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capuc-my.sharepoint.com/personal/jared_ferguson_cpuc_ca_gov/Documents/BusbarMapping/2023_24_TPP/ForPD_Website/"/>
    </mc:Choice>
  </mc:AlternateContent>
  <xr:revisionPtr revIDLastSave="809" documentId="8_{E80F7B53-E846-411C-B952-F6C6E40AE2F2}" xr6:coauthVersionLast="47" xr6:coauthVersionMax="47" xr10:uidLastSave="{EFA2AE5F-D668-45E0-856C-0DDFB396DF6A}"/>
  <bookViews>
    <workbookView xWindow="-28920" yWindow="-1920" windowWidth="29040" windowHeight="17640" xr2:uid="{00000000-000D-0000-FFFF-FFFF00000000}"/>
  </bookViews>
  <sheets>
    <sheet name="README" sheetId="8" r:id="rId1"/>
    <sheet name="Grid_GenerationQueue" sheetId="1" r:id="rId2"/>
    <sheet name="Queue_Subname_list" sheetId="5" r:id="rId3"/>
    <sheet name="Queue_bySub" sheetId="7" r:id="rId4"/>
    <sheet name="Substation_Info" sheetId="6" r:id="rId5"/>
    <sheet name="Completed Generation Projects" sheetId="2" r:id="rId6"/>
    <sheet name="Withdrawn Generation Projects" sheetId="3"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123Graph_A" hidden="1">[1]Sheet1!#REF!</definedName>
    <definedName name="__123Graph_ADA" hidden="1">[1]Sheet1!#REF!</definedName>
    <definedName name="__123Graph_ADEPREC2" hidden="1">[1]Sheet1!#REF!</definedName>
    <definedName name="__123Graph_ATREND" hidden="1">[1]Sheet1!#REF!</definedName>
    <definedName name="__123Graph_B" hidden="1">[1]Sheet1!#REF!</definedName>
    <definedName name="__123Graph_BTREND" hidden="1">[1]Sheet1!#REF!</definedName>
    <definedName name="__123Graph_C" hidden="1">[1]Sheet1!#REF!</definedName>
    <definedName name="__123Graph_CTREND" hidden="1">[1]Sheet1!#REF!</definedName>
    <definedName name="__123Graph_X" hidden="1">[1]Sheet1!#REF!</definedName>
    <definedName name="__123Graph_XTREND" hidden="1">[1]Sheet1!#REF!</definedName>
    <definedName name="__FDS_HYPERLINK_TOGGLE_STATE__" hidden="1">"ON"</definedName>
    <definedName name="_1__123Graph_A_FABP_L.WK1_FAB" hidden="1">[1]Sheet1!#REF!</definedName>
    <definedName name="_2__123Graph_ADEPREC" hidden="1">[1]Sheet1!#REF!</definedName>
    <definedName name="_3__123Graph_B_FABP_L.WK1_FAB" hidden="1">[1]Sheet1!#REF!</definedName>
    <definedName name="_4__123Graph_C_FABP_L.WK1_FAB" hidden="1">[1]Sheet1!#REF!</definedName>
    <definedName name="_5__123Graph_X_FABP_L.WK1_FAB" hidden="1">[1]Sheet1!#REF!</definedName>
    <definedName name="_Fill" hidden="1">#REF!</definedName>
    <definedName name="_xlnm._FilterDatabase" localSheetId="5" hidden="1">'Completed Generation Projects'!$A$4:$AC$204</definedName>
    <definedName name="_xlnm._FilterDatabase" localSheetId="1" hidden="1">Grid_GenerationQueue!$A$4:$AW$550</definedName>
    <definedName name="_xlnm._FilterDatabase" localSheetId="3" hidden="1">Queue_bySub!$A$4:$CJ$322</definedName>
    <definedName name="_xlnm._FilterDatabase" localSheetId="4" hidden="1">Substation_Info!$A$4:$BB$322</definedName>
    <definedName name="_xlnm._FilterDatabase" localSheetId="6" hidden="1">'Withdrawn Generation Projects'!$A$4:$AE$1532</definedName>
    <definedName name="_Key1" hidden="1">[1]Sheet1!#REF!</definedName>
    <definedName name="_Order1" hidden="1">255</definedName>
    <definedName name="_Order2" hidden="1">255</definedName>
    <definedName name="_Sort" hidden="1">[1]Sheet1!#REF!</definedName>
    <definedName name="_Table2_In1" hidden="1">#REF!</definedName>
    <definedName name="_Table2_In2" hidden="1">#REF!</definedName>
    <definedName name="_Table2_Out" hidden="1">#REF!</definedName>
    <definedName name="ActiveSettings">#REF!</definedName>
    <definedName name="allow_ee_investment">#REF!</definedName>
    <definedName name="allow_semi_storage_zones">#REF!</definedName>
    <definedName name="allow_tx_build">#REF!</definedName>
    <definedName name="asd" hidden="1">[1]Sheet1!#REF!</definedName>
    <definedName name="asdf" hidden="1">[1]Sheet1!#REF!</definedName>
    <definedName name="BLPB1" hidden="1">'[2]One-Pager'!$A$5</definedName>
    <definedName name="BLPB2" hidden="1">'[2]One-Pager'!$B$5</definedName>
    <definedName name="BLPB3" hidden="1">'[2]One-Pager'!$A$6</definedName>
    <definedName name="BLPB4" hidden="1">'[2]One-Pager'!$A$2</definedName>
    <definedName name="BLPB5" hidden="1">'[2]One-Pager'!$Q$3</definedName>
    <definedName name="BLPB6" hidden="1">'[2]One-Pager'!$I$2</definedName>
    <definedName name="BLPB7" hidden="1">'[2]One-Pager'!$G$2</definedName>
    <definedName name="BLPB8" hidden="1">'[2]One-Pager'!$F$6</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ucket">#REF!</definedName>
    <definedName name="CAISOTxDelivFactor">'[3]Updated Tx Limit Calc'!$L$15</definedName>
    <definedName name="CasesToRunList">#REF!</definedName>
    <definedName name="cf">#REF!</definedName>
    <definedName name="CoName">'[4]FormList&amp;FilerInfo'!$C$3</definedName>
    <definedName name="costTableYr">[5]Output_Table!$D$8:$AJ$8</definedName>
    <definedName name="ctGenList">[6]Gen_List!$C$3</definedName>
    <definedName name="ctProject">'[5]Supply - Curve'!$C$3</definedName>
    <definedName name="ctScenarios">#REF!</definedName>
    <definedName name="DeliverabilityOptions">[7]Lists!#REF!</definedName>
    <definedName name="dfafa">#REF!</definedName>
    <definedName name="Draw">[8]Sheet1!$F$1:$F$2</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ndMonth">#REF!</definedName>
    <definedName name="env_screen">[5]Dashboard!$C$5</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a">#REF!</definedName>
    <definedName name="FilePath">#REF!</definedName>
    <definedName name="Final_Year">#REF!</definedName>
    <definedName name="firstPeriod">#REF!</definedName>
    <definedName name="fuel_scenarios_list">#REF!</definedName>
    <definedName name="fuels_active">#REF!</definedName>
    <definedName name="fuels_monthly">#REF!</definedName>
    <definedName name="header_active_resources_fom">#REF!</definedName>
    <definedName name="header_active_resources_fom_storage">#REF!</definedName>
    <definedName name="header_active_resources_general">#REF!</definedName>
    <definedName name="header_active_resources_min_operational">#REF!</definedName>
    <definedName name="header_active_resources_planned_capacity">#REF!</definedName>
    <definedName name="header_active_resources_planned_storage">#REF!</definedName>
    <definedName name="header_active_resources_reserves">#REF!</definedName>
    <definedName name="header_active_resources_type_specific">#REF!</definedName>
    <definedName name="header_candidate_capacity_limit">#REF!</definedName>
    <definedName name="header_candidate_capacity_limit_local">#REF!</definedName>
    <definedName name="header_candidate_fom">#REF!</definedName>
    <definedName name="header_candidate_fom_storage">#REF!</definedName>
    <definedName name="header_candidate_min_cumulative_new">#REF!</definedName>
    <definedName name="header_capacity_limit">#REF!</definedName>
    <definedName name="header_capacity_limit_local">#REF!</definedName>
    <definedName name="header_cost_resource_vintage">#REF!</definedName>
    <definedName name="header_cost_resource_vintage_storage">#REF!</definedName>
    <definedName name="header_fom">#REF!</definedName>
    <definedName name="header_fom_storage">#REF!</definedName>
    <definedName name="header_min_cumulative_new">#REF!</definedName>
    <definedName name="header_planned_capacity">#REF!</definedName>
    <definedName name="header_planned_storage">#REF!</definedName>
    <definedName name="header_resource_tx_usage">#REF!</definedName>
    <definedName name="header_scenarios_hydro">#REF!</definedName>
    <definedName name="header_scenarios_paired">#REF!</definedName>
    <definedName name="header_scenarios_storage">#REF!</definedName>
    <definedName name="header_scenarios_thermal">#REF!</definedName>
    <definedName name="header_scenarios_variable">#REF!</definedName>
    <definedName name="header_ssz">#REF!</definedName>
    <definedName name="header_tx_expansion">#REF!</definedName>
    <definedName name="header_tx_ghg_imports">#REF!</definedName>
    <definedName name="header_tx_hurdles">#REF!</definedName>
    <definedName name="header_tx_limits">#REF!</definedName>
    <definedName name="header_tx_simultaneous_flow_groups">#REF!</definedName>
    <definedName name="header_tx_zones_crez">#REF!</definedName>
    <definedName name="include_electric_vehicles">#REF!</definedName>
    <definedName name="include_flexible_load">#REF!</definedName>
    <definedName name="include_hydrogen_electrolysi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tc_paired_storage">#REF!</definedName>
    <definedName name="load_forecast_component_tags">#REF!</definedName>
    <definedName name="load_forecast_components">#REF!</definedName>
    <definedName name="load_forecasts_active">#REF!</definedName>
    <definedName name="load_profile_names">#REF!</definedName>
    <definedName name="load_profiles">#REF!</definedName>
    <definedName name="LSEENERGYFORTABLES">#REF!</definedName>
    <definedName name="main_zone">#REF!</definedName>
    <definedName name="maintenance">#REF!</definedName>
    <definedName name="minEquityIPP">[5]Resource_Characteristics!$F$53</definedName>
    <definedName name="Month">#REF!</definedName>
    <definedName name="multi_day_hydro_energy_sharing">#REF!</definedName>
    <definedName name="multiday_energy_prm">#REF!</definedName>
    <definedName name="n_days">#REF!</definedName>
    <definedName name="number_of_zones">#REF!</definedName>
    <definedName name="numPeriods">#REF!</definedName>
    <definedName name="numResourcesAll">#REF!</definedName>
    <definedName name="numResourcesCapLimited">#REF!</definedName>
    <definedName name="numResourcesCapLimitedLocal">#REF!</definedName>
    <definedName name="numResourcesFirmCapacity">#REF!</definedName>
    <definedName name="numResourcesNew">#REF!</definedName>
    <definedName name="numResourcesNonEV">#REF!</definedName>
    <definedName name="numStorage">#REF!</definedName>
    <definedName name="numStorageNew">#REF!</definedName>
    <definedName name="ok">#REF!</definedName>
    <definedName name="optStartYear">#REF!</definedName>
    <definedName name="periods">#REF!</definedName>
    <definedName name="print">#REF!</definedName>
    <definedName name="_xlnm.Print_Titles" localSheetId="5">'Completed Generation Projects'!$1:$4</definedName>
    <definedName name="_xlnm.Print_Titles" localSheetId="1">Grid_GenerationQueue!$1:$4</definedName>
    <definedName name="_xlnm.Print_Titles" localSheetId="6">'Withdrawn Generation Projects'!$1:$4</definedName>
    <definedName name="RA_Capacity">#REF!</definedName>
    <definedName name="Region">[8]Sheet1!$D$1:$D$5</definedName>
    <definedName name="resource_variable_shapes_id">#REF!</definedName>
    <definedName name="resourceID">[5]Resource_Characteristics!$B$11</definedName>
    <definedName name="resources">[5]Resource_Characteristics!$I$14:$AM$14</definedName>
    <definedName name="resources_active_list">#REF!</definedName>
    <definedName name="resources_all_corner">#REF!</definedName>
    <definedName name="resources_all_list">#REF!</definedName>
    <definedName name="resources_ee">#REF!</definedName>
    <definedName name="resources_ev">#REF!</definedName>
    <definedName name="resources_firm">#REF!</definedName>
    <definedName name="resources_flexible_loads">#REF!</definedName>
    <definedName name="resources_hydro">#REF!</definedName>
    <definedName name="resources_hydrogen">#REF!</definedName>
    <definedName name="resources_paired">#REF!</definedName>
    <definedName name="resources_paired_profiles">#REF!</definedName>
    <definedName name="resources_shed_dr">#REF!</definedName>
    <definedName name="resources_storage">#REF!</definedName>
    <definedName name="resources_tx_deliverability">#REF!</definedName>
    <definedName name="resources_variable">#REF!</definedName>
    <definedName name="resources_variable_profiles">#REF!</definedName>
    <definedName name="RPS_target">#REF!</definedName>
    <definedName name="SavedScenarios">#REF!</definedName>
    <definedName name="SavedScenarioSettings">#REF!</definedName>
    <definedName name="SavedScenariosList">#REF!</definedName>
    <definedName name="sc_remainingpotential">'[5]Supply - Curve'!$AU$8</definedName>
    <definedName name="sc_resolvename">'[5]Supply - Curve'!$AO$8</definedName>
    <definedName name="SCALARS">[9]BApeakTable1in10!$A$93:$D$108</definedName>
    <definedName name="scenario_build_capacity_limit">#REF!</definedName>
    <definedName name="scenario_build_hydro">#REF!</definedName>
    <definedName name="scenario_build_local_capacity_limit">#REF!</definedName>
    <definedName name="scenario_build_min_cumulative_new">#REF!</definedName>
    <definedName name="scenario_build_paired">#REF!</definedName>
    <definedName name="scenario_build_planned">#REF!</definedName>
    <definedName name="scenario_build_planned_storage">#REF!</definedName>
    <definedName name="scenario_build_resource_names">#REF!</definedName>
    <definedName name="scenario_build_resource_tags">#REF!</definedName>
    <definedName name="scenario_build_storage">#REF!</definedName>
    <definedName name="scenario_build_tags">#REF!</definedName>
    <definedName name="scenario_build_thermal">#REF!</definedName>
    <definedName name="scenario_build_variable">#REF!</definedName>
    <definedName name="scenario_builds">#REF!</definedName>
    <definedName name="scenario_cost_hydro">#REF!</definedName>
    <definedName name="scenario_cost_paired">#REF!</definedName>
    <definedName name="scenario_cost_storage">#REF!</definedName>
    <definedName name="scenario_cost_tags">#REF!</definedName>
    <definedName name="scenario_cost_thermal">#REF!</definedName>
    <definedName name="scenario_cost_toggles">#REF!</definedName>
    <definedName name="scenario_cost_variable">#REF!</definedName>
    <definedName name="scenario_costs">#REF!</definedName>
    <definedName name="scenario_costs_candidate">#REF!</definedName>
    <definedName name="scenario_costs_candidate_storage">#REF!</definedName>
    <definedName name="scenario_costs_fom">#REF!</definedName>
    <definedName name="scenario_costs_fom_storage">#REF!</definedName>
    <definedName name="scenario_costs_resource_names">#REF!</definedName>
    <definedName name="scenario_costs_resource_tags">#REF!</definedName>
    <definedName name="scenario_resources">#REF!</definedName>
    <definedName name="ScenarioName">#REF!</definedName>
    <definedName name="SchedulingID">#REF!</definedName>
    <definedName name="sencount" hidden="1">1</definedName>
    <definedName name="solargraph" hidden="1">[1]Sheet1!#REF!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ource">[8]Sheet1!$C$1:$C$11</definedName>
    <definedName name="StartMonth">#REF!</definedName>
    <definedName name="startYear">#REF!</definedName>
    <definedName name="Status">[8]Sheet1!$A$1:$A$3</definedName>
    <definedName name="Submittal">[10]Lists!$A$2:$A$3</definedName>
    <definedName name="tableCapital">[5]Output_Table!$C$9:$C$39</definedName>
    <definedName name="tableCapital2">[5]Output_Table!$D$9:$AJ$39</definedName>
    <definedName name="tableFixed">[5]Output_Table!$C$353:$C$383</definedName>
    <definedName name="tableFixed2">[5]Output_Table!$D$353:$AJ$383</definedName>
    <definedName name="tableFixedOM">[5]Output_Table!$C$133:$C$163</definedName>
    <definedName name="tableFixedOM2">[5]Output_Table!$D$133:$AJ$163</definedName>
    <definedName name="tableFuel">[5]Output_Table!$C$227:$C$257</definedName>
    <definedName name="tableFuel2">[5]Output_Table!$D$227:$AJ$257</definedName>
    <definedName name="tableInterconnect">[5]Output_Table!$C$40:$C$70</definedName>
    <definedName name="tableInterconnect2">[5]Output_Table!$D$40:$AJ$70</definedName>
    <definedName name="tableITC">[5]Output_Table!$C$102:$C$132</definedName>
    <definedName name="tableITC2">[5]Output_Table!$D$102:$AJ$132</definedName>
    <definedName name="tablePerRepl">[5]Output_Table!$C$164:$C$194</definedName>
    <definedName name="tablePerRepl2">[5]Output_Table!$D$164:$AJ$194</definedName>
    <definedName name="tablePropTax">[5]Output_Table!$C$71:$C$101</definedName>
    <definedName name="tablePropTax2">[5]Output_Table!$D$71:$AJ$101</definedName>
    <definedName name="tablePTC">[5]Output_Table!$C$258:$C$288</definedName>
    <definedName name="tablePTC2">[5]Output_Table!$D$258:$AJ$288</definedName>
    <definedName name="tableVarOM">[5]Output_Table!$C$196:$C$226</definedName>
    <definedName name="tableVarOM2">[5]Output_Table!$D$196:$AJ$226</definedName>
    <definedName name="taxcredits">[5]Dashboard!#REF!</definedName>
    <definedName name="td_losses">[6]Lists!$CC$8</definedName>
    <definedName name="TE">#REF!</definedName>
    <definedName name="technologies">#REF!</definedName>
    <definedName name="technologies_active">#REF!</definedName>
    <definedName name="TEMP">#REF!</definedName>
    <definedName name="test">#REF!</definedName>
    <definedName name="Thermal2">#REF!</definedName>
    <definedName name="transmission_ramp_limit">#REF!</definedName>
    <definedName name="TransUtilFac" localSheetId="4">'[11]Updated Tx Limit Calc'!$L$14</definedName>
    <definedName name="TransUtilFac">'[12]Updated Tx Limit Calc'!$L$14</definedName>
    <definedName name="tx_all_list">#REF!</definedName>
    <definedName name="tx_ghg_list">#REF!</definedName>
    <definedName name="tx_inv_list">#REF!</definedName>
    <definedName name="tx_ramp_list">#REF!</definedName>
    <definedName name="Type">[8]Sheet1!$B$1:$B$20</definedName>
    <definedName name="variable_resources_upward_lf">#REF!</definedName>
    <definedName name="wrn.ALL." hidden="1">{#N/A,#N/A,FALSE,"ASSUMPTIONS";#N/A,#N/A,FALSE,"Valuation Summary";"page1",#N/A,FALSE,"PRESENTATION";"page2",#N/A,FALSE,"PRESENTATION";#N/A,#N/A,FALSE,"ORIGINAL_ROLLBACK"}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hidden="1">{#N/A,#N/A,FALSE,"FY97";#N/A,#N/A,FALSE,"FY98";#N/A,#N/A,FALSE,"FY99";#N/A,#N/A,FALSE,"FY00";#N/A,#N/A,FALSE,"FY01"}</definedName>
    <definedName name="wrn.PRES_OUT." hidden="1">{"page1",#N/A,FALSE,"PRESENTATION";"page2",#N/A,FALSE,"PRESENTATION";#N/A,#N/A,FALSE,"Valuation Summary"}</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CURRENT._.PAGE." hidden="1">{"CURRENT",#N/A,FALSE,"REGISTER"}</definedName>
    <definedName name="wrn.PRINT_HISTORY." hidden="1">{"HISTORY",#N/A,FALSE,"REGISTER"}</definedName>
    <definedName name="wrn.printall." hidden="1">{"page1",#N/A,FALSE,"DCM";"page2",#N/A,FALSE,"DCM";"page3",#N/A,FALSE,"DCM";"page4",#N/A,FALSE,"DCM";"page5",#N/A,FALSE,"DCM";"page6",#N/A,FALSE,"DCM";"page7",#N/A,FALSE,"DCM";"page8",#N/A,FALSE,"DCM"}</definedName>
    <definedName name="wrn.Summary." hidden="1">{"page1",#N/A,FALSE,"DCM";"page3",#N/A,FALSE,"DCM"}</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yearID">[5]Resource_Characteristics!$B$12</definedName>
    <definedName name="YN">[8]Sheet1!$E$1:$E$2</definedName>
    <definedName name="Zone">#REF!</definedName>
    <definedName name="zo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31" i="7" l="1"/>
  <c r="AY231" i="7"/>
  <c r="AV231" i="7"/>
  <c r="AA13" i="1" l="1"/>
  <c r="AA550" i="1"/>
  <c r="AA18" i="1"/>
  <c r="AA22" i="1"/>
  <c r="AA28" i="1"/>
  <c r="AA30" i="1"/>
  <c r="AA31" i="1"/>
  <c r="AA32" i="1"/>
  <c r="AA33" i="1"/>
  <c r="AA37" i="1"/>
  <c r="AA45" i="1"/>
  <c r="AA65" i="1"/>
  <c r="AA66" i="1"/>
  <c r="AA67" i="1"/>
  <c r="AA71" i="1"/>
  <c r="AA72" i="1"/>
  <c r="AA79" i="1"/>
  <c r="AA87" i="1"/>
  <c r="AA99" i="1"/>
  <c r="AA100" i="1"/>
  <c r="AA101" i="1"/>
  <c r="AA104" i="1"/>
  <c r="AA112" i="1"/>
  <c r="AA120" i="1"/>
  <c r="AA129" i="1"/>
  <c r="AA145" i="1"/>
  <c r="AA152" i="1"/>
  <c r="AA154" i="1"/>
  <c r="AA155" i="1"/>
  <c r="AA156" i="1"/>
  <c r="AA157" i="1"/>
  <c r="AA158" i="1"/>
  <c r="AA170" i="1"/>
  <c r="AA173" i="1"/>
  <c r="AA175" i="1"/>
  <c r="AA182" i="1"/>
  <c r="AA183" i="1"/>
  <c r="AA185" i="1"/>
  <c r="AA186" i="1"/>
  <c r="AA187" i="1"/>
  <c r="AA188" i="1"/>
  <c r="AA191" i="1"/>
  <c r="AA202" i="1"/>
  <c r="AA204" i="1"/>
  <c r="AA205" i="1"/>
  <c r="AA217" i="1"/>
  <c r="AA220" i="1"/>
  <c r="AA233" i="1"/>
  <c r="AA234" i="1"/>
  <c r="AA241" i="1"/>
  <c r="AA249" i="1"/>
  <c r="AA254" i="1"/>
  <c r="AA441" i="1"/>
  <c r="A6" i="7"/>
  <c r="B6" i="7"/>
  <c r="C6" i="7"/>
  <c r="G6" i="7" s="1" a="1"/>
  <c r="G6" i="7" s="1"/>
  <c r="A7" i="7"/>
  <c r="B7" i="7"/>
  <c r="C7" i="7"/>
  <c r="A8" i="7"/>
  <c r="B8" i="7"/>
  <c r="C8" i="7"/>
  <c r="A9" i="7"/>
  <c r="B9" i="7"/>
  <c r="C9" i="7"/>
  <c r="A10" i="7"/>
  <c r="B10" i="7"/>
  <c r="D10" i="7" s="1" a="1"/>
  <c r="D10" i="7" s="1"/>
  <c r="C10" i="7"/>
  <c r="A11" i="7"/>
  <c r="B11" i="7"/>
  <c r="C11" i="7"/>
  <c r="A12" i="7"/>
  <c r="B12" i="7"/>
  <c r="C12" i="7"/>
  <c r="A13" i="7"/>
  <c r="B13" i="7"/>
  <c r="C13" i="7"/>
  <c r="A14" i="7"/>
  <c r="B14" i="7"/>
  <c r="C14" i="7"/>
  <c r="I14" i="7" s="1" a="1"/>
  <c r="I14" i="7" s="1"/>
  <c r="A15" i="7"/>
  <c r="B15" i="7"/>
  <c r="C15" i="7"/>
  <c r="A16" i="7"/>
  <c r="B16" i="7"/>
  <c r="C16" i="7"/>
  <c r="A17" i="7"/>
  <c r="B17" i="7"/>
  <c r="C17" i="7"/>
  <c r="A18" i="7"/>
  <c r="B18" i="7"/>
  <c r="G18" i="7" s="1" a="1"/>
  <c r="G18" i="7" s="1"/>
  <c r="C18" i="7"/>
  <c r="A19" i="7"/>
  <c r="B19" i="7"/>
  <c r="E19" i="7" s="1" a="1"/>
  <c r="E19" i="7" s="1"/>
  <c r="C19" i="7"/>
  <c r="A20" i="7"/>
  <c r="B20" i="7"/>
  <c r="D20" i="7" s="1" a="1"/>
  <c r="D20" i="7" s="1"/>
  <c r="C20" i="7"/>
  <c r="A21" i="7"/>
  <c r="B21" i="7"/>
  <c r="C21" i="7"/>
  <c r="A22" i="7"/>
  <c r="B22" i="7"/>
  <c r="C22" i="7"/>
  <c r="A23" i="7"/>
  <c r="B23" i="7"/>
  <c r="C23" i="7"/>
  <c r="A24" i="7"/>
  <c r="B24" i="7"/>
  <c r="C24" i="7"/>
  <c r="A25" i="7"/>
  <c r="B25" i="7"/>
  <c r="C25" i="7"/>
  <c r="A26" i="7"/>
  <c r="B26" i="7"/>
  <c r="C26" i="7"/>
  <c r="A27" i="7"/>
  <c r="B27" i="7"/>
  <c r="D27" i="7" s="1" a="1"/>
  <c r="D27" i="7" s="1"/>
  <c r="C27" i="7"/>
  <c r="A28" i="7"/>
  <c r="B28" i="7"/>
  <c r="C28" i="7"/>
  <c r="A29" i="7"/>
  <c r="B29" i="7"/>
  <c r="C29" i="7"/>
  <c r="G29" i="7" s="1" a="1"/>
  <c r="G29" i="7" s="1"/>
  <c r="A30" i="7"/>
  <c r="B30" i="7"/>
  <c r="C30" i="7"/>
  <c r="A31" i="7"/>
  <c r="B31" i="7"/>
  <c r="C31" i="7"/>
  <c r="A32" i="7"/>
  <c r="B32" i="7"/>
  <c r="C32" i="7"/>
  <c r="A33" i="7"/>
  <c r="B33" i="7"/>
  <c r="E33" i="7" s="1" a="1"/>
  <c r="E33" i="7" s="1"/>
  <c r="C33" i="7"/>
  <c r="A34" i="7"/>
  <c r="B34" i="7"/>
  <c r="C34" i="7"/>
  <c r="A35" i="7"/>
  <c r="B35" i="7"/>
  <c r="C35" i="7"/>
  <c r="A36" i="7"/>
  <c r="B36" i="7"/>
  <c r="C36" i="7"/>
  <c r="A37" i="7"/>
  <c r="B37" i="7"/>
  <c r="C37" i="7"/>
  <c r="A38" i="7"/>
  <c r="B38" i="7"/>
  <c r="C38" i="7"/>
  <c r="A39" i="7"/>
  <c r="B39" i="7"/>
  <c r="C39" i="7"/>
  <c r="A40" i="7"/>
  <c r="B40" i="7"/>
  <c r="C40" i="7"/>
  <c r="A41" i="7"/>
  <c r="B41" i="7"/>
  <c r="C41" i="7"/>
  <c r="A42" i="7"/>
  <c r="B42" i="7"/>
  <c r="E42" i="7" s="1" a="1"/>
  <c r="E42" i="7" s="1"/>
  <c r="C42" i="7"/>
  <c r="A43" i="7"/>
  <c r="B43" i="7"/>
  <c r="C43" i="7"/>
  <c r="A44" i="7"/>
  <c r="B44" i="7"/>
  <c r="C44" i="7"/>
  <c r="A45" i="7"/>
  <c r="B45" i="7"/>
  <c r="C45" i="7"/>
  <c r="A46" i="7"/>
  <c r="B46" i="7"/>
  <c r="C46" i="7"/>
  <c r="A47" i="7"/>
  <c r="B47" i="7"/>
  <c r="C47" i="7"/>
  <c r="A48" i="7"/>
  <c r="B48" i="7"/>
  <c r="C48" i="7"/>
  <c r="A49" i="7"/>
  <c r="B49" i="7"/>
  <c r="C49" i="7"/>
  <c r="A50" i="7"/>
  <c r="B50" i="7"/>
  <c r="C50" i="7"/>
  <c r="A51" i="7"/>
  <c r="B51" i="7"/>
  <c r="C51" i="7"/>
  <c r="A52" i="7"/>
  <c r="B52" i="7"/>
  <c r="C52" i="7"/>
  <c r="A53" i="7"/>
  <c r="B53" i="7"/>
  <c r="C53" i="7"/>
  <c r="A54" i="7"/>
  <c r="B54" i="7"/>
  <c r="C54" i="7"/>
  <c r="A55" i="7"/>
  <c r="B55" i="7"/>
  <c r="C55" i="7"/>
  <c r="A56" i="7"/>
  <c r="B56" i="7"/>
  <c r="C56" i="7"/>
  <c r="A57" i="7"/>
  <c r="B57" i="7"/>
  <c r="C57" i="7"/>
  <c r="A58" i="7"/>
  <c r="B58" i="7"/>
  <c r="C58" i="7"/>
  <c r="A59" i="7"/>
  <c r="B59" i="7"/>
  <c r="C59" i="7"/>
  <c r="A60" i="7"/>
  <c r="B60" i="7"/>
  <c r="C60" i="7"/>
  <c r="A61" i="7"/>
  <c r="B61" i="7"/>
  <c r="C61" i="7"/>
  <c r="A62" i="7"/>
  <c r="B62" i="7"/>
  <c r="C62" i="7"/>
  <c r="A63" i="7"/>
  <c r="B63" i="7"/>
  <c r="C63" i="7"/>
  <c r="A64" i="7"/>
  <c r="B64" i="7"/>
  <c r="C64" i="7"/>
  <c r="A65" i="7"/>
  <c r="B65" i="7"/>
  <c r="C65" i="7"/>
  <c r="A66" i="7"/>
  <c r="B66" i="7"/>
  <c r="C66" i="7"/>
  <c r="A67" i="7"/>
  <c r="B67" i="7"/>
  <c r="C67" i="7"/>
  <c r="A68" i="7"/>
  <c r="B68" i="7"/>
  <c r="C68" i="7"/>
  <c r="A69" i="7"/>
  <c r="B69" i="7"/>
  <c r="C69" i="7"/>
  <c r="A70" i="7"/>
  <c r="B70" i="7"/>
  <c r="C70" i="7"/>
  <c r="A71" i="7"/>
  <c r="B71" i="7"/>
  <c r="C71" i="7"/>
  <c r="A72" i="7"/>
  <c r="B72" i="7"/>
  <c r="C72" i="7"/>
  <c r="A73" i="7"/>
  <c r="B73" i="7"/>
  <c r="C73" i="7"/>
  <c r="A74" i="7"/>
  <c r="B74" i="7"/>
  <c r="C74" i="7"/>
  <c r="A75" i="7"/>
  <c r="B75" i="7"/>
  <c r="C75" i="7"/>
  <c r="A76" i="7"/>
  <c r="B76" i="7"/>
  <c r="C76" i="7"/>
  <c r="A77" i="7"/>
  <c r="B77" i="7"/>
  <c r="C77" i="7"/>
  <c r="A78" i="7"/>
  <c r="B78" i="7"/>
  <c r="C78" i="7"/>
  <c r="A79" i="7"/>
  <c r="B79" i="7"/>
  <c r="C79" i="7"/>
  <c r="A80" i="7"/>
  <c r="B80" i="7"/>
  <c r="C80" i="7"/>
  <c r="A81" i="7"/>
  <c r="B81" i="7"/>
  <c r="C81" i="7"/>
  <c r="A82" i="7"/>
  <c r="B82" i="7"/>
  <c r="C82" i="7"/>
  <c r="A83" i="7"/>
  <c r="B83" i="7"/>
  <c r="C83" i="7"/>
  <c r="A84" i="7"/>
  <c r="B84" i="7"/>
  <c r="C84" i="7"/>
  <c r="A85" i="7"/>
  <c r="B85" i="7"/>
  <c r="C85" i="7"/>
  <c r="A86" i="7"/>
  <c r="B86" i="7"/>
  <c r="C86" i="7"/>
  <c r="A87" i="7"/>
  <c r="B87" i="7"/>
  <c r="C87" i="7"/>
  <c r="A88" i="7"/>
  <c r="B88" i="7"/>
  <c r="C88" i="7"/>
  <c r="A89" i="7"/>
  <c r="B89" i="7"/>
  <c r="F89" i="7" s="1" a="1"/>
  <c r="F89" i="7" s="1"/>
  <c r="C89" i="7"/>
  <c r="A90" i="7"/>
  <c r="B90" i="7"/>
  <c r="C90" i="7"/>
  <c r="A91" i="7"/>
  <c r="B91" i="7"/>
  <c r="C91" i="7"/>
  <c r="A92" i="7"/>
  <c r="B92" i="7"/>
  <c r="C92" i="7"/>
  <c r="A93" i="7"/>
  <c r="B93" i="7"/>
  <c r="C93" i="7"/>
  <c r="A94" i="7"/>
  <c r="B94" i="7"/>
  <c r="C94" i="7"/>
  <c r="A95" i="7"/>
  <c r="B95" i="7"/>
  <c r="C95" i="7"/>
  <c r="A96" i="7"/>
  <c r="B96" i="7"/>
  <c r="C96" i="7"/>
  <c r="A97" i="7"/>
  <c r="B97" i="7"/>
  <c r="C97" i="7"/>
  <c r="A98" i="7"/>
  <c r="B98" i="7"/>
  <c r="C98" i="7"/>
  <c r="A99" i="7"/>
  <c r="B99" i="7"/>
  <c r="C99" i="7"/>
  <c r="A100" i="7"/>
  <c r="B100" i="7"/>
  <c r="C100" i="7"/>
  <c r="A101" i="7"/>
  <c r="B101" i="7"/>
  <c r="C101" i="7"/>
  <c r="A102" i="7"/>
  <c r="B102" i="7"/>
  <c r="C102" i="7"/>
  <c r="A103" i="7"/>
  <c r="B103" i="7"/>
  <c r="C103" i="7"/>
  <c r="A104" i="7"/>
  <c r="B104" i="7"/>
  <c r="C104" i="7"/>
  <c r="A105" i="7"/>
  <c r="B105" i="7"/>
  <c r="C105" i="7"/>
  <c r="A106" i="7"/>
  <c r="B106" i="7"/>
  <c r="C106" i="7"/>
  <c r="A107" i="7"/>
  <c r="B107" i="7"/>
  <c r="C107" i="7"/>
  <c r="H107" i="7" s="1" a="1"/>
  <c r="H107" i="7" s="1"/>
  <c r="A108" i="7"/>
  <c r="B108" i="7"/>
  <c r="C108" i="7"/>
  <c r="A109" i="7"/>
  <c r="B109" i="7"/>
  <c r="C109" i="7"/>
  <c r="A110" i="7"/>
  <c r="B110" i="7"/>
  <c r="C110" i="7"/>
  <c r="A111" i="7"/>
  <c r="B111" i="7"/>
  <c r="C111" i="7"/>
  <c r="A112" i="7"/>
  <c r="B112" i="7"/>
  <c r="C112" i="7"/>
  <c r="A113" i="7"/>
  <c r="B113" i="7"/>
  <c r="C113" i="7"/>
  <c r="A114" i="7"/>
  <c r="B114" i="7"/>
  <c r="C114" i="7"/>
  <c r="A115" i="7"/>
  <c r="B115" i="7"/>
  <c r="C115" i="7"/>
  <c r="A116" i="7"/>
  <c r="B116" i="7"/>
  <c r="C116" i="7"/>
  <c r="A117" i="7"/>
  <c r="B117" i="7"/>
  <c r="C117" i="7"/>
  <c r="A118" i="7"/>
  <c r="B118" i="7"/>
  <c r="C118" i="7"/>
  <c r="A119" i="7"/>
  <c r="B119" i="7"/>
  <c r="C119" i="7"/>
  <c r="A120" i="7"/>
  <c r="B120" i="7"/>
  <c r="C120" i="7"/>
  <c r="A121" i="7"/>
  <c r="B121" i="7"/>
  <c r="C121" i="7"/>
  <c r="A122" i="7"/>
  <c r="B122" i="7"/>
  <c r="C122" i="7"/>
  <c r="A123" i="7"/>
  <c r="B123" i="7"/>
  <c r="C123" i="7"/>
  <c r="A124" i="7"/>
  <c r="B124" i="7"/>
  <c r="C124" i="7"/>
  <c r="A125" i="7"/>
  <c r="B125" i="7"/>
  <c r="C125" i="7"/>
  <c r="A126" i="7"/>
  <c r="B126" i="7"/>
  <c r="C126" i="7"/>
  <c r="A127" i="7"/>
  <c r="B127" i="7"/>
  <c r="C127" i="7"/>
  <c r="A128" i="7"/>
  <c r="B128" i="7"/>
  <c r="C128" i="7"/>
  <c r="A129" i="7"/>
  <c r="B129" i="7"/>
  <c r="G129" i="7" s="1" a="1"/>
  <c r="G129" i="7" s="1"/>
  <c r="C129" i="7"/>
  <c r="A130" i="7"/>
  <c r="B130" i="7"/>
  <c r="C130" i="7"/>
  <c r="A131" i="7"/>
  <c r="B131" i="7"/>
  <c r="C131" i="7"/>
  <c r="A132" i="7"/>
  <c r="B132" i="7"/>
  <c r="C132" i="7"/>
  <c r="A133" i="7"/>
  <c r="B133" i="7"/>
  <c r="C133" i="7"/>
  <c r="A134" i="7"/>
  <c r="B134" i="7"/>
  <c r="C134" i="7"/>
  <c r="A135" i="7"/>
  <c r="B135" i="7"/>
  <c r="C135" i="7"/>
  <c r="A136" i="7"/>
  <c r="B136" i="7"/>
  <c r="C136" i="7"/>
  <c r="A137" i="7"/>
  <c r="B137" i="7"/>
  <c r="E137" i="7" s="1" a="1"/>
  <c r="E137" i="7" s="1"/>
  <c r="C137" i="7"/>
  <c r="A138" i="7"/>
  <c r="B138" i="7"/>
  <c r="C138" i="7"/>
  <c r="A139" i="7"/>
  <c r="B139" i="7"/>
  <c r="C139" i="7"/>
  <c r="A140" i="7"/>
  <c r="B140" i="7"/>
  <c r="C140" i="7"/>
  <c r="A141" i="7"/>
  <c r="B141" i="7"/>
  <c r="C141" i="7"/>
  <c r="A142" i="7"/>
  <c r="B142" i="7"/>
  <c r="C142" i="7"/>
  <c r="A143" i="7"/>
  <c r="B143" i="7"/>
  <c r="C143" i="7"/>
  <c r="A144" i="7"/>
  <c r="B144" i="7"/>
  <c r="C144" i="7"/>
  <c r="A145" i="7"/>
  <c r="B145" i="7"/>
  <c r="J145" i="7" s="1" a="1"/>
  <c r="J145" i="7" s="1"/>
  <c r="C145" i="7"/>
  <c r="A146" i="7"/>
  <c r="B146" i="7"/>
  <c r="C146" i="7"/>
  <c r="A147" i="7"/>
  <c r="B147" i="7"/>
  <c r="C147" i="7"/>
  <c r="A148" i="7"/>
  <c r="B148" i="7"/>
  <c r="C148" i="7"/>
  <c r="A149" i="7"/>
  <c r="B149" i="7"/>
  <c r="C149" i="7"/>
  <c r="A150" i="7"/>
  <c r="B150" i="7"/>
  <c r="C150" i="7"/>
  <c r="A151" i="7"/>
  <c r="B151" i="7"/>
  <c r="C151" i="7"/>
  <c r="A152" i="7"/>
  <c r="B152" i="7"/>
  <c r="C152" i="7"/>
  <c r="A153" i="7"/>
  <c r="B153" i="7"/>
  <c r="F153" i="7" s="1" a="1"/>
  <c r="F153" i="7" s="1"/>
  <c r="C153" i="7"/>
  <c r="A154" i="7"/>
  <c r="B154" i="7"/>
  <c r="C154" i="7"/>
  <c r="A155" i="7"/>
  <c r="B155" i="7"/>
  <c r="C155" i="7"/>
  <c r="A156" i="7"/>
  <c r="B156" i="7"/>
  <c r="C156" i="7"/>
  <c r="A157" i="7"/>
  <c r="B157" i="7"/>
  <c r="C157" i="7"/>
  <c r="A158" i="7"/>
  <c r="B158" i="7"/>
  <c r="C158" i="7"/>
  <c r="A159" i="7"/>
  <c r="B159" i="7"/>
  <c r="C159" i="7"/>
  <c r="A160" i="7"/>
  <c r="B160" i="7"/>
  <c r="C160" i="7"/>
  <c r="A161" i="7"/>
  <c r="B161" i="7"/>
  <c r="C161" i="7"/>
  <c r="A162" i="7"/>
  <c r="B162" i="7"/>
  <c r="C162" i="7"/>
  <c r="A163" i="7"/>
  <c r="B163" i="7"/>
  <c r="C163" i="7"/>
  <c r="A164" i="7"/>
  <c r="B164" i="7"/>
  <c r="C164" i="7"/>
  <c r="A165" i="7"/>
  <c r="B165" i="7"/>
  <c r="C165" i="7"/>
  <c r="A166" i="7"/>
  <c r="B166" i="7"/>
  <c r="C166" i="7"/>
  <c r="A167" i="7"/>
  <c r="B167" i="7"/>
  <c r="C167" i="7"/>
  <c r="A168" i="7"/>
  <c r="B168" i="7"/>
  <c r="C168" i="7"/>
  <c r="A169" i="7"/>
  <c r="B169" i="7"/>
  <c r="C169" i="7"/>
  <c r="A170" i="7"/>
  <c r="B170" i="7"/>
  <c r="C170" i="7"/>
  <c r="A171" i="7"/>
  <c r="B171" i="7"/>
  <c r="C171" i="7"/>
  <c r="A172" i="7"/>
  <c r="B172" i="7"/>
  <c r="C172" i="7"/>
  <c r="A173" i="7"/>
  <c r="B173" i="7"/>
  <c r="C173" i="7"/>
  <c r="A174" i="7"/>
  <c r="B174" i="7"/>
  <c r="C174" i="7"/>
  <c r="A175" i="7"/>
  <c r="B175" i="7"/>
  <c r="C175" i="7"/>
  <c r="A176" i="7"/>
  <c r="B176" i="7"/>
  <c r="C176" i="7"/>
  <c r="A177" i="7"/>
  <c r="B177" i="7"/>
  <c r="C177" i="7"/>
  <c r="A178" i="7"/>
  <c r="B178" i="7"/>
  <c r="C178" i="7"/>
  <c r="A179" i="7"/>
  <c r="B179" i="7"/>
  <c r="C179" i="7"/>
  <c r="A180" i="7"/>
  <c r="B180" i="7"/>
  <c r="C180" i="7"/>
  <c r="A181" i="7"/>
  <c r="B181" i="7"/>
  <c r="C181" i="7"/>
  <c r="A182" i="7"/>
  <c r="B182" i="7"/>
  <c r="C182" i="7"/>
  <c r="A183" i="7"/>
  <c r="B183" i="7"/>
  <c r="C183" i="7"/>
  <c r="A184" i="7"/>
  <c r="B184" i="7"/>
  <c r="C184" i="7"/>
  <c r="A185" i="7"/>
  <c r="B185" i="7"/>
  <c r="C185" i="7"/>
  <c r="A186" i="7"/>
  <c r="B186" i="7"/>
  <c r="C186" i="7"/>
  <c r="A187" i="7"/>
  <c r="B187" i="7"/>
  <c r="C187" i="7"/>
  <c r="A188" i="7"/>
  <c r="B188" i="7"/>
  <c r="C188" i="7"/>
  <c r="A189" i="7"/>
  <c r="B189" i="7"/>
  <c r="C189" i="7"/>
  <c r="A190" i="7"/>
  <c r="B190" i="7"/>
  <c r="C190" i="7"/>
  <c r="A191" i="7"/>
  <c r="B191" i="7"/>
  <c r="C191" i="7"/>
  <c r="A192" i="7"/>
  <c r="B192" i="7"/>
  <c r="C192" i="7"/>
  <c r="A193" i="7"/>
  <c r="B193" i="7"/>
  <c r="C193" i="7"/>
  <c r="G193" i="7" s="1" a="1"/>
  <c r="G193" i="7" s="1"/>
  <c r="A194" i="7"/>
  <c r="B194" i="7"/>
  <c r="C194" i="7"/>
  <c r="A195" i="7"/>
  <c r="B195" i="7"/>
  <c r="C195" i="7"/>
  <c r="A196" i="7"/>
  <c r="B196" i="7"/>
  <c r="C196" i="7"/>
  <c r="A197" i="7"/>
  <c r="B197" i="7"/>
  <c r="C197" i="7"/>
  <c r="A198" i="7"/>
  <c r="B198" i="7"/>
  <c r="C198" i="7"/>
  <c r="A199" i="7"/>
  <c r="B199" i="7"/>
  <c r="C199" i="7"/>
  <c r="A200" i="7"/>
  <c r="B200" i="7"/>
  <c r="C200" i="7"/>
  <c r="A201" i="7"/>
  <c r="B201" i="7"/>
  <c r="C201" i="7"/>
  <c r="A202" i="7"/>
  <c r="B202" i="7"/>
  <c r="C202" i="7"/>
  <c r="A203" i="7"/>
  <c r="B203" i="7"/>
  <c r="C203" i="7"/>
  <c r="A204" i="7"/>
  <c r="B204" i="7"/>
  <c r="C204" i="7"/>
  <c r="A205" i="7"/>
  <c r="B205" i="7"/>
  <c r="C205" i="7"/>
  <c r="A206" i="7"/>
  <c r="B206" i="7"/>
  <c r="J206" i="7" s="1" a="1"/>
  <c r="J206" i="7" s="1"/>
  <c r="C206" i="7"/>
  <c r="A207" i="7"/>
  <c r="B207" i="7"/>
  <c r="C207" i="7"/>
  <c r="A208" i="7"/>
  <c r="B208" i="7"/>
  <c r="C208" i="7"/>
  <c r="A209" i="7"/>
  <c r="B209" i="7"/>
  <c r="C209" i="7"/>
  <c r="A210" i="7"/>
  <c r="B210" i="7"/>
  <c r="C210" i="7"/>
  <c r="F210" i="7" s="1" a="1"/>
  <c r="F210" i="7" s="1"/>
  <c r="A211" i="7"/>
  <c r="B211" i="7"/>
  <c r="C211" i="7"/>
  <c r="A212" i="7"/>
  <c r="B212" i="7"/>
  <c r="C212" i="7"/>
  <c r="A213" i="7"/>
  <c r="B213" i="7"/>
  <c r="C213" i="7"/>
  <c r="A214" i="7"/>
  <c r="B214" i="7"/>
  <c r="F214" i="7" s="1" a="1"/>
  <c r="F214" i="7" s="1"/>
  <c r="C214" i="7"/>
  <c r="A215" i="7"/>
  <c r="B215" i="7"/>
  <c r="C215" i="7"/>
  <c r="A216" i="7"/>
  <c r="B216" i="7"/>
  <c r="C216" i="7"/>
  <c r="A217" i="7"/>
  <c r="B217" i="7"/>
  <c r="C217" i="7"/>
  <c r="A218" i="7"/>
  <c r="B218" i="7"/>
  <c r="C218" i="7"/>
  <c r="A219" i="7"/>
  <c r="B219" i="7"/>
  <c r="C219" i="7"/>
  <c r="A220" i="7"/>
  <c r="B220" i="7"/>
  <c r="C220" i="7"/>
  <c r="A221" i="7"/>
  <c r="B221" i="7"/>
  <c r="C221" i="7"/>
  <c r="A222" i="7"/>
  <c r="B222" i="7"/>
  <c r="C222" i="7"/>
  <c r="A223" i="7"/>
  <c r="B223" i="7"/>
  <c r="C223" i="7"/>
  <c r="A224" i="7"/>
  <c r="B224" i="7"/>
  <c r="C224" i="7"/>
  <c r="A225" i="7"/>
  <c r="B225" i="7"/>
  <c r="C225" i="7"/>
  <c r="A226" i="7"/>
  <c r="B226" i="7"/>
  <c r="C226" i="7"/>
  <c r="A227" i="7"/>
  <c r="B227" i="7"/>
  <c r="C227" i="7"/>
  <c r="A228" i="7"/>
  <c r="B228" i="7"/>
  <c r="C228" i="7"/>
  <c r="A229" i="7"/>
  <c r="B229" i="7"/>
  <c r="C229" i="7"/>
  <c r="A230" i="7"/>
  <c r="B230" i="7"/>
  <c r="C230" i="7"/>
  <c r="A231" i="7"/>
  <c r="B231" i="7"/>
  <c r="C231" i="7"/>
  <c r="A232" i="7"/>
  <c r="B232" i="7"/>
  <c r="C232" i="7"/>
  <c r="A233" i="7"/>
  <c r="B233" i="7"/>
  <c r="C233" i="7"/>
  <c r="A234" i="7"/>
  <c r="B234" i="7"/>
  <c r="C234" i="7"/>
  <c r="A235" i="7"/>
  <c r="B235" i="7"/>
  <c r="C235" i="7"/>
  <c r="A236" i="7"/>
  <c r="B236" i="7"/>
  <c r="C236" i="7"/>
  <c r="A237" i="7"/>
  <c r="B237" i="7"/>
  <c r="C237" i="7"/>
  <c r="A238" i="7"/>
  <c r="B238" i="7"/>
  <c r="C238" i="7"/>
  <c r="A239" i="7"/>
  <c r="B239" i="7"/>
  <c r="C239" i="7"/>
  <c r="A240" i="7"/>
  <c r="B240" i="7"/>
  <c r="C240" i="7"/>
  <c r="A241" i="7"/>
  <c r="B241" i="7"/>
  <c r="C241" i="7"/>
  <c r="A242" i="7"/>
  <c r="B242" i="7"/>
  <c r="C242" i="7"/>
  <c r="A243" i="7"/>
  <c r="B243" i="7"/>
  <c r="C243" i="7"/>
  <c r="A244" i="7"/>
  <c r="B244" i="7"/>
  <c r="C244" i="7"/>
  <c r="A245" i="7"/>
  <c r="B245" i="7"/>
  <c r="C245" i="7"/>
  <c r="A246" i="7"/>
  <c r="B246" i="7"/>
  <c r="C246" i="7"/>
  <c r="A247" i="7"/>
  <c r="B247" i="7"/>
  <c r="C247" i="7"/>
  <c r="A248" i="7"/>
  <c r="B248" i="7"/>
  <c r="C248" i="7"/>
  <c r="A249" i="7"/>
  <c r="B249" i="7"/>
  <c r="C249" i="7"/>
  <c r="D249" i="7" s="1" a="1"/>
  <c r="D249" i="7" s="1"/>
  <c r="A250" i="7"/>
  <c r="B250" i="7"/>
  <c r="C250" i="7"/>
  <c r="A251" i="7"/>
  <c r="B251" i="7"/>
  <c r="C251" i="7"/>
  <c r="A252" i="7"/>
  <c r="B252" i="7"/>
  <c r="C252" i="7"/>
  <c r="A253" i="7"/>
  <c r="B253" i="7"/>
  <c r="C253" i="7"/>
  <c r="A254" i="7"/>
  <c r="B254" i="7"/>
  <c r="C254" i="7"/>
  <c r="A255" i="7"/>
  <c r="B255" i="7"/>
  <c r="C255" i="7"/>
  <c r="A256" i="7"/>
  <c r="B256" i="7"/>
  <c r="C256" i="7"/>
  <c r="A257" i="7"/>
  <c r="B257" i="7"/>
  <c r="C257" i="7"/>
  <c r="A258" i="7"/>
  <c r="B258" i="7"/>
  <c r="C258" i="7"/>
  <c r="A259" i="7"/>
  <c r="B259" i="7"/>
  <c r="C259" i="7"/>
  <c r="A260" i="7"/>
  <c r="B260" i="7"/>
  <c r="C260" i="7"/>
  <c r="A261" i="7"/>
  <c r="B261" i="7"/>
  <c r="C261" i="7"/>
  <c r="A262" i="7"/>
  <c r="B262" i="7"/>
  <c r="C262" i="7"/>
  <c r="A263" i="7"/>
  <c r="B263" i="7"/>
  <c r="C263" i="7"/>
  <c r="A264" i="7"/>
  <c r="B264" i="7"/>
  <c r="C264" i="7"/>
  <c r="A265" i="7"/>
  <c r="B265" i="7"/>
  <c r="C265" i="7"/>
  <c r="G265" i="7" s="1" a="1"/>
  <c r="G265" i="7" s="1"/>
  <c r="A266" i="7"/>
  <c r="B266" i="7"/>
  <c r="C266" i="7"/>
  <c r="A267" i="7"/>
  <c r="B267" i="7"/>
  <c r="C267" i="7"/>
  <c r="A268" i="7"/>
  <c r="B268" i="7"/>
  <c r="C268" i="7"/>
  <c r="A269" i="7"/>
  <c r="B269" i="7"/>
  <c r="C269" i="7"/>
  <c r="A270" i="7"/>
  <c r="B270" i="7"/>
  <c r="C270" i="7"/>
  <c r="A271" i="7"/>
  <c r="B271" i="7"/>
  <c r="C271" i="7"/>
  <c r="A272" i="7"/>
  <c r="B272" i="7"/>
  <c r="C272" i="7"/>
  <c r="A273" i="7"/>
  <c r="B273" i="7"/>
  <c r="C273" i="7"/>
  <c r="A274" i="7"/>
  <c r="B274" i="7"/>
  <c r="C274" i="7"/>
  <c r="A275" i="7"/>
  <c r="B275" i="7"/>
  <c r="C275" i="7"/>
  <c r="A276" i="7"/>
  <c r="B276" i="7"/>
  <c r="C276" i="7"/>
  <c r="A277" i="7"/>
  <c r="B277" i="7"/>
  <c r="C277" i="7"/>
  <c r="A278" i="7"/>
  <c r="B278" i="7"/>
  <c r="C278" i="7"/>
  <c r="A279" i="7"/>
  <c r="B279" i="7"/>
  <c r="C279" i="7"/>
  <c r="A280" i="7"/>
  <c r="B280" i="7"/>
  <c r="C280" i="7"/>
  <c r="A281" i="7"/>
  <c r="B281" i="7"/>
  <c r="C281" i="7"/>
  <c r="A282" i="7"/>
  <c r="B282" i="7"/>
  <c r="C282" i="7"/>
  <c r="F282" i="7" s="1" a="1"/>
  <c r="F282" i="7" s="1"/>
  <c r="A283" i="7"/>
  <c r="B283" i="7"/>
  <c r="C283" i="7"/>
  <c r="A284" i="7"/>
  <c r="B284" i="7"/>
  <c r="C284" i="7"/>
  <c r="A285" i="7"/>
  <c r="B285" i="7"/>
  <c r="C285" i="7"/>
  <c r="A286" i="7"/>
  <c r="B286" i="7"/>
  <c r="C286" i="7"/>
  <c r="A287" i="7"/>
  <c r="B287" i="7"/>
  <c r="C287" i="7"/>
  <c r="A288" i="7"/>
  <c r="B288" i="7"/>
  <c r="C288" i="7"/>
  <c r="A289" i="7"/>
  <c r="B289" i="7"/>
  <c r="C289" i="7"/>
  <c r="A290" i="7"/>
  <c r="B290" i="7"/>
  <c r="C290" i="7"/>
  <c r="F290" i="7" s="1" a="1"/>
  <c r="F290" i="7" s="1"/>
  <c r="A291" i="7"/>
  <c r="B291" i="7"/>
  <c r="C291" i="7"/>
  <c r="A292" i="7"/>
  <c r="B292" i="7"/>
  <c r="C292" i="7"/>
  <c r="A293" i="7"/>
  <c r="B293" i="7"/>
  <c r="C293" i="7"/>
  <c r="A294" i="7"/>
  <c r="B294" i="7"/>
  <c r="C294" i="7"/>
  <c r="A295" i="7"/>
  <c r="B295" i="7"/>
  <c r="C295" i="7"/>
  <c r="A296" i="7"/>
  <c r="B296" i="7"/>
  <c r="C296" i="7"/>
  <c r="A297" i="7"/>
  <c r="B297" i="7"/>
  <c r="C297" i="7"/>
  <c r="A298" i="7"/>
  <c r="B298" i="7"/>
  <c r="C298" i="7"/>
  <c r="A299" i="7"/>
  <c r="B299" i="7"/>
  <c r="C299" i="7"/>
  <c r="A300" i="7"/>
  <c r="B300" i="7"/>
  <c r="C300" i="7"/>
  <c r="A301" i="7"/>
  <c r="B301" i="7"/>
  <c r="C301" i="7"/>
  <c r="A302" i="7"/>
  <c r="B302" i="7"/>
  <c r="C302" i="7"/>
  <c r="A303" i="7"/>
  <c r="B303" i="7"/>
  <c r="C303" i="7"/>
  <c r="A304" i="7"/>
  <c r="B304" i="7"/>
  <c r="C304" i="7"/>
  <c r="A305" i="7"/>
  <c r="B305" i="7"/>
  <c r="C305" i="7"/>
  <c r="A306" i="7"/>
  <c r="B306" i="7"/>
  <c r="C306" i="7"/>
  <c r="A307" i="7"/>
  <c r="B307" i="7"/>
  <c r="C307" i="7"/>
  <c r="H307" i="7" s="1" a="1"/>
  <c r="H307" i="7" s="1"/>
  <c r="A308" i="7"/>
  <c r="B308" i="7"/>
  <c r="C308" i="7"/>
  <c r="A309" i="7"/>
  <c r="B309" i="7"/>
  <c r="E309" i="7" s="1" a="1"/>
  <c r="E309" i="7" s="1"/>
  <c r="C309" i="7"/>
  <c r="A310" i="7"/>
  <c r="B310" i="7"/>
  <c r="C310" i="7"/>
  <c r="A311" i="7"/>
  <c r="B311" i="7"/>
  <c r="C311" i="7"/>
  <c r="A312" i="7"/>
  <c r="B312" i="7"/>
  <c r="C312" i="7"/>
  <c r="A313" i="7"/>
  <c r="B313" i="7"/>
  <c r="C313" i="7"/>
  <c r="A314" i="7"/>
  <c r="B314" i="7"/>
  <c r="J314" i="7" s="1" a="1"/>
  <c r="J314" i="7" s="1"/>
  <c r="C314" i="7"/>
  <c r="A315" i="7"/>
  <c r="B315" i="7"/>
  <c r="D315" i="7" s="1" a="1"/>
  <c r="D315" i="7" s="1"/>
  <c r="C315" i="7"/>
  <c r="A316" i="7"/>
  <c r="B316" i="7"/>
  <c r="C316" i="7"/>
  <c r="A317" i="7"/>
  <c r="B317" i="7"/>
  <c r="C317" i="7"/>
  <c r="A318" i="7"/>
  <c r="B318" i="7"/>
  <c r="C318" i="7"/>
  <c r="A319" i="7"/>
  <c r="B319" i="7"/>
  <c r="C319" i="7"/>
  <c r="A320" i="7"/>
  <c r="B320" i="7"/>
  <c r="C320" i="7"/>
  <c r="A321" i="7"/>
  <c r="B321" i="7"/>
  <c r="C321" i="7"/>
  <c r="A322" i="7"/>
  <c r="B322" i="7"/>
  <c r="C322" i="7"/>
  <c r="C5" i="7"/>
  <c r="B5" i="7"/>
  <c r="F5" i="7" s="1" a="1"/>
  <c r="F5" i="7" s="1"/>
  <c r="A5" i="7"/>
  <c r="D322" i="7" l="1" a="1"/>
  <c r="D322" i="7" s="1"/>
  <c r="H280" i="7" a="1"/>
  <c r="H280" i="7" s="1"/>
  <c r="E152" i="7" a="1"/>
  <c r="E152" i="7" s="1"/>
  <c r="F142" i="7" a="1"/>
  <c r="F142" i="7" s="1"/>
  <c r="D311" i="7" a="1"/>
  <c r="D311" i="7" s="1"/>
  <c r="I300" i="7" a="1"/>
  <c r="I300" i="7" s="1"/>
  <c r="D199" i="7" a="1"/>
  <c r="D199" i="7" s="1"/>
  <c r="I153" i="7" a="1"/>
  <c r="I153" i="7" s="1"/>
  <c r="H261" i="7" a="1"/>
  <c r="H261" i="7" s="1"/>
  <c r="H221" i="7" a="1"/>
  <c r="H221" i="7" s="1"/>
  <c r="H205" i="7" a="1"/>
  <c r="H205" i="7" s="1"/>
  <c r="D173" i="7" a="1"/>
  <c r="D173" i="7" s="1"/>
  <c r="J149" i="7" a="1"/>
  <c r="J149" i="7" s="1"/>
  <c r="I8" i="7" a="1"/>
  <c r="I8" i="7" s="1"/>
  <c r="D196" i="7" a="1"/>
  <c r="D196" i="7" s="1"/>
  <c r="F85" i="7" a="1"/>
  <c r="F85" i="7" s="1"/>
  <c r="G45" i="7" a="1"/>
  <c r="G45" i="7" s="1"/>
  <c r="F32" i="7" a="1"/>
  <c r="F32" i="7" s="1"/>
  <c r="D16" i="7" a="1"/>
  <c r="D16" i="7" s="1"/>
  <c r="D281" i="7" a="1"/>
  <c r="D281" i="7" s="1"/>
  <c r="H278" i="7" a="1"/>
  <c r="H278" i="7" s="1"/>
  <c r="F122" i="7" a="1"/>
  <c r="F122" i="7" s="1"/>
  <c r="H119" i="7" a="1"/>
  <c r="H119" i="7" s="1"/>
  <c r="H114" i="7" a="1"/>
  <c r="H114" i="7" s="1"/>
  <c r="G264" i="7" a="1"/>
  <c r="G264" i="7" s="1"/>
  <c r="E259" i="7" a="1"/>
  <c r="E259" i="7" s="1"/>
  <c r="D163" i="7" a="1"/>
  <c r="D163" i="7" s="1"/>
  <c r="F155" i="7" a="1"/>
  <c r="F155" i="7" s="1"/>
  <c r="G113" i="7" a="1"/>
  <c r="G113" i="7" s="1"/>
  <c r="F299" i="7" a="1"/>
  <c r="F299" i="7" s="1"/>
  <c r="J233" i="7" a="1"/>
  <c r="J233" i="7" s="1"/>
  <c r="F217" i="7" a="1"/>
  <c r="F217" i="7" s="1"/>
  <c r="D158" i="7" a="1"/>
  <c r="D158" i="7" s="1"/>
  <c r="F143" i="7" a="1"/>
  <c r="F143" i="7" s="1"/>
  <c r="E130" i="7" a="1"/>
  <c r="E130" i="7" s="1"/>
  <c r="I117" i="7" a="1"/>
  <c r="I117" i="7" s="1"/>
  <c r="H109" i="7" a="1"/>
  <c r="H109" i="7" s="1"/>
  <c r="F104" i="7" a="1"/>
  <c r="F104" i="7" s="1"/>
  <c r="E99" i="7" a="1"/>
  <c r="E99" i="7" s="1"/>
  <c r="F88" i="7" a="1"/>
  <c r="F88" i="7" s="1"/>
  <c r="F24" i="7" a="1"/>
  <c r="F24" i="7" s="1"/>
  <c r="D237" i="7" a="1"/>
  <c r="D237" i="7" s="1"/>
  <c r="G200" i="7" a="1"/>
  <c r="G200" i="7" s="1"/>
  <c r="I181" i="7" a="1"/>
  <c r="I181" i="7" s="1"/>
  <c r="H150" i="7" a="1"/>
  <c r="H150" i="7" s="1"/>
  <c r="H66" i="7" a="1"/>
  <c r="H66" i="7" s="1"/>
  <c r="J47" i="7" a="1"/>
  <c r="J47" i="7" s="1"/>
  <c r="G263" i="7" a="1"/>
  <c r="G263" i="7" s="1"/>
  <c r="H250" i="7" a="1"/>
  <c r="H250" i="7" s="1"/>
  <c r="H215" i="7" a="1"/>
  <c r="H215" i="7" s="1"/>
  <c r="E170" i="7" a="1"/>
  <c r="E170" i="7" s="1"/>
  <c r="F152" i="7" a="1"/>
  <c r="F152" i="7" s="1"/>
  <c r="J52" i="7" a="1"/>
  <c r="J52" i="7" s="1"/>
  <c r="F44" i="7" a="1"/>
  <c r="F44" i="7" s="1"/>
  <c r="I302" i="7" a="1"/>
  <c r="I302" i="7" s="1"/>
  <c r="F273" i="7" a="1"/>
  <c r="F273" i="7" s="1"/>
  <c r="J228" i="7" a="1"/>
  <c r="J228" i="7" s="1"/>
  <c r="E220" i="7" a="1"/>
  <c r="E220" i="7" s="1"/>
  <c r="F94" i="7" a="1"/>
  <c r="F94" i="7" s="1"/>
  <c r="E197" i="7" a="1"/>
  <c r="E197" i="7" s="1"/>
  <c r="F184" i="7" a="1"/>
  <c r="F184" i="7" s="1"/>
  <c r="E153" i="7" a="1"/>
  <c r="E153" i="7" s="1"/>
  <c r="I116" i="7" a="1"/>
  <c r="I116" i="7" s="1"/>
  <c r="J79" i="7" a="1"/>
  <c r="J79" i="7" s="1"/>
  <c r="J58" i="7" a="1"/>
  <c r="J58" i="7" s="1"/>
  <c r="J50" i="7" a="1"/>
  <c r="J50" i="7" s="1"/>
  <c r="I37" i="7" a="1"/>
  <c r="I37" i="7" s="1"/>
  <c r="G24" i="7" a="1"/>
  <c r="G24" i="7" s="1"/>
  <c r="J16" i="7" a="1"/>
  <c r="J16" i="7" s="1"/>
  <c r="F301" i="7" a="1"/>
  <c r="F301" i="7" s="1"/>
  <c r="F233" i="7" a="1"/>
  <c r="F233" i="7" s="1"/>
  <c r="H223" i="7" a="1"/>
  <c r="H223" i="7" s="1"/>
  <c r="D161" i="7" a="1"/>
  <c r="D161" i="7" s="1"/>
  <c r="F318" i="7" a="1"/>
  <c r="F318" i="7" s="1"/>
  <c r="F298" i="7" a="1"/>
  <c r="F298" i="7" s="1"/>
  <c r="G277" i="7" a="1"/>
  <c r="G277" i="7" s="1"/>
  <c r="G269" i="7" a="1"/>
  <c r="G269" i="7" s="1"/>
  <c r="H257" i="7" a="1"/>
  <c r="H257" i="7" s="1"/>
  <c r="I254" i="7" a="1"/>
  <c r="I254" i="7" s="1"/>
  <c r="E189" i="7" a="1"/>
  <c r="E189" i="7" s="1"/>
  <c r="F151" i="7" a="1"/>
  <c r="F151" i="7" s="1"/>
  <c r="D141" i="7" a="1"/>
  <c r="D141" i="7" s="1"/>
  <c r="E136" i="7" a="1"/>
  <c r="E136" i="7" s="1"/>
  <c r="J123" i="7" a="1"/>
  <c r="J123" i="7" s="1"/>
  <c r="F52" i="7" a="1"/>
  <c r="F52" i="7" s="1"/>
  <c r="H42" i="7" a="1"/>
  <c r="H42" i="7" s="1"/>
  <c r="E261" i="7" a="1"/>
  <c r="E261" i="7" s="1"/>
  <c r="I196" i="7" a="1"/>
  <c r="I196" i="7" s="1"/>
  <c r="I320" i="7" a="1"/>
  <c r="I320" i="7" s="1"/>
  <c r="F302" i="7" a="1"/>
  <c r="F302" i="7" s="1"/>
  <c r="G271" i="7" a="1"/>
  <c r="G271" i="7" s="1"/>
  <c r="D256" i="7" a="1"/>
  <c r="D256" i="7" s="1"/>
  <c r="I251" i="7" a="1"/>
  <c r="I251" i="7" s="1"/>
  <c r="F219" i="7" a="1"/>
  <c r="F219" i="7" s="1"/>
  <c r="I201" i="7" a="1"/>
  <c r="I201" i="7" s="1"/>
  <c r="J196" i="7" a="1"/>
  <c r="J196" i="7" s="1"/>
  <c r="G188" i="7" a="1"/>
  <c r="G188" i="7" s="1"/>
  <c r="E117" i="7" a="1"/>
  <c r="E117" i="7" s="1"/>
  <c r="I78" i="7" a="1"/>
  <c r="I78" i="7" s="1"/>
  <c r="I70" i="7" a="1"/>
  <c r="I70" i="7" s="1"/>
  <c r="J57" i="7" a="1"/>
  <c r="J57" i="7" s="1"/>
  <c r="G49" i="7" a="1"/>
  <c r="G49" i="7" s="1"/>
  <c r="J25" i="7" a="1"/>
  <c r="J25" i="7" s="1"/>
  <c r="E18" i="7" a="1"/>
  <c r="E18" i="7" s="1"/>
  <c r="J309" i="7" a="1"/>
  <c r="J309" i="7" s="1"/>
  <c r="D309" i="7" a="1"/>
  <c r="D309" i="7" s="1"/>
  <c r="G304" i="7" a="1"/>
  <c r="G304" i="7" s="1"/>
  <c r="J302" i="7" a="1"/>
  <c r="J302" i="7" s="1"/>
  <c r="I286" i="7" a="1"/>
  <c r="I286" i="7" s="1"/>
  <c r="J283" i="7" a="1"/>
  <c r="J283" i="7" s="1"/>
  <c r="E177" i="7" a="1"/>
  <c r="E177" i="7" s="1"/>
  <c r="H172" i="7" a="1"/>
  <c r="H172" i="7" s="1"/>
  <c r="I162" i="7" a="1"/>
  <c r="I162" i="7" s="1"/>
  <c r="F154" i="7" a="1"/>
  <c r="F154" i="7" s="1"/>
  <c r="D119" i="7" a="1"/>
  <c r="D119" i="7" s="1"/>
  <c r="J117" i="7" a="1"/>
  <c r="J117" i="7" s="1"/>
  <c r="D96" i="7" a="1"/>
  <c r="D96" i="7" s="1"/>
  <c r="D77" i="7" a="1"/>
  <c r="D77" i="7" s="1"/>
  <c r="E64" i="7" a="1"/>
  <c r="E64" i="7" s="1"/>
  <c r="E59" i="7" a="1"/>
  <c r="E59" i="7" s="1"/>
  <c r="E35" i="7" a="1"/>
  <c r="E35" i="7" s="1"/>
  <c r="F30" i="7" a="1"/>
  <c r="F30" i="7" s="1"/>
  <c r="G280" i="7" a="1"/>
  <c r="G280" i="7" s="1"/>
  <c r="F260" i="7" a="1"/>
  <c r="F260" i="7" s="1"/>
  <c r="H255" i="7" a="1"/>
  <c r="H255" i="7" s="1"/>
  <c r="F226" i="7" a="1"/>
  <c r="F226" i="7" s="1"/>
  <c r="E205" i="7" a="1"/>
  <c r="E205" i="7" s="1"/>
  <c r="E98" i="7" a="1"/>
  <c r="E98" i="7" s="1"/>
  <c r="F74" i="7" a="1"/>
  <c r="F74" i="7" s="1"/>
  <c r="D40" i="7" a="1"/>
  <c r="D40" i="7" s="1"/>
  <c r="I24" i="7" a="1"/>
  <c r="I24" i="7" s="1"/>
  <c r="J322" i="7" a="1"/>
  <c r="J322" i="7" s="1"/>
  <c r="E305" i="7" a="1"/>
  <c r="E305" i="7" s="1"/>
  <c r="D288" i="7" a="1"/>
  <c r="D288" i="7" s="1"/>
  <c r="D278" i="7" a="1"/>
  <c r="D278" i="7" s="1"/>
  <c r="F265" i="7" a="1"/>
  <c r="F265" i="7" s="1"/>
  <c r="F261" i="7" a="1"/>
  <c r="F261" i="7" s="1"/>
  <c r="F259" i="7" a="1"/>
  <c r="F259" i="7" s="1"/>
  <c r="D251" i="7" a="1"/>
  <c r="D251" i="7" s="1"/>
  <c r="E249" i="7" a="1"/>
  <c r="E249" i="7" s="1"/>
  <c r="H241" i="7" a="1"/>
  <c r="H241" i="7" s="1"/>
  <c r="H218" i="7" a="1"/>
  <c r="H218" i="7" s="1"/>
  <c r="D198" i="7" a="1"/>
  <c r="D198" i="7" s="1"/>
  <c r="E178" i="7" a="1"/>
  <c r="E178" i="7" s="1"/>
  <c r="G168" i="7" a="1"/>
  <c r="G168" i="7" s="1"/>
  <c r="F145" i="7" a="1"/>
  <c r="F145" i="7" s="1"/>
  <c r="D140" i="7" a="1"/>
  <c r="D140" i="7" s="1"/>
  <c r="D113" i="7" a="1"/>
  <c r="D113" i="7" s="1"/>
  <c r="I93" i="7" a="1"/>
  <c r="I93" i="7" s="1"/>
  <c r="G88" i="7" a="1"/>
  <c r="G88" i="7" s="1"/>
  <c r="I75" i="7" a="1"/>
  <c r="I75" i="7" s="1"/>
  <c r="G72" i="7" a="1"/>
  <c r="G72" i="7" s="1"/>
  <c r="H67" i="7" a="1"/>
  <c r="H67" i="7" s="1"/>
  <c r="H47" i="7" a="1"/>
  <c r="H47" i="7" s="1"/>
  <c r="I40" i="7" a="1"/>
  <c r="I40" i="7" s="1"/>
  <c r="F25" i="7" a="1"/>
  <c r="F25" i="7" s="1"/>
  <c r="D18" i="7" a="1"/>
  <c r="D18" i="7" s="1"/>
  <c r="I29" i="7" a="1"/>
  <c r="I29" i="7" s="1"/>
  <c r="H18" i="7" a="1"/>
  <c r="H18" i="7" s="1"/>
  <c r="G300" i="7" a="1"/>
  <c r="G300" i="7" s="1"/>
  <c r="J298" i="7" a="1"/>
  <c r="J298" i="7" s="1"/>
  <c r="H285" i="7" a="1"/>
  <c r="H285" i="7" s="1"/>
  <c r="J215" i="7" a="1"/>
  <c r="J215" i="7" s="1"/>
  <c r="F196" i="7" a="1"/>
  <c r="F196" i="7" s="1"/>
  <c r="F183" i="7" a="1"/>
  <c r="F183" i="7" s="1"/>
  <c r="F165" i="7" a="1"/>
  <c r="F165" i="7" s="1"/>
  <c r="H155" i="7" a="1"/>
  <c r="H155" i="7" s="1"/>
  <c r="G56" i="7" a="1"/>
  <c r="G56" i="7" s="1"/>
  <c r="I49" i="7" a="1"/>
  <c r="I49" i="7" s="1"/>
  <c r="H44" i="7" a="1"/>
  <c r="H44" i="7" s="1"/>
  <c r="H275" i="7" a="1"/>
  <c r="H275" i="7" s="1"/>
  <c r="F228" i="7" a="1"/>
  <c r="F228" i="7" s="1"/>
  <c r="H175" i="7" a="1"/>
  <c r="H175" i="7" s="1"/>
  <c r="D132" i="7" a="1"/>
  <c r="D132" i="7" s="1"/>
  <c r="F314" i="7" a="1"/>
  <c r="F314" i="7" s="1"/>
  <c r="H295" i="7" a="1"/>
  <c r="H295" i="7" s="1"/>
  <c r="I287" i="7" a="1"/>
  <c r="I287" i="7" s="1"/>
  <c r="I269" i="7" a="1"/>
  <c r="I269" i="7" s="1"/>
  <c r="E264" i="7" a="1"/>
  <c r="E264" i="7" s="1"/>
  <c r="E233" i="7" a="1"/>
  <c r="E233" i="7" s="1"/>
  <c r="H230" i="7" a="1"/>
  <c r="H230" i="7" s="1"/>
  <c r="F225" i="7" a="1"/>
  <c r="F225" i="7" s="1"/>
  <c r="I217" i="7" a="1"/>
  <c r="I217" i="7" s="1"/>
  <c r="I200" i="7" a="1"/>
  <c r="I200" i="7" s="1"/>
  <c r="H193" i="7" a="1"/>
  <c r="H193" i="7" s="1"/>
  <c r="F185" i="7" a="1"/>
  <c r="F185" i="7" s="1"/>
  <c r="I170" i="7" a="1"/>
  <c r="I170" i="7" s="1"/>
  <c r="H157" i="7" a="1"/>
  <c r="H157" i="7" s="1"/>
  <c r="H151" i="7" a="1"/>
  <c r="H151" i="7" s="1"/>
  <c r="I144" i="7" a="1"/>
  <c r="I144" i="7" s="1"/>
  <c r="J142" i="7" a="1"/>
  <c r="J142" i="7" s="1"/>
  <c r="H139" i="7" a="1"/>
  <c r="H139" i="7" s="1"/>
  <c r="I137" i="7" a="1"/>
  <c r="I137" i="7" s="1"/>
  <c r="D134" i="7" a="1"/>
  <c r="D134" i="7" s="1"/>
  <c r="E119" i="7" a="1"/>
  <c r="E119" i="7" s="1"/>
  <c r="I112" i="7" a="1"/>
  <c r="I112" i="7" s="1"/>
  <c r="I102" i="7" a="1"/>
  <c r="I102" i="7" s="1"/>
  <c r="G97" i="7" a="1"/>
  <c r="G97" i="7" s="1"/>
  <c r="D92" i="7" a="1"/>
  <c r="D92" i="7" s="1"/>
  <c r="I61" i="7" a="1"/>
  <c r="I61" i="7" s="1"/>
  <c r="D39" i="7" a="1"/>
  <c r="D39" i="7" s="1"/>
  <c r="D29" i="7" a="1"/>
  <c r="D29" i="7" s="1"/>
  <c r="I154" i="7" a="1"/>
  <c r="I154" i="7" s="1"/>
  <c r="F319" i="7" a="1"/>
  <c r="F319" i="7" s="1"/>
  <c r="D151" i="7" a="1"/>
  <c r="D151" i="7" s="1"/>
  <c r="D5" i="7" a="1"/>
  <c r="D5" i="7" s="1"/>
  <c r="I318" i="7" a="1"/>
  <c r="I318" i="7" s="1"/>
  <c r="H306" i="7" a="1"/>
  <c r="H306" i="7" s="1"/>
  <c r="E301" i="7" a="1"/>
  <c r="E301" i="7" s="1"/>
  <c r="D294" i="7" a="1"/>
  <c r="D294" i="7" s="1"/>
  <c r="E286" i="7" a="1"/>
  <c r="E286" i="7" s="1"/>
  <c r="I284" i="7" a="1"/>
  <c r="I284" i="7" s="1"/>
  <c r="H271" i="7" a="1"/>
  <c r="H271" i="7" s="1"/>
  <c r="I264" i="7" a="1"/>
  <c r="I264" i="7" s="1"/>
  <c r="D242" i="7" a="1"/>
  <c r="D242" i="7" s="1"/>
  <c r="G239" i="7" a="1"/>
  <c r="G239" i="7" s="1"/>
  <c r="E237" i="7" a="1"/>
  <c r="E237" i="7" s="1"/>
  <c r="H234" i="7" a="1"/>
  <c r="H234" i="7" s="1"/>
  <c r="G204" i="7" a="1"/>
  <c r="G204" i="7" s="1"/>
  <c r="G201" i="7" a="1"/>
  <c r="G201" i="7" s="1"/>
  <c r="G195" i="7" a="1"/>
  <c r="G195" i="7" s="1"/>
  <c r="I174" i="7" a="1"/>
  <c r="I174" i="7" s="1"/>
  <c r="E156" i="7" a="1"/>
  <c r="E156" i="7" s="1"/>
  <c r="E154" i="7" a="1"/>
  <c r="E154" i="7" s="1"/>
  <c r="I136" i="7" a="1"/>
  <c r="I136" i="7" s="1"/>
  <c r="H111" i="7" a="1"/>
  <c r="H111" i="7" s="1"/>
  <c r="F109" i="7" a="1"/>
  <c r="F109" i="7" s="1"/>
  <c r="G91" i="7" a="1"/>
  <c r="G91" i="7" s="1"/>
  <c r="G81" i="7" a="1"/>
  <c r="G81" i="7" s="1"/>
  <c r="G50" i="7" a="1"/>
  <c r="G50" i="7" s="1"/>
  <c r="I38" i="7" a="1"/>
  <c r="I38" i="7" s="1"/>
  <c r="G15" i="7" a="1"/>
  <c r="G15" i="7" s="1"/>
  <c r="H315" i="7" a="1"/>
  <c r="H315" i="7" s="1"/>
  <c r="I261" i="7" a="1"/>
  <c r="I261" i="7" s="1"/>
  <c r="D229" i="7" a="1"/>
  <c r="D229" i="7" s="1"/>
  <c r="D171" i="7" a="1"/>
  <c r="D171" i="7" s="1"/>
  <c r="J166" i="7" a="1"/>
  <c r="J166" i="7" s="1"/>
  <c r="I152" i="7" a="1"/>
  <c r="I152" i="7" s="1"/>
  <c r="D106" i="7" a="1"/>
  <c r="D106" i="7" s="1"/>
  <c r="F70" i="7" a="1"/>
  <c r="F70" i="7" s="1"/>
  <c r="E52" i="7" a="1"/>
  <c r="E52" i="7" s="1"/>
  <c r="H21" i="7" a="1"/>
  <c r="H21" i="7" s="1"/>
  <c r="H314" i="7" a="1"/>
  <c r="H314" i="7" s="1"/>
  <c r="E297" i="7" a="1"/>
  <c r="E297" i="7" s="1"/>
  <c r="I280" i="7" a="1"/>
  <c r="I280" i="7" s="1"/>
  <c r="I278" i="7" a="1"/>
  <c r="I278" i="7" s="1"/>
  <c r="G268" i="7" a="1"/>
  <c r="G268" i="7" s="1"/>
  <c r="H265" i="7" a="1"/>
  <c r="H265" i="7" s="1"/>
  <c r="D264" i="7" a="1"/>
  <c r="D264" i="7" s="1"/>
  <c r="D262" i="7" a="1"/>
  <c r="D262" i="7" s="1"/>
  <c r="D261" i="7" a="1"/>
  <c r="D261" i="7" s="1"/>
  <c r="H239" i="7" a="1"/>
  <c r="H239" i="7" s="1"/>
  <c r="E213" i="7" a="1"/>
  <c r="E213" i="7" s="1"/>
  <c r="J199" i="7" a="1"/>
  <c r="J199" i="7" s="1"/>
  <c r="I198" i="7" a="1"/>
  <c r="I198" i="7" s="1"/>
  <c r="I169" i="7" a="1"/>
  <c r="I169" i="7" s="1"/>
  <c r="J154" i="7" a="1"/>
  <c r="J154" i="7" s="1"/>
  <c r="J153" i="7" a="1"/>
  <c r="J153" i="7" s="1"/>
  <c r="J152" i="7" a="1"/>
  <c r="J152" i="7" s="1"/>
  <c r="I151" i="7" a="1"/>
  <c r="I151" i="7" s="1"/>
  <c r="I145" i="7" a="1"/>
  <c r="I145" i="7" s="1"/>
  <c r="I140" i="7" a="1"/>
  <c r="I140" i="7" s="1"/>
  <c r="D129" i="7" a="1"/>
  <c r="D129" i="7" s="1"/>
  <c r="I105" i="7" a="1"/>
  <c r="I105" i="7" s="1"/>
  <c r="J88" i="7" a="1"/>
  <c r="J88" i="7" s="1"/>
  <c r="G74" i="7" a="1"/>
  <c r="G74" i="7" s="1"/>
  <c r="D72" i="7" a="1"/>
  <c r="D72" i="7" s="1"/>
  <c r="G52" i="7" a="1"/>
  <c r="G52" i="7" s="1"/>
  <c r="E24" i="7" a="1"/>
  <c r="E24" i="7" s="1"/>
  <c r="E14" i="7" a="1"/>
  <c r="E14" i="7" s="1"/>
  <c r="H199" i="7" a="1"/>
  <c r="H199" i="7" s="1"/>
  <c r="J96" i="7" a="1"/>
  <c r="J96" i="7" s="1"/>
  <c r="I58" i="7" a="1"/>
  <c r="I58" i="7" s="1"/>
  <c r="I56" i="7" a="1"/>
  <c r="I56" i="7" s="1"/>
  <c r="H16" i="7" a="1"/>
  <c r="H16" i="7" s="1"/>
  <c r="J8" i="7" a="1"/>
  <c r="J8" i="7" s="1"/>
  <c r="G314" i="7" a="1"/>
  <c r="G314" i="7" s="1"/>
  <c r="J175" i="7" a="1"/>
  <c r="J175" i="7" s="1"/>
  <c r="J246" i="7" a="1"/>
  <c r="J246" i="7" s="1"/>
  <c r="G197" i="7" a="1"/>
  <c r="G197" i="7" s="1"/>
  <c r="F189" i="7" a="1"/>
  <c r="F189" i="7" s="1"/>
  <c r="E175" i="7" a="1"/>
  <c r="E175" i="7" s="1"/>
  <c r="E162" i="7" a="1"/>
  <c r="E162" i="7" s="1"/>
  <c r="I157" i="7" a="1"/>
  <c r="I157" i="7" s="1"/>
  <c r="I155" i="7" a="1"/>
  <c r="I155" i="7" s="1"/>
  <c r="H154" i="7" a="1"/>
  <c r="H154" i="7" s="1"/>
  <c r="H153" i="7" a="1"/>
  <c r="H153" i="7" s="1"/>
  <c r="G152" i="7" a="1"/>
  <c r="G152" i="7" s="1"/>
  <c r="G151" i="7" a="1"/>
  <c r="G151" i="7" s="1"/>
  <c r="G145" i="7" a="1"/>
  <c r="G145" i="7" s="1"/>
  <c r="J139" i="7" a="1"/>
  <c r="J139" i="7" s="1"/>
  <c r="J137" i="7" a="1"/>
  <c r="J137" i="7" s="1"/>
  <c r="H126" i="7" a="1"/>
  <c r="H126" i="7" s="1"/>
  <c r="F119" i="7" a="1"/>
  <c r="F119" i="7" s="1"/>
  <c r="E109" i="7" a="1"/>
  <c r="E109" i="7" s="1"/>
  <c r="I104" i="7" a="1"/>
  <c r="I104" i="7" s="1"/>
  <c r="E96" i="7" a="1"/>
  <c r="E96" i="7" s="1"/>
  <c r="H78" i="7" a="1"/>
  <c r="H78" i="7" s="1"/>
  <c r="D75" i="7" a="1"/>
  <c r="D75" i="7" s="1"/>
  <c r="D60" i="7" a="1"/>
  <c r="D60" i="7" s="1"/>
  <c r="F58" i="7" a="1"/>
  <c r="F58" i="7" s="1"/>
  <c r="F56" i="7" a="1"/>
  <c r="F56" i="7" s="1"/>
  <c r="H45" i="7" a="1"/>
  <c r="H45" i="7" s="1"/>
  <c r="E37" i="7" a="1"/>
  <c r="E37" i="7" s="1"/>
  <c r="I33" i="7" a="1"/>
  <c r="I33" i="7" s="1"/>
  <c r="E27" i="7" a="1"/>
  <c r="E27" i="7" s="1"/>
  <c r="H24" i="7" a="1"/>
  <c r="H24" i="7" s="1"/>
  <c r="H145" i="7" a="1"/>
  <c r="H145" i="7" s="1"/>
  <c r="I312" i="7" a="1"/>
  <c r="I312" i="7" s="1"/>
  <c r="H310" i="7" a="1"/>
  <c r="H310" i="7" s="1"/>
  <c r="D274" i="7" a="1"/>
  <c r="D274" i="7" s="1"/>
  <c r="I319" i="7" a="1"/>
  <c r="I319" i="7" s="1"/>
  <c r="F291" i="7" a="1"/>
  <c r="F291" i="7" s="1"/>
  <c r="J289" i="7" a="1"/>
  <c r="J289" i="7" s="1"/>
  <c r="J261" i="7" a="1"/>
  <c r="J261" i="7" s="1"/>
  <c r="F250" i="7" a="1"/>
  <c r="F250" i="7" s="1"/>
  <c r="E221" i="7" a="1"/>
  <c r="E221" i="7" s="1"/>
  <c r="E212" i="7" a="1"/>
  <c r="E212" i="7" s="1"/>
  <c r="D186" i="7" a="1"/>
  <c r="D186" i="7" s="1"/>
  <c r="E139" i="7" a="1"/>
  <c r="E139" i="7" s="1"/>
  <c r="F117" i="7" a="1"/>
  <c r="F117" i="7" s="1"/>
  <c r="H113" i="7" a="1"/>
  <c r="H113" i="7" s="1"/>
  <c r="H106" i="7" a="1"/>
  <c r="H106" i="7" s="1"/>
  <c r="E94" i="7" a="1"/>
  <c r="E94" i="7" s="1"/>
  <c r="J91" i="7" a="1"/>
  <c r="J91" i="7" s="1"/>
  <c r="F71" i="7" a="1"/>
  <c r="F71" i="7" s="1"/>
  <c r="G62" i="7" a="1"/>
  <c r="G62" i="7" s="1"/>
  <c r="G58" i="7" a="1"/>
  <c r="G58" i="7" s="1"/>
  <c r="D52" i="7" a="1"/>
  <c r="D52" i="7" s="1"/>
  <c r="I35" i="7" a="1"/>
  <c r="I35" i="7" s="1"/>
  <c r="J30" i="7" a="1"/>
  <c r="J30" i="7" s="1"/>
  <c r="G275" i="7" a="1"/>
  <c r="G275" i="7" s="1"/>
  <c r="J161" i="7" a="1"/>
  <c r="J161" i="7" s="1"/>
  <c r="H99" i="7" a="1"/>
  <c r="H99" i="7" s="1"/>
  <c r="I32" i="7" a="1"/>
  <c r="I32" i="7" s="1"/>
  <c r="G30" i="7" a="1"/>
  <c r="G30" i="7" s="1"/>
  <c r="G7" i="7" a="1"/>
  <c r="G7" i="7" s="1"/>
  <c r="E311" i="7" a="1"/>
  <c r="E311" i="7" s="1"/>
  <c r="H251" i="7" a="1"/>
  <c r="H251" i="7" s="1"/>
  <c r="I229" i="7" a="1"/>
  <c r="I229" i="7" s="1"/>
  <c r="I114" i="7" a="1"/>
  <c r="I114" i="7" s="1"/>
  <c r="J59" i="7" a="1"/>
  <c r="J59" i="7" s="1"/>
  <c r="H5" i="7" a="1"/>
  <c r="H5" i="7" s="1"/>
  <c r="I321" i="7" a="1"/>
  <c r="I321" i="7" s="1"/>
  <c r="E319" i="7" a="1"/>
  <c r="E319" i="7" s="1"/>
  <c r="I309" i="7" a="1"/>
  <c r="I309" i="7" s="1"/>
  <c r="J303" i="7" a="1"/>
  <c r="J303" i="7" s="1"/>
  <c r="J301" i="7" a="1"/>
  <c r="J301" i="7" s="1"/>
  <c r="H298" i="7" a="1"/>
  <c r="H298" i="7" s="1"/>
  <c r="J290" i="7" a="1"/>
  <c r="J290" i="7" s="1"/>
  <c r="F275" i="7" a="1"/>
  <c r="F275" i="7" s="1"/>
  <c r="J271" i="7" a="1"/>
  <c r="J271" i="7" s="1"/>
  <c r="F269" i="7" a="1"/>
  <c r="F269" i="7" s="1"/>
  <c r="D263" i="7" a="1"/>
  <c r="D263" i="7" s="1"/>
  <c r="H253" i="7" a="1"/>
  <c r="H253" i="7" s="1"/>
  <c r="E251" i="7" a="1"/>
  <c r="E251" i="7" s="1"/>
  <c r="H237" i="7" a="1"/>
  <c r="H237" i="7" s="1"/>
  <c r="H233" i="7" a="1"/>
  <c r="H233" i="7" s="1"/>
  <c r="H229" i="7" a="1"/>
  <c r="H229" i="7" s="1"/>
  <c r="I228" i="7" a="1"/>
  <c r="I228" i="7" s="1"/>
  <c r="D223" i="7" a="1"/>
  <c r="D223" i="7" s="1"/>
  <c r="F218" i="7" a="1"/>
  <c r="F218" i="7" s="1"/>
  <c r="I214" i="7" a="1"/>
  <c r="I214" i="7" s="1"/>
  <c r="I204" i="7" a="1"/>
  <c r="I204" i="7" s="1"/>
  <c r="H200" i="7" a="1"/>
  <c r="H200" i="7" s="1"/>
  <c r="E185" i="7" a="1"/>
  <c r="E185" i="7" s="1"/>
  <c r="G178" i="7" a="1"/>
  <c r="G178" i="7" s="1"/>
  <c r="J168" i="7" a="1"/>
  <c r="J168" i="7" s="1"/>
  <c r="G165" i="7" a="1"/>
  <c r="G165" i="7" s="1"/>
  <c r="E161" i="7" a="1"/>
  <c r="E161" i="7" s="1"/>
  <c r="E151" i="7" a="1"/>
  <c r="E151" i="7" s="1"/>
  <c r="H146" i="7" a="1"/>
  <c r="H146" i="7" s="1"/>
  <c r="D145" i="7" a="1"/>
  <c r="D145" i="7" s="1"/>
  <c r="D114" i="7" a="1"/>
  <c r="D114" i="7" s="1"/>
  <c r="E106" i="7" a="1"/>
  <c r="E106" i="7" s="1"/>
  <c r="D104" i="7" a="1"/>
  <c r="D104" i="7" s="1"/>
  <c r="E91" i="7" a="1"/>
  <c r="E91" i="7" s="1"/>
  <c r="F77" i="7" a="1"/>
  <c r="F77" i="7" s="1"/>
  <c r="J72" i="7" a="1"/>
  <c r="J72" i="7" s="1"/>
  <c r="F59" i="7" a="1"/>
  <c r="F59" i="7" s="1"/>
  <c r="G47" i="7" a="1"/>
  <c r="G47" i="7" s="1"/>
  <c r="E30" i="7" a="1"/>
  <c r="E30" i="7" s="1"/>
  <c r="E29" i="7" a="1"/>
  <c r="E29" i="7" s="1"/>
  <c r="I18" i="7" a="1"/>
  <c r="I18" i="7" s="1"/>
  <c r="G5" i="7" a="1"/>
  <c r="G5" i="7" s="1"/>
  <c r="F313" i="7" a="1"/>
  <c r="F313" i="7" s="1"/>
  <c r="J311" i="7" a="1"/>
  <c r="J311" i="7" s="1"/>
  <c r="D307" i="7" a="1"/>
  <c r="D307" i="7" s="1"/>
  <c r="E277" i="7" a="1"/>
  <c r="E277" i="7" s="1"/>
  <c r="G237" i="7" a="1"/>
  <c r="G237" i="7" s="1"/>
  <c r="G233" i="7" a="1"/>
  <c r="G233" i="7" s="1"/>
  <c r="J220" i="7" a="1"/>
  <c r="J220" i="7" s="1"/>
  <c r="F198" i="7" a="1"/>
  <c r="F198" i="7" s="1"/>
  <c r="F176" i="7" a="1"/>
  <c r="F176" i="7" s="1"/>
  <c r="H116" i="7" a="1"/>
  <c r="H116" i="7" s="1"/>
  <c r="D101" i="7" a="1"/>
  <c r="D101" i="7" s="1"/>
  <c r="H88" i="7" a="1"/>
  <c r="H88" i="7" s="1"/>
  <c r="J81" i="7" a="1"/>
  <c r="J81" i="7" s="1"/>
  <c r="E72" i="7" a="1"/>
  <c r="E72" i="7" s="1"/>
  <c r="H59" i="7" a="1"/>
  <c r="H59" i="7" s="1"/>
  <c r="G57" i="7" a="1"/>
  <c r="G57" i="7" s="1"/>
  <c r="H304" i="7" a="1"/>
  <c r="H304" i="7" s="1"/>
  <c r="J294" i="7" a="1"/>
  <c r="J294" i="7" s="1"/>
  <c r="E273" i="7" a="1"/>
  <c r="E273" i="7" s="1"/>
  <c r="G203" i="7" a="1"/>
  <c r="G203" i="7" s="1"/>
  <c r="J203" i="7" a="1"/>
  <c r="J203" i="7" s="1"/>
  <c r="E187" i="7" a="1"/>
  <c r="E187" i="7" s="1"/>
  <c r="H187" i="7" a="1"/>
  <c r="H187" i="7" s="1"/>
  <c r="D318" i="7" a="1"/>
  <c r="D318" i="7" s="1"/>
  <c r="G316" i="7" a="1"/>
  <c r="G316" i="7" s="1"/>
  <c r="D313" i="7" a="1"/>
  <c r="D313" i="7" s="1"/>
  <c r="D306" i="7" a="1"/>
  <c r="D306" i="7" s="1"/>
  <c r="F306" i="7" a="1"/>
  <c r="F306" i="7" s="1"/>
  <c r="F300" i="7" a="1"/>
  <c r="F300" i="7" s="1"/>
  <c r="H288" i="7" a="1"/>
  <c r="H288" i="7" s="1"/>
  <c r="D273" i="7" a="1"/>
  <c r="D273" i="7" s="1"/>
  <c r="I259" i="7" a="1"/>
  <c r="I259" i="7" s="1"/>
  <c r="D259" i="7" a="1"/>
  <c r="D259" i="7" s="1"/>
  <c r="G259" i="7" a="1"/>
  <c r="G259" i="7" s="1"/>
  <c r="H259" i="7" a="1"/>
  <c r="H259" i="7" s="1"/>
  <c r="J259" i="7" a="1"/>
  <c r="J259" i="7" s="1"/>
  <c r="E252" i="7" a="1"/>
  <c r="E252" i="7" s="1"/>
  <c r="J252" i="7" a="1"/>
  <c r="J252" i="7" s="1"/>
  <c r="F252" i="7" a="1"/>
  <c r="F252" i="7" s="1"/>
  <c r="I252" i="7" a="1"/>
  <c r="I252" i="7" s="1"/>
  <c r="F249" i="7" a="1"/>
  <c r="F249" i="7" s="1"/>
  <c r="J249" i="7" a="1"/>
  <c r="J249" i="7" s="1"/>
  <c r="H249" i="7" a="1"/>
  <c r="H249" i="7" s="1"/>
  <c r="I249" i="7" a="1"/>
  <c r="I249" i="7" s="1"/>
  <c r="F244" i="7" a="1"/>
  <c r="F244" i="7" s="1"/>
  <c r="G244" i="7" a="1"/>
  <c r="G244" i="7" s="1"/>
  <c r="I244" i="7" a="1"/>
  <c r="I244" i="7" s="1"/>
  <c r="J244" i="7" a="1"/>
  <c r="J244" i="7" s="1"/>
  <c r="H216" i="7" a="1"/>
  <c r="H216" i="7" s="1"/>
  <c r="E209" i="7" a="1"/>
  <c r="E209" i="7" s="1"/>
  <c r="G209" i="7" a="1"/>
  <c r="G209" i="7" s="1"/>
  <c r="I209" i="7" a="1"/>
  <c r="I209" i="7" s="1"/>
  <c r="F203" i="7" a="1"/>
  <c r="F203" i="7" s="1"/>
  <c r="I216" i="7" a="1"/>
  <c r="I216" i="7" s="1"/>
  <c r="D216" i="7" a="1"/>
  <c r="D216" i="7" s="1"/>
  <c r="E216" i="7" a="1"/>
  <c r="E216" i="7" s="1"/>
  <c r="G216" i="7" a="1"/>
  <c r="G216" i="7" s="1"/>
  <c r="E5" i="7" a="1"/>
  <c r="E5" i="7" s="1"/>
  <c r="I304" i="7" a="1"/>
  <c r="I304" i="7" s="1"/>
  <c r="I246" i="7" a="1"/>
  <c r="I246" i="7" s="1"/>
  <c r="H246" i="7" a="1"/>
  <c r="H246" i="7" s="1"/>
  <c r="D246" i="7" a="1"/>
  <c r="D246" i="7" s="1"/>
  <c r="F246" i="7" a="1"/>
  <c r="F246" i="7" s="1"/>
  <c r="J241" i="7" a="1"/>
  <c r="J241" i="7" s="1"/>
  <c r="E241" i="7" a="1"/>
  <c r="E241" i="7" s="1"/>
  <c r="G241" i="7" a="1"/>
  <c r="G241" i="7" s="1"/>
  <c r="I241" i="7" a="1"/>
  <c r="I241" i="7" s="1"/>
  <c r="D241" i="7" a="1"/>
  <c r="D241" i="7" s="1"/>
  <c r="F204" i="7" a="1"/>
  <c r="F204" i="7" s="1"/>
  <c r="H191" i="7" a="1"/>
  <c r="H191" i="7" s="1"/>
  <c r="G164" i="7" a="1"/>
  <c r="G164" i="7" s="1"/>
  <c r="G121" i="7" a="1"/>
  <c r="G121" i="7" s="1"/>
  <c r="F121" i="7" a="1"/>
  <c r="F121" i="7" s="1"/>
  <c r="J121" i="7" a="1"/>
  <c r="J121" i="7" s="1"/>
  <c r="H121" i="7" a="1"/>
  <c r="H121" i="7" s="1"/>
  <c r="D131" i="7" a="1"/>
  <c r="D131" i="7" s="1"/>
  <c r="E131" i="7" a="1"/>
  <c r="E131" i="7" s="1"/>
  <c r="J131" i="7" a="1"/>
  <c r="J131" i="7" s="1"/>
  <c r="F131" i="7" a="1"/>
  <c r="F131" i="7" s="1"/>
  <c r="H131" i="7" a="1"/>
  <c r="H131" i="7" s="1"/>
  <c r="F305" i="7" a="1"/>
  <c r="F305" i="7" s="1"/>
  <c r="E294" i="7" a="1"/>
  <c r="E294" i="7" s="1"/>
  <c r="F294" i="7" a="1"/>
  <c r="F294" i="7" s="1"/>
  <c r="H294" i="7" a="1"/>
  <c r="H294" i="7" s="1"/>
  <c r="J291" i="7" a="1"/>
  <c r="J291" i="7" s="1"/>
  <c r="F286" i="7" a="1"/>
  <c r="F286" i="7" s="1"/>
  <c r="H286" i="7" a="1"/>
  <c r="H286" i="7" s="1"/>
  <c r="D286" i="7" a="1"/>
  <c r="D286" i="7" s="1"/>
  <c r="G282" i="7" a="1"/>
  <c r="G282" i="7" s="1"/>
  <c r="J282" i="7" a="1"/>
  <c r="J282" i="7" s="1"/>
  <c r="G274" i="7" a="1"/>
  <c r="G274" i="7" s="1"/>
  <c r="G273" i="7" a="1"/>
  <c r="G273" i="7" s="1"/>
  <c r="H273" i="7" a="1"/>
  <c r="H273" i="7" s="1"/>
  <c r="J273" i="7" a="1"/>
  <c r="J273" i="7" s="1"/>
  <c r="I273" i="7" a="1"/>
  <c r="I273" i="7" s="1"/>
  <c r="D312" i="7" a="1"/>
  <c r="D312" i="7" s="1"/>
  <c r="G302" i="7" a="1"/>
  <c r="G302" i="7" s="1"/>
  <c r="E299" i="7" a="1"/>
  <c r="E299" i="7" s="1"/>
  <c r="I299" i="7" a="1"/>
  <c r="I299" i="7" s="1"/>
  <c r="H297" i="7" a="1"/>
  <c r="H297" i="7" s="1"/>
  <c r="G295" i="7" a="1"/>
  <c r="G295" i="7" s="1"/>
  <c r="I291" i="7" a="1"/>
  <c r="I291" i="7" s="1"/>
  <c r="H283" i="7" a="1"/>
  <c r="H283" i="7" s="1"/>
  <c r="J276" i="7" a="1"/>
  <c r="J276" i="7" s="1"/>
  <c r="I276" i="7" a="1"/>
  <c r="I276" i="7" s="1"/>
  <c r="D266" i="7" a="1"/>
  <c r="D266" i="7" s="1"/>
  <c r="H266" i="7" a="1"/>
  <c r="H266" i="7" s="1"/>
  <c r="G266" i="7" a="1"/>
  <c r="G266" i="7" s="1"/>
  <c r="J266" i="7" a="1"/>
  <c r="J266" i="7" s="1"/>
  <c r="I263" i="7" a="1"/>
  <c r="I263" i="7" s="1"/>
  <c r="E230" i="7" a="1"/>
  <c r="E230" i="7" s="1"/>
  <c r="F230" i="7" a="1"/>
  <c r="F230" i="7" s="1"/>
  <c r="F222" i="7" a="1"/>
  <c r="F222" i="7" s="1"/>
  <c r="H211" i="7" a="1"/>
  <c r="H211" i="7" s="1"/>
  <c r="J211" i="7" a="1"/>
  <c r="J211" i="7" s="1"/>
  <c r="D211" i="7" a="1"/>
  <c r="D211" i="7" s="1"/>
  <c r="E206" i="7" a="1"/>
  <c r="E206" i="7" s="1"/>
  <c r="I206" i="7" a="1"/>
  <c r="I206" i="7" s="1"/>
  <c r="D206" i="7" a="1"/>
  <c r="D206" i="7" s="1"/>
  <c r="E184" i="7" a="1"/>
  <c r="E184" i="7" s="1"/>
  <c r="D184" i="7" a="1"/>
  <c r="D184" i="7" s="1"/>
  <c r="I184" i="7" a="1"/>
  <c r="I184" i="7" s="1"/>
  <c r="I133" i="7" a="1"/>
  <c r="I133" i="7" s="1"/>
  <c r="H133" i="7" a="1"/>
  <c r="H133" i="7" s="1"/>
  <c r="G133" i="7" a="1"/>
  <c r="G133" i="7" s="1"/>
  <c r="F133" i="7" a="1"/>
  <c r="F133" i="7" s="1"/>
  <c r="I225" i="7" a="1"/>
  <c r="I225" i="7" s="1"/>
  <c r="J225" i="7" a="1"/>
  <c r="J225" i="7" s="1"/>
  <c r="I5" i="7" a="1"/>
  <c r="I5" i="7" s="1"/>
  <c r="J5" i="7" a="1"/>
  <c r="J5" i="7" s="1"/>
  <c r="G312" i="7" a="1"/>
  <c r="G312" i="7" s="1"/>
  <c r="F309" i="7" a="1"/>
  <c r="F309" i="7" s="1"/>
  <c r="G309" i="7" a="1"/>
  <c r="G309" i="7" s="1"/>
  <c r="H309" i="7" a="1"/>
  <c r="H309" i="7" s="1"/>
  <c r="H302" i="7" a="1"/>
  <c r="H302" i="7" s="1"/>
  <c r="D302" i="7" a="1"/>
  <c r="D302" i="7" s="1"/>
  <c r="E302" i="7" a="1"/>
  <c r="E302" i="7" s="1"/>
  <c r="J300" i="7" a="1"/>
  <c r="J300" i="7" s="1"/>
  <c r="G283" i="7" a="1"/>
  <c r="G283" i="7" s="1"/>
  <c r="I240" i="7" a="1"/>
  <c r="I240" i="7" s="1"/>
  <c r="D240" i="7" a="1"/>
  <c r="D240" i="7" s="1"/>
  <c r="D224" i="7" a="1"/>
  <c r="D224" i="7" s="1"/>
  <c r="G224" i="7" a="1"/>
  <c r="G224" i="7" s="1"/>
  <c r="I224" i="7" a="1"/>
  <c r="I224" i="7" s="1"/>
  <c r="G125" i="7" a="1"/>
  <c r="G125" i="7" s="1"/>
  <c r="F125" i="7" a="1"/>
  <c r="F125" i="7" s="1"/>
  <c r="I125" i="7" a="1"/>
  <c r="I125" i="7" s="1"/>
  <c r="E312" i="7" a="1"/>
  <c r="E312" i="7" s="1"/>
  <c r="H312" i="7" a="1"/>
  <c r="H312" i="7" s="1"/>
  <c r="J287" i="7" a="1"/>
  <c r="J287" i="7" s="1"/>
  <c r="G287" i="7" a="1"/>
  <c r="G287" i="7" s="1"/>
  <c r="D287" i="7" a="1"/>
  <c r="D287" i="7" s="1"/>
  <c r="E287" i="7" a="1"/>
  <c r="E287" i="7" s="1"/>
  <c r="F274" i="7" a="1"/>
  <c r="F274" i="7" s="1"/>
  <c r="J274" i="7" a="1"/>
  <c r="J274" i="7" s="1"/>
  <c r="D272" i="7" a="1"/>
  <c r="D272" i="7" s="1"/>
  <c r="I272" i="7" a="1"/>
  <c r="I272" i="7" s="1"/>
  <c r="H272" i="7" a="1"/>
  <c r="H272" i="7" s="1"/>
  <c r="E236" i="7" a="1"/>
  <c r="E236" i="7" s="1"/>
  <c r="J236" i="7" a="1"/>
  <c r="J236" i="7" s="1"/>
  <c r="I236" i="7" a="1"/>
  <c r="I236" i="7" s="1"/>
  <c r="E195" i="7" a="1"/>
  <c r="E195" i="7" s="1"/>
  <c r="I195" i="7" a="1"/>
  <c r="I195" i="7" s="1"/>
  <c r="H320" i="7" a="1"/>
  <c r="H320" i="7" s="1"/>
  <c r="D320" i="7" a="1"/>
  <c r="D320" i="7" s="1"/>
  <c r="E320" i="7" a="1"/>
  <c r="E320" i="7" s="1"/>
  <c r="E313" i="7" a="1"/>
  <c r="E313" i="7" s="1"/>
  <c r="G306" i="7" a="1"/>
  <c r="G306" i="7" s="1"/>
  <c r="H303" i="7" a="1"/>
  <c r="H303" i="7" s="1"/>
  <c r="I303" i="7" a="1"/>
  <c r="I303" i="7" s="1"/>
  <c r="D303" i="7" a="1"/>
  <c r="D303" i="7" s="1"/>
  <c r="G303" i="7" a="1"/>
  <c r="G303" i="7" s="1"/>
  <c r="E300" i="7" a="1"/>
  <c r="E300" i="7" s="1"/>
  <c r="H291" i="7" a="1"/>
  <c r="H291" i="7" s="1"/>
  <c r="G291" i="7" a="1"/>
  <c r="G291" i="7" s="1"/>
  <c r="E291" i="7" a="1"/>
  <c r="E291" i="7" s="1"/>
  <c r="H281" i="7" a="1"/>
  <c r="H281" i="7" s="1"/>
  <c r="J281" i="7" a="1"/>
  <c r="J281" i="7" s="1"/>
  <c r="I281" i="7" a="1"/>
  <c r="I281" i="7" s="1"/>
  <c r="E281" i="7" a="1"/>
  <c r="E281" i="7" s="1"/>
  <c r="G281" i="7" a="1"/>
  <c r="G281" i="7" s="1"/>
  <c r="F281" i="7" a="1"/>
  <c r="F281" i="7" s="1"/>
  <c r="D279" i="7" a="1"/>
  <c r="D279" i="7" s="1"/>
  <c r="D247" i="7" a="1"/>
  <c r="D247" i="7" s="1"/>
  <c r="G225" i="7" a="1"/>
  <c r="G225" i="7" s="1"/>
  <c r="I219" i="7" a="1"/>
  <c r="I219" i="7" s="1"/>
  <c r="J219" i="7" a="1"/>
  <c r="J219" i="7" s="1"/>
  <c r="D219" i="7" a="1"/>
  <c r="D219" i="7" s="1"/>
  <c r="E219" i="7" a="1"/>
  <c r="E219" i="7" s="1"/>
  <c r="F212" i="7" a="1"/>
  <c r="F212" i="7" s="1"/>
  <c r="H207" i="7" a="1"/>
  <c r="H207" i="7" s="1"/>
  <c r="J207" i="7" a="1"/>
  <c r="J207" i="7" s="1"/>
  <c r="D203" i="7" a="1"/>
  <c r="D203" i="7" s="1"/>
  <c r="I187" i="7" a="1"/>
  <c r="I187" i="7" s="1"/>
  <c r="J183" i="7" a="1"/>
  <c r="J183" i="7" s="1"/>
  <c r="D183" i="7" a="1"/>
  <c r="D183" i="7" s="1"/>
  <c r="E183" i="7" a="1"/>
  <c r="E183" i="7" s="1"/>
  <c r="H183" i="7" a="1"/>
  <c r="H183" i="7" s="1"/>
  <c r="I183" i="7" a="1"/>
  <c r="I183" i="7" s="1"/>
  <c r="J173" i="7" a="1"/>
  <c r="J173" i="7" s="1"/>
  <c r="H173" i="7" a="1"/>
  <c r="H173" i="7" s="1"/>
  <c r="D265" i="7" a="1"/>
  <c r="D265" i="7" s="1"/>
  <c r="E265" i="7" a="1"/>
  <c r="E265" i="7" s="1"/>
  <c r="D205" i="7" a="1"/>
  <c r="D205" i="7" s="1"/>
  <c r="I203" i="7" a="1"/>
  <c r="I203" i="7" s="1"/>
  <c r="I189" i="7" a="1"/>
  <c r="I189" i="7" s="1"/>
  <c r="F188" i="7" a="1"/>
  <c r="F188" i="7" s="1"/>
  <c r="H176" i="7" a="1"/>
  <c r="H176" i="7" s="1"/>
  <c r="J170" i="7" a="1"/>
  <c r="J170" i="7" s="1"/>
  <c r="H167" i="7" a="1"/>
  <c r="H167" i="7" s="1"/>
  <c r="H161" i="7" a="1"/>
  <c r="H161" i="7" s="1"/>
  <c r="F130" i="7" a="1"/>
  <c r="F130" i="7" s="1"/>
  <c r="H103" i="7" a="1"/>
  <c r="H103" i="7" s="1"/>
  <c r="G103" i="7" a="1"/>
  <c r="G103" i="7" s="1"/>
  <c r="F99" i="7" a="1"/>
  <c r="F99" i="7" s="1"/>
  <c r="I99" i="7" a="1"/>
  <c r="I99" i="7" s="1"/>
  <c r="J99" i="7" a="1"/>
  <c r="J99" i="7" s="1"/>
  <c r="I97" i="7" a="1"/>
  <c r="I97" i="7" s="1"/>
  <c r="F97" i="7" a="1"/>
  <c r="F97" i="7" s="1"/>
  <c r="E97" i="7" a="1"/>
  <c r="E97" i="7" s="1"/>
  <c r="J97" i="7" a="1"/>
  <c r="J97" i="7" s="1"/>
  <c r="I76" i="7" a="1"/>
  <c r="I76" i="7" s="1"/>
  <c r="G76" i="7" a="1"/>
  <c r="G76" i="7" s="1"/>
  <c r="H76" i="7" a="1"/>
  <c r="H76" i="7" s="1"/>
  <c r="J76" i="7" a="1"/>
  <c r="J76" i="7" s="1"/>
  <c r="E147" i="7" a="1"/>
  <c r="E147" i="7" s="1"/>
  <c r="H147" i="7" a="1"/>
  <c r="H147" i="7" s="1"/>
  <c r="I147" i="7" a="1"/>
  <c r="I147" i="7" s="1"/>
  <c r="D147" i="7" a="1"/>
  <c r="D147" i="7" s="1"/>
  <c r="I262" i="7" a="1"/>
  <c r="I262" i="7" s="1"/>
  <c r="I248" i="7" a="1"/>
  <c r="I248" i="7" s="1"/>
  <c r="H248" i="7" a="1"/>
  <c r="H248" i="7" s="1"/>
  <c r="I239" i="7" a="1"/>
  <c r="I239" i="7" s="1"/>
  <c r="D221" i="7" a="1"/>
  <c r="D221" i="7" s="1"/>
  <c r="G221" i="7" a="1"/>
  <c r="G221" i="7" s="1"/>
  <c r="H301" i="7" a="1"/>
  <c r="H301" i="7" s="1"/>
  <c r="G301" i="7" a="1"/>
  <c r="G301" i="7" s="1"/>
  <c r="D298" i="7" a="1"/>
  <c r="D298" i="7" s="1"/>
  <c r="G296" i="7" a="1"/>
  <c r="G296" i="7" s="1"/>
  <c r="G261" i="7" a="1"/>
  <c r="G261" i="7" s="1"/>
  <c r="F241" i="7" a="1"/>
  <c r="F241" i="7" s="1"/>
  <c r="J237" i="7" a="1"/>
  <c r="J237" i="7" s="1"/>
  <c r="D234" i="7" a="1"/>
  <c r="D234" i="7" s="1"/>
  <c r="E229" i="7" a="1"/>
  <c r="E229" i="7" s="1"/>
  <c r="F206" i="7" a="1"/>
  <c r="F206" i="7" s="1"/>
  <c r="D200" i="7" a="1"/>
  <c r="D200" i="7" s="1"/>
  <c r="E200" i="7" a="1"/>
  <c r="E200" i="7" s="1"/>
  <c r="I178" i="7" a="1"/>
  <c r="I178" i="7" s="1"/>
  <c r="D178" i="7" a="1"/>
  <c r="D178" i="7" s="1"/>
  <c r="H178" i="7" a="1"/>
  <c r="H178" i="7" s="1"/>
  <c r="J162" i="7" a="1"/>
  <c r="J162" i="7" s="1"/>
  <c r="G161" i="7" a="1"/>
  <c r="G161" i="7" s="1"/>
  <c r="D156" i="7" a="1"/>
  <c r="D156" i="7" s="1"/>
  <c r="H135" i="7" a="1"/>
  <c r="H135" i="7" s="1"/>
  <c r="I135" i="7" a="1"/>
  <c r="I135" i="7" s="1"/>
  <c r="J128" i="7" a="1"/>
  <c r="J128" i="7" s="1"/>
  <c r="I128" i="7" a="1"/>
  <c r="I128" i="7" s="1"/>
  <c r="F107" i="7" a="1"/>
  <c r="F107" i="7" s="1"/>
  <c r="E107" i="7" a="1"/>
  <c r="E107" i="7" s="1"/>
  <c r="I107" i="7" a="1"/>
  <c r="I107" i="7" s="1"/>
  <c r="D107" i="7" a="1"/>
  <c r="D107" i="7" s="1"/>
  <c r="G181" i="7" a="1"/>
  <c r="G181" i="7" s="1"/>
  <c r="I175" i="7" a="1"/>
  <c r="I175" i="7" s="1"/>
  <c r="E168" i="7" a="1"/>
  <c r="E168" i="7" s="1"/>
  <c r="I164" i="7" a="1"/>
  <c r="I164" i="7" s="1"/>
  <c r="H162" i="7" a="1"/>
  <c r="H162" i="7" s="1"/>
  <c r="D150" i="7" a="1"/>
  <c r="D150" i="7" s="1"/>
  <c r="J150" i="7" a="1"/>
  <c r="J150" i="7" s="1"/>
  <c r="J147" i="7" a="1"/>
  <c r="J147" i="7" s="1"/>
  <c r="I141" i="7" a="1"/>
  <c r="I141" i="7" s="1"/>
  <c r="F129" i="7" a="1"/>
  <c r="F129" i="7" s="1"/>
  <c r="F127" i="7" a="1"/>
  <c r="F127" i="7" s="1"/>
  <c r="E127" i="7" a="1"/>
  <c r="E127" i="7" s="1"/>
  <c r="G257" i="7" a="1"/>
  <c r="G257" i="7" s="1"/>
  <c r="I255" i="7" a="1"/>
  <c r="I255" i="7" s="1"/>
  <c r="F253" i="7" a="1"/>
  <c r="F253" i="7" s="1"/>
  <c r="F239" i="7" a="1"/>
  <c r="F239" i="7" s="1"/>
  <c r="E239" i="7" a="1"/>
  <c r="E239" i="7" s="1"/>
  <c r="J223" i="7" a="1"/>
  <c r="J223" i="7" s="1"/>
  <c r="I205" i="7" a="1"/>
  <c r="I205" i="7" s="1"/>
  <c r="E203" i="7" a="1"/>
  <c r="E203" i="7" s="1"/>
  <c r="J201" i="7" a="1"/>
  <c r="J201" i="7" s="1"/>
  <c r="H195" i="7" a="1"/>
  <c r="H195" i="7" s="1"/>
  <c r="G189" i="7" a="1"/>
  <c r="G189" i="7" s="1"/>
  <c r="F181" i="7" a="1"/>
  <c r="F181" i="7" s="1"/>
  <c r="D179" i="7" a="1"/>
  <c r="D179" i="7" s="1"/>
  <c r="F173" i="7" a="1"/>
  <c r="F173" i="7" s="1"/>
  <c r="H170" i="7" a="1"/>
  <c r="H170" i="7" s="1"/>
  <c r="D170" i="7" a="1"/>
  <c r="D170" i="7" s="1"/>
  <c r="D162" i="7" a="1"/>
  <c r="D162" i="7" s="1"/>
  <c r="G147" i="7" a="1"/>
  <c r="G147" i="7" s="1"/>
  <c r="F141" i="7" a="1"/>
  <c r="F141" i="7" s="1"/>
  <c r="E140" i="7" a="1"/>
  <c r="E140" i="7" s="1"/>
  <c r="H140" i="7" a="1"/>
  <c r="H140" i="7" s="1"/>
  <c r="I108" i="7" a="1"/>
  <c r="I108" i="7" s="1"/>
  <c r="E108" i="7" a="1"/>
  <c r="E108" i="7" s="1"/>
  <c r="F102" i="7" a="1"/>
  <c r="F102" i="7" s="1"/>
  <c r="D102" i="7" a="1"/>
  <c r="D102" i="7" s="1"/>
  <c r="J98" i="7" a="1"/>
  <c r="J98" i="7" s="1"/>
  <c r="F98" i="7" a="1"/>
  <c r="F98" i="7" s="1"/>
  <c r="G98" i="7" a="1"/>
  <c r="G98" i="7" s="1"/>
  <c r="F161" i="7" a="1"/>
  <c r="F161" i="7" s="1"/>
  <c r="I161" i="7" a="1"/>
  <c r="I161" i="7" s="1"/>
  <c r="H158" i="7" a="1"/>
  <c r="H158" i="7" s="1"/>
  <c r="F147" i="7" a="1"/>
  <c r="F147" i="7" s="1"/>
  <c r="G144" i="7" a="1"/>
  <c r="G144" i="7" s="1"/>
  <c r="I130" i="7" a="1"/>
  <c r="I130" i="7" s="1"/>
  <c r="H129" i="7" a="1"/>
  <c r="H129" i="7" s="1"/>
  <c r="J129" i="7" a="1"/>
  <c r="J129" i="7" s="1"/>
  <c r="I129" i="7" a="1"/>
  <c r="I129" i="7" s="1"/>
  <c r="E129" i="7" a="1"/>
  <c r="E129" i="7" s="1"/>
  <c r="H118" i="7" a="1"/>
  <c r="H118" i="7" s="1"/>
  <c r="D118" i="7" a="1"/>
  <c r="D118" i="7" s="1"/>
  <c r="J118" i="7" a="1"/>
  <c r="J118" i="7" s="1"/>
  <c r="F118" i="7" a="1"/>
  <c r="F118" i="7" s="1"/>
  <c r="E82" i="7" a="1"/>
  <c r="E82" i="7" s="1"/>
  <c r="I82" i="7" a="1"/>
  <c r="I82" i="7" s="1"/>
  <c r="J82" i="7" a="1"/>
  <c r="J82" i="7" s="1"/>
  <c r="D82" i="7" a="1"/>
  <c r="D82" i="7" s="1"/>
  <c r="G82" i="7" a="1"/>
  <c r="G82" i="7" s="1"/>
  <c r="D297" i="7" a="1"/>
  <c r="D297" i="7" s="1"/>
  <c r="G297" i="7" a="1"/>
  <c r="G297" i="7" s="1"/>
  <c r="F277" i="7" a="1"/>
  <c r="F277" i="7" s="1"/>
  <c r="D277" i="7" a="1"/>
  <c r="D277" i="7" s="1"/>
  <c r="H262" i="7" a="1"/>
  <c r="H262" i="7" s="1"/>
  <c r="D250" i="7" a="1"/>
  <c r="D250" i="7" s="1"/>
  <c r="H243" i="7" a="1"/>
  <c r="H243" i="7" s="1"/>
  <c r="J243" i="7" a="1"/>
  <c r="J243" i="7" s="1"/>
  <c r="J238" i="7" a="1"/>
  <c r="J238" i="7" s="1"/>
  <c r="G231" i="7" a="1"/>
  <c r="G231" i="7" s="1"/>
  <c r="D215" i="7" a="1"/>
  <c r="D215" i="7" s="1"/>
  <c r="H210" i="7" a="1"/>
  <c r="H210" i="7" s="1"/>
  <c r="D208" i="7" a="1"/>
  <c r="D208" i="7" s="1"/>
  <c r="H188" i="7" a="1"/>
  <c r="H188" i="7" s="1"/>
  <c r="H165" i="7" a="1"/>
  <c r="H165" i="7" s="1"/>
  <c r="G158" i="7" a="1"/>
  <c r="G158" i="7" s="1"/>
  <c r="F144" i="7" a="1"/>
  <c r="F144" i="7" s="1"/>
  <c r="J141" i="7" a="1"/>
  <c r="J141" i="7" s="1"/>
  <c r="E132" i="7" a="1"/>
  <c r="E132" i="7" s="1"/>
  <c r="G132" i="7" a="1"/>
  <c r="G132" i="7" s="1"/>
  <c r="H101" i="7" a="1"/>
  <c r="H101" i="7" s="1"/>
  <c r="D68" i="7" a="1"/>
  <c r="D68" i="7" s="1"/>
  <c r="G68" i="7" a="1"/>
  <c r="G68" i="7" s="1"/>
  <c r="I68" i="7" a="1"/>
  <c r="I68" i="7" s="1"/>
  <c r="G66" i="7" a="1"/>
  <c r="G66" i="7" s="1"/>
  <c r="I66" i="7" a="1"/>
  <c r="I66" i="7" s="1"/>
  <c r="D66" i="7" a="1"/>
  <c r="D66" i="7" s="1"/>
  <c r="E66" i="7" a="1"/>
  <c r="E66" i="7" s="1"/>
  <c r="F66" i="7" a="1"/>
  <c r="F66" i="7" s="1"/>
  <c r="J66" i="7" a="1"/>
  <c r="J66" i="7" s="1"/>
  <c r="F237" i="7" a="1"/>
  <c r="F237" i="7" s="1"/>
  <c r="I237" i="7" a="1"/>
  <c r="I237" i="7" s="1"/>
  <c r="D175" i="7" a="1"/>
  <c r="D175" i="7" s="1"/>
  <c r="F175" i="7" a="1"/>
  <c r="F175" i="7" s="1"/>
  <c r="G175" i="7" a="1"/>
  <c r="G175" i="7" s="1"/>
  <c r="E141" i="7" a="1"/>
  <c r="E141" i="7" s="1"/>
  <c r="G141" i="7" a="1"/>
  <c r="G141" i="7" s="1"/>
  <c r="H141" i="7" a="1"/>
  <c r="H141" i="7" s="1"/>
  <c r="G95" i="7" a="1"/>
  <c r="G95" i="7" s="1"/>
  <c r="J95" i="7" a="1"/>
  <c r="J95" i="7" s="1"/>
  <c r="H95" i="7" a="1"/>
  <c r="H95" i="7" s="1"/>
  <c r="E73" i="7" a="1"/>
  <c r="E73" i="7" s="1"/>
  <c r="J73" i="7" a="1"/>
  <c r="J73" i="7" s="1"/>
  <c r="J65" i="7" a="1"/>
  <c r="J65" i="7" s="1"/>
  <c r="G65" i="7" a="1"/>
  <c r="G65" i="7" s="1"/>
  <c r="E43" i="7" a="1"/>
  <c r="E43" i="7" s="1"/>
  <c r="H43" i="7" a="1"/>
  <c r="H43" i="7" s="1"/>
  <c r="F41" i="7" a="1"/>
  <c r="F41" i="7" s="1"/>
  <c r="G41" i="7" a="1"/>
  <c r="G41" i="7" s="1"/>
  <c r="J39" i="7" a="1"/>
  <c r="J39" i="7" s="1"/>
  <c r="D28" i="7" a="1"/>
  <c r="D28" i="7" s="1"/>
  <c r="E28" i="7" a="1"/>
  <c r="E28" i="7" s="1"/>
  <c r="E143" i="7" a="1"/>
  <c r="E143" i="7" s="1"/>
  <c r="H143" i="7" a="1"/>
  <c r="H143" i="7" s="1"/>
  <c r="F137" i="7" a="1"/>
  <c r="F137" i="7" s="1"/>
  <c r="D137" i="7" a="1"/>
  <c r="D137" i="7" s="1"/>
  <c r="G137" i="7" a="1"/>
  <c r="G137" i="7" s="1"/>
  <c r="D109" i="7" a="1"/>
  <c r="D109" i="7" s="1"/>
  <c r="I109" i="7" a="1"/>
  <c r="I109" i="7" s="1"/>
  <c r="D81" i="7" a="1"/>
  <c r="D81" i="7" s="1"/>
  <c r="H74" i="7" a="1"/>
  <c r="H74" i="7" s="1"/>
  <c r="D65" i="7" a="1"/>
  <c r="D65" i="7" s="1"/>
  <c r="H51" i="7" a="1"/>
  <c r="H51" i="7" s="1"/>
  <c r="J51" i="7" a="1"/>
  <c r="J51" i="7" s="1"/>
  <c r="D51" i="7" a="1"/>
  <c r="D51" i="7" s="1"/>
  <c r="E51" i="7" a="1"/>
  <c r="E51" i="7" s="1"/>
  <c r="E22" i="7" a="1"/>
  <c r="E22" i="7" s="1"/>
  <c r="F22" i="7" a="1"/>
  <c r="F22" i="7" s="1"/>
  <c r="G22" i="7" a="1"/>
  <c r="G22" i="7" s="1"/>
  <c r="F39" i="7" a="1"/>
  <c r="F39" i="7" s="1"/>
  <c r="G39" i="7" a="1"/>
  <c r="G39" i="7" s="1"/>
  <c r="H39" i="7" a="1"/>
  <c r="H39" i="7" s="1"/>
  <c r="H130" i="7" a="1"/>
  <c r="H130" i="7" s="1"/>
  <c r="J130" i="7" a="1"/>
  <c r="J130" i="7" s="1"/>
  <c r="G119" i="7" a="1"/>
  <c r="G119" i="7" s="1"/>
  <c r="J119" i="7" a="1"/>
  <c r="J119" i="7" s="1"/>
  <c r="G101" i="7" a="1"/>
  <c r="G101" i="7" s="1"/>
  <c r="G96" i="7" a="1"/>
  <c r="G96" i="7" s="1"/>
  <c r="F96" i="7" a="1"/>
  <c r="F96" i="7" s="1"/>
  <c r="I88" i="7" a="1"/>
  <c r="I88" i="7" s="1"/>
  <c r="D88" i="7" a="1"/>
  <c r="D88" i="7" s="1"/>
  <c r="E56" i="7" a="1"/>
  <c r="E56" i="7" s="1"/>
  <c r="J56" i="7" a="1"/>
  <c r="J56" i="7" s="1"/>
  <c r="G25" i="7" a="1"/>
  <c r="G25" i="7" s="1"/>
  <c r="E25" i="7" a="1"/>
  <c r="E25" i="7" s="1"/>
  <c r="H70" i="7" a="1"/>
  <c r="H70" i="7" s="1"/>
  <c r="G70" i="7" a="1"/>
  <c r="G70" i="7" s="1"/>
  <c r="J70" i="7" a="1"/>
  <c r="J70" i="7" s="1"/>
  <c r="D70" i="7" a="1"/>
  <c r="D70" i="7" s="1"/>
  <c r="E70" i="7" a="1"/>
  <c r="E70" i="7" s="1"/>
  <c r="F64" i="7" a="1"/>
  <c r="F64" i="7" s="1"/>
  <c r="I64" i="7" a="1"/>
  <c r="I64" i="7" s="1"/>
  <c r="J64" i="7" a="1"/>
  <c r="J64" i="7" s="1"/>
  <c r="I50" i="7" a="1"/>
  <c r="I50" i="7" s="1"/>
  <c r="D50" i="7" a="1"/>
  <c r="D50" i="7" s="1"/>
  <c r="E50" i="7" a="1"/>
  <c r="E50" i="7" s="1"/>
  <c r="F50" i="7" a="1"/>
  <c r="F50" i="7" s="1"/>
  <c r="I44" i="7" a="1"/>
  <c r="I44" i="7" s="1"/>
  <c r="G44" i="7" a="1"/>
  <c r="G44" i="7" s="1"/>
  <c r="J44" i="7" a="1"/>
  <c r="J44" i="7" s="1"/>
  <c r="D44" i="7" a="1"/>
  <c r="D44" i="7" s="1"/>
  <c r="E44" i="7" a="1"/>
  <c r="E44" i="7" s="1"/>
  <c r="D17" i="7" a="1"/>
  <c r="D17" i="7" s="1"/>
  <c r="J17" i="7" a="1"/>
  <c r="J17" i="7" s="1"/>
  <c r="J251" i="7" a="1"/>
  <c r="J251" i="7" s="1"/>
  <c r="D245" i="7" a="1"/>
  <c r="D245" i="7" s="1"/>
  <c r="F207" i="7" a="1"/>
  <c r="F207" i="7" s="1"/>
  <c r="J192" i="7" a="1"/>
  <c r="J192" i="7" s="1"/>
  <c r="F187" i="7" a="1"/>
  <c r="F187" i="7" s="1"/>
  <c r="G185" i="7" a="1"/>
  <c r="G185" i="7" s="1"/>
  <c r="G183" i="7" a="1"/>
  <c r="G183" i="7" s="1"/>
  <c r="D142" i="7" a="1"/>
  <c r="D142" i="7" s="1"/>
  <c r="G142" i="7" a="1"/>
  <c r="G142" i="7" s="1"/>
  <c r="H137" i="7" a="1"/>
  <c r="H137" i="7" s="1"/>
  <c r="G131" i="7" a="1"/>
  <c r="G131" i="7" s="1"/>
  <c r="I131" i="7" a="1"/>
  <c r="I131" i="7" s="1"/>
  <c r="D124" i="7" a="1"/>
  <c r="D124" i="7" s="1"/>
  <c r="H124" i="7" a="1"/>
  <c r="H124" i="7" s="1"/>
  <c r="J120" i="7" a="1"/>
  <c r="J120" i="7" s="1"/>
  <c r="I113" i="7" a="1"/>
  <c r="I113" i="7" s="1"/>
  <c r="J109" i="7" a="1"/>
  <c r="J109" i="7" s="1"/>
  <c r="D108" i="7" a="1"/>
  <c r="D108" i="7" s="1"/>
  <c r="G104" i="7" a="1"/>
  <c r="G104" i="7" s="1"/>
  <c r="J104" i="7" a="1"/>
  <c r="J104" i="7" s="1"/>
  <c r="F91" i="7" a="1"/>
  <c r="F91" i="7" s="1"/>
  <c r="H81" i="7" a="1"/>
  <c r="H81" i="7" s="1"/>
  <c r="J77" i="7" a="1"/>
  <c r="J77" i="7" s="1"/>
  <c r="D73" i="7" a="1"/>
  <c r="D73" i="7" s="1"/>
  <c r="I65" i="7" a="1"/>
  <c r="I65" i="7" s="1"/>
  <c r="H61" i="7" a="1"/>
  <c r="H61" i="7" s="1"/>
  <c r="D61" i="7" a="1"/>
  <c r="D61" i="7" s="1"/>
  <c r="I57" i="7" a="1"/>
  <c r="I57" i="7" s="1"/>
  <c r="I51" i="7" a="1"/>
  <c r="I51" i="7" s="1"/>
  <c r="I42" i="7" a="1"/>
  <c r="I42" i="7" s="1"/>
  <c r="G42" i="7" a="1"/>
  <c r="G42" i="7" s="1"/>
  <c r="J42" i="7" a="1"/>
  <c r="J42" i="7" s="1"/>
  <c r="H40" i="7" a="1"/>
  <c r="H40" i="7" s="1"/>
  <c r="J40" i="7" a="1"/>
  <c r="J40" i="7" s="1"/>
  <c r="E40" i="7" a="1"/>
  <c r="E40" i="7" s="1"/>
  <c r="F40" i="7" a="1"/>
  <c r="F40" i="7" s="1"/>
  <c r="G40" i="7" a="1"/>
  <c r="G40" i="7" s="1"/>
  <c r="D38" i="7" a="1"/>
  <c r="D38" i="7" s="1"/>
  <c r="E38" i="7" a="1"/>
  <c r="E38" i="7" s="1"/>
  <c r="F38" i="7" a="1"/>
  <c r="F38" i="7" s="1"/>
  <c r="H38" i="7" a="1"/>
  <c r="H38" i="7" s="1"/>
  <c r="J28" i="7" a="1"/>
  <c r="J28" i="7" s="1"/>
  <c r="J23" i="7" a="1"/>
  <c r="J23" i="7" s="1"/>
  <c r="D85" i="7" a="1"/>
  <c r="D85" i="7" s="1"/>
  <c r="G85" i="7" a="1"/>
  <c r="G85" i="7" s="1"/>
  <c r="E81" i="7" a="1"/>
  <c r="E81" i="7" s="1"/>
  <c r="J67" i="7" a="1"/>
  <c r="J67" i="7" s="1"/>
  <c r="E67" i="7" a="1"/>
  <c r="E67" i="7" s="1"/>
  <c r="F67" i="7" a="1"/>
  <c r="F67" i="7" s="1"/>
  <c r="E65" i="7" a="1"/>
  <c r="E65" i="7" s="1"/>
  <c r="F51" i="7" a="1"/>
  <c r="F51" i="7" s="1"/>
  <c r="J43" i="7" a="1"/>
  <c r="J43" i="7" s="1"/>
  <c r="F28" i="7" a="1"/>
  <c r="F28" i="7" s="1"/>
  <c r="J190" i="7" a="1"/>
  <c r="J190" i="7" s="1"/>
  <c r="I182" i="7" a="1"/>
  <c r="I182" i="7" s="1"/>
  <c r="G180" i="7" a="1"/>
  <c r="G180" i="7" s="1"/>
  <c r="J158" i="7" a="1"/>
  <c r="J158" i="7" s="1"/>
  <c r="J144" i="7" a="1"/>
  <c r="J144" i="7" s="1"/>
  <c r="D139" i="7" a="1"/>
  <c r="D139" i="7" s="1"/>
  <c r="J136" i="7" a="1"/>
  <c r="J136" i="7" s="1"/>
  <c r="J134" i="7" a="1"/>
  <c r="J134" i="7" s="1"/>
  <c r="D125" i="7" a="1"/>
  <c r="D125" i="7" s="1"/>
  <c r="D116" i="7" a="1"/>
  <c r="D116" i="7" s="1"/>
  <c r="F111" i="7" a="1"/>
  <c r="F111" i="7" s="1"/>
  <c r="G109" i="7" a="1"/>
  <c r="G109" i="7" s="1"/>
  <c r="H91" i="7" a="1"/>
  <c r="H91" i="7" s="1"/>
  <c r="I81" i="7" a="1"/>
  <c r="I81" i="7" s="1"/>
  <c r="H72" i="7" a="1"/>
  <c r="H72" i="7" s="1"/>
  <c r="H65" i="7" a="1"/>
  <c r="H65" i="7" s="1"/>
  <c r="F61" i="7" a="1"/>
  <c r="F61" i="7" s="1"/>
  <c r="E58" i="7" a="1"/>
  <c r="E58" i="7" s="1"/>
  <c r="E49" i="7" a="1"/>
  <c r="E49" i="7" s="1"/>
  <c r="D37" i="7" a="1"/>
  <c r="D37" i="7" s="1"/>
  <c r="D35" i="7" a="1"/>
  <c r="D35" i="7" s="1"/>
  <c r="G28" i="7" a="1"/>
  <c r="G28" i="7" s="1"/>
  <c r="D25" i="7" a="1"/>
  <c r="D25" i="7" s="1"/>
  <c r="D24" i="7" a="1"/>
  <c r="D24" i="7" s="1"/>
  <c r="G16" i="7" a="1"/>
  <c r="G16" i="7" s="1"/>
  <c r="H8" i="7" a="1"/>
  <c r="H8" i="7" s="1"/>
  <c r="F16" i="7" a="1"/>
  <c r="F16" i="7" s="1"/>
  <c r="G8" i="7" a="1"/>
  <c r="G8" i="7" s="1"/>
  <c r="D6" i="7" a="1"/>
  <c r="D6" i="7" s="1"/>
  <c r="E145" i="7" a="1"/>
  <c r="E145" i="7" s="1"/>
  <c r="G117" i="7" a="1"/>
  <c r="G117" i="7" s="1"/>
  <c r="I115" i="7" a="1"/>
  <c r="I115" i="7" s="1"/>
  <c r="H108" i="7" a="1"/>
  <c r="H108" i="7" s="1"/>
  <c r="E104" i="7" a="1"/>
  <c r="E104" i="7" s="1"/>
  <c r="I101" i="7" a="1"/>
  <c r="I101" i="7" s="1"/>
  <c r="G94" i="7" a="1"/>
  <c r="G94" i="7" s="1"/>
  <c r="D93" i="7" a="1"/>
  <c r="D93" i="7" s="1"/>
  <c r="F81" i="7" a="1"/>
  <c r="F81" i="7" s="1"/>
  <c r="F72" i="7" a="1"/>
  <c r="F72" i="7" s="1"/>
  <c r="J71" i="7" a="1"/>
  <c r="J71" i="7" s="1"/>
  <c r="D67" i="7" a="1"/>
  <c r="D67" i="7" s="1"/>
  <c r="F65" i="7" a="1"/>
  <c r="F65" i="7" s="1"/>
  <c r="D59" i="7" a="1"/>
  <c r="D59" i="7" s="1"/>
  <c r="H52" i="7" a="1"/>
  <c r="H52" i="7" s="1"/>
  <c r="G51" i="7" a="1"/>
  <c r="G51" i="7" s="1"/>
  <c r="D47" i="7" a="1"/>
  <c r="D47" i="7" s="1"/>
  <c r="I27" i="7" a="1"/>
  <c r="I27" i="7" s="1"/>
  <c r="J24" i="7" a="1"/>
  <c r="J24" i="7" s="1"/>
  <c r="I22" i="7" a="1"/>
  <c r="I22" i="7" s="1"/>
  <c r="J20" i="7" a="1"/>
  <c r="J20" i="7" s="1"/>
  <c r="F17" i="7" a="1"/>
  <c r="F17" i="7" s="1"/>
  <c r="E16" i="7" a="1"/>
  <c r="E16" i="7" s="1"/>
  <c r="F8" i="7" a="1"/>
  <c r="F8" i="7" s="1"/>
  <c r="F7" i="7" a="1"/>
  <c r="F7" i="7" s="1"/>
  <c r="D12" i="7" a="1"/>
  <c r="D12" i="7" s="1"/>
  <c r="E8" i="7" a="1"/>
  <c r="E8" i="7" s="1"/>
  <c r="G112" i="7" a="1"/>
  <c r="G112" i="7" s="1"/>
  <c r="E100" i="7" a="1"/>
  <c r="E100" i="7" s="1"/>
  <c r="G99" i="7" a="1"/>
  <c r="G99" i="7" s="1"/>
  <c r="E88" i="7" a="1"/>
  <c r="E88" i="7" s="1"/>
  <c r="E79" i="7" a="1"/>
  <c r="E79" i="7" s="1"/>
  <c r="E76" i="7" a="1"/>
  <c r="E76" i="7" s="1"/>
  <c r="I52" i="7" a="1"/>
  <c r="I52" i="7" s="1"/>
  <c r="H50" i="7" a="1"/>
  <c r="H50" i="7" s="1"/>
  <c r="E41" i="7" a="1"/>
  <c r="E41" i="7" s="1"/>
  <c r="I30" i="7" a="1"/>
  <c r="I30" i="7" s="1"/>
  <c r="H29" i="7" a="1"/>
  <c r="H29" i="7" s="1"/>
  <c r="H28" i="7" a="1"/>
  <c r="H28" i="7" s="1"/>
  <c r="I25" i="7" a="1"/>
  <c r="I25" i="7" s="1"/>
  <c r="D8" i="7" a="1"/>
  <c r="D8" i="7" s="1"/>
  <c r="J6" i="7" a="1"/>
  <c r="J6" i="7" s="1"/>
  <c r="I6" i="7" a="1"/>
  <c r="I6" i="7" s="1"/>
  <c r="H90" i="7" a="1"/>
  <c r="H90" i="7" s="1"/>
  <c r="D74" i="7" a="1"/>
  <c r="D74" i="7" s="1"/>
  <c r="I72" i="7" a="1"/>
  <c r="I72" i="7" s="1"/>
  <c r="H58" i="7" a="1"/>
  <c r="H58" i="7" s="1"/>
  <c r="D32" i="7" a="1"/>
  <c r="D32" i="7" s="1"/>
  <c r="I16" i="7" a="1"/>
  <c r="I16" i="7" s="1"/>
  <c r="D21" i="7" a="1"/>
  <c r="D21" i="7" s="1"/>
  <c r="H13" i="7" a="1"/>
  <c r="H13" i="7" s="1"/>
  <c r="F6" i="7" a="1"/>
  <c r="F6" i="7" s="1"/>
  <c r="G321" i="7" a="1"/>
  <c r="G321" i="7" s="1"/>
  <c r="J321" i="7" a="1"/>
  <c r="J321" i="7" s="1"/>
  <c r="F321" i="7" a="1"/>
  <c r="F321" i="7" s="1"/>
  <c r="I293" i="7" a="1"/>
  <c r="I293" i="7" s="1"/>
  <c r="E293" i="7" a="1"/>
  <c r="E293" i="7" s="1"/>
  <c r="J293" i="7" a="1"/>
  <c r="J293" i="7" s="1"/>
  <c r="F293" i="7" a="1"/>
  <c r="F293" i="7" s="1"/>
  <c r="G293" i="7" a="1"/>
  <c r="G293" i="7" s="1"/>
  <c r="J317" i="7" a="1"/>
  <c r="J317" i="7" s="1"/>
  <c r="D317" i="7" a="1"/>
  <c r="D317" i="7" s="1"/>
  <c r="I317" i="7" a="1"/>
  <c r="I317" i="7" s="1"/>
  <c r="E317" i="7" a="1"/>
  <c r="E317" i="7" s="1"/>
  <c r="D308" i="7" a="1"/>
  <c r="D308" i="7" s="1"/>
  <c r="H308" i="7" a="1"/>
  <c r="H308" i="7" s="1"/>
  <c r="E308" i="7" a="1"/>
  <c r="E308" i="7" s="1"/>
  <c r="J308" i="7" a="1"/>
  <c r="J308" i="7" s="1"/>
  <c r="I308" i="7" a="1"/>
  <c r="I308" i="7" s="1"/>
  <c r="H317" i="7" a="1"/>
  <c r="H317" i="7" s="1"/>
  <c r="G311" i="7" a="1"/>
  <c r="G311" i="7" s="1"/>
  <c r="J307" i="7" a="1"/>
  <c r="J307" i="7" s="1"/>
  <c r="F322" i="7" a="1"/>
  <c r="F322" i="7" s="1"/>
  <c r="G322" i="7" a="1"/>
  <c r="G322" i="7" s="1"/>
  <c r="D319" i="7" a="1"/>
  <c r="D319" i="7" s="1"/>
  <c r="G319" i="7" a="1"/>
  <c r="G319" i="7" s="1"/>
  <c r="H319" i="7" a="1"/>
  <c r="H319" i="7" s="1"/>
  <c r="G317" i="7" a="1"/>
  <c r="G317" i="7" s="1"/>
  <c r="J315" i="7" a="1"/>
  <c r="J315" i="7" s="1"/>
  <c r="E314" i="7" a="1"/>
  <c r="E314" i="7" s="1"/>
  <c r="I314" i="7" a="1"/>
  <c r="I314" i="7" s="1"/>
  <c r="D314" i="7" a="1"/>
  <c r="D314" i="7" s="1"/>
  <c r="I311" i="7" a="1"/>
  <c r="I311" i="7" s="1"/>
  <c r="G310" i="7" a="1"/>
  <c r="G310" i="7" s="1"/>
  <c r="F310" i="7" a="1"/>
  <c r="F310" i="7" s="1"/>
  <c r="D310" i="7" a="1"/>
  <c r="D310" i="7" s="1"/>
  <c r="I310" i="7" a="1"/>
  <c r="I310" i="7" s="1"/>
  <c r="E310" i="7" a="1"/>
  <c r="E310" i="7" s="1"/>
  <c r="J310" i="7" a="1"/>
  <c r="J310" i="7" s="1"/>
  <c r="G308" i="7" a="1"/>
  <c r="G308" i="7" s="1"/>
  <c r="E306" i="7" a="1"/>
  <c r="E306" i="7" s="1"/>
  <c r="I306" i="7" a="1"/>
  <c r="I306" i="7" s="1"/>
  <c r="J306" i="7" a="1"/>
  <c r="J306" i="7" s="1"/>
  <c r="D305" i="7" a="1"/>
  <c r="D305" i="7" s="1"/>
  <c r="J305" i="7" a="1"/>
  <c r="J305" i="7" s="1"/>
  <c r="G305" i="7" a="1"/>
  <c r="G305" i="7" s="1"/>
  <c r="H305" i="7" a="1"/>
  <c r="H305" i="7" s="1"/>
  <c r="F303" i="7" a="1"/>
  <c r="F303" i="7" s="1"/>
  <c r="H289" i="7" a="1"/>
  <c r="H289" i="7" s="1"/>
  <c r="D289" i="7" a="1"/>
  <c r="D289" i="7" s="1"/>
  <c r="I289" i="7" a="1"/>
  <c r="I289" i="7" s="1"/>
  <c r="E289" i="7" a="1"/>
  <c r="E289" i="7" s="1"/>
  <c r="F289" i="7" a="1"/>
  <c r="F289" i="7" s="1"/>
  <c r="H267" i="7" a="1"/>
  <c r="H267" i="7" s="1"/>
  <c r="D267" i="7" a="1"/>
  <c r="D267" i="7" s="1"/>
  <c r="E267" i="7" a="1"/>
  <c r="E267" i="7" s="1"/>
  <c r="F267" i="7" a="1"/>
  <c r="F267" i="7" s="1"/>
  <c r="G267" i="7" a="1"/>
  <c r="G267" i="7" s="1"/>
  <c r="I267" i="7" a="1"/>
  <c r="I267" i="7" s="1"/>
  <c r="F320" i="7" a="1"/>
  <c r="F320" i="7" s="1"/>
  <c r="J320" i="7" a="1"/>
  <c r="J320" i="7" s="1"/>
  <c r="F315" i="7" a="1"/>
  <c r="F315" i="7" s="1"/>
  <c r="G307" i="7" a="1"/>
  <c r="G307" i="7" s="1"/>
  <c r="F317" i="7" a="1"/>
  <c r="F317" i="7" s="1"/>
  <c r="I315" i="7" a="1"/>
  <c r="I315" i="7" s="1"/>
  <c r="F308" i="7" a="1"/>
  <c r="F308" i="7" s="1"/>
  <c r="I307" i="7" a="1"/>
  <c r="I307" i="7" s="1"/>
  <c r="E303" i="7" a="1"/>
  <c r="E303" i="7" s="1"/>
  <c r="H299" i="7" a="1"/>
  <c r="H299" i="7" s="1"/>
  <c r="D299" i="7" a="1"/>
  <c r="D299" i="7" s="1"/>
  <c r="H296" i="7" a="1"/>
  <c r="H296" i="7" s="1"/>
  <c r="D296" i="7" a="1"/>
  <c r="D296" i="7" s="1"/>
  <c r="I296" i="7" a="1"/>
  <c r="I296" i="7" s="1"/>
  <c r="I295" i="7" a="1"/>
  <c r="I295" i="7" s="1"/>
  <c r="F295" i="7" a="1"/>
  <c r="F295" i="7" s="1"/>
  <c r="D295" i="7" a="1"/>
  <c r="D295" i="7" s="1"/>
  <c r="E295" i="7" a="1"/>
  <c r="E295" i="7" s="1"/>
  <c r="J295" i="7" a="1"/>
  <c r="J295" i="7" s="1"/>
  <c r="H293" i="7" a="1"/>
  <c r="H293" i="7" s="1"/>
  <c r="D290" i="7" a="1"/>
  <c r="D290" i="7" s="1"/>
  <c r="G290" i="7" a="1"/>
  <c r="G290" i="7" s="1"/>
  <c r="H290" i="7" a="1"/>
  <c r="H290" i="7" s="1"/>
  <c r="D316" i="7" a="1"/>
  <c r="D316" i="7" s="1"/>
  <c r="H316" i="7" a="1"/>
  <c r="H316" i="7" s="1"/>
  <c r="J316" i="7" a="1"/>
  <c r="J316" i="7" s="1"/>
  <c r="E316" i="7" a="1"/>
  <c r="E316" i="7" s="1"/>
  <c r="I316" i="7" a="1"/>
  <c r="I316" i="7" s="1"/>
  <c r="H321" i="7" a="1"/>
  <c r="H321" i="7" s="1"/>
  <c r="G318" i="7" a="1"/>
  <c r="G318" i="7" s="1"/>
  <c r="J318" i="7" a="1"/>
  <c r="J318" i="7" s="1"/>
  <c r="H318" i="7" a="1"/>
  <c r="H318" i="7" s="1"/>
  <c r="E318" i="7" a="1"/>
  <c r="E318" i="7" s="1"/>
  <c r="F316" i="7" a="1"/>
  <c r="F316" i="7" s="1"/>
  <c r="F304" i="7" a="1"/>
  <c r="F304" i="7" s="1"/>
  <c r="J304" i="7" a="1"/>
  <c r="J304" i="7" s="1"/>
  <c r="D304" i="7" a="1"/>
  <c r="D304" i="7" s="1"/>
  <c r="E304" i="7" a="1"/>
  <c r="E304" i="7" s="1"/>
  <c r="F297" i="7" a="1"/>
  <c r="F297" i="7" s="1"/>
  <c r="J297" i="7" a="1"/>
  <c r="J297" i="7" s="1"/>
  <c r="F279" i="7" a="1"/>
  <c r="F279" i="7" s="1"/>
  <c r="G279" i="7" a="1"/>
  <c r="G279" i="7" s="1"/>
  <c r="I279" i="7" a="1"/>
  <c r="I279" i="7" s="1"/>
  <c r="J279" i="7" a="1"/>
  <c r="J279" i="7" s="1"/>
  <c r="E279" i="7" a="1"/>
  <c r="E279" i="7" s="1"/>
  <c r="H279" i="7" a="1"/>
  <c r="H279" i="7" s="1"/>
  <c r="E321" i="7" a="1"/>
  <c r="E321" i="7" s="1"/>
  <c r="D321" i="7" a="1"/>
  <c r="D321" i="7" s="1"/>
  <c r="G320" i="7" a="1"/>
  <c r="G320" i="7" s="1"/>
  <c r="H313" i="7" a="1"/>
  <c r="H313" i="7" s="1"/>
  <c r="J313" i="7" a="1"/>
  <c r="J313" i="7" s="1"/>
  <c r="G313" i="7" a="1"/>
  <c r="G313" i="7" s="1"/>
  <c r="H311" i="7" a="1"/>
  <c r="H311" i="7" s="1"/>
  <c r="H322" i="7" a="1"/>
  <c r="H322" i="7" s="1"/>
  <c r="I313" i="7" a="1"/>
  <c r="I313" i="7" s="1"/>
  <c r="F311" i="7" a="1"/>
  <c r="F311" i="7" s="1"/>
  <c r="J299" i="7" a="1"/>
  <c r="J299" i="7" s="1"/>
  <c r="D293" i="7" a="1"/>
  <c r="D293" i="7" s="1"/>
  <c r="E292" i="7" a="1"/>
  <c r="E292" i="7" s="1"/>
  <c r="G270" i="7" a="1"/>
  <c r="G270" i="7" s="1"/>
  <c r="F270" i="7" a="1"/>
  <c r="F270" i="7" s="1"/>
  <c r="H270" i="7" a="1"/>
  <c r="H270" i="7" s="1"/>
  <c r="D270" i="7" a="1"/>
  <c r="D270" i="7" s="1"/>
  <c r="J270" i="7" a="1"/>
  <c r="J270" i="7" s="1"/>
  <c r="E270" i="7" a="1"/>
  <c r="E270" i="7" s="1"/>
  <c r="I270" i="7" a="1"/>
  <c r="I270" i="7" s="1"/>
  <c r="E307" i="7" a="1"/>
  <c r="E307" i="7" s="1"/>
  <c r="I297" i="7" a="1"/>
  <c r="I297" i="7" s="1"/>
  <c r="J285" i="7" a="1"/>
  <c r="J285" i="7" s="1"/>
  <c r="G285" i="7" a="1"/>
  <c r="G285" i="7" s="1"/>
  <c r="D285" i="7" a="1"/>
  <c r="D285" i="7" s="1"/>
  <c r="I285" i="7" a="1"/>
  <c r="I285" i="7" s="1"/>
  <c r="E285" i="7" a="1"/>
  <c r="E285" i="7" s="1"/>
  <c r="F285" i="7" a="1"/>
  <c r="F285" i="7" s="1"/>
  <c r="H258" i="7" a="1"/>
  <c r="H258" i="7" s="1"/>
  <c r="J258" i="7" a="1"/>
  <c r="J258" i="7" s="1"/>
  <c r="I235" i="7" a="1"/>
  <c r="I235" i="7" s="1"/>
  <c r="H235" i="7" a="1"/>
  <c r="H235" i="7" s="1"/>
  <c r="J319" i="7" a="1"/>
  <c r="J319" i="7" s="1"/>
  <c r="G315" i="7" a="1"/>
  <c r="G315" i="7" s="1"/>
  <c r="I305" i="7" a="1"/>
  <c r="I305" i="7" s="1"/>
  <c r="I301" i="7" a="1"/>
  <c r="I301" i="7" s="1"/>
  <c r="D301" i="7" a="1"/>
  <c r="D301" i="7" s="1"/>
  <c r="G294" i="7" a="1"/>
  <c r="G294" i="7" s="1"/>
  <c r="I294" i="7" a="1"/>
  <c r="I294" i="7" s="1"/>
  <c r="F292" i="7" a="1"/>
  <c r="F292" i="7" s="1"/>
  <c r="D291" i="7" a="1"/>
  <c r="D291" i="7" s="1"/>
  <c r="E288" i="7" a="1"/>
  <c r="E288" i="7" s="1"/>
  <c r="E282" i="7" a="1"/>
  <c r="E282" i="7" s="1"/>
  <c r="I282" i="7" a="1"/>
  <c r="I282" i="7" s="1"/>
  <c r="H282" i="7" a="1"/>
  <c r="H282" i="7" s="1"/>
  <c r="D282" i="7" a="1"/>
  <c r="D282" i="7" s="1"/>
  <c r="D280" i="7" a="1"/>
  <c r="D280" i="7" s="1"/>
  <c r="E278" i="7" a="1"/>
  <c r="E278" i="7" s="1"/>
  <c r="I277" i="7" a="1"/>
  <c r="I277" i="7" s="1"/>
  <c r="G276" i="7" a="1"/>
  <c r="G276" i="7" s="1"/>
  <c r="E269" i="7" a="1"/>
  <c r="E269" i="7" s="1"/>
  <c r="E258" i="7" a="1"/>
  <c r="E258" i="7" s="1"/>
  <c r="I258" i="7" a="1"/>
  <c r="I258" i="7" s="1"/>
  <c r="F258" i="7" a="1"/>
  <c r="F258" i="7" s="1"/>
  <c r="G258" i="7" a="1"/>
  <c r="G258" i="7" s="1"/>
  <c r="E257" i="7" a="1"/>
  <c r="E257" i="7" s="1"/>
  <c r="J257" i="7" a="1"/>
  <c r="J257" i="7" s="1"/>
  <c r="D257" i="7" a="1"/>
  <c r="D257" i="7" s="1"/>
  <c r="I257" i="7" a="1"/>
  <c r="I257" i="7" s="1"/>
  <c r="H256" i="7" a="1"/>
  <c r="H256" i="7" s="1"/>
  <c r="G256" i="7" a="1"/>
  <c r="G256" i="7" s="1"/>
  <c r="D235" i="7" a="1"/>
  <c r="D235" i="7" s="1"/>
  <c r="D284" i="7" a="1"/>
  <c r="D284" i="7" s="1"/>
  <c r="H284" i="7" a="1"/>
  <c r="H284" i="7" s="1"/>
  <c r="E284" i="7" a="1"/>
  <c r="E284" i="7" s="1"/>
  <c r="J284" i="7" a="1"/>
  <c r="J284" i="7" s="1"/>
  <c r="F283" i="7" a="1"/>
  <c r="F283" i="7" s="1"/>
  <c r="J278" i="7" a="1"/>
  <c r="J278" i="7" s="1"/>
  <c r="F272" i="7" a="1"/>
  <c r="F272" i="7" s="1"/>
  <c r="J272" i="7" a="1"/>
  <c r="J272" i="7" s="1"/>
  <c r="G272" i="7" a="1"/>
  <c r="G272" i="7" s="1"/>
  <c r="E272" i="7" a="1"/>
  <c r="E272" i="7" s="1"/>
  <c r="E271" i="7" a="1"/>
  <c r="E271" i="7" s="1"/>
  <c r="F262" i="7" a="1"/>
  <c r="F262" i="7" s="1"/>
  <c r="D255" i="7" a="1"/>
  <c r="D255" i="7" s="1"/>
  <c r="F255" i="7" a="1"/>
  <c r="F255" i="7" s="1"/>
  <c r="J255" i="7" a="1"/>
  <c r="J255" i="7" s="1"/>
  <c r="E255" i="7" a="1"/>
  <c r="E255" i="7" s="1"/>
  <c r="G254" i="7" a="1"/>
  <c r="G254" i="7" s="1"/>
  <c r="D254" i="7" a="1"/>
  <c r="D254" i="7" s="1"/>
  <c r="E254" i="7" a="1"/>
  <c r="E254" i="7" s="1"/>
  <c r="J254" i="7" a="1"/>
  <c r="J254" i="7" s="1"/>
  <c r="H254" i="7" a="1"/>
  <c r="H254" i="7" s="1"/>
  <c r="I247" i="7" a="1"/>
  <c r="I247" i="7" s="1"/>
  <c r="F240" i="7" a="1"/>
  <c r="F240" i="7" s="1"/>
  <c r="J240" i="7" a="1"/>
  <c r="J240" i="7" s="1"/>
  <c r="G240" i="7" a="1"/>
  <c r="G240" i="7" s="1"/>
  <c r="E240" i="7" a="1"/>
  <c r="E240" i="7" s="1"/>
  <c r="H240" i="7" a="1"/>
  <c r="H240" i="7" s="1"/>
  <c r="H287" i="7" a="1"/>
  <c r="H287" i="7" s="1"/>
  <c r="J292" i="7" a="1"/>
  <c r="J292" i="7" s="1"/>
  <c r="I288" i="7" a="1"/>
  <c r="I288" i="7" s="1"/>
  <c r="H277" i="7" a="1"/>
  <c r="H277" i="7" s="1"/>
  <c r="J269" i="7" a="1"/>
  <c r="J269" i="7" s="1"/>
  <c r="D269" i="7" a="1"/>
  <c r="D269" i="7" s="1"/>
  <c r="E263" i="7" a="1"/>
  <c r="E263" i="7" s="1"/>
  <c r="J263" i="7" a="1"/>
  <c r="J263" i="7" s="1"/>
  <c r="F263" i="7" a="1"/>
  <c r="F263" i="7" s="1"/>
  <c r="D260" i="7" a="1"/>
  <c r="D260" i="7" s="1"/>
  <c r="H260" i="7" a="1"/>
  <c r="H260" i="7" s="1"/>
  <c r="G260" i="7" a="1"/>
  <c r="G260" i="7" s="1"/>
  <c r="I260" i="7" a="1"/>
  <c r="I260" i="7" s="1"/>
  <c r="E260" i="7" a="1"/>
  <c r="E260" i="7" s="1"/>
  <c r="J260" i="7" a="1"/>
  <c r="J260" i="7" s="1"/>
  <c r="D253" i="7" a="1"/>
  <c r="D253" i="7" s="1"/>
  <c r="I253" i="7" a="1"/>
  <c r="I253" i="7" s="1"/>
  <c r="J253" i="7" a="1"/>
  <c r="J253" i="7" s="1"/>
  <c r="E253" i="7" a="1"/>
  <c r="E253" i="7" s="1"/>
  <c r="I245" i="7" a="1"/>
  <c r="I245" i="7" s="1"/>
  <c r="G227" i="7" a="1"/>
  <c r="G227" i="7" s="1"/>
  <c r="H227" i="7" a="1"/>
  <c r="H227" i="7" s="1"/>
  <c r="E227" i="7" a="1"/>
  <c r="E227" i="7" s="1"/>
  <c r="J227" i="7" a="1"/>
  <c r="J227" i="7" s="1"/>
  <c r="D227" i="7" a="1"/>
  <c r="D227" i="7" s="1"/>
  <c r="F227" i="7" a="1"/>
  <c r="F227" i="7" s="1"/>
  <c r="I227" i="7" a="1"/>
  <c r="I227" i="7" s="1"/>
  <c r="G278" i="7" a="1"/>
  <c r="G278" i="7" s="1"/>
  <c r="F278" i="7" a="1"/>
  <c r="F278" i="7" s="1"/>
  <c r="E266" i="7" a="1"/>
  <c r="E266" i="7" s="1"/>
  <c r="I266" i="7" a="1"/>
  <c r="I266" i="7" s="1"/>
  <c r="F266" i="7" a="1"/>
  <c r="F266" i="7" s="1"/>
  <c r="G262" i="7" a="1"/>
  <c r="G262" i="7" s="1"/>
  <c r="E262" i="7" a="1"/>
  <c r="E262" i="7" s="1"/>
  <c r="J262" i="7" a="1"/>
  <c r="J262" i="7" s="1"/>
  <c r="D243" i="7" a="1"/>
  <c r="D243" i="7" s="1"/>
  <c r="I243" i="7" a="1"/>
  <c r="I243" i="7" s="1"/>
  <c r="E243" i="7" a="1"/>
  <c r="E243" i="7" s="1"/>
  <c r="F243" i="7" a="1"/>
  <c r="F243" i="7" s="1"/>
  <c r="G243" i="7" a="1"/>
  <c r="G243" i="7" s="1"/>
  <c r="E298" i="7" a="1"/>
  <c r="E298" i="7" s="1"/>
  <c r="I298" i="7" a="1"/>
  <c r="I298" i="7" s="1"/>
  <c r="D292" i="7" a="1"/>
  <c r="D292" i="7" s="1"/>
  <c r="H292" i="7" a="1"/>
  <c r="H292" i="7" s="1"/>
  <c r="I292" i="7" a="1"/>
  <c r="I292" i="7" s="1"/>
  <c r="F288" i="7" a="1"/>
  <c r="F288" i="7" s="1"/>
  <c r="J288" i="7" a="1"/>
  <c r="J288" i="7" s="1"/>
  <c r="F287" i="7" a="1"/>
  <c r="F287" i="7" s="1"/>
  <c r="G284" i="7" a="1"/>
  <c r="G284" i="7" s="1"/>
  <c r="D283" i="7" a="1"/>
  <c r="D283" i="7" s="1"/>
  <c r="I283" i="7" a="1"/>
  <c r="I283" i="7" s="1"/>
  <c r="E283" i="7" a="1"/>
  <c r="E283" i="7" s="1"/>
  <c r="D276" i="7" a="1"/>
  <c r="D276" i="7" s="1"/>
  <c r="H276" i="7" a="1"/>
  <c r="H276" i="7" s="1"/>
  <c r="E276" i="7" a="1"/>
  <c r="E276" i="7" s="1"/>
  <c r="F276" i="7" a="1"/>
  <c r="F276" i="7" s="1"/>
  <c r="F271" i="7" a="1"/>
  <c r="F271" i="7" s="1"/>
  <c r="D271" i="7" a="1"/>
  <c r="D271" i="7" s="1"/>
  <c r="I271" i="7" a="1"/>
  <c r="I271" i="7" s="1"/>
  <c r="G238" i="7" a="1"/>
  <c r="G238" i="7" s="1"/>
  <c r="F238" i="7" a="1"/>
  <c r="F238" i="7" s="1"/>
  <c r="I238" i="7" a="1"/>
  <c r="I238" i="7" s="1"/>
  <c r="D238" i="7" a="1"/>
  <c r="D238" i="7" s="1"/>
  <c r="E238" i="7" a="1"/>
  <c r="E238" i="7" s="1"/>
  <c r="H238" i="7" a="1"/>
  <c r="H238" i="7" s="1"/>
  <c r="D268" i="7" a="1"/>
  <c r="D268" i="7" s="1"/>
  <c r="H268" i="7" a="1"/>
  <c r="H268" i="7" s="1"/>
  <c r="F268" i="7" a="1"/>
  <c r="F268" i="7" s="1"/>
  <c r="E268" i="7" a="1"/>
  <c r="E268" i="7" s="1"/>
  <c r="J268" i="7" a="1"/>
  <c r="J268" i="7" s="1"/>
  <c r="E247" i="7" a="1"/>
  <c r="E247" i="7" s="1"/>
  <c r="J247" i="7" a="1"/>
  <c r="J247" i="7" s="1"/>
  <c r="F247" i="7" a="1"/>
  <c r="F247" i="7" s="1"/>
  <c r="G247" i="7" a="1"/>
  <c r="G247" i="7" s="1"/>
  <c r="H247" i="7" a="1"/>
  <c r="H247" i="7" s="1"/>
  <c r="E245" i="7" a="1"/>
  <c r="E245" i="7" s="1"/>
  <c r="J245" i="7" a="1"/>
  <c r="J245" i="7" s="1"/>
  <c r="G245" i="7" a="1"/>
  <c r="G245" i="7" s="1"/>
  <c r="F245" i="7" a="1"/>
  <c r="F245" i="7" s="1"/>
  <c r="H245" i="7" a="1"/>
  <c r="H245" i="7" s="1"/>
  <c r="E315" i="7" a="1"/>
  <c r="E315" i="7" s="1"/>
  <c r="F307" i="7" a="1"/>
  <c r="F307" i="7" s="1"/>
  <c r="G299" i="7" a="1"/>
  <c r="G299" i="7" s="1"/>
  <c r="G298" i="7" a="1"/>
  <c r="G298" i="7" s="1"/>
  <c r="F296" i="7" a="1"/>
  <c r="F296" i="7" s="1"/>
  <c r="J296" i="7" a="1"/>
  <c r="J296" i="7" s="1"/>
  <c r="E296" i="7" a="1"/>
  <c r="E296" i="7" s="1"/>
  <c r="G292" i="7" a="1"/>
  <c r="G292" i="7" s="1"/>
  <c r="G289" i="7" a="1"/>
  <c r="G289" i="7" s="1"/>
  <c r="G288" i="7" a="1"/>
  <c r="G288" i="7" s="1"/>
  <c r="G286" i="7" a="1"/>
  <c r="G286" i="7" s="1"/>
  <c r="J286" i="7" a="1"/>
  <c r="J286" i="7" s="1"/>
  <c r="F284" i="7" a="1"/>
  <c r="F284" i="7" s="1"/>
  <c r="E280" i="7" a="1"/>
  <c r="E280" i="7" s="1"/>
  <c r="J277" i="7" a="1"/>
  <c r="J277" i="7" s="1"/>
  <c r="D275" i="7" a="1"/>
  <c r="D275" i="7" s="1"/>
  <c r="I275" i="7" a="1"/>
  <c r="I275" i="7" s="1"/>
  <c r="E275" i="7" a="1"/>
  <c r="E275" i="7" s="1"/>
  <c r="J275" i="7" a="1"/>
  <c r="J275" i="7" s="1"/>
  <c r="H269" i="7" a="1"/>
  <c r="H269" i="7" s="1"/>
  <c r="I268" i="7" a="1"/>
  <c r="I268" i="7" s="1"/>
  <c r="H263" i="7" a="1"/>
  <c r="H263" i="7" s="1"/>
  <c r="D258" i="7" a="1"/>
  <c r="D258" i="7" s="1"/>
  <c r="F257" i="7" a="1"/>
  <c r="F257" i="7" s="1"/>
  <c r="E256" i="7" a="1"/>
  <c r="E256" i="7" s="1"/>
  <c r="G255" i="7" a="1"/>
  <c r="G255" i="7" s="1"/>
  <c r="F254" i="7" a="1"/>
  <c r="F254" i="7" s="1"/>
  <c r="G253" i="7" a="1"/>
  <c r="G253" i="7" s="1"/>
  <c r="F251" i="7" a="1"/>
  <c r="F251" i="7" s="1"/>
  <c r="G251" i="7" a="1"/>
  <c r="G251" i="7" s="1"/>
  <c r="H232" i="7" a="1"/>
  <c r="H232" i="7" s="1"/>
  <c r="D232" i="7" a="1"/>
  <c r="D232" i="7" s="1"/>
  <c r="G232" i="7" a="1"/>
  <c r="G232" i="7" s="1"/>
  <c r="I232" i="7" a="1"/>
  <c r="I232" i="7" s="1"/>
  <c r="E232" i="7" a="1"/>
  <c r="E232" i="7" s="1"/>
  <c r="E248" i="7" a="1"/>
  <c r="E248" i="7" s="1"/>
  <c r="E242" i="7" a="1"/>
  <c r="E242" i="7" s="1"/>
  <c r="I242" i="7" a="1"/>
  <c r="I242" i="7" s="1"/>
  <c r="H242" i="7" a="1"/>
  <c r="H242" i="7" s="1"/>
  <c r="J242" i="7" a="1"/>
  <c r="J242" i="7" s="1"/>
  <c r="G242" i="7" a="1"/>
  <c r="G242" i="7" s="1"/>
  <c r="F213" i="7" a="1"/>
  <c r="F213" i="7" s="1"/>
  <c r="J213" i="7" a="1"/>
  <c r="J213" i="7" s="1"/>
  <c r="D213" i="7" a="1"/>
  <c r="D213" i="7" s="1"/>
  <c r="I213" i="7" a="1"/>
  <c r="I213" i="7" s="1"/>
  <c r="H208" i="7" a="1"/>
  <c r="H208" i="7" s="1"/>
  <c r="E202" i="7" a="1"/>
  <c r="E202" i="7" s="1"/>
  <c r="I202" i="7" a="1"/>
  <c r="I202" i="7" s="1"/>
  <c r="G202" i="7" a="1"/>
  <c r="G202" i="7" s="1"/>
  <c r="F197" i="7" a="1"/>
  <c r="F197" i="7" s="1"/>
  <c r="J197" i="7" a="1"/>
  <c r="J197" i="7" s="1"/>
  <c r="D197" i="7" a="1"/>
  <c r="D197" i="7" s="1"/>
  <c r="I197" i="7" a="1"/>
  <c r="I197" i="7" s="1"/>
  <c r="I191" i="7" a="1"/>
  <c r="I191" i="7" s="1"/>
  <c r="F191" i="7" a="1"/>
  <c r="F191" i="7" s="1"/>
  <c r="D191" i="7" a="1"/>
  <c r="D191" i="7" s="1"/>
  <c r="J191" i="7" a="1"/>
  <c r="J191" i="7" s="1"/>
  <c r="E191" i="7" a="1"/>
  <c r="E191" i="7" s="1"/>
  <c r="G191" i="7" a="1"/>
  <c r="G191" i="7" s="1"/>
  <c r="E226" i="7" a="1"/>
  <c r="E226" i="7" s="1"/>
  <c r="I226" i="7" a="1"/>
  <c r="I226" i="7" s="1"/>
  <c r="D226" i="7" a="1"/>
  <c r="D226" i="7" s="1"/>
  <c r="H226" i="7" a="1"/>
  <c r="H226" i="7" s="1"/>
  <c r="G222" i="7" a="1"/>
  <c r="G222" i="7" s="1"/>
  <c r="E222" i="7" a="1"/>
  <c r="E222" i="7" s="1"/>
  <c r="E322" i="7" a="1"/>
  <c r="E322" i="7" s="1"/>
  <c r="I322" i="7" a="1"/>
  <c r="I322" i="7" s="1"/>
  <c r="F312" i="7" a="1"/>
  <c r="F312" i="7" s="1"/>
  <c r="J312" i="7" a="1"/>
  <c r="J312" i="7" s="1"/>
  <c r="D300" i="7" a="1"/>
  <c r="D300" i="7" s="1"/>
  <c r="H300" i="7" a="1"/>
  <c r="H300" i="7" s="1"/>
  <c r="E290" i="7" a="1"/>
  <c r="E290" i="7" s="1"/>
  <c r="I290" i="7" a="1"/>
  <c r="I290" i="7" s="1"/>
  <c r="F280" i="7" a="1"/>
  <c r="F280" i="7" s="1"/>
  <c r="J280" i="7" a="1"/>
  <c r="J280" i="7" s="1"/>
  <c r="E274" i="7" a="1"/>
  <c r="E274" i="7" s="1"/>
  <c r="I274" i="7" a="1"/>
  <c r="I274" i="7" s="1"/>
  <c r="H274" i="7" a="1"/>
  <c r="H274" i="7" s="1"/>
  <c r="J267" i="7" a="1"/>
  <c r="J267" i="7" s="1"/>
  <c r="J265" i="7" a="1"/>
  <c r="J265" i="7" s="1"/>
  <c r="F264" i="7" a="1"/>
  <c r="F264" i="7" s="1"/>
  <c r="J264" i="7" a="1"/>
  <c r="J264" i="7" s="1"/>
  <c r="H264" i="7" a="1"/>
  <c r="H264" i="7" s="1"/>
  <c r="J239" i="7" a="1"/>
  <c r="J239" i="7" s="1"/>
  <c r="D239" i="7" a="1"/>
  <c r="D239" i="7" s="1"/>
  <c r="G235" i="7" a="1"/>
  <c r="G235" i="7" s="1"/>
  <c r="J234" i="7" a="1"/>
  <c r="J234" i="7" s="1"/>
  <c r="F234" i="7" a="1"/>
  <c r="F234" i="7" s="1"/>
  <c r="I230" i="7" a="1"/>
  <c r="I230" i="7" s="1"/>
  <c r="J226" i="7" a="1"/>
  <c r="J226" i="7" s="1"/>
  <c r="G223" i="7" a="1"/>
  <c r="G223" i="7" s="1"/>
  <c r="J222" i="7" a="1"/>
  <c r="J222" i="7" s="1"/>
  <c r="G220" i="7" a="1"/>
  <c r="G220" i="7" s="1"/>
  <c r="G211" i="7" a="1"/>
  <c r="G211" i="7" s="1"/>
  <c r="F211" i="7" a="1"/>
  <c r="F211" i="7" s="1"/>
  <c r="E211" i="7" a="1"/>
  <c r="E211" i="7" s="1"/>
  <c r="I211" i="7" a="1"/>
  <c r="I211" i="7" s="1"/>
  <c r="J202" i="7" a="1"/>
  <c r="J202" i="7" s="1"/>
  <c r="I265" i="7" a="1"/>
  <c r="I265" i="7" s="1"/>
  <c r="D252" i="7" a="1"/>
  <c r="D252" i="7" s="1"/>
  <c r="H252" i="7" a="1"/>
  <c r="H252" i="7" s="1"/>
  <c r="G252" i="7" a="1"/>
  <c r="G252" i="7" s="1"/>
  <c r="G249" i="7" a="1"/>
  <c r="G249" i="7" s="1"/>
  <c r="D248" i="7" a="1"/>
  <c r="D248" i="7" s="1"/>
  <c r="H231" i="7" a="1"/>
  <c r="H231" i="7" s="1"/>
  <c r="F229" i="7" a="1"/>
  <c r="F229" i="7" s="1"/>
  <c r="J229" i="7" a="1"/>
  <c r="J229" i="7" s="1"/>
  <c r="G229" i="7" a="1"/>
  <c r="G229" i="7" s="1"/>
  <c r="D225" i="7" a="1"/>
  <c r="D225" i="7" s="1"/>
  <c r="H225" i="7" a="1"/>
  <c r="H225" i="7" s="1"/>
  <c r="E225" i="7" a="1"/>
  <c r="E225" i="7" s="1"/>
  <c r="F223" i="7" a="1"/>
  <c r="F223" i="7" s="1"/>
  <c r="I222" i="7" a="1"/>
  <c r="I222" i="7" s="1"/>
  <c r="E218" i="7" a="1"/>
  <c r="E218" i="7" s="1"/>
  <c r="I218" i="7" a="1"/>
  <c r="I218" i="7" s="1"/>
  <c r="G218" i="7" a="1"/>
  <c r="G218" i="7" s="1"/>
  <c r="D218" i="7" a="1"/>
  <c r="D218" i="7" s="1"/>
  <c r="J218" i="7" a="1"/>
  <c r="J218" i="7" s="1"/>
  <c r="H213" i="7" a="1"/>
  <c r="H213" i="7" s="1"/>
  <c r="J212" i="7" a="1"/>
  <c r="J212" i="7" s="1"/>
  <c r="G208" i="7" a="1"/>
  <c r="G208" i="7" s="1"/>
  <c r="D204" i="7" a="1"/>
  <c r="D204" i="7" s="1"/>
  <c r="H204" i="7" a="1"/>
  <c r="H204" i="7" s="1"/>
  <c r="E204" i="7" a="1"/>
  <c r="E204" i="7" s="1"/>
  <c r="J204" i="7" a="1"/>
  <c r="J204" i="7" s="1"/>
  <c r="G192" i="7" a="1"/>
  <c r="G192" i="7" s="1"/>
  <c r="I192" i="7" a="1"/>
  <c r="I192" i="7" s="1"/>
  <c r="F192" i="7" a="1"/>
  <c r="F192" i="7" s="1"/>
  <c r="H192" i="7" a="1"/>
  <c r="H192" i="7" s="1"/>
  <c r="E192" i="7" a="1"/>
  <c r="E192" i="7" s="1"/>
  <c r="D192" i="7" a="1"/>
  <c r="D192" i="7" s="1"/>
  <c r="E250" i="7" a="1"/>
  <c r="E250" i="7" s="1"/>
  <c r="I250" i="7" a="1"/>
  <c r="I250" i="7" s="1"/>
  <c r="G250" i="7" a="1"/>
  <c r="G250" i="7" s="1"/>
  <c r="J250" i="7" a="1"/>
  <c r="J250" i="7" s="1"/>
  <c r="F235" i="7" a="1"/>
  <c r="F235" i="7" s="1"/>
  <c r="G226" i="7" a="1"/>
  <c r="G226" i="7" s="1"/>
  <c r="H222" i="7" a="1"/>
  <c r="H222" i="7" s="1"/>
  <c r="D217" i="7" a="1"/>
  <c r="D217" i="7" s="1"/>
  <c r="H217" i="7" a="1"/>
  <c r="H217" i="7" s="1"/>
  <c r="E217" i="7" a="1"/>
  <c r="E217" i="7" s="1"/>
  <c r="J217" i="7" a="1"/>
  <c r="J217" i="7" s="1"/>
  <c r="G217" i="7" a="1"/>
  <c r="G217" i="7" s="1"/>
  <c r="G213" i="7" a="1"/>
  <c r="G213" i="7" s="1"/>
  <c r="I212" i="7" a="1"/>
  <c r="I212" i="7" s="1"/>
  <c r="E210" i="7" a="1"/>
  <c r="E210" i="7" s="1"/>
  <c r="I210" i="7" a="1"/>
  <c r="I210" i="7" s="1"/>
  <c r="D210" i="7" a="1"/>
  <c r="D210" i="7" s="1"/>
  <c r="J210" i="7" a="1"/>
  <c r="J210" i="7" s="1"/>
  <c r="G210" i="7" a="1"/>
  <c r="G210" i="7" s="1"/>
  <c r="J209" i="7" a="1"/>
  <c r="J209" i="7" s="1"/>
  <c r="F209" i="7" a="1"/>
  <c r="F209" i="7" s="1"/>
  <c r="F205" i="7" a="1"/>
  <c r="F205" i="7" s="1"/>
  <c r="J205" i="7" a="1"/>
  <c r="J205" i="7" s="1"/>
  <c r="G205" i="7" a="1"/>
  <c r="G205" i="7" s="1"/>
  <c r="H202" i="7" a="1"/>
  <c r="H202" i="7" s="1"/>
  <c r="F248" i="7" a="1"/>
  <c r="F248" i="7" s="1"/>
  <c r="J248" i="7" a="1"/>
  <c r="J248" i="7" s="1"/>
  <c r="G248" i="7" a="1"/>
  <c r="G248" i="7" s="1"/>
  <c r="F242" i="7" a="1"/>
  <c r="F242" i="7" s="1"/>
  <c r="D236" i="7" a="1"/>
  <c r="D236" i="7" s="1"/>
  <c r="H236" i="7" a="1"/>
  <c r="H236" i="7" s="1"/>
  <c r="F236" i="7" a="1"/>
  <c r="F236" i="7" s="1"/>
  <c r="G236" i="7" a="1"/>
  <c r="G236" i="7" s="1"/>
  <c r="G234" i="7" a="1"/>
  <c r="G234" i="7" s="1"/>
  <c r="D233" i="7" a="1"/>
  <c r="D233" i="7" s="1"/>
  <c r="I233" i="7" a="1"/>
  <c r="I233" i="7" s="1"/>
  <c r="D228" i="7" a="1"/>
  <c r="D228" i="7" s="1"/>
  <c r="H228" i="7" a="1"/>
  <c r="H228" i="7" s="1"/>
  <c r="G228" i="7" a="1"/>
  <c r="G228" i="7" s="1"/>
  <c r="E228" i="7" a="1"/>
  <c r="E228" i="7" s="1"/>
  <c r="F224" i="7" a="1"/>
  <c r="F224" i="7" s="1"/>
  <c r="J224" i="7" a="1"/>
  <c r="J224" i="7" s="1"/>
  <c r="E224" i="7" a="1"/>
  <c r="E224" i="7" s="1"/>
  <c r="H224" i="7" a="1"/>
  <c r="H224" i="7" s="1"/>
  <c r="F221" i="7" a="1"/>
  <c r="F221" i="7" s="1"/>
  <c r="J221" i="7" a="1"/>
  <c r="J221" i="7" s="1"/>
  <c r="I221" i="7" a="1"/>
  <c r="I221" i="7" s="1"/>
  <c r="F220" i="7" a="1"/>
  <c r="F220" i="7" s="1"/>
  <c r="I220" i="7" a="1"/>
  <c r="I220" i="7" s="1"/>
  <c r="F202" i="7" a="1"/>
  <c r="F202" i="7" s="1"/>
  <c r="H197" i="7" a="1"/>
  <c r="H197" i="7" s="1"/>
  <c r="E190" i="7" a="1"/>
  <c r="E190" i="7" s="1"/>
  <c r="F208" i="7" a="1"/>
  <c r="F208" i="7" s="1"/>
  <c r="J208" i="7" a="1"/>
  <c r="J208" i="7" s="1"/>
  <c r="E208" i="7" a="1"/>
  <c r="E208" i="7" s="1"/>
  <c r="I208" i="7" a="1"/>
  <c r="I208" i="7" s="1"/>
  <c r="J235" i="7" a="1"/>
  <c r="J235" i="7" s="1"/>
  <c r="E235" i="7" a="1"/>
  <c r="E235" i="7" s="1"/>
  <c r="E223" i="7" a="1"/>
  <c r="E223" i="7" s="1"/>
  <c r="I223" i="7" a="1"/>
  <c r="I223" i="7" s="1"/>
  <c r="G214" i="7" a="1"/>
  <c r="G214" i="7" s="1"/>
  <c r="J214" i="7" a="1"/>
  <c r="J214" i="7" s="1"/>
  <c r="E214" i="7" a="1"/>
  <c r="E214" i="7" s="1"/>
  <c r="D214" i="7" a="1"/>
  <c r="D214" i="7" s="1"/>
  <c r="H214" i="7" a="1"/>
  <c r="H214" i="7" s="1"/>
  <c r="E207" i="7" a="1"/>
  <c r="E207" i="7" s="1"/>
  <c r="I207" i="7" a="1"/>
  <c r="I207" i="7" s="1"/>
  <c r="D207" i="7" a="1"/>
  <c r="D207" i="7" s="1"/>
  <c r="G207" i="7" a="1"/>
  <c r="G207" i="7" s="1"/>
  <c r="D202" i="7" a="1"/>
  <c r="D202" i="7" s="1"/>
  <c r="D194" i="7" a="1"/>
  <c r="D194" i="7" s="1"/>
  <c r="E231" i="7" a="1"/>
  <c r="E231" i="7" s="1"/>
  <c r="I231" i="7" a="1"/>
  <c r="I231" i="7" s="1"/>
  <c r="F231" i="7" a="1"/>
  <c r="F231" i="7" s="1"/>
  <c r="D231" i="7" a="1"/>
  <c r="D231" i="7" s="1"/>
  <c r="J231" i="7" a="1"/>
  <c r="J231" i="7" s="1"/>
  <c r="G230" i="7" a="1"/>
  <c r="G230" i="7" s="1"/>
  <c r="J230" i="7" a="1"/>
  <c r="J230" i="7" s="1"/>
  <c r="D230" i="7" a="1"/>
  <c r="D230" i="7" s="1"/>
  <c r="D222" i="7" a="1"/>
  <c r="D222" i="7" s="1"/>
  <c r="F256" i="7" a="1"/>
  <c r="F256" i="7" s="1"/>
  <c r="J256" i="7" a="1"/>
  <c r="J256" i="7" s="1"/>
  <c r="I256" i="7" a="1"/>
  <c r="I256" i="7" s="1"/>
  <c r="G246" i="7" a="1"/>
  <c r="G246" i="7" s="1"/>
  <c r="E246" i="7" a="1"/>
  <c r="E246" i="7" s="1"/>
  <c r="D220" i="7" a="1"/>
  <c r="D220" i="7" s="1"/>
  <c r="H220" i="7" a="1"/>
  <c r="H220" i="7" s="1"/>
  <c r="H198" i="7" a="1"/>
  <c r="H198" i="7" s="1"/>
  <c r="I194" i="7" a="1"/>
  <c r="I194" i="7" s="1"/>
  <c r="I193" i="7" a="1"/>
  <c r="I193" i="7" s="1"/>
  <c r="F193" i="7" a="1"/>
  <c r="F193" i="7" s="1"/>
  <c r="D193" i="7" a="1"/>
  <c r="D193" i="7" s="1"/>
  <c r="J193" i="7" a="1"/>
  <c r="J193" i="7" s="1"/>
  <c r="E193" i="7" a="1"/>
  <c r="E193" i="7" s="1"/>
  <c r="J188" i="7" a="1"/>
  <c r="J188" i="7" s="1"/>
  <c r="G187" i="7" a="1"/>
  <c r="G187" i="7" s="1"/>
  <c r="D187" i="7" a="1"/>
  <c r="D187" i="7" s="1"/>
  <c r="J187" i="7" a="1"/>
  <c r="J187" i="7" s="1"/>
  <c r="J181" i="7" a="1"/>
  <c r="J181" i="7" s="1"/>
  <c r="F169" i="7" a="1"/>
  <c r="F169" i="7" s="1"/>
  <c r="E169" i="7" a="1"/>
  <c r="E169" i="7" s="1"/>
  <c r="J169" i="7" a="1"/>
  <c r="J169" i="7" s="1"/>
  <c r="G169" i="7" a="1"/>
  <c r="G169" i="7" s="1"/>
  <c r="H169" i="7" a="1"/>
  <c r="H169" i="7" s="1"/>
  <c r="D169" i="7" a="1"/>
  <c r="D169" i="7" s="1"/>
  <c r="E166" i="7" a="1"/>
  <c r="E166" i="7" s="1"/>
  <c r="I166" i="7" a="1"/>
  <c r="I166" i="7" s="1"/>
  <c r="G166" i="7" a="1"/>
  <c r="G166" i="7" s="1"/>
  <c r="F166" i="7" a="1"/>
  <c r="F166" i="7" s="1"/>
  <c r="H166" i="7" a="1"/>
  <c r="H166" i="7" s="1"/>
  <c r="D166" i="7" a="1"/>
  <c r="D166" i="7" s="1"/>
  <c r="E163" i="7" a="1"/>
  <c r="E163" i="7" s="1"/>
  <c r="J163" i="7" a="1"/>
  <c r="J163" i="7" s="1"/>
  <c r="G163" i="7" a="1"/>
  <c r="G163" i="7" s="1"/>
  <c r="F163" i="7" a="1"/>
  <c r="F163" i="7" s="1"/>
  <c r="H163" i="7" a="1"/>
  <c r="H163" i="7" s="1"/>
  <c r="I163" i="7" a="1"/>
  <c r="I163" i="7" s="1"/>
  <c r="H180" i="7" a="1"/>
  <c r="H180" i="7" s="1"/>
  <c r="I179" i="7" a="1"/>
  <c r="I179" i="7" s="1"/>
  <c r="G176" i="7" a="1"/>
  <c r="G176" i="7" s="1"/>
  <c r="D176" i="7" a="1"/>
  <c r="D176" i="7" s="1"/>
  <c r="J176" i="7" a="1"/>
  <c r="J176" i="7" s="1"/>
  <c r="E176" i="7" a="1"/>
  <c r="E176" i="7" s="1"/>
  <c r="G177" i="7" a="1"/>
  <c r="G177" i="7" s="1"/>
  <c r="D177" i="7" a="1"/>
  <c r="D177" i="7" s="1"/>
  <c r="F177" i="7" a="1"/>
  <c r="F177" i="7" s="1"/>
  <c r="H177" i="7" a="1"/>
  <c r="H177" i="7" s="1"/>
  <c r="F186" i="7" a="1"/>
  <c r="F186" i="7" s="1"/>
  <c r="J186" i="7" a="1"/>
  <c r="J186" i="7" s="1"/>
  <c r="H186" i="7" a="1"/>
  <c r="H186" i="7" s="1"/>
  <c r="G186" i="7" a="1"/>
  <c r="G186" i="7" s="1"/>
  <c r="J185" i="7" a="1"/>
  <c r="J185" i="7" s="1"/>
  <c r="D185" i="7" a="1"/>
  <c r="D185" i="7" s="1"/>
  <c r="F179" i="7" a="1"/>
  <c r="F179" i="7" s="1"/>
  <c r="J177" i="7" a="1"/>
  <c r="J177" i="7" s="1"/>
  <c r="G138" i="7" a="1"/>
  <c r="G138" i="7" s="1"/>
  <c r="F138" i="7" a="1"/>
  <c r="F138" i="7" s="1"/>
  <c r="E138" i="7" a="1"/>
  <c r="E138" i="7" s="1"/>
  <c r="J138" i="7" a="1"/>
  <c r="J138" i="7" s="1"/>
  <c r="H138" i="7" a="1"/>
  <c r="H138" i="7" s="1"/>
  <c r="I138" i="7" a="1"/>
  <c r="I138" i="7" s="1"/>
  <c r="D138" i="7" a="1"/>
  <c r="D138" i="7" s="1"/>
  <c r="D244" i="7" a="1"/>
  <c r="D244" i="7" s="1"/>
  <c r="H244" i="7" a="1"/>
  <c r="H244" i="7" s="1"/>
  <c r="E244" i="7" a="1"/>
  <c r="E244" i="7" s="1"/>
  <c r="E234" i="7" a="1"/>
  <c r="E234" i="7" s="1"/>
  <c r="I234" i="7" a="1"/>
  <c r="I234" i="7" s="1"/>
  <c r="G219" i="7" a="1"/>
  <c r="G219" i="7" s="1"/>
  <c r="H219" i="7" a="1"/>
  <c r="H219" i="7" s="1"/>
  <c r="E215" i="7" a="1"/>
  <c r="E215" i="7" s="1"/>
  <c r="I215" i="7" a="1"/>
  <c r="I215" i="7" s="1"/>
  <c r="F215" i="7" a="1"/>
  <c r="F215" i="7" s="1"/>
  <c r="G215" i="7" a="1"/>
  <c r="G215" i="7" s="1"/>
  <c r="D212" i="7" a="1"/>
  <c r="D212" i="7" s="1"/>
  <c r="H212" i="7" a="1"/>
  <c r="H212" i="7" s="1"/>
  <c r="G212" i="7" a="1"/>
  <c r="G212" i="7" s="1"/>
  <c r="G206" i="7" a="1"/>
  <c r="G206" i="7" s="1"/>
  <c r="H206" i="7" a="1"/>
  <c r="H206" i="7" s="1"/>
  <c r="E199" i="7" a="1"/>
  <c r="E199" i="7" s="1"/>
  <c r="I199" i="7" a="1"/>
  <c r="I199" i="7" s="1"/>
  <c r="F199" i="7" a="1"/>
  <c r="F199" i="7" s="1"/>
  <c r="G199" i="7" a="1"/>
  <c r="G199" i="7" s="1"/>
  <c r="E196" i="7" a="1"/>
  <c r="E196" i="7" s="1"/>
  <c r="H196" i="7" a="1"/>
  <c r="H196" i="7" s="1"/>
  <c r="G196" i="7" a="1"/>
  <c r="G196" i="7" s="1"/>
  <c r="F195" i="7" a="1"/>
  <c r="F195" i="7" s="1"/>
  <c r="D195" i="7" a="1"/>
  <c r="D195" i="7" s="1"/>
  <c r="J195" i="7" a="1"/>
  <c r="J195" i="7" s="1"/>
  <c r="D190" i="7" a="1"/>
  <c r="D190" i="7" s="1"/>
  <c r="H190" i="7" a="1"/>
  <c r="H190" i="7" s="1"/>
  <c r="I190" i="7" a="1"/>
  <c r="I190" i="7" s="1"/>
  <c r="F190" i="7" a="1"/>
  <c r="F190" i="7" s="1"/>
  <c r="G190" i="7" a="1"/>
  <c r="G190" i="7" s="1"/>
  <c r="I186" i="7" a="1"/>
  <c r="I186" i="7" s="1"/>
  <c r="D181" i="7" a="1"/>
  <c r="D181" i="7" s="1"/>
  <c r="F148" i="7" a="1"/>
  <c r="F148" i="7" s="1"/>
  <c r="J148" i="7" a="1"/>
  <c r="J148" i="7" s="1"/>
  <c r="D148" i="7" a="1"/>
  <c r="D148" i="7" s="1"/>
  <c r="I148" i="7" a="1"/>
  <c r="I148" i="7" s="1"/>
  <c r="E148" i="7" a="1"/>
  <c r="E148" i="7" s="1"/>
  <c r="G148" i="7" a="1"/>
  <c r="G148" i="7" s="1"/>
  <c r="H148" i="7" a="1"/>
  <c r="H148" i="7" s="1"/>
  <c r="D201" i="7" a="1"/>
  <c r="D201" i="7" s="1"/>
  <c r="H201" i="7" a="1"/>
  <c r="H201" i="7" s="1"/>
  <c r="E201" i="7" a="1"/>
  <c r="E201" i="7" s="1"/>
  <c r="F201" i="7" a="1"/>
  <c r="F201" i="7" s="1"/>
  <c r="G198" i="7" a="1"/>
  <c r="G198" i="7" s="1"/>
  <c r="J198" i="7" a="1"/>
  <c r="J198" i="7" s="1"/>
  <c r="E198" i="7" a="1"/>
  <c r="E198" i="7" s="1"/>
  <c r="H189" i="7" a="1"/>
  <c r="H189" i="7" s="1"/>
  <c r="J189" i="7" a="1"/>
  <c r="J189" i="7" s="1"/>
  <c r="D189" i="7" a="1"/>
  <c r="D189" i="7" s="1"/>
  <c r="D188" i="7" a="1"/>
  <c r="D188" i="7" s="1"/>
  <c r="I185" i="7" a="1"/>
  <c r="I185" i="7" s="1"/>
  <c r="D182" i="7" a="1"/>
  <c r="D182" i="7" s="1"/>
  <c r="H182" i="7" a="1"/>
  <c r="H182" i="7" s="1"/>
  <c r="J182" i="7" a="1"/>
  <c r="J182" i="7" s="1"/>
  <c r="G182" i="7" a="1"/>
  <c r="G182" i="7" s="1"/>
  <c r="E182" i="7" a="1"/>
  <c r="E182" i="7" s="1"/>
  <c r="F182" i="7" a="1"/>
  <c r="F182" i="7" s="1"/>
  <c r="I177" i="7" a="1"/>
  <c r="I177" i="7" s="1"/>
  <c r="I176" i="7" a="1"/>
  <c r="I176" i="7" s="1"/>
  <c r="J171" i="7" a="1"/>
  <c r="J171" i="7" s="1"/>
  <c r="E180" i="7" a="1"/>
  <c r="E180" i="7" s="1"/>
  <c r="I180" i="7" a="1"/>
  <c r="I180" i="7" s="1"/>
  <c r="D180" i="7" a="1"/>
  <c r="D180" i="7" s="1"/>
  <c r="F180" i="7" a="1"/>
  <c r="F180" i="7" s="1"/>
  <c r="J180" i="7" a="1"/>
  <c r="J180" i="7" s="1"/>
  <c r="E174" i="7" a="1"/>
  <c r="E174" i="7" s="1"/>
  <c r="H174" i="7" a="1"/>
  <c r="H174" i="7" s="1"/>
  <c r="F174" i="7" a="1"/>
  <c r="F174" i="7" s="1"/>
  <c r="G174" i="7" a="1"/>
  <c r="G174" i="7" s="1"/>
  <c r="D174" i="7" a="1"/>
  <c r="D174" i="7" s="1"/>
  <c r="J174" i="7" a="1"/>
  <c r="J174" i="7" s="1"/>
  <c r="F159" i="7" a="1"/>
  <c r="F159" i="7" s="1"/>
  <c r="J159" i="7" a="1"/>
  <c r="J159" i="7" s="1"/>
  <c r="E159" i="7" a="1"/>
  <c r="E159" i="7" s="1"/>
  <c r="F194" i="7" a="1"/>
  <c r="F194" i="7" s="1"/>
  <c r="J194" i="7" a="1"/>
  <c r="J194" i="7" s="1"/>
  <c r="E194" i="7" a="1"/>
  <c r="E194" i="7" s="1"/>
  <c r="G194" i="7" a="1"/>
  <c r="G194" i="7" s="1"/>
  <c r="H194" i="7" a="1"/>
  <c r="H194" i="7" s="1"/>
  <c r="E186" i="7" a="1"/>
  <c r="E186" i="7" s="1"/>
  <c r="H185" i="7" a="1"/>
  <c r="H185" i="7" s="1"/>
  <c r="H179" i="7" a="1"/>
  <c r="H179" i="7" s="1"/>
  <c r="E179" i="7" a="1"/>
  <c r="E179" i="7" s="1"/>
  <c r="J179" i="7" a="1"/>
  <c r="J179" i="7" s="1"/>
  <c r="G179" i="7" a="1"/>
  <c r="G179" i="7" s="1"/>
  <c r="H171" i="7" a="1"/>
  <c r="H171" i="7" s="1"/>
  <c r="G171" i="7" a="1"/>
  <c r="G171" i="7" s="1"/>
  <c r="I171" i="7" a="1"/>
  <c r="I171" i="7" s="1"/>
  <c r="E171" i="7" a="1"/>
  <c r="E171" i="7" s="1"/>
  <c r="F172" i="7" a="1"/>
  <c r="F172" i="7" s="1"/>
  <c r="J172" i="7" a="1"/>
  <c r="J172" i="7" s="1"/>
  <c r="G172" i="7" a="1"/>
  <c r="G172" i="7" s="1"/>
  <c r="D172" i="7" a="1"/>
  <c r="D172" i="7" s="1"/>
  <c r="I172" i="7" a="1"/>
  <c r="I172" i="7" s="1"/>
  <c r="J167" i="7" a="1"/>
  <c r="J167" i="7" s="1"/>
  <c r="G167" i="7" a="1"/>
  <c r="G167" i="7" s="1"/>
  <c r="I167" i="7" a="1"/>
  <c r="I167" i="7" s="1"/>
  <c r="F164" i="7" a="1"/>
  <c r="F164" i="7" s="1"/>
  <c r="J164" i="7" a="1"/>
  <c r="J164" i="7" s="1"/>
  <c r="H164" i="7" a="1"/>
  <c r="H164" i="7" s="1"/>
  <c r="D160" i="7" a="1"/>
  <c r="D160" i="7" s="1"/>
  <c r="H160" i="7" a="1"/>
  <c r="H160" i="7" s="1"/>
  <c r="G160" i="7" a="1"/>
  <c r="G160" i="7" s="1"/>
  <c r="I160" i="7" a="1"/>
  <c r="I160" i="7" s="1"/>
  <c r="I83" i="7" a="1"/>
  <c r="I83" i="7" s="1"/>
  <c r="H83" i="7" a="1"/>
  <c r="H83" i="7" s="1"/>
  <c r="E157" i="7" a="1"/>
  <c r="E157" i="7" s="1"/>
  <c r="J157" i="7" a="1"/>
  <c r="J157" i="7" s="1"/>
  <c r="F157" i="7" a="1"/>
  <c r="F157" i="7" s="1"/>
  <c r="F149" i="7" a="1"/>
  <c r="F149" i="7" s="1"/>
  <c r="D149" i="7" a="1"/>
  <c r="D149" i="7" s="1"/>
  <c r="I149" i="7" a="1"/>
  <c r="I149" i="7" s="1"/>
  <c r="E110" i="7" a="1"/>
  <c r="E110" i="7" s="1"/>
  <c r="I110" i="7" a="1"/>
  <c r="I110" i="7" s="1"/>
  <c r="H110" i="7" a="1"/>
  <c r="H110" i="7" s="1"/>
  <c r="D110" i="7" a="1"/>
  <c r="D110" i="7" s="1"/>
  <c r="F110" i="7" a="1"/>
  <c r="F110" i="7" s="1"/>
  <c r="G110" i="7" a="1"/>
  <c r="G110" i="7" s="1"/>
  <c r="J110" i="7" a="1"/>
  <c r="J110" i="7" s="1"/>
  <c r="D159" i="7" a="1"/>
  <c r="D159" i="7" s="1"/>
  <c r="F150" i="7" a="1"/>
  <c r="F150" i="7" s="1"/>
  <c r="E115" i="7" a="1"/>
  <c r="E115" i="7" s="1"/>
  <c r="J115" i="7" a="1"/>
  <c r="J115" i="7" s="1"/>
  <c r="F115" i="7" a="1"/>
  <c r="F115" i="7" s="1"/>
  <c r="D115" i="7" a="1"/>
  <c r="D115" i="7" s="1"/>
  <c r="G115" i="7" a="1"/>
  <c r="G115" i="7" s="1"/>
  <c r="H115" i="7" a="1"/>
  <c r="H115" i="7" s="1"/>
  <c r="G184" i="7" a="1"/>
  <c r="G184" i="7" s="1"/>
  <c r="J184" i="7" a="1"/>
  <c r="J184" i="7" s="1"/>
  <c r="E181" i="7" a="1"/>
  <c r="E181" i="7" s="1"/>
  <c r="E173" i="7" a="1"/>
  <c r="E173" i="7" s="1"/>
  <c r="G173" i="7" a="1"/>
  <c r="G173" i="7" s="1"/>
  <c r="F167" i="7" a="1"/>
  <c r="F167" i="7" s="1"/>
  <c r="J165" i="7" a="1"/>
  <c r="J165" i="7" s="1"/>
  <c r="E165" i="7" a="1"/>
  <c r="E165" i="7" s="1"/>
  <c r="E164" i="7" a="1"/>
  <c r="E164" i="7" s="1"/>
  <c r="F160" i="7" a="1"/>
  <c r="F160" i="7" s="1"/>
  <c r="I159" i="7" a="1"/>
  <c r="I159" i="7" s="1"/>
  <c r="G157" i="7" a="1"/>
  <c r="G157" i="7" s="1"/>
  <c r="F156" i="7" a="1"/>
  <c r="F156" i="7" s="1"/>
  <c r="J156" i="7" a="1"/>
  <c r="J156" i="7" s="1"/>
  <c r="I156" i="7" a="1"/>
  <c r="I156" i="7" s="1"/>
  <c r="G156" i="7" a="1"/>
  <c r="G156" i="7" s="1"/>
  <c r="H149" i="7" a="1"/>
  <c r="H149" i="7" s="1"/>
  <c r="G146" i="7" a="1"/>
  <c r="G146" i="7" s="1"/>
  <c r="E146" i="7" a="1"/>
  <c r="E146" i="7" s="1"/>
  <c r="F146" i="7" a="1"/>
  <c r="F146" i="7" s="1"/>
  <c r="D146" i="7" a="1"/>
  <c r="D146" i="7" s="1"/>
  <c r="I146" i="7" a="1"/>
  <c r="I146" i="7" s="1"/>
  <c r="F100" i="7" a="1"/>
  <c r="F100" i="7" s="1"/>
  <c r="I100" i="7" a="1"/>
  <c r="I100" i="7" s="1"/>
  <c r="J100" i="7" a="1"/>
  <c r="J100" i="7" s="1"/>
  <c r="D209" i="7" a="1"/>
  <c r="D209" i="7" s="1"/>
  <c r="H209" i="7" a="1"/>
  <c r="H209" i="7" s="1"/>
  <c r="H181" i="7" a="1"/>
  <c r="H181" i="7" s="1"/>
  <c r="I173" i="7" a="1"/>
  <c r="I173" i="7" s="1"/>
  <c r="E172" i="7" a="1"/>
  <c r="E172" i="7" s="1"/>
  <c r="D168" i="7" a="1"/>
  <c r="D168" i="7" s="1"/>
  <c r="H168" i="7" a="1"/>
  <c r="H168" i="7" s="1"/>
  <c r="F168" i="7" a="1"/>
  <c r="F168" i="7" s="1"/>
  <c r="I168" i="7" a="1"/>
  <c r="I168" i="7" s="1"/>
  <c r="E167" i="7" a="1"/>
  <c r="E167" i="7" s="1"/>
  <c r="I165" i="7" a="1"/>
  <c r="I165" i="7" s="1"/>
  <c r="E160" i="7" a="1"/>
  <c r="E160" i="7" s="1"/>
  <c r="H159" i="7" a="1"/>
  <c r="H159" i="7" s="1"/>
  <c r="H156" i="7" a="1"/>
  <c r="H156" i="7" s="1"/>
  <c r="D153" i="7" a="1"/>
  <c r="D153" i="7" s="1"/>
  <c r="G153" i="7" a="1"/>
  <c r="G153" i="7" s="1"/>
  <c r="G149" i="7" a="1"/>
  <c r="G149" i="7" s="1"/>
  <c r="F123" i="7" a="1"/>
  <c r="F123" i="7" s="1"/>
  <c r="G123" i="7" a="1"/>
  <c r="G123" i="7" s="1"/>
  <c r="H123" i="7" a="1"/>
  <c r="H123" i="7" s="1"/>
  <c r="I123" i="7" a="1"/>
  <c r="I123" i="7" s="1"/>
  <c r="F232" i="7" a="1"/>
  <c r="F232" i="7" s="1"/>
  <c r="J232" i="7" a="1"/>
  <c r="J232" i="7" s="1"/>
  <c r="F216" i="7" a="1"/>
  <c r="F216" i="7" s="1"/>
  <c r="J216" i="7" a="1"/>
  <c r="J216" i="7" s="1"/>
  <c r="H203" i="7" a="1"/>
  <c r="H203" i="7" s="1"/>
  <c r="F200" i="7" a="1"/>
  <c r="F200" i="7" s="1"/>
  <c r="J200" i="7" a="1"/>
  <c r="J200" i="7" s="1"/>
  <c r="H184" i="7" a="1"/>
  <c r="H184" i="7" s="1"/>
  <c r="D167" i="7" a="1"/>
  <c r="D167" i="7" s="1"/>
  <c r="D164" i="7" a="1"/>
  <c r="D164" i="7" s="1"/>
  <c r="G162" i="7" a="1"/>
  <c r="G162" i="7" s="1"/>
  <c r="F162" i="7" a="1"/>
  <c r="F162" i="7" s="1"/>
  <c r="G159" i="7" a="1"/>
  <c r="G159" i="7" s="1"/>
  <c r="E158" i="7" a="1"/>
  <c r="E158" i="7" s="1"/>
  <c r="I158" i="7" a="1"/>
  <c r="I158" i="7" s="1"/>
  <c r="F158" i="7" a="1"/>
  <c r="F158" i="7" s="1"/>
  <c r="D155" i="7" a="1"/>
  <c r="D155" i="7" s="1"/>
  <c r="E155" i="7" a="1"/>
  <c r="E155" i="7" s="1"/>
  <c r="J155" i="7" a="1"/>
  <c r="J155" i="7" s="1"/>
  <c r="G155" i="7" a="1"/>
  <c r="G155" i="7" s="1"/>
  <c r="E149" i="7" a="1"/>
  <c r="E149" i="7" s="1"/>
  <c r="E126" i="7" a="1"/>
  <c r="E126" i="7" s="1"/>
  <c r="I126" i="7" a="1"/>
  <c r="I126" i="7" s="1"/>
  <c r="F126" i="7" a="1"/>
  <c r="F126" i="7" s="1"/>
  <c r="G126" i="7" a="1"/>
  <c r="G126" i="7" s="1"/>
  <c r="D126" i="7" a="1"/>
  <c r="D126" i="7" s="1"/>
  <c r="J126" i="7" a="1"/>
  <c r="J126" i="7" s="1"/>
  <c r="J160" i="7" a="1"/>
  <c r="J160" i="7" s="1"/>
  <c r="D157" i="7" a="1"/>
  <c r="D157" i="7" s="1"/>
  <c r="E150" i="7" a="1"/>
  <c r="E150" i="7" s="1"/>
  <c r="I150" i="7" a="1"/>
  <c r="I150" i="7" s="1"/>
  <c r="G150" i="7" a="1"/>
  <c r="G150" i="7" s="1"/>
  <c r="J146" i="7" a="1"/>
  <c r="J146" i="7" s="1"/>
  <c r="J135" i="7" a="1"/>
  <c r="J135" i="7" s="1"/>
  <c r="D135" i="7" a="1"/>
  <c r="D135" i="7" s="1"/>
  <c r="E135" i="7" a="1"/>
  <c r="E135" i="7" s="1"/>
  <c r="F135" i="7" a="1"/>
  <c r="F135" i="7" s="1"/>
  <c r="G135" i="7" a="1"/>
  <c r="G135" i="7" s="1"/>
  <c r="D120" i="7" a="1"/>
  <c r="D120" i="7" s="1"/>
  <c r="H120" i="7" a="1"/>
  <c r="H120" i="7" s="1"/>
  <c r="I120" i="7" a="1"/>
  <c r="I120" i="7" s="1"/>
  <c r="E120" i="7" a="1"/>
  <c r="E120" i="7" s="1"/>
  <c r="F120" i="7" a="1"/>
  <c r="F120" i="7" s="1"/>
  <c r="G120" i="7" a="1"/>
  <c r="G120" i="7" s="1"/>
  <c r="G170" i="7" a="1"/>
  <c r="G170" i="7" s="1"/>
  <c r="F170" i="7" a="1"/>
  <c r="F170" i="7" s="1"/>
  <c r="D152" i="7" a="1"/>
  <c r="D152" i="7" s="1"/>
  <c r="H152" i="7" a="1"/>
  <c r="H152" i="7" s="1"/>
  <c r="J143" i="7" a="1"/>
  <c r="J143" i="7" s="1"/>
  <c r="E142" i="7" a="1"/>
  <c r="E142" i="7" s="1"/>
  <c r="I142" i="7" a="1"/>
  <c r="I142" i="7" s="1"/>
  <c r="H142" i="7" a="1"/>
  <c r="H142" i="7" s="1"/>
  <c r="I139" i="7" a="1"/>
  <c r="I139" i="7" s="1"/>
  <c r="F132" i="7" a="1"/>
  <c r="F132" i="7" s="1"/>
  <c r="J132" i="7" a="1"/>
  <c r="J132" i="7" s="1"/>
  <c r="H132" i="7" a="1"/>
  <c r="H132" i="7" s="1"/>
  <c r="I132" i="7" a="1"/>
  <c r="I132" i="7" s="1"/>
  <c r="G130" i="7" a="1"/>
  <c r="G130" i="7" s="1"/>
  <c r="D130" i="7" a="1"/>
  <c r="D130" i="7" s="1"/>
  <c r="F128" i="7" a="1"/>
  <c r="F128" i="7" s="1"/>
  <c r="J127" i="7" a="1"/>
  <c r="J127" i="7" s="1"/>
  <c r="D127" i="7" a="1"/>
  <c r="D127" i="7" s="1"/>
  <c r="G124" i="7" a="1"/>
  <c r="G124" i="7" s="1"/>
  <c r="D123" i="7" a="1"/>
  <c r="D123" i="7" s="1"/>
  <c r="E123" i="7" a="1"/>
  <c r="E123" i="7" s="1"/>
  <c r="D117" i="7" a="1"/>
  <c r="D117" i="7" s="1"/>
  <c r="G114" i="7" a="1"/>
  <c r="G114" i="7" s="1"/>
  <c r="E114" i="7" a="1"/>
  <c r="E114" i="7" s="1"/>
  <c r="J114" i="7" a="1"/>
  <c r="J114" i="7" s="1"/>
  <c r="F114" i="7" a="1"/>
  <c r="F114" i="7" s="1"/>
  <c r="J107" i="7" a="1"/>
  <c r="J107" i="7" s="1"/>
  <c r="G107" i="7" a="1"/>
  <c r="G107" i="7" s="1"/>
  <c r="E134" i="7" a="1"/>
  <c r="E134" i="7" s="1"/>
  <c r="I134" i="7" a="1"/>
  <c r="I134" i="7" s="1"/>
  <c r="F134" i="7" a="1"/>
  <c r="F134" i="7" s="1"/>
  <c r="G122" i="7" a="1"/>
  <c r="G122" i="7" s="1"/>
  <c r="D122" i="7" a="1"/>
  <c r="D122" i="7" s="1"/>
  <c r="I122" i="7" a="1"/>
  <c r="I122" i="7" s="1"/>
  <c r="E122" i="7" a="1"/>
  <c r="E122" i="7" s="1"/>
  <c r="E116" i="7" a="1"/>
  <c r="E116" i="7" s="1"/>
  <c r="G111" i="7" a="1"/>
  <c r="G111" i="7" s="1"/>
  <c r="D143" i="7" a="1"/>
  <c r="D143" i="7" s="1"/>
  <c r="I143" i="7" a="1"/>
  <c r="I143" i="7" s="1"/>
  <c r="F139" i="7" a="1"/>
  <c r="F139" i="7" s="1"/>
  <c r="D136" i="7" a="1"/>
  <c r="D136" i="7" s="1"/>
  <c r="H136" i="7" a="1"/>
  <c r="H136" i="7" s="1"/>
  <c r="F136" i="7" a="1"/>
  <c r="F136" i="7" s="1"/>
  <c r="G136" i="7" a="1"/>
  <c r="G136" i="7" s="1"/>
  <c r="H134" i="7" a="1"/>
  <c r="H134" i="7" s="1"/>
  <c r="E128" i="7" a="1"/>
  <c r="E128" i="7" s="1"/>
  <c r="I127" i="7" a="1"/>
  <c r="I127" i="7" s="1"/>
  <c r="E125" i="7" a="1"/>
  <c r="E125" i="7" s="1"/>
  <c r="J125" i="7" a="1"/>
  <c r="J125" i="7" s="1"/>
  <c r="E124" i="7" a="1"/>
  <c r="E124" i="7" s="1"/>
  <c r="G106" i="7" a="1"/>
  <c r="G106" i="7" s="1"/>
  <c r="J106" i="7" a="1"/>
  <c r="J106" i="7" s="1"/>
  <c r="F106" i="7" a="1"/>
  <c r="F106" i="7" s="1"/>
  <c r="D105" i="7" a="1"/>
  <c r="D105" i="7" s="1"/>
  <c r="H105" i="7" a="1"/>
  <c r="H105" i="7" s="1"/>
  <c r="G105" i="7" a="1"/>
  <c r="G105" i="7" s="1"/>
  <c r="J105" i="7" a="1"/>
  <c r="J105" i="7" s="1"/>
  <c r="E105" i="7" a="1"/>
  <c r="E105" i="7" s="1"/>
  <c r="F105" i="7" a="1"/>
  <c r="F105" i="7" s="1"/>
  <c r="D87" i="7" a="1"/>
  <c r="D87" i="7" s="1"/>
  <c r="H87" i="7" a="1"/>
  <c r="H87" i="7" s="1"/>
  <c r="E87" i="7" a="1"/>
  <c r="E87" i="7" s="1"/>
  <c r="J87" i="7" a="1"/>
  <c r="J87" i="7" s="1"/>
  <c r="F87" i="7" a="1"/>
  <c r="F87" i="7" s="1"/>
  <c r="G87" i="7" a="1"/>
  <c r="G87" i="7" s="1"/>
  <c r="I87" i="7" a="1"/>
  <c r="I87" i="7" s="1"/>
  <c r="H80" i="7" a="1"/>
  <c r="H80" i="7" s="1"/>
  <c r="F80" i="7" a="1"/>
  <c r="F80" i="7" s="1"/>
  <c r="I80" i="7" a="1"/>
  <c r="I80" i="7" s="1"/>
  <c r="D80" i="7" a="1"/>
  <c r="D80" i="7" s="1"/>
  <c r="J80" i="7" a="1"/>
  <c r="J80" i="7" s="1"/>
  <c r="E80" i="7" a="1"/>
  <c r="E80" i="7" s="1"/>
  <c r="G80" i="7" a="1"/>
  <c r="G80" i="7" s="1"/>
  <c r="E188" i="7" a="1"/>
  <c r="E188" i="7" s="1"/>
  <c r="I188" i="7" a="1"/>
  <c r="I188" i="7" s="1"/>
  <c r="F178" i="7" a="1"/>
  <c r="F178" i="7" s="1"/>
  <c r="J178" i="7" a="1"/>
  <c r="J178" i="7" s="1"/>
  <c r="F171" i="7" a="1"/>
  <c r="F171" i="7" s="1"/>
  <c r="D165" i="7" a="1"/>
  <c r="D165" i="7" s="1"/>
  <c r="G154" i="7" a="1"/>
  <c r="G154" i="7" s="1"/>
  <c r="D154" i="7" a="1"/>
  <c r="D154" i="7" s="1"/>
  <c r="J151" i="7" a="1"/>
  <c r="J151" i="7" s="1"/>
  <c r="H127" i="7" a="1"/>
  <c r="H127" i="7" s="1"/>
  <c r="H125" i="7" a="1"/>
  <c r="H125" i="7" s="1"/>
  <c r="J122" i="7" a="1"/>
  <c r="J122" i="7" s="1"/>
  <c r="E113" i="7" a="1"/>
  <c r="E113" i="7" s="1"/>
  <c r="J113" i="7" a="1"/>
  <c r="J113" i="7" s="1"/>
  <c r="F113" i="7" a="1"/>
  <c r="F113" i="7" s="1"/>
  <c r="E103" i="7" a="1"/>
  <c r="E103" i="7" s="1"/>
  <c r="I103" i="7" a="1"/>
  <c r="I103" i="7" s="1"/>
  <c r="D103" i="7" a="1"/>
  <c r="D103" i="7" s="1"/>
  <c r="F103" i="7" a="1"/>
  <c r="F103" i="7" s="1"/>
  <c r="J103" i="7" a="1"/>
  <c r="J103" i="7" s="1"/>
  <c r="G143" i="7" a="1"/>
  <c r="G143" i="7" s="1"/>
  <c r="F140" i="7" a="1"/>
  <c r="F140" i="7" s="1"/>
  <c r="J140" i="7" a="1"/>
  <c r="J140" i="7" s="1"/>
  <c r="G140" i="7" a="1"/>
  <c r="G140" i="7" s="1"/>
  <c r="G139" i="7" a="1"/>
  <c r="G139" i="7" s="1"/>
  <c r="G134" i="7" a="1"/>
  <c r="G134" i="7" s="1"/>
  <c r="D133" i="7" a="1"/>
  <c r="D133" i="7" s="1"/>
  <c r="E133" i="7" a="1"/>
  <c r="E133" i="7" s="1"/>
  <c r="J133" i="7" a="1"/>
  <c r="J133" i="7" s="1"/>
  <c r="G127" i="7" a="1"/>
  <c r="G127" i="7" s="1"/>
  <c r="H122" i="7" a="1"/>
  <c r="H122" i="7" s="1"/>
  <c r="D121" i="7" a="1"/>
  <c r="D121" i="7" s="1"/>
  <c r="I121" i="7" a="1"/>
  <c r="I121" i="7" s="1"/>
  <c r="E121" i="7" a="1"/>
  <c r="E121" i="7" s="1"/>
  <c r="H117" i="7" a="1"/>
  <c r="H117" i="7" s="1"/>
  <c r="D112" i="7" a="1"/>
  <c r="D112" i="7" s="1"/>
  <c r="H112" i="7" a="1"/>
  <c r="H112" i="7" s="1"/>
  <c r="E112" i="7" a="1"/>
  <c r="E112" i="7" s="1"/>
  <c r="J112" i="7" a="1"/>
  <c r="J112" i="7" s="1"/>
  <c r="F112" i="7" a="1"/>
  <c r="F112" i="7" s="1"/>
  <c r="I106" i="7" a="1"/>
  <c r="I106" i="7" s="1"/>
  <c r="F84" i="7" a="1"/>
  <c r="F84" i="7" s="1"/>
  <c r="G84" i="7" a="1"/>
  <c r="G84" i="7" s="1"/>
  <c r="H84" i="7" a="1"/>
  <c r="H84" i="7" s="1"/>
  <c r="D84" i="7" a="1"/>
  <c r="D84" i="7" s="1"/>
  <c r="E84" i="7" a="1"/>
  <c r="E84" i="7" s="1"/>
  <c r="J84" i="7" a="1"/>
  <c r="J84" i="7" s="1"/>
  <c r="D144" i="7" a="1"/>
  <c r="D144" i="7" s="1"/>
  <c r="H144" i="7" a="1"/>
  <c r="H144" i="7" s="1"/>
  <c r="E144" i="7" a="1"/>
  <c r="E144" i="7" s="1"/>
  <c r="D128" i="7" a="1"/>
  <c r="D128" i="7" s="1"/>
  <c r="H128" i="7" a="1"/>
  <c r="H128" i="7" s="1"/>
  <c r="G128" i="7" a="1"/>
  <c r="G128" i="7" s="1"/>
  <c r="F124" i="7" a="1"/>
  <c r="F124" i="7" s="1"/>
  <c r="J124" i="7" a="1"/>
  <c r="J124" i="7" s="1"/>
  <c r="I124" i="7" a="1"/>
  <c r="I124" i="7" s="1"/>
  <c r="F116" i="7" a="1"/>
  <c r="F116" i="7" s="1"/>
  <c r="J116" i="7" a="1"/>
  <c r="J116" i="7" s="1"/>
  <c r="G116" i="7" a="1"/>
  <c r="G116" i="7" s="1"/>
  <c r="D111" i="7" a="1"/>
  <c r="D111" i="7" s="1"/>
  <c r="I111" i="7" a="1"/>
  <c r="I111" i="7" s="1"/>
  <c r="E111" i="7" a="1"/>
  <c r="E111" i="7" s="1"/>
  <c r="J111" i="7" a="1"/>
  <c r="J111" i="7" s="1"/>
  <c r="F86" i="7" a="1"/>
  <c r="F86" i="7" s="1"/>
  <c r="D86" i="7" a="1"/>
  <c r="D86" i="7" s="1"/>
  <c r="I86" i="7" a="1"/>
  <c r="I86" i="7" s="1"/>
  <c r="H86" i="7" a="1"/>
  <c r="H86" i="7" s="1"/>
  <c r="E86" i="7" a="1"/>
  <c r="E86" i="7" s="1"/>
  <c r="G86" i="7" a="1"/>
  <c r="G86" i="7" s="1"/>
  <c r="J86" i="7" a="1"/>
  <c r="J86" i="7" s="1"/>
  <c r="H93" i="7" a="1"/>
  <c r="H93" i="7" s="1"/>
  <c r="H92" i="7" a="1"/>
  <c r="H92" i="7" s="1"/>
  <c r="D90" i="7" a="1"/>
  <c r="D90" i="7" s="1"/>
  <c r="I84" i="7" a="1"/>
  <c r="I84" i="7" s="1"/>
  <c r="E83" i="7" a="1"/>
  <c r="E83" i="7" s="1"/>
  <c r="G89" i="7" a="1"/>
  <c r="G89" i="7" s="1"/>
  <c r="E89" i="7" a="1"/>
  <c r="E89" i="7" s="1"/>
  <c r="D89" i="7" a="1"/>
  <c r="D89" i="7" s="1"/>
  <c r="J89" i="7" a="1"/>
  <c r="J89" i="7" s="1"/>
  <c r="F69" i="7" a="1"/>
  <c r="F69" i="7" s="1"/>
  <c r="H69" i="7" a="1"/>
  <c r="H69" i="7" s="1"/>
  <c r="I69" i="7" a="1"/>
  <c r="I69" i="7" s="1"/>
  <c r="J69" i="7" a="1"/>
  <c r="J69" i="7" s="1"/>
  <c r="F46" i="7" a="1"/>
  <c r="F46" i="7" s="1"/>
  <c r="E46" i="7" a="1"/>
  <c r="E46" i="7" s="1"/>
  <c r="G46" i="7" a="1"/>
  <c r="G46" i="7" s="1"/>
  <c r="D46" i="7" a="1"/>
  <c r="D46" i="7" s="1"/>
  <c r="I46" i="7" a="1"/>
  <c r="I46" i="7" s="1"/>
  <c r="H46" i="7" a="1"/>
  <c r="H46" i="7" s="1"/>
  <c r="J46" i="7" a="1"/>
  <c r="J46" i="7" s="1"/>
  <c r="I119" i="7" a="1"/>
  <c r="I119" i="7" s="1"/>
  <c r="H102" i="7" a="1"/>
  <c r="H102" i="7" s="1"/>
  <c r="E102" i="7" a="1"/>
  <c r="E102" i="7" s="1"/>
  <c r="J102" i="7" a="1"/>
  <c r="J102" i="7" s="1"/>
  <c r="G100" i="7" a="1"/>
  <c r="G100" i="7" s="1"/>
  <c r="D100" i="7" a="1"/>
  <c r="D100" i="7" s="1"/>
  <c r="E95" i="7" a="1"/>
  <c r="E95" i="7" s="1"/>
  <c r="I95" i="7" a="1"/>
  <c r="I95" i="7" s="1"/>
  <c r="D95" i="7" a="1"/>
  <c r="D95" i="7" s="1"/>
  <c r="F95" i="7" a="1"/>
  <c r="F95" i="7" s="1"/>
  <c r="E93" i="7" a="1"/>
  <c r="E93" i="7" s="1"/>
  <c r="G92" i="7" a="1"/>
  <c r="G92" i="7" s="1"/>
  <c r="G90" i="7" a="1"/>
  <c r="G90" i="7" s="1"/>
  <c r="E90" i="7" a="1"/>
  <c r="E90" i="7" s="1"/>
  <c r="F90" i="7" a="1"/>
  <c r="F90" i="7" s="1"/>
  <c r="G53" i="7" a="1"/>
  <c r="G53" i="7" s="1"/>
  <c r="I53" i="7" a="1"/>
  <c r="I53" i="7" s="1"/>
  <c r="H53" i="7" a="1"/>
  <c r="H53" i="7" s="1"/>
  <c r="E118" i="7" a="1"/>
  <c r="E118" i="7" s="1"/>
  <c r="I118" i="7" a="1"/>
  <c r="I118" i="7" s="1"/>
  <c r="F108" i="7" a="1"/>
  <c r="F108" i="7" s="1"/>
  <c r="J108" i="7" a="1"/>
  <c r="J108" i="7" s="1"/>
  <c r="E101" i="7" a="1"/>
  <c r="E101" i="7" s="1"/>
  <c r="H100" i="7" a="1"/>
  <c r="H100" i="7" s="1"/>
  <c r="H98" i="7" a="1"/>
  <c r="H98" i="7" s="1"/>
  <c r="D98" i="7" a="1"/>
  <c r="D98" i="7" s="1"/>
  <c r="I96" i="7" a="1"/>
  <c r="I96" i="7" s="1"/>
  <c r="D94" i="7" a="1"/>
  <c r="D94" i="7" s="1"/>
  <c r="H94" i="7" a="1"/>
  <c r="H94" i="7" s="1"/>
  <c r="I94" i="7" a="1"/>
  <c r="I94" i="7" s="1"/>
  <c r="J94" i="7" a="1"/>
  <c r="J94" i="7" s="1"/>
  <c r="F92" i="7" a="1"/>
  <c r="F92" i="7" s="1"/>
  <c r="J90" i="7" a="1"/>
  <c r="J90" i="7" s="1"/>
  <c r="G73" i="7" a="1"/>
  <c r="G73" i="7" s="1"/>
  <c r="I73" i="7" a="1"/>
  <c r="I73" i="7" s="1"/>
  <c r="F73" i="7" a="1"/>
  <c r="F73" i="7" s="1"/>
  <c r="H73" i="7" a="1"/>
  <c r="H73" i="7" s="1"/>
  <c r="E63" i="7" a="1"/>
  <c r="E63" i="7" s="1"/>
  <c r="H63" i="7" a="1"/>
  <c r="H63" i="7" s="1"/>
  <c r="I63" i="7" a="1"/>
  <c r="I63" i="7" s="1"/>
  <c r="J63" i="7" a="1"/>
  <c r="J63" i="7" s="1"/>
  <c r="G118" i="7" a="1"/>
  <c r="G118" i="7" s="1"/>
  <c r="G108" i="7" a="1"/>
  <c r="G108" i="7" s="1"/>
  <c r="H104" i="7" a="1"/>
  <c r="H104" i="7" s="1"/>
  <c r="G102" i="7" a="1"/>
  <c r="G102" i="7" s="1"/>
  <c r="I98" i="7" a="1"/>
  <c r="I98" i="7" s="1"/>
  <c r="H96" i="7" a="1"/>
  <c r="H96" i="7" s="1"/>
  <c r="I90" i="7" a="1"/>
  <c r="I90" i="7" s="1"/>
  <c r="I89" i="7" a="1"/>
  <c r="I89" i="7" s="1"/>
  <c r="F93" i="7" a="1"/>
  <c r="F93" i="7" s="1"/>
  <c r="J93" i="7" a="1"/>
  <c r="J93" i="7" s="1"/>
  <c r="G93" i="7" a="1"/>
  <c r="G93" i="7" s="1"/>
  <c r="H89" i="7" a="1"/>
  <c r="H89" i="7" s="1"/>
  <c r="G77" i="7" a="1"/>
  <c r="G77" i="7" s="1"/>
  <c r="H77" i="7" a="1"/>
  <c r="H77" i="7" s="1"/>
  <c r="F75" i="7" a="1"/>
  <c r="F75" i="7" s="1"/>
  <c r="J75" i="7" a="1"/>
  <c r="J75" i="7" s="1"/>
  <c r="E75" i="7" a="1"/>
  <c r="E75" i="7" s="1"/>
  <c r="H75" i="7" a="1"/>
  <c r="H75" i="7" s="1"/>
  <c r="G75" i="7" a="1"/>
  <c r="G75" i="7" s="1"/>
  <c r="E92" i="7" a="1"/>
  <c r="E92" i="7" s="1"/>
  <c r="I92" i="7" a="1"/>
  <c r="I92" i="7" s="1"/>
  <c r="J92" i="7" a="1"/>
  <c r="J92" i="7" s="1"/>
  <c r="F79" i="7" a="1"/>
  <c r="F79" i="7" s="1"/>
  <c r="G79" i="7" a="1"/>
  <c r="G79" i="7" s="1"/>
  <c r="I79" i="7" a="1"/>
  <c r="I79" i="7" s="1"/>
  <c r="G78" i="7" a="1"/>
  <c r="G78" i="7" s="1"/>
  <c r="J78" i="7" a="1"/>
  <c r="J78" i="7" s="1"/>
  <c r="D78" i="7" a="1"/>
  <c r="D78" i="7" s="1"/>
  <c r="E78" i="7" a="1"/>
  <c r="E78" i="7" s="1"/>
  <c r="F78" i="7" a="1"/>
  <c r="F78" i="7" s="1"/>
  <c r="D99" i="7" a="1"/>
  <c r="D99" i="7" s="1"/>
  <c r="I91" i="7" a="1"/>
  <c r="I91" i="7" s="1"/>
  <c r="D91" i="7" a="1"/>
  <c r="D91" i="7" s="1"/>
  <c r="H82" i="7" a="1"/>
  <c r="H82" i="7" s="1"/>
  <c r="F82" i="7" a="1"/>
  <c r="F82" i="7" s="1"/>
  <c r="E77" i="7" a="1"/>
  <c r="E77" i="7" s="1"/>
  <c r="I77" i="7" a="1"/>
  <c r="I77" i="7" s="1"/>
  <c r="E74" i="7" a="1"/>
  <c r="E74" i="7" s="1"/>
  <c r="E71" i="7" a="1"/>
  <c r="E71" i="7" s="1"/>
  <c r="D69" i="7" a="1"/>
  <c r="D69" i="7" s="1"/>
  <c r="G69" i="7" a="1"/>
  <c r="G69" i="7" s="1"/>
  <c r="E69" i="7" a="1"/>
  <c r="E69" i="7" s="1"/>
  <c r="F63" i="7" a="1"/>
  <c r="F63" i="7" s="1"/>
  <c r="G63" i="7" a="1"/>
  <c r="G63" i="7" s="1"/>
  <c r="D63" i="7" a="1"/>
  <c r="D63" i="7" s="1"/>
  <c r="J34" i="7" a="1"/>
  <c r="J34" i="7" s="1"/>
  <c r="F34" i="7" a="1"/>
  <c r="F34" i="7" s="1"/>
  <c r="I34" i="7" a="1"/>
  <c r="I34" i="7" s="1"/>
  <c r="D34" i="7" a="1"/>
  <c r="D34" i="7" s="1"/>
  <c r="E34" i="7" a="1"/>
  <c r="E34" i="7" s="1"/>
  <c r="G34" i="7" a="1"/>
  <c r="G34" i="7" s="1"/>
  <c r="H34" i="7" a="1"/>
  <c r="H34" i="7" s="1"/>
  <c r="D97" i="7" a="1"/>
  <c r="D97" i="7" s="1"/>
  <c r="H97" i="7" a="1"/>
  <c r="H97" i="7" s="1"/>
  <c r="J74" i="7" a="1"/>
  <c r="J74" i="7" s="1"/>
  <c r="F68" i="7" a="1"/>
  <c r="F68" i="7" s="1"/>
  <c r="J68" i="7" a="1"/>
  <c r="J68" i="7" s="1"/>
  <c r="H68" i="7" a="1"/>
  <c r="H68" i="7" s="1"/>
  <c r="E68" i="7" a="1"/>
  <c r="E68" i="7" s="1"/>
  <c r="H60" i="7" a="1"/>
  <c r="H60" i="7" s="1"/>
  <c r="D71" i="7" a="1"/>
  <c r="D71" i="7" s="1"/>
  <c r="H71" i="7" a="1"/>
  <c r="H71" i="7" s="1"/>
  <c r="I71" i="7" a="1"/>
  <c r="I71" i="7" s="1"/>
  <c r="G71" i="7" a="1"/>
  <c r="G71" i="7" s="1"/>
  <c r="H62" i="7" a="1"/>
  <c r="H62" i="7" s="1"/>
  <c r="F101" i="7" a="1"/>
  <c r="F101" i="7" s="1"/>
  <c r="J101" i="7" a="1"/>
  <c r="J101" i="7" s="1"/>
  <c r="E85" i="7" a="1"/>
  <c r="E85" i="7" s="1"/>
  <c r="I85" i="7" a="1"/>
  <c r="I85" i="7" s="1"/>
  <c r="J85" i="7" a="1"/>
  <c r="J85" i="7" s="1"/>
  <c r="H85" i="7" a="1"/>
  <c r="H85" i="7" s="1"/>
  <c r="F83" i="7" a="1"/>
  <c r="F83" i="7" s="1"/>
  <c r="J83" i="7" a="1"/>
  <c r="J83" i="7" s="1"/>
  <c r="D83" i="7" a="1"/>
  <c r="D83" i="7" s="1"/>
  <c r="G83" i="7" a="1"/>
  <c r="G83" i="7" s="1"/>
  <c r="F76" i="7" a="1"/>
  <c r="F76" i="7" s="1"/>
  <c r="D76" i="7" a="1"/>
  <c r="D76" i="7" s="1"/>
  <c r="I74" i="7" a="1"/>
  <c r="I74" i="7" s="1"/>
  <c r="I54" i="7" a="1"/>
  <c r="I54" i="7" s="1"/>
  <c r="G54" i="7" a="1"/>
  <c r="G54" i="7" s="1"/>
  <c r="J54" i="7" a="1"/>
  <c r="J54" i="7" s="1"/>
  <c r="D54" i="7" a="1"/>
  <c r="D54" i="7" s="1"/>
  <c r="E54" i="7" a="1"/>
  <c r="E54" i="7" s="1"/>
  <c r="F54" i="7" a="1"/>
  <c r="F54" i="7" s="1"/>
  <c r="H54" i="7" a="1"/>
  <c r="H54" i="7" s="1"/>
  <c r="F60" i="7" a="1"/>
  <c r="F60" i="7" s="1"/>
  <c r="J60" i="7" a="1"/>
  <c r="J60" i="7" s="1"/>
  <c r="I60" i="7" a="1"/>
  <c r="I60" i="7" s="1"/>
  <c r="E60" i="7" a="1"/>
  <c r="E60" i="7" s="1"/>
  <c r="G60" i="7" a="1"/>
  <c r="G60" i="7" s="1"/>
  <c r="G48" i="7" a="1"/>
  <c r="G48" i="7" s="1"/>
  <c r="I48" i="7" a="1"/>
  <c r="I48" i="7" s="1"/>
  <c r="E48" i="7" a="1"/>
  <c r="E48" i="7" s="1"/>
  <c r="J48" i="7" a="1"/>
  <c r="J48" i="7" s="1"/>
  <c r="D48" i="7" a="1"/>
  <c r="D48" i="7" s="1"/>
  <c r="F48" i="7" a="1"/>
  <c r="F48" i="7" s="1"/>
  <c r="H48" i="7" a="1"/>
  <c r="H48" i="7" s="1"/>
  <c r="E62" i="7" a="1"/>
  <c r="E62" i="7" s="1"/>
  <c r="I62" i="7" a="1"/>
  <c r="I62" i="7" s="1"/>
  <c r="F62" i="7" a="1"/>
  <c r="F62" i="7" s="1"/>
  <c r="D62" i="7" a="1"/>
  <c r="D62" i="7" s="1"/>
  <c r="J62" i="7" a="1"/>
  <c r="J62" i="7" s="1"/>
  <c r="G55" i="7" a="1"/>
  <c r="G55" i="7" s="1"/>
  <c r="F55" i="7" a="1"/>
  <c r="F55" i="7" s="1"/>
  <c r="H55" i="7" a="1"/>
  <c r="H55" i="7" s="1"/>
  <c r="I55" i="7" a="1"/>
  <c r="I55" i="7" s="1"/>
  <c r="D55" i="7" a="1"/>
  <c r="D55" i="7" s="1"/>
  <c r="J55" i="7" a="1"/>
  <c r="J55" i="7" s="1"/>
  <c r="E55" i="7" a="1"/>
  <c r="E55" i="7" s="1"/>
  <c r="G67" i="7" a="1"/>
  <c r="G67" i="7" s="1"/>
  <c r="G59" i="7" a="1"/>
  <c r="G59" i="7" s="1"/>
  <c r="F53" i="7" a="1"/>
  <c r="F53" i="7" s="1"/>
  <c r="J53" i="7" a="1"/>
  <c r="J53" i="7" s="1"/>
  <c r="D53" i="7" a="1"/>
  <c r="D53" i="7" s="1"/>
  <c r="E53" i="7" a="1"/>
  <c r="E53" i="7" s="1"/>
  <c r="H57" i="7" a="1"/>
  <c r="H57" i="7" s="1"/>
  <c r="D57" i="7" a="1"/>
  <c r="D57" i="7" s="1"/>
  <c r="D64" i="7" a="1"/>
  <c r="D64" i="7" s="1"/>
  <c r="H64" i="7" a="1"/>
  <c r="H64" i="7" s="1"/>
  <c r="G64" i="7" a="1"/>
  <c r="G64" i="7" s="1"/>
  <c r="E61" i="7" a="1"/>
  <c r="E61" i="7" s="1"/>
  <c r="J61" i="7" a="1"/>
  <c r="J61" i="7" s="1"/>
  <c r="F57" i="7" a="1"/>
  <c r="F57" i="7" s="1"/>
  <c r="D79" i="7" a="1"/>
  <c r="D79" i="7" s="1"/>
  <c r="H79" i="7" a="1"/>
  <c r="H79" i="7" s="1"/>
  <c r="I67" i="7" a="1"/>
  <c r="I67" i="7" s="1"/>
  <c r="I59" i="7" a="1"/>
  <c r="I59" i="7" s="1"/>
  <c r="F45" i="7" a="1"/>
  <c r="F45" i="7" s="1"/>
  <c r="J45" i="7" a="1"/>
  <c r="J45" i="7" s="1"/>
  <c r="E45" i="7" a="1"/>
  <c r="E45" i="7" s="1"/>
  <c r="D45" i="7" a="1"/>
  <c r="D45" i="7" s="1"/>
  <c r="I45" i="7" a="1"/>
  <c r="I45" i="7" s="1"/>
  <c r="F31" i="7" a="1"/>
  <c r="F31" i="7" s="1"/>
  <c r="H31" i="7" a="1"/>
  <c r="H31" i="7" s="1"/>
  <c r="J31" i="7" a="1"/>
  <c r="J31" i="7" s="1"/>
  <c r="G61" i="7" a="1"/>
  <c r="G61" i="7" s="1"/>
  <c r="E57" i="7" a="1"/>
  <c r="E57" i="7" s="1"/>
  <c r="G43" i="7" a="1"/>
  <c r="G43" i="7" s="1"/>
  <c r="I43" i="7" a="1"/>
  <c r="I43" i="7" s="1"/>
  <c r="F43" i="7" a="1"/>
  <c r="F43" i="7" s="1"/>
  <c r="D43" i="7" a="1"/>
  <c r="D43" i="7" s="1"/>
  <c r="J36" i="7" a="1"/>
  <c r="J36" i="7" s="1"/>
  <c r="F36" i="7" a="1"/>
  <c r="F36" i="7" s="1"/>
  <c r="I36" i="7" a="1"/>
  <c r="I36" i="7" s="1"/>
  <c r="D36" i="7" a="1"/>
  <c r="D36" i="7" s="1"/>
  <c r="E36" i="7" a="1"/>
  <c r="E36" i="7" s="1"/>
  <c r="G36" i="7" a="1"/>
  <c r="G36" i="7" s="1"/>
  <c r="H36" i="7" a="1"/>
  <c r="H36" i="7" s="1"/>
  <c r="F47" i="7" a="1"/>
  <c r="F47" i="7" s="1"/>
  <c r="G32" i="7" a="1"/>
  <c r="G32" i="7" s="1"/>
  <c r="E31" i="7" a="1"/>
  <c r="E31" i="7" s="1"/>
  <c r="I31" i="7" a="1"/>
  <c r="I31" i="7" s="1"/>
  <c r="D31" i="7" a="1"/>
  <c r="D31" i="7" s="1"/>
  <c r="D26" i="7" a="1"/>
  <c r="D26" i="7" s="1"/>
  <c r="I26" i="7" a="1"/>
  <c r="I26" i="7" s="1"/>
  <c r="E26" i="7" a="1"/>
  <c r="E26" i="7" s="1"/>
  <c r="J26" i="7" a="1"/>
  <c r="J26" i="7" s="1"/>
  <c r="F26" i="7" a="1"/>
  <c r="F26" i="7" s="1"/>
  <c r="G26" i="7" a="1"/>
  <c r="G26" i="7" s="1"/>
  <c r="G35" i="7" a="1"/>
  <c r="G35" i="7" s="1"/>
  <c r="J35" i="7" a="1"/>
  <c r="J35" i="7" s="1"/>
  <c r="F35" i="7" a="1"/>
  <c r="F35" i="7" s="1"/>
  <c r="D33" i="7" a="1"/>
  <c r="D33" i="7" s="1"/>
  <c r="H33" i="7" a="1"/>
  <c r="H33" i="7" s="1"/>
  <c r="J33" i="7" a="1"/>
  <c r="J33" i="7" s="1"/>
  <c r="F33" i="7" a="1"/>
  <c r="F33" i="7" s="1"/>
  <c r="D58" i="7" a="1"/>
  <c r="D58" i="7" s="1"/>
  <c r="F42" i="7" a="1"/>
  <c r="F42" i="7" s="1"/>
  <c r="J41" i="7" a="1"/>
  <c r="J41" i="7" s="1"/>
  <c r="F37" i="7" a="1"/>
  <c r="F37" i="7" s="1"/>
  <c r="J37" i="7" a="1"/>
  <c r="J37" i="7" s="1"/>
  <c r="G37" i="7" a="1"/>
  <c r="G37" i="7" s="1"/>
  <c r="G31" i="7" a="1"/>
  <c r="G31" i="7" s="1"/>
  <c r="G20" i="7" a="1"/>
  <c r="G20" i="7" s="1"/>
  <c r="H20" i="7" a="1"/>
  <c r="H20" i="7" s="1"/>
  <c r="D56" i="7" a="1"/>
  <c r="D56" i="7" s="1"/>
  <c r="H56" i="7" a="1"/>
  <c r="H56" i="7" s="1"/>
  <c r="F49" i="7" a="1"/>
  <c r="F49" i="7" s="1"/>
  <c r="J38" i="7" a="1"/>
  <c r="J38" i="7" s="1"/>
  <c r="H37" i="7" a="1"/>
  <c r="H37" i="7" s="1"/>
  <c r="H35" i="7" a="1"/>
  <c r="H35" i="7" s="1"/>
  <c r="H30" i="7" a="1"/>
  <c r="H30" i="7" s="1"/>
  <c r="D30" i="7" a="1"/>
  <c r="D30" i="7" s="1"/>
  <c r="D23" i="7" a="1"/>
  <c r="D23" i="7" s="1"/>
  <c r="H23" i="7" a="1"/>
  <c r="H23" i="7" s="1"/>
  <c r="E23" i="7" a="1"/>
  <c r="E23" i="7" s="1"/>
  <c r="I23" i="7" a="1"/>
  <c r="I23" i="7" s="1"/>
  <c r="F23" i="7" a="1"/>
  <c r="F23" i="7" s="1"/>
  <c r="G23" i="7" a="1"/>
  <c r="G23" i="7" s="1"/>
  <c r="E47" i="7" a="1"/>
  <c r="E47" i="7" s="1"/>
  <c r="I47" i="7" a="1"/>
  <c r="I47" i="7" s="1"/>
  <c r="D41" i="7" a="1"/>
  <c r="D41" i="7" s="1"/>
  <c r="H41" i="7" a="1"/>
  <c r="H41" i="7" s="1"/>
  <c r="I41" i="7" a="1"/>
  <c r="I41" i="7" s="1"/>
  <c r="G33" i="7" a="1"/>
  <c r="G33" i="7" s="1"/>
  <c r="E32" i="7" a="1"/>
  <c r="E32" i="7" s="1"/>
  <c r="J32" i="7" a="1"/>
  <c r="J32" i="7" s="1"/>
  <c r="J49" i="7" a="1"/>
  <c r="J49" i="7" s="1"/>
  <c r="D42" i="7" a="1"/>
  <c r="D42" i="7" s="1"/>
  <c r="G38" i="7" a="1"/>
  <c r="G38" i="7" s="1"/>
  <c r="H32" i="7" a="1"/>
  <c r="H32" i="7" s="1"/>
  <c r="H26" i="7" a="1"/>
  <c r="H26" i="7" s="1"/>
  <c r="I28" i="7" a="1"/>
  <c r="I28" i="7" s="1"/>
  <c r="F27" i="7" a="1"/>
  <c r="F27" i="7" s="1"/>
  <c r="J27" i="7" a="1"/>
  <c r="J27" i="7" s="1"/>
  <c r="G27" i="7" a="1"/>
  <c r="G27" i="7" s="1"/>
  <c r="G21" i="7" a="1"/>
  <c r="G21" i="7" s="1"/>
  <c r="E20" i="7" a="1"/>
  <c r="E20" i="7" s="1"/>
  <c r="I20" i="7" a="1"/>
  <c r="I20" i="7" s="1"/>
  <c r="J12" i="7" a="1"/>
  <c r="J12" i="7" s="1"/>
  <c r="I10" i="7" a="1"/>
  <c r="I10" i="7" s="1"/>
  <c r="H27" i="7" a="1"/>
  <c r="H27" i="7" s="1"/>
  <c r="D19" i="7" a="1"/>
  <c r="D19" i="7" s="1"/>
  <c r="H19" i="7" a="1"/>
  <c r="H19" i="7" s="1"/>
  <c r="F19" i="7" a="1"/>
  <c r="F19" i="7" s="1"/>
  <c r="J19" i="7" a="1"/>
  <c r="J19" i="7" s="1"/>
  <c r="G19" i="7" a="1"/>
  <c r="G19" i="7" s="1"/>
  <c r="G14" i="7" a="1"/>
  <c r="G14" i="7" s="1"/>
  <c r="H12" i="7" a="1"/>
  <c r="H12" i="7" s="1"/>
  <c r="H10" i="7" a="1"/>
  <c r="H10" i="7" s="1"/>
  <c r="J22" i="7" a="1"/>
  <c r="J22" i="7" s="1"/>
  <c r="D22" i="7" a="1"/>
  <c r="D22" i="7" s="1"/>
  <c r="H22" i="7" a="1"/>
  <c r="H22" i="7" s="1"/>
  <c r="F14" i="7" a="1"/>
  <c r="F14" i="7" s="1"/>
  <c r="G12" i="7" a="1"/>
  <c r="G12" i="7" s="1"/>
  <c r="G10" i="7" a="1"/>
  <c r="G10" i="7" s="1"/>
  <c r="I19" i="7" a="1"/>
  <c r="I19" i="7" s="1"/>
  <c r="F12" i="7" a="1"/>
  <c r="F12" i="7" s="1"/>
  <c r="E10" i="7" a="1"/>
  <c r="E10" i="7" s="1"/>
  <c r="D49" i="7" a="1"/>
  <c r="D49" i="7" s="1"/>
  <c r="H49" i="7" a="1"/>
  <c r="H49" i="7" s="1"/>
  <c r="E39" i="7" a="1"/>
  <c r="E39" i="7" s="1"/>
  <c r="I39" i="7" a="1"/>
  <c r="I39" i="7" s="1"/>
  <c r="F29" i="7" a="1"/>
  <c r="F29" i="7" s="1"/>
  <c r="J29" i="7" a="1"/>
  <c r="J29" i="7" s="1"/>
  <c r="F20" i="7" a="1"/>
  <c r="F20" i="7" s="1"/>
  <c r="F18" i="7" a="1"/>
  <c r="F18" i="7" s="1"/>
  <c r="J18" i="7" a="1"/>
  <c r="J18" i="7" s="1"/>
  <c r="F15" i="7" a="1"/>
  <c r="F15" i="7" s="1"/>
  <c r="J15" i="7" a="1"/>
  <c r="J15" i="7" s="1"/>
  <c r="D15" i="7" a="1"/>
  <c r="D15" i="7" s="1"/>
  <c r="H15" i="7" a="1"/>
  <c r="H15" i="7" s="1"/>
  <c r="E15" i="7" a="1"/>
  <c r="E15" i="7" s="1"/>
  <c r="I15" i="7" a="1"/>
  <c r="I15" i="7" s="1"/>
  <c r="E21" i="7" a="1"/>
  <c r="E21" i="7" s="1"/>
  <c r="I21" i="7" a="1"/>
  <c r="I21" i="7" s="1"/>
  <c r="F21" i="7" a="1"/>
  <c r="F21" i="7" s="1"/>
  <c r="J21" i="7" a="1"/>
  <c r="J21" i="7" s="1"/>
  <c r="E17" i="7" a="1"/>
  <c r="E17" i="7" s="1"/>
  <c r="I17" i="7" a="1"/>
  <c r="I17" i="7" s="1"/>
  <c r="G17" i="7" a="1"/>
  <c r="G17" i="7" s="1"/>
  <c r="D14" i="7" a="1"/>
  <c r="D14" i="7" s="1"/>
  <c r="H14" i="7" a="1"/>
  <c r="H14" i="7" s="1"/>
  <c r="G13" i="7" a="1"/>
  <c r="G13" i="7" s="1"/>
  <c r="D13" i="7" a="1"/>
  <c r="D13" i="7" s="1"/>
  <c r="D11" i="7" a="1"/>
  <c r="D11" i="7" s="1"/>
  <c r="H11" i="7" a="1"/>
  <c r="H11" i="7" s="1"/>
  <c r="E11" i="7" a="1"/>
  <c r="E11" i="7" s="1"/>
  <c r="I11" i="7" a="1"/>
  <c r="I11" i="7" s="1"/>
  <c r="F11" i="7" a="1"/>
  <c r="F11" i="7" s="1"/>
  <c r="J11" i="7" a="1"/>
  <c r="J11" i="7" s="1"/>
  <c r="G11" i="7" a="1"/>
  <c r="G11" i="7" s="1"/>
  <c r="E9" i="7" a="1"/>
  <c r="E9" i="7" s="1"/>
  <c r="I9" i="7" a="1"/>
  <c r="I9" i="7" s="1"/>
  <c r="F9" i="7" a="1"/>
  <c r="F9" i="7" s="1"/>
  <c r="J9" i="7" a="1"/>
  <c r="J9" i="7" s="1"/>
  <c r="G9" i="7" a="1"/>
  <c r="G9" i="7" s="1"/>
  <c r="J14" i="7" a="1"/>
  <c r="J14" i="7" s="1"/>
  <c r="E13" i="7" a="1"/>
  <c r="E13" i="7" s="1"/>
  <c r="E12" i="7" a="1"/>
  <c r="E12" i="7" s="1"/>
  <c r="I12" i="7" a="1"/>
  <c r="I12" i="7" s="1"/>
  <c r="F10" i="7" a="1"/>
  <c r="F10" i="7" s="1"/>
  <c r="J10" i="7" a="1"/>
  <c r="J10" i="7" s="1"/>
  <c r="D9" i="7" a="1"/>
  <c r="D9" i="7" s="1"/>
  <c r="H25" i="7" a="1"/>
  <c r="H25" i="7" s="1"/>
  <c r="H17" i="7" a="1"/>
  <c r="H17" i="7" s="1"/>
  <c r="J13" i="7" a="1"/>
  <c r="J13" i="7" s="1"/>
  <c r="F13" i="7" a="1"/>
  <c r="F13" i="7" s="1"/>
  <c r="H9" i="7" a="1"/>
  <c r="H9" i="7" s="1"/>
  <c r="I7" i="7" a="1"/>
  <c r="I7" i="7" s="1"/>
  <c r="E7" i="7" a="1"/>
  <c r="E7" i="7" s="1"/>
  <c r="E6" i="7" a="1"/>
  <c r="E6" i="7" s="1"/>
  <c r="I13" i="7" a="1"/>
  <c r="I13" i="7" s="1"/>
  <c r="H7" i="7" a="1"/>
  <c r="H7" i="7" s="1"/>
  <c r="D7" i="7" a="1"/>
  <c r="D7" i="7" s="1"/>
  <c r="H6" i="7" a="1"/>
  <c r="H6" i="7" s="1"/>
  <c r="J7" i="7" a="1"/>
  <c r="J7" i="7" s="1"/>
  <c r="AJ77" i="1" l="1"/>
  <c r="AJ18" i="1"/>
  <c r="AK18" i="1"/>
  <c r="AJ19" i="1"/>
  <c r="AK19" i="1"/>
  <c r="AJ20" i="1"/>
  <c r="AK20" i="1"/>
  <c r="AJ21" i="1"/>
  <c r="AK21" i="1"/>
  <c r="AJ22" i="1"/>
  <c r="AK22" i="1"/>
  <c r="AJ23" i="1"/>
  <c r="AK23" i="1"/>
  <c r="AJ24" i="1"/>
  <c r="AK24" i="1"/>
  <c r="AJ25" i="1"/>
  <c r="AK25" i="1"/>
  <c r="AJ26" i="1"/>
  <c r="AK26" i="1"/>
  <c r="AJ27" i="1"/>
  <c r="AK27" i="1"/>
  <c r="AJ28" i="1"/>
  <c r="AK28" i="1"/>
  <c r="AJ29" i="1"/>
  <c r="AK29" i="1"/>
  <c r="AJ30" i="1"/>
  <c r="AK30" i="1"/>
  <c r="AJ31" i="1"/>
  <c r="AK31" i="1"/>
  <c r="AJ32" i="1"/>
  <c r="AK32" i="1"/>
  <c r="AJ33" i="1"/>
  <c r="AK33" i="1"/>
  <c r="AJ34" i="1"/>
  <c r="AK34" i="1"/>
  <c r="AJ35" i="1"/>
  <c r="AK35" i="1"/>
  <c r="AJ36" i="1"/>
  <c r="AK36" i="1"/>
  <c r="AJ37" i="1"/>
  <c r="AK37" i="1"/>
  <c r="AJ38" i="1"/>
  <c r="AK38" i="1"/>
  <c r="AJ39" i="1"/>
  <c r="AK39" i="1"/>
  <c r="AJ40" i="1"/>
  <c r="AK40" i="1"/>
  <c r="AJ41" i="1"/>
  <c r="AK41" i="1"/>
  <c r="AJ42" i="1"/>
  <c r="AK42" i="1"/>
  <c r="AJ43" i="1"/>
  <c r="AK43" i="1"/>
  <c r="AJ44" i="1"/>
  <c r="AK44" i="1"/>
  <c r="AJ45" i="1"/>
  <c r="AK45" i="1"/>
  <c r="AJ46" i="1"/>
  <c r="AK46" i="1"/>
  <c r="AJ47" i="1"/>
  <c r="AK47" i="1"/>
  <c r="AJ48" i="1"/>
  <c r="AK48" i="1"/>
  <c r="AJ49" i="1"/>
  <c r="AK49" i="1"/>
  <c r="AJ50" i="1"/>
  <c r="AK50" i="1"/>
  <c r="AJ51" i="1"/>
  <c r="AK51" i="1"/>
  <c r="AJ52" i="1"/>
  <c r="AK52" i="1"/>
  <c r="AJ53" i="1"/>
  <c r="AK53" i="1"/>
  <c r="AJ54" i="1"/>
  <c r="AK54" i="1"/>
  <c r="AJ55" i="1"/>
  <c r="AK55" i="1"/>
  <c r="AJ56" i="1"/>
  <c r="AK56" i="1"/>
  <c r="AJ57" i="1"/>
  <c r="AK57" i="1"/>
  <c r="AJ58" i="1"/>
  <c r="AK58" i="1"/>
  <c r="AJ59" i="1"/>
  <c r="AK59" i="1"/>
  <c r="AJ60" i="1"/>
  <c r="AK60" i="1"/>
  <c r="AJ61" i="1"/>
  <c r="AK61" i="1"/>
  <c r="AJ62" i="1"/>
  <c r="AK62" i="1"/>
  <c r="AJ63" i="1"/>
  <c r="AK63" i="1"/>
  <c r="AJ64" i="1"/>
  <c r="AK64" i="1"/>
  <c r="AJ65" i="1"/>
  <c r="AK65" i="1"/>
  <c r="AJ66" i="1"/>
  <c r="AK66" i="1"/>
  <c r="AJ67" i="1"/>
  <c r="AK67" i="1"/>
  <c r="AJ68" i="1"/>
  <c r="AK68" i="1"/>
  <c r="AJ69" i="1"/>
  <c r="AK69" i="1"/>
  <c r="AJ70" i="1"/>
  <c r="AK70" i="1"/>
  <c r="AJ71" i="1"/>
  <c r="AK71" i="1"/>
  <c r="AJ72" i="1"/>
  <c r="AK72" i="1"/>
  <c r="AJ73" i="1"/>
  <c r="AK73" i="1"/>
  <c r="AJ74" i="1"/>
  <c r="AK74" i="1"/>
  <c r="AJ75" i="1"/>
  <c r="AK75" i="1"/>
  <c r="AJ76" i="1"/>
  <c r="AK76" i="1"/>
  <c r="AK77" i="1"/>
  <c r="AJ78" i="1"/>
  <c r="AK78" i="1"/>
  <c r="AJ79" i="1"/>
  <c r="AK79" i="1"/>
  <c r="AJ80" i="1"/>
  <c r="AK80" i="1"/>
  <c r="AJ81" i="1"/>
  <c r="AK81" i="1"/>
  <c r="AJ82" i="1"/>
  <c r="AK82" i="1"/>
  <c r="AJ83" i="1"/>
  <c r="AK83" i="1"/>
  <c r="AJ84" i="1"/>
  <c r="AK84" i="1"/>
  <c r="AJ85" i="1"/>
  <c r="AK85" i="1"/>
  <c r="AJ86" i="1"/>
  <c r="AK86" i="1"/>
  <c r="AJ87" i="1"/>
  <c r="AK87" i="1"/>
  <c r="AJ88" i="1"/>
  <c r="AK88" i="1"/>
  <c r="AJ89" i="1"/>
  <c r="AK89" i="1"/>
  <c r="AJ90" i="1"/>
  <c r="AK90" i="1"/>
  <c r="AJ91" i="1"/>
  <c r="AK91" i="1"/>
  <c r="AJ92" i="1"/>
  <c r="AK92" i="1"/>
  <c r="AJ93" i="1"/>
  <c r="AK93" i="1"/>
  <c r="AJ94" i="1"/>
  <c r="AK94" i="1"/>
  <c r="AJ95" i="1"/>
  <c r="AK95" i="1"/>
  <c r="AJ96" i="1"/>
  <c r="AK96" i="1"/>
  <c r="AJ97" i="1"/>
  <c r="AK97" i="1"/>
  <c r="AJ98" i="1"/>
  <c r="AK98" i="1"/>
  <c r="AJ99" i="1"/>
  <c r="AK99" i="1"/>
  <c r="AJ100" i="1"/>
  <c r="AK100" i="1"/>
  <c r="AJ101" i="1"/>
  <c r="AK101" i="1"/>
  <c r="AJ102" i="1"/>
  <c r="AK102" i="1"/>
  <c r="AJ103" i="1"/>
  <c r="AK103" i="1"/>
  <c r="AJ104" i="1"/>
  <c r="AK104" i="1"/>
  <c r="AJ105" i="1"/>
  <c r="AK105" i="1"/>
  <c r="AJ106" i="1"/>
  <c r="AK106" i="1"/>
  <c r="AJ107" i="1"/>
  <c r="AK107" i="1"/>
  <c r="AJ108" i="1"/>
  <c r="AK108" i="1"/>
  <c r="AJ109" i="1"/>
  <c r="AK109" i="1"/>
  <c r="AJ110" i="1"/>
  <c r="AK110" i="1"/>
  <c r="AJ111" i="1"/>
  <c r="AK111" i="1"/>
  <c r="AJ112" i="1"/>
  <c r="AK112" i="1"/>
  <c r="AJ113" i="1"/>
  <c r="AK113" i="1"/>
  <c r="AJ114" i="1"/>
  <c r="AK114" i="1"/>
  <c r="AJ115" i="1"/>
  <c r="AK115" i="1"/>
  <c r="AJ116" i="1"/>
  <c r="AK116" i="1"/>
  <c r="AJ117" i="1"/>
  <c r="AK117" i="1"/>
  <c r="AJ118" i="1"/>
  <c r="AK118" i="1"/>
  <c r="AJ119" i="1"/>
  <c r="AK119" i="1"/>
  <c r="AJ120" i="1"/>
  <c r="AK120" i="1"/>
  <c r="AJ121" i="1"/>
  <c r="AK121" i="1"/>
  <c r="AJ122" i="1"/>
  <c r="AK122" i="1"/>
  <c r="AJ123" i="1"/>
  <c r="AK123" i="1"/>
  <c r="AJ124" i="1"/>
  <c r="AK124" i="1"/>
  <c r="AJ125" i="1"/>
  <c r="AK125" i="1"/>
  <c r="AJ126" i="1"/>
  <c r="AK126" i="1"/>
  <c r="AJ127" i="1"/>
  <c r="AK127" i="1"/>
  <c r="AJ128" i="1"/>
  <c r="AK128" i="1"/>
  <c r="AJ129" i="1"/>
  <c r="AK129" i="1"/>
  <c r="AJ130" i="1"/>
  <c r="AK130" i="1"/>
  <c r="AJ131" i="1"/>
  <c r="AK131" i="1"/>
  <c r="AJ132" i="1"/>
  <c r="AK132" i="1"/>
  <c r="AJ133" i="1"/>
  <c r="AK133" i="1"/>
  <c r="AJ134" i="1"/>
  <c r="AK134" i="1"/>
  <c r="AJ135" i="1"/>
  <c r="AK135" i="1"/>
  <c r="AJ136" i="1"/>
  <c r="AK136" i="1"/>
  <c r="AJ137" i="1"/>
  <c r="AK137" i="1"/>
  <c r="AJ138" i="1"/>
  <c r="AK138" i="1"/>
  <c r="AJ139" i="1"/>
  <c r="AK139" i="1"/>
  <c r="AJ140" i="1"/>
  <c r="AK140" i="1"/>
  <c r="AJ141" i="1"/>
  <c r="AK141" i="1"/>
  <c r="AJ142" i="1"/>
  <c r="AK142" i="1"/>
  <c r="AJ143" i="1"/>
  <c r="AK143" i="1"/>
  <c r="AJ144" i="1"/>
  <c r="AK144" i="1"/>
  <c r="AJ145" i="1"/>
  <c r="AK145" i="1"/>
  <c r="AJ146" i="1"/>
  <c r="AK146" i="1"/>
  <c r="AJ147" i="1"/>
  <c r="AK147" i="1"/>
  <c r="AJ148" i="1"/>
  <c r="AK148" i="1"/>
  <c r="AJ149" i="1"/>
  <c r="AK149" i="1"/>
  <c r="AJ150" i="1"/>
  <c r="AK150" i="1"/>
  <c r="AJ151" i="1"/>
  <c r="AK151" i="1"/>
  <c r="AJ152" i="1"/>
  <c r="AK152" i="1"/>
  <c r="AJ153" i="1"/>
  <c r="AK153" i="1"/>
  <c r="AJ154" i="1"/>
  <c r="AK154" i="1"/>
  <c r="AJ155" i="1"/>
  <c r="AK155" i="1"/>
  <c r="AJ156" i="1"/>
  <c r="AK156" i="1"/>
  <c r="AJ157" i="1"/>
  <c r="AK157" i="1"/>
  <c r="AJ158" i="1"/>
  <c r="AK158" i="1"/>
  <c r="AJ159" i="1"/>
  <c r="AK159" i="1"/>
  <c r="AJ160" i="1"/>
  <c r="AK160" i="1"/>
  <c r="AJ161" i="1"/>
  <c r="AK161" i="1"/>
  <c r="AJ162" i="1"/>
  <c r="AK162" i="1"/>
  <c r="AJ163" i="1"/>
  <c r="AK163" i="1"/>
  <c r="AJ164" i="1"/>
  <c r="AK164" i="1"/>
  <c r="AJ165" i="1"/>
  <c r="AK165" i="1"/>
  <c r="AJ166" i="1"/>
  <c r="AK166" i="1"/>
  <c r="AJ167" i="1"/>
  <c r="AK167" i="1"/>
  <c r="AJ168" i="1"/>
  <c r="AK168" i="1"/>
  <c r="AJ169" i="1"/>
  <c r="AK169" i="1"/>
  <c r="AJ170" i="1"/>
  <c r="AK170" i="1"/>
  <c r="AJ171" i="1"/>
  <c r="AK171" i="1"/>
  <c r="AJ172" i="1"/>
  <c r="AK172" i="1"/>
  <c r="AJ173" i="1"/>
  <c r="AK173" i="1"/>
  <c r="AJ174" i="1"/>
  <c r="AK174" i="1"/>
  <c r="AJ175" i="1"/>
  <c r="AK175" i="1"/>
  <c r="AJ176" i="1"/>
  <c r="AK176" i="1"/>
  <c r="AJ177" i="1"/>
  <c r="AK177" i="1"/>
  <c r="AJ178" i="1"/>
  <c r="AK178" i="1"/>
  <c r="AJ179" i="1"/>
  <c r="AK179" i="1"/>
  <c r="AJ180" i="1"/>
  <c r="AK180" i="1"/>
  <c r="AJ181" i="1"/>
  <c r="AK181" i="1"/>
  <c r="AJ182" i="1"/>
  <c r="AK182" i="1"/>
  <c r="AJ183" i="1"/>
  <c r="AK183" i="1"/>
  <c r="AJ184" i="1"/>
  <c r="AK184" i="1"/>
  <c r="AJ185" i="1"/>
  <c r="AK185" i="1"/>
  <c r="AJ186" i="1"/>
  <c r="AK186" i="1"/>
  <c r="AJ187" i="1"/>
  <c r="AK187" i="1"/>
  <c r="AJ188" i="1"/>
  <c r="AK188" i="1"/>
  <c r="AJ189" i="1"/>
  <c r="AK189" i="1"/>
  <c r="AJ190" i="1"/>
  <c r="AK190" i="1"/>
  <c r="AJ191" i="1"/>
  <c r="AK191" i="1"/>
  <c r="AJ192" i="1"/>
  <c r="AK192" i="1"/>
  <c r="AJ193" i="1"/>
  <c r="AK193" i="1"/>
  <c r="AJ194" i="1"/>
  <c r="AK194" i="1"/>
  <c r="AJ195" i="1"/>
  <c r="AK195" i="1"/>
  <c r="AJ196" i="1"/>
  <c r="AK196" i="1"/>
  <c r="AJ197" i="1"/>
  <c r="AK197" i="1"/>
  <c r="AJ198" i="1"/>
  <c r="AK198" i="1"/>
  <c r="AJ199" i="1"/>
  <c r="AK199" i="1"/>
  <c r="AJ200" i="1"/>
  <c r="AK200" i="1"/>
  <c r="AJ201" i="1"/>
  <c r="AK201" i="1"/>
  <c r="AJ202" i="1"/>
  <c r="AK202" i="1"/>
  <c r="AJ203" i="1"/>
  <c r="AK203" i="1"/>
  <c r="AJ204" i="1"/>
  <c r="AK204" i="1"/>
  <c r="AJ205" i="1"/>
  <c r="AK205" i="1"/>
  <c r="AJ206" i="1"/>
  <c r="AK206" i="1"/>
  <c r="AJ207" i="1"/>
  <c r="AK207" i="1"/>
  <c r="AJ208" i="1"/>
  <c r="AK208" i="1"/>
  <c r="AJ209" i="1"/>
  <c r="AK209" i="1"/>
  <c r="AJ210" i="1"/>
  <c r="AK210" i="1"/>
  <c r="AJ211" i="1"/>
  <c r="AK211" i="1"/>
  <c r="AJ212" i="1"/>
  <c r="AK212" i="1"/>
  <c r="AJ213" i="1"/>
  <c r="AK213" i="1"/>
  <c r="AJ214" i="1"/>
  <c r="AK214" i="1"/>
  <c r="AJ215" i="1"/>
  <c r="AK215" i="1"/>
  <c r="AJ216" i="1"/>
  <c r="AK216" i="1"/>
  <c r="AJ217" i="1"/>
  <c r="AK217" i="1"/>
  <c r="AJ218" i="1"/>
  <c r="AK218" i="1"/>
  <c r="AJ219" i="1"/>
  <c r="AK219" i="1"/>
  <c r="AJ220" i="1"/>
  <c r="AK220" i="1"/>
  <c r="AJ221" i="1"/>
  <c r="AK221" i="1"/>
  <c r="AJ222" i="1"/>
  <c r="AK222" i="1"/>
  <c r="AJ223" i="1"/>
  <c r="AK223" i="1"/>
  <c r="AJ224" i="1"/>
  <c r="AK224" i="1"/>
  <c r="AJ225" i="1"/>
  <c r="AK225" i="1"/>
  <c r="AJ226" i="1"/>
  <c r="AK226" i="1"/>
  <c r="AJ227" i="1"/>
  <c r="AK227" i="1"/>
  <c r="AJ228" i="1"/>
  <c r="AK228" i="1"/>
  <c r="AJ229" i="1"/>
  <c r="AK229" i="1"/>
  <c r="AJ230" i="1"/>
  <c r="AK230" i="1"/>
  <c r="AJ231" i="1"/>
  <c r="AK231" i="1"/>
  <c r="AJ232" i="1"/>
  <c r="AK232" i="1"/>
  <c r="AJ233" i="1"/>
  <c r="AK233" i="1"/>
  <c r="AJ234" i="1"/>
  <c r="AK234" i="1"/>
  <c r="AJ235" i="1"/>
  <c r="AK235" i="1"/>
  <c r="AJ236" i="1"/>
  <c r="AK236" i="1"/>
  <c r="AJ237" i="1"/>
  <c r="AK237" i="1"/>
  <c r="AJ238" i="1"/>
  <c r="AK238" i="1"/>
  <c r="AJ239" i="1"/>
  <c r="AK239" i="1"/>
  <c r="AJ240" i="1"/>
  <c r="AK240" i="1"/>
  <c r="AJ241" i="1"/>
  <c r="AK241" i="1"/>
  <c r="AJ242" i="1"/>
  <c r="AK242" i="1"/>
  <c r="AJ243" i="1"/>
  <c r="AK243" i="1"/>
  <c r="AJ244" i="1"/>
  <c r="AK244" i="1"/>
  <c r="AJ245" i="1"/>
  <c r="AK245" i="1"/>
  <c r="AJ246" i="1"/>
  <c r="AK246" i="1"/>
  <c r="AJ247" i="1"/>
  <c r="AK247" i="1"/>
  <c r="AJ248" i="1"/>
  <c r="AK248" i="1"/>
  <c r="AJ249" i="1"/>
  <c r="AK249" i="1"/>
  <c r="AJ250" i="1"/>
  <c r="AK250" i="1"/>
  <c r="AJ251" i="1"/>
  <c r="AK251" i="1"/>
  <c r="AJ252" i="1"/>
  <c r="AK252" i="1"/>
  <c r="AJ253" i="1"/>
  <c r="AK253" i="1"/>
  <c r="AJ254" i="1"/>
  <c r="AK254" i="1"/>
  <c r="AJ255" i="1"/>
  <c r="AK255" i="1"/>
  <c r="AJ256" i="1"/>
  <c r="AK256" i="1"/>
  <c r="AJ257" i="1"/>
  <c r="AK257" i="1"/>
  <c r="AJ258" i="1"/>
  <c r="AK258" i="1"/>
  <c r="AJ259" i="1"/>
  <c r="AK259" i="1"/>
  <c r="AJ260" i="1"/>
  <c r="AK260" i="1"/>
  <c r="AJ261" i="1"/>
  <c r="AK261" i="1"/>
  <c r="AJ262" i="1"/>
  <c r="AK262" i="1"/>
  <c r="AJ263" i="1"/>
  <c r="AK263" i="1"/>
  <c r="AJ264" i="1"/>
  <c r="AK264" i="1"/>
  <c r="AJ265" i="1"/>
  <c r="AK265" i="1"/>
  <c r="AJ266" i="1"/>
  <c r="AK266" i="1"/>
  <c r="AJ267" i="1"/>
  <c r="AK267" i="1"/>
  <c r="AJ268" i="1"/>
  <c r="AK268" i="1"/>
  <c r="AJ269" i="1"/>
  <c r="AK269" i="1"/>
  <c r="AJ270" i="1"/>
  <c r="AK270" i="1"/>
  <c r="AJ271" i="1"/>
  <c r="AK271" i="1"/>
  <c r="AJ272" i="1"/>
  <c r="AK272" i="1"/>
  <c r="AJ273" i="1"/>
  <c r="AK273" i="1"/>
  <c r="AJ274" i="1"/>
  <c r="AK274" i="1"/>
  <c r="AJ275" i="1"/>
  <c r="AK275" i="1"/>
  <c r="AJ276" i="1"/>
  <c r="AK276" i="1"/>
  <c r="AJ277" i="1"/>
  <c r="AK277" i="1"/>
  <c r="AJ278" i="1"/>
  <c r="AK278" i="1"/>
  <c r="AJ279" i="1"/>
  <c r="AK279" i="1"/>
  <c r="AJ280" i="1"/>
  <c r="AK280" i="1"/>
  <c r="AJ281" i="1"/>
  <c r="AK281" i="1"/>
  <c r="AJ282" i="1"/>
  <c r="AK282" i="1"/>
  <c r="AJ283" i="1"/>
  <c r="AK283" i="1"/>
  <c r="AJ284" i="1"/>
  <c r="AK284" i="1"/>
  <c r="AJ285" i="1"/>
  <c r="AK285" i="1"/>
  <c r="AJ286" i="1"/>
  <c r="AK286" i="1"/>
  <c r="AJ287" i="1"/>
  <c r="AK287" i="1"/>
  <c r="AJ288" i="1"/>
  <c r="AK288" i="1"/>
  <c r="AJ289" i="1"/>
  <c r="AK289" i="1"/>
  <c r="AJ290" i="1"/>
  <c r="AK290" i="1"/>
  <c r="AJ291" i="1"/>
  <c r="AK291" i="1"/>
  <c r="AJ292" i="1"/>
  <c r="AK292" i="1"/>
  <c r="AJ293" i="1"/>
  <c r="AK293" i="1"/>
  <c r="AJ294" i="1"/>
  <c r="AK294" i="1"/>
  <c r="AJ295" i="1"/>
  <c r="AK295" i="1"/>
  <c r="AJ296" i="1"/>
  <c r="AK296" i="1"/>
  <c r="AJ297" i="1"/>
  <c r="AK297" i="1"/>
  <c r="AJ298" i="1"/>
  <c r="AK298" i="1"/>
  <c r="AJ299" i="1"/>
  <c r="AK299" i="1"/>
  <c r="AJ300" i="1"/>
  <c r="AK300" i="1"/>
  <c r="AJ301" i="1"/>
  <c r="AK301" i="1"/>
  <c r="AJ302" i="1"/>
  <c r="AK302" i="1"/>
  <c r="AJ303" i="1"/>
  <c r="AK303" i="1"/>
  <c r="AJ304" i="1"/>
  <c r="AK304" i="1"/>
  <c r="AJ305" i="1"/>
  <c r="AK305" i="1"/>
  <c r="AJ306" i="1"/>
  <c r="AK306" i="1"/>
  <c r="AJ307" i="1"/>
  <c r="AK307" i="1"/>
  <c r="AJ308" i="1"/>
  <c r="AK308" i="1"/>
  <c r="AJ309" i="1"/>
  <c r="AK309" i="1"/>
  <c r="AJ310" i="1"/>
  <c r="AK310" i="1"/>
  <c r="AJ311" i="1"/>
  <c r="AK311" i="1"/>
  <c r="AJ312" i="1"/>
  <c r="AK312" i="1"/>
  <c r="AJ313" i="1"/>
  <c r="AK313" i="1"/>
  <c r="AJ314" i="1"/>
  <c r="AK314" i="1"/>
  <c r="AJ315" i="1"/>
  <c r="AK315" i="1"/>
  <c r="AJ316" i="1"/>
  <c r="AK316" i="1"/>
  <c r="AJ317" i="1"/>
  <c r="AK317" i="1"/>
  <c r="AJ318" i="1"/>
  <c r="AK318" i="1"/>
  <c r="AJ319" i="1"/>
  <c r="AK319" i="1"/>
  <c r="AJ320" i="1"/>
  <c r="AK320" i="1"/>
  <c r="AJ321" i="1"/>
  <c r="AK321" i="1"/>
  <c r="AJ322" i="1"/>
  <c r="AK322" i="1"/>
  <c r="AJ323" i="1"/>
  <c r="AK323" i="1"/>
  <c r="AJ324" i="1"/>
  <c r="AK324" i="1"/>
  <c r="AJ325" i="1"/>
  <c r="AK325" i="1"/>
  <c r="AJ326" i="1"/>
  <c r="AK326" i="1"/>
  <c r="AJ327" i="1"/>
  <c r="AK327" i="1"/>
  <c r="AJ328" i="1"/>
  <c r="AK328" i="1"/>
  <c r="AJ329" i="1"/>
  <c r="AK329" i="1"/>
  <c r="AJ330" i="1"/>
  <c r="AK330" i="1"/>
  <c r="AJ331" i="1"/>
  <c r="AK331" i="1"/>
  <c r="AJ332" i="1"/>
  <c r="AK332" i="1"/>
  <c r="AJ333" i="1"/>
  <c r="AK333" i="1"/>
  <c r="AJ334" i="1"/>
  <c r="AK334" i="1"/>
  <c r="AJ335" i="1"/>
  <c r="AK335" i="1"/>
  <c r="AJ336" i="1"/>
  <c r="AK336" i="1"/>
  <c r="AJ337" i="1"/>
  <c r="AK337" i="1"/>
  <c r="AJ338" i="1"/>
  <c r="AK338" i="1"/>
  <c r="AJ339" i="1"/>
  <c r="AK339" i="1"/>
  <c r="AJ340" i="1"/>
  <c r="AK340" i="1"/>
  <c r="AJ341" i="1"/>
  <c r="AK341" i="1"/>
  <c r="AJ342" i="1"/>
  <c r="AK342" i="1"/>
  <c r="AJ343" i="1"/>
  <c r="AK343" i="1"/>
  <c r="AJ344" i="1"/>
  <c r="AK344" i="1"/>
  <c r="AJ345" i="1"/>
  <c r="AK345" i="1"/>
  <c r="AJ346" i="1"/>
  <c r="AK346" i="1"/>
  <c r="AJ347" i="1"/>
  <c r="AK347" i="1"/>
  <c r="AJ348" i="1"/>
  <c r="AK348" i="1"/>
  <c r="AJ349" i="1"/>
  <c r="AK349" i="1"/>
  <c r="AJ350" i="1"/>
  <c r="AK350" i="1"/>
  <c r="AJ351" i="1"/>
  <c r="AK351" i="1"/>
  <c r="AJ352" i="1"/>
  <c r="AK352" i="1"/>
  <c r="AJ353" i="1"/>
  <c r="AK353" i="1"/>
  <c r="AJ354" i="1"/>
  <c r="AK354" i="1"/>
  <c r="AJ355" i="1"/>
  <c r="AK355" i="1"/>
  <c r="AJ356" i="1"/>
  <c r="AK356" i="1"/>
  <c r="AJ357" i="1"/>
  <c r="AK357" i="1"/>
  <c r="AJ358" i="1"/>
  <c r="AK358" i="1"/>
  <c r="AJ359" i="1"/>
  <c r="AK359" i="1"/>
  <c r="AJ360" i="1"/>
  <c r="AK360" i="1"/>
  <c r="AJ361" i="1"/>
  <c r="AK361" i="1"/>
  <c r="AJ362" i="1"/>
  <c r="AK362" i="1"/>
  <c r="AJ363" i="1"/>
  <c r="AK363" i="1"/>
  <c r="AJ364" i="1"/>
  <c r="AK364" i="1"/>
  <c r="AJ365" i="1"/>
  <c r="AK365" i="1"/>
  <c r="AJ366" i="1"/>
  <c r="AK366" i="1"/>
  <c r="AJ367" i="1"/>
  <c r="AK367" i="1"/>
  <c r="AJ368" i="1"/>
  <c r="AK368" i="1"/>
  <c r="AJ369" i="1"/>
  <c r="AK369" i="1"/>
  <c r="AJ370" i="1"/>
  <c r="AK370" i="1"/>
  <c r="AJ371" i="1"/>
  <c r="AK371" i="1"/>
  <c r="AJ372" i="1"/>
  <c r="AK372" i="1"/>
  <c r="AJ373" i="1"/>
  <c r="AK373" i="1"/>
  <c r="AJ374" i="1"/>
  <c r="AK374" i="1"/>
  <c r="AJ375" i="1"/>
  <c r="AK375" i="1"/>
  <c r="AJ376" i="1"/>
  <c r="AK376" i="1"/>
  <c r="AJ377" i="1"/>
  <c r="AK377" i="1"/>
  <c r="AJ378" i="1"/>
  <c r="AK378" i="1"/>
  <c r="AJ379" i="1"/>
  <c r="AK379" i="1"/>
  <c r="AJ380" i="1"/>
  <c r="AK380" i="1"/>
  <c r="AJ381" i="1"/>
  <c r="AK381" i="1"/>
  <c r="AJ382" i="1"/>
  <c r="AK382" i="1"/>
  <c r="AJ383" i="1"/>
  <c r="AK383" i="1"/>
  <c r="AJ384" i="1"/>
  <c r="AK384" i="1"/>
  <c r="AJ385" i="1"/>
  <c r="AK385" i="1"/>
  <c r="AJ386" i="1"/>
  <c r="AK386" i="1"/>
  <c r="AJ387" i="1"/>
  <c r="AK387" i="1"/>
  <c r="AJ388" i="1"/>
  <c r="AK388" i="1"/>
  <c r="AJ389" i="1"/>
  <c r="AK389" i="1"/>
  <c r="AJ390" i="1"/>
  <c r="AK390" i="1"/>
  <c r="AJ391" i="1"/>
  <c r="AK391" i="1"/>
  <c r="AJ392" i="1"/>
  <c r="AK392" i="1"/>
  <c r="AJ393" i="1"/>
  <c r="AK393" i="1"/>
  <c r="AJ394" i="1"/>
  <c r="AK394" i="1"/>
  <c r="AJ395" i="1"/>
  <c r="AK395" i="1"/>
  <c r="AJ396" i="1"/>
  <c r="AK396" i="1"/>
  <c r="AJ397" i="1"/>
  <c r="AK397" i="1"/>
  <c r="AJ398" i="1"/>
  <c r="AK398" i="1"/>
  <c r="AJ399" i="1"/>
  <c r="AK399" i="1"/>
  <c r="AJ400" i="1"/>
  <c r="AK400" i="1"/>
  <c r="AJ401" i="1"/>
  <c r="AK401" i="1"/>
  <c r="AJ402" i="1"/>
  <c r="AK402" i="1"/>
  <c r="AJ403" i="1"/>
  <c r="AK403" i="1"/>
  <c r="AJ404" i="1"/>
  <c r="AK404" i="1"/>
  <c r="AJ405" i="1"/>
  <c r="AK405" i="1"/>
  <c r="AJ406" i="1"/>
  <c r="AK406" i="1"/>
  <c r="AJ407" i="1"/>
  <c r="AK407" i="1"/>
  <c r="AJ408" i="1"/>
  <c r="AK408" i="1"/>
  <c r="AJ409" i="1"/>
  <c r="AK409" i="1"/>
  <c r="AJ410" i="1"/>
  <c r="AK410" i="1"/>
  <c r="AJ411" i="1"/>
  <c r="AK411" i="1"/>
  <c r="AJ412" i="1"/>
  <c r="AK412" i="1"/>
  <c r="AJ413" i="1"/>
  <c r="AK413" i="1"/>
  <c r="AJ414" i="1"/>
  <c r="AK414" i="1"/>
  <c r="AJ415" i="1"/>
  <c r="AK415" i="1"/>
  <c r="AJ416" i="1"/>
  <c r="AK416" i="1"/>
  <c r="AJ417" i="1"/>
  <c r="AK417" i="1"/>
  <c r="AJ418" i="1"/>
  <c r="AK418" i="1"/>
  <c r="AJ419" i="1"/>
  <c r="AK419" i="1"/>
  <c r="AJ420" i="1"/>
  <c r="AK420" i="1"/>
  <c r="AJ421" i="1"/>
  <c r="AK421" i="1"/>
  <c r="AJ422" i="1"/>
  <c r="AK422" i="1"/>
  <c r="AJ423" i="1"/>
  <c r="AK423" i="1"/>
  <c r="AJ424" i="1"/>
  <c r="AK424" i="1"/>
  <c r="AJ425" i="1"/>
  <c r="AK425" i="1"/>
  <c r="AJ426" i="1"/>
  <c r="AK426" i="1"/>
  <c r="AJ427" i="1"/>
  <c r="AK427" i="1"/>
  <c r="AJ428" i="1"/>
  <c r="AK428" i="1"/>
  <c r="AJ429" i="1"/>
  <c r="AK429" i="1"/>
  <c r="AJ430" i="1"/>
  <c r="AK430" i="1"/>
  <c r="AJ431" i="1"/>
  <c r="AK431" i="1"/>
  <c r="AJ432" i="1"/>
  <c r="AK432" i="1"/>
  <c r="AJ433" i="1"/>
  <c r="AK433" i="1"/>
  <c r="AJ434" i="1"/>
  <c r="AK434" i="1"/>
  <c r="AJ435" i="1"/>
  <c r="AK435" i="1"/>
  <c r="AJ436" i="1"/>
  <c r="AK436" i="1"/>
  <c r="AJ437" i="1"/>
  <c r="AK437" i="1"/>
  <c r="AJ438" i="1"/>
  <c r="AK438" i="1"/>
  <c r="AJ439" i="1"/>
  <c r="AK439" i="1"/>
  <c r="AJ440" i="1"/>
  <c r="AK440" i="1"/>
  <c r="AJ441" i="1"/>
  <c r="AK441" i="1"/>
  <c r="AJ442" i="1"/>
  <c r="AK442" i="1"/>
  <c r="AJ443" i="1"/>
  <c r="AK443" i="1"/>
  <c r="AJ444" i="1"/>
  <c r="AK444" i="1"/>
  <c r="AJ445" i="1"/>
  <c r="AK445" i="1"/>
  <c r="AJ446" i="1"/>
  <c r="AK446" i="1"/>
  <c r="AJ447" i="1"/>
  <c r="AK447" i="1"/>
  <c r="AJ448" i="1"/>
  <c r="AK448" i="1"/>
  <c r="AJ449" i="1"/>
  <c r="AK449" i="1"/>
  <c r="AJ450" i="1"/>
  <c r="AK450" i="1"/>
  <c r="AJ451" i="1"/>
  <c r="AK451" i="1"/>
  <c r="AJ452" i="1"/>
  <c r="AK452" i="1"/>
  <c r="AJ453" i="1"/>
  <c r="AK453" i="1"/>
  <c r="AJ454" i="1"/>
  <c r="AK454" i="1"/>
  <c r="AJ455" i="1"/>
  <c r="AK455" i="1"/>
  <c r="AJ456" i="1"/>
  <c r="AK456" i="1"/>
  <c r="AJ457" i="1"/>
  <c r="AK457" i="1"/>
  <c r="AJ458" i="1"/>
  <c r="AK458" i="1"/>
  <c r="AJ459" i="1"/>
  <c r="AK459" i="1"/>
  <c r="AJ460" i="1"/>
  <c r="AK460" i="1"/>
  <c r="AJ461" i="1"/>
  <c r="AK461" i="1"/>
  <c r="AJ462" i="1"/>
  <c r="AK462" i="1"/>
  <c r="AJ463" i="1"/>
  <c r="AK463" i="1"/>
  <c r="AJ464" i="1"/>
  <c r="AK464" i="1"/>
  <c r="AJ465" i="1"/>
  <c r="AK465" i="1"/>
  <c r="AJ466" i="1"/>
  <c r="AK466" i="1"/>
  <c r="AJ467" i="1"/>
  <c r="AK467" i="1"/>
  <c r="AJ468" i="1"/>
  <c r="AK468" i="1"/>
  <c r="AJ469" i="1"/>
  <c r="AK469" i="1"/>
  <c r="AJ470" i="1"/>
  <c r="AK470" i="1"/>
  <c r="AJ471" i="1"/>
  <c r="AK471" i="1"/>
  <c r="AJ472" i="1"/>
  <c r="AK472" i="1"/>
  <c r="AJ473" i="1"/>
  <c r="AK473" i="1"/>
  <c r="AJ474" i="1"/>
  <c r="AK474" i="1"/>
  <c r="AJ475" i="1"/>
  <c r="AK475" i="1"/>
  <c r="AJ476" i="1"/>
  <c r="AK476" i="1"/>
  <c r="AJ477" i="1"/>
  <c r="AK477" i="1"/>
  <c r="AJ478" i="1"/>
  <c r="AK478" i="1"/>
  <c r="AJ479" i="1"/>
  <c r="AK479" i="1"/>
  <c r="AJ480" i="1"/>
  <c r="AK480" i="1"/>
  <c r="AJ481" i="1"/>
  <c r="AK481" i="1"/>
  <c r="AJ482" i="1"/>
  <c r="AK482" i="1"/>
  <c r="AJ483" i="1"/>
  <c r="AK483" i="1"/>
  <c r="AJ484" i="1"/>
  <c r="AK484" i="1"/>
  <c r="AJ485" i="1"/>
  <c r="AK485" i="1"/>
  <c r="AJ486" i="1"/>
  <c r="AK486" i="1"/>
  <c r="AJ487" i="1"/>
  <c r="AK487" i="1"/>
  <c r="AJ488" i="1"/>
  <c r="AK488" i="1"/>
  <c r="AJ489" i="1"/>
  <c r="AK489" i="1"/>
  <c r="AJ490" i="1"/>
  <c r="AK490" i="1"/>
  <c r="AJ491" i="1"/>
  <c r="AK491" i="1"/>
  <c r="AJ492" i="1"/>
  <c r="AK492" i="1"/>
  <c r="AJ493" i="1"/>
  <c r="AK493" i="1"/>
  <c r="AJ494" i="1"/>
  <c r="AK494" i="1"/>
  <c r="AJ495" i="1"/>
  <c r="AK495" i="1"/>
  <c r="AJ496" i="1"/>
  <c r="AK496" i="1"/>
  <c r="AJ497" i="1"/>
  <c r="AK497" i="1"/>
  <c r="AJ498" i="1"/>
  <c r="AK498" i="1"/>
  <c r="AJ499" i="1"/>
  <c r="AK499" i="1"/>
  <c r="AJ500" i="1"/>
  <c r="AK500" i="1"/>
  <c r="AJ501" i="1"/>
  <c r="AK501" i="1"/>
  <c r="AJ502" i="1"/>
  <c r="AK502" i="1"/>
  <c r="AJ503" i="1"/>
  <c r="AK503" i="1"/>
  <c r="AJ504" i="1"/>
  <c r="AK504" i="1"/>
  <c r="AJ505" i="1"/>
  <c r="AK505" i="1"/>
  <c r="AJ506" i="1"/>
  <c r="AK506" i="1"/>
  <c r="AJ507" i="1"/>
  <c r="AK507" i="1"/>
  <c r="AJ508" i="1"/>
  <c r="AK508" i="1"/>
  <c r="AJ509" i="1"/>
  <c r="AK509" i="1"/>
  <c r="AJ510" i="1"/>
  <c r="AK510" i="1"/>
  <c r="AJ511" i="1"/>
  <c r="AK511" i="1"/>
  <c r="AJ512" i="1"/>
  <c r="AK512" i="1"/>
  <c r="AJ513" i="1"/>
  <c r="AK513" i="1"/>
  <c r="AJ514" i="1"/>
  <c r="AK514" i="1"/>
  <c r="AJ515" i="1"/>
  <c r="AK515" i="1"/>
  <c r="AJ516" i="1"/>
  <c r="AK516" i="1"/>
  <c r="AJ517" i="1"/>
  <c r="AK517" i="1"/>
  <c r="AJ518" i="1"/>
  <c r="AK518" i="1"/>
  <c r="AJ519" i="1"/>
  <c r="AK519" i="1"/>
  <c r="AJ520" i="1"/>
  <c r="AK520" i="1"/>
  <c r="AJ521" i="1"/>
  <c r="AK521" i="1"/>
  <c r="AJ522" i="1"/>
  <c r="AK522" i="1"/>
  <c r="AJ523" i="1"/>
  <c r="AK523" i="1"/>
  <c r="AJ524" i="1"/>
  <c r="AK524" i="1"/>
  <c r="AJ525" i="1"/>
  <c r="AK525" i="1"/>
  <c r="AJ526" i="1"/>
  <c r="AK526" i="1"/>
  <c r="AJ527" i="1"/>
  <c r="AK527" i="1"/>
  <c r="AJ528" i="1"/>
  <c r="AK528" i="1"/>
  <c r="AJ529" i="1"/>
  <c r="AK529" i="1"/>
  <c r="AJ530" i="1"/>
  <c r="AK530" i="1"/>
  <c r="AJ531" i="1"/>
  <c r="AK531" i="1"/>
  <c r="AJ532" i="1"/>
  <c r="AK532" i="1"/>
  <c r="AJ533" i="1"/>
  <c r="AK533" i="1"/>
  <c r="AJ534" i="1"/>
  <c r="AK534" i="1"/>
  <c r="AJ535" i="1"/>
  <c r="AK535" i="1"/>
  <c r="AJ536" i="1"/>
  <c r="AK536" i="1"/>
  <c r="AJ537" i="1"/>
  <c r="AK537" i="1"/>
  <c r="AJ538" i="1"/>
  <c r="AK538" i="1"/>
  <c r="AJ539" i="1"/>
  <c r="AK539" i="1"/>
  <c r="AJ540" i="1"/>
  <c r="AK540" i="1"/>
  <c r="AJ541" i="1"/>
  <c r="AK541" i="1"/>
  <c r="AJ542" i="1"/>
  <c r="AK542" i="1"/>
  <c r="AJ543" i="1"/>
  <c r="AK543" i="1"/>
  <c r="AJ544" i="1"/>
  <c r="AK544" i="1"/>
  <c r="AJ545" i="1"/>
  <c r="AK545" i="1"/>
  <c r="AJ546" i="1"/>
  <c r="AK546" i="1"/>
  <c r="AJ547" i="1"/>
  <c r="AK547" i="1"/>
  <c r="AJ548" i="1"/>
  <c r="AK548" i="1"/>
  <c r="AJ549" i="1"/>
  <c r="AK549" i="1"/>
  <c r="AJ6" i="1"/>
  <c r="AK6" i="1"/>
  <c r="AJ7" i="1"/>
  <c r="AK7" i="1"/>
  <c r="AJ8" i="1"/>
  <c r="AK8" i="1"/>
  <c r="AJ9" i="1"/>
  <c r="AK9" i="1"/>
  <c r="AJ10" i="1"/>
  <c r="AK10" i="1"/>
  <c r="AJ11" i="1"/>
  <c r="AK11" i="1"/>
  <c r="AJ12" i="1"/>
  <c r="AK12" i="1"/>
  <c r="AJ13" i="1"/>
  <c r="AK13" i="1"/>
  <c r="AJ14" i="1"/>
  <c r="AK14" i="1"/>
  <c r="AJ15" i="1"/>
  <c r="AK15" i="1"/>
  <c r="AJ16" i="1"/>
  <c r="AK16" i="1"/>
  <c r="AJ17" i="1"/>
  <c r="AK17" i="1"/>
  <c r="AJ550" i="1"/>
  <c r="AK550" i="1"/>
  <c r="AK5" i="1"/>
  <c r="AJ5" i="1"/>
  <c r="AD441"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 i="1"/>
  <c r="AC6" i="1"/>
  <c r="AC7" i="1"/>
  <c r="AC8" i="1"/>
  <c r="AC9" i="1"/>
  <c r="AC10" i="1"/>
  <c r="AC11" i="1"/>
  <c r="AC12" i="1"/>
  <c r="AC13" i="1"/>
  <c r="AC14" i="1"/>
  <c r="AC15" i="1"/>
  <c r="AC16" i="1"/>
  <c r="AC17" i="1"/>
  <c r="AC550"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V13" i="1"/>
  <c r="V550" i="1"/>
  <c r="V18" i="1"/>
  <c r="V22" i="1"/>
  <c r="V28" i="1"/>
  <c r="V30" i="1"/>
  <c r="V31" i="1"/>
  <c r="V32" i="1"/>
  <c r="V33" i="1"/>
  <c r="V37" i="1"/>
  <c r="V45" i="1"/>
  <c r="V65" i="1"/>
  <c r="V66" i="1"/>
  <c r="V67" i="1"/>
  <c r="V71" i="1"/>
  <c r="V72" i="1"/>
  <c r="V79" i="1"/>
  <c r="V87" i="1"/>
  <c r="V99" i="1"/>
  <c r="V100" i="1"/>
  <c r="V101" i="1"/>
  <c r="V104" i="1"/>
  <c r="V112" i="1"/>
  <c r="V120" i="1"/>
  <c r="V129" i="1"/>
  <c r="V145" i="1"/>
  <c r="V152" i="1"/>
  <c r="V154" i="1"/>
  <c r="V155" i="1"/>
  <c r="V156" i="1"/>
  <c r="V157" i="1"/>
  <c r="V158" i="1"/>
  <c r="V170" i="1"/>
  <c r="V173" i="1"/>
  <c r="V175" i="1"/>
  <c r="V182" i="1"/>
  <c r="V183" i="1"/>
  <c r="V185" i="1"/>
  <c r="V186" i="1"/>
  <c r="V187" i="1"/>
  <c r="V188" i="1"/>
  <c r="V191" i="1"/>
  <c r="V202" i="1"/>
  <c r="V204" i="1"/>
  <c r="V205" i="1"/>
  <c r="V217" i="1"/>
  <c r="V220" i="1"/>
  <c r="V233" i="1"/>
  <c r="V234" i="1"/>
  <c r="V241" i="1"/>
  <c r="V249" i="1"/>
  <c r="V254" i="1"/>
  <c r="V441" i="1"/>
  <c r="Z6" i="1"/>
  <c r="Z7" i="1"/>
  <c r="Z8" i="1"/>
  <c r="Z9" i="1"/>
  <c r="Z10" i="1"/>
  <c r="Z11" i="1"/>
  <c r="Z12" i="1"/>
  <c r="Z13" i="1"/>
  <c r="Z14" i="1"/>
  <c r="Z15" i="1"/>
  <c r="Z16" i="1"/>
  <c r="Z17" i="1"/>
  <c r="Z550" i="1"/>
  <c r="Z18" i="1"/>
  <c r="Z19" i="1"/>
  <c r="Z20" i="1"/>
  <c r="Z21" i="1"/>
  <c r="Z22" i="1"/>
  <c r="AB22" i="1" s="1"/>
  <c r="Z23" i="1"/>
  <c r="Z24" i="1"/>
  <c r="Z25" i="1"/>
  <c r="Z26" i="1"/>
  <c r="Z27" i="1"/>
  <c r="Z28" i="1"/>
  <c r="Z29" i="1"/>
  <c r="Z30" i="1"/>
  <c r="Z31" i="1"/>
  <c r="Z32" i="1"/>
  <c r="Z33" i="1"/>
  <c r="Z34" i="1"/>
  <c r="Z35" i="1"/>
  <c r="Z36" i="1"/>
  <c r="Z37" i="1"/>
  <c r="Z38" i="1"/>
  <c r="Z39" i="1"/>
  <c r="Z40" i="1"/>
  <c r="Z41" i="1"/>
  <c r="Z42" i="1"/>
  <c r="Z43" i="1"/>
  <c r="Z44" i="1"/>
  <c r="Z45" i="1"/>
  <c r="AB45" i="1" s="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AB104" i="1" s="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AB182" i="1" s="1"/>
  <c r="Z183" i="1"/>
  <c r="AB183" i="1" s="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AB254" i="1" s="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 i="1"/>
  <c r="AL75" i="1" l="1" a="1"/>
  <c r="AL75" i="1" s="1"/>
  <c r="AM75" i="1" s="1"/>
  <c r="AO75" i="1" s="1" a="1"/>
  <c r="AO75" i="1" s="1"/>
  <c r="AP75" i="1" s="1"/>
  <c r="AL71" i="1" a="1"/>
  <c r="AL71" i="1" s="1"/>
  <c r="AL67" i="1" a="1"/>
  <c r="AL67" i="1" s="1"/>
  <c r="AM67" i="1" s="1"/>
  <c r="AO67" i="1" s="1" a="1"/>
  <c r="AO67" i="1" s="1"/>
  <c r="AP67" i="1" s="1"/>
  <c r="AL63" i="1" a="1"/>
  <c r="AL63" i="1" s="1"/>
  <c r="AM63" i="1" s="1"/>
  <c r="AO63" i="1" s="1" a="1"/>
  <c r="AO63" i="1" s="1"/>
  <c r="AP63" i="1" s="1"/>
  <c r="AL59" i="1" a="1"/>
  <c r="AL59" i="1" s="1"/>
  <c r="AM59" i="1" s="1"/>
  <c r="AO59" i="1" s="1" a="1"/>
  <c r="AO59" i="1" s="1"/>
  <c r="AP59" i="1" s="1"/>
  <c r="AL55" i="1" a="1"/>
  <c r="AL55" i="1" s="1"/>
  <c r="AM55" i="1" s="1"/>
  <c r="AO55" i="1" s="1" a="1"/>
  <c r="AO55" i="1" s="1"/>
  <c r="AP55" i="1" s="1"/>
  <c r="AL51" i="1" a="1"/>
  <c r="AL51" i="1" s="1"/>
  <c r="AN51" i="1" s="1"/>
  <c r="AL47" i="1" a="1"/>
  <c r="AL47" i="1" s="1"/>
  <c r="AM47" i="1" s="1"/>
  <c r="AO47" i="1" s="1" a="1"/>
  <c r="AO47" i="1" s="1"/>
  <c r="AP47" i="1" s="1"/>
  <c r="AL43" i="1" a="1"/>
  <c r="AL43" i="1" s="1"/>
  <c r="AM43" i="1" s="1"/>
  <c r="AO43" i="1" s="1" a="1"/>
  <c r="AO43" i="1" s="1"/>
  <c r="AP43" i="1" s="1"/>
  <c r="AL39" i="1" a="1"/>
  <c r="AL39" i="1" s="1"/>
  <c r="AM39" i="1" s="1"/>
  <c r="AO39" i="1" s="1" a="1"/>
  <c r="AO39" i="1" s="1"/>
  <c r="AP39" i="1" s="1"/>
  <c r="AL35" i="1" a="1"/>
  <c r="AL35" i="1" s="1"/>
  <c r="AM35" i="1" s="1"/>
  <c r="AO35" i="1" s="1" a="1"/>
  <c r="AO35" i="1" s="1"/>
  <c r="AP35" i="1" s="1"/>
  <c r="AL31" i="1" a="1"/>
  <c r="AL31" i="1" s="1"/>
  <c r="AM31" i="1" s="1"/>
  <c r="AL27" i="1" a="1"/>
  <c r="AL27" i="1" s="1"/>
  <c r="AM27" i="1" s="1"/>
  <c r="AO27" i="1" s="1" a="1"/>
  <c r="AO27" i="1" s="1"/>
  <c r="AP27" i="1" s="1"/>
  <c r="AL23" i="1" a="1"/>
  <c r="AL23" i="1" s="1"/>
  <c r="AM23" i="1" s="1"/>
  <c r="AO23" i="1" s="1" a="1"/>
  <c r="AO23" i="1" s="1"/>
  <c r="AP23" i="1" s="1"/>
  <c r="AL19" i="1" a="1"/>
  <c r="AL19" i="1" s="1"/>
  <c r="AM19" i="1" s="1"/>
  <c r="AO19" i="1" s="1" a="1"/>
  <c r="AO19" i="1" s="1"/>
  <c r="AP19" i="1" s="1"/>
  <c r="AL309" i="1" a="1"/>
  <c r="AL309" i="1" s="1"/>
  <c r="AM309" i="1" s="1"/>
  <c r="AO309" i="1" s="1" a="1"/>
  <c r="AO309" i="1" s="1"/>
  <c r="AP309" i="1" s="1"/>
  <c r="AL305" i="1" a="1"/>
  <c r="AL305" i="1" s="1"/>
  <c r="AM305" i="1" s="1"/>
  <c r="AL301" i="1" a="1"/>
  <c r="AL301" i="1" s="1"/>
  <c r="AN301" i="1" s="1"/>
  <c r="AL297" i="1" a="1"/>
  <c r="AL297" i="1" s="1"/>
  <c r="AN297" i="1" s="1"/>
  <c r="AL293" i="1" a="1"/>
  <c r="AL293" i="1" s="1"/>
  <c r="AM293" i="1" s="1"/>
  <c r="AO293" i="1" s="1" a="1"/>
  <c r="AO293" i="1" s="1"/>
  <c r="AP293" i="1" s="1"/>
  <c r="AL289" i="1" a="1"/>
  <c r="AL289" i="1" s="1"/>
  <c r="AN289" i="1" s="1"/>
  <c r="AL285" i="1" a="1"/>
  <c r="AL285" i="1" s="1"/>
  <c r="AM285" i="1" s="1"/>
  <c r="AO285" i="1" s="1" a="1"/>
  <c r="AO285" i="1" s="1"/>
  <c r="AP285" i="1" s="1"/>
  <c r="AL281" i="1" a="1"/>
  <c r="AL281" i="1" s="1"/>
  <c r="AN281" i="1" s="1"/>
  <c r="AL277" i="1" a="1"/>
  <c r="AL277" i="1" s="1"/>
  <c r="AM277" i="1" s="1"/>
  <c r="AO277" i="1" s="1" a="1"/>
  <c r="AO277" i="1" s="1"/>
  <c r="AP277" i="1" s="1"/>
  <c r="AL273" i="1" a="1"/>
  <c r="AL273" i="1" s="1"/>
  <c r="AN273" i="1" s="1"/>
  <c r="AL269" i="1" a="1"/>
  <c r="AL269" i="1" s="1"/>
  <c r="AM269" i="1" s="1"/>
  <c r="AO269" i="1" s="1" a="1"/>
  <c r="AO269" i="1" s="1"/>
  <c r="AP269" i="1" s="1"/>
  <c r="AL265" i="1" a="1"/>
  <c r="AL265" i="1" s="1"/>
  <c r="AN265" i="1" s="1"/>
  <c r="AL261" i="1" a="1"/>
  <c r="AL261" i="1" s="1"/>
  <c r="AN261" i="1" s="1"/>
  <c r="AL257" i="1" a="1"/>
  <c r="AL257" i="1" s="1"/>
  <c r="AN257" i="1" s="1"/>
  <c r="AL253" i="1" a="1"/>
  <c r="AL253" i="1" s="1"/>
  <c r="AM253" i="1" s="1"/>
  <c r="AO253" i="1" s="1" a="1"/>
  <c r="AO253" i="1" s="1"/>
  <c r="AP253" i="1" s="1"/>
  <c r="AL249" i="1" a="1"/>
  <c r="AL249" i="1" s="1"/>
  <c r="AM249" i="1" s="1"/>
  <c r="AO249" i="1" s="1" a="1"/>
  <c r="AO249" i="1" s="1"/>
  <c r="AP249" i="1" s="1"/>
  <c r="AL245" i="1" a="1"/>
  <c r="AL245" i="1" s="1"/>
  <c r="AN245" i="1" s="1"/>
  <c r="AL241" i="1" a="1"/>
  <c r="AL241" i="1" s="1"/>
  <c r="AM241" i="1" s="1"/>
  <c r="AO241" i="1" s="1" a="1"/>
  <c r="AO241" i="1" s="1"/>
  <c r="AP241" i="1" s="1"/>
  <c r="AL237" i="1" a="1"/>
  <c r="AL237" i="1" s="1"/>
  <c r="AM237" i="1" s="1"/>
  <c r="AO237" i="1" s="1" a="1"/>
  <c r="AO237" i="1" s="1"/>
  <c r="AP237" i="1" s="1"/>
  <c r="AL233" i="1" a="1"/>
  <c r="AL233" i="1" s="1"/>
  <c r="AN233" i="1" s="1"/>
  <c r="AL229" i="1" a="1"/>
  <c r="AL229" i="1" s="1"/>
  <c r="AN229" i="1" s="1"/>
  <c r="AL225" i="1" a="1"/>
  <c r="AL225" i="1" s="1"/>
  <c r="AN225" i="1" s="1"/>
  <c r="AL221" i="1" a="1"/>
  <c r="AL221" i="1" s="1"/>
  <c r="AN221" i="1" s="1"/>
  <c r="AL217" i="1" a="1"/>
  <c r="AL217" i="1" s="1"/>
  <c r="AN217" i="1" s="1"/>
  <c r="AL213" i="1" a="1"/>
  <c r="AL213" i="1" s="1"/>
  <c r="AN213" i="1" s="1"/>
  <c r="AL209" i="1" a="1"/>
  <c r="AL209" i="1" s="1"/>
  <c r="AM209" i="1" s="1"/>
  <c r="AO209" i="1" s="1" a="1"/>
  <c r="AO209" i="1" s="1"/>
  <c r="AP209" i="1" s="1"/>
  <c r="AL205" i="1" a="1"/>
  <c r="AL205" i="1" s="1"/>
  <c r="AN205" i="1" s="1"/>
  <c r="AL153" i="1" a="1"/>
  <c r="AL153" i="1" s="1"/>
  <c r="AM153" i="1" s="1"/>
  <c r="AO153" i="1" s="1" a="1"/>
  <c r="AO153" i="1" s="1"/>
  <c r="AP153" i="1" s="1"/>
  <c r="AL149" i="1" a="1"/>
  <c r="AL149" i="1" s="1"/>
  <c r="AN149" i="1" s="1"/>
  <c r="AL15" i="1" a="1"/>
  <c r="AL15" i="1" s="1"/>
  <c r="AN15" i="1" s="1"/>
  <c r="AL543" i="1" a="1"/>
  <c r="AL543" i="1" s="1"/>
  <c r="AM543" i="1" s="1"/>
  <c r="AO543" i="1" s="1" a="1"/>
  <c r="AO543" i="1" s="1"/>
  <c r="AP543" i="1" s="1"/>
  <c r="AL527" i="1" a="1"/>
  <c r="AL527" i="1" s="1"/>
  <c r="AN527" i="1" s="1"/>
  <c r="AL511" i="1" a="1"/>
  <c r="AL511" i="1" s="1"/>
  <c r="AM511" i="1" s="1"/>
  <c r="AO511" i="1" s="1" a="1"/>
  <c r="AO511" i="1" s="1"/>
  <c r="AP511" i="1" s="1"/>
  <c r="AL495" i="1" a="1"/>
  <c r="AL495" i="1" s="1"/>
  <c r="AN495" i="1" s="1"/>
  <c r="AL487" i="1" a="1"/>
  <c r="AL487" i="1" s="1"/>
  <c r="AM487" i="1" s="1"/>
  <c r="AO487" i="1" s="1" a="1"/>
  <c r="AO487" i="1" s="1"/>
  <c r="AP487" i="1" s="1"/>
  <c r="AL467" i="1" a="1"/>
  <c r="AL467" i="1" s="1"/>
  <c r="AM467" i="1" s="1"/>
  <c r="AO467" i="1" s="1" a="1"/>
  <c r="AO467" i="1" s="1"/>
  <c r="AP467" i="1" s="1"/>
  <c r="AL447" i="1" a="1"/>
  <c r="AL447" i="1" s="1"/>
  <c r="AM447" i="1" s="1"/>
  <c r="AO447" i="1" s="1" a="1"/>
  <c r="AO447" i="1" s="1"/>
  <c r="AP447" i="1" s="1"/>
  <c r="AL427" i="1" a="1"/>
  <c r="AL427" i="1" s="1"/>
  <c r="AM427" i="1" s="1"/>
  <c r="AL411" i="1" a="1"/>
  <c r="AL411" i="1" s="1"/>
  <c r="AM411" i="1" s="1"/>
  <c r="AO411" i="1" s="1" a="1"/>
  <c r="AO411" i="1" s="1"/>
  <c r="AP411" i="1" s="1"/>
  <c r="AL395" i="1" a="1"/>
  <c r="AL395" i="1" s="1"/>
  <c r="AM395" i="1" s="1"/>
  <c r="AO395" i="1" s="1" a="1"/>
  <c r="AO395" i="1" s="1"/>
  <c r="AP395" i="1" s="1"/>
  <c r="AL383" i="1" a="1"/>
  <c r="AL383" i="1" s="1"/>
  <c r="AM383" i="1" s="1"/>
  <c r="AO383" i="1" s="1" a="1"/>
  <c r="AO383" i="1" s="1"/>
  <c r="AP383" i="1" s="1"/>
  <c r="AL375" i="1" a="1"/>
  <c r="AL375" i="1" s="1"/>
  <c r="AM375" i="1" s="1"/>
  <c r="AO375" i="1" s="1" a="1"/>
  <c r="AO375" i="1" s="1"/>
  <c r="AP375" i="1" s="1"/>
  <c r="AL7" i="1" a="1"/>
  <c r="AL7" i="1" s="1"/>
  <c r="AN7" i="1" s="1"/>
  <c r="AL531" i="1" a="1"/>
  <c r="AL531" i="1" s="1"/>
  <c r="AM531" i="1" s="1"/>
  <c r="AO531" i="1" s="1" a="1"/>
  <c r="AO531" i="1" s="1"/>
  <c r="AP531" i="1" s="1"/>
  <c r="AL515" i="1" a="1"/>
  <c r="AL515" i="1" s="1"/>
  <c r="AM515" i="1" s="1"/>
  <c r="AO515" i="1" s="1" a="1"/>
  <c r="AO515" i="1" s="1"/>
  <c r="AP515" i="1" s="1"/>
  <c r="AL499" i="1" a="1"/>
  <c r="AL499" i="1" s="1"/>
  <c r="AM499" i="1" s="1"/>
  <c r="AO499" i="1" s="1" a="1"/>
  <c r="AO499" i="1" s="1"/>
  <c r="AP499" i="1" s="1"/>
  <c r="AL483" i="1" a="1"/>
  <c r="AL483" i="1" s="1"/>
  <c r="AN483" i="1" s="1"/>
  <c r="AL471" i="1" a="1"/>
  <c r="AL471" i="1" s="1"/>
  <c r="AM471" i="1" s="1"/>
  <c r="AO471" i="1" s="1" a="1"/>
  <c r="AO471" i="1" s="1"/>
  <c r="AP471" i="1" s="1"/>
  <c r="AL459" i="1" a="1"/>
  <c r="AL459" i="1" s="1"/>
  <c r="AM459" i="1" s="1"/>
  <c r="AO459" i="1" s="1" a="1"/>
  <c r="AO459" i="1" s="1"/>
  <c r="AP459" i="1" s="1"/>
  <c r="AL443" i="1" a="1"/>
  <c r="AL443" i="1" s="1"/>
  <c r="AN443" i="1" s="1"/>
  <c r="AL431" i="1" a="1"/>
  <c r="AL431" i="1" s="1"/>
  <c r="AM431" i="1" s="1"/>
  <c r="AO431" i="1" s="1" a="1"/>
  <c r="AO431" i="1" s="1"/>
  <c r="AP431" i="1" s="1"/>
  <c r="AL419" i="1" a="1"/>
  <c r="AL419" i="1" s="1"/>
  <c r="AM419" i="1" s="1"/>
  <c r="AO419" i="1" s="1" a="1"/>
  <c r="AO419" i="1" s="1"/>
  <c r="AP419" i="1" s="1"/>
  <c r="AL399" i="1" a="1"/>
  <c r="AL399" i="1" s="1"/>
  <c r="AM399" i="1" s="1"/>
  <c r="AO399" i="1" s="1" a="1"/>
  <c r="AO399" i="1" s="1"/>
  <c r="AP399" i="1" s="1"/>
  <c r="AL379" i="1" a="1"/>
  <c r="AL379" i="1" s="1"/>
  <c r="AM379" i="1" s="1"/>
  <c r="AO379" i="1" s="1" a="1"/>
  <c r="AO379" i="1" s="1"/>
  <c r="AP379" i="1" s="1"/>
  <c r="AL363" i="1" a="1"/>
  <c r="AL363" i="1" s="1"/>
  <c r="AN363" i="1" s="1"/>
  <c r="AL11" i="1" a="1"/>
  <c r="AL11" i="1" s="1"/>
  <c r="AM11" i="1" s="1"/>
  <c r="AO11" i="1" s="1" a="1"/>
  <c r="AO11" i="1" s="1"/>
  <c r="AP11" i="1" s="1"/>
  <c r="AL539" i="1" a="1"/>
  <c r="AL539" i="1" s="1"/>
  <c r="AM539" i="1" s="1"/>
  <c r="AO539" i="1" s="1" a="1"/>
  <c r="AO539" i="1" s="1"/>
  <c r="AP539" i="1" s="1"/>
  <c r="AL519" i="1" a="1"/>
  <c r="AL519" i="1" s="1"/>
  <c r="AM519" i="1" s="1"/>
  <c r="AO519" i="1" s="1" a="1"/>
  <c r="AO519" i="1" s="1"/>
  <c r="AP519" i="1" s="1"/>
  <c r="AL507" i="1" a="1"/>
  <c r="AL507" i="1" s="1"/>
  <c r="AM507" i="1" s="1"/>
  <c r="AO507" i="1" s="1" a="1"/>
  <c r="AO507" i="1" s="1"/>
  <c r="AP507" i="1" s="1"/>
  <c r="AL479" i="1" a="1"/>
  <c r="AL479" i="1" s="1"/>
  <c r="AM479" i="1" s="1"/>
  <c r="AO479" i="1" s="1" a="1"/>
  <c r="AO479" i="1" s="1"/>
  <c r="AP479" i="1" s="1"/>
  <c r="AL463" i="1" a="1"/>
  <c r="AL463" i="1" s="1"/>
  <c r="AM463" i="1" s="1"/>
  <c r="AO463" i="1" s="1" a="1"/>
  <c r="AO463" i="1" s="1"/>
  <c r="AP463" i="1" s="1"/>
  <c r="AL451" i="1" a="1"/>
  <c r="AL451" i="1" s="1"/>
  <c r="AM451" i="1" s="1"/>
  <c r="AO451" i="1" s="1" a="1"/>
  <c r="AO451" i="1" s="1"/>
  <c r="AP451" i="1" s="1"/>
  <c r="AL439" i="1" a="1"/>
  <c r="AL439" i="1" s="1"/>
  <c r="AN439" i="1" s="1"/>
  <c r="AL415" i="1" a="1"/>
  <c r="AL415" i="1" s="1"/>
  <c r="AN415" i="1" s="1"/>
  <c r="AL407" i="1" a="1"/>
  <c r="AL407" i="1" s="1"/>
  <c r="AM407" i="1" s="1"/>
  <c r="AO407" i="1" s="1" a="1"/>
  <c r="AO407" i="1" s="1"/>
  <c r="AP407" i="1" s="1"/>
  <c r="AL391" i="1" a="1"/>
  <c r="AL391" i="1" s="1"/>
  <c r="AM391" i="1" s="1"/>
  <c r="AO391" i="1" s="1" a="1"/>
  <c r="AO391" i="1" s="1"/>
  <c r="AP391" i="1" s="1"/>
  <c r="AL371" i="1" a="1"/>
  <c r="AL371" i="1" s="1"/>
  <c r="AM371" i="1" s="1"/>
  <c r="AO371" i="1" s="1" a="1"/>
  <c r="AO371" i="1" s="1"/>
  <c r="AP371" i="1" s="1"/>
  <c r="AL547" i="1" a="1"/>
  <c r="AL547" i="1" s="1"/>
  <c r="AM547" i="1" s="1"/>
  <c r="AO547" i="1" s="1" a="1"/>
  <c r="AO547" i="1" s="1"/>
  <c r="AP547" i="1" s="1"/>
  <c r="AL535" i="1" a="1"/>
  <c r="AL535" i="1" s="1"/>
  <c r="AM535" i="1" s="1"/>
  <c r="AO535" i="1" s="1" a="1"/>
  <c r="AO535" i="1" s="1"/>
  <c r="AP535" i="1" s="1"/>
  <c r="AL523" i="1" a="1"/>
  <c r="AL523" i="1" s="1"/>
  <c r="AM523" i="1" s="1"/>
  <c r="AO523" i="1" s="1" a="1"/>
  <c r="AO523" i="1" s="1"/>
  <c r="AP523" i="1" s="1"/>
  <c r="AL503" i="1" a="1"/>
  <c r="AL503" i="1" s="1"/>
  <c r="AM503" i="1" s="1"/>
  <c r="AO503" i="1" s="1" a="1"/>
  <c r="AO503" i="1" s="1"/>
  <c r="AP503" i="1" s="1"/>
  <c r="AL491" i="1" a="1"/>
  <c r="AL491" i="1" s="1"/>
  <c r="AM491" i="1" s="1"/>
  <c r="AO491" i="1" s="1" a="1"/>
  <c r="AO491" i="1" s="1"/>
  <c r="AP491" i="1" s="1"/>
  <c r="AL475" i="1" a="1"/>
  <c r="AL475" i="1" s="1"/>
  <c r="AM475" i="1" s="1"/>
  <c r="AO475" i="1" s="1" a="1"/>
  <c r="AO475" i="1" s="1"/>
  <c r="AP475" i="1" s="1"/>
  <c r="AL455" i="1" a="1"/>
  <c r="AL455" i="1" s="1"/>
  <c r="AM455" i="1" s="1"/>
  <c r="AO455" i="1" s="1" a="1"/>
  <c r="AO455" i="1" s="1"/>
  <c r="AP455" i="1" s="1"/>
  <c r="AL435" i="1" a="1"/>
  <c r="AL435" i="1" s="1"/>
  <c r="AM435" i="1" s="1"/>
  <c r="AO435" i="1" s="1" a="1"/>
  <c r="AO435" i="1" s="1"/>
  <c r="AP435" i="1" s="1"/>
  <c r="AL423" i="1" a="1"/>
  <c r="AL423" i="1" s="1"/>
  <c r="AM423" i="1" s="1"/>
  <c r="AO423" i="1" s="1" a="1"/>
  <c r="AO423" i="1" s="1"/>
  <c r="AP423" i="1" s="1"/>
  <c r="AL403" i="1" a="1"/>
  <c r="AL403" i="1" s="1"/>
  <c r="AN403" i="1" s="1"/>
  <c r="AL387" i="1" a="1"/>
  <c r="AL387" i="1" s="1"/>
  <c r="AM387" i="1" s="1"/>
  <c r="AO387" i="1" s="1" a="1"/>
  <c r="AO387" i="1" s="1"/>
  <c r="AP387" i="1" s="1"/>
  <c r="AL367" i="1" a="1"/>
  <c r="AL367" i="1" s="1"/>
  <c r="AM367" i="1" s="1"/>
  <c r="AO367" i="1" s="1" a="1"/>
  <c r="AO367" i="1" s="1"/>
  <c r="AP367" i="1" s="1"/>
  <c r="AL76" i="1" a="1"/>
  <c r="AL76" i="1" s="1"/>
  <c r="AM76" i="1" s="1"/>
  <c r="AO76" i="1" s="1" a="1"/>
  <c r="AO76" i="1" s="1"/>
  <c r="AP76" i="1" s="1"/>
  <c r="AL72" i="1" a="1"/>
  <c r="AL72" i="1" s="1"/>
  <c r="AM72" i="1" s="1"/>
  <c r="AL68" i="1" a="1"/>
  <c r="AL68" i="1" s="1"/>
  <c r="AM68" i="1" s="1"/>
  <c r="AO68" i="1" s="1" a="1"/>
  <c r="AO68" i="1" s="1"/>
  <c r="AP68" i="1" s="1"/>
  <c r="AL64" i="1" a="1"/>
  <c r="AL64" i="1" s="1"/>
  <c r="AM64" i="1" s="1"/>
  <c r="AO64" i="1" s="1" a="1"/>
  <c r="AO64" i="1" s="1"/>
  <c r="AP64" i="1" s="1"/>
  <c r="AL60" i="1" a="1"/>
  <c r="AL60" i="1" s="1"/>
  <c r="AM60" i="1" s="1"/>
  <c r="AO60" i="1" s="1" a="1"/>
  <c r="AO60" i="1" s="1"/>
  <c r="AP60" i="1" s="1"/>
  <c r="AL56" i="1" a="1"/>
  <c r="AL56" i="1" s="1"/>
  <c r="AM56" i="1" s="1"/>
  <c r="AO56" i="1" s="1" a="1"/>
  <c r="AO56" i="1" s="1"/>
  <c r="AP56" i="1" s="1"/>
  <c r="AL52" i="1" a="1"/>
  <c r="AL52" i="1" s="1"/>
  <c r="AM52" i="1" s="1"/>
  <c r="AO52" i="1" s="1" a="1"/>
  <c r="AO52" i="1" s="1"/>
  <c r="AP52" i="1" s="1"/>
  <c r="AL48" i="1" a="1"/>
  <c r="AL48" i="1" s="1"/>
  <c r="AM48" i="1" s="1"/>
  <c r="AO48" i="1" s="1" a="1"/>
  <c r="AO48" i="1" s="1"/>
  <c r="AP48" i="1" s="1"/>
  <c r="AL44" i="1" a="1"/>
  <c r="AL44" i="1" s="1"/>
  <c r="AN44" i="1" s="1"/>
  <c r="AL40" i="1" a="1"/>
  <c r="AL40" i="1" s="1"/>
  <c r="AM40" i="1" s="1"/>
  <c r="AO40" i="1" s="1" a="1"/>
  <c r="AO40" i="1" s="1"/>
  <c r="AP40" i="1" s="1"/>
  <c r="AL36" i="1" a="1"/>
  <c r="AL36" i="1" s="1"/>
  <c r="AM36" i="1" s="1"/>
  <c r="AO36" i="1" s="1" a="1"/>
  <c r="AO36" i="1" s="1"/>
  <c r="AP36" i="1" s="1"/>
  <c r="AL32" i="1" a="1"/>
  <c r="AL32" i="1" s="1"/>
  <c r="AM32" i="1" s="1"/>
  <c r="AO32" i="1" s="1" a="1"/>
  <c r="AO32" i="1" s="1"/>
  <c r="AP32" i="1" s="1"/>
  <c r="AL28" i="1" a="1"/>
  <c r="AL28" i="1" s="1"/>
  <c r="AM28" i="1" s="1"/>
  <c r="AL24" i="1" a="1"/>
  <c r="AL24" i="1" s="1"/>
  <c r="AM24" i="1" s="1"/>
  <c r="AL20" i="1" a="1"/>
  <c r="AL20" i="1" s="1"/>
  <c r="AM20" i="1" s="1"/>
  <c r="AO20" i="1" s="1" a="1"/>
  <c r="AO20" i="1" s="1"/>
  <c r="AP20" i="1" s="1"/>
  <c r="AL359" i="1" a="1"/>
  <c r="AL359" i="1" s="1"/>
  <c r="AM359" i="1" s="1"/>
  <c r="AO359" i="1" s="1" a="1"/>
  <c r="AO359" i="1" s="1"/>
  <c r="AP359" i="1" s="1"/>
  <c r="AL355" i="1" a="1"/>
  <c r="AL355" i="1" s="1"/>
  <c r="AM355" i="1" s="1"/>
  <c r="AO355" i="1" s="1" a="1"/>
  <c r="AO355" i="1" s="1"/>
  <c r="AP355" i="1" s="1"/>
  <c r="AL351" i="1" a="1"/>
  <c r="AL351" i="1" s="1"/>
  <c r="AM351" i="1" s="1"/>
  <c r="AO351" i="1" s="1" a="1"/>
  <c r="AO351" i="1" s="1"/>
  <c r="AP351" i="1" s="1"/>
  <c r="AL347" i="1" a="1"/>
  <c r="AL347" i="1" s="1"/>
  <c r="AN347" i="1" s="1"/>
  <c r="AL343" i="1" a="1"/>
  <c r="AL343" i="1" s="1"/>
  <c r="AM343" i="1" s="1"/>
  <c r="AO343" i="1" s="1" a="1"/>
  <c r="AO343" i="1" s="1"/>
  <c r="AP343" i="1" s="1"/>
  <c r="AL339" i="1" a="1"/>
  <c r="AL339" i="1" s="1"/>
  <c r="AM339" i="1" s="1"/>
  <c r="AO339" i="1" s="1" a="1"/>
  <c r="AO339" i="1" s="1"/>
  <c r="AP339" i="1" s="1"/>
  <c r="AL335" i="1" a="1"/>
  <c r="AL335" i="1" s="1"/>
  <c r="AM335" i="1" s="1"/>
  <c r="AO335" i="1" s="1" a="1"/>
  <c r="AO335" i="1" s="1"/>
  <c r="AP335" i="1" s="1"/>
  <c r="AL331" i="1" a="1"/>
  <c r="AL331" i="1" s="1"/>
  <c r="AM331" i="1" s="1"/>
  <c r="AO331" i="1" s="1" a="1"/>
  <c r="AO331" i="1" s="1"/>
  <c r="AP331" i="1" s="1"/>
  <c r="AL327" i="1" a="1"/>
  <c r="AL327" i="1" s="1"/>
  <c r="AM327" i="1" s="1"/>
  <c r="AO327" i="1" s="1" a="1"/>
  <c r="AO327" i="1" s="1"/>
  <c r="AP327" i="1" s="1"/>
  <c r="AL323" i="1" a="1"/>
  <c r="AL323" i="1" s="1"/>
  <c r="AM323" i="1" s="1"/>
  <c r="AL319" i="1" a="1"/>
  <c r="AL319" i="1" s="1"/>
  <c r="AM319" i="1" s="1"/>
  <c r="AO319" i="1" s="1" a="1"/>
  <c r="AO319" i="1" s="1"/>
  <c r="AP319" i="1" s="1"/>
  <c r="AL315" i="1" a="1"/>
  <c r="AL315" i="1" s="1"/>
  <c r="AM315" i="1" s="1"/>
  <c r="AO315" i="1" s="1" a="1"/>
  <c r="AO315" i="1" s="1"/>
  <c r="AP315" i="1" s="1"/>
  <c r="AL311" i="1" a="1"/>
  <c r="AL311" i="1" s="1"/>
  <c r="AM311" i="1" s="1"/>
  <c r="AL307" i="1" a="1"/>
  <c r="AL307" i="1" s="1"/>
  <c r="AN307" i="1" s="1"/>
  <c r="AL303" i="1" a="1"/>
  <c r="AL303" i="1" s="1"/>
  <c r="AM303" i="1" s="1"/>
  <c r="AO303" i="1" s="1" a="1"/>
  <c r="AO303" i="1" s="1"/>
  <c r="AP303" i="1" s="1"/>
  <c r="AL299" i="1" a="1"/>
  <c r="AL299" i="1" s="1"/>
  <c r="AN299" i="1" s="1"/>
  <c r="AL295" i="1" a="1"/>
  <c r="AL295" i="1" s="1"/>
  <c r="AN295" i="1" s="1"/>
  <c r="AL291" i="1" a="1"/>
  <c r="AL291" i="1" s="1"/>
  <c r="AN291" i="1" s="1"/>
  <c r="AL287" i="1" a="1"/>
  <c r="AL287" i="1" s="1"/>
  <c r="AN287" i="1" s="1"/>
  <c r="AL283" i="1" a="1"/>
  <c r="AL283" i="1" s="1"/>
  <c r="AN283" i="1" s="1"/>
  <c r="AL279" i="1" a="1"/>
  <c r="AL279" i="1" s="1"/>
  <c r="AN279" i="1" s="1"/>
  <c r="AL275" i="1" a="1"/>
  <c r="AL275" i="1" s="1"/>
  <c r="AN275" i="1" s="1"/>
  <c r="AL271" i="1" a="1"/>
  <c r="AL271" i="1" s="1"/>
  <c r="AN271" i="1" s="1"/>
  <c r="AL267" i="1" a="1"/>
  <c r="AL267" i="1" s="1"/>
  <c r="AM267" i="1" s="1"/>
  <c r="AO267" i="1" s="1" a="1"/>
  <c r="AO267" i="1" s="1"/>
  <c r="AP267" i="1" s="1"/>
  <c r="AL263" i="1" a="1"/>
  <c r="AL263" i="1" s="1"/>
  <c r="AM263" i="1" s="1"/>
  <c r="AO263" i="1" s="1" a="1"/>
  <c r="AO263" i="1" s="1"/>
  <c r="AP263" i="1" s="1"/>
  <c r="AL259" i="1" a="1"/>
  <c r="AL259" i="1" s="1"/>
  <c r="AN259" i="1" s="1"/>
  <c r="AL255" i="1" a="1"/>
  <c r="AL255" i="1" s="1"/>
  <c r="AN255" i="1" s="1"/>
  <c r="AL251" i="1" a="1"/>
  <c r="AL251" i="1" s="1"/>
  <c r="AN251" i="1" s="1"/>
  <c r="AL247" i="1" a="1"/>
  <c r="AL247" i="1" s="1"/>
  <c r="AM247" i="1" s="1"/>
  <c r="AO247" i="1" s="1" a="1"/>
  <c r="AO247" i="1" s="1"/>
  <c r="AP247" i="1" s="1"/>
  <c r="AL243" i="1" a="1"/>
  <c r="AL243" i="1" s="1"/>
  <c r="AN243" i="1" s="1"/>
  <c r="AL239" i="1" a="1"/>
  <c r="AL239" i="1" s="1"/>
  <c r="AN239" i="1" s="1"/>
  <c r="AL235" i="1" a="1"/>
  <c r="AL235" i="1" s="1"/>
  <c r="AN235" i="1" s="1"/>
  <c r="AL231" i="1" a="1"/>
  <c r="AL231" i="1" s="1"/>
  <c r="AN231" i="1" s="1"/>
  <c r="AL227" i="1" a="1"/>
  <c r="AL227" i="1" s="1"/>
  <c r="AN227" i="1" s="1"/>
  <c r="AL223" i="1" a="1"/>
  <c r="AL223" i="1" s="1"/>
  <c r="AM223" i="1" s="1"/>
  <c r="AO223" i="1" s="1" a="1"/>
  <c r="AO223" i="1" s="1"/>
  <c r="AP223" i="1" s="1"/>
  <c r="AL219" i="1" a="1"/>
  <c r="AL219" i="1" s="1"/>
  <c r="AN219" i="1" s="1"/>
  <c r="AL215" i="1" a="1"/>
  <c r="AL215" i="1" s="1"/>
  <c r="AN215" i="1" s="1"/>
  <c r="AL211" i="1" a="1"/>
  <c r="AL211" i="1" s="1"/>
  <c r="AN211" i="1" s="1"/>
  <c r="AL207" i="1" a="1"/>
  <c r="AL207" i="1" s="1"/>
  <c r="AN207" i="1" s="1"/>
  <c r="AL203" i="1" a="1"/>
  <c r="AL203" i="1" s="1"/>
  <c r="AM203" i="1" s="1"/>
  <c r="AL199" i="1" a="1"/>
  <c r="AL199" i="1" s="1"/>
  <c r="AN199" i="1" s="1"/>
  <c r="AL195" i="1" a="1"/>
  <c r="AL195" i="1" s="1"/>
  <c r="AN195" i="1" s="1"/>
  <c r="AL191" i="1" a="1"/>
  <c r="AL191" i="1" s="1"/>
  <c r="AN191" i="1" s="1"/>
  <c r="AL187" i="1" a="1"/>
  <c r="AL187" i="1" s="1"/>
  <c r="AM187" i="1" s="1"/>
  <c r="AO187" i="1" s="1" a="1"/>
  <c r="AO187" i="1" s="1"/>
  <c r="AP187" i="1" s="1"/>
  <c r="AL183" i="1" a="1"/>
  <c r="AL183" i="1" s="1"/>
  <c r="AN183" i="1" s="1"/>
  <c r="AL179" i="1" a="1"/>
  <c r="AL179" i="1" s="1"/>
  <c r="AN179" i="1" s="1"/>
  <c r="AL175" i="1" a="1"/>
  <c r="AL175" i="1" s="1"/>
  <c r="AN175" i="1" s="1"/>
  <c r="AL171" i="1" a="1"/>
  <c r="AL171" i="1" s="1"/>
  <c r="AN171" i="1" s="1"/>
  <c r="AL145" i="1" a="1"/>
  <c r="AL145" i="1" s="1"/>
  <c r="AN145" i="1" s="1"/>
  <c r="AL141" i="1" a="1"/>
  <c r="AL141" i="1" s="1"/>
  <c r="AN141" i="1" s="1"/>
  <c r="AL137" i="1" a="1"/>
  <c r="AL137" i="1" s="1"/>
  <c r="AN137" i="1" s="1"/>
  <c r="AL133" i="1" a="1"/>
  <c r="AL133" i="1" s="1"/>
  <c r="AN133" i="1" s="1"/>
  <c r="AL129" i="1" a="1"/>
  <c r="AL129" i="1" s="1"/>
  <c r="AN129" i="1" s="1"/>
  <c r="AL167" i="1" a="1"/>
  <c r="AL167" i="1" s="1"/>
  <c r="AN167" i="1" s="1"/>
  <c r="AL163" i="1" a="1"/>
  <c r="AL163" i="1" s="1"/>
  <c r="AN163" i="1" s="1"/>
  <c r="AL159" i="1" a="1"/>
  <c r="AL159" i="1" s="1"/>
  <c r="AN159" i="1" s="1"/>
  <c r="AL155" i="1" a="1"/>
  <c r="AL155" i="1" s="1"/>
  <c r="AN155" i="1" s="1"/>
  <c r="AL151" i="1" a="1"/>
  <c r="AL151" i="1" s="1"/>
  <c r="AN151" i="1" s="1"/>
  <c r="AL147" i="1" a="1"/>
  <c r="AL147" i="1" s="1"/>
  <c r="AN147" i="1" s="1"/>
  <c r="AL143" i="1" a="1"/>
  <c r="AL143" i="1" s="1"/>
  <c r="AN143" i="1" s="1"/>
  <c r="AL139" i="1" a="1"/>
  <c r="AL139" i="1" s="1"/>
  <c r="AN139" i="1" s="1"/>
  <c r="AL135" i="1" a="1"/>
  <c r="AL135" i="1" s="1"/>
  <c r="AN135" i="1" s="1"/>
  <c r="AL131" i="1" a="1"/>
  <c r="AL131" i="1" s="1"/>
  <c r="AN131" i="1" s="1"/>
  <c r="AL127" i="1" a="1"/>
  <c r="AL127" i="1" s="1"/>
  <c r="AN127" i="1" s="1"/>
  <c r="AL123" i="1" a="1"/>
  <c r="AL123" i="1" s="1"/>
  <c r="AN123" i="1" s="1"/>
  <c r="AL119" i="1" a="1"/>
  <c r="AL119" i="1" s="1"/>
  <c r="AN119" i="1" s="1"/>
  <c r="AL115" i="1" a="1"/>
  <c r="AL115" i="1" s="1"/>
  <c r="AN115" i="1" s="1"/>
  <c r="AL111" i="1" a="1"/>
  <c r="AL111" i="1" s="1"/>
  <c r="AN111" i="1" s="1"/>
  <c r="AL107" i="1" a="1"/>
  <c r="AL107" i="1" s="1"/>
  <c r="AM107" i="1" s="1"/>
  <c r="AO107" i="1" s="1" a="1"/>
  <c r="AO107" i="1" s="1"/>
  <c r="AP107" i="1" s="1"/>
  <c r="AL103" i="1" a="1"/>
  <c r="AL103" i="1" s="1"/>
  <c r="AN103" i="1" s="1"/>
  <c r="AL99" i="1" a="1"/>
  <c r="AL99" i="1" s="1"/>
  <c r="AN99" i="1" s="1"/>
  <c r="AL95" i="1" a="1"/>
  <c r="AL95" i="1" s="1"/>
  <c r="AN95" i="1" s="1"/>
  <c r="AL91" i="1" a="1"/>
  <c r="AL91" i="1" s="1"/>
  <c r="AN91" i="1" s="1"/>
  <c r="AL87" i="1" a="1"/>
  <c r="AL87" i="1" s="1"/>
  <c r="AM87" i="1" s="1"/>
  <c r="AO87" i="1" s="1" a="1"/>
  <c r="AO87" i="1" s="1"/>
  <c r="AP87" i="1" s="1"/>
  <c r="AL83" i="1" a="1"/>
  <c r="AL83" i="1" s="1"/>
  <c r="AM83" i="1" s="1"/>
  <c r="AO83" i="1" s="1" a="1"/>
  <c r="AO83" i="1" s="1"/>
  <c r="AP83" i="1" s="1"/>
  <c r="AL79" i="1" a="1"/>
  <c r="AL79" i="1" s="1"/>
  <c r="AM79" i="1" s="1"/>
  <c r="AO79" i="1" s="1" a="1"/>
  <c r="AO79" i="1" s="1"/>
  <c r="AP79" i="1" s="1"/>
  <c r="AL549" i="1" a="1"/>
  <c r="AL549" i="1" s="1"/>
  <c r="AM549" i="1" s="1"/>
  <c r="AL533" i="1" a="1"/>
  <c r="AL533" i="1" s="1"/>
  <c r="AM533" i="1" s="1"/>
  <c r="AL517" i="1" a="1"/>
  <c r="AL517" i="1" s="1"/>
  <c r="AM517" i="1" s="1"/>
  <c r="AO517" i="1" s="1" a="1"/>
  <c r="AO517" i="1" s="1"/>
  <c r="AP517" i="1" s="1"/>
  <c r="AL501" i="1" a="1"/>
  <c r="AL501" i="1" s="1"/>
  <c r="AM501" i="1" s="1"/>
  <c r="AO501" i="1" s="1" a="1"/>
  <c r="AO501" i="1" s="1"/>
  <c r="AP501" i="1" s="1"/>
  <c r="AL489" i="1" a="1"/>
  <c r="AL489" i="1" s="1"/>
  <c r="AM489" i="1" s="1"/>
  <c r="AO489" i="1" s="1" a="1"/>
  <c r="AO489" i="1" s="1"/>
  <c r="AP489" i="1" s="1"/>
  <c r="AL473" i="1" a="1"/>
  <c r="AL473" i="1" s="1"/>
  <c r="AM473" i="1" s="1"/>
  <c r="AO473" i="1" s="1" a="1"/>
  <c r="AO473" i="1" s="1"/>
  <c r="AP473" i="1" s="1"/>
  <c r="AL457" i="1" a="1"/>
  <c r="AL457" i="1" s="1"/>
  <c r="AM457" i="1" s="1"/>
  <c r="AO457" i="1" s="1" a="1"/>
  <c r="AO457" i="1" s="1"/>
  <c r="AP457" i="1" s="1"/>
  <c r="AL441" i="1" a="1"/>
  <c r="AL441" i="1" s="1"/>
  <c r="AN441" i="1" s="1"/>
  <c r="AL429" i="1" a="1"/>
  <c r="AL429" i="1" s="1"/>
  <c r="AN429" i="1" s="1"/>
  <c r="AL417" i="1" a="1"/>
  <c r="AL417" i="1" s="1"/>
  <c r="AN417" i="1" s="1"/>
  <c r="AL405" i="1" a="1"/>
  <c r="AL405" i="1" s="1"/>
  <c r="AN405" i="1" s="1"/>
  <c r="AL393" i="1" a="1"/>
  <c r="AL393" i="1" s="1"/>
  <c r="AM393" i="1" s="1"/>
  <c r="AO393" i="1" s="1" a="1"/>
  <c r="AO393" i="1" s="1"/>
  <c r="AP393" i="1" s="1"/>
  <c r="AL381" i="1" a="1"/>
  <c r="AL381" i="1" s="1"/>
  <c r="AM381" i="1" s="1"/>
  <c r="AO381" i="1" s="1" a="1"/>
  <c r="AO381" i="1" s="1"/>
  <c r="AP381" i="1" s="1"/>
  <c r="AL373" i="1" a="1"/>
  <c r="AL373" i="1" s="1"/>
  <c r="AM373" i="1" s="1"/>
  <c r="AO373" i="1" s="1" a="1"/>
  <c r="AO373" i="1" s="1"/>
  <c r="AP373" i="1" s="1"/>
  <c r="AL361" i="1" a="1"/>
  <c r="AL361" i="1" s="1"/>
  <c r="AM361" i="1" s="1"/>
  <c r="AO361" i="1" s="1" a="1"/>
  <c r="AO361" i="1" s="1"/>
  <c r="AL349" i="1" a="1"/>
  <c r="AL349" i="1" s="1"/>
  <c r="AN349" i="1" s="1"/>
  <c r="AL341" i="1" a="1"/>
  <c r="AL341" i="1" s="1"/>
  <c r="AN341" i="1" s="1"/>
  <c r="AL329" i="1" a="1"/>
  <c r="AL329" i="1" s="1"/>
  <c r="AM329" i="1" s="1"/>
  <c r="AO329" i="1" s="1" a="1"/>
  <c r="AO329" i="1" s="1"/>
  <c r="AP329" i="1" s="1"/>
  <c r="AL317" i="1" a="1"/>
  <c r="AL317" i="1" s="1"/>
  <c r="AM317" i="1" s="1"/>
  <c r="AL9" i="1" a="1"/>
  <c r="AL9" i="1" s="1"/>
  <c r="AM9" i="1" s="1"/>
  <c r="AO9" i="1" s="1" a="1"/>
  <c r="AO9" i="1" s="1"/>
  <c r="AP9" i="1" s="1"/>
  <c r="AL541" i="1" a="1"/>
  <c r="AL541" i="1" s="1"/>
  <c r="AM541" i="1" s="1"/>
  <c r="AO541" i="1" s="1" a="1"/>
  <c r="AO541" i="1" s="1"/>
  <c r="AP541" i="1" s="1"/>
  <c r="AL525" i="1" a="1"/>
  <c r="AL525" i="1" s="1"/>
  <c r="AM525" i="1" s="1"/>
  <c r="AO525" i="1" s="1" a="1"/>
  <c r="AO525" i="1" s="1"/>
  <c r="AP525" i="1" s="1"/>
  <c r="AL509" i="1" a="1"/>
  <c r="AL509" i="1" s="1"/>
  <c r="AM509" i="1" s="1"/>
  <c r="AO509" i="1" s="1" a="1"/>
  <c r="AO509" i="1" s="1"/>
  <c r="AP509" i="1" s="1"/>
  <c r="AL493" i="1" a="1"/>
  <c r="AL493" i="1" s="1"/>
  <c r="AN493" i="1" s="1"/>
  <c r="AL477" i="1" a="1"/>
  <c r="AL477" i="1" s="1"/>
  <c r="AM477" i="1" s="1"/>
  <c r="AL453" i="1" a="1"/>
  <c r="AL453" i="1" s="1"/>
  <c r="AN453" i="1" s="1"/>
  <c r="AL433" i="1" a="1"/>
  <c r="AL433" i="1" s="1"/>
  <c r="AN433" i="1" s="1"/>
  <c r="AL413" i="1" a="1"/>
  <c r="AL413" i="1" s="1"/>
  <c r="AM413" i="1" s="1"/>
  <c r="AO413" i="1" s="1" a="1"/>
  <c r="AO413" i="1" s="1"/>
  <c r="AP413" i="1" s="1"/>
  <c r="AL401" i="1" a="1"/>
  <c r="AL401" i="1" s="1"/>
  <c r="AM401" i="1" s="1"/>
  <c r="AO401" i="1" s="1" a="1"/>
  <c r="AO401" i="1" s="1"/>
  <c r="AP401" i="1" s="1"/>
  <c r="AL389" i="1" a="1"/>
  <c r="AL389" i="1" s="1"/>
  <c r="AM389" i="1" s="1"/>
  <c r="AO389" i="1" s="1" a="1"/>
  <c r="AO389" i="1" s="1"/>
  <c r="AP389" i="1" s="1"/>
  <c r="AL377" i="1" a="1"/>
  <c r="AL377" i="1" s="1"/>
  <c r="AN377" i="1" s="1"/>
  <c r="AL365" i="1" a="1"/>
  <c r="AL365" i="1" s="1"/>
  <c r="AM365" i="1" s="1"/>
  <c r="AO365" i="1" s="1" a="1"/>
  <c r="AO365" i="1" s="1"/>
  <c r="AL353" i="1" a="1"/>
  <c r="AL353" i="1" s="1"/>
  <c r="AN353" i="1" s="1"/>
  <c r="AL337" i="1" a="1"/>
  <c r="AL337" i="1" s="1"/>
  <c r="AN337" i="1" s="1"/>
  <c r="AL325" i="1" a="1"/>
  <c r="AL325" i="1" s="1"/>
  <c r="AN325" i="1" s="1"/>
  <c r="AL313" i="1" a="1"/>
  <c r="AL313" i="1" s="1"/>
  <c r="AM313" i="1" s="1"/>
  <c r="AL17" i="1" a="1"/>
  <c r="AL17" i="1" s="1"/>
  <c r="AM17" i="1" s="1"/>
  <c r="AO17" i="1" s="1" a="1"/>
  <c r="AO17" i="1" s="1"/>
  <c r="AP17" i="1" s="1"/>
  <c r="AL545" i="1" a="1"/>
  <c r="AL545" i="1" s="1"/>
  <c r="AN545" i="1" s="1"/>
  <c r="AL529" i="1" a="1"/>
  <c r="AL529" i="1" s="1"/>
  <c r="AM529" i="1" s="1"/>
  <c r="AL513" i="1" a="1"/>
  <c r="AL513" i="1" s="1"/>
  <c r="AN513" i="1" s="1"/>
  <c r="AL497" i="1" a="1"/>
  <c r="AL497" i="1" s="1"/>
  <c r="AN497" i="1" s="1"/>
  <c r="AL481" i="1" a="1"/>
  <c r="AL481" i="1" s="1"/>
  <c r="AN481" i="1" s="1"/>
  <c r="AL465" i="1" a="1"/>
  <c r="AL465" i="1" s="1"/>
  <c r="AM465" i="1" s="1"/>
  <c r="AO465" i="1" s="1" a="1"/>
  <c r="AO465" i="1" s="1"/>
  <c r="AP465" i="1" s="1"/>
  <c r="AL449" i="1" a="1"/>
  <c r="AL449" i="1" s="1"/>
  <c r="AM449" i="1" s="1"/>
  <c r="AO449" i="1" s="1" a="1"/>
  <c r="AO449" i="1" s="1"/>
  <c r="AP449" i="1" s="1"/>
  <c r="AL437" i="1" a="1"/>
  <c r="AL437" i="1" s="1"/>
  <c r="AN437" i="1" s="1"/>
  <c r="AL421" i="1" a="1"/>
  <c r="AL421" i="1" s="1"/>
  <c r="AN421" i="1" s="1"/>
  <c r="AL409" i="1" a="1"/>
  <c r="AL409" i="1" s="1"/>
  <c r="AN409" i="1" s="1"/>
  <c r="AL397" i="1" a="1"/>
  <c r="AL397" i="1" s="1"/>
  <c r="AM397" i="1" s="1"/>
  <c r="AO397" i="1" s="1" a="1"/>
  <c r="AO397" i="1" s="1"/>
  <c r="AP397" i="1" s="1"/>
  <c r="AL385" i="1" a="1"/>
  <c r="AL385" i="1" s="1"/>
  <c r="AM385" i="1" s="1"/>
  <c r="AO385" i="1" s="1" a="1"/>
  <c r="AO385" i="1" s="1"/>
  <c r="AP385" i="1" s="1"/>
  <c r="AL369" i="1" a="1"/>
  <c r="AL369" i="1" s="1"/>
  <c r="AN369" i="1" s="1"/>
  <c r="AL357" i="1" a="1"/>
  <c r="AL357" i="1" s="1"/>
  <c r="AN357" i="1" s="1"/>
  <c r="AL345" i="1" a="1"/>
  <c r="AL345" i="1" s="1"/>
  <c r="AM345" i="1" s="1"/>
  <c r="AL333" i="1" a="1"/>
  <c r="AL333" i="1" s="1"/>
  <c r="AN333" i="1" s="1"/>
  <c r="AL321" i="1" a="1"/>
  <c r="AL321" i="1" s="1"/>
  <c r="AM321" i="1" s="1"/>
  <c r="AL13" i="1" a="1"/>
  <c r="AL13" i="1" s="1"/>
  <c r="AM13" i="1" s="1"/>
  <c r="AO13" i="1" s="1" a="1"/>
  <c r="AO13" i="1" s="1"/>
  <c r="AP13" i="1" s="1"/>
  <c r="AL537" i="1" a="1"/>
  <c r="AL537" i="1" s="1"/>
  <c r="AN537" i="1" s="1"/>
  <c r="AL521" i="1" a="1"/>
  <c r="AL521" i="1" s="1"/>
  <c r="AN521" i="1" s="1"/>
  <c r="AL505" i="1" a="1"/>
  <c r="AL505" i="1" s="1"/>
  <c r="AM505" i="1" s="1"/>
  <c r="AO505" i="1" s="1" a="1"/>
  <c r="AO505" i="1" s="1"/>
  <c r="AP505" i="1" s="1"/>
  <c r="AL485" i="1" a="1"/>
  <c r="AL485" i="1" s="1"/>
  <c r="AN485" i="1" s="1"/>
  <c r="AL469" i="1" a="1"/>
  <c r="AL469" i="1" s="1"/>
  <c r="AM469" i="1" s="1"/>
  <c r="AO469" i="1" s="1" a="1"/>
  <c r="AO469" i="1" s="1"/>
  <c r="AP469" i="1" s="1"/>
  <c r="AL461" i="1" a="1"/>
  <c r="AL461" i="1" s="1"/>
  <c r="AN461" i="1" s="1"/>
  <c r="AL445" i="1" a="1"/>
  <c r="AL445" i="1" s="1"/>
  <c r="AM445" i="1" s="1"/>
  <c r="AO445" i="1" s="1" a="1"/>
  <c r="AO445" i="1" s="1"/>
  <c r="AP445" i="1" s="1"/>
  <c r="AL425" i="1" a="1"/>
  <c r="AL425" i="1" s="1"/>
  <c r="AM425" i="1" s="1"/>
  <c r="AO425" i="1" s="1" a="1"/>
  <c r="AO425" i="1" s="1"/>
  <c r="AP425" i="1" s="1"/>
  <c r="AL201" i="1" a="1"/>
  <c r="AL201" i="1" s="1"/>
  <c r="AN201" i="1" s="1"/>
  <c r="AL197" i="1" a="1"/>
  <c r="AL197" i="1" s="1"/>
  <c r="AN197" i="1" s="1"/>
  <c r="AL193" i="1" a="1"/>
  <c r="AL193" i="1" s="1"/>
  <c r="AN193" i="1" s="1"/>
  <c r="AL189" i="1" a="1"/>
  <c r="AL189" i="1" s="1"/>
  <c r="AN189" i="1" s="1"/>
  <c r="AL185" i="1" a="1"/>
  <c r="AL185" i="1" s="1"/>
  <c r="AN185" i="1" s="1"/>
  <c r="AL181" i="1" a="1"/>
  <c r="AL181" i="1" s="1"/>
  <c r="AN181" i="1" s="1"/>
  <c r="AL177" i="1" a="1"/>
  <c r="AL177" i="1" s="1"/>
  <c r="AN177" i="1" s="1"/>
  <c r="AL173" i="1" a="1"/>
  <c r="AL173" i="1" s="1"/>
  <c r="AN173" i="1" s="1"/>
  <c r="AL169" i="1" a="1"/>
  <c r="AL169" i="1" s="1"/>
  <c r="AN169" i="1" s="1"/>
  <c r="AL165" i="1" a="1"/>
  <c r="AL165" i="1" s="1"/>
  <c r="AN165" i="1" s="1"/>
  <c r="AL161" i="1" a="1"/>
  <c r="AL161" i="1" s="1"/>
  <c r="AN161" i="1" s="1"/>
  <c r="AL157" i="1" a="1"/>
  <c r="AL157" i="1" s="1"/>
  <c r="AN157" i="1" s="1"/>
  <c r="AL16" i="1" a="1"/>
  <c r="AL16" i="1" s="1"/>
  <c r="AN16" i="1" s="1"/>
  <c r="AL12" i="1" a="1"/>
  <c r="AL12" i="1" s="1"/>
  <c r="AM12" i="1" s="1"/>
  <c r="AO12" i="1" s="1" a="1"/>
  <c r="AO12" i="1" s="1"/>
  <c r="AL8" i="1" a="1"/>
  <c r="AL8" i="1" s="1"/>
  <c r="AM8" i="1" s="1"/>
  <c r="AO8" i="1" s="1" a="1"/>
  <c r="AO8" i="1" s="1"/>
  <c r="AL548" i="1" a="1"/>
  <c r="AL548" i="1" s="1"/>
  <c r="AN548" i="1" s="1"/>
  <c r="AL544" i="1" a="1"/>
  <c r="AL544" i="1" s="1"/>
  <c r="AM544" i="1" s="1"/>
  <c r="AO544" i="1" s="1" a="1"/>
  <c r="AO544" i="1" s="1"/>
  <c r="AL540" i="1" a="1"/>
  <c r="AL540" i="1" s="1"/>
  <c r="AM540" i="1" s="1"/>
  <c r="AL536" i="1" a="1"/>
  <c r="AL536" i="1" s="1"/>
  <c r="AM536" i="1" s="1"/>
  <c r="AO536" i="1" s="1" a="1"/>
  <c r="AO536" i="1" s="1"/>
  <c r="AL532" i="1" a="1"/>
  <c r="AL532" i="1" s="1"/>
  <c r="AL528" i="1" a="1"/>
  <c r="AL528" i="1" s="1"/>
  <c r="AM528" i="1" s="1"/>
  <c r="AL524" i="1" a="1"/>
  <c r="AL524" i="1" s="1"/>
  <c r="AM524" i="1" s="1"/>
  <c r="AO524" i="1" s="1" a="1"/>
  <c r="AO524" i="1" s="1"/>
  <c r="AL520" i="1" a="1"/>
  <c r="AL520" i="1" s="1"/>
  <c r="AM520" i="1" s="1"/>
  <c r="AO520" i="1" s="1" a="1"/>
  <c r="AO520" i="1" s="1"/>
  <c r="AL516" i="1" a="1"/>
  <c r="AL516" i="1" s="1"/>
  <c r="AL512" i="1" a="1"/>
  <c r="AL512" i="1" s="1"/>
  <c r="AN512" i="1" s="1"/>
  <c r="AL508" i="1" a="1"/>
  <c r="AL508" i="1" s="1"/>
  <c r="AM508" i="1" s="1"/>
  <c r="AO508" i="1" s="1" a="1"/>
  <c r="AO508" i="1" s="1"/>
  <c r="AL504" i="1" a="1"/>
  <c r="AL504" i="1" s="1"/>
  <c r="AM504" i="1" s="1"/>
  <c r="AO504" i="1" s="1" a="1"/>
  <c r="AO504" i="1" s="1"/>
  <c r="AL500" i="1" a="1"/>
  <c r="AL500" i="1" s="1"/>
  <c r="AL496" i="1" a="1"/>
  <c r="AL496" i="1" s="1"/>
  <c r="AM496" i="1" s="1"/>
  <c r="AO496" i="1" s="1" a="1"/>
  <c r="AO496" i="1" s="1"/>
  <c r="AL492" i="1" a="1"/>
  <c r="AL492" i="1" s="1"/>
  <c r="AN492" i="1" s="1"/>
  <c r="AL488" i="1" a="1"/>
  <c r="AL488" i="1" s="1"/>
  <c r="AN488" i="1" s="1"/>
  <c r="AL484" i="1" a="1"/>
  <c r="AL484" i="1" s="1"/>
  <c r="AL480" i="1" a="1"/>
  <c r="AL480" i="1" s="1"/>
  <c r="AN480" i="1" s="1"/>
  <c r="AL476" i="1" a="1"/>
  <c r="AL476" i="1" s="1"/>
  <c r="AM476" i="1" s="1"/>
  <c r="AO476" i="1" s="1" a="1"/>
  <c r="AO476" i="1" s="1"/>
  <c r="AL472" i="1" a="1"/>
  <c r="AL472" i="1" s="1"/>
  <c r="AM472" i="1" s="1"/>
  <c r="AO472" i="1" s="1" a="1"/>
  <c r="AO472" i="1" s="1"/>
  <c r="AL468" i="1" a="1"/>
  <c r="AL468" i="1" s="1"/>
  <c r="AM468" i="1" s="1"/>
  <c r="AO468" i="1" s="1" a="1"/>
  <c r="AO468" i="1" s="1"/>
  <c r="AL464" i="1" a="1"/>
  <c r="AL464" i="1" s="1"/>
  <c r="AN464" i="1" s="1"/>
  <c r="AL460" i="1" a="1"/>
  <c r="AL460" i="1" s="1"/>
  <c r="AN460" i="1" s="1"/>
  <c r="AL456" i="1" a="1"/>
  <c r="AL456" i="1" s="1"/>
  <c r="AN456" i="1" s="1"/>
  <c r="AL452" i="1" a="1"/>
  <c r="AL452" i="1" s="1"/>
  <c r="AM452" i="1" s="1"/>
  <c r="AO452" i="1" s="1" a="1"/>
  <c r="AO452" i="1" s="1"/>
  <c r="AL448" i="1" a="1"/>
  <c r="AL448" i="1" s="1"/>
  <c r="AM448" i="1" s="1"/>
  <c r="AO448" i="1" s="1" a="1"/>
  <c r="AO448" i="1" s="1"/>
  <c r="AL444" i="1" a="1"/>
  <c r="AL444" i="1" s="1"/>
  <c r="AN444" i="1" s="1"/>
  <c r="AL440" i="1" a="1"/>
  <c r="AL440" i="1" s="1"/>
  <c r="AM440" i="1" s="1"/>
  <c r="AO440" i="1" s="1" a="1"/>
  <c r="AO440" i="1" s="1"/>
  <c r="AL436" i="1" a="1"/>
  <c r="AL436" i="1" s="1"/>
  <c r="AN436" i="1" s="1"/>
  <c r="AL432" i="1" a="1"/>
  <c r="AL432" i="1" s="1"/>
  <c r="AN432" i="1" s="1"/>
  <c r="AL428" i="1" a="1"/>
  <c r="AL428" i="1" s="1"/>
  <c r="AN428" i="1" s="1"/>
  <c r="AL424" i="1" a="1"/>
  <c r="AL424" i="1" s="1"/>
  <c r="AN424" i="1" s="1"/>
  <c r="AL420" i="1" a="1"/>
  <c r="AL420" i="1" s="1"/>
  <c r="AL416" i="1" a="1"/>
  <c r="AL416" i="1" s="1"/>
  <c r="AN416" i="1" s="1"/>
  <c r="AL412" i="1" a="1"/>
  <c r="AL412" i="1" s="1"/>
  <c r="AN412" i="1" s="1"/>
  <c r="AL408" i="1" a="1"/>
  <c r="AL408" i="1" s="1"/>
  <c r="AN408" i="1" s="1"/>
  <c r="AL404" i="1" a="1"/>
  <c r="AL404" i="1" s="1"/>
  <c r="AN404" i="1" s="1"/>
  <c r="AL400" i="1" a="1"/>
  <c r="AL400" i="1" s="1"/>
  <c r="AN400" i="1" s="1"/>
  <c r="AL396" i="1" a="1"/>
  <c r="AL396" i="1" s="1"/>
  <c r="AN396" i="1" s="1"/>
  <c r="AL10" i="1" a="1"/>
  <c r="AL10" i="1" s="1"/>
  <c r="AN10" i="1" s="1"/>
  <c r="AL392" i="1" a="1"/>
  <c r="AL392" i="1" s="1"/>
  <c r="AL388" i="1" a="1"/>
  <c r="AL388" i="1" s="1"/>
  <c r="AN388" i="1" s="1"/>
  <c r="AL384" i="1" a="1"/>
  <c r="AL384" i="1" s="1"/>
  <c r="AN384" i="1" s="1"/>
  <c r="AL380" i="1" a="1"/>
  <c r="AL380" i="1" s="1"/>
  <c r="AN380" i="1" s="1"/>
  <c r="AL376" i="1" a="1"/>
  <c r="AL376" i="1" s="1"/>
  <c r="AN376" i="1" s="1"/>
  <c r="AL372" i="1" a="1"/>
  <c r="AL372" i="1" s="1"/>
  <c r="AN372" i="1" s="1"/>
  <c r="AL368" i="1" a="1"/>
  <c r="AL368" i="1" s="1"/>
  <c r="AL364" i="1" a="1"/>
  <c r="AL364" i="1" s="1"/>
  <c r="AN364" i="1" s="1"/>
  <c r="AL360" i="1" a="1"/>
  <c r="AL360" i="1" s="1"/>
  <c r="AM360" i="1" s="1"/>
  <c r="AO360" i="1" s="1" a="1"/>
  <c r="AO360" i="1" s="1"/>
  <c r="AL356" i="1" a="1"/>
  <c r="AL356" i="1" s="1"/>
  <c r="AN356" i="1" s="1"/>
  <c r="AL352" i="1" a="1"/>
  <c r="AL352" i="1" s="1"/>
  <c r="AM352" i="1" s="1"/>
  <c r="AO352" i="1" s="1" a="1"/>
  <c r="AO352" i="1" s="1"/>
  <c r="AL348" i="1" a="1"/>
  <c r="AL348" i="1" s="1"/>
  <c r="AN348" i="1" s="1"/>
  <c r="AL344" i="1" a="1"/>
  <c r="AL344" i="1" s="1"/>
  <c r="AM344" i="1" s="1"/>
  <c r="AO344" i="1" s="1" a="1"/>
  <c r="AO344" i="1" s="1"/>
  <c r="AL340" i="1" a="1"/>
  <c r="AL340" i="1" s="1"/>
  <c r="AN340" i="1" s="1"/>
  <c r="AL336" i="1" a="1"/>
  <c r="AL336" i="1" s="1"/>
  <c r="AL332" i="1" a="1"/>
  <c r="AL332" i="1" s="1"/>
  <c r="AN332" i="1" s="1"/>
  <c r="AL328" i="1" a="1"/>
  <c r="AL328" i="1" s="1"/>
  <c r="AL324" i="1" a="1"/>
  <c r="AL324" i="1" s="1"/>
  <c r="AN324" i="1" s="1"/>
  <c r="AL320" i="1" a="1"/>
  <c r="AL320" i="1" s="1"/>
  <c r="AN320" i="1" s="1"/>
  <c r="AL316" i="1" a="1"/>
  <c r="AL316" i="1" s="1"/>
  <c r="AN316" i="1" s="1"/>
  <c r="AL312" i="1" a="1"/>
  <c r="AL312" i="1" s="1"/>
  <c r="AL308" i="1" a="1"/>
  <c r="AL308" i="1" s="1"/>
  <c r="AN308" i="1" s="1"/>
  <c r="AL304" i="1" a="1"/>
  <c r="AL304" i="1" s="1"/>
  <c r="AL300" i="1" a="1"/>
  <c r="AL300" i="1" s="1"/>
  <c r="AM300" i="1" s="1"/>
  <c r="AO300" i="1" s="1" a="1"/>
  <c r="AO300" i="1" s="1"/>
  <c r="AL296" i="1" a="1"/>
  <c r="AL296" i="1" s="1"/>
  <c r="AN296" i="1" s="1"/>
  <c r="AL292" i="1" a="1"/>
  <c r="AL292" i="1" s="1"/>
  <c r="AN292" i="1" s="1"/>
  <c r="AL288" i="1" a="1"/>
  <c r="AL288" i="1" s="1"/>
  <c r="AM288" i="1" s="1"/>
  <c r="AO288" i="1" s="1" a="1"/>
  <c r="AO288" i="1" s="1"/>
  <c r="AL284" i="1" a="1"/>
  <c r="AL284" i="1" s="1"/>
  <c r="AM284" i="1" s="1"/>
  <c r="AO284" i="1" s="1" a="1"/>
  <c r="AO284" i="1" s="1"/>
  <c r="AL280" i="1" a="1"/>
  <c r="AL280" i="1" s="1"/>
  <c r="AM280" i="1" s="1"/>
  <c r="AO280" i="1" s="1" a="1"/>
  <c r="AO280" i="1" s="1"/>
  <c r="AL276" i="1" a="1"/>
  <c r="AL276" i="1" s="1"/>
  <c r="AM276" i="1" s="1"/>
  <c r="AO276" i="1" s="1" a="1"/>
  <c r="AO276" i="1" s="1"/>
  <c r="AL272" i="1" a="1"/>
  <c r="AL272" i="1" s="1"/>
  <c r="AL268" i="1" a="1"/>
  <c r="AL268" i="1" s="1"/>
  <c r="AM268" i="1" s="1"/>
  <c r="AO268" i="1" s="1" a="1"/>
  <c r="AO268" i="1" s="1"/>
  <c r="AL264" i="1" a="1"/>
  <c r="AL264" i="1" s="1"/>
  <c r="AN264" i="1" s="1"/>
  <c r="AL260" i="1" a="1"/>
  <c r="AL260" i="1" s="1"/>
  <c r="AM260" i="1" s="1"/>
  <c r="AL256" i="1" a="1"/>
  <c r="AL256" i="1" s="1"/>
  <c r="AN256" i="1" s="1"/>
  <c r="AL252" i="1" a="1"/>
  <c r="AL252" i="1" s="1"/>
  <c r="AN252" i="1" s="1"/>
  <c r="AL248" i="1" a="1"/>
  <c r="AL248" i="1" s="1"/>
  <c r="AM248" i="1" s="1"/>
  <c r="AL244" i="1" a="1"/>
  <c r="AL244" i="1" s="1"/>
  <c r="AM244" i="1" s="1"/>
  <c r="AO244" i="1" s="1" a="1"/>
  <c r="AO244" i="1" s="1"/>
  <c r="AL240" i="1" a="1"/>
  <c r="AL240" i="1" s="1"/>
  <c r="AL236" i="1" a="1"/>
  <c r="AL236" i="1" s="1"/>
  <c r="AN236" i="1" s="1"/>
  <c r="AL232" i="1" a="1"/>
  <c r="AL232" i="1" s="1"/>
  <c r="AM232" i="1" s="1"/>
  <c r="AO232" i="1" s="1" a="1"/>
  <c r="AO232" i="1" s="1"/>
  <c r="AL228" i="1" a="1"/>
  <c r="AL228" i="1" s="1"/>
  <c r="AM228" i="1" s="1"/>
  <c r="AO228" i="1" s="1" a="1"/>
  <c r="AO228" i="1" s="1"/>
  <c r="AL224" i="1" a="1"/>
  <c r="AL224" i="1" s="1"/>
  <c r="AM224" i="1" s="1"/>
  <c r="AO224" i="1" s="1" a="1"/>
  <c r="AO224" i="1" s="1"/>
  <c r="AL220" i="1" a="1"/>
  <c r="AL220" i="1" s="1"/>
  <c r="AM220" i="1" s="1"/>
  <c r="AO220" i="1" s="1" a="1"/>
  <c r="AO220" i="1" s="1"/>
  <c r="AL216" i="1" a="1"/>
  <c r="AL216" i="1" s="1"/>
  <c r="AM216" i="1" s="1"/>
  <c r="AO216" i="1" s="1" a="1"/>
  <c r="AO216" i="1" s="1"/>
  <c r="AL212" i="1" a="1"/>
  <c r="AL212" i="1" s="1"/>
  <c r="AN212" i="1" s="1"/>
  <c r="AL208" i="1" a="1"/>
  <c r="AL208" i="1" s="1"/>
  <c r="AM208" i="1" s="1"/>
  <c r="AO208" i="1" s="1" a="1"/>
  <c r="AO208" i="1" s="1"/>
  <c r="AL204" i="1" a="1"/>
  <c r="AL204" i="1" s="1"/>
  <c r="AM204" i="1" s="1"/>
  <c r="AO204" i="1" s="1" a="1"/>
  <c r="AO204" i="1" s="1"/>
  <c r="AL200" i="1" a="1"/>
  <c r="AL200" i="1" s="1"/>
  <c r="AN200" i="1" s="1"/>
  <c r="AL196" i="1" a="1"/>
  <c r="AL196" i="1" s="1"/>
  <c r="AM196" i="1" s="1"/>
  <c r="AO196" i="1" s="1" a="1"/>
  <c r="AO196" i="1" s="1"/>
  <c r="AL192" i="1" a="1"/>
  <c r="AL192" i="1" s="1"/>
  <c r="AM192" i="1" s="1"/>
  <c r="AO192" i="1" s="1" a="1"/>
  <c r="AO192" i="1" s="1"/>
  <c r="AL70" i="1" a="1"/>
  <c r="AL70" i="1" s="1"/>
  <c r="AL62" i="1" a="1"/>
  <c r="AL62" i="1" s="1"/>
  <c r="AL54" i="1" a="1"/>
  <c r="AL54" i="1" s="1"/>
  <c r="AL46" i="1" a="1"/>
  <c r="AL46" i="1" s="1"/>
  <c r="AL42" i="1" a="1"/>
  <c r="AL42" i="1" s="1"/>
  <c r="AL34" i="1" a="1"/>
  <c r="AL34" i="1" s="1"/>
  <c r="AL30" i="1" a="1"/>
  <c r="AL30" i="1" s="1"/>
  <c r="AL26" i="1" a="1"/>
  <c r="AL26" i="1" s="1"/>
  <c r="AL22" i="1" a="1"/>
  <c r="AL22" i="1" s="1"/>
  <c r="AL18" i="1" a="1"/>
  <c r="AL18" i="1" s="1"/>
  <c r="AL74" i="1" a="1"/>
  <c r="AL74" i="1" s="1"/>
  <c r="AL66" i="1" a="1"/>
  <c r="AL66" i="1" s="1"/>
  <c r="AL58" i="1" a="1"/>
  <c r="AL58" i="1" s="1"/>
  <c r="AL50" i="1" a="1"/>
  <c r="AL50" i="1" s="1"/>
  <c r="AL38" i="1" a="1"/>
  <c r="AL38" i="1" s="1"/>
  <c r="AL550" i="1" a="1"/>
  <c r="AL550" i="1" s="1"/>
  <c r="AL14" i="1" a="1"/>
  <c r="AL14" i="1" s="1"/>
  <c r="AL6" i="1" a="1"/>
  <c r="AL6" i="1" s="1"/>
  <c r="AL546" i="1" a="1"/>
  <c r="AL546" i="1" s="1"/>
  <c r="AL538" i="1" a="1"/>
  <c r="AL538" i="1" s="1"/>
  <c r="AL526" i="1" a="1"/>
  <c r="AL526" i="1" s="1"/>
  <c r="AL522" i="1" a="1"/>
  <c r="AL522" i="1" s="1"/>
  <c r="AL514" i="1" a="1"/>
  <c r="AL514" i="1" s="1"/>
  <c r="AL506" i="1" a="1"/>
  <c r="AL506" i="1" s="1"/>
  <c r="AL498" i="1" a="1"/>
  <c r="AL498" i="1" s="1"/>
  <c r="AL494" i="1" a="1"/>
  <c r="AL494" i="1" s="1"/>
  <c r="AL490" i="1" a="1"/>
  <c r="AL490" i="1" s="1"/>
  <c r="AL486" i="1" a="1"/>
  <c r="AL486" i="1" s="1"/>
  <c r="AL482" i="1" a="1"/>
  <c r="AL482" i="1" s="1"/>
  <c r="AL474" i="1" a="1"/>
  <c r="AL474" i="1" s="1"/>
  <c r="AL470" i="1" a="1"/>
  <c r="AL470" i="1" s="1"/>
  <c r="AL458" i="1" a="1"/>
  <c r="AL458" i="1" s="1"/>
  <c r="AL450" i="1" a="1"/>
  <c r="AL450" i="1" s="1"/>
  <c r="AL442" i="1" a="1"/>
  <c r="AL442" i="1" s="1"/>
  <c r="AL434" i="1" a="1"/>
  <c r="AL434" i="1" s="1"/>
  <c r="AL426" i="1" a="1"/>
  <c r="AL426" i="1" s="1"/>
  <c r="AL414" i="1" a="1"/>
  <c r="AL414" i="1" s="1"/>
  <c r="AL406" i="1" a="1"/>
  <c r="AL406" i="1" s="1"/>
  <c r="AL398" i="1" a="1"/>
  <c r="AL398" i="1" s="1"/>
  <c r="AL390" i="1" a="1"/>
  <c r="AL390" i="1" s="1"/>
  <c r="AL382" i="1" a="1"/>
  <c r="AL382" i="1" s="1"/>
  <c r="AL374" i="1" a="1"/>
  <c r="AL374" i="1" s="1"/>
  <c r="AL366" i="1" a="1"/>
  <c r="AL366" i="1" s="1"/>
  <c r="AL358" i="1" a="1"/>
  <c r="AL358" i="1" s="1"/>
  <c r="AL350" i="1" a="1"/>
  <c r="AL350" i="1" s="1"/>
  <c r="AL342" i="1" a="1"/>
  <c r="AL342" i="1" s="1"/>
  <c r="AL334" i="1" a="1"/>
  <c r="AL334" i="1" s="1"/>
  <c r="AL326" i="1" a="1"/>
  <c r="AL326" i="1" s="1"/>
  <c r="AL318" i="1" a="1"/>
  <c r="AL318" i="1" s="1"/>
  <c r="AL310" i="1" a="1"/>
  <c r="AL310" i="1" s="1"/>
  <c r="AL302" i="1" a="1"/>
  <c r="AL302" i="1" s="1"/>
  <c r="AL294" i="1" a="1"/>
  <c r="AL294" i="1" s="1"/>
  <c r="AL286" i="1" a="1"/>
  <c r="AL286" i="1" s="1"/>
  <c r="AL282" i="1" a="1"/>
  <c r="AL282" i="1" s="1"/>
  <c r="AL270" i="1" a="1"/>
  <c r="AL270" i="1" s="1"/>
  <c r="AL266" i="1" a="1"/>
  <c r="AL266" i="1" s="1"/>
  <c r="AL258" i="1" a="1"/>
  <c r="AL258" i="1" s="1"/>
  <c r="AL254" i="1" a="1"/>
  <c r="AL254" i="1" s="1"/>
  <c r="AL250" i="1" a="1"/>
  <c r="AL250" i="1" s="1"/>
  <c r="AL246" i="1" a="1"/>
  <c r="AL246" i="1" s="1"/>
  <c r="AL242" i="1" a="1"/>
  <c r="AL242" i="1" s="1"/>
  <c r="AL238" i="1" a="1"/>
  <c r="AL238" i="1" s="1"/>
  <c r="AL234" i="1" a="1"/>
  <c r="AL234" i="1" s="1"/>
  <c r="AL230" i="1" a="1"/>
  <c r="AL230" i="1" s="1"/>
  <c r="AL226" i="1" a="1"/>
  <c r="AL226" i="1" s="1"/>
  <c r="AL222" i="1" a="1"/>
  <c r="AL222" i="1" s="1"/>
  <c r="AL218" i="1" a="1"/>
  <c r="AL218" i="1" s="1"/>
  <c r="AL214" i="1" a="1"/>
  <c r="AL214" i="1" s="1"/>
  <c r="AL210" i="1" a="1"/>
  <c r="AL210" i="1" s="1"/>
  <c r="AL206" i="1" a="1"/>
  <c r="AL206" i="1" s="1"/>
  <c r="AL202" i="1" a="1"/>
  <c r="AL202" i="1" s="1"/>
  <c r="AL198" i="1" a="1"/>
  <c r="AL198" i="1" s="1"/>
  <c r="AL194" i="1" a="1"/>
  <c r="AL194" i="1" s="1"/>
  <c r="AL190" i="1" a="1"/>
  <c r="AL190" i="1" s="1"/>
  <c r="AL186" i="1" a="1"/>
  <c r="AL186" i="1" s="1"/>
  <c r="AL182" i="1" a="1"/>
  <c r="AL182" i="1" s="1"/>
  <c r="AL178" i="1" a="1"/>
  <c r="AL178" i="1" s="1"/>
  <c r="AL174" i="1" a="1"/>
  <c r="AL174" i="1" s="1"/>
  <c r="AL170" i="1" a="1"/>
  <c r="AL170" i="1" s="1"/>
  <c r="AL166" i="1" a="1"/>
  <c r="AL166" i="1" s="1"/>
  <c r="AL162" i="1" a="1"/>
  <c r="AL162" i="1" s="1"/>
  <c r="AL158" i="1" a="1"/>
  <c r="AL158" i="1" s="1"/>
  <c r="AL154" i="1" a="1"/>
  <c r="AL154" i="1" s="1"/>
  <c r="AL150" i="1" a="1"/>
  <c r="AL150" i="1" s="1"/>
  <c r="AL146" i="1" a="1"/>
  <c r="AL146" i="1" s="1"/>
  <c r="AL142" i="1" a="1"/>
  <c r="AL142" i="1" s="1"/>
  <c r="AL138" i="1" a="1"/>
  <c r="AL138" i="1" s="1"/>
  <c r="AL134" i="1" a="1"/>
  <c r="AL134" i="1" s="1"/>
  <c r="AL130" i="1" a="1"/>
  <c r="AL130" i="1" s="1"/>
  <c r="AL126" i="1" a="1"/>
  <c r="AL126" i="1" s="1"/>
  <c r="AL122" i="1" a="1"/>
  <c r="AL122" i="1" s="1"/>
  <c r="AL118" i="1" a="1"/>
  <c r="AL118" i="1" s="1"/>
  <c r="AL114" i="1" a="1"/>
  <c r="AL114" i="1" s="1"/>
  <c r="AL110" i="1" a="1"/>
  <c r="AL110" i="1" s="1"/>
  <c r="AL106" i="1" a="1"/>
  <c r="AL106" i="1" s="1"/>
  <c r="AL102" i="1" a="1"/>
  <c r="AL102" i="1" s="1"/>
  <c r="AL98" i="1" a="1"/>
  <c r="AL98" i="1" s="1"/>
  <c r="AL94" i="1" a="1"/>
  <c r="AL94" i="1" s="1"/>
  <c r="AL90" i="1" a="1"/>
  <c r="AL90" i="1" s="1"/>
  <c r="AL86" i="1" a="1"/>
  <c r="AL86" i="1" s="1"/>
  <c r="AL82" i="1" a="1"/>
  <c r="AL82" i="1" s="1"/>
  <c r="AL78" i="1" a="1"/>
  <c r="AL78" i="1" s="1"/>
  <c r="AL77" i="1" a="1"/>
  <c r="AL77" i="1" s="1"/>
  <c r="AL542" i="1" a="1"/>
  <c r="AL542" i="1" s="1"/>
  <c r="AL534" i="1" a="1"/>
  <c r="AL534" i="1" s="1"/>
  <c r="AL530" i="1" a="1"/>
  <c r="AL530" i="1" s="1"/>
  <c r="AL518" i="1" a="1"/>
  <c r="AL518" i="1" s="1"/>
  <c r="AL510" i="1" a="1"/>
  <c r="AL510" i="1" s="1"/>
  <c r="AL502" i="1" a="1"/>
  <c r="AL502" i="1" s="1"/>
  <c r="AL478" i="1" a="1"/>
  <c r="AL478" i="1" s="1"/>
  <c r="AL466" i="1" a="1"/>
  <c r="AL466" i="1" s="1"/>
  <c r="AL462" i="1" a="1"/>
  <c r="AL462" i="1" s="1"/>
  <c r="AL454" i="1" a="1"/>
  <c r="AL454" i="1" s="1"/>
  <c r="AL446" i="1" a="1"/>
  <c r="AL446" i="1" s="1"/>
  <c r="AL438" i="1" a="1"/>
  <c r="AL438" i="1" s="1"/>
  <c r="AL430" i="1" a="1"/>
  <c r="AL430" i="1" s="1"/>
  <c r="AL422" i="1" a="1"/>
  <c r="AL422" i="1" s="1"/>
  <c r="AL418" i="1" a="1"/>
  <c r="AL418" i="1" s="1"/>
  <c r="AL410" i="1" a="1"/>
  <c r="AL410" i="1" s="1"/>
  <c r="AL402" i="1" a="1"/>
  <c r="AL402" i="1" s="1"/>
  <c r="AL394" i="1" a="1"/>
  <c r="AL394" i="1" s="1"/>
  <c r="AL386" i="1" a="1"/>
  <c r="AL386" i="1" s="1"/>
  <c r="AL378" i="1" a="1"/>
  <c r="AL378" i="1" s="1"/>
  <c r="AL370" i="1" a="1"/>
  <c r="AL370" i="1" s="1"/>
  <c r="AL362" i="1" a="1"/>
  <c r="AL362" i="1" s="1"/>
  <c r="AL354" i="1" a="1"/>
  <c r="AL354" i="1" s="1"/>
  <c r="AL346" i="1" a="1"/>
  <c r="AL346" i="1" s="1"/>
  <c r="AL338" i="1" a="1"/>
  <c r="AL338" i="1" s="1"/>
  <c r="AL330" i="1" a="1"/>
  <c r="AL330" i="1" s="1"/>
  <c r="AL322" i="1" a="1"/>
  <c r="AL322" i="1" s="1"/>
  <c r="AL314" i="1" a="1"/>
  <c r="AL314" i="1" s="1"/>
  <c r="AL306" i="1" a="1"/>
  <c r="AL306" i="1" s="1"/>
  <c r="AL298" i="1" a="1"/>
  <c r="AL298" i="1" s="1"/>
  <c r="AL290" i="1" a="1"/>
  <c r="AL290" i="1" s="1"/>
  <c r="AL278" i="1" a="1"/>
  <c r="AL278" i="1" s="1"/>
  <c r="AL274" i="1" a="1"/>
  <c r="AL274" i="1" s="1"/>
  <c r="AL262" i="1" a="1"/>
  <c r="AL262" i="1" s="1"/>
  <c r="AB217" i="1"/>
  <c r="AB185" i="1"/>
  <c r="AL73" i="1" a="1"/>
  <c r="AL73" i="1" s="1"/>
  <c r="AL69" i="1" a="1"/>
  <c r="AL69" i="1" s="1"/>
  <c r="AL65" i="1" a="1"/>
  <c r="AL65" i="1" s="1"/>
  <c r="AL61" i="1" a="1"/>
  <c r="AL61" i="1" s="1"/>
  <c r="AL57" i="1" a="1"/>
  <c r="AL57" i="1" s="1"/>
  <c r="AL53" i="1" a="1"/>
  <c r="AL53" i="1" s="1"/>
  <c r="AL49" i="1" a="1"/>
  <c r="AL49" i="1" s="1"/>
  <c r="AL45" i="1" a="1"/>
  <c r="AL45" i="1" s="1"/>
  <c r="AL41" i="1" a="1"/>
  <c r="AL41" i="1" s="1"/>
  <c r="AL37" i="1" a="1"/>
  <c r="AL37" i="1" s="1"/>
  <c r="AL33" i="1" a="1"/>
  <c r="AL33" i="1" s="1"/>
  <c r="AL29" i="1" a="1"/>
  <c r="AL29" i="1" s="1"/>
  <c r="AL25" i="1" a="1"/>
  <c r="AL25" i="1" s="1"/>
  <c r="AL21" i="1" a="1"/>
  <c r="AL21" i="1" s="1"/>
  <c r="AL125" i="1" a="1"/>
  <c r="AL125" i="1" s="1"/>
  <c r="AL121" i="1" a="1"/>
  <c r="AL121" i="1" s="1"/>
  <c r="AL117" i="1" a="1"/>
  <c r="AL117" i="1" s="1"/>
  <c r="AL113" i="1" a="1"/>
  <c r="AL113" i="1" s="1"/>
  <c r="AL109" i="1" a="1"/>
  <c r="AL109" i="1" s="1"/>
  <c r="AL105" i="1" a="1"/>
  <c r="AL105" i="1" s="1"/>
  <c r="AL101" i="1" a="1"/>
  <c r="AL101" i="1" s="1"/>
  <c r="AL97" i="1" a="1"/>
  <c r="AL97" i="1" s="1"/>
  <c r="AL93" i="1" a="1"/>
  <c r="AL93" i="1" s="1"/>
  <c r="AL89" i="1" a="1"/>
  <c r="AL89" i="1" s="1"/>
  <c r="AL85" i="1" a="1"/>
  <c r="AL85" i="1" s="1"/>
  <c r="AL81" i="1" a="1"/>
  <c r="AL81" i="1" s="1"/>
  <c r="AL188" i="1" a="1"/>
  <c r="AL188" i="1" s="1"/>
  <c r="AL184" i="1" a="1"/>
  <c r="AL184" i="1" s="1"/>
  <c r="AL180" i="1" a="1"/>
  <c r="AL180" i="1" s="1"/>
  <c r="AL176" i="1" a="1"/>
  <c r="AL176" i="1" s="1"/>
  <c r="AL172" i="1" a="1"/>
  <c r="AL172" i="1" s="1"/>
  <c r="AL168" i="1" a="1"/>
  <c r="AL168" i="1" s="1"/>
  <c r="AL164" i="1" a="1"/>
  <c r="AL164" i="1" s="1"/>
  <c r="AL160" i="1" a="1"/>
  <c r="AL160" i="1" s="1"/>
  <c r="AL156" i="1" a="1"/>
  <c r="AL156" i="1" s="1"/>
  <c r="AL152" i="1" a="1"/>
  <c r="AL152" i="1" s="1"/>
  <c r="AL148" i="1" a="1"/>
  <c r="AL148" i="1" s="1"/>
  <c r="AL144" i="1" a="1"/>
  <c r="AL144" i="1" s="1"/>
  <c r="AL140" i="1" a="1"/>
  <c r="AL140" i="1" s="1"/>
  <c r="AL136" i="1" a="1"/>
  <c r="AL136" i="1" s="1"/>
  <c r="AL132" i="1" a="1"/>
  <c r="AL132" i="1" s="1"/>
  <c r="AL128" i="1" a="1"/>
  <c r="AL128" i="1" s="1"/>
  <c r="AL124" i="1" a="1"/>
  <c r="AL124" i="1" s="1"/>
  <c r="AL120" i="1" a="1"/>
  <c r="AL120" i="1" s="1"/>
  <c r="AL116" i="1" a="1"/>
  <c r="AL116" i="1" s="1"/>
  <c r="AL112" i="1" a="1"/>
  <c r="AL112" i="1" s="1"/>
  <c r="AL108" i="1" a="1"/>
  <c r="AL108" i="1" s="1"/>
  <c r="AL104" i="1" a="1"/>
  <c r="AL104" i="1" s="1"/>
  <c r="AL100" i="1" a="1"/>
  <c r="AL100" i="1" s="1"/>
  <c r="AL96" i="1" a="1"/>
  <c r="AL96" i="1" s="1"/>
  <c r="AL92" i="1" a="1"/>
  <c r="AL92" i="1" s="1"/>
  <c r="AL88" i="1" a="1"/>
  <c r="AL88" i="1" s="1"/>
  <c r="AL84" i="1" a="1"/>
  <c r="AL84" i="1" s="1"/>
  <c r="AL80" i="1" a="1"/>
  <c r="AL80" i="1" s="1"/>
  <c r="AL5" i="1" a="1"/>
  <c r="AL5" i="1" s="1"/>
  <c r="AM71" i="1"/>
  <c r="AN71" i="1"/>
  <c r="AB233" i="1"/>
  <c r="AB158" i="1"/>
  <c r="AB156" i="1"/>
  <c r="AB67" i="1"/>
  <c r="Z3" i="1"/>
  <c r="AB120" i="1"/>
  <c r="AB72" i="1"/>
  <c r="AC3" i="1"/>
  <c r="AB99" i="1"/>
  <c r="AB249" i="1"/>
  <c r="AB129" i="1"/>
  <c r="AB33" i="1"/>
  <c r="AB173" i="1"/>
  <c r="AB241" i="1"/>
  <c r="AB145" i="1"/>
  <c r="AB550" i="1"/>
  <c r="AB191" i="1"/>
  <c r="AB87" i="1"/>
  <c r="AB204" i="1"/>
  <c r="AB100" i="1"/>
  <c r="AB154" i="1"/>
  <c r="AB65" i="1"/>
  <c r="AB441" i="1"/>
  <c r="AB152" i="1"/>
  <c r="AB32" i="1"/>
  <c r="AB175" i="1"/>
  <c r="AB79" i="1"/>
  <c r="AB188" i="1"/>
  <c r="AB234" i="1"/>
  <c r="AB202" i="1"/>
  <c r="AB170" i="1"/>
  <c r="AB18" i="1"/>
  <c r="AB112" i="1"/>
  <c r="AB71" i="1"/>
  <c r="AB31" i="1"/>
  <c r="AB220" i="1"/>
  <c r="AB186" i="1"/>
  <c r="AB30" i="1"/>
  <c r="AB205" i="1"/>
  <c r="AB157" i="1"/>
  <c r="AB28" i="1"/>
  <c r="AB13" i="1"/>
  <c r="AB155" i="1"/>
  <c r="AB66" i="1"/>
  <c r="AB187" i="1"/>
  <c r="AB101" i="1"/>
  <c r="AB37" i="1"/>
  <c r="AM129" i="1" l="1"/>
  <c r="AO129" i="1" s="1" a="1"/>
  <c r="AO129" i="1" s="1"/>
  <c r="AP129" i="1" s="1"/>
  <c r="AN237" i="1"/>
  <c r="AM205" i="1"/>
  <c r="AO205" i="1" s="1" a="1"/>
  <c r="AO205" i="1" s="1"/>
  <c r="AP205" i="1" s="1"/>
  <c r="AM301" i="1"/>
  <c r="AN269" i="1"/>
  <c r="AM215" i="1"/>
  <c r="AO215" i="1" s="1" a="1"/>
  <c r="AO215" i="1" s="1"/>
  <c r="AP215" i="1" s="1"/>
  <c r="AM7" i="1"/>
  <c r="AO7" i="1" s="1" a="1"/>
  <c r="AO7" i="1" s="1"/>
  <c r="AP7" i="1" s="1"/>
  <c r="AN39" i="1"/>
  <c r="AN32" i="1"/>
  <c r="AN507" i="1"/>
  <c r="AN431" i="1"/>
  <c r="AN343" i="1"/>
  <c r="AM497" i="1"/>
  <c r="AO497" i="1" s="1" a="1"/>
  <c r="AO497" i="1" s="1"/>
  <c r="AP497" i="1" s="1"/>
  <c r="AN371" i="1"/>
  <c r="AN64" i="1"/>
  <c r="AN435" i="1"/>
  <c r="AN487" i="1"/>
  <c r="AM139" i="1"/>
  <c r="AO139" i="1" s="1" a="1"/>
  <c r="AO139" i="1" s="1"/>
  <c r="AP139" i="1" s="1"/>
  <c r="AM165" i="1"/>
  <c r="AO165" i="1" s="1" a="1"/>
  <c r="AO165" i="1" s="1"/>
  <c r="AM429" i="1"/>
  <c r="AO429" i="1" s="1" a="1"/>
  <c r="AO429" i="1" s="1"/>
  <c r="AP429" i="1" s="1"/>
  <c r="AN75" i="1"/>
  <c r="AN209" i="1"/>
  <c r="AN43" i="1"/>
  <c r="AN305" i="1"/>
  <c r="AO305" i="1" s="1" a="1"/>
  <c r="AO305" i="1" s="1"/>
  <c r="AP305" i="1" s="1"/>
  <c r="AN241" i="1"/>
  <c r="AN375" i="1"/>
  <c r="AM183" i="1"/>
  <c r="AO183" i="1" s="1" a="1"/>
  <c r="AO183" i="1" s="1"/>
  <c r="AP183" i="1" s="1"/>
  <c r="AM197" i="1"/>
  <c r="AO197" i="1" s="1" a="1"/>
  <c r="AO197" i="1" s="1"/>
  <c r="AP197" i="1" s="1"/>
  <c r="AM279" i="1"/>
  <c r="AO279" i="1" s="1" a="1"/>
  <c r="AO279" i="1" s="1"/>
  <c r="AP279" i="1" s="1"/>
  <c r="AN247" i="1"/>
  <c r="AN311" i="1"/>
  <c r="AO311" i="1" s="1" a="1"/>
  <c r="AO311" i="1" s="1"/>
  <c r="AP311" i="1" s="1"/>
  <c r="AN107" i="1"/>
  <c r="AN35" i="1"/>
  <c r="AM453" i="1"/>
  <c r="AO453" i="1" s="1" a="1"/>
  <c r="AO453" i="1" s="1"/>
  <c r="AP453" i="1" s="1"/>
  <c r="AN60" i="1"/>
  <c r="AN423" i="1"/>
  <c r="AN531" i="1"/>
  <c r="AN153" i="1"/>
  <c r="AM233" i="1"/>
  <c r="AO233" i="1" s="1" a="1"/>
  <c r="AO233" i="1" s="1"/>
  <c r="AP233" i="1" s="1"/>
  <c r="AN28" i="1"/>
  <c r="AO28" i="1" s="1" a="1"/>
  <c r="AO28" i="1" s="1"/>
  <c r="AP28" i="1" s="1"/>
  <c r="AM265" i="1"/>
  <c r="AO265" i="1" s="1" a="1"/>
  <c r="AO265" i="1" s="1"/>
  <c r="AP265" i="1" s="1"/>
  <c r="AM481" i="1"/>
  <c r="AO481" i="1" s="1" a="1"/>
  <c r="AO481" i="1" s="1"/>
  <c r="AP481" i="1" s="1"/>
  <c r="AN31" i="1"/>
  <c r="AO31" i="1" s="1" a="1"/>
  <c r="AO31" i="1" s="1"/>
  <c r="AP31" i="1" s="1"/>
  <c r="AM353" i="1"/>
  <c r="AO353" i="1" s="1" a="1"/>
  <c r="AO353" i="1" s="1"/>
  <c r="AP353" i="1" s="1"/>
  <c r="AM275" i="1"/>
  <c r="AO275" i="1" s="1" a="1"/>
  <c r="AO275" i="1" s="1"/>
  <c r="AP275" i="1" s="1"/>
  <c r="AN419" i="1"/>
  <c r="AN67" i="1"/>
  <c r="AN284" i="1"/>
  <c r="AN536" i="1"/>
  <c r="AM307" i="1"/>
  <c r="AO307" i="1" s="1" a="1"/>
  <c r="AO307" i="1" s="1"/>
  <c r="AP307" i="1" s="1"/>
  <c r="AM103" i="1"/>
  <c r="AO103" i="1" s="1" a="1"/>
  <c r="AO103" i="1" s="1"/>
  <c r="AP103" i="1" s="1"/>
  <c r="AM252" i="1"/>
  <c r="AO252" i="1" s="1" a="1"/>
  <c r="AO252" i="1" s="1"/>
  <c r="AP252" i="1" s="1"/>
  <c r="AM193" i="1"/>
  <c r="AO193" i="1" s="1" a="1"/>
  <c r="AO193" i="1" s="1"/>
  <c r="AP193" i="1" s="1"/>
  <c r="AN479" i="1"/>
  <c r="AM337" i="1"/>
  <c r="AO337" i="1" s="1" a="1"/>
  <c r="AO337" i="1" s="1"/>
  <c r="AP337" i="1" s="1"/>
  <c r="AN339" i="1"/>
  <c r="AM179" i="1"/>
  <c r="AO179" i="1" s="1" a="1"/>
  <c r="AO179" i="1" s="1"/>
  <c r="AP179" i="1" s="1"/>
  <c r="AN467" i="1"/>
  <c r="AM369" i="1"/>
  <c r="AO369" i="1" s="1" a="1"/>
  <c r="AO369" i="1" s="1"/>
  <c r="AP369" i="1" s="1"/>
  <c r="AM211" i="1"/>
  <c r="AO211" i="1" s="1" a="1"/>
  <c r="AO211" i="1" s="1"/>
  <c r="AP211" i="1" s="1"/>
  <c r="AM417" i="1"/>
  <c r="AO417" i="1" s="1" a="1"/>
  <c r="AO417" i="1" s="1"/>
  <c r="AP417" i="1" s="1"/>
  <c r="AM161" i="1"/>
  <c r="AO161" i="1" s="1" a="1"/>
  <c r="AO161" i="1" s="1"/>
  <c r="AP161" i="1" s="1"/>
  <c r="AM297" i="1"/>
  <c r="AO297" i="1" s="1" a="1"/>
  <c r="AO297" i="1" s="1"/>
  <c r="AP297" i="1" s="1"/>
  <c r="AM243" i="1"/>
  <c r="AO243" i="1" s="1" a="1"/>
  <c r="AO243" i="1" s="1"/>
  <c r="AP243" i="1" s="1"/>
  <c r="AN547" i="1"/>
  <c r="AN220" i="1"/>
  <c r="AM348" i="1"/>
  <c r="AO348" i="1" s="1" a="1"/>
  <c r="AO348" i="1" s="1"/>
  <c r="AP348" i="1" s="1"/>
  <c r="AN533" i="1"/>
  <c r="AO533" i="1" s="1" a="1"/>
  <c r="AO533" i="1" s="1"/>
  <c r="AP533" i="1" s="1"/>
  <c r="AM443" i="1"/>
  <c r="AO443" i="1" s="1" a="1"/>
  <c r="AO443" i="1" s="1"/>
  <c r="AP443" i="1" s="1"/>
  <c r="AM283" i="1"/>
  <c r="AO283" i="1" s="1" a="1"/>
  <c r="AO283" i="1" s="1"/>
  <c r="AP283" i="1" s="1"/>
  <c r="AM347" i="1"/>
  <c r="AO347" i="1" s="1" a="1"/>
  <c r="AO347" i="1" s="1"/>
  <c r="AP347" i="1" s="1"/>
  <c r="AM495" i="1"/>
  <c r="AO495" i="1" s="1" a="1"/>
  <c r="AO495" i="1" s="1"/>
  <c r="AP495" i="1" s="1"/>
  <c r="AN519" i="1"/>
  <c r="AN36" i="1"/>
  <c r="AM257" i="1"/>
  <c r="AO257" i="1" s="1" a="1"/>
  <c r="AO257" i="1" s="1"/>
  <c r="AP257" i="1" s="1"/>
  <c r="AN52" i="1"/>
  <c r="AN427" i="1"/>
  <c r="AO427" i="1" s="1" a="1"/>
  <c r="AO427" i="1" s="1"/>
  <c r="AP427" i="1" s="1"/>
  <c r="AN59" i="1"/>
  <c r="AN387" i="1"/>
  <c r="AM289" i="1"/>
  <c r="AO289" i="1" s="1" a="1"/>
  <c r="AO289" i="1" s="1"/>
  <c r="AP289" i="1" s="1"/>
  <c r="AN19" i="1"/>
  <c r="AM51" i="1"/>
  <c r="AO51" i="1" s="1" a="1"/>
  <c r="AO51" i="1" s="1"/>
  <c r="AP51" i="1" s="1"/>
  <c r="AM225" i="1"/>
  <c r="AO225" i="1" s="1" a="1"/>
  <c r="AO225" i="1" s="1"/>
  <c r="AP225" i="1" s="1"/>
  <c r="AN379" i="1"/>
  <c r="AN451" i="1"/>
  <c r="AN331" i="1"/>
  <c r="AN499" i="1"/>
  <c r="AN549" i="1"/>
  <c r="AO549" i="1" s="1" a="1"/>
  <c r="AO549" i="1" s="1"/>
  <c r="AP549" i="1" s="1"/>
  <c r="AM15" i="1"/>
  <c r="AO15" i="1" s="1" a="1"/>
  <c r="AO15" i="1" s="1"/>
  <c r="AP15" i="1" s="1"/>
  <c r="AN20" i="1"/>
  <c r="AM341" i="1"/>
  <c r="AO341" i="1" s="1" a="1"/>
  <c r="AO341" i="1" s="1"/>
  <c r="AP341" i="1" s="1"/>
  <c r="AM235" i="1"/>
  <c r="AO235" i="1" s="1" a="1"/>
  <c r="AO235" i="1" s="1"/>
  <c r="AP235" i="1" s="1"/>
  <c r="AN267" i="1"/>
  <c r="AN203" i="1"/>
  <c r="AO203" i="1" s="1" a="1"/>
  <c r="AO203" i="1" s="1"/>
  <c r="AP203" i="1" s="1"/>
  <c r="AN393" i="1"/>
  <c r="AN523" i="1"/>
  <c r="AM299" i="1"/>
  <c r="AO299" i="1" s="1" a="1"/>
  <c r="AO299" i="1" s="1"/>
  <c r="AP299" i="1" s="1"/>
  <c r="AM95" i="1"/>
  <c r="AO95" i="1" s="1" a="1"/>
  <c r="AO95" i="1" s="1"/>
  <c r="AP95" i="1" s="1"/>
  <c r="AM171" i="1"/>
  <c r="AO171" i="1" s="1" a="1"/>
  <c r="AO171" i="1" s="1"/>
  <c r="AP171" i="1" s="1"/>
  <c r="AN27" i="1"/>
  <c r="AN477" i="1"/>
  <c r="AO477" i="1" s="1" a="1"/>
  <c r="AO477" i="1" s="1"/>
  <c r="AP477" i="1" s="1"/>
  <c r="AM412" i="1"/>
  <c r="AO412" i="1" s="1" a="1"/>
  <c r="AO412" i="1" s="1"/>
  <c r="AP412" i="1" s="1"/>
  <c r="AM521" i="1"/>
  <c r="AO521" i="1" s="1" a="1"/>
  <c r="AO521" i="1" s="1"/>
  <c r="AP521" i="1" s="1"/>
  <c r="AM245" i="1"/>
  <c r="AO245" i="1" s="1" a="1"/>
  <c r="AO245" i="1" s="1"/>
  <c r="AP245" i="1" s="1"/>
  <c r="AN72" i="1"/>
  <c r="AO72" i="1" s="1" a="1"/>
  <c r="AO72" i="1" s="1"/>
  <c r="AP72" i="1" s="1"/>
  <c r="AN277" i="1"/>
  <c r="AN40" i="1"/>
  <c r="AN63" i="1"/>
  <c r="AM149" i="1"/>
  <c r="AO149" i="1" s="1" a="1"/>
  <c r="AO149" i="1" s="1"/>
  <c r="AP149" i="1" s="1"/>
  <c r="AM403" i="1"/>
  <c r="AO403" i="1" s="1" a="1"/>
  <c r="AO403" i="1" s="1"/>
  <c r="AP403" i="1" s="1"/>
  <c r="AN293" i="1"/>
  <c r="AM405" i="1"/>
  <c r="AO405" i="1" s="1" a="1"/>
  <c r="AO405" i="1" s="1"/>
  <c r="AP405" i="1" s="1"/>
  <c r="AN24" i="1"/>
  <c r="AO24" i="1" s="1" a="1"/>
  <c r="AO24" i="1" s="1"/>
  <c r="AP24" i="1" s="1"/>
  <c r="AN317" i="1"/>
  <c r="AO317" i="1" s="1" a="1"/>
  <c r="AO317" i="1" s="1"/>
  <c r="AP317" i="1" s="1"/>
  <c r="AN335" i="1"/>
  <c r="AM261" i="1"/>
  <c r="AO261" i="1" s="1" a="1"/>
  <c r="AO261" i="1" s="1"/>
  <c r="AP261" i="1" s="1"/>
  <c r="AM229" i="1"/>
  <c r="AO229" i="1" s="1" a="1"/>
  <c r="AO229" i="1" s="1"/>
  <c r="AP229" i="1" s="1"/>
  <c r="AM357" i="1"/>
  <c r="AO357" i="1" s="1" a="1"/>
  <c r="AO357" i="1" s="1"/>
  <c r="AP357" i="1" s="1"/>
  <c r="AN223" i="1"/>
  <c r="AN383" i="1"/>
  <c r="AN83" i="1"/>
  <c r="AN47" i="1"/>
  <c r="AN319" i="1"/>
  <c r="AN459" i="1"/>
  <c r="AN407" i="1"/>
  <c r="AN511" i="1"/>
  <c r="AN539" i="1"/>
  <c r="AM137" i="1"/>
  <c r="AO137" i="1" s="1" a="1"/>
  <c r="AO137" i="1" s="1"/>
  <c r="AP137" i="1" s="1"/>
  <c r="AN475" i="1"/>
  <c r="AN351" i="1"/>
  <c r="AM173" i="1"/>
  <c r="AO173" i="1" s="1" a="1"/>
  <c r="AO173" i="1" s="1"/>
  <c r="AP173" i="1" s="1"/>
  <c r="AM213" i="1"/>
  <c r="AO213" i="1" s="1" a="1"/>
  <c r="AO213" i="1" s="1"/>
  <c r="AP213" i="1" s="1"/>
  <c r="AN309" i="1"/>
  <c r="AM255" i="1"/>
  <c r="AO255" i="1" s="1" a="1"/>
  <c r="AO255" i="1" s="1"/>
  <c r="AP255" i="1" s="1"/>
  <c r="AN448" i="1"/>
  <c r="AN285" i="1"/>
  <c r="AN263" i="1"/>
  <c r="AM483" i="1"/>
  <c r="AO483" i="1" s="1" a="1"/>
  <c r="AO483" i="1" s="1"/>
  <c r="AP483" i="1" s="1"/>
  <c r="AN55" i="1"/>
  <c r="AN23" i="1"/>
  <c r="AM363" i="1"/>
  <c r="AO363" i="1" s="1" a="1"/>
  <c r="AO363" i="1" s="1"/>
  <c r="AP363" i="1" s="1"/>
  <c r="AN253" i="1"/>
  <c r="AN17" i="1"/>
  <c r="AM221" i="1"/>
  <c r="AO221" i="1" s="1" a="1"/>
  <c r="AO221" i="1" s="1"/>
  <c r="AP221" i="1" s="1"/>
  <c r="AM439" i="1"/>
  <c r="AO439" i="1" s="1" a="1"/>
  <c r="AO439" i="1" s="1"/>
  <c r="AP439" i="1" s="1"/>
  <c r="AN327" i="1"/>
  <c r="AN503" i="1"/>
  <c r="AN543" i="1"/>
  <c r="AN411" i="1"/>
  <c r="AN367" i="1"/>
  <c r="AM295" i="1"/>
  <c r="AO295" i="1" s="1" a="1"/>
  <c r="AO295" i="1" s="1"/>
  <c r="AP295" i="1" s="1"/>
  <c r="AM191" i="1"/>
  <c r="AO191" i="1" s="1" a="1"/>
  <c r="AO191" i="1" s="1"/>
  <c r="AP191" i="1" s="1"/>
  <c r="AM287" i="1"/>
  <c r="AO287" i="1" s="1" a="1"/>
  <c r="AO287" i="1" s="1"/>
  <c r="AP287" i="1" s="1"/>
  <c r="AM377" i="1"/>
  <c r="AO377" i="1" s="1" a="1"/>
  <c r="AO377" i="1" s="1"/>
  <c r="AP377" i="1" s="1"/>
  <c r="AN476" i="1"/>
  <c r="AM512" i="1"/>
  <c r="AO512" i="1" s="1" a="1"/>
  <c r="AO512" i="1" s="1"/>
  <c r="AP512" i="1" s="1"/>
  <c r="AN385" i="1"/>
  <c r="AN68" i="1"/>
  <c r="AM133" i="1"/>
  <c r="AO133" i="1" s="1" a="1"/>
  <c r="AO133" i="1" s="1"/>
  <c r="AP133" i="1" s="1"/>
  <c r="AN365" i="1"/>
  <c r="AM349" i="1"/>
  <c r="AO349" i="1" s="1" a="1"/>
  <c r="AO349" i="1" s="1"/>
  <c r="AP349" i="1" s="1"/>
  <c r="AN315" i="1"/>
  <c r="AM111" i="1"/>
  <c r="AO111" i="1" s="1" a="1"/>
  <c r="AO111" i="1" s="1"/>
  <c r="AP111" i="1" s="1"/>
  <c r="AN187" i="1"/>
  <c r="AN79" i="1"/>
  <c r="AN391" i="1"/>
  <c r="AM251" i="1"/>
  <c r="AO251" i="1" s="1" a="1"/>
  <c r="AO251" i="1" s="1"/>
  <c r="AP251" i="1" s="1"/>
  <c r="AN544" i="1"/>
  <c r="AM143" i="1"/>
  <c r="AO143" i="1" s="1" a="1"/>
  <c r="AO143" i="1" s="1"/>
  <c r="AP143" i="1" s="1"/>
  <c r="AM480" i="1"/>
  <c r="AO480" i="1" s="1" a="1"/>
  <c r="AO480" i="1" s="1"/>
  <c r="AP480" i="1" s="1"/>
  <c r="AN455" i="1"/>
  <c r="AM273" i="1"/>
  <c r="AO273" i="1" s="1" a="1"/>
  <c r="AO273" i="1" s="1"/>
  <c r="AP273" i="1" s="1"/>
  <c r="AM169" i="1"/>
  <c r="AO169" i="1" s="1" a="1"/>
  <c r="AO169" i="1" s="1"/>
  <c r="AP169" i="1" s="1"/>
  <c r="AM201" i="1"/>
  <c r="AO201" i="1" s="1" a="1"/>
  <c r="AO201" i="1" s="1"/>
  <c r="AP201" i="1" s="1"/>
  <c r="AM219" i="1"/>
  <c r="AO219" i="1" s="1" a="1"/>
  <c r="AO219" i="1" s="1"/>
  <c r="AP219" i="1" s="1"/>
  <c r="AM464" i="1"/>
  <c r="AO464" i="1" s="1" a="1"/>
  <c r="AO464" i="1" s="1"/>
  <c r="AP464" i="1" s="1"/>
  <c r="AN249" i="1"/>
  <c r="AM16" i="1"/>
  <c r="AO16" i="1" s="1" a="1"/>
  <c r="AO16" i="1" s="1"/>
  <c r="AP16" i="1" s="1"/>
  <c r="AN528" i="1"/>
  <c r="AO528" i="1" s="1" a="1"/>
  <c r="AO528" i="1" s="1"/>
  <c r="AP528" i="1" s="1"/>
  <c r="AM340" i="1"/>
  <c r="AO340" i="1" s="1" a="1"/>
  <c r="AO340" i="1" s="1"/>
  <c r="AP340" i="1" s="1"/>
  <c r="AM415" i="1"/>
  <c r="AO415" i="1" s="1" a="1"/>
  <c r="AO415" i="1" s="1"/>
  <c r="AP415" i="1" s="1"/>
  <c r="AM44" i="1"/>
  <c r="AO44" i="1" s="1" a="1"/>
  <c r="AO44" i="1" s="1"/>
  <c r="AP44" i="1" s="1"/>
  <c r="AM185" i="1"/>
  <c r="AO185" i="1" s="1" a="1"/>
  <c r="AO185" i="1" s="1"/>
  <c r="AP185" i="1" s="1"/>
  <c r="AM400" i="1"/>
  <c r="AO400" i="1" s="1" a="1"/>
  <c r="AO400" i="1" s="1"/>
  <c r="AP400" i="1" s="1"/>
  <c r="AN355" i="1"/>
  <c r="AN496" i="1"/>
  <c r="AM527" i="1"/>
  <c r="AO527" i="1" s="1" a="1"/>
  <c r="AO527" i="1" s="1"/>
  <c r="AP527" i="1" s="1"/>
  <c r="AM432" i="1"/>
  <c r="AO432" i="1" s="1" a="1"/>
  <c r="AO432" i="1" s="1"/>
  <c r="AP432" i="1" s="1"/>
  <c r="AM91" i="1"/>
  <c r="AO91" i="1" s="1" a="1"/>
  <c r="AO91" i="1" s="1"/>
  <c r="AP91" i="1" s="1"/>
  <c r="AN76" i="1"/>
  <c r="AM437" i="1"/>
  <c r="AO437" i="1" s="1" a="1"/>
  <c r="AO437" i="1" s="1"/>
  <c r="AP437" i="1" s="1"/>
  <c r="AN389" i="1"/>
  <c r="AM372" i="1"/>
  <c r="AO372" i="1" s="1" a="1"/>
  <c r="AO372" i="1" s="1"/>
  <c r="AP372" i="1" s="1"/>
  <c r="AM545" i="1"/>
  <c r="AO545" i="1" s="1" a="1"/>
  <c r="AO545" i="1" s="1"/>
  <c r="AP545" i="1" s="1"/>
  <c r="AM291" i="1"/>
  <c r="AO291" i="1" s="1" a="1"/>
  <c r="AO291" i="1" s="1"/>
  <c r="AP291" i="1" s="1"/>
  <c r="AN445" i="1"/>
  <c r="AM151" i="1"/>
  <c r="AO151" i="1" s="1" a="1"/>
  <c r="AO151" i="1" s="1"/>
  <c r="AP151" i="1" s="1"/>
  <c r="AM236" i="1"/>
  <c r="AO236" i="1" s="1" a="1"/>
  <c r="AO236" i="1" s="1"/>
  <c r="AP236" i="1" s="1"/>
  <c r="AM308" i="1"/>
  <c r="AO308" i="1" s="1" a="1"/>
  <c r="AO308" i="1" s="1"/>
  <c r="AP308" i="1" s="1"/>
  <c r="AN216" i="1"/>
  <c r="AN8" i="1"/>
  <c r="AM281" i="1"/>
  <c r="AO281" i="1" s="1" a="1"/>
  <c r="AO281" i="1" s="1"/>
  <c r="AP281" i="1" s="1"/>
  <c r="AN321" i="1"/>
  <c r="AO321" i="1" s="1" a="1"/>
  <c r="AO321" i="1" s="1"/>
  <c r="AP321" i="1" s="1"/>
  <c r="AN87" i="1"/>
  <c r="AN395" i="1"/>
  <c r="AM217" i="1"/>
  <c r="AO217" i="1" s="1" a="1"/>
  <c r="AO217" i="1" s="1"/>
  <c r="AP217" i="1" s="1"/>
  <c r="AM456" i="1"/>
  <c r="AO456" i="1" s="1" a="1"/>
  <c r="AO456" i="1" s="1"/>
  <c r="AP456" i="1" s="1"/>
  <c r="AN473" i="1"/>
  <c r="AM227" i="1"/>
  <c r="AO227" i="1" s="1" a="1"/>
  <c r="AO227" i="1" s="1"/>
  <c r="AP227" i="1" s="1"/>
  <c r="AN268" i="1"/>
  <c r="AN300" i="1"/>
  <c r="AM364" i="1"/>
  <c r="AO364" i="1" s="1" a="1"/>
  <c r="AO364" i="1" s="1"/>
  <c r="AP364" i="1" s="1"/>
  <c r="AM421" i="1"/>
  <c r="AO421" i="1" s="1" a="1"/>
  <c r="AO421" i="1" s="1"/>
  <c r="AP421" i="1" s="1"/>
  <c r="AN491" i="1"/>
  <c r="AM10" i="1"/>
  <c r="AO10" i="1" s="1" a="1"/>
  <c r="AO10" i="1" s="1"/>
  <c r="AP10" i="1" s="1"/>
  <c r="AN204" i="1"/>
  <c r="AM141" i="1"/>
  <c r="AO141" i="1" s="1" a="1"/>
  <c r="AO141" i="1" s="1"/>
  <c r="AP141" i="1" s="1"/>
  <c r="AM259" i="1"/>
  <c r="AO259" i="1" s="1" a="1"/>
  <c r="AO259" i="1" s="1"/>
  <c r="AP259" i="1" s="1"/>
  <c r="AN373" i="1"/>
  <c r="AM119" i="1"/>
  <c r="AO119" i="1" s="1" a="1"/>
  <c r="AO119" i="1" s="1"/>
  <c r="AP119" i="1" s="1"/>
  <c r="AN525" i="1"/>
  <c r="AN471" i="1"/>
  <c r="AN11" i="1"/>
  <c r="AM195" i="1"/>
  <c r="AO195" i="1" s="1" a="1"/>
  <c r="AO195" i="1" s="1"/>
  <c r="AP195" i="1" s="1"/>
  <c r="AN323" i="1"/>
  <c r="AO323" i="1" s="1" a="1"/>
  <c r="AO323" i="1" s="1"/>
  <c r="AP323" i="1" s="1"/>
  <c r="AM332" i="1"/>
  <c r="AO332" i="1" s="1" a="1"/>
  <c r="AO332" i="1" s="1"/>
  <c r="AP332" i="1" s="1"/>
  <c r="AN440" i="1"/>
  <c r="AM316" i="1"/>
  <c r="AO316" i="1" s="1" a="1"/>
  <c r="AO316" i="1" s="1"/>
  <c r="AP316" i="1" s="1"/>
  <c r="AN329" i="1"/>
  <c r="AN505" i="1"/>
  <c r="AM380" i="1"/>
  <c r="AO380" i="1" s="1" a="1"/>
  <c r="AO380" i="1" s="1"/>
  <c r="AP380" i="1" s="1"/>
  <c r="AM167" i="1"/>
  <c r="AO167" i="1" s="1" a="1"/>
  <c r="AO167" i="1" s="1"/>
  <c r="AP167" i="1" s="1"/>
  <c r="AM135" i="1"/>
  <c r="AO135" i="1" s="1" a="1"/>
  <c r="AO135" i="1" s="1"/>
  <c r="AP135" i="1" s="1"/>
  <c r="AM433" i="1"/>
  <c r="AO433" i="1" s="1" a="1"/>
  <c r="AO433" i="1" s="1"/>
  <c r="AP433" i="1" s="1"/>
  <c r="AM99" i="1"/>
  <c r="AO99" i="1" s="1" a="1"/>
  <c r="AO99" i="1" s="1"/>
  <c r="AP99" i="1" s="1"/>
  <c r="AN399" i="1"/>
  <c r="AM325" i="1"/>
  <c r="AO325" i="1" s="1" a="1"/>
  <c r="AO325" i="1" s="1"/>
  <c r="AP325" i="1" s="1"/>
  <c r="AN463" i="1"/>
  <c r="AN248" i="1"/>
  <c r="AO248" i="1" s="1" a="1"/>
  <c r="AO248" i="1" s="1"/>
  <c r="AP248" i="1" s="1"/>
  <c r="AN447" i="1"/>
  <c r="AN465" i="1"/>
  <c r="AN517" i="1"/>
  <c r="AM207" i="1"/>
  <c r="AO207" i="1" s="1" a="1"/>
  <c r="AO207" i="1" s="1"/>
  <c r="AP207" i="1" s="1"/>
  <c r="AN280" i="1"/>
  <c r="AN535" i="1"/>
  <c r="AM271" i="1"/>
  <c r="AO271" i="1" s="1" a="1"/>
  <c r="AO271" i="1" s="1"/>
  <c r="AP271" i="1" s="1"/>
  <c r="AM485" i="1"/>
  <c r="AO485" i="1" s="1" a="1"/>
  <c r="AO485" i="1" s="1"/>
  <c r="AP485" i="1" s="1"/>
  <c r="AM131" i="1"/>
  <c r="AO131" i="1" s="1" a="1"/>
  <c r="AO131" i="1" s="1"/>
  <c r="AP131" i="1" s="1"/>
  <c r="AM175" i="1"/>
  <c r="AO175" i="1" s="1" a="1"/>
  <c r="AO175" i="1" s="1"/>
  <c r="AP175" i="1" s="1"/>
  <c r="AM163" i="1"/>
  <c r="AO163" i="1" s="1" a="1"/>
  <c r="AO163" i="1" s="1"/>
  <c r="AP163" i="1" s="1"/>
  <c r="AN303" i="1"/>
  <c r="AN56" i="1"/>
  <c r="AM239" i="1"/>
  <c r="AO239" i="1" s="1" a="1"/>
  <c r="AO239" i="1" s="1"/>
  <c r="AP239" i="1" s="1"/>
  <c r="AN515" i="1"/>
  <c r="AM460" i="1"/>
  <c r="AO460" i="1" s="1" a="1"/>
  <c r="AO460" i="1" s="1"/>
  <c r="AP460" i="1" s="1"/>
  <c r="AN541" i="1"/>
  <c r="AN359" i="1"/>
  <c r="AN48" i="1"/>
  <c r="AM492" i="1"/>
  <c r="AO492" i="1" s="1" a="1"/>
  <c r="AO492" i="1" s="1"/>
  <c r="AP492" i="1" s="1"/>
  <c r="AN401" i="1"/>
  <c r="AM396" i="1"/>
  <c r="AO396" i="1" s="1" a="1"/>
  <c r="AO396" i="1" s="1"/>
  <c r="AP396" i="1" s="1"/>
  <c r="AN12" i="1"/>
  <c r="AN524" i="1"/>
  <c r="AM333" i="1"/>
  <c r="AO333" i="1" s="1" a="1"/>
  <c r="AO333" i="1" s="1"/>
  <c r="AP333" i="1" s="1"/>
  <c r="AM155" i="1"/>
  <c r="AO155" i="1" s="1" a="1"/>
  <c r="AO155" i="1" s="1"/>
  <c r="AP155" i="1" s="1"/>
  <c r="AM231" i="1"/>
  <c r="AO231" i="1" s="1" a="1"/>
  <c r="AO231" i="1" s="1"/>
  <c r="AP231" i="1" s="1"/>
  <c r="AM461" i="1"/>
  <c r="AO461" i="1" s="1" a="1"/>
  <c r="AO461" i="1" s="1"/>
  <c r="AP461" i="1" s="1"/>
  <c r="AM145" i="1"/>
  <c r="AO145" i="1" s="1" a="1"/>
  <c r="AO145" i="1" s="1"/>
  <c r="AP145" i="1" s="1"/>
  <c r="AM428" i="1"/>
  <c r="AO428" i="1" s="1" a="1"/>
  <c r="AO428" i="1" s="1"/>
  <c r="AP428" i="1" s="1"/>
  <c r="AN381" i="1"/>
  <c r="AN489" i="1"/>
  <c r="AM123" i="1"/>
  <c r="AO123" i="1" s="1" a="1"/>
  <c r="AO123" i="1" s="1"/>
  <c r="AP123" i="1" s="1"/>
  <c r="AM199" i="1"/>
  <c r="AO199" i="1" s="1" a="1"/>
  <c r="AO199" i="1" s="1"/>
  <c r="AP199" i="1" s="1"/>
  <c r="AN540" i="1"/>
  <c r="AO540" i="1" s="1" a="1"/>
  <c r="AO540" i="1" s="1"/>
  <c r="AP540" i="1" s="1"/>
  <c r="AM157" i="1"/>
  <c r="AO157" i="1" s="1" a="1"/>
  <c r="AO157" i="1" s="1"/>
  <c r="AP157" i="1" s="1"/>
  <c r="AN469" i="1"/>
  <c r="AN501" i="1"/>
  <c r="AM127" i="1"/>
  <c r="AO127" i="1" s="1" a="1"/>
  <c r="AO127" i="1" s="1"/>
  <c r="AP127" i="1" s="1"/>
  <c r="AN352" i="1"/>
  <c r="AN508" i="1"/>
  <c r="AN313" i="1"/>
  <c r="AO313" i="1" s="1" a="1"/>
  <c r="AO313" i="1" s="1"/>
  <c r="AP313" i="1" s="1"/>
  <c r="AN345" i="1"/>
  <c r="AO345" i="1" s="1" a="1"/>
  <c r="AO345" i="1" s="1"/>
  <c r="AP345" i="1" s="1"/>
  <c r="AN449" i="1"/>
  <c r="AN413" i="1"/>
  <c r="AM388" i="1"/>
  <c r="AO388" i="1" s="1" a="1"/>
  <c r="AO388" i="1" s="1"/>
  <c r="AP388" i="1" s="1"/>
  <c r="AM444" i="1"/>
  <c r="AO444" i="1" s="1" a="1"/>
  <c r="AO444" i="1" s="1"/>
  <c r="AP444" i="1" s="1"/>
  <c r="AM189" i="1"/>
  <c r="AO189" i="1" s="1" a="1"/>
  <c r="AO189" i="1" s="1"/>
  <c r="AP189" i="1" s="1"/>
  <c r="AM416" i="1"/>
  <c r="AO416" i="1" s="1" a="1"/>
  <c r="AO416" i="1" s="1"/>
  <c r="AP416" i="1" s="1"/>
  <c r="AM356" i="1"/>
  <c r="AO356" i="1" s="1" a="1"/>
  <c r="AO356" i="1" s="1"/>
  <c r="AP356" i="1" s="1"/>
  <c r="AN9" i="1"/>
  <c r="AM159" i="1"/>
  <c r="AO159" i="1" s="1" a="1"/>
  <c r="AO159" i="1" s="1"/>
  <c r="AP159" i="1" s="1"/>
  <c r="AM256" i="1"/>
  <c r="AO256" i="1" s="1" a="1"/>
  <c r="AO256" i="1" s="1"/>
  <c r="AP256" i="1" s="1"/>
  <c r="AM292" i="1"/>
  <c r="AO292" i="1" s="1" a="1"/>
  <c r="AO292" i="1" s="1"/>
  <c r="AP292" i="1" s="1"/>
  <c r="AN472" i="1"/>
  <c r="AN397" i="1"/>
  <c r="AM409" i="1"/>
  <c r="AO409" i="1" s="1" a="1"/>
  <c r="AO409" i="1" s="1"/>
  <c r="AP409" i="1" s="1"/>
  <c r="AM384" i="1"/>
  <c r="AO384" i="1" s="1" a="1"/>
  <c r="AO384" i="1" s="1"/>
  <c r="AP384" i="1" s="1"/>
  <c r="AN192" i="1"/>
  <c r="AM115" i="1"/>
  <c r="AO115" i="1" s="1" a="1"/>
  <c r="AO115" i="1" s="1"/>
  <c r="AP115" i="1" s="1"/>
  <c r="AM147" i="1"/>
  <c r="AO147" i="1" s="1" a="1"/>
  <c r="AO147" i="1" s="1"/>
  <c r="AP147" i="1" s="1"/>
  <c r="AN196" i="1"/>
  <c r="AN224" i="1"/>
  <c r="AM320" i="1"/>
  <c r="AO320" i="1" s="1" a="1"/>
  <c r="AO320" i="1" s="1"/>
  <c r="AP320" i="1" s="1"/>
  <c r="AN504" i="1"/>
  <c r="AM177" i="1"/>
  <c r="AO177" i="1" s="1" a="1"/>
  <c r="AO177" i="1" s="1"/>
  <c r="AP177" i="1" s="1"/>
  <c r="AM408" i="1"/>
  <c r="AO408" i="1" s="1" a="1"/>
  <c r="AO408" i="1" s="1"/>
  <c r="AP408" i="1" s="1"/>
  <c r="AN288" i="1"/>
  <c r="AM493" i="1"/>
  <c r="AO493" i="1" s="1" a="1"/>
  <c r="AO493" i="1" s="1"/>
  <c r="AP493" i="1" s="1"/>
  <c r="AM181" i="1"/>
  <c r="AO181" i="1" s="1" a="1"/>
  <c r="AO181" i="1" s="1"/>
  <c r="AP181" i="1" s="1"/>
  <c r="AM441" i="1"/>
  <c r="AO441" i="1" s="1" a="1"/>
  <c r="AO441" i="1" s="1"/>
  <c r="AP441" i="1" s="1"/>
  <c r="AM537" i="1"/>
  <c r="AO537" i="1" s="1" a="1"/>
  <c r="AO537" i="1" s="1"/>
  <c r="AP537" i="1" s="1"/>
  <c r="AM513" i="1"/>
  <c r="AO513" i="1" s="1" a="1"/>
  <c r="AO513" i="1" s="1"/>
  <c r="AP513" i="1" s="1"/>
  <c r="AM424" i="1"/>
  <c r="AO424" i="1" s="1" a="1"/>
  <c r="AO424" i="1" s="1"/>
  <c r="AP424" i="1" s="1"/>
  <c r="AN509" i="1"/>
  <c r="AO301" i="1" a="1"/>
  <c r="AO301" i="1" s="1"/>
  <c r="AP301" i="1" s="1"/>
  <c r="AN361" i="1"/>
  <c r="AP361" i="1"/>
  <c r="AN228" i="1"/>
  <c r="AM488" i="1"/>
  <c r="AO488" i="1" s="1" a="1"/>
  <c r="AO488" i="1" s="1"/>
  <c r="AP488" i="1" s="1"/>
  <c r="AN520" i="1"/>
  <c r="AP365" i="1"/>
  <c r="AM324" i="1"/>
  <c r="AO324" i="1" s="1" a="1"/>
  <c r="AO324" i="1" s="1"/>
  <c r="AP324" i="1" s="1"/>
  <c r="AN425" i="1"/>
  <c r="AN457" i="1"/>
  <c r="AN529" i="1"/>
  <c r="AO529" i="1" s="1" a="1"/>
  <c r="AO529" i="1" s="1"/>
  <c r="AP529" i="1" s="1"/>
  <c r="AN13" i="1"/>
  <c r="AN260" i="1"/>
  <c r="AO260" i="1" s="1" a="1"/>
  <c r="AO260" i="1" s="1"/>
  <c r="AP260" i="1" s="1"/>
  <c r="AN232" i="1"/>
  <c r="AP232" i="1"/>
  <c r="AP360" i="1"/>
  <c r="AP452" i="1"/>
  <c r="AN360" i="1"/>
  <c r="AM296" i="1"/>
  <c r="AO296" i="1" s="1" a="1"/>
  <c r="AO296" i="1" s="1"/>
  <c r="AP296" i="1" s="1"/>
  <c r="AN452" i="1"/>
  <c r="AM548" i="1"/>
  <c r="AO548" i="1" s="1" a="1"/>
  <c r="AO548" i="1" s="1"/>
  <c r="AP548" i="1" s="1"/>
  <c r="AP204" i="1"/>
  <c r="AP268" i="1"/>
  <c r="AP300" i="1"/>
  <c r="AP520" i="1"/>
  <c r="AP8" i="1"/>
  <c r="AM376" i="1"/>
  <c r="AO376" i="1" s="1" a="1"/>
  <c r="AO376" i="1" s="1"/>
  <c r="AP376" i="1" s="1"/>
  <c r="AM484" i="1"/>
  <c r="AO484" i="1" s="1" a="1"/>
  <c r="AO484" i="1" s="1"/>
  <c r="AP484" i="1" s="1"/>
  <c r="AN516" i="1"/>
  <c r="AM404" i="1"/>
  <c r="AO404" i="1" s="1" a="1"/>
  <c r="AO404" i="1" s="1"/>
  <c r="AP404" i="1" s="1"/>
  <c r="AM436" i="1"/>
  <c r="AO436" i="1" s="1" a="1"/>
  <c r="AO436" i="1" s="1"/>
  <c r="AP436" i="1" s="1"/>
  <c r="AN208" i="1"/>
  <c r="AP208" i="1"/>
  <c r="AM240" i="1"/>
  <c r="AO240" i="1" s="1" a="1"/>
  <c r="AO240" i="1" s="1"/>
  <c r="AP240" i="1" s="1"/>
  <c r="AM272" i="1"/>
  <c r="AO272" i="1" s="1" a="1"/>
  <c r="AO272" i="1" s="1"/>
  <c r="AP272" i="1" s="1"/>
  <c r="AN304" i="1"/>
  <c r="AN336" i="1"/>
  <c r="AN368" i="1"/>
  <c r="AP524" i="1"/>
  <c r="AP12" i="1"/>
  <c r="AM200" i="1"/>
  <c r="AO200" i="1" s="1" a="1"/>
  <c r="AO200" i="1" s="1"/>
  <c r="AP200" i="1" s="1"/>
  <c r="AN484" i="1"/>
  <c r="AM516" i="1"/>
  <c r="AO516" i="1" s="1" a="1"/>
  <c r="AO516" i="1" s="1"/>
  <c r="AP516" i="1" s="1"/>
  <c r="AM212" i="1"/>
  <c r="AO212" i="1" s="1" a="1"/>
  <c r="AO212" i="1" s="1"/>
  <c r="AP212" i="1" s="1"/>
  <c r="AN244" i="1"/>
  <c r="AP244" i="1"/>
  <c r="AN276" i="1"/>
  <c r="AP276" i="1"/>
  <c r="AP496" i="1"/>
  <c r="AP165" i="1"/>
  <c r="AP216" i="1"/>
  <c r="AP280" i="1"/>
  <c r="AN312" i="1"/>
  <c r="AP344" i="1"/>
  <c r="AP468" i="1"/>
  <c r="AN344" i="1"/>
  <c r="AN468" i="1"/>
  <c r="AP220" i="1"/>
  <c r="AP284" i="1"/>
  <c r="AP440" i="1"/>
  <c r="AP472" i="1"/>
  <c r="AP504" i="1"/>
  <c r="AP536" i="1"/>
  <c r="AM392" i="1"/>
  <c r="AO392" i="1" s="1" a="1"/>
  <c r="AO392" i="1" s="1"/>
  <c r="AP392" i="1" s="1"/>
  <c r="AN500" i="1"/>
  <c r="AN532" i="1"/>
  <c r="AM328" i="1"/>
  <c r="AM420" i="1"/>
  <c r="AO420" i="1" s="1" a="1"/>
  <c r="AO420" i="1" s="1"/>
  <c r="AP420" i="1" s="1"/>
  <c r="AP192" i="1"/>
  <c r="AP224" i="1"/>
  <c r="AP288" i="1"/>
  <c r="AP352" i="1"/>
  <c r="AP476" i="1"/>
  <c r="AP508" i="1"/>
  <c r="AM264" i="1"/>
  <c r="AO264" i="1" s="1" a="1"/>
  <c r="AO264" i="1" s="1"/>
  <c r="AP264" i="1" s="1"/>
  <c r="AM312" i="1"/>
  <c r="AN392" i="1"/>
  <c r="AM500" i="1"/>
  <c r="AO500" i="1" s="1" a="1"/>
  <c r="AO500" i="1" s="1"/>
  <c r="AP500" i="1" s="1"/>
  <c r="AM532" i="1"/>
  <c r="AO532" i="1" s="1" a="1"/>
  <c r="AO532" i="1" s="1"/>
  <c r="AP532" i="1" s="1"/>
  <c r="AN328" i="1"/>
  <c r="AN420" i="1"/>
  <c r="AP196" i="1"/>
  <c r="AP228" i="1"/>
  <c r="AP448" i="1"/>
  <c r="AP544" i="1"/>
  <c r="AM336" i="1"/>
  <c r="AM368" i="1"/>
  <c r="AN240" i="1"/>
  <c r="AN272" i="1"/>
  <c r="AM304" i="1"/>
  <c r="AO304" i="1" s="1" a="1"/>
  <c r="AO304" i="1" s="1"/>
  <c r="AP304" i="1" s="1"/>
  <c r="AM112" i="1"/>
  <c r="AN112" i="1"/>
  <c r="AN57" i="1"/>
  <c r="AM57" i="1"/>
  <c r="AO57" i="1" s="1" a="1"/>
  <c r="AO57" i="1" s="1"/>
  <c r="AP57" i="1" s="1"/>
  <c r="AM542" i="1"/>
  <c r="AO542" i="1" s="1" a="1"/>
  <c r="AO542" i="1" s="1"/>
  <c r="AP542" i="1" s="1"/>
  <c r="AN542" i="1"/>
  <c r="AM102" i="1"/>
  <c r="AO102" i="1" s="1" a="1"/>
  <c r="AO102" i="1" s="1"/>
  <c r="AP102" i="1" s="1"/>
  <c r="AN102" i="1"/>
  <c r="AM134" i="1"/>
  <c r="AO134" i="1" s="1" a="1"/>
  <c r="AO134" i="1" s="1"/>
  <c r="AP134" i="1" s="1"/>
  <c r="AN134" i="1"/>
  <c r="AM166" i="1"/>
  <c r="AO166" i="1" s="1" a="1"/>
  <c r="AO166" i="1" s="1"/>
  <c r="AP166" i="1" s="1"/>
  <c r="AN166" i="1"/>
  <c r="AM198" i="1"/>
  <c r="AO198" i="1" s="1" a="1"/>
  <c r="AO198" i="1" s="1"/>
  <c r="AP198" i="1" s="1"/>
  <c r="AN198" i="1"/>
  <c r="AM230" i="1"/>
  <c r="AO230" i="1" s="1" a="1"/>
  <c r="AO230" i="1" s="1"/>
  <c r="AP230" i="1" s="1"/>
  <c r="AN230" i="1"/>
  <c r="AM266" i="1"/>
  <c r="AN266" i="1"/>
  <c r="AN326" i="1"/>
  <c r="AM326" i="1"/>
  <c r="AN390" i="1"/>
  <c r="AM390" i="1"/>
  <c r="AO390" i="1" s="1" a="1"/>
  <c r="AO390" i="1" s="1"/>
  <c r="AP390" i="1" s="1"/>
  <c r="AN458" i="1"/>
  <c r="AM458" i="1"/>
  <c r="AO458" i="1" s="1" a="1"/>
  <c r="AO458" i="1" s="1"/>
  <c r="AP458" i="1" s="1"/>
  <c r="AM506" i="1"/>
  <c r="AO506" i="1" s="1" a="1"/>
  <c r="AO506" i="1" s="1"/>
  <c r="AP506" i="1" s="1"/>
  <c r="AN506" i="1"/>
  <c r="AM6" i="1"/>
  <c r="AO6" i="1" s="1" a="1"/>
  <c r="AO6" i="1" s="1"/>
  <c r="AP6" i="1" s="1"/>
  <c r="AN6" i="1"/>
  <c r="AM26" i="1"/>
  <c r="AO26" i="1" s="1" a="1"/>
  <c r="AO26" i="1" s="1"/>
  <c r="AP26" i="1" s="1"/>
  <c r="AN26" i="1"/>
  <c r="AM88" i="1"/>
  <c r="AO88" i="1" s="1" a="1"/>
  <c r="AO88" i="1" s="1"/>
  <c r="AP88" i="1" s="1"/>
  <c r="AN88" i="1"/>
  <c r="AM120" i="1"/>
  <c r="AO120" i="1" s="1" a="1"/>
  <c r="AO120" i="1" s="1"/>
  <c r="AP120" i="1" s="1"/>
  <c r="AN120" i="1"/>
  <c r="AM152" i="1"/>
  <c r="AO152" i="1" s="1" a="1"/>
  <c r="AO152" i="1" s="1"/>
  <c r="AP152" i="1" s="1"/>
  <c r="AN152" i="1"/>
  <c r="AM184" i="1"/>
  <c r="AN184" i="1"/>
  <c r="AN105" i="1"/>
  <c r="AM105" i="1"/>
  <c r="AO105" i="1" s="1" a="1"/>
  <c r="AO105" i="1" s="1"/>
  <c r="AP105" i="1" s="1"/>
  <c r="AM29" i="1"/>
  <c r="AO29" i="1" s="1" a="1"/>
  <c r="AO29" i="1" s="1"/>
  <c r="AP29" i="1" s="1"/>
  <c r="AN29" i="1"/>
  <c r="AM61" i="1"/>
  <c r="AO61" i="1" s="1" a="1"/>
  <c r="AO61" i="1" s="1"/>
  <c r="AP61" i="1" s="1"/>
  <c r="AN61" i="1"/>
  <c r="AM278" i="1"/>
  <c r="AO278" i="1" s="1" a="1"/>
  <c r="AO278" i="1" s="1"/>
  <c r="AP278" i="1" s="1"/>
  <c r="AN278" i="1"/>
  <c r="AN346" i="1"/>
  <c r="AM346" i="1"/>
  <c r="AO346" i="1" s="1" a="1"/>
  <c r="AO346" i="1" s="1"/>
  <c r="AP346" i="1" s="1"/>
  <c r="AN410" i="1"/>
  <c r="AM410" i="1"/>
  <c r="AN466" i="1"/>
  <c r="AM466" i="1"/>
  <c r="AO466" i="1" s="1" a="1"/>
  <c r="AO466" i="1" s="1"/>
  <c r="AP466" i="1" s="1"/>
  <c r="AM77" i="1"/>
  <c r="AO77" i="1" s="1" a="1"/>
  <c r="AO77" i="1" s="1"/>
  <c r="AP77" i="1" s="1"/>
  <c r="AN77" i="1"/>
  <c r="AM106" i="1"/>
  <c r="AO106" i="1" s="1" a="1"/>
  <c r="AO106" i="1" s="1"/>
  <c r="AP106" i="1" s="1"/>
  <c r="AN106" i="1"/>
  <c r="AM138" i="1"/>
  <c r="AO138" i="1" s="1" a="1"/>
  <c r="AO138" i="1" s="1"/>
  <c r="AP138" i="1" s="1"/>
  <c r="AN138" i="1"/>
  <c r="AM170" i="1"/>
  <c r="AO170" i="1" s="1" a="1"/>
  <c r="AO170" i="1" s="1"/>
  <c r="AP170" i="1" s="1"/>
  <c r="AN170" i="1"/>
  <c r="AM202" i="1"/>
  <c r="AO202" i="1" s="1" a="1"/>
  <c r="AO202" i="1" s="1"/>
  <c r="AP202" i="1" s="1"/>
  <c r="AN202" i="1"/>
  <c r="AM234" i="1"/>
  <c r="AO234" i="1" s="1" a="1"/>
  <c r="AO234" i="1" s="1"/>
  <c r="AP234" i="1" s="1"/>
  <c r="AN234" i="1"/>
  <c r="AM270" i="1"/>
  <c r="AO270" i="1" s="1" a="1"/>
  <c r="AO270" i="1" s="1"/>
  <c r="AP270" i="1" s="1"/>
  <c r="AN270" i="1"/>
  <c r="AN334" i="1"/>
  <c r="AM334" i="1"/>
  <c r="AO334" i="1" s="1" a="1"/>
  <c r="AO334" i="1" s="1"/>
  <c r="AP334" i="1" s="1"/>
  <c r="AN398" i="1"/>
  <c r="AM398" i="1"/>
  <c r="AO398" i="1" s="1" a="1"/>
  <c r="AO398" i="1" s="1"/>
  <c r="AP398" i="1" s="1"/>
  <c r="AN470" i="1"/>
  <c r="AM470" i="1"/>
  <c r="AO470" i="1" s="1" a="1"/>
  <c r="AO470" i="1" s="1"/>
  <c r="AP470" i="1" s="1"/>
  <c r="AM514" i="1"/>
  <c r="AO514" i="1" s="1" a="1"/>
  <c r="AO514" i="1" s="1"/>
  <c r="AP514" i="1" s="1"/>
  <c r="AN514" i="1"/>
  <c r="AM14" i="1"/>
  <c r="AO14" i="1" s="1" a="1"/>
  <c r="AO14" i="1" s="1"/>
  <c r="AP14" i="1" s="1"/>
  <c r="AN14" i="1"/>
  <c r="AM30" i="1"/>
  <c r="AN30" i="1"/>
  <c r="AM116" i="1"/>
  <c r="AO116" i="1" s="1" a="1"/>
  <c r="AO116" i="1" s="1"/>
  <c r="AP116" i="1" s="1"/>
  <c r="AN116" i="1"/>
  <c r="AN101" i="1"/>
  <c r="AM101" i="1"/>
  <c r="AO101" i="1" s="1" a="1"/>
  <c r="AO101" i="1" s="1"/>
  <c r="AP101" i="1" s="1"/>
  <c r="AN402" i="1"/>
  <c r="AM402" i="1"/>
  <c r="AM124" i="1"/>
  <c r="AO124" i="1" s="1" a="1"/>
  <c r="AO124" i="1" s="1"/>
  <c r="AP124" i="1" s="1"/>
  <c r="AN124" i="1"/>
  <c r="AN109" i="1"/>
  <c r="AM109" i="1"/>
  <c r="AO109" i="1" s="1" a="1"/>
  <c r="AO109" i="1" s="1"/>
  <c r="AP109" i="1" s="1"/>
  <c r="AM290" i="1"/>
  <c r="AO290" i="1" s="1" a="1"/>
  <c r="AO290" i="1" s="1"/>
  <c r="AP290" i="1" s="1"/>
  <c r="AN290" i="1"/>
  <c r="AM110" i="1"/>
  <c r="AO110" i="1" s="1" a="1"/>
  <c r="AO110" i="1" s="1"/>
  <c r="AP110" i="1" s="1"/>
  <c r="AN110" i="1"/>
  <c r="AM282" i="1"/>
  <c r="AO282" i="1" s="1" a="1"/>
  <c r="AO282" i="1" s="1"/>
  <c r="AP282" i="1" s="1"/>
  <c r="AN282" i="1"/>
  <c r="AM80" i="1"/>
  <c r="AO80" i="1" s="1" a="1"/>
  <c r="AO80" i="1" s="1"/>
  <c r="AP80" i="1" s="1"/>
  <c r="AN80" i="1"/>
  <c r="AM180" i="1"/>
  <c r="AO180" i="1" s="1" a="1"/>
  <c r="AO180" i="1" s="1"/>
  <c r="AP180" i="1" s="1"/>
  <c r="AN180" i="1"/>
  <c r="AN338" i="1"/>
  <c r="AM338" i="1"/>
  <c r="AM65" i="1"/>
  <c r="AO65" i="1" s="1" a="1"/>
  <c r="AO65" i="1" s="1"/>
  <c r="AP65" i="1" s="1"/>
  <c r="AN65" i="1"/>
  <c r="AM78" i="1"/>
  <c r="AO78" i="1" s="1" a="1"/>
  <c r="AO78" i="1" s="1"/>
  <c r="AP78" i="1" s="1"/>
  <c r="AN78" i="1"/>
  <c r="AM238" i="1"/>
  <c r="AO238" i="1" s="1" a="1"/>
  <c r="AO238" i="1" s="1"/>
  <c r="AP238" i="1" s="1"/>
  <c r="AN238" i="1"/>
  <c r="AM34" i="1"/>
  <c r="AO34" i="1" s="1" a="1"/>
  <c r="AO34" i="1" s="1"/>
  <c r="AP34" i="1" s="1"/>
  <c r="AN34" i="1"/>
  <c r="AM37" i="1"/>
  <c r="AO37" i="1" s="1" a="1"/>
  <c r="AO37" i="1" s="1"/>
  <c r="AP37" i="1" s="1"/>
  <c r="AN37" i="1"/>
  <c r="AN422" i="1"/>
  <c r="AM422" i="1"/>
  <c r="AO422" i="1" s="1" a="1"/>
  <c r="AO422" i="1" s="1"/>
  <c r="AP422" i="1" s="1"/>
  <c r="AM502" i="1"/>
  <c r="AO502" i="1" s="1" a="1"/>
  <c r="AO502" i="1" s="1"/>
  <c r="AP502" i="1" s="1"/>
  <c r="AN502" i="1"/>
  <c r="AM82" i="1"/>
  <c r="AO82" i="1" s="1" a="1"/>
  <c r="AO82" i="1" s="1"/>
  <c r="AP82" i="1" s="1"/>
  <c r="AN82" i="1"/>
  <c r="AM114" i="1"/>
  <c r="AO114" i="1" s="1" a="1"/>
  <c r="AO114" i="1" s="1"/>
  <c r="AP114" i="1" s="1"/>
  <c r="AN114" i="1"/>
  <c r="AM146" i="1"/>
  <c r="AO146" i="1" s="1" a="1"/>
  <c r="AO146" i="1" s="1"/>
  <c r="AP146" i="1" s="1"/>
  <c r="AN146" i="1"/>
  <c r="AM178" i="1"/>
  <c r="AO178" i="1" s="1" a="1"/>
  <c r="AO178" i="1" s="1"/>
  <c r="AP178" i="1" s="1"/>
  <c r="AN178" i="1"/>
  <c r="AM210" i="1"/>
  <c r="AO210" i="1" s="1" a="1"/>
  <c r="AO210" i="1" s="1"/>
  <c r="AP210" i="1" s="1"/>
  <c r="AN210" i="1"/>
  <c r="AM242" i="1"/>
  <c r="AN242" i="1"/>
  <c r="AM286" i="1"/>
  <c r="AN286" i="1"/>
  <c r="AN350" i="1"/>
  <c r="AM350" i="1"/>
  <c r="AO350" i="1" s="1" a="1"/>
  <c r="AO350" i="1" s="1"/>
  <c r="AP350" i="1" s="1"/>
  <c r="AN414" i="1"/>
  <c r="AM414" i="1"/>
  <c r="AO414" i="1" s="1" a="1"/>
  <c r="AO414" i="1" s="1"/>
  <c r="AP414" i="1" s="1"/>
  <c r="AN482" i="1"/>
  <c r="AM482" i="1"/>
  <c r="AO482" i="1" s="1" a="1"/>
  <c r="AO482" i="1" s="1"/>
  <c r="AP482" i="1" s="1"/>
  <c r="AM526" i="1"/>
  <c r="AN526" i="1"/>
  <c r="AM38" i="1"/>
  <c r="AO38" i="1" s="1" a="1"/>
  <c r="AO38" i="1" s="1"/>
  <c r="AP38" i="1" s="1"/>
  <c r="AN38" i="1"/>
  <c r="AM42" i="1"/>
  <c r="AO42" i="1" s="1" a="1"/>
  <c r="AO42" i="1" s="1"/>
  <c r="AP42" i="1" s="1"/>
  <c r="AN42" i="1"/>
  <c r="AM144" i="1"/>
  <c r="AN144" i="1"/>
  <c r="AM84" i="1"/>
  <c r="AO84" i="1" s="1" a="1"/>
  <c r="AO84" i="1" s="1"/>
  <c r="AP84" i="1" s="1"/>
  <c r="AN84" i="1"/>
  <c r="AM274" i="1"/>
  <c r="AO274" i="1" s="1" a="1"/>
  <c r="AO274" i="1" s="1"/>
  <c r="AP274" i="1" s="1"/>
  <c r="AN274" i="1"/>
  <c r="AM92" i="1"/>
  <c r="AO92" i="1" s="1" a="1"/>
  <c r="AO92" i="1" s="1"/>
  <c r="AP92" i="1" s="1"/>
  <c r="AN92" i="1"/>
  <c r="AM188" i="1"/>
  <c r="AO188" i="1" s="1" a="1"/>
  <c r="AO188" i="1" s="1"/>
  <c r="AP188" i="1" s="1"/>
  <c r="AN188" i="1"/>
  <c r="AM33" i="1"/>
  <c r="AO33" i="1" s="1" a="1"/>
  <c r="AO33" i="1" s="1"/>
  <c r="AP33" i="1" s="1"/>
  <c r="AN33" i="1"/>
  <c r="AN418" i="1"/>
  <c r="AM418" i="1"/>
  <c r="AO418" i="1" s="1" a="1"/>
  <c r="AO418" i="1" s="1"/>
  <c r="AP418" i="1" s="1"/>
  <c r="AM174" i="1"/>
  <c r="AO174" i="1" s="1" a="1"/>
  <c r="AO174" i="1" s="1"/>
  <c r="AP174" i="1" s="1"/>
  <c r="AN174" i="1"/>
  <c r="AN342" i="1"/>
  <c r="AM342" i="1"/>
  <c r="AO342" i="1" s="1" a="1"/>
  <c r="AO342" i="1" s="1"/>
  <c r="AP342" i="1" s="1"/>
  <c r="AM522" i="1"/>
  <c r="AO522" i="1" s="1" a="1"/>
  <c r="AO522" i="1" s="1"/>
  <c r="AP522" i="1" s="1"/>
  <c r="AN522" i="1"/>
  <c r="AM160" i="1"/>
  <c r="AO160" i="1" s="1" a="1"/>
  <c r="AO160" i="1" s="1"/>
  <c r="AP160" i="1" s="1"/>
  <c r="AN160" i="1"/>
  <c r="AN362" i="1"/>
  <c r="AM362" i="1"/>
  <c r="AM100" i="1"/>
  <c r="AO100" i="1" s="1" a="1"/>
  <c r="AO100" i="1" s="1"/>
  <c r="AP100" i="1" s="1"/>
  <c r="AN100" i="1"/>
  <c r="AM85" i="1"/>
  <c r="AO85" i="1" s="1" a="1"/>
  <c r="AO85" i="1" s="1"/>
  <c r="AP85" i="1" s="1"/>
  <c r="AN85" i="1"/>
  <c r="AN41" i="1"/>
  <c r="AM41" i="1"/>
  <c r="AO41" i="1" s="1" a="1"/>
  <c r="AO41" i="1" s="1"/>
  <c r="AP41" i="1" s="1"/>
  <c r="AN370" i="1"/>
  <c r="AM370" i="1"/>
  <c r="AM510" i="1"/>
  <c r="AO510" i="1" s="1" a="1"/>
  <c r="AO510" i="1" s="1"/>
  <c r="AP510" i="1" s="1"/>
  <c r="AN510" i="1"/>
  <c r="AM86" i="1"/>
  <c r="AO86" i="1" s="1" a="1"/>
  <c r="AO86" i="1" s="1"/>
  <c r="AP86" i="1" s="1"/>
  <c r="AN86" i="1"/>
  <c r="AM118" i="1"/>
  <c r="AO118" i="1" s="1" a="1"/>
  <c r="AO118" i="1" s="1"/>
  <c r="AP118" i="1" s="1"/>
  <c r="AN118" i="1"/>
  <c r="AM150" i="1"/>
  <c r="AO150" i="1" s="1" a="1"/>
  <c r="AO150" i="1" s="1"/>
  <c r="AP150" i="1" s="1"/>
  <c r="AN150" i="1"/>
  <c r="AM182" i="1"/>
  <c r="AO182" i="1" s="1" a="1"/>
  <c r="AO182" i="1" s="1"/>
  <c r="AP182" i="1" s="1"/>
  <c r="AN182" i="1"/>
  <c r="AM214" i="1"/>
  <c r="AO214" i="1" s="1" a="1"/>
  <c r="AO214" i="1" s="1"/>
  <c r="AP214" i="1" s="1"/>
  <c r="AN214" i="1"/>
  <c r="AM246" i="1"/>
  <c r="AO246" i="1" s="1" a="1"/>
  <c r="AO246" i="1" s="1"/>
  <c r="AP246" i="1" s="1"/>
  <c r="AN246" i="1"/>
  <c r="AM294" i="1"/>
  <c r="AO294" i="1" s="1" a="1"/>
  <c r="AO294" i="1" s="1"/>
  <c r="AP294" i="1" s="1"/>
  <c r="AN294" i="1"/>
  <c r="AN358" i="1"/>
  <c r="AM358" i="1"/>
  <c r="AN426" i="1"/>
  <c r="AM426" i="1"/>
  <c r="AO426" i="1" s="1" a="1"/>
  <c r="AO426" i="1" s="1"/>
  <c r="AP426" i="1" s="1"/>
  <c r="AN486" i="1"/>
  <c r="AM486" i="1"/>
  <c r="AO486" i="1" s="1" a="1"/>
  <c r="AO486" i="1" s="1"/>
  <c r="AP486" i="1" s="1"/>
  <c r="AM538" i="1"/>
  <c r="AO538" i="1" s="1" a="1"/>
  <c r="AO538" i="1" s="1"/>
  <c r="AP538" i="1" s="1"/>
  <c r="AN538" i="1"/>
  <c r="AM50" i="1"/>
  <c r="AN50" i="1"/>
  <c r="AM46" i="1"/>
  <c r="AO46" i="1" s="1" a="1"/>
  <c r="AO46" i="1" s="1"/>
  <c r="AP46" i="1" s="1"/>
  <c r="AN46" i="1"/>
  <c r="AN5" i="1"/>
  <c r="AM5" i="1"/>
  <c r="AN478" i="1"/>
  <c r="AM478" i="1"/>
  <c r="AO478" i="1" s="1" a="1"/>
  <c r="AO478" i="1" s="1"/>
  <c r="AP478" i="1" s="1"/>
  <c r="AM206" i="1"/>
  <c r="AN206" i="1"/>
  <c r="AN474" i="1"/>
  <c r="AM474" i="1"/>
  <c r="AO474" i="1" s="1" a="1"/>
  <c r="AO474" i="1" s="1"/>
  <c r="AP474" i="1" s="1"/>
  <c r="AM550" i="1"/>
  <c r="AO550" i="1" s="1" a="1"/>
  <c r="AO550" i="1" s="1"/>
  <c r="AP550" i="1" s="1"/>
  <c r="AN550" i="1"/>
  <c r="AM128" i="1"/>
  <c r="AO128" i="1" s="1" a="1"/>
  <c r="AO128" i="1" s="1"/>
  <c r="AP128" i="1" s="1"/>
  <c r="AN128" i="1"/>
  <c r="AN113" i="1"/>
  <c r="AM113" i="1"/>
  <c r="AM69" i="1"/>
  <c r="AO69" i="1" s="1" a="1"/>
  <c r="AO69" i="1" s="1"/>
  <c r="AP69" i="1" s="1"/>
  <c r="AN69" i="1"/>
  <c r="AM164" i="1"/>
  <c r="AO164" i="1" s="1" a="1"/>
  <c r="AO164" i="1" s="1"/>
  <c r="AP164" i="1" s="1"/>
  <c r="AN164" i="1"/>
  <c r="AO71" i="1" a="1"/>
  <c r="AO71" i="1" s="1"/>
  <c r="AP71" i="1" s="1"/>
  <c r="AM104" i="1"/>
  <c r="AO104" i="1" s="1" a="1"/>
  <c r="AO104" i="1" s="1"/>
  <c r="AP104" i="1" s="1"/>
  <c r="AN104" i="1"/>
  <c r="AM136" i="1"/>
  <c r="AO136" i="1" s="1" a="1"/>
  <c r="AO136" i="1" s="1"/>
  <c r="AP136" i="1" s="1"/>
  <c r="AN136" i="1"/>
  <c r="AM168" i="1"/>
  <c r="AO168" i="1" s="1" a="1"/>
  <c r="AO168" i="1" s="1"/>
  <c r="AP168" i="1" s="1"/>
  <c r="AN168" i="1"/>
  <c r="AN89" i="1"/>
  <c r="AM89" i="1"/>
  <c r="AO89" i="1" s="1" a="1"/>
  <c r="AO89" i="1" s="1"/>
  <c r="AP89" i="1" s="1"/>
  <c r="AN121" i="1"/>
  <c r="AM121" i="1"/>
  <c r="AO121" i="1" s="1" a="1"/>
  <c r="AO121" i="1" s="1"/>
  <c r="AP121" i="1" s="1"/>
  <c r="AM45" i="1"/>
  <c r="AN45" i="1"/>
  <c r="AN314" i="1"/>
  <c r="AM314" i="1"/>
  <c r="AO314" i="1" s="1" a="1"/>
  <c r="AO314" i="1" s="1"/>
  <c r="AP314" i="1" s="1"/>
  <c r="AN378" i="1"/>
  <c r="AM378" i="1"/>
  <c r="AN438" i="1"/>
  <c r="AM438" i="1"/>
  <c r="AO438" i="1" s="1" a="1"/>
  <c r="AO438" i="1" s="1"/>
  <c r="AP438" i="1" s="1"/>
  <c r="AM518" i="1"/>
  <c r="AO518" i="1" s="1" a="1"/>
  <c r="AO518" i="1" s="1"/>
  <c r="AP518" i="1" s="1"/>
  <c r="AN518" i="1"/>
  <c r="AM90" i="1"/>
  <c r="AO90" i="1" s="1" a="1"/>
  <c r="AO90" i="1" s="1"/>
  <c r="AP90" i="1" s="1"/>
  <c r="AN90" i="1"/>
  <c r="AM122" i="1"/>
  <c r="AO122" i="1" s="1" a="1"/>
  <c r="AO122" i="1" s="1"/>
  <c r="AP122" i="1" s="1"/>
  <c r="AN122" i="1"/>
  <c r="AM154" i="1"/>
  <c r="AO154" i="1" s="1" a="1"/>
  <c r="AO154" i="1" s="1"/>
  <c r="AP154" i="1" s="1"/>
  <c r="AN154" i="1"/>
  <c r="AM186" i="1"/>
  <c r="AO186" i="1" s="1" a="1"/>
  <c r="AO186" i="1" s="1"/>
  <c r="AP186" i="1" s="1"/>
  <c r="AN186" i="1"/>
  <c r="AM218" i="1"/>
  <c r="AO218" i="1" s="1" a="1"/>
  <c r="AO218" i="1" s="1"/>
  <c r="AP218" i="1" s="1"/>
  <c r="AN218" i="1"/>
  <c r="AM250" i="1"/>
  <c r="AN250" i="1"/>
  <c r="AM302" i="1"/>
  <c r="AO302" i="1" s="1" a="1"/>
  <c r="AO302" i="1" s="1"/>
  <c r="AP302" i="1" s="1"/>
  <c r="AN302" i="1"/>
  <c r="AN366" i="1"/>
  <c r="AM366" i="1"/>
  <c r="AO366" i="1" s="1" a="1"/>
  <c r="AO366" i="1" s="1"/>
  <c r="AP366" i="1" s="1"/>
  <c r="AN434" i="1"/>
  <c r="AM434" i="1"/>
  <c r="AO434" i="1" s="1" a="1"/>
  <c r="AO434" i="1" s="1"/>
  <c r="AP434" i="1" s="1"/>
  <c r="AM490" i="1"/>
  <c r="AO490" i="1" s="1" a="1"/>
  <c r="AO490" i="1" s="1"/>
  <c r="AP490" i="1" s="1"/>
  <c r="AN490" i="1"/>
  <c r="AM546" i="1"/>
  <c r="AO546" i="1" s="1" a="1"/>
  <c r="AO546" i="1" s="1"/>
  <c r="AP546" i="1" s="1"/>
  <c r="AN546" i="1"/>
  <c r="AM58" i="1"/>
  <c r="AO58" i="1" s="1" a="1"/>
  <c r="AO58" i="1" s="1"/>
  <c r="AP58" i="1" s="1"/>
  <c r="AN58" i="1"/>
  <c r="AM54" i="1"/>
  <c r="AO54" i="1" s="1" a="1"/>
  <c r="AO54" i="1" s="1"/>
  <c r="AP54" i="1" s="1"/>
  <c r="AN54" i="1"/>
  <c r="AM176" i="1"/>
  <c r="AO176" i="1" s="1" a="1"/>
  <c r="AO176" i="1" s="1"/>
  <c r="AP176" i="1" s="1"/>
  <c r="AN176" i="1"/>
  <c r="AM148" i="1"/>
  <c r="AO148" i="1" s="1" a="1"/>
  <c r="AO148" i="1" s="1"/>
  <c r="AP148" i="1" s="1"/>
  <c r="AN148" i="1"/>
  <c r="AN25" i="1"/>
  <c r="AM25" i="1"/>
  <c r="AO25" i="1" s="1" a="1"/>
  <c r="AO25" i="1" s="1"/>
  <c r="AP25" i="1" s="1"/>
  <c r="AN462" i="1"/>
  <c r="AM462" i="1"/>
  <c r="AO462" i="1" s="1" a="1"/>
  <c r="AO462" i="1" s="1"/>
  <c r="AP462" i="1" s="1"/>
  <c r="AM156" i="1"/>
  <c r="AO156" i="1" s="1" a="1"/>
  <c r="AO156" i="1" s="1"/>
  <c r="AP156" i="1" s="1"/>
  <c r="AN156" i="1"/>
  <c r="AN354" i="1"/>
  <c r="AM354" i="1"/>
  <c r="AM142" i="1"/>
  <c r="AO142" i="1" s="1" a="1"/>
  <c r="AO142" i="1" s="1"/>
  <c r="AP142" i="1" s="1"/>
  <c r="AN142" i="1"/>
  <c r="AN406" i="1"/>
  <c r="AM406" i="1"/>
  <c r="AO406" i="1" s="1" a="1"/>
  <c r="AO406" i="1" s="1"/>
  <c r="AP406" i="1" s="1"/>
  <c r="AM96" i="1"/>
  <c r="AO96" i="1" s="1" a="1"/>
  <c r="AO96" i="1" s="1"/>
  <c r="AP96" i="1" s="1"/>
  <c r="AN96" i="1"/>
  <c r="AM81" i="1"/>
  <c r="AO81" i="1" s="1" a="1"/>
  <c r="AO81" i="1" s="1"/>
  <c r="AP81" i="1" s="1"/>
  <c r="AN81" i="1"/>
  <c r="AM298" i="1"/>
  <c r="AN298" i="1"/>
  <c r="AM132" i="1"/>
  <c r="AO132" i="1" s="1" a="1"/>
  <c r="AO132" i="1" s="1"/>
  <c r="AP132" i="1" s="1"/>
  <c r="AN132" i="1"/>
  <c r="AN117" i="1"/>
  <c r="AM117" i="1"/>
  <c r="AO117" i="1" s="1" a="1"/>
  <c r="AO117" i="1" s="1"/>
  <c r="AP117" i="1" s="1"/>
  <c r="AN73" i="1"/>
  <c r="AM73" i="1"/>
  <c r="AO73" i="1" s="1" a="1"/>
  <c r="AO73" i="1" s="1"/>
  <c r="AP73" i="1" s="1"/>
  <c r="AN306" i="1"/>
  <c r="AM306" i="1"/>
  <c r="AO306" i="1" s="1" a="1"/>
  <c r="AO306" i="1" s="1"/>
  <c r="AP306" i="1" s="1"/>
  <c r="AN430" i="1"/>
  <c r="AM430" i="1"/>
  <c r="AO430" i="1" s="1" a="1"/>
  <c r="AO430" i="1" s="1"/>
  <c r="AP430" i="1" s="1"/>
  <c r="AM108" i="1"/>
  <c r="AO108" i="1" s="1" a="1"/>
  <c r="AO108" i="1" s="1"/>
  <c r="AP108" i="1" s="1"/>
  <c r="AN108" i="1"/>
  <c r="AM140" i="1"/>
  <c r="AO140" i="1" s="1" a="1"/>
  <c r="AO140" i="1" s="1"/>
  <c r="AP140" i="1" s="1"/>
  <c r="AN140" i="1"/>
  <c r="AM172" i="1"/>
  <c r="AO172" i="1" s="1" a="1"/>
  <c r="AO172" i="1" s="1"/>
  <c r="AP172" i="1" s="1"/>
  <c r="AN172" i="1"/>
  <c r="AN93" i="1"/>
  <c r="AM93" i="1"/>
  <c r="AO93" i="1" s="1" a="1"/>
  <c r="AO93" i="1" s="1"/>
  <c r="AP93" i="1" s="1"/>
  <c r="AN125" i="1"/>
  <c r="AM125" i="1"/>
  <c r="AO125" i="1" s="1" a="1"/>
  <c r="AO125" i="1" s="1"/>
  <c r="AP125" i="1" s="1"/>
  <c r="AM49" i="1"/>
  <c r="AO49" i="1" s="1" a="1"/>
  <c r="AO49" i="1" s="1"/>
  <c r="AP49" i="1" s="1"/>
  <c r="AN49" i="1"/>
  <c r="AN322" i="1"/>
  <c r="AM322" i="1"/>
  <c r="AO322" i="1" s="1" a="1"/>
  <c r="AO322" i="1" s="1"/>
  <c r="AP322" i="1" s="1"/>
  <c r="AN386" i="1"/>
  <c r="AM386" i="1"/>
  <c r="AO386" i="1" s="1" a="1"/>
  <c r="AO386" i="1" s="1"/>
  <c r="AP386" i="1" s="1"/>
  <c r="AN446" i="1"/>
  <c r="AM446" i="1"/>
  <c r="AO446" i="1" s="1" a="1"/>
  <c r="AO446" i="1" s="1"/>
  <c r="AP446" i="1" s="1"/>
  <c r="AM530" i="1"/>
  <c r="AN530" i="1"/>
  <c r="AM94" i="1"/>
  <c r="AO94" i="1" s="1" a="1"/>
  <c r="AO94" i="1" s="1"/>
  <c r="AP94" i="1" s="1"/>
  <c r="AN94" i="1"/>
  <c r="AM126" i="1"/>
  <c r="AO126" i="1" s="1" a="1"/>
  <c r="AO126" i="1" s="1"/>
  <c r="AP126" i="1" s="1"/>
  <c r="AN126" i="1"/>
  <c r="AM158" i="1"/>
  <c r="AO158" i="1" s="1" a="1"/>
  <c r="AO158" i="1" s="1"/>
  <c r="AP158" i="1" s="1"/>
  <c r="AN158" i="1"/>
  <c r="AM190" i="1"/>
  <c r="AO190" i="1" s="1" a="1"/>
  <c r="AO190" i="1" s="1"/>
  <c r="AP190" i="1" s="1"/>
  <c r="AN190" i="1"/>
  <c r="AM222" i="1"/>
  <c r="AO222" i="1" s="1" a="1"/>
  <c r="AO222" i="1" s="1"/>
  <c r="AP222" i="1" s="1"/>
  <c r="AN222" i="1"/>
  <c r="AM254" i="1"/>
  <c r="AO254" i="1" s="1" a="1"/>
  <c r="AO254" i="1" s="1"/>
  <c r="AP254" i="1" s="1"/>
  <c r="AN254" i="1"/>
  <c r="AN310" i="1"/>
  <c r="AM310" i="1"/>
  <c r="AN374" i="1"/>
  <c r="AM374" i="1"/>
  <c r="AO374" i="1" s="1" a="1"/>
  <c r="AO374" i="1" s="1"/>
  <c r="AP374" i="1" s="1"/>
  <c r="AN442" i="1"/>
  <c r="AM442" i="1"/>
  <c r="AM494" i="1"/>
  <c r="AO494" i="1" s="1" a="1"/>
  <c r="AO494" i="1" s="1"/>
  <c r="AP494" i="1" s="1"/>
  <c r="AN494" i="1"/>
  <c r="AM66" i="1"/>
  <c r="AO66" i="1" s="1" a="1"/>
  <c r="AO66" i="1" s="1"/>
  <c r="AP66" i="1" s="1"/>
  <c r="AN66" i="1"/>
  <c r="AM18" i="1"/>
  <c r="AN18" i="1"/>
  <c r="AM62" i="1"/>
  <c r="AO62" i="1" s="1" a="1"/>
  <c r="AO62" i="1" s="1"/>
  <c r="AP62" i="1" s="1"/>
  <c r="AN62" i="1"/>
  <c r="AN97" i="1"/>
  <c r="AM97" i="1"/>
  <c r="AO97" i="1" s="1" a="1"/>
  <c r="AO97" i="1" s="1"/>
  <c r="AP97" i="1" s="1"/>
  <c r="AM21" i="1"/>
  <c r="AO21" i="1" s="1" a="1"/>
  <c r="AO21" i="1" s="1"/>
  <c r="AP21" i="1" s="1"/>
  <c r="AN21" i="1"/>
  <c r="AM53" i="1"/>
  <c r="AO53" i="1" s="1" a="1"/>
  <c r="AO53" i="1" s="1"/>
  <c r="AP53" i="1" s="1"/>
  <c r="AN53" i="1"/>
  <c r="AM262" i="1"/>
  <c r="AN262" i="1"/>
  <c r="AN330" i="1"/>
  <c r="AM330" i="1"/>
  <c r="AO330" i="1" s="1" a="1"/>
  <c r="AO330" i="1" s="1"/>
  <c r="AP330" i="1" s="1"/>
  <c r="AN394" i="1"/>
  <c r="AM394" i="1"/>
  <c r="AO394" i="1" s="1" a="1"/>
  <c r="AO394" i="1" s="1"/>
  <c r="AP394" i="1" s="1"/>
  <c r="AN454" i="1"/>
  <c r="AM454" i="1"/>
  <c r="AO454" i="1" s="1" a="1"/>
  <c r="AO454" i="1" s="1"/>
  <c r="AP454" i="1" s="1"/>
  <c r="AM534" i="1"/>
  <c r="AO534" i="1" s="1" a="1"/>
  <c r="AO534" i="1" s="1"/>
  <c r="AP534" i="1" s="1"/>
  <c r="AN534" i="1"/>
  <c r="AM98" i="1"/>
  <c r="AO98" i="1" s="1" a="1"/>
  <c r="AO98" i="1" s="1"/>
  <c r="AP98" i="1" s="1"/>
  <c r="AN98" i="1"/>
  <c r="AM130" i="1"/>
  <c r="AO130" i="1" s="1" a="1"/>
  <c r="AO130" i="1" s="1"/>
  <c r="AP130" i="1" s="1"/>
  <c r="AN130" i="1"/>
  <c r="AM162" i="1"/>
  <c r="AO162" i="1" s="1" a="1"/>
  <c r="AO162" i="1" s="1"/>
  <c r="AP162" i="1" s="1"/>
  <c r="AN162" i="1"/>
  <c r="AM194" i="1"/>
  <c r="AO194" i="1" s="1" a="1"/>
  <c r="AO194" i="1" s="1"/>
  <c r="AP194" i="1" s="1"/>
  <c r="AN194" i="1"/>
  <c r="AM226" i="1"/>
  <c r="AO226" i="1" s="1" a="1"/>
  <c r="AO226" i="1" s="1"/>
  <c r="AP226" i="1" s="1"/>
  <c r="AN226" i="1"/>
  <c r="AM258" i="1"/>
  <c r="AO258" i="1" s="1" a="1"/>
  <c r="AO258" i="1" s="1"/>
  <c r="AP258" i="1" s="1"/>
  <c r="AN258" i="1"/>
  <c r="AN318" i="1"/>
  <c r="AM318" i="1"/>
  <c r="AO318" i="1" s="1" a="1"/>
  <c r="AO318" i="1" s="1"/>
  <c r="AP318" i="1" s="1"/>
  <c r="AN382" i="1"/>
  <c r="AM382" i="1"/>
  <c r="AO382" i="1" s="1" a="1"/>
  <c r="AO382" i="1" s="1"/>
  <c r="AP382" i="1" s="1"/>
  <c r="AN450" i="1"/>
  <c r="AM450" i="1"/>
  <c r="AO450" i="1" s="1" a="1"/>
  <c r="AO450" i="1" s="1"/>
  <c r="AP450" i="1" s="1"/>
  <c r="AM498" i="1"/>
  <c r="AO498" i="1" s="1" a="1"/>
  <c r="AO498" i="1" s="1"/>
  <c r="AP498" i="1" s="1"/>
  <c r="AN498" i="1"/>
  <c r="AM74" i="1"/>
  <c r="AN74" i="1"/>
  <c r="AM22" i="1"/>
  <c r="AN22" i="1"/>
  <c r="AM70" i="1"/>
  <c r="AO70" i="1" s="1" a="1"/>
  <c r="AO70" i="1" s="1"/>
  <c r="AP70" i="1" s="1"/>
  <c r="AN70" i="1"/>
  <c r="AO336" i="1" l="1" a="1"/>
  <c r="AO336" i="1" s="1"/>
  <c r="AP336" i="1" s="1"/>
  <c r="AF321" i="7"/>
  <c r="BV321" i="7" s="1"/>
  <c r="X23" i="7"/>
  <c r="AG28" i="7"/>
  <c r="AC40" i="7"/>
  <c r="AD69" i="7"/>
  <c r="AP69" i="7" s="1"/>
  <c r="Y23" i="7"/>
  <c r="AK23" i="7" s="1"/>
  <c r="AH28" i="7"/>
  <c r="AD40" i="7"/>
  <c r="AP40" i="7" s="1"/>
  <c r="X58" i="7"/>
  <c r="AG63" i="7"/>
  <c r="AE69" i="7"/>
  <c r="AA81" i="7"/>
  <c r="AB25" i="7"/>
  <c r="Z31" i="7"/>
  <c r="AG42" i="7"/>
  <c r="AE48" i="7"/>
  <c r="AA60" i="7"/>
  <c r="AH71" i="7"/>
  <c r="AF77" i="7"/>
  <c r="AD83" i="7"/>
  <c r="AP83" i="7" s="1"/>
  <c r="AE27" i="7"/>
  <c r="AA26" i="7"/>
  <c r="Y32" i="7"/>
  <c r="AK32" i="7" s="1"/>
  <c r="AF43" i="7"/>
  <c r="AD49" i="7"/>
  <c r="AP49" i="7" s="1"/>
  <c r="X67" i="7"/>
  <c r="AG72" i="7"/>
  <c r="AC23" i="7"/>
  <c r="AH40" i="7"/>
  <c r="AD52" i="7"/>
  <c r="AP52" i="7" s="1"/>
  <c r="AB58" i="7"/>
  <c r="Z64" i="7"/>
  <c r="X70" i="7"/>
  <c r="AG75" i="7"/>
  <c r="AE81" i="7"/>
  <c r="AC33" i="7"/>
  <c r="X49" i="7"/>
  <c r="AB64" i="7"/>
  <c r="AD79" i="7"/>
  <c r="AP79" i="7" s="1"/>
  <c r="Z93" i="7"/>
  <c r="BP93" i="7" s="1"/>
  <c r="X99" i="7"/>
  <c r="AG104" i="7"/>
  <c r="AE110" i="7"/>
  <c r="AE31" i="7"/>
  <c r="AG62" i="7"/>
  <c r="Z78" i="7"/>
  <c r="AD92" i="7"/>
  <c r="AP92" i="7" s="1"/>
  <c r="AB98" i="7"/>
  <c r="X110" i="7"/>
  <c r="AG115" i="7"/>
  <c r="AE121" i="7"/>
  <c r="AA24" i="7"/>
  <c r="AF41" i="7"/>
  <c r="AF72" i="7"/>
  <c r="AE84" i="7"/>
  <c r="BU84" i="7" s="1"/>
  <c r="AA96" i="7"/>
  <c r="AH107" i="7"/>
  <c r="AF113" i="7"/>
  <c r="AD119" i="7"/>
  <c r="AP119" i="7" s="1"/>
  <c r="X36" i="7"/>
  <c r="AE51" i="7"/>
  <c r="Z67" i="7"/>
  <c r="AC81" i="7"/>
  <c r="AB88" i="7"/>
  <c r="Z94" i="7"/>
  <c r="X100" i="7"/>
  <c r="AG105" i="7"/>
  <c r="AC117" i="7"/>
  <c r="X25" i="7"/>
  <c r="Z42" i="7"/>
  <c r="Y73" i="7"/>
  <c r="AG84" i="7"/>
  <c r="AC96" i="7"/>
  <c r="Y108" i="7"/>
  <c r="AK108" i="7" s="1"/>
  <c r="AH113" i="7"/>
  <c r="AH30" i="7"/>
  <c r="BX30" i="7" s="1"/>
  <c r="AD46" i="7"/>
  <c r="AP46" i="7" s="1"/>
  <c r="AC77" i="7"/>
  <c r="AA92" i="7"/>
  <c r="Y98" i="7"/>
  <c r="AK98" i="7" s="1"/>
  <c r="AF65" i="7"/>
  <c r="AC99" i="7"/>
  <c r="AG114" i="7"/>
  <c r="X136" i="7"/>
  <c r="AG141" i="7"/>
  <c r="AE147" i="7"/>
  <c r="AC153" i="7"/>
  <c r="AA159" i="7"/>
  <c r="AC58" i="7"/>
  <c r="AF96" i="7"/>
  <c r="AB113" i="7"/>
  <c r="AA123" i="7"/>
  <c r="AD129" i="7"/>
  <c r="AP129" i="7" s="1"/>
  <c r="X147" i="7"/>
  <c r="AG152" i="7"/>
  <c r="AE158" i="7"/>
  <c r="AH59" i="7"/>
  <c r="AA97" i="7"/>
  <c r="AC113" i="7"/>
  <c r="AB123" i="7"/>
  <c r="AE129" i="7"/>
  <c r="Y147" i="7"/>
  <c r="AK147" i="7" s="1"/>
  <c r="AF158" i="7"/>
  <c r="AF28" i="7"/>
  <c r="AG85" i="7"/>
  <c r="AG126" i="7"/>
  <c r="AE132" i="7"/>
  <c r="AC138" i="7"/>
  <c r="Y150" i="7"/>
  <c r="AK150" i="7" s="1"/>
  <c r="AH155" i="7"/>
  <c r="AB77" i="7"/>
  <c r="X117" i="7"/>
  <c r="Z125" i="7"/>
  <c r="AA131" i="7"/>
  <c r="Y137" i="7"/>
  <c r="AK137" i="7" s="1"/>
  <c r="AH142" i="7"/>
  <c r="AF148" i="7"/>
  <c r="AD154" i="7"/>
  <c r="AP154" i="7" s="1"/>
  <c r="AB160" i="7"/>
  <c r="BR160" i="7" s="1"/>
  <c r="AH38" i="7"/>
  <c r="AB108" i="7"/>
  <c r="AF120" i="7"/>
  <c r="AF127" i="7"/>
  <c r="AD133" i="7"/>
  <c r="AP133" i="7" s="1"/>
  <c r="AH78" i="7"/>
  <c r="AF23" i="7"/>
  <c r="AD29" i="7"/>
  <c r="AP29" i="7" s="1"/>
  <c r="Z41" i="7"/>
  <c r="AG52" i="7"/>
  <c r="AE58" i="7"/>
  <c r="AC64" i="7"/>
  <c r="AA70" i="7"/>
  <c r="Y76" i="7"/>
  <c r="AK76" i="7" s="1"/>
  <c r="AG23" i="7"/>
  <c r="AA41" i="7"/>
  <c r="AF58" i="7"/>
  <c r="AD64" i="7"/>
  <c r="AP64" i="7" s="1"/>
  <c r="AB70" i="7"/>
  <c r="Z76" i="7"/>
  <c r="X82" i="7"/>
  <c r="Y26" i="7"/>
  <c r="AK26" i="7" s="1"/>
  <c r="AH31" i="7"/>
  <c r="AD43" i="7"/>
  <c r="AP43" i="7" s="1"/>
  <c r="AB49" i="7"/>
  <c r="Z55" i="7"/>
  <c r="AG66" i="7"/>
  <c r="AE72" i="7"/>
  <c r="AC78" i="7"/>
  <c r="AA84" i="7"/>
  <c r="BQ84" i="7" s="1"/>
  <c r="AB28" i="7"/>
  <c r="X27" i="7"/>
  <c r="AG32" i="7"/>
  <c r="AE38" i="7"/>
  <c r="AC44" i="7"/>
  <c r="AA50" i="7"/>
  <c r="Y56" i="7"/>
  <c r="AK56" i="7" s="1"/>
  <c r="AF67" i="7"/>
  <c r="AD73" i="7"/>
  <c r="AP73" i="7" s="1"/>
  <c r="Z24" i="7"/>
  <c r="X30" i="7"/>
  <c r="BN30" i="7" s="1"/>
  <c r="AG35" i="7"/>
  <c r="AE41" i="7"/>
  <c r="AA53" i="7"/>
  <c r="Y59" i="7"/>
  <c r="AK59" i="7" s="1"/>
  <c r="AH64" i="7"/>
  <c r="AF70" i="7"/>
  <c r="AD76" i="7"/>
  <c r="AP76" i="7" s="1"/>
  <c r="AB82" i="7"/>
  <c r="AH50" i="7"/>
  <c r="X81" i="7"/>
  <c r="Y88" i="7"/>
  <c r="AK88" i="7" s="1"/>
  <c r="AH93" i="7"/>
  <c r="BX93" i="7" s="1"/>
  <c r="AF99" i="7"/>
  <c r="AD105" i="7"/>
  <c r="AP105" i="7" s="1"/>
  <c r="AF33" i="7"/>
  <c r="Y49" i="7"/>
  <c r="AK49" i="7" s="1"/>
  <c r="AF64" i="7"/>
  <c r="AE79" i="7"/>
  <c r="AA93" i="7"/>
  <c r="BQ93" i="7" s="1"/>
  <c r="Y99" i="7"/>
  <c r="AK99" i="7" s="1"/>
  <c r="AF110" i="7"/>
  <c r="AD116" i="7"/>
  <c r="AP116" i="7" s="1"/>
  <c r="AB122" i="7"/>
  <c r="Z27" i="7"/>
  <c r="AE43" i="7"/>
  <c r="Z59" i="7"/>
  <c r="AD74" i="7"/>
  <c r="AP74" i="7" s="1"/>
  <c r="AB85" i="7"/>
  <c r="BR85" i="7" s="1"/>
  <c r="X97" i="7"/>
  <c r="AG102" i="7"/>
  <c r="AE108" i="7"/>
  <c r="AC114" i="7"/>
  <c r="AA120" i="7"/>
  <c r="Y38" i="7"/>
  <c r="AK38" i="7" s="1"/>
  <c r="AC53" i="7"/>
  <c r="Y69" i="7"/>
  <c r="AK69" i="7" s="1"/>
  <c r="AD82" i="7"/>
  <c r="AP82" i="7" s="1"/>
  <c r="AH94" i="7"/>
  <c r="AF100" i="7"/>
  <c r="AD106" i="7"/>
  <c r="AP106" i="7" s="1"/>
  <c r="AB112" i="7"/>
  <c r="BR112" i="7" s="1"/>
  <c r="AH27" i="7"/>
  <c r="X44" i="7"/>
  <c r="AE59" i="7"/>
  <c r="AD85" i="7"/>
  <c r="AP85" i="7" s="1"/>
  <c r="Z97" i="7"/>
  <c r="X103" i="7"/>
  <c r="AG108" i="7"/>
  <c r="AE114" i="7"/>
  <c r="X33" i="7"/>
  <c r="AB48" i="7"/>
  <c r="X64" i="7"/>
  <c r="AA79" i="7"/>
  <c r="X93" i="7"/>
  <c r="BN93" i="7" s="1"/>
  <c r="AG98" i="7"/>
  <c r="AC73" i="7"/>
  <c r="BS73" i="7" s="1"/>
  <c r="AE101" i="7"/>
  <c r="AA116" i="7"/>
  <c r="AG124" i="7"/>
  <c r="AF136" i="7"/>
  <c r="AD142" i="7"/>
  <c r="AP142" i="7" s="1"/>
  <c r="AB148" i="7"/>
  <c r="X160" i="7"/>
  <c r="BN160" i="7" s="1"/>
  <c r="AE99" i="7"/>
  <c r="AH114" i="7"/>
  <c r="Y136" i="7"/>
  <c r="AK136" i="7" s="1"/>
  <c r="AF147" i="7"/>
  <c r="AD153" i="7"/>
  <c r="AP153" i="7" s="1"/>
  <c r="AB159" i="7"/>
  <c r="AE67" i="7"/>
  <c r="Z100" i="7"/>
  <c r="X115" i="7"/>
  <c r="Z136" i="7"/>
  <c r="X142" i="7"/>
  <c r="AG147" i="7"/>
  <c r="AE153" i="7"/>
  <c r="AC159" i="7"/>
  <c r="AF88" i="7"/>
  <c r="Z108" i="7"/>
  <c r="AD120" i="7"/>
  <c r="AP120" i="7" s="1"/>
  <c r="AD127" i="7"/>
  <c r="AP127" i="7" s="1"/>
  <c r="AB133" i="7"/>
  <c r="X145" i="7"/>
  <c r="AG150" i="7"/>
  <c r="AE156" i="7"/>
  <c r="AH82" i="7"/>
  <c r="AD104" i="7"/>
  <c r="AP104" i="7" s="1"/>
  <c r="AC24" i="7"/>
  <c r="AA30" i="7"/>
  <c r="BQ30" i="7" s="1"/>
  <c r="Y36" i="7"/>
  <c r="AK36" i="7" s="1"/>
  <c r="AH41" i="7"/>
  <c r="AD53" i="7"/>
  <c r="AP53" i="7" s="1"/>
  <c r="AB59" i="7"/>
  <c r="Z65" i="7"/>
  <c r="X71" i="7"/>
  <c r="AG76" i="7"/>
  <c r="AD24" i="7"/>
  <c r="AP24" i="7" s="1"/>
  <c r="AB30" i="7"/>
  <c r="BR30" i="7" s="1"/>
  <c r="Z36" i="7"/>
  <c r="X42" i="7"/>
  <c r="AG47" i="7"/>
  <c r="AE53" i="7"/>
  <c r="AC59" i="7"/>
  <c r="AA65" i="7"/>
  <c r="Y71" i="7"/>
  <c r="AK71" i="7" s="1"/>
  <c r="AH76" i="7"/>
  <c r="AF82" i="7"/>
  <c r="AG26" i="7"/>
  <c r="AE32" i="7"/>
  <c r="AC38" i="7"/>
  <c r="AA44" i="7"/>
  <c r="Y50" i="7"/>
  <c r="AK50" i="7" s="1"/>
  <c r="AD67" i="7"/>
  <c r="AP67" i="7" s="1"/>
  <c r="AB73" i="7"/>
  <c r="BR73" i="7" s="1"/>
  <c r="Z79" i="7"/>
  <c r="AA23" i="7"/>
  <c r="AF27" i="7"/>
  <c r="AD33" i="7"/>
  <c r="AP33" i="7" s="1"/>
  <c r="AB39" i="7"/>
  <c r="Z45" i="7"/>
  <c r="X51" i="7"/>
  <c r="AG56" i="7"/>
  <c r="AC68" i="7"/>
  <c r="BS68" i="7" s="1"/>
  <c r="AA74" i="7"/>
  <c r="BQ74" i="7" s="1"/>
  <c r="AH24" i="7"/>
  <c r="AF30" i="7"/>
  <c r="BV30" i="7" s="1"/>
  <c r="AD36" i="7"/>
  <c r="AP36" i="7" s="1"/>
  <c r="AB42" i="7"/>
  <c r="Z48" i="7"/>
  <c r="AG59" i="7"/>
  <c r="AE65" i="7"/>
  <c r="AC71" i="7"/>
  <c r="AA77" i="7"/>
  <c r="Y83" i="7"/>
  <c r="AK83" i="7" s="1"/>
  <c r="AB68" i="7"/>
  <c r="BR68" i="7" s="1"/>
  <c r="Z82" i="7"/>
  <c r="AG88" i="7"/>
  <c r="AE94" i="7"/>
  <c r="AC100" i="7"/>
  <c r="Y112" i="7"/>
  <c r="Z51" i="7"/>
  <c r="AD66" i="7"/>
  <c r="AP66" i="7" s="1"/>
  <c r="Y81" i="7"/>
  <c r="AK81" i="7" s="1"/>
  <c r="Z88" i="7"/>
  <c r="X94" i="7"/>
  <c r="AG99" i="7"/>
  <c r="AE105" i="7"/>
  <c r="BU105" i="7" s="1"/>
  <c r="AA117" i="7"/>
  <c r="Y123" i="7"/>
  <c r="AK123" i="7" s="1"/>
  <c r="Y30" i="7"/>
  <c r="AC45" i="7"/>
  <c r="AE76" i="7"/>
  <c r="AF97" i="7"/>
  <c r="AD103" i="7"/>
  <c r="AP103" i="7" s="1"/>
  <c r="Z115" i="7"/>
  <c r="X121" i="7"/>
  <c r="X40" i="7"/>
  <c r="AD55" i="7"/>
  <c r="AP55" i="7" s="1"/>
  <c r="AH70" i="7"/>
  <c r="AF83" i="7"/>
  <c r="AG89" i="7"/>
  <c r="AE95" i="7"/>
  <c r="AC101" i="7"/>
  <c r="AA107" i="7"/>
  <c r="Y113" i="7"/>
  <c r="AK113" i="7" s="1"/>
  <c r="AD30" i="7"/>
  <c r="AP30" i="7" s="1"/>
  <c r="Y77" i="7"/>
  <c r="AK77" i="7" s="1"/>
  <c r="Y92" i="7"/>
  <c r="AK92" i="7" s="1"/>
  <c r="AH97" i="7"/>
  <c r="AF103" i="7"/>
  <c r="AD109" i="7"/>
  <c r="AP109" i="7" s="1"/>
  <c r="AB115" i="7"/>
  <c r="AC50" i="7"/>
  <c r="AG65" i="7"/>
  <c r="AF93" i="7"/>
  <c r="BV93" i="7" s="1"/>
  <c r="AD99" i="7"/>
  <c r="AP99" i="7" s="1"/>
  <c r="AA103" i="7"/>
  <c r="AF117" i="7"/>
  <c r="AE125" i="7"/>
  <c r="AE131" i="7"/>
  <c r="AC137" i="7"/>
  <c r="AA143" i="7"/>
  <c r="Y149" i="7"/>
  <c r="AK149" i="7" s="1"/>
  <c r="AF160" i="7"/>
  <c r="BV160" i="7" s="1"/>
  <c r="AG73" i="7"/>
  <c r="AF101" i="7"/>
  <c r="AB116" i="7"/>
  <c r="X131" i="7"/>
  <c r="AG136" i="7"/>
  <c r="AE142" i="7"/>
  <c r="AC148" i="7"/>
  <c r="Y160" i="7"/>
  <c r="AG101" i="7"/>
  <c r="AC116" i="7"/>
  <c r="X125" i="7"/>
  <c r="Y131" i="7"/>
  <c r="AK131" i="7" s="1"/>
  <c r="AH136" i="7"/>
  <c r="AF142" i="7"/>
  <c r="AD148" i="7"/>
  <c r="AP148" i="7" s="1"/>
  <c r="Z160" i="7"/>
  <c r="BP160" i="7" s="1"/>
  <c r="AF44" i="7"/>
  <c r="AG109" i="7"/>
  <c r="AD121" i="7"/>
  <c r="AP121" i="7" s="1"/>
  <c r="AA128" i="7"/>
  <c r="Y134" i="7"/>
  <c r="AK134" i="7" s="1"/>
  <c r="AF145" i="7"/>
  <c r="AD151" i="7"/>
  <c r="AP151" i="7" s="1"/>
  <c r="AB157" i="7"/>
  <c r="AG30" i="7"/>
  <c r="Z106" i="7"/>
  <c r="Z25" i="7"/>
  <c r="X31" i="7"/>
  <c r="AG36" i="7"/>
  <c r="AE42" i="7"/>
  <c r="AC48" i="7"/>
  <c r="Y60" i="7"/>
  <c r="AK60" i="7" s="1"/>
  <c r="AH65" i="7"/>
  <c r="AF71" i="7"/>
  <c r="AD77" i="7"/>
  <c r="AP77" i="7" s="1"/>
  <c r="AA25" i="7"/>
  <c r="Y31" i="7"/>
  <c r="AK31" i="7" s="1"/>
  <c r="AH36" i="7"/>
  <c r="AF42" i="7"/>
  <c r="AD48" i="7"/>
  <c r="AP48" i="7" s="1"/>
  <c r="Z60" i="7"/>
  <c r="AG71" i="7"/>
  <c r="AE77" i="7"/>
  <c r="AC83" i="7"/>
  <c r="AD27" i="7"/>
  <c r="AP27" i="7" s="1"/>
  <c r="AB33" i="7"/>
  <c r="Z39" i="7"/>
  <c r="X45" i="7"/>
  <c r="AG50" i="7"/>
  <c r="AE56" i="7"/>
  <c r="AA68" i="7"/>
  <c r="BQ68" i="7" s="1"/>
  <c r="Y74" i="7"/>
  <c r="AH79" i="7"/>
  <c r="X24" i="7"/>
  <c r="AG29" i="7"/>
  <c r="AC28" i="7"/>
  <c r="Y40" i="7"/>
  <c r="AK40" i="7" s="1"/>
  <c r="AH45" i="7"/>
  <c r="AF51" i="7"/>
  <c r="AD57" i="7"/>
  <c r="AP57" i="7" s="1"/>
  <c r="Z69" i="7"/>
  <c r="AE25" i="7"/>
  <c r="AC31" i="7"/>
  <c r="Y43" i="7"/>
  <c r="AK43" i="7" s="1"/>
  <c r="AH48" i="7"/>
  <c r="AD60" i="7"/>
  <c r="AP60" i="7" s="1"/>
  <c r="Z72" i="7"/>
  <c r="X78" i="7"/>
  <c r="AG83" i="7"/>
  <c r="AA39" i="7"/>
  <c r="AG54" i="7"/>
  <c r="Z70" i="7"/>
  <c r="AA83" i="7"/>
  <c r="AD89" i="7"/>
  <c r="AP89" i="7" s="1"/>
  <c r="AB95" i="7"/>
  <c r="Z101" i="7"/>
  <c r="X107" i="7"/>
  <c r="AG112" i="7"/>
  <c r="Y53" i="7"/>
  <c r="AK53" i="7" s="1"/>
  <c r="AE68" i="7"/>
  <c r="BU68" i="7" s="1"/>
  <c r="AA82" i="7"/>
  <c r="AH88" i="7"/>
  <c r="AF94" i="7"/>
  <c r="AD100" i="7"/>
  <c r="AP100" i="7" s="1"/>
  <c r="Z112" i="7"/>
  <c r="AG123" i="7"/>
  <c r="X32" i="7"/>
  <c r="AD47" i="7"/>
  <c r="AP47" i="7" s="1"/>
  <c r="AD78" i="7"/>
  <c r="AP78" i="7" s="1"/>
  <c r="AG86" i="7"/>
  <c r="AE92" i="7"/>
  <c r="AC98" i="7"/>
  <c r="Y110" i="7"/>
  <c r="AK110" i="7" s="1"/>
  <c r="AH115" i="7"/>
  <c r="AB24" i="7"/>
  <c r="AG41" i="7"/>
  <c r="X73" i="7"/>
  <c r="BN73" i="7" s="1"/>
  <c r="AF84" i="7"/>
  <c r="BV84" i="7" s="1"/>
  <c r="AD90" i="7"/>
  <c r="AP90" i="7" s="1"/>
  <c r="AB96" i="7"/>
  <c r="X108" i="7"/>
  <c r="AG113" i="7"/>
  <c r="AB32" i="7"/>
  <c r="X48" i="7"/>
  <c r="AD63" i="7"/>
  <c r="AP63" i="7" s="1"/>
  <c r="AG78" i="7"/>
  <c r="AG92" i="7"/>
  <c r="AE98" i="7"/>
  <c r="AA110" i="7"/>
  <c r="Y116" i="7"/>
  <c r="AK116" i="7" s="1"/>
  <c r="AF36" i="7"/>
  <c r="AH67" i="7"/>
  <c r="AG81" i="7"/>
  <c r="AE88" i="7"/>
  <c r="AC94" i="7"/>
  <c r="Y25" i="7"/>
  <c r="AK25" i="7" s="1"/>
  <c r="AH84" i="7"/>
  <c r="BX84" i="7" s="1"/>
  <c r="AB105" i="7"/>
  <c r="BR105" i="7" s="1"/>
  <c r="AC126" i="7"/>
  <c r="AB132" i="7"/>
  <c r="Z138" i="7"/>
  <c r="AG149" i="7"/>
  <c r="AE155" i="7"/>
  <c r="AG80" i="7"/>
  <c r="AG103" i="7"/>
  <c r="AG117" i="7"/>
  <c r="AF125" i="7"/>
  <c r="AF131" i="7"/>
  <c r="AD137" i="7"/>
  <c r="AP137" i="7" s="1"/>
  <c r="AB143" i="7"/>
  <c r="Z149" i="7"/>
  <c r="X155" i="7"/>
  <c r="AG160" i="7"/>
  <c r="AF81" i="7"/>
  <c r="AH103" i="7"/>
  <c r="AH117" i="7"/>
  <c r="AG125" i="7"/>
  <c r="AG131" i="7"/>
  <c r="AE137" i="7"/>
  <c r="AC143" i="7"/>
  <c r="AA149" i="7"/>
  <c r="Y155" i="7"/>
  <c r="AK155" i="7" s="1"/>
  <c r="AH160" i="7"/>
  <c r="BX160" i="7" s="1"/>
  <c r="AD94" i="7"/>
  <c r="AP94" i="7" s="1"/>
  <c r="AE122" i="7"/>
  <c r="X129" i="7"/>
  <c r="AG134" i="7"/>
  <c r="AE140" i="7"/>
  <c r="BU140" i="7" s="1"/>
  <c r="AC146" i="7"/>
  <c r="Y158" i="7"/>
  <c r="AK158" i="7" s="1"/>
  <c r="AD38" i="7"/>
  <c r="AP38" i="7" s="1"/>
  <c r="AA108" i="7"/>
  <c r="AE120" i="7"/>
  <c r="AE127" i="7"/>
  <c r="AC133" i="7"/>
  <c r="Y145" i="7"/>
  <c r="AK145" i="7" s="1"/>
  <c r="AH150" i="7"/>
  <c r="AF156" i="7"/>
  <c r="AD162" i="7"/>
  <c r="AP162" i="7" s="1"/>
  <c r="Z98" i="7"/>
  <c r="Z114" i="7"/>
  <c r="AE123" i="7"/>
  <c r="AH129" i="7"/>
  <c r="AB40" i="7"/>
  <c r="AH25" i="7"/>
  <c r="AF31" i="7"/>
  <c r="AD37" i="7"/>
  <c r="AP37" i="7" s="1"/>
  <c r="AB43" i="7"/>
  <c r="Z49" i="7"/>
  <c r="AG60" i="7"/>
  <c r="AC72" i="7"/>
  <c r="AA78" i="7"/>
  <c r="X26" i="7"/>
  <c r="AG31" i="7"/>
  <c r="AC43" i="7"/>
  <c r="AA49" i="7"/>
  <c r="AH60" i="7"/>
  <c r="AD72" i="7"/>
  <c r="AP72" i="7" s="1"/>
  <c r="AB78" i="7"/>
  <c r="Z84" i="7"/>
  <c r="BP84" i="7" s="1"/>
  <c r="AA28" i="7"/>
  <c r="AH39" i="7"/>
  <c r="AF45" i="7"/>
  <c r="AD51" i="7"/>
  <c r="AP51" i="7" s="1"/>
  <c r="X69" i="7"/>
  <c r="AG74" i="7"/>
  <c r="AF24" i="7"/>
  <c r="AB23" i="7"/>
  <c r="AG40" i="7"/>
  <c r="AA58" i="7"/>
  <c r="Y64" i="7"/>
  <c r="AK64" i="7" s="1"/>
  <c r="AH69" i="7"/>
  <c r="AB26" i="7"/>
  <c r="Z32" i="7"/>
  <c r="X38" i="7"/>
  <c r="AG43" i="7"/>
  <c r="AE49" i="7"/>
  <c r="Y67" i="7"/>
  <c r="AK67" i="7" s="1"/>
  <c r="AH72" i="7"/>
  <c r="AF78" i="7"/>
  <c r="AD23" i="7"/>
  <c r="AP23" i="7" s="1"/>
  <c r="Y41" i="7"/>
  <c r="AK41" i="7" s="1"/>
  <c r="AF56" i="7"/>
  <c r="AA72" i="7"/>
  <c r="AC84" i="7"/>
  <c r="BS84" i="7" s="1"/>
  <c r="Y96" i="7"/>
  <c r="AK96" i="7" s="1"/>
  <c r="AH101" i="7"/>
  <c r="AF107" i="7"/>
  <c r="AD113" i="7"/>
  <c r="AP113" i="7" s="1"/>
  <c r="AD39" i="7"/>
  <c r="AP39" i="7" s="1"/>
  <c r="AD70" i="7"/>
  <c r="AP70" i="7" s="1"/>
  <c r="AB83" i="7"/>
  <c r="AC95" i="7"/>
  <c r="AA101" i="7"/>
  <c r="Y107" i="7"/>
  <c r="AK107" i="7" s="1"/>
  <c r="AH112" i="7"/>
  <c r="BX112" i="7" s="1"/>
  <c r="AD124" i="7"/>
  <c r="AP124" i="7" s="1"/>
  <c r="AG33" i="7"/>
  <c r="AC49" i="7"/>
  <c r="X65" i="7"/>
  <c r="AD87" i="7"/>
  <c r="AP87" i="7" s="1"/>
  <c r="AB93" i="7"/>
  <c r="BR93" i="7" s="1"/>
  <c r="Z99" i="7"/>
  <c r="X105" i="7"/>
  <c r="BN105" i="7" s="1"/>
  <c r="AG110" i="7"/>
  <c r="AE116" i="7"/>
  <c r="AA27" i="7"/>
  <c r="AH43" i="7"/>
  <c r="AA59" i="7"/>
  <c r="AH74" i="7"/>
  <c r="BX74" i="7" s="1"/>
  <c r="AC85" i="7"/>
  <c r="BS85" i="7" s="1"/>
  <c r="Y97" i="7"/>
  <c r="AK97" i="7" s="1"/>
  <c r="AF108" i="7"/>
  <c r="AD114" i="7"/>
  <c r="AP114" i="7" s="1"/>
  <c r="AB120" i="7"/>
  <c r="AG49" i="7"/>
  <c r="AC65" i="7"/>
  <c r="AD93" i="7"/>
  <c r="AP93" i="7" s="1"/>
  <c r="AB99" i="7"/>
  <c r="Z105" i="7"/>
  <c r="BP105" i="7" s="1"/>
  <c r="AG116" i="7"/>
  <c r="AG38" i="7"/>
  <c r="AG69" i="7"/>
  <c r="X83" i="7"/>
  <c r="Z95" i="7"/>
  <c r="AD34" i="7"/>
  <c r="AP34" i="7" s="1"/>
  <c r="AG87" i="7"/>
  <c r="AC107" i="7"/>
  <c r="X120" i="7"/>
  <c r="AA127" i="7"/>
  <c r="Y133" i="7"/>
  <c r="AK133" i="7" s="1"/>
  <c r="AH138" i="7"/>
  <c r="AD150" i="7"/>
  <c r="AP150" i="7" s="1"/>
  <c r="AB156" i="7"/>
  <c r="AG25" i="7"/>
  <c r="Y85" i="7"/>
  <c r="AC105" i="7"/>
  <c r="BS105" i="7" s="1"/>
  <c r="AD126" i="7"/>
  <c r="AP126" i="7" s="1"/>
  <c r="AC132" i="7"/>
  <c r="AA138" i="7"/>
  <c r="AH149" i="7"/>
  <c r="AF155" i="7"/>
  <c r="X28" i="7"/>
  <c r="AE85" i="7"/>
  <c r="BU85" i="7" s="1"/>
  <c r="AE126" i="7"/>
  <c r="AD132" i="7"/>
  <c r="AP132" i="7" s="1"/>
  <c r="AB138" i="7"/>
  <c r="X150" i="7"/>
  <c r="AG155" i="7"/>
  <c r="AB60" i="7"/>
  <c r="AC97" i="7"/>
  <c r="X114" i="7"/>
  <c r="AC123" i="7"/>
  <c r="AF129" i="7"/>
  <c r="AD135" i="7"/>
  <c r="AP135" i="7" s="1"/>
  <c r="Z147" i="7"/>
  <c r="X153" i="7"/>
  <c r="AG158" i="7"/>
  <c r="Z92" i="7"/>
  <c r="AB110" i="7"/>
  <c r="AF121" i="7"/>
  <c r="AB128" i="7"/>
  <c r="Z134" i="7"/>
  <c r="X140" i="7"/>
  <c r="BN140" i="7" s="1"/>
  <c r="AG145" i="7"/>
  <c r="AE151" i="7"/>
  <c r="AC157" i="7"/>
  <c r="AA163" i="7"/>
  <c r="Y70" i="7"/>
  <c r="AK70" i="7" s="1"/>
  <c r="AH100" i="7"/>
  <c r="AE115" i="7"/>
  <c r="AC136" i="7"/>
  <c r="AA48" i="7"/>
  <c r="AH92" i="7"/>
  <c r="AD110" i="7"/>
  <c r="AP110" i="7" s="1"/>
  <c r="X122" i="7"/>
  <c r="AE26" i="7"/>
  <c r="AC32" i="7"/>
  <c r="AA38" i="7"/>
  <c r="Y44" i="7"/>
  <c r="AK44" i="7" s="1"/>
  <c r="AH49" i="7"/>
  <c r="AF55" i="7"/>
  <c r="AD61" i="7"/>
  <c r="AP61" i="7" s="1"/>
  <c r="AB67" i="7"/>
  <c r="Z73" i="7"/>
  <c r="X79" i="7"/>
  <c r="AF26" i="7"/>
  <c r="AD32" i="7"/>
  <c r="AP32" i="7" s="1"/>
  <c r="AB38" i="7"/>
  <c r="Z44" i="7"/>
  <c r="X50" i="7"/>
  <c r="AG55" i="7"/>
  <c r="AC67" i="7"/>
  <c r="AA73" i="7"/>
  <c r="BQ73" i="7" s="1"/>
  <c r="Y79" i="7"/>
  <c r="AK79" i="7" s="1"/>
  <c r="Z23" i="7"/>
  <c r="AG34" i="7"/>
  <c r="AE40" i="7"/>
  <c r="Y58" i="7"/>
  <c r="AK58" i="7" s="1"/>
  <c r="AF69" i="7"/>
  <c r="AD75" i="7"/>
  <c r="AP75" i="7" s="1"/>
  <c r="AB81" i="7"/>
  <c r="AC25" i="7"/>
  <c r="Y24" i="7"/>
  <c r="AK24" i="7" s="1"/>
  <c r="AD41" i="7"/>
  <c r="AP41" i="7" s="1"/>
  <c r="Z53" i="7"/>
  <c r="X59" i="7"/>
  <c r="AG64" i="7"/>
  <c r="AE70" i="7"/>
  <c r="AC76" i="7"/>
  <c r="Y27" i="7"/>
  <c r="AK27" i="7" s="1"/>
  <c r="AH32" i="7"/>
  <c r="AF38" i="7"/>
  <c r="AD44" i="7"/>
  <c r="AP44" i="7" s="1"/>
  <c r="AB50" i="7"/>
  <c r="Z56" i="7"/>
  <c r="AG67" i="7"/>
  <c r="AE73" i="7"/>
  <c r="AC79" i="7"/>
  <c r="AC26" i="7"/>
  <c r="Z43" i="7"/>
  <c r="AD58" i="7"/>
  <c r="AP58" i="7" s="1"/>
  <c r="Z74" i="7"/>
  <c r="Z85" i="7"/>
  <c r="BP85" i="7" s="1"/>
  <c r="AG96" i="7"/>
  <c r="AC108" i="7"/>
  <c r="AE23" i="7"/>
  <c r="AC41" i="7"/>
  <c r="AB72" i="7"/>
  <c r="AD84" i="7"/>
  <c r="AP84" i="7" s="1"/>
  <c r="Z96" i="7"/>
  <c r="AG107" i="7"/>
  <c r="AE113" i="7"/>
  <c r="AA125" i="7"/>
  <c r="AA51" i="7"/>
  <c r="Z81" i="7"/>
  <c r="AA88" i="7"/>
  <c r="Y94" i="7"/>
  <c r="AK94" i="7" s="1"/>
  <c r="AH99" i="7"/>
  <c r="AF105" i="7"/>
  <c r="BV105" i="7" s="1"/>
  <c r="AD111" i="7"/>
  <c r="AP111" i="7" s="1"/>
  <c r="AB117" i="7"/>
  <c r="Z30" i="7"/>
  <c r="BP30" i="7" s="1"/>
  <c r="BO30" i="7" s="1"/>
  <c r="AG45" i="7"/>
  <c r="AF76" i="7"/>
  <c r="X92" i="7"/>
  <c r="AG97" i="7"/>
  <c r="AE103" i="7"/>
  <c r="AA115" i="7"/>
  <c r="Y121" i="7"/>
  <c r="AK121" i="7" s="1"/>
  <c r="AB36" i="7"/>
  <c r="AH51" i="7"/>
  <c r="AA67" i="7"/>
  <c r="AD81" i="7"/>
  <c r="AP81" i="7" s="1"/>
  <c r="AC88" i="7"/>
  <c r="AA94" i="7"/>
  <c r="Y100" i="7"/>
  <c r="AK100" i="7" s="1"/>
  <c r="AH105" i="7"/>
  <c r="BX105" i="7" s="1"/>
  <c r="AD117" i="7"/>
  <c r="AP117" i="7" s="1"/>
  <c r="AF40" i="7"/>
  <c r="AA56" i="7"/>
  <c r="AE71" i="7"/>
  <c r="Y84" i="7"/>
  <c r="AH95" i="7"/>
  <c r="AC42" i="7"/>
  <c r="AA121" i="7"/>
  <c r="X128" i="7"/>
  <c r="AG133" i="7"/>
  <c r="AC145" i="7"/>
  <c r="AA151" i="7"/>
  <c r="Y157" i="7"/>
  <c r="AK157" i="7" s="1"/>
  <c r="X88" i="7"/>
  <c r="AD107" i="7"/>
  <c r="AP107" i="7" s="1"/>
  <c r="Y120" i="7"/>
  <c r="AK120" i="7" s="1"/>
  <c r="AB127" i="7"/>
  <c r="Z133" i="7"/>
  <c r="AG144" i="7"/>
  <c r="AE150" i="7"/>
  <c r="AC156" i="7"/>
  <c r="AE36" i="7"/>
  <c r="AD88" i="7"/>
  <c r="AP88" i="7" s="1"/>
  <c r="AE107" i="7"/>
  <c r="AC120" i="7"/>
  <c r="AC127" i="7"/>
  <c r="AA133" i="7"/>
  <c r="AF150" i="7"/>
  <c r="AD156" i="7"/>
  <c r="AP156" i="7" s="1"/>
  <c r="X68" i="7"/>
  <c r="BN68" i="7" s="1"/>
  <c r="AA100" i="7"/>
  <c r="AC115" i="7"/>
  <c r="AB27" i="7"/>
  <c r="Z33" i="7"/>
  <c r="X39" i="7"/>
  <c r="AG44" i="7"/>
  <c r="AE50" i="7"/>
  <c r="AC56" i="7"/>
  <c r="Y68" i="7"/>
  <c r="AH73" i="7"/>
  <c r="BX73" i="7" s="1"/>
  <c r="AF79" i="7"/>
  <c r="AC27" i="7"/>
  <c r="AA33" i="7"/>
  <c r="Y39" i="7"/>
  <c r="AK39" i="7" s="1"/>
  <c r="AH44" i="7"/>
  <c r="AF50" i="7"/>
  <c r="AD56" i="7"/>
  <c r="AP56" i="7" s="1"/>
  <c r="Z68" i="7"/>
  <c r="BP68" i="7" s="1"/>
  <c r="X74" i="7"/>
  <c r="BN74" i="7" s="1"/>
  <c r="AG79" i="7"/>
  <c r="AH23" i="7"/>
  <c r="AD35" i="7"/>
  <c r="AP35" i="7" s="1"/>
  <c r="AB41" i="7"/>
  <c r="X53" i="7"/>
  <c r="AG58" i="7"/>
  <c r="AE64" i="7"/>
  <c r="AC70" i="7"/>
  <c r="AA76" i="7"/>
  <c r="Y82" i="7"/>
  <c r="AK82" i="7" s="1"/>
  <c r="Z26" i="7"/>
  <c r="AG24" i="7"/>
  <c r="AE30" i="7"/>
  <c r="BU30" i="7" s="1"/>
  <c r="AC36" i="7"/>
  <c r="AA42" i="7"/>
  <c r="Y48" i="7"/>
  <c r="AK48" i="7" s="1"/>
  <c r="AH53" i="7"/>
  <c r="AF59" i="7"/>
  <c r="AD65" i="7"/>
  <c r="AP65" i="7" s="1"/>
  <c r="AB71" i="7"/>
  <c r="Z77" i="7"/>
  <c r="AG27" i="7"/>
  <c r="AE33" i="7"/>
  <c r="AC39" i="7"/>
  <c r="AA45" i="7"/>
  <c r="Y51" i="7"/>
  <c r="AK51" i="7" s="1"/>
  <c r="AH56" i="7"/>
  <c r="AD68" i="7"/>
  <c r="AP68" i="7" s="1"/>
  <c r="AB74" i="7"/>
  <c r="BR74" i="7" s="1"/>
  <c r="Y45" i="7"/>
  <c r="AK45" i="7" s="1"/>
  <c r="AE60" i="7"/>
  <c r="X76" i="7"/>
  <c r="AH85" i="7"/>
  <c r="BX85" i="7" s="1"/>
  <c r="AD97" i="7"/>
  <c r="AP97" i="7" s="1"/>
  <c r="AB103" i="7"/>
  <c r="AD26" i="7"/>
  <c r="AP26" i="7" s="1"/>
  <c r="AA43" i="7"/>
  <c r="AH58" i="7"/>
  <c r="AC74" i="7"/>
  <c r="BS74" i="7" s="1"/>
  <c r="AA85" i="7"/>
  <c r="BQ85" i="7" s="1"/>
  <c r="AH96" i="7"/>
  <c r="AD108" i="7"/>
  <c r="AP108" i="7" s="1"/>
  <c r="AB114" i="7"/>
  <c r="Z120" i="7"/>
  <c r="X126" i="7"/>
  <c r="AG37" i="7"/>
  <c r="AB53" i="7"/>
  <c r="AF68" i="7"/>
  <c r="BV68" i="7" s="1"/>
  <c r="AC82" i="7"/>
  <c r="AG94" i="7"/>
  <c r="AE100" i="7"/>
  <c r="AA112" i="7"/>
  <c r="BQ112" i="7" s="1"/>
  <c r="AA32" i="7"/>
  <c r="AE78" i="7"/>
  <c r="AF92" i="7"/>
  <c r="AD98" i="7"/>
  <c r="AP98" i="7" s="1"/>
  <c r="Z110" i="7"/>
  <c r="X116" i="7"/>
  <c r="AG121" i="7"/>
  <c r="Z38" i="7"/>
  <c r="AG53" i="7"/>
  <c r="AB69" i="7"/>
  <c r="AE82" i="7"/>
  <c r="X95" i="7"/>
  <c r="AG100" i="7"/>
  <c r="AE106" i="7"/>
  <c r="AC112" i="7"/>
  <c r="BS112" i="7" s="1"/>
  <c r="AF25" i="7"/>
  <c r="AD42" i="7"/>
  <c r="AP42" i="7" s="1"/>
  <c r="Z58" i="7"/>
  <c r="AF73" i="7"/>
  <c r="X85" i="7"/>
  <c r="BN85" i="7" s="1"/>
  <c r="AG90" i="7"/>
  <c r="AE96" i="7"/>
  <c r="Z50" i="7"/>
  <c r="AE93" i="7"/>
  <c r="BU93" i="7" s="1"/>
  <c r="BT93" i="7" s="1"/>
  <c r="Z122" i="7"/>
  <c r="AF128" i="7"/>
  <c r="AD134" i="7"/>
  <c r="AP134" i="7" s="1"/>
  <c r="AB140" i="7"/>
  <c r="BR140" i="7" s="1"/>
  <c r="Z146" i="7"/>
  <c r="AG157" i="7"/>
  <c r="AH42" i="7"/>
  <c r="AB121" i="7"/>
  <c r="Y128" i="7"/>
  <c r="AK128" i="7" s="1"/>
  <c r="AH133" i="7"/>
  <c r="AD145" i="7"/>
  <c r="AP145" i="7" s="1"/>
  <c r="AB151" i="7"/>
  <c r="Z157" i="7"/>
  <c r="AB44" i="7"/>
  <c r="AC121" i="7"/>
  <c r="Z128" i="7"/>
  <c r="X134" i="7"/>
  <c r="AG139" i="7"/>
  <c r="AE145" i="7"/>
  <c r="AC151" i="7"/>
  <c r="AA157" i="7"/>
  <c r="Y163" i="7"/>
  <c r="AK163" i="7" s="1"/>
  <c r="AH116" i="7"/>
  <c r="Y125" i="7"/>
  <c r="AK125" i="7" s="1"/>
  <c r="Z131" i="7"/>
  <c r="X137" i="7"/>
  <c r="AG142" i="7"/>
  <c r="AE148" i="7"/>
  <c r="AA160" i="7"/>
  <c r="BQ160" i="7" s="1"/>
  <c r="AG61" i="7"/>
  <c r="X98" i="7"/>
  <c r="Y114" i="7"/>
  <c r="AK114" i="7" s="1"/>
  <c r="AD123" i="7"/>
  <c r="AP123" i="7" s="1"/>
  <c r="AG129" i="7"/>
  <c r="AA147" i="7"/>
  <c r="Y153" i="7"/>
  <c r="AK153" i="7" s="1"/>
  <c r="AH158" i="7"/>
  <c r="AF164" i="7"/>
  <c r="Z83" i="7"/>
  <c r="Z126" i="7"/>
  <c r="Y132" i="7"/>
  <c r="AK132" i="7" s="1"/>
  <c r="AH137" i="7"/>
  <c r="AF98" i="7"/>
  <c r="Y28" i="7"/>
  <c r="AK28" i="7" s="1"/>
  <c r="AH33" i="7"/>
  <c r="AF39" i="7"/>
  <c r="AD45" i="7"/>
  <c r="AP45" i="7" s="1"/>
  <c r="AB51" i="7"/>
  <c r="AG68" i="7"/>
  <c r="AE74" i="7"/>
  <c r="Z28" i="7"/>
  <c r="AG39" i="7"/>
  <c r="AE45" i="7"/>
  <c r="AC51" i="7"/>
  <c r="AH68" i="7"/>
  <c r="BX68" i="7" s="1"/>
  <c r="AF74" i="7"/>
  <c r="AD80" i="7"/>
  <c r="AP80" i="7" s="1"/>
  <c r="AE24" i="7"/>
  <c r="AC30" i="7"/>
  <c r="BS30" i="7" s="1"/>
  <c r="AA36" i="7"/>
  <c r="Y42" i="7"/>
  <c r="AK42" i="7" s="1"/>
  <c r="AF53" i="7"/>
  <c r="AD59" i="7"/>
  <c r="AP59" i="7" s="1"/>
  <c r="AB65" i="7"/>
  <c r="Z71" i="7"/>
  <c r="X77" i="7"/>
  <c r="AG82" i="7"/>
  <c r="AH26" i="7"/>
  <c r="AD25" i="7"/>
  <c r="AP25" i="7" s="1"/>
  <c r="AB31" i="7"/>
  <c r="X43" i="7"/>
  <c r="AG48" i="7"/>
  <c r="AC60" i="7"/>
  <c r="Y72" i="7"/>
  <c r="AK72" i="7" s="1"/>
  <c r="AH77" i="7"/>
  <c r="AD28" i="7"/>
  <c r="AP28" i="7" s="1"/>
  <c r="Z40" i="7"/>
  <c r="AG51" i="7"/>
  <c r="AA69" i="7"/>
  <c r="AD31" i="7"/>
  <c r="AP31" i="7" s="1"/>
  <c r="AD62" i="7"/>
  <c r="AP62" i="7" s="1"/>
  <c r="Y78" i="7"/>
  <c r="AK78" i="7" s="1"/>
  <c r="AC92" i="7"/>
  <c r="AA98" i="7"/>
  <c r="AB45" i="7"/>
  <c r="AF60" i="7"/>
  <c r="AB76" i="7"/>
  <c r="AG91" i="7"/>
  <c r="AE97" i="7"/>
  <c r="AC103" i="7"/>
  <c r="Y115" i="7"/>
  <c r="AK115" i="7" s="1"/>
  <c r="AH120" i="7"/>
  <c r="AF126" i="7"/>
  <c r="AE39" i="7"/>
  <c r="AG70" i="7"/>
  <c r="AE83" i="7"/>
  <c r="AD95" i="7"/>
  <c r="AP95" i="7" s="1"/>
  <c r="AB101" i="7"/>
  <c r="Z107" i="7"/>
  <c r="X113" i="7"/>
  <c r="AG118" i="7"/>
  <c r="AF49" i="7"/>
  <c r="Y65" i="7"/>
  <c r="AK65" i="7" s="1"/>
  <c r="AC93" i="7"/>
  <c r="BS93" i="7" s="1"/>
  <c r="AA99" i="7"/>
  <c r="Y105" i="7"/>
  <c r="AH110" i="7"/>
  <c r="AF116" i="7"/>
  <c r="AD122" i="7"/>
  <c r="AP122" i="7" s="1"/>
  <c r="AA40" i="7"/>
  <c r="AE55" i="7"/>
  <c r="AA71" i="7"/>
  <c r="AH83" i="7"/>
  <c r="AF95" i="7"/>
  <c r="AF85" i="7"/>
  <c r="BV85" i="7" s="1"/>
  <c r="AA122" i="7"/>
  <c r="AB94" i="7"/>
  <c r="X158" i="7"/>
  <c r="AH131" i="7"/>
  <c r="Z155" i="7"/>
  <c r="AD115" i="7"/>
  <c r="AP115" i="7" s="1"/>
  <c r="AD130" i="7"/>
  <c r="AP130" i="7" s="1"/>
  <c r="Z142" i="7"/>
  <c r="AG153" i="7"/>
  <c r="AA31" i="7"/>
  <c r="AF106" i="7"/>
  <c r="X127" i="7"/>
  <c r="AE138" i="7"/>
  <c r="X101" i="7"/>
  <c r="Z117" i="7"/>
  <c r="AA126" i="7"/>
  <c r="Z132" i="7"/>
  <c r="X138" i="7"/>
  <c r="AG143" i="7"/>
  <c r="AG151" i="7"/>
  <c r="AD164" i="7"/>
  <c r="AP164" i="7" s="1"/>
  <c r="AC170" i="7"/>
  <c r="AF193" i="7"/>
  <c r="AD199" i="7"/>
  <c r="AP199" i="7" s="1"/>
  <c r="AB205" i="7"/>
  <c r="Z211" i="7"/>
  <c r="AD139" i="7"/>
  <c r="AP139" i="7" s="1"/>
  <c r="AF157" i="7"/>
  <c r="AH166" i="7"/>
  <c r="AF172" i="7"/>
  <c r="AD178" i="7"/>
  <c r="AP178" i="7" s="1"/>
  <c r="Z190" i="7"/>
  <c r="AG201" i="7"/>
  <c r="AE207" i="7"/>
  <c r="BU207" i="7" s="1"/>
  <c r="Y93" i="7"/>
  <c r="AA148" i="7"/>
  <c r="Z169" i="7"/>
  <c r="AG180" i="7"/>
  <c r="AE186" i="7"/>
  <c r="AC192" i="7"/>
  <c r="AA198" i="7"/>
  <c r="Y204" i="7"/>
  <c r="AK204" i="7" s="1"/>
  <c r="AB129" i="7"/>
  <c r="AE165" i="7"/>
  <c r="AC171" i="7"/>
  <c r="BS171" i="7" s="1"/>
  <c r="AA177" i="7"/>
  <c r="Y183" i="7"/>
  <c r="AH188" i="7"/>
  <c r="AF194" i="7"/>
  <c r="AD200" i="7"/>
  <c r="AP200" i="7" s="1"/>
  <c r="AB206" i="7"/>
  <c r="AA64" i="7"/>
  <c r="AG146" i="7"/>
  <c r="AE168" i="7"/>
  <c r="AA180" i="7"/>
  <c r="BQ180" i="7" s="1"/>
  <c r="Y186" i="7"/>
  <c r="AK186" i="7" s="1"/>
  <c r="AH191" i="7"/>
  <c r="AF197" i="7"/>
  <c r="AD203" i="7"/>
  <c r="AP203" i="7" s="1"/>
  <c r="Z153" i="7"/>
  <c r="Y165" i="7"/>
  <c r="AK165" i="7" s="1"/>
  <c r="AH170" i="7"/>
  <c r="AF176" i="7"/>
  <c r="BV176" i="7" s="1"/>
  <c r="AD182" i="7"/>
  <c r="AP182" i="7" s="1"/>
  <c r="AB188" i="7"/>
  <c r="Z194" i="7"/>
  <c r="X200" i="7"/>
  <c r="AG205" i="7"/>
  <c r="AE211" i="7"/>
  <c r="Y168" i="7"/>
  <c r="AK168" i="7" s="1"/>
  <c r="AF179" i="7"/>
  <c r="AD185" i="7"/>
  <c r="AP185" i="7" s="1"/>
  <c r="AB191" i="7"/>
  <c r="Z197" i="7"/>
  <c r="X203" i="7"/>
  <c r="AG208" i="7"/>
  <c r="AG217" i="7"/>
  <c r="AE223" i="7"/>
  <c r="AC229" i="7"/>
  <c r="AA235" i="7"/>
  <c r="AH246" i="7"/>
  <c r="AF252" i="7"/>
  <c r="AD258" i="7"/>
  <c r="AP258" i="7" s="1"/>
  <c r="AD213" i="7"/>
  <c r="AP213" i="7" s="1"/>
  <c r="AB219" i="7"/>
  <c r="Z225" i="7"/>
  <c r="AG236" i="7"/>
  <c r="AE242" i="7"/>
  <c r="AC248" i="7"/>
  <c r="AA254" i="7"/>
  <c r="Y260" i="7"/>
  <c r="AK260" i="7" s="1"/>
  <c r="AG187" i="7"/>
  <c r="Y215" i="7"/>
  <c r="AK215" i="7" s="1"/>
  <c r="AH220" i="7"/>
  <c r="AF226" i="7"/>
  <c r="AD232" i="7"/>
  <c r="AP232" i="7" s="1"/>
  <c r="AB238" i="7"/>
  <c r="BR238" i="7" s="1"/>
  <c r="Z244" i="7"/>
  <c r="AG255" i="7"/>
  <c r="AE261" i="7"/>
  <c r="AB153" i="7"/>
  <c r="X206" i="7"/>
  <c r="Z223" i="7"/>
  <c r="X229" i="7"/>
  <c r="AG234" i="7"/>
  <c r="AE240" i="7"/>
  <c r="BU240" i="7" s="1"/>
  <c r="AC246" i="7"/>
  <c r="AA252" i="7"/>
  <c r="Y258" i="7"/>
  <c r="AK258" i="7" s="1"/>
  <c r="AH263" i="7"/>
  <c r="AE177" i="7"/>
  <c r="AG213" i="7"/>
  <c r="AE219" i="7"/>
  <c r="AC225" i="7"/>
  <c r="Y237" i="7"/>
  <c r="AH242" i="7"/>
  <c r="AF248" i="7"/>
  <c r="AD196" i="7"/>
  <c r="AP196" i="7" s="1"/>
  <c r="Z216" i="7"/>
  <c r="X222" i="7"/>
  <c r="AG227" i="7"/>
  <c r="AE233" i="7"/>
  <c r="AC239" i="7"/>
  <c r="Y251" i="7"/>
  <c r="AK251" i="7" s="1"/>
  <c r="AH256" i="7"/>
  <c r="AF262" i="7"/>
  <c r="Z168" i="7"/>
  <c r="AE212" i="7"/>
  <c r="AC218" i="7"/>
  <c r="AA224" i="7"/>
  <c r="AH235" i="7"/>
  <c r="AD247" i="7"/>
  <c r="AP247" i="7" s="1"/>
  <c r="AB253" i="7"/>
  <c r="Z259" i="7"/>
  <c r="Y138" i="7"/>
  <c r="AK138" i="7" s="1"/>
  <c r="AC267" i="7"/>
  <c r="AA273" i="7"/>
  <c r="AD101" i="7"/>
  <c r="AP101" i="7" s="1"/>
  <c r="AD91" i="7"/>
  <c r="AP91" i="7" s="1"/>
  <c r="AG128" i="7"/>
  <c r="AG111" i="7"/>
  <c r="AG163" i="7"/>
  <c r="AA136" i="7"/>
  <c r="AD159" i="7"/>
  <c r="AP159" i="7" s="1"/>
  <c r="X132" i="7"/>
  <c r="AE143" i="7"/>
  <c r="AA155" i="7"/>
  <c r="AG46" i="7"/>
  <c r="AC110" i="7"/>
  <c r="AC128" i="7"/>
  <c r="Y140" i="7"/>
  <c r="Y103" i="7"/>
  <c r="AK103" i="7" s="1"/>
  <c r="AD118" i="7"/>
  <c r="AP118" i="7" s="1"/>
  <c r="Y127" i="7"/>
  <c r="AK127" i="7" s="1"/>
  <c r="AH132" i="7"/>
  <c r="AF138" i="7"/>
  <c r="AD144" i="7"/>
  <c r="AP144" i="7" s="1"/>
  <c r="Z127" i="7"/>
  <c r="AH153" i="7"/>
  <c r="AB165" i="7"/>
  <c r="Z171" i="7"/>
  <c r="BP171" i="7" s="1"/>
  <c r="X177" i="7"/>
  <c r="AG182" i="7"/>
  <c r="AE188" i="7"/>
  <c r="AC194" i="7"/>
  <c r="BS194" i="7" s="1"/>
  <c r="AA200" i="7"/>
  <c r="Y206" i="7"/>
  <c r="AK206" i="7" s="1"/>
  <c r="AH211" i="7"/>
  <c r="X143" i="7"/>
  <c r="AG159" i="7"/>
  <c r="AE167" i="7"/>
  <c r="AA179" i="7"/>
  <c r="Y185" i="7"/>
  <c r="AH190" i="7"/>
  <c r="AD202" i="7"/>
  <c r="AP202" i="7" s="1"/>
  <c r="AB208" i="7"/>
  <c r="AB150" i="7"/>
  <c r="AH163" i="7"/>
  <c r="AH169" i="7"/>
  <c r="AD181" i="7"/>
  <c r="AP181" i="7" s="1"/>
  <c r="Z193" i="7"/>
  <c r="AG204" i="7"/>
  <c r="AE210" i="7"/>
  <c r="AA156" i="7"/>
  <c r="AB166" i="7"/>
  <c r="Z172" i="7"/>
  <c r="X178" i="7"/>
  <c r="AG183" i="7"/>
  <c r="AC195" i="7"/>
  <c r="AA201" i="7"/>
  <c r="Y207" i="7"/>
  <c r="AH98" i="7"/>
  <c r="AH148" i="7"/>
  <c r="Z163" i="7"/>
  <c r="AB169" i="7"/>
  <c r="X181" i="7"/>
  <c r="AG186" i="7"/>
  <c r="AE192" i="7"/>
  <c r="AC198" i="7"/>
  <c r="AA204" i="7"/>
  <c r="Y210" i="7"/>
  <c r="AK210" i="7" s="1"/>
  <c r="AG130" i="7"/>
  <c r="AG154" i="7"/>
  <c r="AG165" i="7"/>
  <c r="AE171" i="7"/>
  <c r="BU171" i="7" s="1"/>
  <c r="AC177" i="7"/>
  <c r="AA183" i="7"/>
  <c r="BQ183" i="7" s="1"/>
  <c r="AH194" i="7"/>
  <c r="BX194" i="7" s="1"/>
  <c r="AF200" i="7"/>
  <c r="AD206" i="7"/>
  <c r="AP206" i="7" s="1"/>
  <c r="AB79" i="7"/>
  <c r="AC147" i="7"/>
  <c r="AG168" i="7"/>
  <c r="AC180" i="7"/>
  <c r="BS180" i="7" s="1"/>
  <c r="AA186" i="7"/>
  <c r="Y192" i="7"/>
  <c r="AK192" i="7" s="1"/>
  <c r="AH197" i="7"/>
  <c r="AF203" i="7"/>
  <c r="AD209" i="7"/>
  <c r="AP209" i="7" s="1"/>
  <c r="AH168" i="7"/>
  <c r="AF212" i="7"/>
  <c r="AD218" i="7"/>
  <c r="AP218" i="7" s="1"/>
  <c r="AB224" i="7"/>
  <c r="X236" i="7"/>
  <c r="AG241" i="7"/>
  <c r="AE247" i="7"/>
  <c r="AC253" i="7"/>
  <c r="AA259" i="7"/>
  <c r="Y265" i="7"/>
  <c r="AK265" i="7" s="1"/>
  <c r="AA181" i="7"/>
  <c r="AA214" i="7"/>
  <c r="Y220" i="7"/>
  <c r="AK220" i="7" s="1"/>
  <c r="AH225" i="7"/>
  <c r="AD237" i="7"/>
  <c r="AP237" i="7" s="1"/>
  <c r="Z249" i="7"/>
  <c r="X255" i="7"/>
  <c r="AG260" i="7"/>
  <c r="AE193" i="7"/>
  <c r="AG215" i="7"/>
  <c r="AE221" i="7"/>
  <c r="AC227" i="7"/>
  <c r="AA233" i="7"/>
  <c r="Y239" i="7"/>
  <c r="AK239" i="7" s="1"/>
  <c r="AH244" i="7"/>
  <c r="AD256" i="7"/>
  <c r="AP256" i="7" s="1"/>
  <c r="AB262" i="7"/>
  <c r="AA165" i="7"/>
  <c r="AG211" i="7"/>
  <c r="Y218" i="7"/>
  <c r="AK218" i="7" s="1"/>
  <c r="AH223" i="7"/>
  <c r="AF229" i="7"/>
  <c r="AD235" i="7"/>
  <c r="AP235" i="7" s="1"/>
  <c r="Z247" i="7"/>
  <c r="X253" i="7"/>
  <c r="AG258" i="7"/>
  <c r="AC183" i="7"/>
  <c r="BS183" i="7" s="1"/>
  <c r="AD214" i="7"/>
  <c r="AP214" i="7" s="1"/>
  <c r="AB220" i="7"/>
  <c r="Z226" i="7"/>
  <c r="X232" i="7"/>
  <c r="AG237" i="7"/>
  <c r="AA142" i="7"/>
  <c r="AB202" i="7"/>
  <c r="AH216" i="7"/>
  <c r="AF222" i="7"/>
  <c r="AD228" i="7"/>
  <c r="AP228" i="7" s="1"/>
  <c r="AB234" i="7"/>
  <c r="Z240" i="7"/>
  <c r="BP240" i="7" s="1"/>
  <c r="X246" i="7"/>
  <c r="AG251" i="7"/>
  <c r="AE257" i="7"/>
  <c r="AC263" i="7"/>
  <c r="AB213" i="7"/>
  <c r="Z219" i="7"/>
  <c r="X225" i="7"/>
  <c r="AG230" i="7"/>
  <c r="AE236" i="7"/>
  <c r="AC242" i="7"/>
  <c r="AA248" i="7"/>
  <c r="Y254" i="7"/>
  <c r="AK254" i="7" s="1"/>
  <c r="AH259" i="7"/>
  <c r="AE201" i="7"/>
  <c r="Z253" i="7"/>
  <c r="AB107" i="7"/>
  <c r="AB97" i="7"/>
  <c r="AH146" i="7"/>
  <c r="AE134" i="7"/>
  <c r="AC122" i="7"/>
  <c r="AH81" i="7"/>
  <c r="AF137" i="7"/>
  <c r="AF132" i="7"/>
  <c r="X156" i="7"/>
  <c r="AD54" i="7"/>
  <c r="AP54" i="7" s="1"/>
  <c r="AD112" i="7"/>
  <c r="AP112" i="7" s="1"/>
  <c r="Z129" i="7"/>
  <c r="AF32" i="7"/>
  <c r="AG119" i="7"/>
  <c r="AG127" i="7"/>
  <c r="AE133" i="7"/>
  <c r="AA145" i="7"/>
  <c r="X133" i="7"/>
  <c r="AD155" i="7"/>
  <c r="AP155" i="7" s="1"/>
  <c r="Y166" i="7"/>
  <c r="AK166" i="7" s="1"/>
  <c r="AH171" i="7"/>
  <c r="BX171" i="7" s="1"/>
  <c r="AF177" i="7"/>
  <c r="AD183" i="7"/>
  <c r="AP183" i="7" s="1"/>
  <c r="Z195" i="7"/>
  <c r="X201" i="7"/>
  <c r="AG206" i="7"/>
  <c r="X41" i="7"/>
  <c r="AH145" i="7"/>
  <c r="AD161" i="7"/>
  <c r="AP161" i="7" s="1"/>
  <c r="AB168" i="7"/>
  <c r="X180" i="7"/>
  <c r="BN180" i="7" s="1"/>
  <c r="AG185" i="7"/>
  <c r="AE191" i="7"/>
  <c r="AC197" i="7"/>
  <c r="AA203" i="7"/>
  <c r="Y122" i="7"/>
  <c r="AK122" i="7" s="1"/>
  <c r="AG164" i="7"/>
  <c r="AE170" i="7"/>
  <c r="Y188" i="7"/>
  <c r="AK188" i="7" s="1"/>
  <c r="AH193" i="7"/>
  <c r="BX193" i="7" s="1"/>
  <c r="AD205" i="7"/>
  <c r="AP205" i="7" s="1"/>
  <c r="AB211" i="7"/>
  <c r="AG140" i="7"/>
  <c r="AB158" i="7"/>
  <c r="Y167" i="7"/>
  <c r="AK167" i="7" s="1"/>
  <c r="AH172" i="7"/>
  <c r="AF178" i="7"/>
  <c r="AD184" i="7"/>
  <c r="AP184" i="7" s="1"/>
  <c r="AB190" i="7"/>
  <c r="X202" i="7"/>
  <c r="AG207" i="7"/>
  <c r="AF114" i="7"/>
  <c r="X151" i="7"/>
  <c r="Z164" i="7"/>
  <c r="Y170" i="7"/>
  <c r="AK170" i="7" s="1"/>
  <c r="AF181" i="7"/>
  <c r="AD187" i="7"/>
  <c r="AP187" i="7" s="1"/>
  <c r="AB193" i="7"/>
  <c r="BR193" i="7" s="1"/>
  <c r="X205" i="7"/>
  <c r="AG210" i="7"/>
  <c r="AE136" i="7"/>
  <c r="AH156" i="7"/>
  <c r="AD166" i="7"/>
  <c r="AP166" i="7" s="1"/>
  <c r="AB172" i="7"/>
  <c r="Z178" i="7"/>
  <c r="AG189" i="7"/>
  <c r="AE195" i="7"/>
  <c r="AC201" i="7"/>
  <c r="AA207" i="7"/>
  <c r="BQ207" i="7" s="1"/>
  <c r="Z103" i="7"/>
  <c r="AD149" i="7"/>
  <c r="AP149" i="7" s="1"/>
  <c r="AC163" i="7"/>
  <c r="AD169" i="7"/>
  <c r="AP169" i="7" s="1"/>
  <c r="Z181" i="7"/>
  <c r="AG192" i="7"/>
  <c r="AE198" i="7"/>
  <c r="AC204" i="7"/>
  <c r="AA210" i="7"/>
  <c r="AC213" i="7"/>
  <c r="AA219" i="7"/>
  <c r="Y225" i="7"/>
  <c r="AK225" i="7" s="1"/>
  <c r="AF236" i="7"/>
  <c r="AD242" i="7"/>
  <c r="AP242" i="7" s="1"/>
  <c r="AB248" i="7"/>
  <c r="Z254" i="7"/>
  <c r="X260" i="7"/>
  <c r="AG265" i="7"/>
  <c r="X215" i="7"/>
  <c r="AG220" i="7"/>
  <c r="AE226" i="7"/>
  <c r="AC232" i="7"/>
  <c r="AA238" i="7"/>
  <c r="BQ238" i="7" s="1"/>
  <c r="Y244" i="7"/>
  <c r="AK244" i="7" s="1"/>
  <c r="AH249" i="7"/>
  <c r="AF255" i="7"/>
  <c r="AD216" i="7"/>
  <c r="AP216" i="7" s="1"/>
  <c r="AB222" i="7"/>
  <c r="Z228" i="7"/>
  <c r="X234" i="7"/>
  <c r="AG239" i="7"/>
  <c r="AC251" i="7"/>
  <c r="AA257" i="7"/>
  <c r="Y263" i="7"/>
  <c r="AK263" i="7" s="1"/>
  <c r="Y171" i="7"/>
  <c r="X213" i="7"/>
  <c r="AG218" i="7"/>
  <c r="AE224" i="7"/>
  <c r="AA236" i="7"/>
  <c r="Y242" i="7"/>
  <c r="AK242" i="7" s="1"/>
  <c r="AH247" i="7"/>
  <c r="AF253" i="7"/>
  <c r="AD259" i="7"/>
  <c r="AP259" i="7" s="1"/>
  <c r="AB265" i="7"/>
  <c r="AA215" i="7"/>
  <c r="Y221" i="7"/>
  <c r="AK221" i="7" s="1"/>
  <c r="AH226" i="7"/>
  <c r="AF232" i="7"/>
  <c r="AD238" i="7"/>
  <c r="AP238" i="7" s="1"/>
  <c r="AB244" i="7"/>
  <c r="Z159" i="7"/>
  <c r="Z208" i="7"/>
  <c r="AE217" i="7"/>
  <c r="AC223" i="7"/>
  <c r="AA229" i="7"/>
  <c r="Y235" i="7"/>
  <c r="AK235" i="7" s="1"/>
  <c r="AH240" i="7"/>
  <c r="BX240" i="7" s="1"/>
  <c r="AF246" i="7"/>
  <c r="AD252" i="7"/>
  <c r="AP252" i="7" s="1"/>
  <c r="AB258" i="7"/>
  <c r="AG179" i="7"/>
  <c r="Y214" i="7"/>
  <c r="AK214" i="7" s="1"/>
  <c r="AH219" i="7"/>
  <c r="AF225" i="7"/>
  <c r="AD231" i="7"/>
  <c r="AP231" i="7" s="1"/>
  <c r="AB237" i="7"/>
  <c r="BR237" i="7" s="1"/>
  <c r="X249" i="7"/>
  <c r="AG254" i="7"/>
  <c r="AE260" i="7"/>
  <c r="AG216" i="7"/>
  <c r="Y256" i="7"/>
  <c r="AK256" i="7" s="1"/>
  <c r="AH268" i="7"/>
  <c r="AF274" i="7"/>
  <c r="Z113" i="7"/>
  <c r="AG57" i="7"/>
  <c r="AC140" i="7"/>
  <c r="BS140" i="7" s="1"/>
  <c r="AH128" i="7"/>
  <c r="Y142" i="7"/>
  <c r="AK142" i="7" s="1"/>
  <c r="AF122" i="7"/>
  <c r="AH134" i="7"/>
  <c r="AD146" i="7"/>
  <c r="AP146" i="7" s="1"/>
  <c r="Z158" i="7"/>
  <c r="AG77" i="7"/>
  <c r="Y117" i="7"/>
  <c r="AK117" i="7" s="1"/>
  <c r="AB131" i="7"/>
  <c r="X56" i="7"/>
  <c r="AG106" i="7"/>
  <c r="AG120" i="7"/>
  <c r="AD128" i="7"/>
  <c r="AP128" i="7" s="1"/>
  <c r="AB134" i="7"/>
  <c r="Z140" i="7"/>
  <c r="BP140" i="7" s="1"/>
  <c r="X146" i="7"/>
  <c r="AG138" i="7"/>
  <c r="AE157" i="7"/>
  <c r="AG166" i="7"/>
  <c r="AE172" i="7"/>
  <c r="AC178" i="7"/>
  <c r="Y190" i="7"/>
  <c r="AK190" i="7" s="1"/>
  <c r="AH195" i="7"/>
  <c r="AF201" i="7"/>
  <c r="AD207" i="7"/>
  <c r="AP207" i="7" s="1"/>
  <c r="Z148" i="7"/>
  <c r="AG162" i="7"/>
  <c r="Y169" i="7"/>
  <c r="AK169" i="7" s="1"/>
  <c r="AF180" i="7"/>
  <c r="BV180" i="7" s="1"/>
  <c r="AD186" i="7"/>
  <c r="AP186" i="7" s="1"/>
  <c r="AB192" i="7"/>
  <c r="Z198" i="7"/>
  <c r="X204" i="7"/>
  <c r="AG209" i="7"/>
  <c r="AE128" i="7"/>
  <c r="AD165" i="7"/>
  <c r="AP165" i="7" s="1"/>
  <c r="AB171" i="7"/>
  <c r="BR171" i="7" s="1"/>
  <c r="Z177" i="7"/>
  <c r="X183" i="7"/>
  <c r="BN183" i="7" s="1"/>
  <c r="AG188" i="7"/>
  <c r="AE194" i="7"/>
  <c r="AC200" i="7"/>
  <c r="AA206" i="7"/>
  <c r="Y212" i="7"/>
  <c r="AK212" i="7" s="1"/>
  <c r="AF143" i="7"/>
  <c r="AC160" i="7"/>
  <c r="BS160" i="7" s="1"/>
  <c r="AG167" i="7"/>
  <c r="AC179" i="7"/>
  <c r="AA185" i="7"/>
  <c r="BQ185" i="7" s="1"/>
  <c r="Y191" i="7"/>
  <c r="AK191" i="7" s="1"/>
  <c r="AF202" i="7"/>
  <c r="AD208" i="7"/>
  <c r="AP208" i="7" s="1"/>
  <c r="AH123" i="7"/>
  <c r="X165" i="7"/>
  <c r="AG170" i="7"/>
  <c r="AE176" i="7"/>
  <c r="BU176" i="7" s="1"/>
  <c r="AA188" i="7"/>
  <c r="Y194" i="7"/>
  <c r="AF205" i="7"/>
  <c r="AD211" i="7"/>
  <c r="AP211" i="7" s="1"/>
  <c r="AD141" i="7"/>
  <c r="AP141" i="7" s="1"/>
  <c r="X159" i="7"/>
  <c r="AA167" i="7"/>
  <c r="AH178" i="7"/>
  <c r="AD190" i="7"/>
  <c r="AP190" i="7" s="1"/>
  <c r="Z202" i="7"/>
  <c r="X208" i="7"/>
  <c r="AE117" i="7"/>
  <c r="Z151" i="7"/>
  <c r="AB164" i="7"/>
  <c r="AA170" i="7"/>
  <c r="AH181" i="7"/>
  <c r="AD193" i="7"/>
  <c r="AP193" i="7" s="1"/>
  <c r="Z205" i="7"/>
  <c r="X211" i="7"/>
  <c r="AD180" i="7"/>
  <c r="AP180" i="7" s="1"/>
  <c r="Z214" i="7"/>
  <c r="X220" i="7"/>
  <c r="AG225" i="7"/>
  <c r="AC237" i="7"/>
  <c r="BS237" i="7" s="1"/>
  <c r="Y249" i="7"/>
  <c r="AK249" i="7" s="1"/>
  <c r="AH254" i="7"/>
  <c r="AF260" i="7"/>
  <c r="AD266" i="7"/>
  <c r="AP266" i="7" s="1"/>
  <c r="AH192" i="7"/>
  <c r="AF215" i="7"/>
  <c r="AD221" i="7"/>
  <c r="AP221" i="7" s="1"/>
  <c r="AB227" i="7"/>
  <c r="Z233" i="7"/>
  <c r="X239" i="7"/>
  <c r="AG244" i="7"/>
  <c r="AC256" i="7"/>
  <c r="AF151" i="7"/>
  <c r="AA205" i="7"/>
  <c r="Y223" i="7"/>
  <c r="AK223" i="7" s="1"/>
  <c r="AH228" i="7"/>
  <c r="AF234" i="7"/>
  <c r="AD240" i="7"/>
  <c r="AP240" i="7" s="1"/>
  <c r="AB246" i="7"/>
  <c r="Z252" i="7"/>
  <c r="X258" i="7"/>
  <c r="AG263" i="7"/>
  <c r="AF213" i="7"/>
  <c r="AD219" i="7"/>
  <c r="AP219" i="7" s="1"/>
  <c r="AB225" i="7"/>
  <c r="X237" i="7"/>
  <c r="BN237" i="7" s="1"/>
  <c r="AG242" i="7"/>
  <c r="AE248" i="7"/>
  <c r="AC254" i="7"/>
  <c r="AA260" i="7"/>
  <c r="Y195" i="7"/>
  <c r="AK195" i="7" s="1"/>
  <c r="X216" i="7"/>
  <c r="AG221" i="7"/>
  <c r="AE227" i="7"/>
  <c r="AC233" i="7"/>
  <c r="AA239" i="7"/>
  <c r="AC167" i="7"/>
  <c r="AD212" i="7"/>
  <c r="AP212" i="7" s="1"/>
  <c r="AB218" i="7"/>
  <c r="Z224" i="7"/>
  <c r="AG235" i="7"/>
  <c r="AC247" i="7"/>
  <c r="AA253" i="7"/>
  <c r="Y259" i="7"/>
  <c r="AK259" i="7" s="1"/>
  <c r="AE185" i="7"/>
  <c r="BU185" i="7" s="1"/>
  <c r="AG214" i="7"/>
  <c r="AE220" i="7"/>
  <c r="AC226" i="7"/>
  <c r="AA232" i="7"/>
  <c r="Y238" i="7"/>
  <c r="AF249" i="7"/>
  <c r="AD255" i="7"/>
  <c r="AP255" i="7" s="1"/>
  <c r="AB261" i="7"/>
  <c r="AE222" i="7"/>
  <c r="X259" i="7"/>
  <c r="AE269" i="7"/>
  <c r="AE28" i="7"/>
  <c r="AD96" i="7"/>
  <c r="AP96" i="7" s="1"/>
  <c r="AD158" i="7"/>
  <c r="AP158" i="7" s="1"/>
  <c r="AA146" i="7"/>
  <c r="AF134" i="7"/>
  <c r="AD143" i="7"/>
  <c r="AP143" i="7" s="1"/>
  <c r="AC69" i="7"/>
  <c r="AB136" i="7"/>
  <c r="X148" i="7"/>
  <c r="AE159" i="7"/>
  <c r="AD86" i="7"/>
  <c r="AP86" i="7" s="1"/>
  <c r="AG132" i="7"/>
  <c r="AD71" i="7"/>
  <c r="AP71" i="7" s="1"/>
  <c r="AH108" i="7"/>
  <c r="AH122" i="7"/>
  <c r="AA129" i="7"/>
  <c r="AH140" i="7"/>
  <c r="BX140" i="7" s="1"/>
  <c r="AF146" i="7"/>
  <c r="AC142" i="7"/>
  <c r="AF159" i="7"/>
  <c r="AD167" i="7"/>
  <c r="AP167" i="7" s="1"/>
  <c r="Z179" i="7"/>
  <c r="X185" i="7"/>
  <c r="BN185" i="7" s="1"/>
  <c r="AG190" i="7"/>
  <c r="AC202" i="7"/>
  <c r="AA208" i="7"/>
  <c r="AA150" i="7"/>
  <c r="AF163" i="7"/>
  <c r="AG169" i="7"/>
  <c r="AC181" i="7"/>
  <c r="Y193" i="7"/>
  <c r="AH198" i="7"/>
  <c r="AF204" i="7"/>
  <c r="AD210" i="7"/>
  <c r="AP210" i="7" s="1"/>
  <c r="AC134" i="7"/>
  <c r="Z156" i="7"/>
  <c r="AA166" i="7"/>
  <c r="Y172" i="7"/>
  <c r="AK172" i="7" s="1"/>
  <c r="AH177" i="7"/>
  <c r="AF183" i="7"/>
  <c r="BV183" i="7" s="1"/>
  <c r="AD189" i="7"/>
  <c r="AP189" i="7" s="1"/>
  <c r="AB195" i="7"/>
  <c r="Z201" i="7"/>
  <c r="X207" i="7"/>
  <c r="BN207" i="7" s="1"/>
  <c r="AB56" i="7"/>
  <c r="AE146" i="7"/>
  <c r="AD168" i="7"/>
  <c r="AP168" i="7" s="1"/>
  <c r="Z180" i="7"/>
  <c r="BP180" i="7" s="1"/>
  <c r="X186" i="7"/>
  <c r="AG191" i="7"/>
  <c r="AE197" i="7"/>
  <c r="AC203" i="7"/>
  <c r="AF165" i="7"/>
  <c r="AD171" i="7"/>
  <c r="AP171" i="7" s="1"/>
  <c r="AB177" i="7"/>
  <c r="Z183" i="7"/>
  <c r="BP183" i="7" s="1"/>
  <c r="AG194" i="7"/>
  <c r="AE200" i="7"/>
  <c r="AC206" i="7"/>
  <c r="AA212" i="7"/>
  <c r="AE160" i="7"/>
  <c r="BU160" i="7" s="1"/>
  <c r="BT160" i="7" s="1"/>
  <c r="X168" i="7"/>
  <c r="AG173" i="7"/>
  <c r="AE179" i="7"/>
  <c r="AC185" i="7"/>
  <c r="BS185" i="7" s="1"/>
  <c r="AA191" i="7"/>
  <c r="Y197" i="7"/>
  <c r="AK197" i="7" s="1"/>
  <c r="AH202" i="7"/>
  <c r="AF208" i="7"/>
  <c r="AD125" i="7"/>
  <c r="AP125" i="7" s="1"/>
  <c r="AA153" i="7"/>
  <c r="Z165" i="7"/>
  <c r="X171" i="7"/>
  <c r="BN171" i="7" s="1"/>
  <c r="AG176" i="7"/>
  <c r="AC188" i="7"/>
  <c r="AA194" i="7"/>
  <c r="BQ194" i="7" s="1"/>
  <c r="Y200" i="7"/>
  <c r="AK200" i="7" s="1"/>
  <c r="AH205" i="7"/>
  <c r="AF211" i="7"/>
  <c r="AB186" i="7"/>
  <c r="AH214" i="7"/>
  <c r="AF220" i="7"/>
  <c r="AD226" i="7"/>
  <c r="AP226" i="7" s="1"/>
  <c r="AB232" i="7"/>
  <c r="Z238" i="7"/>
  <c r="X244" i="7"/>
  <c r="AG249" i="7"/>
  <c r="AE255" i="7"/>
  <c r="AC261" i="7"/>
  <c r="AA105" i="7"/>
  <c r="BQ105" i="7" s="1"/>
  <c r="AF198" i="7"/>
  <c r="AC216" i="7"/>
  <c r="AA222" i="7"/>
  <c r="Y228" i="7"/>
  <c r="AK228" i="7" s="1"/>
  <c r="AH233" i="7"/>
  <c r="AF239" i="7"/>
  <c r="AD245" i="7"/>
  <c r="AP245" i="7" s="1"/>
  <c r="AB251" i="7"/>
  <c r="Z257" i="7"/>
  <c r="AC164" i="7"/>
  <c r="Y211" i="7"/>
  <c r="AK211" i="7" s="1"/>
  <c r="X218" i="7"/>
  <c r="AG223" i="7"/>
  <c r="AE229" i="7"/>
  <c r="AC235" i="7"/>
  <c r="Y247" i="7"/>
  <c r="AK247" i="7" s="1"/>
  <c r="AH252" i="7"/>
  <c r="AF258" i="7"/>
  <c r="AD264" i="7"/>
  <c r="AP264" i="7" s="1"/>
  <c r="AC214" i="7"/>
  <c r="AA220" i="7"/>
  <c r="Y226" i="7"/>
  <c r="AK226" i="7" s="1"/>
  <c r="AF237" i="7"/>
  <c r="BV237" i="7" s="1"/>
  <c r="AD243" i="7"/>
  <c r="AP243" i="7" s="1"/>
  <c r="AB249" i="7"/>
  <c r="Z255" i="7"/>
  <c r="X261" i="7"/>
  <c r="AA132" i="7"/>
  <c r="AH200" i="7"/>
  <c r="AF216" i="7"/>
  <c r="AD222" i="7"/>
  <c r="AP222" i="7" s="1"/>
  <c r="AB228" i="7"/>
  <c r="Z234" i="7"/>
  <c r="X240" i="7"/>
  <c r="BN240" i="7" s="1"/>
  <c r="AG245" i="7"/>
  <c r="AA213" i="7"/>
  <c r="Y219" i="7"/>
  <c r="AK219" i="7" s="1"/>
  <c r="AH224" i="7"/>
  <c r="AD236" i="7"/>
  <c r="AP236" i="7" s="1"/>
  <c r="AB242" i="7"/>
  <c r="Z248" i="7"/>
  <c r="X254" i="7"/>
  <c r="AG259" i="7"/>
  <c r="AE265" i="7"/>
  <c r="AC191" i="7"/>
  <c r="AD215" i="7"/>
  <c r="AP215" i="7" s="1"/>
  <c r="AB221" i="7"/>
  <c r="Z227" i="7"/>
  <c r="X233" i="7"/>
  <c r="AG238" i="7"/>
  <c r="AE244" i="7"/>
  <c r="AA256" i="7"/>
  <c r="Y262" i="7"/>
  <c r="AK262" i="7" s="1"/>
  <c r="AC228" i="7"/>
  <c r="AG261" i="7"/>
  <c r="AE44" i="7"/>
  <c r="AA113" i="7"/>
  <c r="AD50" i="7"/>
  <c r="AP50" i="7" s="1"/>
  <c r="AD140" i="7"/>
  <c r="AP140" i="7" s="1"/>
  <c r="AH147" i="7"/>
  <c r="Y95" i="7"/>
  <c r="AK95" i="7" s="1"/>
  <c r="Y126" i="7"/>
  <c r="AK126" i="7" s="1"/>
  <c r="AG137" i="7"/>
  <c r="AC149" i="7"/>
  <c r="AB92" i="7"/>
  <c r="AH121" i="7"/>
  <c r="AA134" i="7"/>
  <c r="X84" i="7"/>
  <c r="BN84" i="7" s="1"/>
  <c r="AE112" i="7"/>
  <c r="AF123" i="7"/>
  <c r="AG135" i="7"/>
  <c r="Y33" i="7"/>
  <c r="AK33" i="7" s="1"/>
  <c r="AB145" i="7"/>
  <c r="AA168" i="7"/>
  <c r="AH179" i="7"/>
  <c r="AF185" i="7"/>
  <c r="BV185" i="7" s="1"/>
  <c r="AD191" i="7"/>
  <c r="AP191" i="7" s="1"/>
  <c r="AB197" i="7"/>
  <c r="Z203" i="7"/>
  <c r="Z121" i="7"/>
  <c r="AH151" i="7"/>
  <c r="AE164" i="7"/>
  <c r="AD170" i="7"/>
  <c r="AP170" i="7" s="1"/>
  <c r="X188" i="7"/>
  <c r="AG193" i="7"/>
  <c r="AC205" i="7"/>
  <c r="AA211" i="7"/>
  <c r="AA140" i="7"/>
  <c r="BQ140" i="7" s="1"/>
  <c r="AA158" i="7"/>
  <c r="X167" i="7"/>
  <c r="AG172" i="7"/>
  <c r="AE178" i="7"/>
  <c r="AA190" i="7"/>
  <c r="AH201" i="7"/>
  <c r="AF207" i="7"/>
  <c r="BV207" i="7" s="1"/>
  <c r="X96" i="7"/>
  <c r="AG148" i="7"/>
  <c r="X163" i="7"/>
  <c r="AA169" i="7"/>
  <c r="AH180" i="7"/>
  <c r="BX180" i="7" s="1"/>
  <c r="AF186" i="7"/>
  <c r="AD192" i="7"/>
  <c r="AP192" i="7" s="1"/>
  <c r="AB198" i="7"/>
  <c r="Z204" i="7"/>
  <c r="X210" i="7"/>
  <c r="AG156" i="7"/>
  <c r="AC166" i="7"/>
  <c r="AA172" i="7"/>
  <c r="Y178" i="7"/>
  <c r="AK178" i="7" s="1"/>
  <c r="AH183" i="7"/>
  <c r="BX183" i="7" s="1"/>
  <c r="AD195" i="7"/>
  <c r="AP195" i="7" s="1"/>
  <c r="AB201" i="7"/>
  <c r="Z207" i="7"/>
  <c r="BP207" i="7" s="1"/>
  <c r="X72" i="7"/>
  <c r="AB147" i="7"/>
  <c r="AF168" i="7"/>
  <c r="AD174" i="7"/>
  <c r="AP174" i="7" s="1"/>
  <c r="AB180" i="7"/>
  <c r="BR180" i="7" s="1"/>
  <c r="Z186" i="7"/>
  <c r="X192" i="7"/>
  <c r="AG197" i="7"/>
  <c r="AE203" i="7"/>
  <c r="AD131" i="7"/>
  <c r="AP131" i="7" s="1"/>
  <c r="AB155" i="7"/>
  <c r="AH165" i="7"/>
  <c r="AF171" i="7"/>
  <c r="BV171" i="7" s="1"/>
  <c r="AD177" i="7"/>
  <c r="AP177" i="7" s="1"/>
  <c r="AB183" i="7"/>
  <c r="BR183" i="7" s="1"/>
  <c r="X195" i="7"/>
  <c r="AG200" i="7"/>
  <c r="AE206" i="7"/>
  <c r="AC212" i="7"/>
  <c r="Z192" i="7"/>
  <c r="AE215" i="7"/>
  <c r="AC221" i="7"/>
  <c r="AA227" i="7"/>
  <c r="Y233" i="7"/>
  <c r="AK233" i="7" s="1"/>
  <c r="AH238" i="7"/>
  <c r="BX238" i="7" s="1"/>
  <c r="AF244" i="7"/>
  <c r="AD250" i="7"/>
  <c r="AP250" i="7" s="1"/>
  <c r="AB256" i="7"/>
  <c r="Z262" i="7"/>
  <c r="AE149" i="7"/>
  <c r="AD204" i="7"/>
  <c r="AP204" i="7" s="1"/>
  <c r="Z217" i="7"/>
  <c r="X223" i="7"/>
  <c r="AG228" i="7"/>
  <c r="AE234" i="7"/>
  <c r="AC240" i="7"/>
  <c r="BS240" i="7" s="1"/>
  <c r="AA246" i="7"/>
  <c r="Y252" i="7"/>
  <c r="AK252" i="7" s="1"/>
  <c r="AH257" i="7"/>
  <c r="AB170" i="7"/>
  <c r="AH212" i="7"/>
  <c r="AF218" i="7"/>
  <c r="AD224" i="7"/>
  <c r="AP224" i="7" s="1"/>
  <c r="Z236" i="7"/>
  <c r="X242" i="7"/>
  <c r="AG247" i="7"/>
  <c r="AE253" i="7"/>
  <c r="AC259" i="7"/>
  <c r="AA265" i="7"/>
  <c r="AD188" i="7"/>
  <c r="AP188" i="7" s="1"/>
  <c r="Z215" i="7"/>
  <c r="X221" i="7"/>
  <c r="AG226" i="7"/>
  <c r="AE232" i="7"/>
  <c r="AC238" i="7"/>
  <c r="BS238" i="7" s="1"/>
  <c r="AA244" i="7"/>
  <c r="AH255" i="7"/>
  <c r="AF261" i="7"/>
  <c r="AC155" i="7"/>
  <c r="AF206" i="7"/>
  <c r="AA223" i="7"/>
  <c r="Y229" i="7"/>
  <c r="AK229" i="7" s="1"/>
  <c r="AH234" i="7"/>
  <c r="AF240" i="7"/>
  <c r="BV240" i="7" s="1"/>
  <c r="AD246" i="7"/>
  <c r="AP246" i="7" s="1"/>
  <c r="Y179" i="7"/>
  <c r="AK179" i="7" s="1"/>
  <c r="X214" i="7"/>
  <c r="AG219" i="7"/>
  <c r="AE225" i="7"/>
  <c r="AA237" i="7"/>
  <c r="BQ237" i="7" s="1"/>
  <c r="AH248" i="7"/>
  <c r="AF254" i="7"/>
  <c r="AD260" i="7"/>
  <c r="AP260" i="7" s="1"/>
  <c r="AA197" i="7"/>
  <c r="AA216" i="7"/>
  <c r="Y222" i="7"/>
  <c r="AK222" i="7" s="1"/>
  <c r="AH227" i="7"/>
  <c r="AF233" i="7"/>
  <c r="AD239" i="7"/>
  <c r="AP239" i="7" s="1"/>
  <c r="Z251" i="7"/>
  <c r="X257" i="7"/>
  <c r="AG262" i="7"/>
  <c r="AA234" i="7"/>
  <c r="AF263" i="7"/>
  <c r="Y271" i="7"/>
  <c r="AK271" i="7" s="1"/>
  <c r="AH276" i="7"/>
  <c r="X60" i="7"/>
  <c r="Z123" i="7"/>
  <c r="AG93" i="7"/>
  <c r="AH157" i="7"/>
  <c r="AB146" i="7"/>
  <c r="AH125" i="7"/>
  <c r="AB149" i="7"/>
  <c r="AB100" i="7"/>
  <c r="AH126" i="7"/>
  <c r="AD138" i="7"/>
  <c r="AP138" i="7" s="1"/>
  <c r="Z150" i="7"/>
  <c r="AG161" i="7"/>
  <c r="AA95" i="7"/>
  <c r="AG122" i="7"/>
  <c r="AA114" i="7"/>
  <c r="AD136" i="7"/>
  <c r="AP136" i="7" s="1"/>
  <c r="AB142" i="7"/>
  <c r="Y148" i="7"/>
  <c r="AK148" i="7" s="1"/>
  <c r="X169" i="7"/>
  <c r="AG174" i="7"/>
  <c r="AE180" i="7"/>
  <c r="BU180" i="7" s="1"/>
  <c r="AC186" i="7"/>
  <c r="AA192" i="7"/>
  <c r="Y198" i="7"/>
  <c r="AK198" i="7" s="1"/>
  <c r="AH203" i="7"/>
  <c r="AH127" i="7"/>
  <c r="AC165" i="7"/>
  <c r="AA171" i="7"/>
  <c r="BQ171" i="7" s="1"/>
  <c r="Y177" i="7"/>
  <c r="AK177" i="7" s="1"/>
  <c r="AF188" i="7"/>
  <c r="AD194" i="7"/>
  <c r="AP194" i="7" s="1"/>
  <c r="AB200" i="7"/>
  <c r="Z206" i="7"/>
  <c r="X212" i="7"/>
  <c r="Z143" i="7"/>
  <c r="AH159" i="7"/>
  <c r="AF167" i="7"/>
  <c r="AD173" i="7"/>
  <c r="AP173" i="7" s="1"/>
  <c r="AB179" i="7"/>
  <c r="Z185" i="7"/>
  <c r="BP185" i="7" s="1"/>
  <c r="BO185" i="7" s="1"/>
  <c r="X191" i="7"/>
  <c r="AG196" i="7"/>
  <c r="AE202" i="7"/>
  <c r="AC208" i="7"/>
  <c r="AF112" i="7"/>
  <c r="AC150" i="7"/>
  <c r="Y164" i="7"/>
  <c r="AK164" i="7" s="1"/>
  <c r="X170" i="7"/>
  <c r="AG175" i="7"/>
  <c r="AE181" i="7"/>
  <c r="AA193" i="7"/>
  <c r="BQ193" i="7" s="1"/>
  <c r="AH204" i="7"/>
  <c r="AF210" i="7"/>
  <c r="AC158" i="7"/>
  <c r="Z167" i="7"/>
  <c r="AG178" i="7"/>
  <c r="AC190" i="7"/>
  <c r="Y202" i="7"/>
  <c r="AK202" i="7" s="1"/>
  <c r="AH207" i="7"/>
  <c r="BX207" i="7" s="1"/>
  <c r="Y101" i="7"/>
  <c r="AK101" i="7" s="1"/>
  <c r="X149" i="7"/>
  <c r="AB163" i="7"/>
  <c r="AC169" i="7"/>
  <c r="Y181" i="7"/>
  <c r="AK181" i="7" s="1"/>
  <c r="AH186" i="7"/>
  <c r="AF192" i="7"/>
  <c r="AD198" i="7"/>
  <c r="AP198" i="7" s="1"/>
  <c r="AB204" i="7"/>
  <c r="Z210" i="7"/>
  <c r="AB137" i="7"/>
  <c r="X157" i="7"/>
  <c r="AE166" i="7"/>
  <c r="AC172" i="7"/>
  <c r="AA178" i="7"/>
  <c r="AF195" i="7"/>
  <c r="AD201" i="7"/>
  <c r="AP201" i="7" s="1"/>
  <c r="AB207" i="7"/>
  <c r="BR207" i="7" s="1"/>
  <c r="AB84" i="7"/>
  <c r="BR84" i="7" s="1"/>
  <c r="X198" i="7"/>
  <c r="AB216" i="7"/>
  <c r="Z222" i="7"/>
  <c r="X228" i="7"/>
  <c r="AG233" i="7"/>
  <c r="AE239" i="7"/>
  <c r="AA251" i="7"/>
  <c r="Y257" i="7"/>
  <c r="AK257" i="7" s="1"/>
  <c r="AH262" i="7"/>
  <c r="AD163" i="7"/>
  <c r="AP163" i="7" s="1"/>
  <c r="AB210" i="7"/>
  <c r="AF223" i="7"/>
  <c r="AD229" i="7"/>
  <c r="AP229" i="7" s="1"/>
  <c r="AB235" i="7"/>
  <c r="X247" i="7"/>
  <c r="AG252" i="7"/>
  <c r="AE258" i="7"/>
  <c r="Z176" i="7"/>
  <c r="BP176" i="7" s="1"/>
  <c r="AE213" i="7"/>
  <c r="AC219" i="7"/>
  <c r="AA225" i="7"/>
  <c r="AH236" i="7"/>
  <c r="AF242" i="7"/>
  <c r="AD248" i="7"/>
  <c r="AP248" i="7" s="1"/>
  <c r="AC129" i="7"/>
  <c r="AF153" i="7"/>
  <c r="X112" i="7"/>
  <c r="BN112" i="7" s="1"/>
  <c r="Y129" i="7"/>
  <c r="AK129" i="7" s="1"/>
  <c r="AF140" i="7"/>
  <c r="BV140" i="7" s="1"/>
  <c r="X164" i="7"/>
  <c r="AD102" i="7"/>
  <c r="AP102" i="7" s="1"/>
  <c r="AB125" i="7"/>
  <c r="Z137" i="7"/>
  <c r="AG95" i="7"/>
  <c r="AF115" i="7"/>
  <c r="AC125" i="7"/>
  <c r="AC131" i="7"/>
  <c r="AA137" i="7"/>
  <c r="Y143" i="7"/>
  <c r="AK143" i="7" s="1"/>
  <c r="AF149" i="7"/>
  <c r="AE163" i="7"/>
  <c r="AF169" i="7"/>
  <c r="AD175" i="7"/>
  <c r="AP175" i="7" s="1"/>
  <c r="AB181" i="7"/>
  <c r="X193" i="7"/>
  <c r="BN193" i="7" s="1"/>
  <c r="AG198" i="7"/>
  <c r="AE204" i="7"/>
  <c r="AC210" i="7"/>
  <c r="AF133" i="7"/>
  <c r="Y156" i="7"/>
  <c r="AK156" i="7" s="1"/>
  <c r="Z166" i="7"/>
  <c r="X172" i="7"/>
  <c r="AG177" i="7"/>
  <c r="AE183" i="7"/>
  <c r="BU183" i="7" s="1"/>
  <c r="AA195" i="7"/>
  <c r="Y201" i="7"/>
  <c r="AK201" i="7" s="1"/>
  <c r="AH206" i="7"/>
  <c r="AF48" i="7"/>
  <c r="Y146" i="7"/>
  <c r="AK146" i="7" s="1"/>
  <c r="AC168" i="7"/>
  <c r="Y180" i="7"/>
  <c r="AH185" i="7"/>
  <c r="BX185" i="7" s="1"/>
  <c r="AF191" i="7"/>
  <c r="AD197" i="7"/>
  <c r="AP197" i="7" s="1"/>
  <c r="AB203" i="7"/>
  <c r="X123" i="7"/>
  <c r="AD152" i="7"/>
  <c r="AP152" i="7" s="1"/>
  <c r="AH164" i="7"/>
  <c r="AF170" i="7"/>
  <c r="AD176" i="7"/>
  <c r="AP176" i="7" s="1"/>
  <c r="Z188" i="7"/>
  <c r="X194" i="7"/>
  <c r="BN194" i="7" s="1"/>
  <c r="AG199" i="7"/>
  <c r="AE205" i="7"/>
  <c r="AC211" i="7"/>
  <c r="AH143" i="7"/>
  <c r="AD160" i="7"/>
  <c r="AP160" i="7" s="1"/>
  <c r="AH167" i="7"/>
  <c r="AD179" i="7"/>
  <c r="AP179" i="7" s="1"/>
  <c r="AB185" i="7"/>
  <c r="BR185" i="7" s="1"/>
  <c r="Z191" i="7"/>
  <c r="X197" i="7"/>
  <c r="AG202" i="7"/>
  <c r="AE208" i="7"/>
  <c r="Z116" i="7"/>
  <c r="Y151" i="7"/>
  <c r="AK151" i="7" s="1"/>
  <c r="AA164" i="7"/>
  <c r="Z170" i="7"/>
  <c r="AG181" i="7"/>
  <c r="AC193" i="7"/>
  <c r="BS193" i="7" s="1"/>
  <c r="Y205" i="7"/>
  <c r="AK205" i="7" s="1"/>
  <c r="AH210" i="7"/>
  <c r="Y159" i="7"/>
  <c r="AK159" i="7" s="1"/>
  <c r="AB167" i="7"/>
  <c r="X179" i="7"/>
  <c r="AG184" i="7"/>
  <c r="AE190" i="7"/>
  <c r="AA202" i="7"/>
  <c r="Y208" i="7"/>
  <c r="AK208" i="7" s="1"/>
  <c r="AD147" i="7"/>
  <c r="AP147" i="7" s="1"/>
  <c r="AG203" i="7"/>
  <c r="AH222" i="7"/>
  <c r="AF228" i="7"/>
  <c r="AD234" i="7"/>
  <c r="AP234" i="7" s="1"/>
  <c r="AB240" i="7"/>
  <c r="BR240" i="7" s="1"/>
  <c r="Z246" i="7"/>
  <c r="X252" i="7"/>
  <c r="AG257" i="7"/>
  <c r="AE263" i="7"/>
  <c r="AE169" i="7"/>
  <c r="AG212" i="7"/>
  <c r="AE218" i="7"/>
  <c r="AC224" i="7"/>
  <c r="Y236" i="7"/>
  <c r="AK236" i="7" s="1"/>
  <c r="AF247" i="7"/>
  <c r="AD253" i="7"/>
  <c r="AP253" i="7" s="1"/>
  <c r="AB259" i="7"/>
  <c r="AB214" i="7"/>
  <c r="Z220" i="7"/>
  <c r="X226" i="7"/>
  <c r="AG231" i="7"/>
  <c r="AE237" i="7"/>
  <c r="BU237" i="7" s="1"/>
  <c r="BT237" i="7" s="1"/>
  <c r="AA249" i="7"/>
  <c r="Z200" i="7"/>
  <c r="Y234" i="7"/>
  <c r="AK234" i="7" s="1"/>
  <c r="AB257" i="7"/>
  <c r="AH218" i="7"/>
  <c r="Z242" i="7"/>
  <c r="AA221" i="7"/>
  <c r="AD244" i="7"/>
  <c r="AP244" i="7" s="1"/>
  <c r="AB229" i="7"/>
  <c r="AE252" i="7"/>
  <c r="AE277" i="7"/>
  <c r="BU277" i="7" s="1"/>
  <c r="AC283" i="7"/>
  <c r="AA289" i="7"/>
  <c r="Y295" i="7"/>
  <c r="AK295" i="7" s="1"/>
  <c r="AF306" i="7"/>
  <c r="AD312" i="7"/>
  <c r="AP312" i="7" s="1"/>
  <c r="AE246" i="7"/>
  <c r="AG266" i="7"/>
  <c r="AE272" i="7"/>
  <c r="AA284" i="7"/>
  <c r="Y290" i="7"/>
  <c r="AK290" i="7" s="1"/>
  <c r="AH295" i="7"/>
  <c r="AD307" i="7"/>
  <c r="AP307" i="7" s="1"/>
  <c r="AB313" i="7"/>
  <c r="X8" i="7"/>
  <c r="AG13" i="7"/>
  <c r="AB212" i="7"/>
  <c r="AH253" i="7"/>
  <c r="AB268" i="7"/>
  <c r="Z274" i="7"/>
  <c r="X280" i="7"/>
  <c r="AG285" i="7"/>
  <c r="AE291" i="7"/>
  <c r="AC297" i="7"/>
  <c r="AA303" i="7"/>
  <c r="Y309" i="7"/>
  <c r="AK309" i="7" s="1"/>
  <c r="AH314" i="7"/>
  <c r="AD262" i="7"/>
  <c r="AP262" i="7" s="1"/>
  <c r="AE270" i="7"/>
  <c r="AC276" i="7"/>
  <c r="AD305" i="7"/>
  <c r="AP305" i="7" s="1"/>
  <c r="Z317" i="7"/>
  <c r="X6" i="7"/>
  <c r="AG11" i="7"/>
  <c r="AE17" i="7"/>
  <c r="AD5" i="7"/>
  <c r="AP5" i="7" s="1"/>
  <c r="O27" i="7"/>
  <c r="BE27" i="7" s="1"/>
  <c r="M33" i="7"/>
  <c r="AF219" i="7"/>
  <c r="AD257" i="7"/>
  <c r="AP257" i="7" s="1"/>
  <c r="AA269" i="7"/>
  <c r="Y275" i="7"/>
  <c r="AK275" i="7" s="1"/>
  <c r="AH280" i="7"/>
  <c r="AF286" i="7"/>
  <c r="AD292" i="7"/>
  <c r="AP292" i="7" s="1"/>
  <c r="Z304" i="7"/>
  <c r="X310" i="7"/>
  <c r="AG315" i="7"/>
  <c r="AE321" i="7"/>
  <c r="BU321" i="7" s="1"/>
  <c r="BT321" i="7" s="1"/>
  <c r="AA16" i="7"/>
  <c r="V25" i="7"/>
  <c r="BL25" i="7" s="1"/>
  <c r="T31" i="7"/>
  <c r="BJ31" i="7" s="1"/>
  <c r="R37" i="7"/>
  <c r="X227" i="7"/>
  <c r="Z261" i="7"/>
  <c r="Z270" i="7"/>
  <c r="X276" i="7"/>
  <c r="AG281" i="7"/>
  <c r="Y305" i="7"/>
  <c r="AH310" i="7"/>
  <c r="AD322" i="7"/>
  <c r="AP322" i="7" s="1"/>
  <c r="AB11" i="7"/>
  <c r="Z17" i="7"/>
  <c r="Y5" i="7"/>
  <c r="AK5" i="7" s="1"/>
  <c r="U26" i="7"/>
  <c r="BK26" i="7" s="1"/>
  <c r="S32" i="7"/>
  <c r="BI32" i="7" s="1"/>
  <c r="AG195" i="7"/>
  <c r="Y253" i="7"/>
  <c r="AK253" i="7" s="1"/>
  <c r="Y268" i="7"/>
  <c r="AK268" i="7" s="1"/>
  <c r="AH273" i="7"/>
  <c r="Z283" i="7"/>
  <c r="AC306" i="7"/>
  <c r="AB8" i="7"/>
  <c r="X20" i="7"/>
  <c r="L40" i="7"/>
  <c r="BB40" i="7" s="1"/>
  <c r="T51" i="7"/>
  <c r="BJ51" i="7" s="1"/>
  <c r="R57" i="7"/>
  <c r="AE268" i="7"/>
  <c r="X295" i="7"/>
  <c r="AB14" i="7"/>
  <c r="M43" i="7"/>
  <c r="V48" i="7"/>
  <c r="BL48" i="7" s="1"/>
  <c r="R60" i="7"/>
  <c r="N72" i="7"/>
  <c r="BD72" i="7" s="1"/>
  <c r="X281" i="7"/>
  <c r="AA304" i="7"/>
  <c r="AG18" i="7"/>
  <c r="Q28" i="7"/>
  <c r="BG28" i="7" s="1"/>
  <c r="O39" i="7"/>
  <c r="BE39" i="7" s="1"/>
  <c r="N51" i="7"/>
  <c r="BD51" i="7" s="1"/>
  <c r="U62" i="7"/>
  <c r="BK62" i="7" s="1"/>
  <c r="Y284" i="7"/>
  <c r="AK284" i="7" s="1"/>
  <c r="AG8" i="7"/>
  <c r="AC20" i="7"/>
  <c r="O40" i="7"/>
  <c r="BE40" i="7" s="1"/>
  <c r="U57" i="7"/>
  <c r="BK57" i="7" s="1"/>
  <c r="Q69" i="7"/>
  <c r="BG69" i="7" s="1"/>
  <c r="AD287" i="7"/>
  <c r="AP287" i="7" s="1"/>
  <c r="AG310" i="7"/>
  <c r="AD10" i="7"/>
  <c r="AP10" i="7" s="1"/>
  <c r="U31" i="7"/>
  <c r="BK31" i="7" s="1"/>
  <c r="U52" i="7"/>
  <c r="BK52" i="7" s="1"/>
  <c r="S58" i="7"/>
  <c r="BI58" i="7" s="1"/>
  <c r="O70" i="7"/>
  <c r="BE70" i="7" s="1"/>
  <c r="Y294" i="7"/>
  <c r="AK294" i="7" s="1"/>
  <c r="AB254" i="7"/>
  <c r="AH215" i="7"/>
  <c r="Z239" i="7"/>
  <c r="AC262" i="7"/>
  <c r="X224" i="7"/>
  <c r="AA247" i="7"/>
  <c r="AB226" i="7"/>
  <c r="AE249" i="7"/>
  <c r="Y203" i="7"/>
  <c r="AK203" i="7" s="1"/>
  <c r="AC234" i="7"/>
  <c r="AF257" i="7"/>
  <c r="Z268" i="7"/>
  <c r="Z284" i="7"/>
  <c r="X290" i="7"/>
  <c r="AG295" i="7"/>
  <c r="AA313" i="7"/>
  <c r="AD157" i="7"/>
  <c r="AP157" i="7" s="1"/>
  <c r="AD267" i="7"/>
  <c r="AP267" i="7" s="1"/>
  <c r="AB273" i="7"/>
  <c r="Z279" i="7"/>
  <c r="X285" i="7"/>
  <c r="AG290" i="7"/>
  <c r="AE296" i="7"/>
  <c r="AC302" i="7"/>
  <c r="AA308" i="7"/>
  <c r="Y314" i="7"/>
  <c r="AK314" i="7" s="1"/>
  <c r="AF8" i="7"/>
  <c r="AD14" i="7"/>
  <c r="AP14" i="7" s="1"/>
  <c r="AB20" i="7"/>
  <c r="U35" i="7"/>
  <c r="BK35" i="7" s="1"/>
  <c r="AA218" i="7"/>
  <c r="AG256" i="7"/>
  <c r="Y269" i="7"/>
  <c r="AK269" i="7" s="1"/>
  <c r="AH274" i="7"/>
  <c r="AF280" i="7"/>
  <c r="AD286" i="7"/>
  <c r="AP286" i="7" s="1"/>
  <c r="X304" i="7"/>
  <c r="AG309" i="7"/>
  <c r="AC236" i="7"/>
  <c r="AB271" i="7"/>
  <c r="Z277" i="7"/>
  <c r="BP277" i="7" s="1"/>
  <c r="X283" i="7"/>
  <c r="AG288" i="7"/>
  <c r="AE294" i="7"/>
  <c r="AA306" i="7"/>
  <c r="AH317" i="7"/>
  <c r="AF6" i="7"/>
  <c r="AD12" i="7"/>
  <c r="AP12" i="7" s="1"/>
  <c r="AB18" i="7"/>
  <c r="L28" i="7"/>
  <c r="BB28" i="7" s="1"/>
  <c r="U33" i="7"/>
  <c r="BK33" i="7" s="1"/>
  <c r="AD225" i="7"/>
  <c r="AP225" i="7" s="1"/>
  <c r="AC260" i="7"/>
  <c r="X270" i="7"/>
  <c r="AG275" i="7"/>
  <c r="AE281" i="7"/>
  <c r="AH304" i="7"/>
  <c r="AF310" i="7"/>
  <c r="AD316" i="7"/>
  <c r="AP316" i="7" s="1"/>
  <c r="AB322" i="7"/>
  <c r="Z11" i="7"/>
  <c r="X17" i="7"/>
  <c r="AG22" i="7"/>
  <c r="S26" i="7"/>
  <c r="BI26" i="7" s="1"/>
  <c r="Q32" i="7"/>
  <c r="BG32" i="7" s="1"/>
  <c r="AG232" i="7"/>
  <c r="AA263" i="7"/>
  <c r="AH270" i="7"/>
  <c r="AF276" i="7"/>
  <c r="AD282" i="7"/>
  <c r="AP282" i="7" s="1"/>
  <c r="Z294" i="7"/>
  <c r="AG305" i="7"/>
  <c r="AC317" i="7"/>
  <c r="AA6" i="7"/>
  <c r="Y12" i="7"/>
  <c r="AK12" i="7" s="1"/>
  <c r="AH17" i="7"/>
  <c r="AG5" i="7"/>
  <c r="R27" i="7"/>
  <c r="P33" i="7"/>
  <c r="BF33" i="7" s="1"/>
  <c r="Y216" i="7"/>
  <c r="AK216" i="7" s="1"/>
  <c r="X256" i="7"/>
  <c r="AG268" i="7"/>
  <c r="AE274" i="7"/>
  <c r="Y286" i="7"/>
  <c r="AK286" i="7" s="1"/>
  <c r="AB309" i="7"/>
  <c r="AG9" i="7"/>
  <c r="AC21" i="7"/>
  <c r="M31" i="7"/>
  <c r="U40" i="7"/>
  <c r="BK40" i="7" s="1"/>
  <c r="O58" i="7"/>
  <c r="BE58" i="7" s="1"/>
  <c r="AC274" i="7"/>
  <c r="AH297" i="7"/>
  <c r="AG15" i="7"/>
  <c r="Q25" i="7"/>
  <c r="BG25" i="7" s="1"/>
  <c r="U43" i="7"/>
  <c r="BK43" i="7" s="1"/>
  <c r="M67" i="7"/>
  <c r="V72" i="7"/>
  <c r="BL72" i="7" s="1"/>
  <c r="AH283" i="7"/>
  <c r="AE8" i="7"/>
  <c r="AA20" i="7"/>
  <c r="N40" i="7"/>
  <c r="BD40" i="7" s="1"/>
  <c r="V51" i="7"/>
  <c r="BL51" i="7" s="1"/>
  <c r="R63" i="7"/>
  <c r="P69" i="7"/>
  <c r="BF69" i="7" s="1"/>
  <c r="AA310" i="7"/>
  <c r="AH21" i="7"/>
  <c r="R31" i="7"/>
  <c r="R58" i="7"/>
  <c r="N70" i="7"/>
  <c r="BD70" i="7" s="1"/>
  <c r="Y232" i="7"/>
  <c r="AK232" i="7" s="1"/>
  <c r="AC290" i="7"/>
  <c r="AF313" i="7"/>
  <c r="X12" i="7"/>
  <c r="AF5" i="7"/>
  <c r="O33" i="7"/>
  <c r="BE33" i="7" s="1"/>
  <c r="R53" i="7"/>
  <c r="P59" i="7"/>
  <c r="BF59" i="7" s="1"/>
  <c r="Y255" i="7"/>
  <c r="AK255" i="7" s="1"/>
  <c r="AE216" i="7"/>
  <c r="AH239" i="7"/>
  <c r="Z263" i="7"/>
  <c r="AF224" i="7"/>
  <c r="X248" i="7"/>
  <c r="Y227" i="7"/>
  <c r="AK227" i="7" s="1"/>
  <c r="AH208" i="7"/>
  <c r="Z235" i="7"/>
  <c r="AC258" i="7"/>
  <c r="AB270" i="7"/>
  <c r="Y279" i="7"/>
  <c r="AK279" i="7" s="1"/>
  <c r="AH284" i="7"/>
  <c r="AF290" i="7"/>
  <c r="AD296" i="7"/>
  <c r="AP296" i="7" s="1"/>
  <c r="AB302" i="7"/>
  <c r="Z308" i="7"/>
  <c r="X314" i="7"/>
  <c r="AG319" i="7"/>
  <c r="AC207" i="7"/>
  <c r="BS207" i="7" s="1"/>
  <c r="AG253" i="7"/>
  <c r="AA268" i="7"/>
  <c r="Y274" i="7"/>
  <c r="AK274" i="7" s="1"/>
  <c r="AH279" i="7"/>
  <c r="AF285" i="7"/>
  <c r="AD291" i="7"/>
  <c r="AP291" i="7" s="1"/>
  <c r="AB297" i="7"/>
  <c r="Z303" i="7"/>
  <c r="X309" i="7"/>
  <c r="AG314" i="7"/>
  <c r="AA15" i="7"/>
  <c r="Y21" i="7"/>
  <c r="AK21" i="7" s="1"/>
  <c r="R36" i="7"/>
  <c r="Y224" i="7"/>
  <c r="AK224" i="7" s="1"/>
  <c r="AF259" i="7"/>
  <c r="AG269" i="7"/>
  <c r="AE275" i="7"/>
  <c r="AC281" i="7"/>
  <c r="AF304" i="7"/>
  <c r="AD310" i="7"/>
  <c r="AP310" i="7" s="1"/>
  <c r="AA242" i="7"/>
  <c r="AH265" i="7"/>
  <c r="Y272" i="7"/>
  <c r="AK272" i="7" s="1"/>
  <c r="AH277" i="7"/>
  <c r="BX277" i="7" s="1"/>
  <c r="AF283" i="7"/>
  <c r="AD289" i="7"/>
  <c r="AP289" i="7" s="1"/>
  <c r="AB295" i="7"/>
  <c r="AG312" i="7"/>
  <c r="AA13" i="7"/>
  <c r="T28" i="7"/>
  <c r="BJ28" i="7" s="1"/>
  <c r="R34" i="7"/>
  <c r="AE262" i="7"/>
  <c r="AF270" i="7"/>
  <c r="AD276" i="7"/>
  <c r="AP276" i="7" s="1"/>
  <c r="X294" i="7"/>
  <c r="AG299" i="7"/>
  <c r="AE305" i="7"/>
  <c r="BU305" i="7" s="1"/>
  <c r="AA317" i="7"/>
  <c r="Y6" i="7"/>
  <c r="AK6" i="7" s="1"/>
  <c r="AH11" i="7"/>
  <c r="AF17" i="7"/>
  <c r="AE5" i="7"/>
  <c r="P27" i="7"/>
  <c r="BF27" i="7" s="1"/>
  <c r="N33" i="7"/>
  <c r="BD33" i="7" s="1"/>
  <c r="L39" i="7"/>
  <c r="BB39" i="7" s="1"/>
  <c r="AE238" i="7"/>
  <c r="X265" i="7"/>
  <c r="AE271" i="7"/>
  <c r="AC277" i="7"/>
  <c r="BS277" i="7" s="1"/>
  <c r="AA283" i="7"/>
  <c r="Y289" i="7"/>
  <c r="AK289" i="7" s="1"/>
  <c r="AH294" i="7"/>
  <c r="AD306" i="7"/>
  <c r="AP306" i="7" s="1"/>
  <c r="AG12" i="7"/>
  <c r="AE18" i="7"/>
  <c r="O28" i="7"/>
  <c r="BE28" i="7" s="1"/>
  <c r="AH221" i="7"/>
  <c r="AH258" i="7"/>
  <c r="AD269" i="7"/>
  <c r="AP269" i="7" s="1"/>
  <c r="X289" i="7"/>
  <c r="AA11" i="7"/>
  <c r="R32" i="7"/>
  <c r="R41" i="7"/>
  <c r="L59" i="7"/>
  <c r="BB59" i="7" s="1"/>
  <c r="U64" i="7"/>
  <c r="BK64" i="7" s="1"/>
  <c r="AD277" i="7"/>
  <c r="AP277" i="7" s="1"/>
  <c r="AG300" i="7"/>
  <c r="AA17" i="7"/>
  <c r="V26" i="7"/>
  <c r="BL26" i="7" s="1"/>
  <c r="R44" i="7"/>
  <c r="N56" i="7"/>
  <c r="BD56" i="7" s="1"/>
  <c r="U67" i="7"/>
  <c r="BK67" i="7" s="1"/>
  <c r="AG286" i="7"/>
  <c r="Y310" i="7"/>
  <c r="AK310" i="7" s="1"/>
  <c r="AF21" i="7"/>
  <c r="P31" i="7"/>
  <c r="BF31" i="7" s="1"/>
  <c r="U46" i="7"/>
  <c r="BK46" i="7" s="1"/>
  <c r="Q58" i="7"/>
  <c r="BG58" i="7" s="1"/>
  <c r="M70" i="7"/>
  <c r="AA226" i="7"/>
  <c r="AH289" i="7"/>
  <c r="Z313" i="7"/>
  <c r="AF11" i="7"/>
  <c r="AC5" i="7"/>
  <c r="L33" i="7"/>
  <c r="BB33" i="7" s="1"/>
  <c r="U41" i="7"/>
  <c r="BK41" i="7" s="1"/>
  <c r="O59" i="7"/>
  <c r="BE59" i="7" s="1"/>
  <c r="M65" i="7"/>
  <c r="V70" i="7"/>
  <c r="BL70" i="7" s="1"/>
  <c r="X263" i="7"/>
  <c r="AC13" i="7"/>
  <c r="S42" i="7"/>
  <c r="BI42" i="7" s="1"/>
  <c r="Q48" i="7"/>
  <c r="BG48" i="7" s="1"/>
  <c r="M60" i="7"/>
  <c r="Z260" i="7"/>
  <c r="AF221" i="7"/>
  <c r="X166" i="7"/>
  <c r="AG229" i="7"/>
  <c r="Z232" i="7"/>
  <c r="AC255" i="7"/>
  <c r="AA240" i="7"/>
  <c r="BQ240" i="7" s="1"/>
  <c r="AD263" i="7"/>
  <c r="AP263" i="7" s="1"/>
  <c r="AG271" i="7"/>
  <c r="AG279" i="7"/>
  <c r="AE285" i="7"/>
  <c r="AC291" i="7"/>
  <c r="AA297" i="7"/>
  <c r="Y303" i="7"/>
  <c r="AK303" i="7" s="1"/>
  <c r="AH308" i="7"/>
  <c r="AF314" i="7"/>
  <c r="AD320" i="7"/>
  <c r="AP320" i="7" s="1"/>
  <c r="AD217" i="7"/>
  <c r="AP217" i="7" s="1"/>
  <c r="AF256" i="7"/>
  <c r="X269" i="7"/>
  <c r="AG274" i="7"/>
  <c r="AE280" i="7"/>
  <c r="AC286" i="7"/>
  <c r="AH303" i="7"/>
  <c r="AF309" i="7"/>
  <c r="AD315" i="7"/>
  <c r="AP315" i="7" s="1"/>
  <c r="X16" i="7"/>
  <c r="AG21" i="7"/>
  <c r="S25" i="7"/>
  <c r="BI25" i="7" s="1"/>
  <c r="Q31" i="7"/>
  <c r="BG31" i="7" s="1"/>
  <c r="AH229" i="7"/>
  <c r="AA262" i="7"/>
  <c r="AD270" i="7"/>
  <c r="AP270" i="7" s="1"/>
  <c r="AB276" i="7"/>
  <c r="AG293" i="7"/>
  <c r="AC305" i="7"/>
  <c r="BS305" i="7" s="1"/>
  <c r="Y317" i="7"/>
  <c r="AK317" i="7" s="1"/>
  <c r="Y248" i="7"/>
  <c r="AK248" i="7" s="1"/>
  <c r="X267" i="7"/>
  <c r="AG272" i="7"/>
  <c r="AC284" i="7"/>
  <c r="AA290" i="7"/>
  <c r="Y296" i="7"/>
  <c r="AK296" i="7" s="1"/>
  <c r="AD313" i="7"/>
  <c r="AP313" i="7" s="1"/>
  <c r="Z8" i="7"/>
  <c r="X14" i="7"/>
  <c r="AG19" i="7"/>
  <c r="Z237" i="7"/>
  <c r="BP237" i="7" s="1"/>
  <c r="AC271" i="7"/>
  <c r="AA277" i="7"/>
  <c r="BQ277" i="7" s="1"/>
  <c r="Y283" i="7"/>
  <c r="AK283" i="7" s="1"/>
  <c r="AF294" i="7"/>
  <c r="AD300" i="7"/>
  <c r="AP300" i="7" s="1"/>
  <c r="AB306" i="7"/>
  <c r="AG6" i="7"/>
  <c r="AE12" i="7"/>
  <c r="AC18" i="7"/>
  <c r="M28" i="7"/>
  <c r="V33" i="7"/>
  <c r="BL33" i="7" s="1"/>
  <c r="T39" i="7"/>
  <c r="BJ39" i="7" s="1"/>
  <c r="AC244" i="7"/>
  <c r="AB272" i="7"/>
  <c r="X284" i="7"/>
  <c r="AG289" i="7"/>
  <c r="AE295" i="7"/>
  <c r="Y313" i="7"/>
  <c r="AK313" i="7" s="1"/>
  <c r="AD13" i="7"/>
  <c r="AP13" i="7" s="1"/>
  <c r="U34" i="7"/>
  <c r="BK34" i="7" s="1"/>
  <c r="AF227" i="7"/>
  <c r="AD261" i="7"/>
  <c r="AP261" i="7" s="1"/>
  <c r="AA270" i="7"/>
  <c r="AB252" i="7"/>
  <c r="AH291" i="7"/>
  <c r="AF12" i="7"/>
  <c r="O42" i="7"/>
  <c r="BE42" i="7" s="1"/>
  <c r="M48" i="7"/>
  <c r="T59" i="7"/>
  <c r="BJ59" i="7" s="1"/>
  <c r="R65" i="7"/>
  <c r="AC280" i="7"/>
  <c r="AF303" i="7"/>
  <c r="AH6" i="7"/>
  <c r="AF18" i="7"/>
  <c r="P28" i="7"/>
  <c r="BF28" i="7" s="1"/>
  <c r="N39" i="7"/>
  <c r="BD39" i="7" s="1"/>
  <c r="M51" i="7"/>
  <c r="V56" i="7"/>
  <c r="BL56" i="7" s="1"/>
  <c r="R68" i="7"/>
  <c r="AC220" i="7"/>
  <c r="AF289" i="7"/>
  <c r="X313" i="7"/>
  <c r="AD11" i="7"/>
  <c r="AP11" i="7" s="1"/>
  <c r="AA5" i="7"/>
  <c r="U32" i="7"/>
  <c r="BK32" i="7" s="1"/>
  <c r="R47" i="7"/>
  <c r="N59" i="7"/>
  <c r="BD59" i="7" s="1"/>
  <c r="L65" i="7"/>
  <c r="BB65" i="7" s="1"/>
  <c r="U70" i="7"/>
  <c r="BK70" i="7" s="1"/>
  <c r="Y261" i="7"/>
  <c r="AK261" i="7" s="1"/>
  <c r="AG292" i="7"/>
  <c r="Z13" i="7"/>
  <c r="U22" i="7"/>
  <c r="BK22" i="7" s="1"/>
  <c r="R42" i="7"/>
  <c r="P48" i="7"/>
  <c r="BF48" i="7" s="1"/>
  <c r="L60" i="7"/>
  <c r="BB60" i="7" s="1"/>
  <c r="U65" i="7"/>
  <c r="BK65" i="7" s="1"/>
  <c r="S71" i="7"/>
  <c r="BI71" i="7" s="1"/>
  <c r="AG270" i="7"/>
  <c r="AA296" i="7"/>
  <c r="AG318" i="7"/>
  <c r="AH14" i="7"/>
  <c r="AH260" i="7"/>
  <c r="AC222" i="7"/>
  <c r="AG171" i="7"/>
  <c r="AD230" i="7"/>
  <c r="AP230" i="7" s="1"/>
  <c r="AF190" i="7"/>
  <c r="AH232" i="7"/>
  <c r="Z256" i="7"/>
  <c r="AD272" i="7"/>
  <c r="AP272" i="7" s="1"/>
  <c r="AD280" i="7"/>
  <c r="AP280" i="7" s="1"/>
  <c r="AB286" i="7"/>
  <c r="AG303" i="7"/>
  <c r="AE309" i="7"/>
  <c r="AB223" i="7"/>
  <c r="AE259" i="7"/>
  <c r="AF269" i="7"/>
  <c r="AD275" i="7"/>
  <c r="AP275" i="7" s="1"/>
  <c r="AB281" i="7"/>
  <c r="AG298" i="7"/>
  <c r="AE304" i="7"/>
  <c r="AC310" i="7"/>
  <c r="Y322" i="7"/>
  <c r="AK322" i="7" s="1"/>
  <c r="AF16" i="7"/>
  <c r="AD22" i="7"/>
  <c r="AP22" i="7" s="1"/>
  <c r="P26" i="7"/>
  <c r="BF26" i="7" s="1"/>
  <c r="N32" i="7"/>
  <c r="BD32" i="7" s="1"/>
  <c r="AF235" i="7"/>
  <c r="AA271" i="7"/>
  <c r="Y277" i="7"/>
  <c r="AD294" i="7"/>
  <c r="AP294" i="7" s="1"/>
  <c r="Z306" i="7"/>
  <c r="AD172" i="7"/>
  <c r="AP172" i="7" s="1"/>
  <c r="AE251" i="7"/>
  <c r="AF267" i="7"/>
  <c r="AD273" i="7"/>
  <c r="AP273" i="7" s="1"/>
  <c r="AB279" i="7"/>
  <c r="Z285" i="7"/>
  <c r="X291" i="7"/>
  <c r="AG296" i="7"/>
  <c r="AE302" i="7"/>
  <c r="AC308" i="7"/>
  <c r="AA314" i="7"/>
  <c r="AH8" i="7"/>
  <c r="AF14" i="7"/>
  <c r="AD20" i="7"/>
  <c r="AP20" i="7" s="1"/>
  <c r="L36" i="7"/>
  <c r="BB36" i="7" s="1"/>
  <c r="Z272" i="7"/>
  <c r="AG283" i="7"/>
  <c r="AE289" i="7"/>
  <c r="AC295" i="7"/>
  <c r="AD7" i="7"/>
  <c r="AP7" i="7" s="1"/>
  <c r="AB13" i="7"/>
  <c r="U28" i="7"/>
  <c r="BK28" i="7" s="1"/>
  <c r="Q40" i="7"/>
  <c r="BG40" i="7" s="1"/>
  <c r="AD249" i="7"/>
  <c r="AP249" i="7" s="1"/>
  <c r="AA267" i="7"/>
  <c r="Y273" i="7"/>
  <c r="AK273" i="7" s="1"/>
  <c r="AF284" i="7"/>
  <c r="AD290" i="7"/>
  <c r="AP290" i="7" s="1"/>
  <c r="AB296" i="7"/>
  <c r="Z302" i="7"/>
  <c r="X308" i="7"/>
  <c r="AG313" i="7"/>
  <c r="AC8" i="7"/>
  <c r="AA14" i="7"/>
  <c r="Y20" i="7"/>
  <c r="AK20" i="7" s="1"/>
  <c r="R35" i="7"/>
  <c r="AD233" i="7"/>
  <c r="AP233" i="7" s="1"/>
  <c r="AB263" i="7"/>
  <c r="X271" i="7"/>
  <c r="AH267" i="7"/>
  <c r="AG294" i="7"/>
  <c r="AG317" i="7"/>
  <c r="Z14" i="7"/>
  <c r="U23" i="7"/>
  <c r="BK23" i="7" s="1"/>
  <c r="L43" i="7"/>
  <c r="BB43" i="7" s="1"/>
  <c r="U48" i="7"/>
  <c r="BK48" i="7" s="1"/>
  <c r="Q60" i="7"/>
  <c r="BG60" i="7" s="1"/>
  <c r="AB283" i="7"/>
  <c r="AE306" i="7"/>
  <c r="AD8" i="7"/>
  <c r="AP8" i="7" s="1"/>
  <c r="Z20" i="7"/>
  <c r="U29" i="7"/>
  <c r="BK29" i="7" s="1"/>
  <c r="M40" i="7"/>
  <c r="U51" i="7"/>
  <c r="BK51" i="7" s="1"/>
  <c r="O69" i="7"/>
  <c r="BE69" i="7" s="1"/>
  <c r="Z258" i="7"/>
  <c r="X13" i="7"/>
  <c r="Q42" i="7"/>
  <c r="BG42" i="7" s="1"/>
  <c r="O48" i="7"/>
  <c r="BE48" i="7" s="1"/>
  <c r="V59" i="7"/>
  <c r="BL59" i="7" s="1"/>
  <c r="T65" i="7"/>
  <c r="BJ65" i="7" s="1"/>
  <c r="R71" i="7"/>
  <c r="Y270" i="7"/>
  <c r="AK270" i="7" s="1"/>
  <c r="AF295" i="7"/>
  <c r="AD318" i="7"/>
  <c r="AP318" i="7" s="1"/>
  <c r="AE14" i="7"/>
  <c r="O43" i="7"/>
  <c r="BE43" i="7" s="1"/>
  <c r="T60" i="7"/>
  <c r="BJ60" i="7" s="1"/>
  <c r="R66" i="7"/>
  <c r="P72" i="7"/>
  <c r="BF72" i="7" s="1"/>
  <c r="AH275" i="7"/>
  <c r="AB16" i="7"/>
  <c r="L26" i="7"/>
  <c r="BB26" i="7" s="1"/>
  <c r="M44" i="7"/>
  <c r="R61" i="7"/>
  <c r="P67" i="7"/>
  <c r="BF67" i="7" s="1"/>
  <c r="AF305" i="7"/>
  <c r="BV305" i="7" s="1"/>
  <c r="AD19" i="7"/>
  <c r="AP19" i="7" s="1"/>
  <c r="U39" i="7"/>
  <c r="BK39" i="7" s="1"/>
  <c r="AD227" i="7"/>
  <c r="AP227" i="7" s="1"/>
  <c r="AG250" i="7"/>
  <c r="Z212" i="7"/>
  <c r="AE235" i="7"/>
  <c r="AF214" i="7"/>
  <c r="X238" i="7"/>
  <c r="BN238" i="7" s="1"/>
  <c r="AA261" i="7"/>
  <c r="AG222" i="7"/>
  <c r="Y246" i="7"/>
  <c r="AK246" i="7" s="1"/>
  <c r="Y240" i="7"/>
  <c r="X274" i="7"/>
  <c r="AA281" i="7"/>
  <c r="AD304" i="7"/>
  <c r="AP304" i="7" s="1"/>
  <c r="AB310" i="7"/>
  <c r="X322" i="7"/>
  <c r="Z229" i="7"/>
  <c r="AH261" i="7"/>
  <c r="AC270" i="7"/>
  <c r="AA276" i="7"/>
  <c r="AD299" i="7"/>
  <c r="AP299" i="7" s="1"/>
  <c r="AB305" i="7"/>
  <c r="BR305" i="7" s="1"/>
  <c r="X317" i="7"/>
  <c r="AG322" i="7"/>
  <c r="AE11" i="7"/>
  <c r="AC17" i="7"/>
  <c r="AB5" i="7"/>
  <c r="M27" i="7"/>
  <c r="V32" i="7"/>
  <c r="BL32" i="7" s="1"/>
  <c r="AD241" i="7"/>
  <c r="AP241" i="7" s="1"/>
  <c r="AF265" i="7"/>
  <c r="X272" i="7"/>
  <c r="AG277" i="7"/>
  <c r="AE283" i="7"/>
  <c r="AC289" i="7"/>
  <c r="AA295" i="7"/>
  <c r="AH306" i="7"/>
  <c r="Z213" i="7"/>
  <c r="AD254" i="7"/>
  <c r="AP254" i="7" s="1"/>
  <c r="AC268" i="7"/>
  <c r="AA274" i="7"/>
  <c r="Y280" i="7"/>
  <c r="AK280" i="7" s="1"/>
  <c r="AH285" i="7"/>
  <c r="AF291" i="7"/>
  <c r="AD297" i="7"/>
  <c r="AP297" i="7" s="1"/>
  <c r="AB303" i="7"/>
  <c r="Z309" i="7"/>
  <c r="AG320" i="7"/>
  <c r="AC15" i="7"/>
  <c r="AA21" i="7"/>
  <c r="M25" i="7"/>
  <c r="T36" i="7"/>
  <c r="BJ36" i="7" s="1"/>
  <c r="AG248" i="7"/>
  <c r="Y267" i="7"/>
  <c r="AK267" i="7" s="1"/>
  <c r="AH272" i="7"/>
  <c r="AD284" i="7"/>
  <c r="AP284" i="7" s="1"/>
  <c r="AB290" i="7"/>
  <c r="Z296" i="7"/>
  <c r="X302" i="7"/>
  <c r="AG307" i="7"/>
  <c r="AE313" i="7"/>
  <c r="AA8" i="7"/>
  <c r="Y14" i="7"/>
  <c r="AK14" i="7" s="1"/>
  <c r="R29" i="7"/>
  <c r="X190" i="7"/>
  <c r="AC252" i="7"/>
  <c r="X268" i="7"/>
  <c r="AG273" i="7"/>
  <c r="AE279" i="7"/>
  <c r="AC285" i="7"/>
  <c r="AA291" i="7"/>
  <c r="Y297" i="7"/>
  <c r="AK297" i="7" s="1"/>
  <c r="AH302" i="7"/>
  <c r="AF308" i="7"/>
  <c r="AD314" i="7"/>
  <c r="AP314" i="7" s="1"/>
  <c r="X15" i="7"/>
  <c r="AG20" i="7"/>
  <c r="O36" i="7"/>
  <c r="BE36" i="7" s="1"/>
  <c r="AB239" i="7"/>
  <c r="Z265" i="7"/>
  <c r="AF271" i="7"/>
  <c r="AF273" i="7"/>
  <c r="AF297" i="7"/>
  <c r="AE15" i="7"/>
  <c r="O25" i="7"/>
  <c r="BE25" i="7" s="1"/>
  <c r="V36" i="7"/>
  <c r="BL36" i="7" s="1"/>
  <c r="T43" i="7"/>
  <c r="BJ43" i="7" s="1"/>
  <c r="R49" i="7"/>
  <c r="L67" i="7"/>
  <c r="BB67" i="7" s="1"/>
  <c r="AA286" i="7"/>
  <c r="AD309" i="7"/>
  <c r="AP309" i="7" s="1"/>
  <c r="AE21" i="7"/>
  <c r="O31" i="7"/>
  <c r="BE31" i="7" s="1"/>
  <c r="V40" i="7"/>
  <c r="BL40" i="7" s="1"/>
  <c r="R52" i="7"/>
  <c r="P58" i="7"/>
  <c r="BF58" i="7" s="1"/>
  <c r="L70" i="7"/>
  <c r="BB70" i="7" s="1"/>
  <c r="AB269" i="7"/>
  <c r="AD295" i="7"/>
  <c r="AP295" i="7" s="1"/>
  <c r="AC14" i="7"/>
  <c r="N43" i="7"/>
  <c r="BD43" i="7" s="1"/>
  <c r="BC43" i="7" s="1"/>
  <c r="U54" i="7"/>
  <c r="BK54" i="7" s="1"/>
  <c r="S60" i="7"/>
  <c r="BI60" i="7" s="1"/>
  <c r="O72" i="7"/>
  <c r="BE72" i="7" s="1"/>
  <c r="AB275" i="7"/>
  <c r="Y16" i="7"/>
  <c r="AK16" i="7" s="1"/>
  <c r="T25" i="7"/>
  <c r="BJ25" i="7" s="1"/>
  <c r="L44" i="7"/>
  <c r="BB44" i="7" s="1"/>
  <c r="U49" i="7"/>
  <c r="BK49" i="7" s="1"/>
  <c r="AB126" i="7"/>
  <c r="AA228" i="7"/>
  <c r="AD251" i="7"/>
  <c r="AP251" i="7" s="1"/>
  <c r="Y213" i="7"/>
  <c r="AK213" i="7" s="1"/>
  <c r="AB236" i="7"/>
  <c r="AC215" i="7"/>
  <c r="AF238" i="7"/>
  <c r="X262" i="7"/>
  <c r="AD223" i="7"/>
  <c r="AP223" i="7" s="1"/>
  <c r="AG246" i="7"/>
  <c r="AC275" i="7"/>
  <c r="AG287" i="7"/>
  <c r="AA305" i="7"/>
  <c r="BQ305" i="7" s="1"/>
  <c r="AF322" i="7"/>
  <c r="X235" i="7"/>
  <c r="Z271" i="7"/>
  <c r="X277" i="7"/>
  <c r="BN277" i="7" s="1"/>
  <c r="AG282" i="7"/>
  <c r="AC294" i="7"/>
  <c r="Y306" i="7"/>
  <c r="AK306" i="7" s="1"/>
  <c r="AF317" i="7"/>
  <c r="AD6" i="7"/>
  <c r="AP6" i="7" s="1"/>
  <c r="AB12" i="7"/>
  <c r="Z18" i="7"/>
  <c r="U27" i="7"/>
  <c r="BK27" i="7" s="1"/>
  <c r="S33" i="7"/>
  <c r="BI33" i="7" s="1"/>
  <c r="Q39" i="7"/>
  <c r="BG39" i="7" s="1"/>
  <c r="AB247" i="7"/>
  <c r="AF272" i="7"/>
  <c r="AD278" i="7"/>
  <c r="AP278" i="7" s="1"/>
  <c r="AB284" i="7"/>
  <c r="Z290" i="7"/>
  <c r="X296" i="7"/>
  <c r="AG301" i="7"/>
  <c r="AC313" i="7"/>
  <c r="X219" i="7"/>
  <c r="AC257" i="7"/>
  <c r="Z269" i="7"/>
  <c r="X275" i="7"/>
  <c r="AG280" i="7"/>
  <c r="AE286" i="7"/>
  <c r="Y304" i="7"/>
  <c r="AK304" i="7" s="1"/>
  <c r="AH309" i="7"/>
  <c r="AD321" i="7"/>
  <c r="AP321" i="7" s="1"/>
  <c r="Z16" i="7"/>
  <c r="U25" i="7"/>
  <c r="BK25" i="7" s="1"/>
  <c r="S31" i="7"/>
  <c r="BI31" i="7" s="1"/>
  <c r="AB178" i="7"/>
  <c r="AF251" i="7"/>
  <c r="AG267" i="7"/>
  <c r="AE273" i="7"/>
  <c r="AC279" i="7"/>
  <c r="AA285" i="7"/>
  <c r="Y291" i="7"/>
  <c r="AK291" i="7" s="1"/>
  <c r="AH296" i="7"/>
  <c r="AF302" i="7"/>
  <c r="AD308" i="7"/>
  <c r="AP308" i="7" s="1"/>
  <c r="AB314" i="7"/>
  <c r="AG14" i="7"/>
  <c r="AE20" i="7"/>
  <c r="M36" i="7"/>
  <c r="AB215" i="7"/>
  <c r="AB255" i="7"/>
  <c r="AF268" i="7"/>
  <c r="AD274" i="7"/>
  <c r="AP274" i="7" s="1"/>
  <c r="AB280" i="7"/>
  <c r="Z286" i="7"/>
  <c r="AG297" i="7"/>
  <c r="AE303" i="7"/>
  <c r="AC309" i="7"/>
  <c r="AF15" i="7"/>
  <c r="AD21" i="7"/>
  <c r="AP21" i="7" s="1"/>
  <c r="P25" i="7"/>
  <c r="BF25" i="7" s="1"/>
  <c r="N31" i="7"/>
  <c r="BD31" i="7" s="1"/>
  <c r="AC272" i="7"/>
  <c r="AB277" i="7"/>
  <c r="BR277" i="7" s="1"/>
  <c r="Y17" i="7"/>
  <c r="AK17" i="7" s="1"/>
  <c r="T26" i="7"/>
  <c r="BJ26" i="7" s="1"/>
  <c r="Q44" i="7"/>
  <c r="BG44" i="7" s="1"/>
  <c r="M56" i="7"/>
  <c r="AE214" i="7"/>
  <c r="Z289" i="7"/>
  <c r="AC11" i="7"/>
  <c r="Z5" i="7"/>
  <c r="T32" i="7"/>
  <c r="BJ32" i="7" s="1"/>
  <c r="M59" i="7"/>
  <c r="T70" i="7"/>
  <c r="BJ70" i="7" s="1"/>
  <c r="Z275" i="7"/>
  <c r="AH15" i="7"/>
  <c r="R25" i="7"/>
  <c r="V43" i="7"/>
  <c r="BL43" i="7" s="1"/>
  <c r="R55" i="7"/>
  <c r="N67" i="7"/>
  <c r="BD67" i="7" s="1"/>
  <c r="AD301" i="7"/>
  <c r="AP301" i="7" s="1"/>
  <c r="AC322" i="7"/>
  <c r="AD17" i="7"/>
  <c r="AP17" i="7" s="1"/>
  <c r="N27" i="7"/>
  <c r="BD27" i="7" s="1"/>
  <c r="T44" i="7"/>
  <c r="BJ44" i="7" s="1"/>
  <c r="R50" i="7"/>
  <c r="P56" i="7"/>
  <c r="BF56" i="7" s="1"/>
  <c r="U73" i="7"/>
  <c r="BK73" i="7" s="1"/>
  <c r="AF281" i="7"/>
  <c r="X305" i="7"/>
  <c r="BN305" i="7" s="1"/>
  <c r="V28" i="7"/>
  <c r="BL28" i="7" s="1"/>
  <c r="R39" i="7"/>
  <c r="R45" i="7"/>
  <c r="P51" i="7"/>
  <c r="BF51" i="7" s="1"/>
  <c r="U68" i="7"/>
  <c r="BK68" i="7" s="1"/>
  <c r="S74" i="7"/>
  <c r="BI74" i="7" s="1"/>
  <c r="AD311" i="7"/>
  <c r="AP311" i="7" s="1"/>
  <c r="AG10" i="7"/>
  <c r="M32" i="7"/>
  <c r="AB194" i="7"/>
  <c r="BR194" i="7" s="1"/>
  <c r="AB233" i="7"/>
  <c r="AE256" i="7"/>
  <c r="Z218" i="7"/>
  <c r="AD220" i="7"/>
  <c r="AP220" i="7" s="1"/>
  <c r="AG243" i="7"/>
  <c r="Z145" i="7"/>
  <c r="AE228" i="7"/>
  <c r="AH251" i="7"/>
  <c r="AC265" i="7"/>
  <c r="Z276" i="7"/>
  <c r="AD288" i="7"/>
  <c r="AP288" i="7" s="1"/>
  <c r="AB294" i="7"/>
  <c r="X306" i="7"/>
  <c r="AG311" i="7"/>
  <c r="AE317" i="7"/>
  <c r="AC6" i="7"/>
  <c r="AG240" i="7"/>
  <c r="AD265" i="7"/>
  <c r="AP265" i="7" s="1"/>
  <c r="AH271" i="7"/>
  <c r="AF277" i="7"/>
  <c r="BV277" i="7" s="1"/>
  <c r="AD283" i="7"/>
  <c r="AP283" i="7" s="1"/>
  <c r="AB289" i="7"/>
  <c r="Z295" i="7"/>
  <c r="AG306" i="7"/>
  <c r="Y13" i="7"/>
  <c r="AK13" i="7" s="1"/>
  <c r="AH18" i="7"/>
  <c r="R28" i="7"/>
  <c r="AF166" i="7"/>
  <c r="X251" i="7"/>
  <c r="AE267" i="7"/>
  <c r="AC273" i="7"/>
  <c r="AA279" i="7"/>
  <c r="Y285" i="7"/>
  <c r="AK285" i="7" s="1"/>
  <c r="AH290" i="7"/>
  <c r="AF296" i="7"/>
  <c r="AD302" i="7"/>
  <c r="AP302" i="7" s="1"/>
  <c r="AB308" i="7"/>
  <c r="Z314" i="7"/>
  <c r="AG224" i="7"/>
  <c r="AB260" i="7"/>
  <c r="AH269" i="7"/>
  <c r="AF275" i="7"/>
  <c r="AD281" i="7"/>
  <c r="AP281" i="7" s="1"/>
  <c r="AG304" i="7"/>
  <c r="AE310" i="7"/>
  <c r="AA322" i="7"/>
  <c r="Y11" i="7"/>
  <c r="AK11" i="7" s="1"/>
  <c r="AH16" i="7"/>
  <c r="R26" i="7"/>
  <c r="P32" i="7"/>
  <c r="BF32" i="7" s="1"/>
  <c r="AH213" i="7"/>
  <c r="AE254" i="7"/>
  <c r="AD268" i="7"/>
  <c r="AP268" i="7" s="1"/>
  <c r="AB274" i="7"/>
  <c r="Z280" i="7"/>
  <c r="X286" i="7"/>
  <c r="AG291" i="7"/>
  <c r="AE297" i="7"/>
  <c r="AC303" i="7"/>
  <c r="AA309" i="7"/>
  <c r="AD15" i="7"/>
  <c r="AP15" i="7" s="1"/>
  <c r="AB21" i="7"/>
  <c r="N25" i="7"/>
  <c r="BD25" i="7" s="1"/>
  <c r="BC25" i="7" s="1"/>
  <c r="L31" i="7"/>
  <c r="BB31" i="7" s="1"/>
  <c r="U36" i="7"/>
  <c r="BK36" i="7" s="1"/>
  <c r="Z221" i="7"/>
  <c r="AA258" i="7"/>
  <c r="AC269" i="7"/>
  <c r="AA275" i="7"/>
  <c r="Y281" i="7"/>
  <c r="AK281" i="7" s="1"/>
  <c r="AH286" i="7"/>
  <c r="AD298" i="7"/>
  <c r="AP298" i="7" s="1"/>
  <c r="AB304" i="7"/>
  <c r="Z310" i="7"/>
  <c r="AG321" i="7"/>
  <c r="AC16" i="7"/>
  <c r="M26" i="7"/>
  <c r="V31" i="7"/>
  <c r="BL31" i="7" s="1"/>
  <c r="AB267" i="7"/>
  <c r="Z273" i="7"/>
  <c r="AA280" i="7"/>
  <c r="AD303" i="7"/>
  <c r="AP303" i="7" s="1"/>
  <c r="AE6" i="7"/>
  <c r="AD18" i="7"/>
  <c r="AP18" i="7" s="1"/>
  <c r="N28" i="7"/>
  <c r="BD28" i="7" s="1"/>
  <c r="M39" i="7"/>
  <c r="L51" i="7"/>
  <c r="BB51" i="7" s="1"/>
  <c r="U56" i="7"/>
  <c r="BK56" i="7" s="1"/>
  <c r="AA255" i="7"/>
  <c r="AH12" i="7"/>
  <c r="R22" i="7"/>
  <c r="P42" i="7"/>
  <c r="BF42" i="7" s="1"/>
  <c r="N48" i="7"/>
  <c r="BD48" i="7" s="1"/>
  <c r="U59" i="7"/>
  <c r="BK59" i="7" s="1"/>
  <c r="S65" i="7"/>
  <c r="BI65" i="7" s="1"/>
  <c r="Q71" i="7"/>
  <c r="BG71" i="7" s="1"/>
  <c r="Z322" i="7"/>
  <c r="AB17" i="7"/>
  <c r="L27" i="7"/>
  <c r="BB27" i="7" s="1"/>
  <c r="S44" i="7"/>
  <c r="BI44" i="7" s="1"/>
  <c r="O56" i="7"/>
  <c r="BE56" i="7" s="1"/>
  <c r="V67" i="7"/>
  <c r="BL67" i="7" s="1"/>
  <c r="Z281" i="7"/>
  <c r="AC304" i="7"/>
  <c r="S28" i="7"/>
  <c r="BI28" i="7" s="1"/>
  <c r="P39" i="7"/>
  <c r="BF39" i="7" s="1"/>
  <c r="O51" i="7"/>
  <c r="BE51" i="7" s="1"/>
  <c r="R74" i="7"/>
  <c r="AE284" i="7"/>
  <c r="AF20" i="7"/>
  <c r="P40" i="7"/>
  <c r="BF40" i="7" s="1"/>
  <c r="R69" i="7"/>
  <c r="Z291" i="7"/>
  <c r="AC314" i="7"/>
  <c r="AA12" i="7"/>
  <c r="X5" i="7"/>
  <c r="R33" i="7"/>
  <c r="M42" i="7"/>
  <c r="R24" i="7"/>
  <c r="L71" i="7"/>
  <c r="BB71" i="7" s="1"/>
  <c r="X297" i="7"/>
  <c r="O26" i="7"/>
  <c r="BE26" i="7" s="1"/>
  <c r="U42" i="7"/>
  <c r="BK42" i="7" s="1"/>
  <c r="R67" i="7"/>
  <c r="AD285" i="7"/>
  <c r="AP285" i="7" s="1"/>
  <c r="AG308" i="7"/>
  <c r="AD9" i="7"/>
  <c r="AP9" i="7" s="1"/>
  <c r="Z21" i="7"/>
  <c r="U30" i="7"/>
  <c r="BK30" i="7" s="1"/>
  <c r="T40" i="7"/>
  <c r="BJ40" i="7" s="1"/>
  <c r="R46" i="7"/>
  <c r="N58" i="7"/>
  <c r="BD58" i="7" s="1"/>
  <c r="AE290" i="7"/>
  <c r="Q59" i="7"/>
  <c r="BG59" i="7" s="1"/>
  <c r="V82" i="7"/>
  <c r="BL82" i="7" s="1"/>
  <c r="T88" i="7"/>
  <c r="BJ88" i="7" s="1"/>
  <c r="R94" i="7"/>
  <c r="U117" i="7"/>
  <c r="BK117" i="7" s="1"/>
  <c r="S123" i="7"/>
  <c r="BI123" i="7" s="1"/>
  <c r="Q129" i="7"/>
  <c r="BG129" i="7" s="1"/>
  <c r="V146" i="7"/>
  <c r="BL146" i="7" s="1"/>
  <c r="R158" i="7"/>
  <c r="P164" i="7"/>
  <c r="BF164" i="7" s="1"/>
  <c r="N170" i="7"/>
  <c r="BD170" i="7" s="1"/>
  <c r="T42" i="7"/>
  <c r="BJ42" i="7" s="1"/>
  <c r="U74" i="7"/>
  <c r="BK74" i="7" s="1"/>
  <c r="U80" i="7"/>
  <c r="BK80" i="7" s="1"/>
  <c r="O98" i="7"/>
  <c r="BE98" i="7" s="1"/>
  <c r="T115" i="7"/>
  <c r="BJ115" i="7" s="1"/>
  <c r="R121" i="7"/>
  <c r="U144" i="7"/>
  <c r="BK144" i="7" s="1"/>
  <c r="S150" i="7"/>
  <c r="BI150" i="7" s="1"/>
  <c r="AD271" i="7"/>
  <c r="AP271" i="7" s="1"/>
  <c r="R76" i="7"/>
  <c r="P82" i="7"/>
  <c r="BF82" i="7" s="1"/>
  <c r="N88" i="7"/>
  <c r="BD88" i="7" s="1"/>
  <c r="L94" i="7"/>
  <c r="BB94" i="7" s="1"/>
  <c r="U99" i="7"/>
  <c r="BK99" i="7" s="1"/>
  <c r="M123" i="7"/>
  <c r="T134" i="7"/>
  <c r="BJ134" i="7" s="1"/>
  <c r="R140" i="7"/>
  <c r="P146" i="7"/>
  <c r="BF146" i="7" s="1"/>
  <c r="U163" i="7"/>
  <c r="BK163" i="7" s="1"/>
  <c r="O181" i="7"/>
  <c r="BE181" i="7" s="1"/>
  <c r="N83" i="7"/>
  <c r="BD83" i="7" s="1"/>
  <c r="U94" i="7"/>
  <c r="BK94" i="7" s="1"/>
  <c r="V123" i="7"/>
  <c r="BL123" i="7" s="1"/>
  <c r="T129" i="7"/>
  <c r="BJ129" i="7" s="1"/>
  <c r="R135" i="7"/>
  <c r="N147" i="7"/>
  <c r="BD147" i="7" s="1"/>
  <c r="U158" i="7"/>
  <c r="BK158" i="7" s="1"/>
  <c r="S164" i="7"/>
  <c r="BI164" i="7" s="1"/>
  <c r="Q170" i="7"/>
  <c r="BG170" i="7" s="1"/>
  <c r="X18" i="7"/>
  <c r="V69" i="7"/>
  <c r="BL69" i="7" s="1"/>
  <c r="V78" i="7"/>
  <c r="BL78" i="7" s="1"/>
  <c r="R90" i="7"/>
  <c r="P96" i="7"/>
  <c r="BF96" i="7" s="1"/>
  <c r="L108" i="7"/>
  <c r="BB108" i="7" s="1"/>
  <c r="U113" i="7"/>
  <c r="BK113" i="7" s="1"/>
  <c r="Q125" i="7"/>
  <c r="BG125" i="7" s="1"/>
  <c r="T148" i="7"/>
  <c r="BJ148" i="7" s="1"/>
  <c r="R154" i="7"/>
  <c r="N166" i="7"/>
  <c r="BD166" i="7" s="1"/>
  <c r="L172" i="7"/>
  <c r="BB172" i="7" s="1"/>
  <c r="U177" i="7"/>
  <c r="BK177" i="7" s="1"/>
  <c r="S39" i="7"/>
  <c r="BI39" i="7" s="1"/>
  <c r="N74" i="7"/>
  <c r="BD74" i="7" s="1"/>
  <c r="V97" i="7"/>
  <c r="BL97" i="7" s="1"/>
  <c r="T103" i="7"/>
  <c r="BJ103" i="7" s="1"/>
  <c r="R109" i="7"/>
  <c r="P115" i="7"/>
  <c r="BF115" i="7" s="1"/>
  <c r="N121" i="7"/>
  <c r="BD121" i="7" s="1"/>
  <c r="AG284" i="7"/>
  <c r="L58" i="7"/>
  <c r="BB58" i="7" s="1"/>
  <c r="T82" i="7"/>
  <c r="BJ82" i="7" s="1"/>
  <c r="R88" i="7"/>
  <c r="P94" i="7"/>
  <c r="BF94" i="7" s="1"/>
  <c r="U111" i="7"/>
  <c r="BK111" i="7" s="1"/>
  <c r="Q27" i="7"/>
  <c r="BG27" i="7" s="1"/>
  <c r="Q56" i="7"/>
  <c r="BG56" i="7" s="1"/>
  <c r="T71" i="7"/>
  <c r="BJ71" i="7" s="1"/>
  <c r="AF13" i="7"/>
  <c r="T27" i="7"/>
  <c r="BJ27" i="7" s="1"/>
  <c r="R43" i="7"/>
  <c r="S56" i="7"/>
  <c r="BI56" i="7" s="1"/>
  <c r="X11" i="7"/>
  <c r="O32" i="7"/>
  <c r="BE32" i="7" s="1"/>
  <c r="V58" i="7"/>
  <c r="BL58" i="7" s="1"/>
  <c r="AH313" i="7"/>
  <c r="O65" i="7"/>
  <c r="BE65" i="7" s="1"/>
  <c r="U77" i="7"/>
  <c r="BK77" i="7" s="1"/>
  <c r="S83" i="7"/>
  <c r="BI83" i="7" s="1"/>
  <c r="O95" i="7"/>
  <c r="BE95" i="7" s="1"/>
  <c r="M101" i="7"/>
  <c r="R118" i="7"/>
  <c r="L136" i="7"/>
  <c r="BB136" i="7" s="1"/>
  <c r="U141" i="7"/>
  <c r="BK141" i="7" s="1"/>
  <c r="S147" i="7"/>
  <c r="BI147" i="7" s="1"/>
  <c r="O159" i="7"/>
  <c r="BE159" i="7" s="1"/>
  <c r="M165" i="7"/>
  <c r="V170" i="7"/>
  <c r="BL170" i="7" s="1"/>
  <c r="R48" i="7"/>
  <c r="R81" i="7"/>
  <c r="L99" i="7"/>
  <c r="BB99" i="7" s="1"/>
  <c r="U104" i="7"/>
  <c r="BK104" i="7" s="1"/>
  <c r="S110" i="7"/>
  <c r="BI110" i="7" s="1"/>
  <c r="Q116" i="7"/>
  <c r="BG116" i="7" s="1"/>
  <c r="O122" i="7"/>
  <c r="BE122" i="7" s="1"/>
  <c r="R145" i="7"/>
  <c r="P151" i="7"/>
  <c r="BF151" i="7" s="1"/>
  <c r="AC296" i="7"/>
  <c r="V60" i="7"/>
  <c r="BL60" i="7" s="1"/>
  <c r="M83" i="7"/>
  <c r="V88" i="7"/>
  <c r="BL88" i="7" s="1"/>
  <c r="T94" i="7"/>
  <c r="BJ94" i="7" s="1"/>
  <c r="R100" i="7"/>
  <c r="N112" i="7"/>
  <c r="BD112" i="7" s="1"/>
  <c r="U123" i="7"/>
  <c r="BK123" i="7" s="1"/>
  <c r="S129" i="7"/>
  <c r="BI129" i="7" s="1"/>
  <c r="BH129" i="7" s="1"/>
  <c r="M147" i="7"/>
  <c r="R164" i="7"/>
  <c r="P170" i="7"/>
  <c r="BF170" i="7" s="1"/>
  <c r="Q67" i="7"/>
  <c r="BG67" i="7" s="1"/>
  <c r="M78" i="7"/>
  <c r="V83" i="7"/>
  <c r="BL83" i="7" s="1"/>
  <c r="R95" i="7"/>
  <c r="P101" i="7"/>
  <c r="BF101" i="7" s="1"/>
  <c r="N107" i="7"/>
  <c r="BD107" i="7" s="1"/>
  <c r="L113" i="7"/>
  <c r="BB113" i="7" s="1"/>
  <c r="U118" i="7"/>
  <c r="BK118" i="7" s="1"/>
  <c r="O136" i="7"/>
  <c r="BE136" i="7" s="1"/>
  <c r="V147" i="7"/>
  <c r="BL147" i="7" s="1"/>
  <c r="R159" i="7"/>
  <c r="P165" i="7"/>
  <c r="BF165" i="7" s="1"/>
  <c r="L177" i="7"/>
  <c r="BB177" i="7" s="1"/>
  <c r="U182" i="7"/>
  <c r="BK182" i="7" s="1"/>
  <c r="S27" i="7"/>
  <c r="BI27" i="7" s="1"/>
  <c r="L72" i="7"/>
  <c r="BB72" i="7" s="1"/>
  <c r="M97" i="7"/>
  <c r="T108" i="7"/>
  <c r="BJ108" i="7" s="1"/>
  <c r="R114" i="7"/>
  <c r="P120" i="7"/>
  <c r="BF120" i="7" s="1"/>
  <c r="N126" i="7"/>
  <c r="BD126" i="7" s="1"/>
  <c r="L132" i="7"/>
  <c r="BB132" i="7" s="1"/>
  <c r="U137" i="7"/>
  <c r="BK137" i="7" s="1"/>
  <c r="Q149" i="7"/>
  <c r="BG149" i="7" s="1"/>
  <c r="V166" i="7"/>
  <c r="BL166" i="7" s="1"/>
  <c r="T172" i="7"/>
  <c r="BJ172" i="7" s="1"/>
  <c r="R178" i="7"/>
  <c r="N81" i="7"/>
  <c r="BD81" i="7" s="1"/>
  <c r="U92" i="7"/>
  <c r="BK92" i="7" s="1"/>
  <c r="S98" i="7"/>
  <c r="BI98" i="7" s="1"/>
  <c r="O110" i="7"/>
  <c r="BE110" i="7" s="1"/>
  <c r="M116" i="7"/>
  <c r="V121" i="7"/>
  <c r="BL121" i="7" s="1"/>
  <c r="Y308" i="7"/>
  <c r="AK308" i="7" s="1"/>
  <c r="U63" i="7"/>
  <c r="BK63" i="7" s="1"/>
  <c r="Q83" i="7"/>
  <c r="BG83" i="7" s="1"/>
  <c r="M95" i="7"/>
  <c r="R112" i="7"/>
  <c r="U135" i="7"/>
  <c r="BK135" i="7" s="1"/>
  <c r="Q147" i="7"/>
  <c r="BG147" i="7" s="1"/>
  <c r="M159" i="7"/>
  <c r="V164" i="7"/>
  <c r="BL164" i="7" s="1"/>
  <c r="T170" i="7"/>
  <c r="BJ170" i="7" s="1"/>
  <c r="R176" i="7"/>
  <c r="R123" i="7"/>
  <c r="O148" i="7"/>
  <c r="BE148" i="7" s="1"/>
  <c r="Q166" i="7"/>
  <c r="BG166" i="7" s="1"/>
  <c r="P179" i="7"/>
  <c r="BF179" i="7" s="1"/>
  <c r="N194" i="7"/>
  <c r="BD194" i="7" s="1"/>
  <c r="L200" i="7"/>
  <c r="BB200" i="7" s="1"/>
  <c r="U205" i="7"/>
  <c r="BK205" i="7" s="1"/>
  <c r="O223" i="7"/>
  <c r="BE223" i="7" s="1"/>
  <c r="V234" i="7"/>
  <c r="BL234" i="7" s="1"/>
  <c r="S112" i="7"/>
  <c r="BI112" i="7" s="1"/>
  <c r="U162" i="7"/>
  <c r="BK162" i="7" s="1"/>
  <c r="O67" i="7"/>
  <c r="BE67" i="7" s="1"/>
  <c r="N36" i="7"/>
  <c r="BD36" i="7" s="1"/>
  <c r="U60" i="7"/>
  <c r="BK60" i="7" s="1"/>
  <c r="Q72" i="7"/>
  <c r="BG72" i="7" s="1"/>
  <c r="AG302" i="7"/>
  <c r="Z15" i="7"/>
  <c r="O44" i="7"/>
  <c r="BE44" i="7" s="1"/>
  <c r="U50" i="7"/>
  <c r="BK50" i="7" s="1"/>
  <c r="L69" i="7"/>
  <c r="BB69" i="7" s="1"/>
  <c r="AC249" i="7"/>
  <c r="AB291" i="7"/>
  <c r="AE314" i="7"/>
  <c r="AC12" i="7"/>
  <c r="T33" i="7"/>
  <c r="BJ33" i="7" s="1"/>
  <c r="N42" i="7"/>
  <c r="BD42" i="7" s="1"/>
  <c r="L48" i="7"/>
  <c r="BB48" i="7" s="1"/>
  <c r="U53" i="7"/>
  <c r="BK53" i="7" s="1"/>
  <c r="S59" i="7"/>
  <c r="BI59" i="7" s="1"/>
  <c r="Q65" i="7"/>
  <c r="BG65" i="7" s="1"/>
  <c r="Z12" i="7"/>
  <c r="M69" i="7"/>
  <c r="R78" i="7"/>
  <c r="L96" i="7"/>
  <c r="BB96" i="7" s="1"/>
  <c r="U101" i="7"/>
  <c r="BK101" i="7" s="1"/>
  <c r="S107" i="7"/>
  <c r="BI107" i="7" s="1"/>
  <c r="Q113" i="7"/>
  <c r="BG113" i="7" s="1"/>
  <c r="M125" i="7"/>
  <c r="T136" i="7"/>
  <c r="BJ136" i="7" s="1"/>
  <c r="R142" i="7"/>
  <c r="P148" i="7"/>
  <c r="BF148" i="7" s="1"/>
  <c r="U165" i="7"/>
  <c r="BK165" i="7" s="1"/>
  <c r="AG264" i="7"/>
  <c r="O82" i="7"/>
  <c r="BE82" i="7" s="1"/>
  <c r="M88" i="7"/>
  <c r="T99" i="7"/>
  <c r="BJ99" i="7" s="1"/>
  <c r="R105" i="7"/>
  <c r="L123" i="7"/>
  <c r="BB123" i="7" s="1"/>
  <c r="U128" i="7"/>
  <c r="BK128" i="7" s="1"/>
  <c r="S134" i="7"/>
  <c r="BI134" i="7" s="1"/>
  <c r="O146" i="7"/>
  <c r="BE146" i="7" s="1"/>
  <c r="L78" i="7"/>
  <c r="BB78" i="7" s="1"/>
  <c r="U83" i="7"/>
  <c r="BK83" i="7" s="1"/>
  <c r="Q95" i="7"/>
  <c r="BG95" i="7" s="1"/>
  <c r="O101" i="7"/>
  <c r="BE101" i="7" s="1"/>
  <c r="M107" i="7"/>
  <c r="R124" i="7"/>
  <c r="N136" i="7"/>
  <c r="BD136" i="7" s="1"/>
  <c r="U147" i="7"/>
  <c r="BK147" i="7" s="1"/>
  <c r="Q159" i="7"/>
  <c r="BG159" i="7" s="1"/>
  <c r="O165" i="7"/>
  <c r="BE165" i="7" s="1"/>
  <c r="AD16" i="7"/>
  <c r="AP16" i="7" s="1"/>
  <c r="U69" i="7"/>
  <c r="BK69" i="7" s="1"/>
  <c r="U78" i="7"/>
  <c r="BK78" i="7" s="1"/>
  <c r="O96" i="7"/>
  <c r="BE96" i="7" s="1"/>
  <c r="V107" i="7"/>
  <c r="BL107" i="7" s="1"/>
  <c r="T113" i="7"/>
  <c r="BJ113" i="7" s="1"/>
  <c r="R119" i="7"/>
  <c r="P125" i="7"/>
  <c r="BF125" i="7" s="1"/>
  <c r="U142" i="7"/>
  <c r="BK142" i="7" s="1"/>
  <c r="S148" i="7"/>
  <c r="BI148" i="7" s="1"/>
  <c r="BH148" i="7" s="1"/>
  <c r="M166" i="7"/>
  <c r="T177" i="7"/>
  <c r="BJ177" i="7" s="1"/>
  <c r="R183" i="7"/>
  <c r="U97" i="7"/>
  <c r="BK97" i="7" s="1"/>
  <c r="S103" i="7"/>
  <c r="BI103" i="7" s="1"/>
  <c r="O115" i="7"/>
  <c r="BE115" i="7" s="1"/>
  <c r="M121" i="7"/>
  <c r="V126" i="7"/>
  <c r="BL126" i="7" s="1"/>
  <c r="T132" i="7"/>
  <c r="BJ132" i="7" s="1"/>
  <c r="R138" i="7"/>
  <c r="N150" i="7"/>
  <c r="BD150" i="7" s="1"/>
  <c r="U161" i="7"/>
  <c r="BK161" i="7" s="1"/>
  <c r="S167" i="7"/>
  <c r="BI167" i="7" s="1"/>
  <c r="O179" i="7"/>
  <c r="BE179" i="7" s="1"/>
  <c r="Q51" i="7"/>
  <c r="BG51" i="7" s="1"/>
  <c r="V81" i="7"/>
  <c r="BL81" i="7" s="1"/>
  <c r="R93" i="7"/>
  <c r="P99" i="7"/>
  <c r="BF99" i="7" s="1"/>
  <c r="R38" i="7"/>
  <c r="AE308" i="7"/>
  <c r="AE16" i="7"/>
  <c r="R51" i="7"/>
  <c r="M58" i="7"/>
  <c r="T69" i="7"/>
  <c r="BJ69" i="7" s="1"/>
  <c r="Z267" i="7"/>
  <c r="AA294" i="7"/>
  <c r="AD317" i="7"/>
  <c r="AP317" i="7" s="1"/>
  <c r="AH13" i="7"/>
  <c r="R23" i="7"/>
  <c r="V42" i="7"/>
  <c r="BL42" i="7" s="1"/>
  <c r="T48" i="7"/>
  <c r="BJ48" i="7" s="1"/>
  <c r="R54" i="7"/>
  <c r="P60" i="7"/>
  <c r="BF60" i="7" s="1"/>
  <c r="AH5" i="7"/>
  <c r="M71" i="7"/>
  <c r="T96" i="7"/>
  <c r="BJ96" i="7" s="1"/>
  <c r="R102" i="7"/>
  <c r="P108" i="7"/>
  <c r="BF108" i="7" s="1"/>
  <c r="N114" i="7"/>
  <c r="BD114" i="7" s="1"/>
  <c r="L120" i="7"/>
  <c r="BB120" i="7" s="1"/>
  <c r="U125" i="7"/>
  <c r="BK125" i="7" s="1"/>
  <c r="M149" i="7"/>
  <c r="R166" i="7"/>
  <c r="AD293" i="7"/>
  <c r="AP293" i="7" s="1"/>
  <c r="N60" i="7"/>
  <c r="BD60" i="7" s="1"/>
  <c r="L83" i="7"/>
  <c r="BB83" i="7" s="1"/>
  <c r="U88" i="7"/>
  <c r="BK88" i="7" s="1"/>
  <c r="S94" i="7"/>
  <c r="BI94" i="7" s="1"/>
  <c r="T123" i="7"/>
  <c r="BJ123" i="7" s="1"/>
  <c r="R129" i="7"/>
  <c r="L147" i="7"/>
  <c r="BB147" i="7" s="1"/>
  <c r="U152" i="7"/>
  <c r="BK152" i="7" s="1"/>
  <c r="Y15" i="7"/>
  <c r="AK15" i="7" s="1"/>
  <c r="S69" i="7"/>
  <c r="BI69" i="7" s="1"/>
  <c r="T78" i="7"/>
  <c r="BJ78" i="7" s="1"/>
  <c r="R84" i="7"/>
  <c r="N96" i="7"/>
  <c r="BD96" i="7" s="1"/>
  <c r="U107" i="7"/>
  <c r="BK107" i="7" s="1"/>
  <c r="S113" i="7"/>
  <c r="BI113" i="7" s="1"/>
  <c r="O125" i="7"/>
  <c r="BE125" i="7" s="1"/>
  <c r="V136" i="7"/>
  <c r="BL136" i="7" s="1"/>
  <c r="R148" i="7"/>
  <c r="L166" i="7"/>
  <c r="BB166" i="7" s="1"/>
  <c r="U171" i="7"/>
  <c r="BK171" i="7" s="1"/>
  <c r="S177" i="7"/>
  <c r="BI177" i="7" s="1"/>
  <c r="N26" i="7"/>
  <c r="BD26" i="7" s="1"/>
  <c r="U71" i="7"/>
  <c r="BK71" i="7" s="1"/>
  <c r="R79" i="7"/>
  <c r="L97" i="7"/>
  <c r="BB97" i="7" s="1"/>
  <c r="U102" i="7"/>
  <c r="BK102" i="7" s="1"/>
  <c r="S108" i="7"/>
  <c r="BI108" i="7" s="1"/>
  <c r="BH108" i="7" s="1"/>
  <c r="Q114" i="7"/>
  <c r="BG114" i="7" s="1"/>
  <c r="O120" i="7"/>
  <c r="BE120" i="7" s="1"/>
  <c r="M126" i="7"/>
  <c r="R143" i="7"/>
  <c r="P149" i="7"/>
  <c r="BF149" i="7" s="1"/>
  <c r="U166" i="7"/>
  <c r="BK166" i="7" s="1"/>
  <c r="S172" i="7"/>
  <c r="BI172" i="7" s="1"/>
  <c r="V44" i="7"/>
  <c r="BL44" i="7" s="1"/>
  <c r="M81" i="7"/>
  <c r="R98" i="7"/>
  <c r="N110" i="7"/>
  <c r="BD110" i="7" s="1"/>
  <c r="L116" i="7"/>
  <c r="BB116" i="7" s="1"/>
  <c r="U121" i="7"/>
  <c r="BK121" i="7" s="1"/>
  <c r="M145" i="7"/>
  <c r="V150" i="7"/>
  <c r="BL150" i="7" s="1"/>
  <c r="R162" i="7"/>
  <c r="AH281" i="7"/>
  <c r="U76" i="7"/>
  <c r="BK76" i="7" s="1"/>
  <c r="S82" i="7"/>
  <c r="BI82" i="7" s="1"/>
  <c r="Q88" i="7"/>
  <c r="BG88" i="7" s="1"/>
  <c r="O94" i="7"/>
  <c r="BE94" i="7" s="1"/>
  <c r="R117" i="7"/>
  <c r="P123" i="7"/>
  <c r="BF123" i="7" s="1"/>
  <c r="AH20" i="7"/>
  <c r="R70" i="7"/>
  <c r="R96" i="7"/>
  <c r="N108" i="7"/>
  <c r="BD108" i="7" s="1"/>
  <c r="L114" i="7"/>
  <c r="BB114" i="7" s="1"/>
  <c r="U119" i="7"/>
  <c r="BK119" i="7" s="1"/>
  <c r="S125" i="7"/>
  <c r="BI125" i="7" s="1"/>
  <c r="AG278" i="7"/>
  <c r="P43" i="7"/>
  <c r="BF43" i="7" s="1"/>
  <c r="N65" i="7"/>
  <c r="BD65" i="7" s="1"/>
  <c r="AA272" i="7"/>
  <c r="AB317" i="7"/>
  <c r="Y18" i="7"/>
  <c r="AK18" i="7" s="1"/>
  <c r="Q36" i="7"/>
  <c r="BG36" i="7" s="1"/>
  <c r="U58" i="7"/>
  <c r="BK58" i="7" s="1"/>
  <c r="Q70" i="7"/>
  <c r="BG70" i="7" s="1"/>
  <c r="X273" i="7"/>
  <c r="Z297" i="7"/>
  <c r="AD319" i="7"/>
  <c r="AP319" i="7" s="1"/>
  <c r="AB15" i="7"/>
  <c r="L25" i="7"/>
  <c r="BB25" i="7" s="1"/>
  <c r="S36" i="7"/>
  <c r="BI36" i="7" s="1"/>
  <c r="S43" i="7"/>
  <c r="BI43" i="7" s="1"/>
  <c r="Q33" i="7"/>
  <c r="BG33" i="7" s="1"/>
  <c r="U72" i="7"/>
  <c r="BK72" i="7" s="1"/>
  <c r="U85" i="7"/>
  <c r="BK85" i="7" s="1"/>
  <c r="Q97" i="7"/>
  <c r="BG97" i="7" s="1"/>
  <c r="O103" i="7"/>
  <c r="BE103" i="7" s="1"/>
  <c r="V114" i="7"/>
  <c r="BL114" i="7" s="1"/>
  <c r="T120" i="7"/>
  <c r="BJ120" i="7" s="1"/>
  <c r="R126" i="7"/>
  <c r="P132" i="7"/>
  <c r="BF132" i="7" s="1"/>
  <c r="N138" i="7"/>
  <c r="BD138" i="7" s="1"/>
  <c r="U149" i="7"/>
  <c r="BK149" i="7" s="1"/>
  <c r="O167" i="7"/>
  <c r="BE167" i="7" s="1"/>
  <c r="AG316" i="7"/>
  <c r="T83" i="7"/>
  <c r="BJ83" i="7" s="1"/>
  <c r="R89" i="7"/>
  <c r="P95" i="7"/>
  <c r="BF95" i="7" s="1"/>
  <c r="N101" i="7"/>
  <c r="BD101" i="7" s="1"/>
  <c r="L107" i="7"/>
  <c r="BB107" i="7" s="1"/>
  <c r="U112" i="7"/>
  <c r="BK112" i="7" s="1"/>
  <c r="M136" i="7"/>
  <c r="T147" i="7"/>
  <c r="BJ147" i="7" s="1"/>
  <c r="R153" i="7"/>
  <c r="P71" i="7"/>
  <c r="BF71" i="7" s="1"/>
  <c r="V96" i="7"/>
  <c r="BL96" i="7" s="1"/>
  <c r="R108" i="7"/>
  <c r="P114" i="7"/>
  <c r="BF114" i="7" s="1"/>
  <c r="N120" i="7"/>
  <c r="BD120" i="7" s="1"/>
  <c r="L126" i="7"/>
  <c r="BB126" i="7" s="1"/>
  <c r="U131" i="7"/>
  <c r="BK131" i="7" s="1"/>
  <c r="O149" i="7"/>
  <c r="BE149" i="7" s="1"/>
  <c r="T166" i="7"/>
  <c r="BJ166" i="7" s="1"/>
  <c r="R172" i="7"/>
  <c r="R73" i="7"/>
  <c r="T97" i="7"/>
  <c r="BJ97" i="7" s="1"/>
  <c r="R103" i="7"/>
  <c r="Y302" i="7"/>
  <c r="AK302" i="7" s="1"/>
  <c r="U44" i="7"/>
  <c r="BK44" i="7" s="1"/>
  <c r="V65" i="7"/>
  <c r="BL65" i="7" s="1"/>
  <c r="AE276" i="7"/>
  <c r="X21" i="7"/>
  <c r="U37" i="7"/>
  <c r="BK37" i="7" s="1"/>
  <c r="R59" i="7"/>
  <c r="P65" i="7"/>
  <c r="BF65" i="7" s="1"/>
  <c r="N71" i="7"/>
  <c r="BD71" i="7" s="1"/>
  <c r="AG276" i="7"/>
  <c r="AG16" i="7"/>
  <c r="Q26" i="7"/>
  <c r="BG26" i="7" s="1"/>
  <c r="P44" i="7"/>
  <c r="BF44" i="7" s="1"/>
  <c r="L56" i="7"/>
  <c r="BB56" i="7" s="1"/>
  <c r="U61" i="7"/>
  <c r="BK61" i="7" s="1"/>
  <c r="S67" i="7"/>
  <c r="BI67" i="7" s="1"/>
  <c r="L42" i="7"/>
  <c r="BB42" i="7" s="1"/>
  <c r="T74" i="7"/>
  <c r="BJ74" i="7" s="1"/>
  <c r="R86" i="7"/>
  <c r="N98" i="7"/>
  <c r="BD98" i="7" s="1"/>
  <c r="U109" i="7"/>
  <c r="BK109" i="7" s="1"/>
  <c r="S115" i="7"/>
  <c r="BI115" i="7" s="1"/>
  <c r="Q121" i="7"/>
  <c r="BG121" i="7" s="1"/>
  <c r="V138" i="7"/>
  <c r="BL138" i="7" s="1"/>
  <c r="R150" i="7"/>
  <c r="AE13" i="7"/>
  <c r="N69" i="7"/>
  <c r="BD69" i="7" s="1"/>
  <c r="S78" i="7"/>
  <c r="BI78" i="7" s="1"/>
  <c r="M96" i="7"/>
  <c r="V101" i="7"/>
  <c r="BL101" i="7" s="1"/>
  <c r="T107" i="7"/>
  <c r="BJ107" i="7" s="1"/>
  <c r="R113" i="7"/>
  <c r="N125" i="7"/>
  <c r="BD125" i="7" s="1"/>
  <c r="U136" i="7"/>
  <c r="BK136" i="7" s="1"/>
  <c r="Q148" i="7"/>
  <c r="BG148" i="7" s="1"/>
  <c r="P36" i="7"/>
  <c r="BF36" i="7" s="1"/>
  <c r="U91" i="7"/>
  <c r="BK91" i="7" s="1"/>
  <c r="S97" i="7"/>
  <c r="BI97" i="7" s="1"/>
  <c r="Q103" i="7"/>
  <c r="BG103" i="7" s="1"/>
  <c r="M115" i="7"/>
  <c r="V120" i="7"/>
  <c r="BL120" i="7" s="1"/>
  <c r="T126" i="7"/>
  <c r="BJ126" i="7" s="1"/>
  <c r="R132" i="7"/>
  <c r="P138" i="7"/>
  <c r="BF138" i="7" s="1"/>
  <c r="L150" i="7"/>
  <c r="BB150" i="7" s="1"/>
  <c r="U155" i="7"/>
  <c r="BK155" i="7" s="1"/>
  <c r="Q167" i="7"/>
  <c r="BG167" i="7" s="1"/>
  <c r="M179" i="7"/>
  <c r="N44" i="7"/>
  <c r="BD44" i="7" s="1"/>
  <c r="L81" i="7"/>
  <c r="BB81" i="7" s="1"/>
  <c r="U86" i="7"/>
  <c r="BK86" i="7" s="1"/>
  <c r="Q98" i="7"/>
  <c r="BG98" i="7" s="1"/>
  <c r="M110" i="7"/>
  <c r="V115" i="7"/>
  <c r="BL115" i="7" s="1"/>
  <c r="T121" i="7"/>
  <c r="BJ121" i="7" s="1"/>
  <c r="R127" i="7"/>
  <c r="L145" i="7"/>
  <c r="BB145" i="7" s="1"/>
  <c r="U150" i="7"/>
  <c r="BK150" i="7" s="1"/>
  <c r="V179" i="7"/>
  <c r="BL179" i="7" s="1"/>
  <c r="X279" i="7"/>
  <c r="R56" i="7"/>
  <c r="R82" i="7"/>
  <c r="P88" i="7"/>
  <c r="BF88" i="7" s="1"/>
  <c r="N94" i="7"/>
  <c r="BD94" i="7" s="1"/>
  <c r="U105" i="7"/>
  <c r="BK105" i="7" s="1"/>
  <c r="O123" i="7"/>
  <c r="BE123" i="7" s="1"/>
  <c r="M129" i="7"/>
  <c r="V134" i="7"/>
  <c r="BL134" i="7" s="1"/>
  <c r="R146" i="7"/>
  <c r="L164" i="7"/>
  <c r="BB164" i="7" s="1"/>
  <c r="U169" i="7"/>
  <c r="BK169" i="7" s="1"/>
  <c r="Q181" i="7"/>
  <c r="BG181" i="7" s="1"/>
  <c r="AG7" i="7"/>
  <c r="O78" i="7"/>
  <c r="BE78" i="7" s="1"/>
  <c r="T95" i="7"/>
  <c r="BJ95" i="7" s="1"/>
  <c r="R101" i="7"/>
  <c r="P107" i="7"/>
  <c r="BF107" i="7" s="1"/>
  <c r="N113" i="7"/>
  <c r="BD113" i="7" s="1"/>
  <c r="U124" i="7"/>
  <c r="BK124" i="7" s="1"/>
  <c r="R40" i="7"/>
  <c r="R80" i="7"/>
  <c r="L98" i="7"/>
  <c r="BB98" i="7" s="1"/>
  <c r="U103" i="7"/>
  <c r="BK103" i="7" s="1"/>
  <c r="Q115" i="7"/>
  <c r="BG115" i="7" s="1"/>
  <c r="O121" i="7"/>
  <c r="BE121" i="7" s="1"/>
  <c r="V132" i="7"/>
  <c r="BL132" i="7" s="1"/>
  <c r="T138" i="7"/>
  <c r="BJ138" i="7" s="1"/>
  <c r="R144" i="7"/>
  <c r="P150" i="7"/>
  <c r="BF150" i="7" s="1"/>
  <c r="U167" i="7"/>
  <c r="BK167" i="7" s="1"/>
  <c r="Q179" i="7"/>
  <c r="BG179" i="7" s="1"/>
  <c r="S136" i="7"/>
  <c r="BI136" i="7" s="1"/>
  <c r="R173" i="7"/>
  <c r="O191" i="7"/>
  <c r="BE191" i="7" s="1"/>
  <c r="M197" i="7"/>
  <c r="V202" i="7"/>
  <c r="BL202" i="7" s="1"/>
  <c r="T208" i="7"/>
  <c r="BJ208" i="7" s="1"/>
  <c r="R214" i="7"/>
  <c r="P220" i="7"/>
  <c r="BF220" i="7" s="1"/>
  <c r="N226" i="7"/>
  <c r="BD226" i="7" s="1"/>
  <c r="L232" i="7"/>
  <c r="BB232" i="7" s="1"/>
  <c r="U237" i="7"/>
  <c r="BK237" i="7" s="1"/>
  <c r="S170" i="7"/>
  <c r="BI170" i="7" s="1"/>
  <c r="AE322" i="7"/>
  <c r="AD279" i="7"/>
  <c r="AP279" i="7" s="1"/>
  <c r="Z321" i="7"/>
  <c r="BP321" i="7" s="1"/>
  <c r="U38" i="7"/>
  <c r="BK38" i="7" s="1"/>
  <c r="O60" i="7"/>
  <c r="BE60" i="7" s="1"/>
  <c r="V71" i="7"/>
  <c r="BL71" i="7" s="1"/>
  <c r="AF279" i="7"/>
  <c r="X303" i="7"/>
  <c r="AB6" i="7"/>
  <c r="AA18" i="7"/>
  <c r="V27" i="7"/>
  <c r="BL27" i="7" s="1"/>
  <c r="T56" i="7"/>
  <c r="BJ56" i="7" s="1"/>
  <c r="R62" i="7"/>
  <c r="U47" i="7"/>
  <c r="BK47" i="7" s="1"/>
  <c r="Q81" i="7"/>
  <c r="BG81" i="7" s="1"/>
  <c r="V98" i="7"/>
  <c r="BL98" i="7" s="1"/>
  <c r="R110" i="7"/>
  <c r="P116" i="7"/>
  <c r="BF116" i="7" s="1"/>
  <c r="N122" i="7"/>
  <c r="BD122" i="7" s="1"/>
  <c r="U133" i="7"/>
  <c r="BK133" i="7" s="1"/>
  <c r="Q145" i="7"/>
  <c r="BG145" i="7" s="1"/>
  <c r="O151" i="7"/>
  <c r="BE151" i="7" s="1"/>
  <c r="M157" i="7"/>
  <c r="O71" i="7"/>
  <c r="BE71" i="7" s="1"/>
  <c r="U96" i="7"/>
  <c r="BK96" i="7" s="1"/>
  <c r="Q108" i="7"/>
  <c r="BG108" i="7" s="1"/>
  <c r="O114" i="7"/>
  <c r="BE114" i="7" s="1"/>
  <c r="M120" i="7"/>
  <c r="V125" i="7"/>
  <c r="BL125" i="7" s="1"/>
  <c r="R137" i="7"/>
  <c r="N149" i="7"/>
  <c r="BD149" i="7" s="1"/>
  <c r="Q43" i="7"/>
  <c r="BG43" i="7" s="1"/>
  <c r="R92" i="7"/>
  <c r="P98" i="7"/>
  <c r="BF98" i="7" s="1"/>
  <c r="L110" i="7"/>
  <c r="BB110" i="7" s="1"/>
  <c r="U115" i="7"/>
  <c r="BK115" i="7" s="1"/>
  <c r="S121" i="7"/>
  <c r="BI121" i="7" s="1"/>
  <c r="T150" i="7"/>
  <c r="BJ150" i="7" s="1"/>
  <c r="R156" i="7"/>
  <c r="U179" i="7"/>
  <c r="BK179" i="7" s="1"/>
  <c r="T81" i="7"/>
  <c r="BJ81" i="7" s="1"/>
  <c r="R87" i="7"/>
  <c r="N99" i="7"/>
  <c r="BD99" i="7" s="1"/>
  <c r="U110" i="7"/>
  <c r="BK110" i="7" s="1"/>
  <c r="S116" i="7"/>
  <c r="BI116" i="7" s="1"/>
  <c r="Q122" i="7"/>
  <c r="BG122" i="7" s="1"/>
  <c r="M134" i="7"/>
  <c r="T145" i="7"/>
  <c r="BJ145" i="7" s="1"/>
  <c r="R151" i="7"/>
  <c r="P157" i="7"/>
  <c r="BF157" i="7" s="1"/>
  <c r="N163" i="7"/>
  <c r="BD163" i="7" s="1"/>
  <c r="U174" i="7"/>
  <c r="BK174" i="7" s="1"/>
  <c r="AA302" i="7"/>
  <c r="O83" i="7"/>
  <c r="BE83" i="7" s="1"/>
  <c r="V94" i="7"/>
  <c r="BL94" i="7" s="1"/>
  <c r="R106" i="7"/>
  <c r="U129" i="7"/>
  <c r="BK129" i="7" s="1"/>
  <c r="O147" i="7"/>
  <c r="BE147" i="7" s="1"/>
  <c r="T164" i="7"/>
  <c r="BJ164" i="7" s="1"/>
  <c r="R170" i="7"/>
  <c r="P70" i="7"/>
  <c r="BF70" i="7" s="1"/>
  <c r="U84" i="7"/>
  <c r="BK84" i="7" s="1"/>
  <c r="Q96" i="7"/>
  <c r="BG96" i="7" s="1"/>
  <c r="M108" i="7"/>
  <c r="V113" i="7"/>
  <c r="BL113" i="7" s="1"/>
  <c r="R125" i="7"/>
  <c r="O81" i="7"/>
  <c r="BE81" i="7" s="1"/>
  <c r="T98" i="7"/>
  <c r="BJ98" i="7" s="1"/>
  <c r="R104" i="7"/>
  <c r="P110" i="7"/>
  <c r="BF110" i="7" s="1"/>
  <c r="N116" i="7"/>
  <c r="BD116" i="7" s="1"/>
  <c r="L122" i="7"/>
  <c r="BB122" i="7" s="1"/>
  <c r="U127" i="7"/>
  <c r="BK127" i="7" s="1"/>
  <c r="O145" i="7"/>
  <c r="BE145" i="7" s="1"/>
  <c r="M151" i="7"/>
  <c r="R168" i="7"/>
  <c r="R139" i="7"/>
  <c r="L192" i="7"/>
  <c r="BB192" i="7" s="1"/>
  <c r="U197" i="7"/>
  <c r="BK197" i="7" s="1"/>
  <c r="M221" i="7"/>
  <c r="V226" i="7"/>
  <c r="BL226" i="7" s="1"/>
  <c r="T232" i="7"/>
  <c r="BJ232" i="7" s="1"/>
  <c r="R238" i="7"/>
  <c r="N95" i="7"/>
  <c r="BD95" i="7" s="1"/>
  <c r="O134" i="7"/>
  <c r="BE134" i="7" s="1"/>
  <c r="AG17" i="7"/>
  <c r="AB285" i="7"/>
  <c r="Z6" i="7"/>
  <c r="U24" i="7"/>
  <c r="BK24" i="7" s="1"/>
  <c r="S40" i="7"/>
  <c r="BI40" i="7" s="1"/>
  <c r="S48" i="7"/>
  <c r="BI48" i="7" s="1"/>
  <c r="U66" i="7"/>
  <c r="BK66" i="7" s="1"/>
  <c r="S72" i="7"/>
  <c r="BI72" i="7" s="1"/>
  <c r="AH305" i="7"/>
  <c r="BX305" i="7" s="1"/>
  <c r="Y8" i="7"/>
  <c r="AK8" i="7" s="1"/>
  <c r="V39" i="7"/>
  <c r="BL39" i="7" s="1"/>
  <c r="U45" i="7"/>
  <c r="BK45" i="7" s="1"/>
  <c r="S51" i="7"/>
  <c r="BI51" i="7" s="1"/>
  <c r="AH237" i="7"/>
  <c r="BX237" i="7" s="1"/>
  <c r="N82" i="7"/>
  <c r="BD82" i="7" s="1"/>
  <c r="L88" i="7"/>
  <c r="BB88" i="7" s="1"/>
  <c r="U93" i="7"/>
  <c r="BK93" i="7" s="1"/>
  <c r="S99" i="7"/>
  <c r="BI99" i="7" s="1"/>
  <c r="V122" i="7"/>
  <c r="BL122" i="7" s="1"/>
  <c r="R134" i="7"/>
  <c r="N146" i="7"/>
  <c r="BD146" i="7" s="1"/>
  <c r="U157" i="7"/>
  <c r="BK157" i="7" s="1"/>
  <c r="S163" i="7"/>
  <c r="BI163" i="7" s="1"/>
  <c r="R97" i="7"/>
  <c r="P103" i="7"/>
  <c r="BF103" i="7" s="1"/>
  <c r="L115" i="7"/>
  <c r="BB115" i="7" s="1"/>
  <c r="U120" i="7"/>
  <c r="BK120" i="7" s="1"/>
  <c r="S126" i="7"/>
  <c r="BI126" i="7" s="1"/>
  <c r="Q132" i="7"/>
  <c r="BG132" i="7" s="1"/>
  <c r="O138" i="7"/>
  <c r="BE138" i="7" s="1"/>
  <c r="V149" i="7"/>
  <c r="BL149" i="7" s="1"/>
  <c r="U75" i="7"/>
  <c r="BK75" i="7" s="1"/>
  <c r="S81" i="7"/>
  <c r="BI81" i="7" s="1"/>
  <c r="M99" i="7"/>
  <c r="T110" i="7"/>
  <c r="BJ110" i="7" s="1"/>
  <c r="R116" i="7"/>
  <c r="P122" i="7"/>
  <c r="BF122" i="7" s="1"/>
  <c r="L134" i="7"/>
  <c r="BB134" i="7" s="1"/>
  <c r="U139" i="7"/>
  <c r="BK139" i="7" s="1"/>
  <c r="S145" i="7"/>
  <c r="BI145" i="7" s="1"/>
  <c r="Q151" i="7"/>
  <c r="BG151" i="7" s="1"/>
  <c r="O157" i="7"/>
  <c r="BE157" i="7" s="1"/>
  <c r="M163" i="7"/>
  <c r="R180" i="7"/>
  <c r="Y276" i="7"/>
  <c r="AK276" i="7" s="1"/>
  <c r="U55" i="7"/>
  <c r="BK55" i="7" s="1"/>
  <c r="Q82" i="7"/>
  <c r="BG82" i="7" s="1"/>
  <c r="O88" i="7"/>
  <c r="BE88" i="7" s="1"/>
  <c r="M94" i="7"/>
  <c r="V99" i="7"/>
  <c r="BL99" i="7" s="1"/>
  <c r="R111" i="7"/>
  <c r="N123" i="7"/>
  <c r="BD123" i="7" s="1"/>
  <c r="L129" i="7"/>
  <c r="BB129" i="7" s="1"/>
  <c r="U134" i="7"/>
  <c r="BK134" i="7" s="1"/>
  <c r="Q146" i="7"/>
  <c r="BG146" i="7" s="1"/>
  <c r="V163" i="7"/>
  <c r="BL163" i="7" s="1"/>
  <c r="R175" i="7"/>
  <c r="P181" i="7"/>
  <c r="BF181" i="7" s="1"/>
  <c r="AH322" i="7"/>
  <c r="T67" i="7"/>
  <c r="BJ67" i="7" s="1"/>
  <c r="N78" i="7"/>
  <c r="BD78" i="7" s="1"/>
  <c r="U89" i="7"/>
  <c r="BK89" i="7" s="1"/>
  <c r="S95" i="7"/>
  <c r="BI95" i="7" s="1"/>
  <c r="BH95" i="7" s="1"/>
  <c r="Q101" i="7"/>
  <c r="BG101" i="7" s="1"/>
  <c r="O107" i="7"/>
  <c r="BE107" i="7" s="1"/>
  <c r="M113" i="7"/>
  <c r="R130" i="7"/>
  <c r="P136" i="7"/>
  <c r="BF136" i="7" s="1"/>
  <c r="L148" i="7"/>
  <c r="BB148" i="7" s="1"/>
  <c r="U153" i="7"/>
  <c r="BK153" i="7" s="1"/>
  <c r="S159" i="7"/>
  <c r="BI159" i="7" s="1"/>
  <c r="Q165" i="7"/>
  <c r="BG165" i="7" s="1"/>
  <c r="M177" i="7"/>
  <c r="M72" i="7"/>
  <c r="R85" i="7"/>
  <c r="N97" i="7"/>
  <c r="BD97" i="7" s="1"/>
  <c r="L103" i="7"/>
  <c r="BB103" i="7" s="1"/>
  <c r="U108" i="7"/>
  <c r="BK108" i="7" s="1"/>
  <c r="S114" i="7"/>
  <c r="BI114" i="7" s="1"/>
  <c r="Q120" i="7"/>
  <c r="BG120" i="7" s="1"/>
  <c r="O126" i="7"/>
  <c r="BE126" i="7" s="1"/>
  <c r="L82" i="7"/>
  <c r="BB82" i="7" s="1"/>
  <c r="U87" i="7"/>
  <c r="BK87" i="7" s="1"/>
  <c r="Q99" i="7"/>
  <c r="BG99" i="7" s="1"/>
  <c r="V116" i="7"/>
  <c r="BL116" i="7" s="1"/>
  <c r="T122" i="7"/>
  <c r="BJ122" i="7" s="1"/>
  <c r="R128" i="7"/>
  <c r="P134" i="7"/>
  <c r="BF134" i="7" s="1"/>
  <c r="L146" i="7"/>
  <c r="BB146" i="7" s="1"/>
  <c r="U151" i="7"/>
  <c r="BK151" i="7" s="1"/>
  <c r="S157" i="7"/>
  <c r="BI157" i="7" s="1"/>
  <c r="Q163" i="7"/>
  <c r="BG163" i="7" s="1"/>
  <c r="T192" i="7"/>
  <c r="BJ192" i="7" s="1"/>
  <c r="R198" i="7"/>
  <c r="P204" i="7"/>
  <c r="BF204" i="7" s="1"/>
  <c r="N210" i="7"/>
  <c r="BD210" i="7" s="1"/>
  <c r="L216" i="7"/>
  <c r="BB216" i="7" s="1"/>
  <c r="U221" i="7"/>
  <c r="BK221" i="7" s="1"/>
  <c r="S227" i="7"/>
  <c r="BI227" i="7" s="1"/>
  <c r="Q233" i="7"/>
  <c r="BG233" i="7" s="1"/>
  <c r="L101" i="7"/>
  <c r="BB101" i="7" s="1"/>
  <c r="L159" i="7"/>
  <c r="BB159" i="7" s="1"/>
  <c r="U81" i="7"/>
  <c r="BK81" i="7" s="1"/>
  <c r="U100" i="7"/>
  <c r="BK100" i="7" s="1"/>
  <c r="O113" i="7"/>
  <c r="BE113" i="7" s="1"/>
  <c r="S165" i="7"/>
  <c r="BI165" i="7" s="1"/>
  <c r="O177" i="7"/>
  <c r="BE177" i="7" s="1"/>
  <c r="U82" i="7"/>
  <c r="BK82" i="7" s="1"/>
  <c r="N151" i="7"/>
  <c r="BD151" i="7" s="1"/>
  <c r="U180" i="7"/>
  <c r="BK180" i="7" s="1"/>
  <c r="R206" i="7"/>
  <c r="U229" i="7"/>
  <c r="BK229" i="7" s="1"/>
  <c r="R64" i="7"/>
  <c r="V145" i="7"/>
  <c r="BL145" i="7" s="1"/>
  <c r="O172" i="7"/>
  <c r="BE172" i="7" s="1"/>
  <c r="P191" i="7"/>
  <c r="BF191" i="7" s="1"/>
  <c r="N197" i="7"/>
  <c r="BD197" i="7" s="1"/>
  <c r="U208" i="7"/>
  <c r="BK208" i="7" s="1"/>
  <c r="S214" i="7"/>
  <c r="BI214" i="7" s="1"/>
  <c r="Q220" i="7"/>
  <c r="BG220" i="7" s="1"/>
  <c r="O226" i="7"/>
  <c r="BE226" i="7" s="1"/>
  <c r="M232" i="7"/>
  <c r="R249" i="7"/>
  <c r="P255" i="7"/>
  <c r="BF255" i="7" s="1"/>
  <c r="U272" i="7"/>
  <c r="BK272" i="7" s="1"/>
  <c r="R131" i="7"/>
  <c r="U154" i="7"/>
  <c r="BK154" i="7" s="1"/>
  <c r="U170" i="7"/>
  <c r="BK170" i="7" s="1"/>
  <c r="R182" i="7"/>
  <c r="L190" i="7"/>
  <c r="BB190" i="7" s="1"/>
  <c r="U195" i="7"/>
  <c r="BK195" i="7" s="1"/>
  <c r="S201" i="7"/>
  <c r="BI201" i="7" s="1"/>
  <c r="O213" i="7"/>
  <c r="BE213" i="7" s="1"/>
  <c r="M219" i="7"/>
  <c r="V224" i="7"/>
  <c r="BL224" i="7" s="1"/>
  <c r="R236" i="7"/>
  <c r="P242" i="7"/>
  <c r="BF242" i="7" s="1"/>
  <c r="L254" i="7"/>
  <c r="BB254" i="7" s="1"/>
  <c r="U259" i="7"/>
  <c r="BK259" i="7" s="1"/>
  <c r="S265" i="7"/>
  <c r="BI265" i="7" s="1"/>
  <c r="Q271" i="7"/>
  <c r="BG271" i="7" s="1"/>
  <c r="U90" i="7"/>
  <c r="BK90" i="7" s="1"/>
  <c r="M132" i="7"/>
  <c r="M190" i="7"/>
  <c r="V195" i="7"/>
  <c r="BL195" i="7" s="1"/>
  <c r="T201" i="7"/>
  <c r="BJ201" i="7" s="1"/>
  <c r="R207" i="7"/>
  <c r="P213" i="7"/>
  <c r="BF213" i="7" s="1"/>
  <c r="N219" i="7"/>
  <c r="BD219" i="7" s="1"/>
  <c r="U230" i="7"/>
  <c r="BK230" i="7" s="1"/>
  <c r="S236" i="7"/>
  <c r="BI236" i="7" s="1"/>
  <c r="Q242" i="7"/>
  <c r="BG242" i="7" s="1"/>
  <c r="M254" i="7"/>
  <c r="T265" i="7"/>
  <c r="BJ265" i="7" s="1"/>
  <c r="R271" i="7"/>
  <c r="Q126" i="7"/>
  <c r="BG126" i="7" s="1"/>
  <c r="T149" i="7"/>
  <c r="BJ149" i="7" s="1"/>
  <c r="P167" i="7"/>
  <c r="BF167" i="7" s="1"/>
  <c r="R194" i="7"/>
  <c r="P200" i="7"/>
  <c r="BF200" i="7" s="1"/>
  <c r="N206" i="7"/>
  <c r="BD206" i="7" s="1"/>
  <c r="L212" i="7"/>
  <c r="BB212" i="7" s="1"/>
  <c r="U217" i="7"/>
  <c r="BK217" i="7" s="1"/>
  <c r="S223" i="7"/>
  <c r="BI223" i="7" s="1"/>
  <c r="O235" i="7"/>
  <c r="BE235" i="7" s="1"/>
  <c r="V246" i="7"/>
  <c r="BL246" i="7" s="1"/>
  <c r="T252" i="7"/>
  <c r="BJ252" i="7" s="1"/>
  <c r="R258" i="7"/>
  <c r="R115" i="7"/>
  <c r="T163" i="7"/>
  <c r="BJ163" i="7" s="1"/>
  <c r="P177" i="7"/>
  <c r="BF177" i="7" s="1"/>
  <c r="U204" i="7"/>
  <c r="BK204" i="7" s="1"/>
  <c r="S210" i="7"/>
  <c r="BI210" i="7" s="1"/>
  <c r="Q216" i="7"/>
  <c r="BG216" i="7" s="1"/>
  <c r="O222" i="7"/>
  <c r="BE222" i="7" s="1"/>
  <c r="M228" i="7"/>
  <c r="V233" i="7"/>
  <c r="BL233" i="7" s="1"/>
  <c r="R245" i="7"/>
  <c r="P251" i="7"/>
  <c r="BF251" i="7" s="1"/>
  <c r="L263" i="7"/>
  <c r="BB263" i="7" s="1"/>
  <c r="U268" i="7"/>
  <c r="BK268" i="7" s="1"/>
  <c r="S274" i="7"/>
  <c r="BI274" i="7" s="1"/>
  <c r="U138" i="7"/>
  <c r="BK138" i="7" s="1"/>
  <c r="R174" i="7"/>
  <c r="U191" i="7"/>
  <c r="BK191" i="7" s="1"/>
  <c r="S197" i="7"/>
  <c r="BI197" i="7" s="1"/>
  <c r="V220" i="7"/>
  <c r="BL220" i="7" s="1"/>
  <c r="T226" i="7"/>
  <c r="BJ226" i="7" s="1"/>
  <c r="R232" i="7"/>
  <c r="N244" i="7"/>
  <c r="BD244" i="7" s="1"/>
  <c r="U255" i="7"/>
  <c r="BK255" i="7" s="1"/>
  <c r="R133" i="7"/>
  <c r="Q190" i="7"/>
  <c r="BG190" i="7" s="1"/>
  <c r="M202" i="7"/>
  <c r="T213" i="7"/>
  <c r="BJ213" i="7" s="1"/>
  <c r="R219" i="7"/>
  <c r="U242" i="7"/>
  <c r="BK242" i="7" s="1"/>
  <c r="O252" i="7"/>
  <c r="BE252" i="7" s="1"/>
  <c r="Q273" i="7"/>
  <c r="BG273" i="7" s="1"/>
  <c r="M284" i="7"/>
  <c r="V289" i="7"/>
  <c r="BL289" i="7" s="1"/>
  <c r="T295" i="7"/>
  <c r="BJ295" i="7" s="1"/>
  <c r="R301" i="7"/>
  <c r="U7" i="7"/>
  <c r="BK7" i="7" s="1"/>
  <c r="N115" i="7"/>
  <c r="BD115" i="7" s="1"/>
  <c r="N134" i="7"/>
  <c r="BD134" i="7" s="1"/>
  <c r="R30" i="7"/>
  <c r="T114" i="7"/>
  <c r="BJ114" i="7" s="1"/>
  <c r="P166" i="7"/>
  <c r="BF166" i="7" s="1"/>
  <c r="S88" i="7"/>
  <c r="BI88" i="7" s="1"/>
  <c r="S195" i="7"/>
  <c r="BI195" i="7" s="1"/>
  <c r="R230" i="7"/>
  <c r="U148" i="7"/>
  <c r="BK148" i="7" s="1"/>
  <c r="M192" i="7"/>
  <c r="V197" i="7"/>
  <c r="BL197" i="7" s="1"/>
  <c r="R209" i="7"/>
  <c r="N221" i="7"/>
  <c r="BD221" i="7" s="1"/>
  <c r="L227" i="7"/>
  <c r="BB227" i="7" s="1"/>
  <c r="U232" i="7"/>
  <c r="BK232" i="7" s="1"/>
  <c r="Q244" i="7"/>
  <c r="BG244" i="7" s="1"/>
  <c r="M256" i="7"/>
  <c r="R273" i="7"/>
  <c r="V95" i="7"/>
  <c r="BL95" i="7" s="1"/>
  <c r="Q134" i="7"/>
  <c r="BG134" i="7" s="1"/>
  <c r="N157" i="7"/>
  <c r="BD157" i="7" s="1"/>
  <c r="P172" i="7"/>
  <c r="BF172" i="7" s="1"/>
  <c r="T190" i="7"/>
  <c r="BJ190" i="7" s="1"/>
  <c r="R196" i="7"/>
  <c r="P202" i="7"/>
  <c r="BF202" i="7" s="1"/>
  <c r="N208" i="7"/>
  <c r="BD208" i="7" s="1"/>
  <c r="L214" i="7"/>
  <c r="BB214" i="7" s="1"/>
  <c r="U219" i="7"/>
  <c r="BK219" i="7" s="1"/>
  <c r="T254" i="7"/>
  <c r="BJ254" i="7" s="1"/>
  <c r="R260" i="7"/>
  <c r="N272" i="7"/>
  <c r="BD272" i="7" s="1"/>
  <c r="S96" i="7"/>
  <c r="BI96" i="7" s="1"/>
  <c r="R157" i="7"/>
  <c r="Q172" i="7"/>
  <c r="BG172" i="7" s="1"/>
  <c r="U190" i="7"/>
  <c r="BK190" i="7" s="1"/>
  <c r="Q202" i="7"/>
  <c r="BG202" i="7" s="1"/>
  <c r="O208" i="7"/>
  <c r="BE208" i="7" s="1"/>
  <c r="M214" i="7"/>
  <c r="V219" i="7"/>
  <c r="BL219" i="7" s="1"/>
  <c r="R231" i="7"/>
  <c r="L249" i="7"/>
  <c r="BB249" i="7" s="1"/>
  <c r="U254" i="7"/>
  <c r="BK254" i="7" s="1"/>
  <c r="S260" i="7"/>
  <c r="BI260" i="7" s="1"/>
  <c r="O272" i="7"/>
  <c r="BE272" i="7" s="1"/>
  <c r="P129" i="7"/>
  <c r="BF129" i="7" s="1"/>
  <c r="R181" i="7"/>
  <c r="O195" i="7"/>
  <c r="BE195" i="7" s="1"/>
  <c r="M201" i="7"/>
  <c r="V206" i="7"/>
  <c r="BL206" i="7" s="1"/>
  <c r="T212" i="7"/>
  <c r="BJ212" i="7" s="1"/>
  <c r="R218" i="7"/>
  <c r="P224" i="7"/>
  <c r="BF224" i="7" s="1"/>
  <c r="L236" i="7"/>
  <c r="BB236" i="7" s="1"/>
  <c r="U241" i="7"/>
  <c r="BK241" i="7" s="1"/>
  <c r="S247" i="7"/>
  <c r="BI247" i="7" s="1"/>
  <c r="M265" i="7"/>
  <c r="P121" i="7"/>
  <c r="BF121" i="7" s="1"/>
  <c r="P147" i="7"/>
  <c r="BF147" i="7" s="1"/>
  <c r="T165" i="7"/>
  <c r="BJ165" i="7" s="1"/>
  <c r="U178" i="7"/>
  <c r="BK178" i="7" s="1"/>
  <c r="R205" i="7"/>
  <c r="L223" i="7"/>
  <c r="BB223" i="7" s="1"/>
  <c r="U228" i="7"/>
  <c r="BK228" i="7" s="1"/>
  <c r="S234" i="7"/>
  <c r="BI234" i="7" s="1"/>
  <c r="O246" i="7"/>
  <c r="BE246" i="7" s="1"/>
  <c r="M252" i="7"/>
  <c r="T263" i="7"/>
  <c r="BJ263" i="7" s="1"/>
  <c r="R269" i="7"/>
  <c r="P275" i="7"/>
  <c r="BF275" i="7" s="1"/>
  <c r="N281" i="7"/>
  <c r="BD281" i="7" s="1"/>
  <c r="Q110" i="7"/>
  <c r="BG110" i="7" s="1"/>
  <c r="R192" i="7"/>
  <c r="P198" i="7"/>
  <c r="BF198" i="7" s="1"/>
  <c r="N204" i="7"/>
  <c r="BD204" i="7" s="1"/>
  <c r="L210" i="7"/>
  <c r="BB210" i="7" s="1"/>
  <c r="U215" i="7"/>
  <c r="BK215" i="7" s="1"/>
  <c r="S221" i="7"/>
  <c r="BI221" i="7" s="1"/>
  <c r="Q227" i="7"/>
  <c r="BG227" i="7" s="1"/>
  <c r="O233" i="7"/>
  <c r="BE233" i="7" s="1"/>
  <c r="V244" i="7"/>
  <c r="BL244" i="7" s="1"/>
  <c r="R256" i="7"/>
  <c r="R99" i="7"/>
  <c r="Q136" i="7"/>
  <c r="BG136" i="7" s="1"/>
  <c r="U184" i="7"/>
  <c r="BK184" i="7" s="1"/>
  <c r="N191" i="7"/>
  <c r="BD191" i="7" s="1"/>
  <c r="L197" i="7"/>
  <c r="BB197" i="7" s="1"/>
  <c r="U202" i="7"/>
  <c r="BK202" i="7" s="1"/>
  <c r="S208" i="7"/>
  <c r="BI208" i="7" s="1"/>
  <c r="Q214" i="7"/>
  <c r="BG214" i="7" s="1"/>
  <c r="O220" i="7"/>
  <c r="BE220" i="7" s="1"/>
  <c r="M226" i="7"/>
  <c r="R243" i="7"/>
  <c r="N255" i="7"/>
  <c r="BD255" i="7" s="1"/>
  <c r="R275" i="7"/>
  <c r="U284" i="7"/>
  <c r="BK284" i="7" s="1"/>
  <c r="S290" i="7"/>
  <c r="BI290" i="7" s="1"/>
  <c r="Q296" i="7"/>
  <c r="BG296" i="7" s="1"/>
  <c r="M308" i="7"/>
  <c r="R8" i="7"/>
  <c r="L121" i="7"/>
  <c r="BB121" i="7" s="1"/>
  <c r="R167" i="7"/>
  <c r="Z305" i="7"/>
  <c r="BP305" i="7" s="1"/>
  <c r="BO305" i="7" s="1"/>
  <c r="U95" i="7"/>
  <c r="BK95" i="7" s="1"/>
  <c r="N132" i="7"/>
  <c r="BD132" i="7" s="1"/>
  <c r="U143" i="7"/>
  <c r="BK143" i="7" s="1"/>
  <c r="M167" i="7"/>
  <c r="Q94" i="7"/>
  <c r="BG94" i="7" s="1"/>
  <c r="U156" i="7"/>
  <c r="BK156" i="7" s="1"/>
  <c r="L208" i="7"/>
  <c r="BB208" i="7" s="1"/>
  <c r="S219" i="7"/>
  <c r="BI219" i="7" s="1"/>
  <c r="R83" i="7"/>
  <c r="T151" i="7"/>
  <c r="BJ151" i="7" s="1"/>
  <c r="U192" i="7"/>
  <c r="BK192" i="7" s="1"/>
  <c r="S198" i="7"/>
  <c r="BI198" i="7" s="1"/>
  <c r="Q204" i="7"/>
  <c r="BG204" i="7" s="1"/>
  <c r="O210" i="7"/>
  <c r="BE210" i="7" s="1"/>
  <c r="M216" i="7"/>
  <c r="V221" i="7"/>
  <c r="BL221" i="7" s="1"/>
  <c r="T227" i="7"/>
  <c r="BJ227" i="7" s="1"/>
  <c r="R233" i="7"/>
  <c r="L251" i="7"/>
  <c r="BB251" i="7" s="1"/>
  <c r="U256" i="7"/>
  <c r="BK256" i="7" s="1"/>
  <c r="O274" i="7"/>
  <c r="BE274" i="7" s="1"/>
  <c r="T101" i="7"/>
  <c r="BJ101" i="7" s="1"/>
  <c r="N159" i="7"/>
  <c r="BD159" i="7" s="1"/>
  <c r="U173" i="7"/>
  <c r="BK173" i="7" s="1"/>
  <c r="Q191" i="7"/>
  <c r="BG191" i="7" s="1"/>
  <c r="O197" i="7"/>
  <c r="BE197" i="7" s="1"/>
  <c r="V208" i="7"/>
  <c r="BL208" i="7" s="1"/>
  <c r="T214" i="7"/>
  <c r="BJ214" i="7" s="1"/>
  <c r="R220" i="7"/>
  <c r="P226" i="7"/>
  <c r="BF226" i="7" s="1"/>
  <c r="N232" i="7"/>
  <c r="BD232" i="7" s="1"/>
  <c r="U243" i="7"/>
  <c r="BK243" i="7" s="1"/>
  <c r="S249" i="7"/>
  <c r="BI249" i="7" s="1"/>
  <c r="Q255" i="7"/>
  <c r="BG255" i="7" s="1"/>
  <c r="V272" i="7"/>
  <c r="BL272" i="7" s="1"/>
  <c r="P159" i="7"/>
  <c r="BF159" i="7" s="1"/>
  <c r="R185" i="7"/>
  <c r="R191" i="7"/>
  <c r="P197" i="7"/>
  <c r="BF197" i="7" s="1"/>
  <c r="U214" i="7"/>
  <c r="BK214" i="7" s="1"/>
  <c r="S220" i="7"/>
  <c r="BI220" i="7" s="1"/>
  <c r="Q226" i="7"/>
  <c r="BG226" i="7" s="1"/>
  <c r="O232" i="7"/>
  <c r="BE232" i="7" s="1"/>
  <c r="T249" i="7"/>
  <c r="BJ249" i="7" s="1"/>
  <c r="R255" i="7"/>
  <c r="L273" i="7"/>
  <c r="BB273" i="7" s="1"/>
  <c r="U278" i="7"/>
  <c r="BK278" i="7" s="1"/>
  <c r="R91" i="7"/>
  <c r="O132" i="7"/>
  <c r="BE132" i="7" s="1"/>
  <c r="R155" i="7"/>
  <c r="N190" i="7"/>
  <c r="BD190" i="7" s="1"/>
  <c r="U201" i="7"/>
  <c r="BK201" i="7" s="1"/>
  <c r="Q213" i="7"/>
  <c r="BG213" i="7" s="1"/>
  <c r="O219" i="7"/>
  <c r="BE219" i="7" s="1"/>
  <c r="T236" i="7"/>
  <c r="BJ236" i="7" s="1"/>
  <c r="R242" i="7"/>
  <c r="N254" i="7"/>
  <c r="BD254" i="7" s="1"/>
  <c r="L260" i="7"/>
  <c r="BB260" i="7" s="1"/>
  <c r="U265" i="7"/>
  <c r="BK265" i="7" s="1"/>
  <c r="S271" i="7"/>
  <c r="BI271" i="7" s="1"/>
  <c r="O150" i="7"/>
  <c r="BE150" i="7" s="1"/>
  <c r="T167" i="7"/>
  <c r="BJ167" i="7" s="1"/>
  <c r="U188" i="7"/>
  <c r="BK188" i="7" s="1"/>
  <c r="S194" i="7"/>
  <c r="BI194" i="7" s="1"/>
  <c r="Q200" i="7"/>
  <c r="BG200" i="7" s="1"/>
  <c r="O206" i="7"/>
  <c r="BE206" i="7" s="1"/>
  <c r="M212" i="7"/>
  <c r="T223" i="7"/>
  <c r="BJ223" i="7" s="1"/>
  <c r="R229" i="7"/>
  <c r="P235" i="7"/>
  <c r="BF235" i="7" s="1"/>
  <c r="L247" i="7"/>
  <c r="BB247" i="7" s="1"/>
  <c r="U252" i="7"/>
  <c r="BK252" i="7" s="1"/>
  <c r="O116" i="7"/>
  <c r="BE116" i="7" s="1"/>
  <c r="M164" i="7"/>
  <c r="Q177" i="7"/>
  <c r="BG177" i="7" s="1"/>
  <c r="V204" i="7"/>
  <c r="BL204" i="7" s="1"/>
  <c r="T210" i="7"/>
  <c r="BJ210" i="7" s="1"/>
  <c r="R216" i="7"/>
  <c r="P222" i="7"/>
  <c r="BF222" i="7" s="1"/>
  <c r="N228" i="7"/>
  <c r="BD228" i="7" s="1"/>
  <c r="L234" i="7"/>
  <c r="BB234" i="7" s="1"/>
  <c r="U239" i="7"/>
  <c r="BK239" i="7" s="1"/>
  <c r="Q251" i="7"/>
  <c r="BG251" i="7" s="1"/>
  <c r="M263" i="7"/>
  <c r="V191" i="7"/>
  <c r="BL191" i="7" s="1"/>
  <c r="T197" i="7"/>
  <c r="BJ197" i="7" s="1"/>
  <c r="R203" i="7"/>
  <c r="L221" i="7"/>
  <c r="BB221" i="7" s="1"/>
  <c r="U226" i="7"/>
  <c r="BK226" i="7" s="1"/>
  <c r="S232" i="7"/>
  <c r="BI232" i="7" s="1"/>
  <c r="O244" i="7"/>
  <c r="BE244" i="7" s="1"/>
  <c r="R285" i="7"/>
  <c r="L303" i="7"/>
  <c r="BB303" i="7" s="1"/>
  <c r="U308" i="7"/>
  <c r="BK308" i="7" s="1"/>
  <c r="S314" i="7"/>
  <c r="BI314" i="7" s="1"/>
  <c r="U126" i="7"/>
  <c r="BK126" i="7" s="1"/>
  <c r="O99" i="7"/>
  <c r="BE99" i="7" s="1"/>
  <c r="U145" i="7"/>
  <c r="BK145" i="7" s="1"/>
  <c r="R72" i="7"/>
  <c r="O97" i="7"/>
  <c r="BE97" i="7" s="1"/>
  <c r="R120" i="7"/>
  <c r="T146" i="7"/>
  <c r="BJ146" i="7" s="1"/>
  <c r="L170" i="7"/>
  <c r="BB170" i="7" s="1"/>
  <c r="S181" i="7"/>
  <c r="BI181" i="7" s="1"/>
  <c r="Q164" i="7"/>
  <c r="BG164" i="7" s="1"/>
  <c r="V210" i="7"/>
  <c r="BL210" i="7" s="1"/>
  <c r="R222" i="7"/>
  <c r="N234" i="7"/>
  <c r="BD234" i="7" s="1"/>
  <c r="U106" i="7"/>
  <c r="BK106" i="7" s="1"/>
  <c r="L157" i="7"/>
  <c r="BB157" i="7" s="1"/>
  <c r="R193" i="7"/>
  <c r="N205" i="7"/>
  <c r="BD205" i="7" s="1"/>
  <c r="U216" i="7"/>
  <c r="BK216" i="7" s="1"/>
  <c r="S222" i="7"/>
  <c r="BI222" i="7" s="1"/>
  <c r="Q228" i="7"/>
  <c r="BG228" i="7" s="1"/>
  <c r="O234" i="7"/>
  <c r="BE234" i="7" s="1"/>
  <c r="T251" i="7"/>
  <c r="BJ251" i="7" s="1"/>
  <c r="R257" i="7"/>
  <c r="P263" i="7"/>
  <c r="BF263" i="7" s="1"/>
  <c r="N269" i="7"/>
  <c r="BD269" i="7" s="1"/>
  <c r="L275" i="7"/>
  <c r="BB275" i="7" s="1"/>
  <c r="U280" i="7"/>
  <c r="BK280" i="7" s="1"/>
  <c r="R107" i="7"/>
  <c r="N192" i="7"/>
  <c r="BD192" i="7" s="1"/>
  <c r="L198" i="7"/>
  <c r="BB198" i="7" s="1"/>
  <c r="U203" i="7"/>
  <c r="BK203" i="7" s="1"/>
  <c r="O221" i="7"/>
  <c r="BE221" i="7" s="1"/>
  <c r="M227" i="7"/>
  <c r="V232" i="7"/>
  <c r="BL232" i="7" s="1"/>
  <c r="R244" i="7"/>
  <c r="N256" i="7"/>
  <c r="BD256" i="7" s="1"/>
  <c r="U267" i="7"/>
  <c r="BK267" i="7" s="1"/>
  <c r="S273" i="7"/>
  <c r="BI273" i="7" s="1"/>
  <c r="O108" i="7"/>
  <c r="BE108" i="7" s="1"/>
  <c r="U140" i="7"/>
  <c r="BK140" i="7" s="1"/>
  <c r="O192" i="7"/>
  <c r="BE192" i="7" s="1"/>
  <c r="M198" i="7"/>
  <c r="R215" i="7"/>
  <c r="P221" i="7"/>
  <c r="BF221" i="7" s="1"/>
  <c r="N227" i="7"/>
  <c r="BD227" i="7" s="1"/>
  <c r="L233" i="7"/>
  <c r="BB233" i="7" s="1"/>
  <c r="U238" i="7"/>
  <c r="BK238" i="7" s="1"/>
  <c r="S244" i="7"/>
  <c r="BI244" i="7" s="1"/>
  <c r="O256" i="7"/>
  <c r="BE256" i="7" s="1"/>
  <c r="T273" i="7"/>
  <c r="BJ273" i="7" s="1"/>
  <c r="R279" i="7"/>
  <c r="P97" i="7"/>
  <c r="BF97" i="7" s="1"/>
  <c r="T157" i="7"/>
  <c r="BJ157" i="7" s="1"/>
  <c r="U172" i="7"/>
  <c r="BK172" i="7" s="1"/>
  <c r="V190" i="7"/>
  <c r="BL190" i="7" s="1"/>
  <c r="R202" i="7"/>
  <c r="P208" i="7"/>
  <c r="BF208" i="7" s="1"/>
  <c r="N214" i="7"/>
  <c r="BD214" i="7" s="1"/>
  <c r="L220" i="7"/>
  <c r="BB220" i="7" s="1"/>
  <c r="U225" i="7"/>
  <c r="BK225" i="7" s="1"/>
  <c r="M249" i="7"/>
  <c r="V254" i="7"/>
  <c r="BL254" i="7" s="1"/>
  <c r="T260" i="7"/>
  <c r="BJ260" i="7" s="1"/>
  <c r="R266" i="7"/>
  <c r="P272" i="7"/>
  <c r="BF272" i="7" s="1"/>
  <c r="V129" i="7"/>
  <c r="BL129" i="7" s="1"/>
  <c r="R169" i="7"/>
  <c r="T181" i="7"/>
  <c r="BJ181" i="7" s="1"/>
  <c r="R189" i="7"/>
  <c r="P195" i="7"/>
  <c r="BF195" i="7" s="1"/>
  <c r="N201" i="7"/>
  <c r="BD201" i="7" s="1"/>
  <c r="U212" i="7"/>
  <c r="BK212" i="7" s="1"/>
  <c r="Q224" i="7"/>
  <c r="BG224" i="7" s="1"/>
  <c r="M236" i="7"/>
  <c r="T247" i="7"/>
  <c r="BJ247" i="7" s="1"/>
  <c r="R253" i="7"/>
  <c r="N265" i="7"/>
  <c r="BD265" i="7" s="1"/>
  <c r="L271" i="7"/>
  <c r="BB271" i="7" s="1"/>
  <c r="U276" i="7"/>
  <c r="BK276" i="7" s="1"/>
  <c r="R75" i="7"/>
  <c r="M122" i="7"/>
  <c r="R147" i="7"/>
  <c r="V165" i="7"/>
  <c r="BL165" i="7" s="1"/>
  <c r="U199" i="7"/>
  <c r="BK199" i="7" s="1"/>
  <c r="S205" i="7"/>
  <c r="BI205" i="7" s="1"/>
  <c r="M223" i="7"/>
  <c r="V228" i="7"/>
  <c r="BL228" i="7" s="1"/>
  <c r="T234" i="7"/>
  <c r="BJ234" i="7" s="1"/>
  <c r="R240" i="7"/>
  <c r="P246" i="7"/>
  <c r="BF246" i="7" s="1"/>
  <c r="N252" i="7"/>
  <c r="BD252" i="7" s="1"/>
  <c r="U263" i="7"/>
  <c r="BK263" i="7" s="1"/>
  <c r="S269" i="7"/>
  <c r="BI269" i="7" s="1"/>
  <c r="U186" i="7"/>
  <c r="BK186" i="7" s="1"/>
  <c r="S192" i="7"/>
  <c r="BI192" i="7" s="1"/>
  <c r="Q198" i="7"/>
  <c r="BG198" i="7" s="1"/>
  <c r="O204" i="7"/>
  <c r="BE204" i="7" s="1"/>
  <c r="M210" i="7"/>
  <c r="T221" i="7"/>
  <c r="BJ221" i="7" s="1"/>
  <c r="R227" i="7"/>
  <c r="P233" i="7"/>
  <c r="BF233" i="7" s="1"/>
  <c r="O286" i="7"/>
  <c r="BE286" i="7" s="1"/>
  <c r="T303" i="7"/>
  <c r="BJ303" i="7" s="1"/>
  <c r="R309" i="7"/>
  <c r="U15" i="7"/>
  <c r="BK15" i="7" s="1"/>
  <c r="S21" i="7"/>
  <c r="BI21" i="7" s="1"/>
  <c r="S132" i="7"/>
  <c r="BI132" i="7" s="1"/>
  <c r="N179" i="7"/>
  <c r="BD179" i="7" s="1"/>
  <c r="S151" i="7"/>
  <c r="BI151" i="7" s="1"/>
  <c r="R77" i="7"/>
  <c r="U116" i="7"/>
  <c r="BK116" i="7" s="1"/>
  <c r="P78" i="7"/>
  <c r="BF78" i="7" s="1"/>
  <c r="S101" i="7"/>
  <c r="BI101" i="7" s="1"/>
  <c r="Q123" i="7"/>
  <c r="BG123" i="7" s="1"/>
  <c r="R136" i="7"/>
  <c r="N148" i="7"/>
  <c r="BD148" i="7" s="1"/>
  <c r="U159" i="7"/>
  <c r="BK159" i="7" s="1"/>
  <c r="T200" i="7"/>
  <c r="BJ200" i="7" s="1"/>
  <c r="P212" i="7"/>
  <c r="BF212" i="7" s="1"/>
  <c r="L224" i="7"/>
  <c r="BB224" i="7" s="1"/>
  <c r="S235" i="7"/>
  <c r="BI235" i="7" s="1"/>
  <c r="U160" i="7"/>
  <c r="BK160" i="7" s="1"/>
  <c r="R179" i="7"/>
  <c r="M200" i="7"/>
  <c r="V205" i="7"/>
  <c r="BL205" i="7" s="1"/>
  <c r="R217" i="7"/>
  <c r="P223" i="7"/>
  <c r="BF223" i="7" s="1"/>
  <c r="L235" i="7"/>
  <c r="BB235" i="7" s="1"/>
  <c r="U240" i="7"/>
  <c r="BK240" i="7" s="1"/>
  <c r="S246" i="7"/>
  <c r="BI246" i="7" s="1"/>
  <c r="Q252" i="7"/>
  <c r="BG252" i="7" s="1"/>
  <c r="V269" i="7"/>
  <c r="BL269" i="7" s="1"/>
  <c r="T275" i="7"/>
  <c r="BJ275" i="7" s="1"/>
  <c r="P113" i="7"/>
  <c r="BF113" i="7" s="1"/>
  <c r="L163" i="7"/>
  <c r="BB163" i="7" s="1"/>
  <c r="V192" i="7"/>
  <c r="BL192" i="7" s="1"/>
  <c r="T198" i="7"/>
  <c r="BJ198" i="7" s="1"/>
  <c r="R204" i="7"/>
  <c r="P210" i="7"/>
  <c r="BF210" i="7" s="1"/>
  <c r="N216" i="7"/>
  <c r="BD216" i="7" s="1"/>
  <c r="L222" i="7"/>
  <c r="BB222" i="7" s="1"/>
  <c r="U227" i="7"/>
  <c r="BK227" i="7" s="1"/>
  <c r="S233" i="7"/>
  <c r="BI233" i="7" s="1"/>
  <c r="M251" i="7"/>
  <c r="V256" i="7"/>
  <c r="BL256" i="7" s="1"/>
  <c r="R268" i="7"/>
  <c r="P274" i="7"/>
  <c r="BF274" i="7" s="1"/>
  <c r="M114" i="7"/>
  <c r="P163" i="7"/>
  <c r="BF163" i="7" s="1"/>
  <c r="U176" i="7"/>
  <c r="BK176" i="7" s="1"/>
  <c r="U198" i="7"/>
  <c r="BK198" i="7" s="1"/>
  <c r="S204" i="7"/>
  <c r="BI204" i="7" s="1"/>
  <c r="Q210" i="7"/>
  <c r="BG210" i="7" s="1"/>
  <c r="O216" i="7"/>
  <c r="BE216" i="7" s="1"/>
  <c r="M222" i="7"/>
  <c r="V227" i="7"/>
  <c r="BL227" i="7" s="1"/>
  <c r="T233" i="7"/>
  <c r="BJ233" i="7" s="1"/>
  <c r="R239" i="7"/>
  <c r="N251" i="7"/>
  <c r="BD251" i="7" s="1"/>
  <c r="U262" i="7"/>
  <c r="BK262" i="7" s="1"/>
  <c r="Q274" i="7"/>
  <c r="BG274" i="7" s="1"/>
  <c r="N103" i="7"/>
  <c r="BD103" i="7" s="1"/>
  <c r="M138" i="7"/>
  <c r="T159" i="7"/>
  <c r="BJ159" i="7" s="1"/>
  <c r="S191" i="7"/>
  <c r="BI191" i="7" s="1"/>
  <c r="Q197" i="7"/>
  <c r="BG197" i="7" s="1"/>
  <c r="V214" i="7"/>
  <c r="BL214" i="7" s="1"/>
  <c r="T220" i="7"/>
  <c r="BJ220" i="7" s="1"/>
  <c r="R226" i="7"/>
  <c r="P232" i="7"/>
  <c r="BF232" i="7" s="1"/>
  <c r="L244" i="7"/>
  <c r="BB244" i="7" s="1"/>
  <c r="U249" i="7"/>
  <c r="BK249" i="7" s="1"/>
  <c r="S255" i="7"/>
  <c r="BI255" i="7" s="1"/>
  <c r="M273" i="7"/>
  <c r="U132" i="7"/>
  <c r="BK132" i="7" s="1"/>
  <c r="R171" i="7"/>
  <c r="O190" i="7"/>
  <c r="BE190" i="7" s="1"/>
  <c r="V201" i="7"/>
  <c r="BL201" i="7" s="1"/>
  <c r="R213" i="7"/>
  <c r="P219" i="7"/>
  <c r="BF219" i="7" s="1"/>
  <c r="U236" i="7"/>
  <c r="BK236" i="7" s="1"/>
  <c r="S242" i="7"/>
  <c r="BI242" i="7" s="1"/>
  <c r="O254" i="7"/>
  <c r="BE254" i="7" s="1"/>
  <c r="M260" i="7"/>
  <c r="V265" i="7"/>
  <c r="BL265" i="7" s="1"/>
  <c r="T271" i="7"/>
  <c r="BJ271" i="7" s="1"/>
  <c r="R277" i="7"/>
  <c r="P81" i="7"/>
  <c r="BF81" i="7" s="1"/>
  <c r="Q150" i="7"/>
  <c r="BG150" i="7" s="1"/>
  <c r="V167" i="7"/>
  <c r="BL167" i="7" s="1"/>
  <c r="T194" i="7"/>
  <c r="BJ194" i="7" s="1"/>
  <c r="R200" i="7"/>
  <c r="P206" i="7"/>
  <c r="BF206" i="7" s="1"/>
  <c r="N212" i="7"/>
  <c r="BD212" i="7" s="1"/>
  <c r="U223" i="7"/>
  <c r="BK223" i="7" s="1"/>
  <c r="Q235" i="7"/>
  <c r="BG235" i="7" s="1"/>
  <c r="M247" i="7"/>
  <c r="V252" i="7"/>
  <c r="BL252" i="7" s="1"/>
  <c r="R264" i="7"/>
  <c r="N145" i="7"/>
  <c r="BD145" i="7" s="1"/>
  <c r="O164" i="7"/>
  <c r="BE164" i="7" s="1"/>
  <c r="R177" i="7"/>
  <c r="R187" i="7"/>
  <c r="L205" i="7"/>
  <c r="BB205" i="7" s="1"/>
  <c r="U210" i="7"/>
  <c r="BK210" i="7" s="1"/>
  <c r="S216" i="7"/>
  <c r="BI216" i="7" s="1"/>
  <c r="Q222" i="7"/>
  <c r="BG222" i="7" s="1"/>
  <c r="O228" i="7"/>
  <c r="BE228" i="7" s="1"/>
  <c r="M234" i="7"/>
  <c r="V263" i="7"/>
  <c r="BL263" i="7" s="1"/>
  <c r="U292" i="7"/>
  <c r="BK292" i="7" s="1"/>
  <c r="O310" i="7"/>
  <c r="BE310" i="7" s="1"/>
  <c r="R16" i="7"/>
  <c r="Q138" i="7"/>
  <c r="BG138" i="7" s="1"/>
  <c r="V110" i="7"/>
  <c r="BL110" i="7" s="1"/>
  <c r="Q157" i="7"/>
  <c r="BG157" i="7" s="1"/>
  <c r="P83" i="7"/>
  <c r="BF83" i="7" s="1"/>
  <c r="U79" i="7"/>
  <c r="BK79" i="7" s="1"/>
  <c r="M103" i="7"/>
  <c r="V148" i="7"/>
  <c r="BL148" i="7" s="1"/>
  <c r="R160" i="7"/>
  <c r="N172" i="7"/>
  <c r="BD172" i="7" s="1"/>
  <c r="U183" i="7"/>
  <c r="BK183" i="7" s="1"/>
  <c r="U130" i="7"/>
  <c r="BK130" i="7" s="1"/>
  <c r="O170" i="7"/>
  <c r="BE170" i="7" s="1"/>
  <c r="U189" i="7"/>
  <c r="BK189" i="7" s="1"/>
  <c r="Q201" i="7"/>
  <c r="BG201" i="7" s="1"/>
  <c r="M213" i="7"/>
  <c r="T224" i="7"/>
  <c r="BJ224" i="7" s="1"/>
  <c r="P236" i="7"/>
  <c r="BF236" i="7" s="1"/>
  <c r="U164" i="7"/>
  <c r="BK164" i="7" s="1"/>
  <c r="L181" i="7"/>
  <c r="BB181" i="7" s="1"/>
  <c r="L195" i="7"/>
  <c r="BB195" i="7" s="1"/>
  <c r="U200" i="7"/>
  <c r="BK200" i="7" s="1"/>
  <c r="S206" i="7"/>
  <c r="BI206" i="7" s="1"/>
  <c r="Q212" i="7"/>
  <c r="BG212" i="7" s="1"/>
  <c r="M224" i="7"/>
  <c r="T235" i="7"/>
  <c r="BJ235" i="7" s="1"/>
  <c r="R241" i="7"/>
  <c r="P247" i="7"/>
  <c r="BF247" i="7" s="1"/>
  <c r="U264" i="7"/>
  <c r="BK264" i="7" s="1"/>
  <c r="M146" i="7"/>
  <c r="L165" i="7"/>
  <c r="BB165" i="7" s="1"/>
  <c r="U187" i="7"/>
  <c r="BK187" i="7" s="1"/>
  <c r="O205" i="7"/>
  <c r="BE205" i="7" s="1"/>
  <c r="V216" i="7"/>
  <c r="BL216" i="7" s="1"/>
  <c r="T222" i="7"/>
  <c r="BJ222" i="7" s="1"/>
  <c r="R228" i="7"/>
  <c r="P234" i="7"/>
  <c r="BF234" i="7" s="1"/>
  <c r="L246" i="7"/>
  <c r="BB246" i="7" s="1"/>
  <c r="U251" i="7"/>
  <c r="BK251" i="7" s="1"/>
  <c r="Q263" i="7"/>
  <c r="BG263" i="7" s="1"/>
  <c r="O269" i="7"/>
  <c r="BE269" i="7" s="1"/>
  <c r="M275" i="7"/>
  <c r="S70" i="7"/>
  <c r="BI70" i="7" s="1"/>
  <c r="S146" i="7"/>
  <c r="BI146" i="7" s="1"/>
  <c r="N165" i="7"/>
  <c r="BD165" i="7" s="1"/>
  <c r="BC165" i="7" s="1"/>
  <c r="R199" i="7"/>
  <c r="P205" i="7"/>
  <c r="BF205" i="7" s="1"/>
  <c r="U222" i="7"/>
  <c r="BK222" i="7" s="1"/>
  <c r="S228" i="7"/>
  <c r="BI228" i="7" s="1"/>
  <c r="Q234" i="7"/>
  <c r="BG234" i="7" s="1"/>
  <c r="M246" i="7"/>
  <c r="V251" i="7"/>
  <c r="BL251" i="7" s="1"/>
  <c r="R263" i="7"/>
  <c r="P269" i="7"/>
  <c r="BF269" i="7" s="1"/>
  <c r="N275" i="7"/>
  <c r="BD275" i="7" s="1"/>
  <c r="L281" i="7"/>
  <c r="BB281" i="7" s="1"/>
  <c r="R161" i="7"/>
  <c r="R186" i="7"/>
  <c r="P192" i="7"/>
  <c r="BF192" i="7" s="1"/>
  <c r="N198" i="7"/>
  <c r="BD198" i="7" s="1"/>
  <c r="L204" i="7"/>
  <c r="BB204" i="7" s="1"/>
  <c r="U209" i="7"/>
  <c r="BK209" i="7" s="1"/>
  <c r="Q221" i="7"/>
  <c r="BG221" i="7" s="1"/>
  <c r="O227" i="7"/>
  <c r="BE227" i="7" s="1"/>
  <c r="M233" i="7"/>
  <c r="T244" i="7"/>
  <c r="BJ244" i="7" s="1"/>
  <c r="R250" i="7"/>
  <c r="P256" i="7"/>
  <c r="BF256" i="7" s="1"/>
  <c r="U273" i="7"/>
  <c r="BK273" i="7" s="1"/>
  <c r="M98" i="7"/>
  <c r="V157" i="7"/>
  <c r="BL157" i="7" s="1"/>
  <c r="L191" i="7"/>
  <c r="BB191" i="7" s="1"/>
  <c r="U196" i="7"/>
  <c r="BK196" i="7" s="1"/>
  <c r="S202" i="7"/>
  <c r="BI202" i="7" s="1"/>
  <c r="Q208" i="7"/>
  <c r="BG208" i="7" s="1"/>
  <c r="O214" i="7"/>
  <c r="BE214" i="7" s="1"/>
  <c r="M220" i="7"/>
  <c r="R237" i="7"/>
  <c r="N249" i="7"/>
  <c r="BD249" i="7" s="1"/>
  <c r="L255" i="7"/>
  <c r="BB255" i="7" s="1"/>
  <c r="U260" i="7"/>
  <c r="BK260" i="7" s="1"/>
  <c r="Q272" i="7"/>
  <c r="BG272" i="7" s="1"/>
  <c r="U181" i="7"/>
  <c r="BK181" i="7" s="1"/>
  <c r="Q195" i="7"/>
  <c r="BG195" i="7" s="1"/>
  <c r="O201" i="7"/>
  <c r="BE201" i="7" s="1"/>
  <c r="V212" i="7"/>
  <c r="BL212" i="7" s="1"/>
  <c r="R224" i="7"/>
  <c r="N236" i="7"/>
  <c r="BD236" i="7" s="1"/>
  <c r="L242" i="7"/>
  <c r="BB242" i="7" s="1"/>
  <c r="U247" i="7"/>
  <c r="BK247" i="7" s="1"/>
  <c r="O265" i="7"/>
  <c r="BE265" i="7" s="1"/>
  <c r="U122" i="7"/>
  <c r="BK122" i="7" s="1"/>
  <c r="M148" i="7"/>
  <c r="O166" i="7"/>
  <c r="BE166" i="7" s="1"/>
  <c r="L179" i="7"/>
  <c r="BB179" i="7" s="1"/>
  <c r="T205" i="7"/>
  <c r="BJ205" i="7" s="1"/>
  <c r="R211" i="7"/>
  <c r="N223" i="7"/>
  <c r="BD223" i="7" s="1"/>
  <c r="BC223" i="7" s="1"/>
  <c r="U234" i="7"/>
  <c r="BK234" i="7" s="1"/>
  <c r="U266" i="7"/>
  <c r="BK266" i="7" s="1"/>
  <c r="V281" i="7"/>
  <c r="BL281" i="7" s="1"/>
  <c r="R293" i="7"/>
  <c r="U316" i="7"/>
  <c r="BK316" i="7" s="1"/>
  <c r="S322" i="7"/>
  <c r="BI322" i="7" s="1"/>
  <c r="Q11" i="7"/>
  <c r="BG11" i="7" s="1"/>
  <c r="T116" i="7"/>
  <c r="BJ116" i="7" s="1"/>
  <c r="O163" i="7"/>
  <c r="BE163" i="7" s="1"/>
  <c r="S122" i="7"/>
  <c r="BI122" i="7" s="1"/>
  <c r="Q107" i="7"/>
  <c r="BG107" i="7" s="1"/>
  <c r="M150" i="7"/>
  <c r="R122" i="7"/>
  <c r="L95" i="7"/>
  <c r="BB95" i="7" s="1"/>
  <c r="V108" i="7"/>
  <c r="BL108" i="7" s="1"/>
  <c r="O129" i="7"/>
  <c r="BE129" i="7" s="1"/>
  <c r="R152" i="7"/>
  <c r="N164" i="7"/>
  <c r="BD164" i="7" s="1"/>
  <c r="U175" i="7"/>
  <c r="BK175" i="7" s="1"/>
  <c r="T58" i="7"/>
  <c r="BJ58" i="7" s="1"/>
  <c r="P145" i="7"/>
  <c r="BF145" i="7" s="1"/>
  <c r="V177" i="7"/>
  <c r="BL177" i="7" s="1"/>
  <c r="M205" i="7"/>
  <c r="T216" i="7"/>
  <c r="BJ216" i="7" s="1"/>
  <c r="P228" i="7"/>
  <c r="BF228" i="7" s="1"/>
  <c r="S190" i="7"/>
  <c r="BI190" i="7" s="1"/>
  <c r="O202" i="7"/>
  <c r="BE202" i="7" s="1"/>
  <c r="M208" i="7"/>
  <c r="V213" i="7"/>
  <c r="BL213" i="7" s="1"/>
  <c r="T219" i="7"/>
  <c r="BJ219" i="7" s="1"/>
  <c r="R225" i="7"/>
  <c r="U248" i="7"/>
  <c r="BK248" i="7" s="1"/>
  <c r="S254" i="7"/>
  <c r="BI254" i="7" s="1"/>
  <c r="Q260" i="7"/>
  <c r="BG260" i="7" s="1"/>
  <c r="M272" i="7"/>
  <c r="V151" i="7"/>
  <c r="BL151" i="7" s="1"/>
  <c r="U168" i="7"/>
  <c r="BK168" i="7" s="1"/>
  <c r="M181" i="7"/>
  <c r="M195" i="7"/>
  <c r="V200" i="7"/>
  <c r="BL200" i="7" s="1"/>
  <c r="T206" i="7"/>
  <c r="BJ206" i="7" s="1"/>
  <c r="R212" i="7"/>
  <c r="N224" i="7"/>
  <c r="BD224" i="7" s="1"/>
  <c r="U235" i="7"/>
  <c r="BK235" i="7" s="1"/>
  <c r="Q247" i="7"/>
  <c r="BG247" i="7" s="1"/>
  <c r="R276" i="7"/>
  <c r="N129" i="7"/>
  <c r="BD129" i="7" s="1"/>
  <c r="N181" i="7"/>
  <c r="BD181" i="7" s="1"/>
  <c r="N195" i="7"/>
  <c r="BD195" i="7" s="1"/>
  <c r="L201" i="7"/>
  <c r="BB201" i="7" s="1"/>
  <c r="U206" i="7"/>
  <c r="BK206" i="7" s="1"/>
  <c r="S212" i="7"/>
  <c r="BI212" i="7" s="1"/>
  <c r="O224" i="7"/>
  <c r="BE224" i="7" s="1"/>
  <c r="V235" i="7"/>
  <c r="BL235" i="7" s="1"/>
  <c r="R247" i="7"/>
  <c r="L265" i="7"/>
  <c r="BB265" i="7" s="1"/>
  <c r="U270" i="7"/>
  <c r="BK270" i="7" s="1"/>
  <c r="T72" i="7"/>
  <c r="BJ72" i="7" s="1"/>
  <c r="S120" i="7"/>
  <c r="BI120" i="7" s="1"/>
  <c r="U146" i="7"/>
  <c r="BK146" i="7" s="1"/>
  <c r="R165" i="7"/>
  <c r="U193" i="7"/>
  <c r="BK193" i="7" s="1"/>
  <c r="Q205" i="7"/>
  <c r="BG205" i="7" s="1"/>
  <c r="V222" i="7"/>
  <c r="BL222" i="7" s="1"/>
  <c r="T228" i="7"/>
  <c r="BJ228" i="7" s="1"/>
  <c r="R234" i="7"/>
  <c r="N246" i="7"/>
  <c r="BD246" i="7" s="1"/>
  <c r="L252" i="7"/>
  <c r="BB252" i="7" s="1"/>
  <c r="U257" i="7"/>
  <c r="BK257" i="7" s="1"/>
  <c r="S263" i="7"/>
  <c r="BI263" i="7" s="1"/>
  <c r="Q269" i="7"/>
  <c r="BG269" i="7" s="1"/>
  <c r="O275" i="7"/>
  <c r="BE275" i="7" s="1"/>
  <c r="M281" i="7"/>
  <c r="R141" i="7"/>
  <c r="Q192" i="7"/>
  <c r="BG192" i="7" s="1"/>
  <c r="O198" i="7"/>
  <c r="BE198" i="7" s="1"/>
  <c r="M204" i="7"/>
  <c r="R221" i="7"/>
  <c r="P227" i="7"/>
  <c r="BF227" i="7" s="1"/>
  <c r="N233" i="7"/>
  <c r="BD233" i="7" s="1"/>
  <c r="U244" i="7"/>
  <c r="BK244" i="7" s="1"/>
  <c r="Q256" i="7"/>
  <c r="BG256" i="7" s="1"/>
  <c r="V273" i="7"/>
  <c r="BL273" i="7" s="1"/>
  <c r="U98" i="7"/>
  <c r="BK98" i="7" s="1"/>
  <c r="M191" i="7"/>
  <c r="T202" i="7"/>
  <c r="BJ202" i="7" s="1"/>
  <c r="R208" i="7"/>
  <c r="P214" i="7"/>
  <c r="BF214" i="7" s="1"/>
  <c r="N220" i="7"/>
  <c r="BD220" i="7" s="1"/>
  <c r="L226" i="7"/>
  <c r="BB226" i="7" s="1"/>
  <c r="U231" i="7"/>
  <c r="BK231" i="7" s="1"/>
  <c r="O249" i="7"/>
  <c r="BE249" i="7" s="1"/>
  <c r="M255" i="7"/>
  <c r="V260" i="7"/>
  <c r="BL260" i="7" s="1"/>
  <c r="M170" i="7"/>
  <c r="V181" i="7"/>
  <c r="BL181" i="7" s="1"/>
  <c r="R195" i="7"/>
  <c r="P201" i="7"/>
  <c r="BF201" i="7" s="1"/>
  <c r="L213" i="7"/>
  <c r="BB213" i="7" s="1"/>
  <c r="U218" i="7"/>
  <c r="BK218" i="7" s="1"/>
  <c r="S224" i="7"/>
  <c r="BI224" i="7" s="1"/>
  <c r="O236" i="7"/>
  <c r="BE236" i="7" s="1"/>
  <c r="M242" i="7"/>
  <c r="P249" i="7"/>
  <c r="BF249" i="7" s="1"/>
  <c r="U271" i="7"/>
  <c r="BK271" i="7" s="1"/>
  <c r="P283" i="7"/>
  <c r="BF283" i="7" s="1"/>
  <c r="P126" i="7"/>
  <c r="BF126" i="7" s="1"/>
  <c r="R190" i="7"/>
  <c r="Q236" i="7"/>
  <c r="BG236" i="7" s="1"/>
  <c r="Q78" i="7"/>
  <c r="BG78" i="7" s="1"/>
  <c r="L206" i="7"/>
  <c r="BB206" i="7" s="1"/>
  <c r="R252" i="7"/>
  <c r="N167" i="7"/>
  <c r="BD167" i="7" s="1"/>
  <c r="R223" i="7"/>
  <c r="V103" i="7"/>
  <c r="BL103" i="7" s="1"/>
  <c r="T255" i="7"/>
  <c r="BJ255" i="7" s="1"/>
  <c r="M82" i="7"/>
  <c r="Q206" i="7"/>
  <c r="BG206" i="7" s="1"/>
  <c r="T269" i="7"/>
  <c r="BJ269" i="7" s="1"/>
  <c r="U287" i="7"/>
  <c r="BK287" i="7" s="1"/>
  <c r="T322" i="7"/>
  <c r="BJ322" i="7" s="1"/>
  <c r="R11" i="7"/>
  <c r="U258" i="7"/>
  <c r="BK258" i="7" s="1"/>
  <c r="U277" i="7"/>
  <c r="BK277" i="7" s="1"/>
  <c r="R291" i="7"/>
  <c r="N303" i="7"/>
  <c r="BD303" i="7" s="1"/>
  <c r="U314" i="7"/>
  <c r="BK314" i="7" s="1"/>
  <c r="O15" i="7"/>
  <c r="BE15" i="7" s="1"/>
  <c r="M21" i="7"/>
  <c r="R272" i="7"/>
  <c r="S283" i="7"/>
  <c r="BI283" i="7" s="1"/>
  <c r="Q289" i="7"/>
  <c r="BG289" i="7" s="1"/>
  <c r="O295" i="7"/>
  <c r="BE295" i="7" s="1"/>
  <c r="V306" i="7"/>
  <c r="BL306" i="7" s="1"/>
  <c r="R318" i="7"/>
  <c r="N13" i="7"/>
  <c r="BD13" i="7" s="1"/>
  <c r="P265" i="7"/>
  <c r="BF265" i="7" s="1"/>
  <c r="R281" i="7"/>
  <c r="U304" i="7"/>
  <c r="BK304" i="7" s="1"/>
  <c r="S310" i="7"/>
  <c r="BI310" i="7" s="1"/>
  <c r="O322" i="7"/>
  <c r="BE322" i="7" s="1"/>
  <c r="M11" i="7"/>
  <c r="V16" i="7"/>
  <c r="BL16" i="7" s="1"/>
  <c r="U5" i="7"/>
  <c r="BK5" i="7" s="1"/>
  <c r="T256" i="7"/>
  <c r="BJ256" i="7" s="1"/>
  <c r="V296" i="7"/>
  <c r="BL296" i="7" s="1"/>
  <c r="R308" i="7"/>
  <c r="P314" i="7"/>
  <c r="BF314" i="7" s="1"/>
  <c r="U14" i="7"/>
  <c r="BK14" i="7" s="1"/>
  <c r="N271" i="7"/>
  <c r="BD271" i="7" s="1"/>
  <c r="N283" i="7"/>
  <c r="BD283" i="7" s="1"/>
  <c r="L289" i="7"/>
  <c r="BB289" i="7" s="1"/>
  <c r="U294" i="7"/>
  <c r="BK294" i="7" s="1"/>
  <c r="Q306" i="7"/>
  <c r="BG306" i="7" s="1"/>
  <c r="T12" i="7"/>
  <c r="BJ12" i="7" s="1"/>
  <c r="R18" i="7"/>
  <c r="L15" i="7"/>
  <c r="BB15" i="7" s="1"/>
  <c r="O263" i="7"/>
  <c r="BE263" i="7" s="1"/>
  <c r="V286" i="7"/>
  <c r="BL286" i="7" s="1"/>
  <c r="R298" i="7"/>
  <c r="N310" i="7"/>
  <c r="BD310" i="7" s="1"/>
  <c r="L138" i="7"/>
  <c r="BB138" i="7" s="1"/>
  <c r="N202" i="7"/>
  <c r="BD202" i="7" s="1"/>
  <c r="T195" i="7"/>
  <c r="BJ195" i="7" s="1"/>
  <c r="O242" i="7"/>
  <c r="BE242" i="7" s="1"/>
  <c r="L125" i="7"/>
  <c r="BB125" i="7" s="1"/>
  <c r="U211" i="7"/>
  <c r="BK211" i="7" s="1"/>
  <c r="T179" i="7"/>
  <c r="BJ179" i="7" s="1"/>
  <c r="V275" i="7"/>
  <c r="BL275" i="7" s="1"/>
  <c r="V198" i="7"/>
  <c r="BL198" i="7" s="1"/>
  <c r="S138" i="7"/>
  <c r="BI138" i="7" s="1"/>
  <c r="R261" i="7"/>
  <c r="O212" i="7"/>
  <c r="BE212" i="7" s="1"/>
  <c r="S306" i="7"/>
  <c r="BI306" i="7" s="1"/>
  <c r="N12" i="7"/>
  <c r="BD12" i="7" s="1"/>
  <c r="R246" i="7"/>
  <c r="U269" i="7"/>
  <c r="BK269" i="7" s="1"/>
  <c r="R288" i="7"/>
  <c r="L306" i="7"/>
  <c r="BB306" i="7" s="1"/>
  <c r="U311" i="7"/>
  <c r="BK311" i="7" s="1"/>
  <c r="O12" i="7"/>
  <c r="BE12" i="7" s="1"/>
  <c r="R13" i="7"/>
  <c r="Q286" i="7"/>
  <c r="BG286" i="7" s="1"/>
  <c r="V303" i="7"/>
  <c r="BL303" i="7" s="1"/>
  <c r="R315" i="7"/>
  <c r="L16" i="7"/>
  <c r="BB16" i="7" s="1"/>
  <c r="U21" i="7"/>
  <c r="BK21" i="7" s="1"/>
  <c r="N274" i="7"/>
  <c r="BD274" i="7" s="1"/>
  <c r="P284" i="7"/>
  <c r="BF284" i="7" s="1"/>
  <c r="N290" i="7"/>
  <c r="BD290" i="7" s="1"/>
  <c r="L296" i="7"/>
  <c r="BB296" i="7" s="1"/>
  <c r="U301" i="7"/>
  <c r="BK301" i="7" s="1"/>
  <c r="M8" i="7"/>
  <c r="V13" i="7"/>
  <c r="BL13" i="7" s="1"/>
  <c r="R305" i="7"/>
  <c r="U11" i="7"/>
  <c r="BK11" i="7" s="1"/>
  <c r="U321" i="7"/>
  <c r="BK321" i="7" s="1"/>
  <c r="R278" i="7"/>
  <c r="L286" i="7"/>
  <c r="BB286" i="7" s="1"/>
  <c r="U291" i="7"/>
  <c r="BK291" i="7" s="1"/>
  <c r="Q303" i="7"/>
  <c r="BG303" i="7" s="1"/>
  <c r="R15" i="7"/>
  <c r="P21" i="7"/>
  <c r="BF21" i="7" s="1"/>
  <c r="R251" i="7"/>
  <c r="O273" i="7"/>
  <c r="BE273" i="7" s="1"/>
  <c r="V283" i="7"/>
  <c r="BL283" i="7" s="1"/>
  <c r="T289" i="7"/>
  <c r="BJ289" i="7" s="1"/>
  <c r="R295" i="7"/>
  <c r="U318" i="7"/>
  <c r="BK318" i="7" s="1"/>
  <c r="Q13" i="7"/>
  <c r="BG13" i="7" s="1"/>
  <c r="U281" i="7"/>
  <c r="BK281" i="7" s="1"/>
  <c r="V310" i="7"/>
  <c r="BL310" i="7" s="1"/>
  <c r="M12" i="7"/>
  <c r="S149" i="7"/>
  <c r="BI149" i="7" s="1"/>
  <c r="BH149" i="7" s="1"/>
  <c r="U213" i="7"/>
  <c r="BK213" i="7" s="1"/>
  <c r="R201" i="7"/>
  <c r="L149" i="7"/>
  <c r="BB149" i="7" s="1"/>
  <c r="N235" i="7"/>
  <c r="BD235" i="7" s="1"/>
  <c r="L32" i="7"/>
  <c r="BB32" i="7" s="1"/>
  <c r="T204" i="7"/>
  <c r="BJ204" i="7" s="1"/>
  <c r="O251" i="7"/>
  <c r="BE251" i="7" s="1"/>
  <c r="V159" i="7"/>
  <c r="BL159" i="7" s="1"/>
  <c r="U220" i="7"/>
  <c r="BK220" i="7" s="1"/>
  <c r="P190" i="7"/>
  <c r="BF190" i="7" s="1"/>
  <c r="V236" i="7"/>
  <c r="BL236" i="7" s="1"/>
  <c r="L151" i="7"/>
  <c r="BB151" i="7" s="1"/>
  <c r="V12" i="7"/>
  <c r="BL12" i="7" s="1"/>
  <c r="Q249" i="7"/>
  <c r="BG249" i="7" s="1"/>
  <c r="V271" i="7"/>
  <c r="BL271" i="7" s="1"/>
  <c r="Q283" i="7"/>
  <c r="BG283" i="7" s="1"/>
  <c r="O289" i="7"/>
  <c r="BE289" i="7" s="1"/>
  <c r="M295" i="7"/>
  <c r="T306" i="7"/>
  <c r="BJ306" i="7" s="1"/>
  <c r="R312" i="7"/>
  <c r="L13" i="7"/>
  <c r="BB13" i="7" s="1"/>
  <c r="U18" i="7"/>
  <c r="BK18" i="7" s="1"/>
  <c r="P281" i="7"/>
  <c r="BF281" i="7" s="1"/>
  <c r="U298" i="7"/>
  <c r="BK298" i="7" s="1"/>
  <c r="Q310" i="7"/>
  <c r="BG310" i="7" s="1"/>
  <c r="M322" i="7"/>
  <c r="T16" i="7"/>
  <c r="BJ16" i="7" s="1"/>
  <c r="L256" i="7"/>
  <c r="BB256" i="7" s="1"/>
  <c r="V290" i="7"/>
  <c r="BL290" i="7" s="1"/>
  <c r="T296" i="7"/>
  <c r="BJ296" i="7" s="1"/>
  <c r="R302" i="7"/>
  <c r="P308" i="7"/>
  <c r="BF308" i="7" s="1"/>
  <c r="N314" i="7"/>
  <c r="BD314" i="7" s="1"/>
  <c r="U8" i="7"/>
  <c r="BK8" i="7" s="1"/>
  <c r="S14" i="7"/>
  <c r="BI14" i="7" s="1"/>
  <c r="V247" i="7"/>
  <c r="BL247" i="7" s="1"/>
  <c r="R270" i="7"/>
  <c r="L283" i="7"/>
  <c r="BB283" i="7" s="1"/>
  <c r="U288" i="7"/>
  <c r="BK288" i="7" s="1"/>
  <c r="O306" i="7"/>
  <c r="BE306" i="7" s="1"/>
  <c r="R12" i="7"/>
  <c r="P11" i="7"/>
  <c r="BF11" i="7" s="1"/>
  <c r="R262" i="7"/>
  <c r="R280" i="7"/>
  <c r="T286" i="7"/>
  <c r="BJ286" i="7" s="1"/>
  <c r="R292" i="7"/>
  <c r="L310" i="7"/>
  <c r="BB310" i="7" s="1"/>
  <c r="U315" i="7"/>
  <c r="BK315" i="7" s="1"/>
  <c r="O16" i="7"/>
  <c r="BE16" i="7" s="1"/>
  <c r="Q254" i="7"/>
  <c r="BG254" i="7" s="1"/>
  <c r="V274" i="7"/>
  <c r="BL274" i="7" s="1"/>
  <c r="S284" i="7"/>
  <c r="BI284" i="7" s="1"/>
  <c r="Q290" i="7"/>
  <c r="BG290" i="7" s="1"/>
  <c r="O296" i="7"/>
  <c r="BE296" i="7" s="1"/>
  <c r="R319" i="7"/>
  <c r="P8" i="7"/>
  <c r="BF8" i="7" s="1"/>
  <c r="N14" i="7"/>
  <c r="BD14" i="7" s="1"/>
  <c r="U245" i="7"/>
  <c r="BK245" i="7" s="1"/>
  <c r="M269" i="7"/>
  <c r="R282" i="7"/>
  <c r="U305" i="7"/>
  <c r="BK305" i="7" s="1"/>
  <c r="Q16" i="7"/>
  <c r="BG16" i="7" s="1"/>
  <c r="L167" i="7"/>
  <c r="BB167" i="7" s="1"/>
  <c r="Q223" i="7"/>
  <c r="BG223" i="7" s="1"/>
  <c r="U114" i="7"/>
  <c r="BK114" i="7" s="1"/>
  <c r="R210" i="7"/>
  <c r="S226" i="7"/>
  <c r="BI226" i="7" s="1"/>
  <c r="N273" i="7"/>
  <c r="BD273" i="7" s="1"/>
  <c r="T242" i="7"/>
  <c r="BJ242" i="7" s="1"/>
  <c r="V223" i="7"/>
  <c r="BL223" i="7" s="1"/>
  <c r="N289" i="7"/>
  <c r="BD289" i="7" s="1"/>
  <c r="S13" i="7"/>
  <c r="BI13" i="7" s="1"/>
  <c r="P252" i="7"/>
  <c r="BF252" i="7" s="1"/>
  <c r="L274" i="7"/>
  <c r="BB274" i="7" s="1"/>
  <c r="N284" i="7"/>
  <c r="BD284" i="7" s="1"/>
  <c r="L290" i="7"/>
  <c r="BB290" i="7" s="1"/>
  <c r="U295" i="7"/>
  <c r="BK295" i="7" s="1"/>
  <c r="T13" i="7"/>
  <c r="BJ13" i="7" s="1"/>
  <c r="R19" i="7"/>
  <c r="N242" i="7"/>
  <c r="BD242" i="7" s="1"/>
  <c r="R267" i="7"/>
  <c r="R299" i="7"/>
  <c r="U322" i="7"/>
  <c r="BK322" i="7" s="1"/>
  <c r="S11" i="7"/>
  <c r="BI11" i="7" s="1"/>
  <c r="U285" i="7"/>
  <c r="BK285" i="7" s="1"/>
  <c r="O303" i="7"/>
  <c r="BE303" i="7" s="1"/>
  <c r="V314" i="7"/>
  <c r="BL314" i="7" s="1"/>
  <c r="R9" i="7"/>
  <c r="P15" i="7"/>
  <c r="BF15" i="7" s="1"/>
  <c r="N21" i="7"/>
  <c r="BD21" i="7" s="1"/>
  <c r="U250" i="7"/>
  <c r="BK250" i="7" s="1"/>
  <c r="S272" i="7"/>
  <c r="BI272" i="7" s="1"/>
  <c r="T283" i="7"/>
  <c r="BJ283" i="7" s="1"/>
  <c r="BH283" i="7" s="1"/>
  <c r="R289" i="7"/>
  <c r="P295" i="7"/>
  <c r="BF295" i="7" s="1"/>
  <c r="U312" i="7"/>
  <c r="BK312" i="7" s="1"/>
  <c r="O13" i="7"/>
  <c r="BE13" i="7" s="1"/>
  <c r="Q265" i="7"/>
  <c r="BG265" i="7" s="1"/>
  <c r="S281" i="7"/>
  <c r="BI281" i="7" s="1"/>
  <c r="T310" i="7"/>
  <c r="BJ310" i="7" s="1"/>
  <c r="R316" i="7"/>
  <c r="P322" i="7"/>
  <c r="BF322" i="7" s="1"/>
  <c r="N11" i="7"/>
  <c r="BD11" i="7" s="1"/>
  <c r="U302" i="7"/>
  <c r="BK302" i="7" s="1"/>
  <c r="S308" i="7"/>
  <c r="BI308" i="7" s="1"/>
  <c r="Q314" i="7"/>
  <c r="BG314" i="7" s="1"/>
  <c r="V14" i="7"/>
  <c r="BL14" i="7" s="1"/>
  <c r="O271" i="7"/>
  <c r="BE271" i="7" s="1"/>
  <c r="O283" i="7"/>
  <c r="BE283" i="7" s="1"/>
  <c r="M289" i="7"/>
  <c r="R306" i="7"/>
  <c r="U20" i="7"/>
  <c r="BK20" i="7" s="1"/>
  <c r="V172" i="7"/>
  <c r="BL172" i="7" s="1"/>
  <c r="N213" i="7"/>
  <c r="BD213" i="7" s="1"/>
  <c r="BC213" i="7" s="1"/>
  <c r="S179" i="7"/>
  <c r="BI179" i="7" s="1"/>
  <c r="U275" i="7"/>
  <c r="BK275" i="7" s="1"/>
  <c r="O200" i="7"/>
  <c r="BE200" i="7" s="1"/>
  <c r="U246" i="7"/>
  <c r="BK246" i="7" s="1"/>
  <c r="P216" i="7"/>
  <c r="BF216" i="7" s="1"/>
  <c r="U185" i="7"/>
  <c r="BK185" i="7" s="1"/>
  <c r="Q232" i="7"/>
  <c r="BG232" i="7" s="1"/>
  <c r="L202" i="7"/>
  <c r="BB202" i="7" s="1"/>
  <c r="R248" i="7"/>
  <c r="R317" i="7"/>
  <c r="P14" i="7"/>
  <c r="BF14" i="7" s="1"/>
  <c r="O255" i="7"/>
  <c r="BE255" i="7" s="1"/>
  <c r="S275" i="7"/>
  <c r="BI275" i="7" s="1"/>
  <c r="V284" i="7"/>
  <c r="BL284" i="7" s="1"/>
  <c r="T290" i="7"/>
  <c r="BJ290" i="7" s="1"/>
  <c r="R296" i="7"/>
  <c r="N308" i="7"/>
  <c r="BD308" i="7" s="1"/>
  <c r="L314" i="7"/>
  <c r="BB314" i="7" s="1"/>
  <c r="U319" i="7"/>
  <c r="BK319" i="7" s="1"/>
  <c r="S8" i="7"/>
  <c r="BI8" i="7" s="1"/>
  <c r="Q14" i="7"/>
  <c r="BG14" i="7" s="1"/>
  <c r="N247" i="7"/>
  <c r="BD247" i="7" s="1"/>
  <c r="U282" i="7"/>
  <c r="BK282" i="7" s="1"/>
  <c r="M306" i="7"/>
  <c r="R6" i="7"/>
  <c r="P12" i="7"/>
  <c r="BF12" i="7" s="1"/>
  <c r="U12" i="7"/>
  <c r="BK12" i="7" s="1"/>
  <c r="U261" i="7"/>
  <c r="BK261" i="7" s="1"/>
  <c r="R286" i="7"/>
  <c r="U309" i="7"/>
  <c r="BK309" i="7" s="1"/>
  <c r="M16" i="7"/>
  <c r="V21" i="7"/>
  <c r="BL21" i="7" s="1"/>
  <c r="T274" i="7"/>
  <c r="BJ274" i="7" s="1"/>
  <c r="Q284" i="7"/>
  <c r="BG284" i="7" s="1"/>
  <c r="O290" i="7"/>
  <c r="BE290" i="7" s="1"/>
  <c r="M296" i="7"/>
  <c r="R313" i="7"/>
  <c r="N8" i="7"/>
  <c r="BD8" i="7" s="1"/>
  <c r="L14" i="7"/>
  <c r="BB14" i="7" s="1"/>
  <c r="U19" i="7"/>
  <c r="BK19" i="7" s="1"/>
  <c r="P244" i="7"/>
  <c r="BF244" i="7" s="1"/>
  <c r="U299" i="7"/>
  <c r="BK299" i="7" s="1"/>
  <c r="V11" i="7"/>
  <c r="BL11" i="7" s="1"/>
  <c r="R322" i="7"/>
  <c r="O260" i="7"/>
  <c r="BE260" i="7" s="1"/>
  <c r="M286" i="7"/>
  <c r="R303" i="7"/>
  <c r="U9" i="7"/>
  <c r="BK9" i="7" s="1"/>
  <c r="S15" i="7"/>
  <c r="BI15" i="7" s="1"/>
  <c r="Q21" i="7"/>
  <c r="BG21" i="7" s="1"/>
  <c r="S251" i="7"/>
  <c r="BI251" i="7" s="1"/>
  <c r="P273" i="7"/>
  <c r="BF273" i="7" s="1"/>
  <c r="L284" i="7"/>
  <c r="BB284" i="7" s="1"/>
  <c r="U289" i="7"/>
  <c r="BK289" i="7" s="1"/>
  <c r="S295" i="7"/>
  <c r="BI295" i="7" s="1"/>
  <c r="R184" i="7"/>
  <c r="L219" i="7"/>
  <c r="BB219" i="7" s="1"/>
  <c r="R265" i="7"/>
  <c r="R188" i="7"/>
  <c r="M235" i="7"/>
  <c r="M206" i="7"/>
  <c r="S252" i="7"/>
  <c r="BI252" i="7" s="1"/>
  <c r="R163" i="7"/>
  <c r="N222" i="7"/>
  <c r="BD222" i="7" s="1"/>
  <c r="BC222" i="7" s="1"/>
  <c r="T191" i="7"/>
  <c r="BJ191" i="7" s="1"/>
  <c r="U207" i="7"/>
  <c r="BK207" i="7" s="1"/>
  <c r="P254" i="7"/>
  <c r="BF254" i="7" s="1"/>
  <c r="R235" i="7"/>
  <c r="L295" i="7"/>
  <c r="BB295" i="7" s="1"/>
  <c r="M15" i="7"/>
  <c r="M303" i="7"/>
  <c r="V308" i="7"/>
  <c r="BL308" i="7" s="1"/>
  <c r="T314" i="7"/>
  <c r="BJ314" i="7" s="1"/>
  <c r="R320" i="7"/>
  <c r="N15" i="7"/>
  <c r="BD15" i="7" s="1"/>
  <c r="L21" i="7"/>
  <c r="BB21" i="7" s="1"/>
  <c r="L272" i="7"/>
  <c r="BB272" i="7" s="1"/>
  <c r="R283" i="7"/>
  <c r="P289" i="7"/>
  <c r="BF289" i="7" s="1"/>
  <c r="N295" i="7"/>
  <c r="BD295" i="7" s="1"/>
  <c r="U306" i="7"/>
  <c r="BK306" i="7" s="1"/>
  <c r="M13" i="7"/>
  <c r="T15" i="7"/>
  <c r="BJ15" i="7" s="1"/>
  <c r="Q281" i="7"/>
  <c r="BG281" i="7" s="1"/>
  <c r="R310" i="7"/>
  <c r="N322" i="7"/>
  <c r="BD322" i="7" s="1"/>
  <c r="L11" i="7"/>
  <c r="BB11" i="7" s="1"/>
  <c r="U16" i="7"/>
  <c r="BK16" i="7" s="1"/>
  <c r="S256" i="7"/>
  <c r="BI256" i="7" s="1"/>
  <c r="BH256" i="7" s="1"/>
  <c r="U296" i="7"/>
  <c r="BK296" i="7" s="1"/>
  <c r="Q308" i="7"/>
  <c r="BG308" i="7" s="1"/>
  <c r="O314" i="7"/>
  <c r="BE314" i="7" s="1"/>
  <c r="V8" i="7"/>
  <c r="BL8" i="7" s="1"/>
  <c r="T14" i="7"/>
  <c r="BJ14" i="7" s="1"/>
  <c r="R20" i="7"/>
  <c r="M271" i="7"/>
  <c r="M283" i="7"/>
  <c r="R300" i="7"/>
  <c r="P306" i="7"/>
  <c r="BF306" i="7" s="1"/>
  <c r="U6" i="7"/>
  <c r="BK6" i="7" s="1"/>
  <c r="S12" i="7"/>
  <c r="BI12" i="7" s="1"/>
  <c r="N263" i="7"/>
  <c r="BD263" i="7" s="1"/>
  <c r="BC263" i="7" s="1"/>
  <c r="U286" i="7"/>
  <c r="BK286" i="7" s="1"/>
  <c r="M310" i="7"/>
  <c r="R10" i="7"/>
  <c r="P16" i="7"/>
  <c r="BF16" i="7" s="1"/>
  <c r="R254" i="7"/>
  <c r="Q275" i="7"/>
  <c r="BG275" i="7" s="1"/>
  <c r="T284" i="7"/>
  <c r="BJ284" i="7" s="1"/>
  <c r="R290" i="7"/>
  <c r="P296" i="7"/>
  <c r="BF296" i="7" s="1"/>
  <c r="L308" i="7"/>
  <c r="BB308" i="7" s="1"/>
  <c r="U313" i="7"/>
  <c r="BK313" i="7" s="1"/>
  <c r="S166" i="7"/>
  <c r="BI166" i="7" s="1"/>
  <c r="U224" i="7"/>
  <c r="BK224" i="7" s="1"/>
  <c r="P271" i="7"/>
  <c r="BF271" i="7" s="1"/>
  <c r="T125" i="7"/>
  <c r="BJ125" i="7" s="1"/>
  <c r="N177" i="7"/>
  <c r="BD177" i="7" s="1"/>
  <c r="L228" i="7"/>
  <c r="BB228" i="7" s="1"/>
  <c r="R274" i="7"/>
  <c r="R197" i="7"/>
  <c r="M244" i="7"/>
  <c r="S213" i="7"/>
  <c r="BI213" i="7" s="1"/>
  <c r="N260" i="7"/>
  <c r="BD260" i="7" s="1"/>
  <c r="U194" i="7"/>
  <c r="BK194" i="7" s="1"/>
  <c r="U279" i="7"/>
  <c r="BK279" i="7" s="1"/>
  <c r="P286" i="7"/>
  <c r="BF286" i="7" s="1"/>
  <c r="U303" i="7"/>
  <c r="BK303" i="7" s="1"/>
  <c r="V15" i="7"/>
  <c r="BL15" i="7" s="1"/>
  <c r="T21" i="7"/>
  <c r="BJ21" i="7" s="1"/>
  <c r="M274" i="7"/>
  <c r="O284" i="7"/>
  <c r="BE284" i="7" s="1"/>
  <c r="M290" i="7"/>
  <c r="V295" i="7"/>
  <c r="BL295" i="7" s="1"/>
  <c r="R307" i="7"/>
  <c r="L8" i="7"/>
  <c r="BB8" i="7" s="1"/>
  <c r="U13" i="7"/>
  <c r="BK13" i="7" s="1"/>
  <c r="V242" i="7"/>
  <c r="BL242" i="7" s="1"/>
  <c r="U293" i="7"/>
  <c r="BK293" i="7" s="1"/>
  <c r="V322" i="7"/>
  <c r="BL322" i="7" s="1"/>
  <c r="T11" i="7"/>
  <c r="BJ11" i="7" s="1"/>
  <c r="R17" i="7"/>
  <c r="R259" i="7"/>
  <c r="R297" i="7"/>
  <c r="P303" i="7"/>
  <c r="BF303" i="7" s="1"/>
  <c r="U320" i="7"/>
  <c r="BK320" i="7" s="1"/>
  <c r="Q15" i="7"/>
  <c r="BG15" i="7" s="1"/>
  <c r="O21" i="7"/>
  <c r="BE21" i="7" s="1"/>
  <c r="T272" i="7"/>
  <c r="BJ272" i="7" s="1"/>
  <c r="U283" i="7"/>
  <c r="BK283" i="7" s="1"/>
  <c r="S289" i="7"/>
  <c r="BI289" i="7" s="1"/>
  <c r="BH289" i="7" s="1"/>
  <c r="Q295" i="7"/>
  <c r="BG295" i="7" s="1"/>
  <c r="R7" i="7"/>
  <c r="P13" i="7"/>
  <c r="BF13" i="7" s="1"/>
  <c r="R21" i="7"/>
  <c r="T281" i="7"/>
  <c r="BJ281" i="7" s="1"/>
  <c r="R287" i="7"/>
  <c r="U310" i="7"/>
  <c r="BK310" i="7" s="1"/>
  <c r="Q322" i="7"/>
  <c r="BG322" i="7" s="1"/>
  <c r="O11" i="7"/>
  <c r="BE11" i="7" s="1"/>
  <c r="T308" i="7"/>
  <c r="BJ308" i="7" s="1"/>
  <c r="R314" i="7"/>
  <c r="Q8" i="7"/>
  <c r="BG8" i="7" s="1"/>
  <c r="M172" i="7"/>
  <c r="N200" i="7"/>
  <c r="BD200" i="7" s="1"/>
  <c r="T246" i="7"/>
  <c r="BJ246" i="7" s="1"/>
  <c r="R149" i="7"/>
  <c r="U233" i="7"/>
  <c r="BK233" i="7" s="1"/>
  <c r="V249" i="7"/>
  <c r="BL249" i="7" s="1"/>
  <c r="Q219" i="7"/>
  <c r="BG219" i="7" s="1"/>
  <c r="S200" i="7"/>
  <c r="BI200" i="7" s="1"/>
  <c r="Q246" i="7"/>
  <c r="BG246" i="7" s="1"/>
  <c r="U300" i="7"/>
  <c r="BK300" i="7" s="1"/>
  <c r="O281" i="7"/>
  <c r="BE281" i="7" s="1"/>
  <c r="R304" i="7"/>
  <c r="P310" i="7"/>
  <c r="BF310" i="7" s="1"/>
  <c r="L322" i="7"/>
  <c r="BB322" i="7" s="1"/>
  <c r="U10" i="7"/>
  <c r="BK10" i="7" s="1"/>
  <c r="S16" i="7"/>
  <c r="BI16" i="7" s="1"/>
  <c r="R5" i="7"/>
  <c r="V255" i="7"/>
  <c r="BL255" i="7" s="1"/>
  <c r="U290" i="7"/>
  <c r="BK290" i="7" s="1"/>
  <c r="S296" i="7"/>
  <c r="BI296" i="7" s="1"/>
  <c r="O308" i="7"/>
  <c r="BE308" i="7" s="1"/>
  <c r="M314" i="7"/>
  <c r="T8" i="7"/>
  <c r="BJ8" i="7" s="1"/>
  <c r="R14" i="7"/>
  <c r="O247" i="7"/>
  <c r="BE247" i="7" s="1"/>
  <c r="R294" i="7"/>
  <c r="N306" i="7"/>
  <c r="BD306" i="7" s="1"/>
  <c r="BC306" i="7" s="1"/>
  <c r="U317" i="7"/>
  <c r="BK317" i="7" s="1"/>
  <c r="Q12" i="7"/>
  <c r="BG12" i="7" s="1"/>
  <c r="O14" i="7"/>
  <c r="BE14" i="7" s="1"/>
  <c r="S286" i="7"/>
  <c r="BI286" i="7" s="1"/>
  <c r="R321" i="7"/>
  <c r="N16" i="7"/>
  <c r="BD16" i="7" s="1"/>
  <c r="U253" i="7"/>
  <c r="BK253" i="7" s="1"/>
  <c r="U274" i="7"/>
  <c r="BK274" i="7" s="1"/>
  <c r="R284" i="7"/>
  <c r="P290" i="7"/>
  <c r="BF290" i="7" s="1"/>
  <c r="N296" i="7"/>
  <c r="BD296" i="7" s="1"/>
  <c r="U307" i="7"/>
  <c r="BK307" i="7" s="1"/>
  <c r="O8" i="7"/>
  <c r="BE8" i="7" s="1"/>
  <c r="M14" i="7"/>
  <c r="L269" i="7"/>
  <c r="BB269" i="7" s="1"/>
  <c r="R311" i="7"/>
  <c r="L12" i="7"/>
  <c r="BB12" i="7" s="1"/>
  <c r="U17" i="7"/>
  <c r="BK17" i="7" s="1"/>
  <c r="P260" i="7"/>
  <c r="BF260" i="7" s="1"/>
  <c r="N286" i="7"/>
  <c r="BD286" i="7" s="1"/>
  <c r="U297" i="7"/>
  <c r="BK297" i="7" s="1"/>
  <c r="S303" i="7"/>
  <c r="BI303" i="7" s="1"/>
  <c r="T112" i="7"/>
  <c r="BJ112" i="7" s="1"/>
  <c r="AF217" i="7"/>
  <c r="AO74" i="1" a="1"/>
  <c r="AO74" i="1" s="1"/>
  <c r="AP74" i="1" s="1"/>
  <c r="AO18" i="1" a="1"/>
  <c r="AO18" i="1" s="1"/>
  <c r="AP18" i="1" s="1"/>
  <c r="AO338" i="1" a="1"/>
  <c r="AO338" i="1" s="1"/>
  <c r="AP338" i="1" s="1"/>
  <c r="AO410" i="1" a="1"/>
  <c r="AO410" i="1" s="1"/>
  <c r="AP410" i="1" s="1"/>
  <c r="AO326" i="1" a="1"/>
  <c r="AO326" i="1" s="1"/>
  <c r="AP326" i="1" s="1"/>
  <c r="AO312" i="1" a="1"/>
  <c r="AO312" i="1" s="1"/>
  <c r="AP312" i="1" s="1"/>
  <c r="AO368" i="1" a="1"/>
  <c r="AO368" i="1" s="1"/>
  <c r="AP368" i="1" s="1"/>
  <c r="AO30" i="1" a="1"/>
  <c r="AO30" i="1" s="1"/>
  <c r="AP30" i="1" s="1"/>
  <c r="AO262" i="1" a="1"/>
  <c r="AO262" i="1" s="1"/>
  <c r="AP262" i="1" s="1"/>
  <c r="AO22" i="1" a="1"/>
  <c r="AO22" i="1" s="1"/>
  <c r="AP22" i="1" s="1"/>
  <c r="AO310" i="1" a="1"/>
  <c r="AO310" i="1" s="1"/>
  <c r="AP310" i="1" s="1"/>
  <c r="AO5" i="1" a="1"/>
  <c r="AO5" i="1" s="1"/>
  <c r="AP5" i="1" s="1"/>
  <c r="AO184" i="1" a="1"/>
  <c r="AO184" i="1" s="1"/>
  <c r="AP184" i="1" s="1"/>
  <c r="AO328" i="1" a="1"/>
  <c r="AO328" i="1" s="1"/>
  <c r="AP328" i="1" s="1"/>
  <c r="AO530" i="1" a="1"/>
  <c r="AO530" i="1" s="1"/>
  <c r="AP530" i="1" s="1"/>
  <c r="AO526" i="1" a="1"/>
  <c r="AO526" i="1" s="1"/>
  <c r="AP526" i="1" s="1"/>
  <c r="AO286" i="1" a="1"/>
  <c r="AO286" i="1" s="1"/>
  <c r="AP286" i="1" s="1"/>
  <c r="AO112" i="1" a="1"/>
  <c r="AO112" i="1" s="1"/>
  <c r="AP112" i="1" s="1"/>
  <c r="AO298" i="1" a="1"/>
  <c r="AO298" i="1" s="1"/>
  <c r="AP298" i="1" s="1"/>
  <c r="AO250" i="1" a="1"/>
  <c r="AO250" i="1" s="1"/>
  <c r="AP250" i="1" s="1"/>
  <c r="AO206" i="1" a="1"/>
  <c r="AO206" i="1" s="1"/>
  <c r="AP206" i="1" s="1"/>
  <c r="AO50" i="1" a="1"/>
  <c r="AO50" i="1" s="1"/>
  <c r="AP50" i="1" s="1"/>
  <c r="AO144" i="1" a="1"/>
  <c r="AO144" i="1" s="1"/>
  <c r="AP144" i="1" s="1"/>
  <c r="AO266" i="1" a="1"/>
  <c r="AO266" i="1" s="1"/>
  <c r="AP266" i="1" s="1"/>
  <c r="AO45" i="1" a="1"/>
  <c r="AO45" i="1" s="1"/>
  <c r="AP45" i="1" s="1"/>
  <c r="AO242" i="1" a="1"/>
  <c r="AO242" i="1" s="1"/>
  <c r="AP242" i="1" s="1"/>
  <c r="AO402" i="1" a="1"/>
  <c r="AO402" i="1" s="1"/>
  <c r="AP402" i="1" s="1"/>
  <c r="AO442" i="1" a="1"/>
  <c r="AO442" i="1" s="1"/>
  <c r="AP442" i="1" s="1"/>
  <c r="AO378" i="1" a="1"/>
  <c r="AO378" i="1" s="1"/>
  <c r="AP378" i="1" s="1"/>
  <c r="AO113" i="1" a="1"/>
  <c r="AO113" i="1" s="1"/>
  <c r="AP113" i="1" s="1"/>
  <c r="AO358" i="1" a="1"/>
  <c r="AO358" i="1" s="1"/>
  <c r="AP358" i="1" s="1"/>
  <c r="AO354" i="1" a="1"/>
  <c r="AO354" i="1" s="1"/>
  <c r="AP354" i="1" s="1"/>
  <c r="AO370" i="1" a="1"/>
  <c r="AO370" i="1" s="1"/>
  <c r="AP370" i="1" s="1"/>
  <c r="AO362" i="1" a="1"/>
  <c r="AO362" i="1" s="1"/>
  <c r="AP362" i="1" s="1"/>
  <c r="BO183" i="7" l="1"/>
  <c r="BO180" i="7"/>
  <c r="BT176" i="7"/>
  <c r="BC148" i="7"/>
  <c r="BH166" i="7"/>
  <c r="BH252" i="7"/>
  <c r="BH275" i="7"/>
  <c r="BH88" i="7"/>
  <c r="BC220" i="7"/>
  <c r="BH28" i="7"/>
  <c r="BO207" i="7"/>
  <c r="BH120" i="7"/>
  <c r="BT30" i="7"/>
  <c r="BC16" i="7"/>
  <c r="BH212" i="7"/>
  <c r="BC103" i="7"/>
  <c r="BC36" i="7"/>
  <c r="BH122" i="7"/>
  <c r="BH134" i="7"/>
  <c r="BH60" i="7"/>
  <c r="BC177" i="7"/>
  <c r="BH190" i="7"/>
  <c r="BC167" i="7"/>
  <c r="BH192" i="7"/>
  <c r="BC65" i="7"/>
  <c r="BC58" i="7"/>
  <c r="BC69" i="7"/>
  <c r="BC42" i="7"/>
  <c r="BC289" i="7"/>
  <c r="BH224" i="7"/>
  <c r="BH132" i="7"/>
  <c r="BC252" i="7"/>
  <c r="BH232" i="7"/>
  <c r="BH208" i="7"/>
  <c r="BH96" i="7"/>
  <c r="BH223" i="7"/>
  <c r="BC123" i="7"/>
  <c r="BH126" i="7"/>
  <c r="BC94" i="7"/>
  <c r="BC120" i="7"/>
  <c r="BC70" i="7"/>
  <c r="BC40" i="7"/>
  <c r="BC314" i="7"/>
  <c r="BC48" i="7"/>
  <c r="BC28" i="7"/>
  <c r="BC246" i="7"/>
  <c r="BC39" i="7"/>
  <c r="BC235" i="7"/>
  <c r="BC145" i="7"/>
  <c r="BT180" i="7"/>
  <c r="BO68" i="7"/>
  <c r="BH213" i="7"/>
  <c r="BH138" i="7"/>
  <c r="BH99" i="7"/>
  <c r="BH115" i="7"/>
  <c r="BH59" i="7"/>
  <c r="BH179" i="7"/>
  <c r="BC310" i="7"/>
  <c r="BC195" i="7"/>
  <c r="BH254" i="7"/>
  <c r="BT183" i="7"/>
  <c r="BC233" i="7"/>
  <c r="BC172" i="7"/>
  <c r="BC82" i="7"/>
  <c r="BC122" i="7"/>
  <c r="BC27" i="7"/>
  <c r="BC151" i="7"/>
  <c r="BH303" i="7"/>
  <c r="BC274" i="7"/>
  <c r="BH249" i="7"/>
  <c r="BH200" i="7"/>
  <c r="BC15" i="7"/>
  <c r="BH251" i="7"/>
  <c r="BH101" i="7"/>
  <c r="BC149" i="7"/>
  <c r="BH44" i="7"/>
  <c r="BH16" i="7"/>
  <c r="BC286" i="7"/>
  <c r="BH146" i="7"/>
  <c r="BH43" i="7"/>
  <c r="BC26" i="7"/>
  <c r="BH263" i="7"/>
  <c r="BC78" i="7"/>
  <c r="BC146" i="7"/>
  <c r="BH40" i="7"/>
  <c r="BC44" i="7"/>
  <c r="BC125" i="7"/>
  <c r="BH65" i="7"/>
  <c r="BC59" i="7"/>
  <c r="BC200" i="7"/>
  <c r="BH12" i="7"/>
  <c r="BH265" i="7"/>
  <c r="BH201" i="7"/>
  <c r="BH94" i="7"/>
  <c r="BH31" i="7"/>
  <c r="BC33" i="7"/>
  <c r="BH286" i="7"/>
  <c r="BC164" i="7"/>
  <c r="BC159" i="7"/>
  <c r="BC191" i="7"/>
  <c r="BC157" i="7"/>
  <c r="BH39" i="7"/>
  <c r="BO84" i="7"/>
  <c r="BC98" i="7"/>
  <c r="BC181" i="7"/>
  <c r="BH296" i="7"/>
  <c r="BH295" i="7"/>
  <c r="BH48" i="7"/>
  <c r="BH82" i="7"/>
  <c r="BC179" i="7"/>
  <c r="BC256" i="7"/>
  <c r="BC115" i="7"/>
  <c r="BH51" i="7"/>
  <c r="BH172" i="7"/>
  <c r="BC296" i="7"/>
  <c r="BH15" i="7"/>
  <c r="BH233" i="7"/>
  <c r="BH145" i="7"/>
  <c r="BH121" i="7"/>
  <c r="BH78" i="7"/>
  <c r="BH27" i="7"/>
  <c r="BC136" i="7"/>
  <c r="BH13" i="7"/>
  <c r="BH177" i="7"/>
  <c r="BC96" i="7"/>
  <c r="BC260" i="7"/>
  <c r="BH170" i="7"/>
  <c r="BC101" i="7"/>
  <c r="BH272" i="7"/>
  <c r="BH11" i="7"/>
  <c r="BC273" i="7"/>
  <c r="BH284" i="7"/>
  <c r="BH103" i="7"/>
  <c r="BH226" i="7"/>
  <c r="BH70" i="7"/>
  <c r="BH136" i="7"/>
  <c r="BH36" i="7"/>
  <c r="BC295" i="7"/>
  <c r="BC95" i="7"/>
  <c r="BC31" i="7"/>
  <c r="BO237" i="7"/>
  <c r="BC322" i="7"/>
  <c r="BC242" i="7"/>
  <c r="AR217" i="7"/>
  <c r="CH217" i="7" s="1"/>
  <c r="BV217" i="7"/>
  <c r="BC11" i="7"/>
  <c r="BC249" i="7"/>
  <c r="BC275" i="7"/>
  <c r="BH206" i="7"/>
  <c r="BH222" i="7"/>
  <c r="BC132" i="7"/>
  <c r="BH290" i="7"/>
  <c r="BH234" i="7"/>
  <c r="BC97" i="7"/>
  <c r="AN6" i="7"/>
  <c r="CD6" i="7" s="1"/>
  <c r="BR6" i="7"/>
  <c r="AQ322" i="7"/>
  <c r="CG322" i="7" s="1"/>
  <c r="BU322" i="7"/>
  <c r="BH67" i="7"/>
  <c r="AL297" i="7"/>
  <c r="CB297" i="7" s="1"/>
  <c r="BP297" i="7"/>
  <c r="AT281" i="7"/>
  <c r="CJ281" i="7" s="1"/>
  <c r="BX281" i="7"/>
  <c r="AL12" i="7"/>
  <c r="CB12" i="7" s="1"/>
  <c r="BP12" i="7"/>
  <c r="AQ314" i="7"/>
  <c r="CG314" i="7" s="1"/>
  <c r="BU314" i="7"/>
  <c r="BH56" i="7"/>
  <c r="AJ18" i="7"/>
  <c r="BZ18" i="7" s="1"/>
  <c r="BN18" i="7"/>
  <c r="AS308" i="7"/>
  <c r="CI308" i="7" s="1"/>
  <c r="BW308" i="7"/>
  <c r="BH8" i="7"/>
  <c r="BH310" i="7"/>
  <c r="BC212" i="7"/>
  <c r="BH246" i="7"/>
  <c r="BH21" i="7"/>
  <c r="BC214" i="7"/>
  <c r="BC254" i="7"/>
  <c r="BH220" i="7"/>
  <c r="BH247" i="7"/>
  <c r="BC272" i="7"/>
  <c r="BH195" i="7"/>
  <c r="BH227" i="7"/>
  <c r="BH157" i="7"/>
  <c r="AT322" i="7"/>
  <c r="CJ322" i="7" s="1"/>
  <c r="BX322" i="7"/>
  <c r="AL6" i="7"/>
  <c r="CB6" i="7" s="1"/>
  <c r="BP6" i="7"/>
  <c r="AJ303" i="7"/>
  <c r="BZ303" i="7" s="1"/>
  <c r="BN303" i="7"/>
  <c r="BC138" i="7"/>
  <c r="AJ273" i="7"/>
  <c r="BZ273" i="7" s="1"/>
  <c r="BN273" i="7"/>
  <c r="AT20" i="7"/>
  <c r="CJ20" i="7" s="1"/>
  <c r="BX20" i="7"/>
  <c r="BC114" i="7"/>
  <c r="AN291" i="7"/>
  <c r="CD291" i="7" s="1"/>
  <c r="BR291" i="7"/>
  <c r="BH83" i="7"/>
  <c r="BC83" i="7"/>
  <c r="BC224" i="7"/>
  <c r="BC202" i="7"/>
  <c r="BH235" i="7"/>
  <c r="BC269" i="7"/>
  <c r="BC205" i="7"/>
  <c r="BH181" i="7"/>
  <c r="BC228" i="7"/>
  <c r="BH194" i="7"/>
  <c r="BH219" i="7"/>
  <c r="BC281" i="7"/>
  <c r="BH197" i="7"/>
  <c r="BH165" i="7"/>
  <c r="AN285" i="7"/>
  <c r="CD285" i="7" s="1"/>
  <c r="BR285" i="7"/>
  <c r="BC116" i="7"/>
  <c r="AR279" i="7"/>
  <c r="CH279" i="7" s="1"/>
  <c r="BV279" i="7"/>
  <c r="BC113" i="7"/>
  <c r="BH97" i="7"/>
  <c r="AS278" i="7"/>
  <c r="CI278" i="7" s="1"/>
  <c r="BW278" i="7"/>
  <c r="BH69" i="7"/>
  <c r="AO249" i="7"/>
  <c r="CE249" i="7" s="1"/>
  <c r="BS249" i="7"/>
  <c r="BC198" i="7"/>
  <c r="BH204" i="7"/>
  <c r="BH244" i="7"/>
  <c r="BH314" i="7"/>
  <c r="BC232" i="7"/>
  <c r="BC255" i="7"/>
  <c r="BH221" i="7"/>
  <c r="BC221" i="7"/>
  <c r="BC206" i="7"/>
  <c r="BH81" i="7"/>
  <c r="AS17" i="7"/>
  <c r="CI17" i="7" s="1"/>
  <c r="BW17" i="7"/>
  <c r="AJ21" i="7"/>
  <c r="BZ21" i="7" s="1"/>
  <c r="BN21" i="7"/>
  <c r="BH125" i="7"/>
  <c r="BC60" i="7"/>
  <c r="AQ16" i="7"/>
  <c r="CG16" i="7" s="1"/>
  <c r="BU16" i="7"/>
  <c r="BH167" i="7"/>
  <c r="BH107" i="7"/>
  <c r="BH110" i="7"/>
  <c r="BC308" i="7"/>
  <c r="BH281" i="7"/>
  <c r="BC284" i="7"/>
  <c r="BH14" i="7"/>
  <c r="BC251" i="7"/>
  <c r="BC201" i="7"/>
  <c r="BC210" i="7"/>
  <c r="BH72" i="7"/>
  <c r="AM302" i="7"/>
  <c r="CC302" i="7" s="1"/>
  <c r="BQ302" i="7"/>
  <c r="BH116" i="7"/>
  <c r="BC226" i="7"/>
  <c r="AJ279" i="7"/>
  <c r="BZ279" i="7" s="1"/>
  <c r="BN279" i="7"/>
  <c r="AQ276" i="7"/>
  <c r="CG276" i="7" s="1"/>
  <c r="BU276" i="7"/>
  <c r="AT13" i="7"/>
  <c r="CJ13" i="7" s="1"/>
  <c r="BX13" i="7"/>
  <c r="AQ308" i="7"/>
  <c r="CG308" i="7" s="1"/>
  <c r="BU308" i="7"/>
  <c r="AS264" i="7"/>
  <c r="CI264" i="7" s="1"/>
  <c r="BW264" i="7"/>
  <c r="AT313" i="7"/>
  <c r="CJ313" i="7" s="1"/>
  <c r="BX313" i="7"/>
  <c r="AS284" i="7"/>
  <c r="CI284" i="7" s="1"/>
  <c r="BW284" i="7"/>
  <c r="BC147" i="7"/>
  <c r="BC21" i="7"/>
  <c r="BC13" i="7"/>
  <c r="BH202" i="7"/>
  <c r="BH216" i="7"/>
  <c r="BH242" i="7"/>
  <c r="BH273" i="7"/>
  <c r="BH260" i="7"/>
  <c r="BH236" i="7"/>
  <c r="BH214" i="7"/>
  <c r="BH114" i="7"/>
  <c r="BH159" i="7"/>
  <c r="BH163" i="7"/>
  <c r="AS16" i="7"/>
  <c r="CI16" i="7" s="1"/>
  <c r="BW16" i="7"/>
  <c r="BH113" i="7"/>
  <c r="BC150" i="7"/>
  <c r="BH112" i="7"/>
  <c r="BH98" i="7"/>
  <c r="BC107" i="7"/>
  <c r="BH308" i="7"/>
  <c r="BC14" i="7"/>
  <c r="BC12" i="7"/>
  <c r="BC283" i="7"/>
  <c r="BC129" i="7"/>
  <c r="BH228" i="7"/>
  <c r="BH255" i="7"/>
  <c r="BH191" i="7"/>
  <c r="BH151" i="7"/>
  <c r="BH269" i="7"/>
  <c r="BH205" i="7"/>
  <c r="BC265" i="7"/>
  <c r="BC227" i="7"/>
  <c r="BC192" i="7"/>
  <c r="BC234" i="7"/>
  <c r="BH271" i="7"/>
  <c r="BH198" i="7"/>
  <c r="BC204" i="7"/>
  <c r="BC208" i="7"/>
  <c r="BC134" i="7"/>
  <c r="BC244" i="7"/>
  <c r="BH274" i="7"/>
  <c r="BC163" i="7"/>
  <c r="BC99" i="7"/>
  <c r="AQ13" i="7"/>
  <c r="CG13" i="7" s="1"/>
  <c r="BU13" i="7"/>
  <c r="AS276" i="7"/>
  <c r="CI276" i="7" s="1"/>
  <c r="BW276" i="7"/>
  <c r="AS316" i="7"/>
  <c r="CI316" i="7" s="1"/>
  <c r="BW316" i="7"/>
  <c r="AN15" i="7"/>
  <c r="CD15" i="7" s="1"/>
  <c r="BR15" i="7"/>
  <c r="AN317" i="7"/>
  <c r="CD317" i="7" s="1"/>
  <c r="BR317" i="7"/>
  <c r="BC108" i="7"/>
  <c r="BC110" i="7"/>
  <c r="AT5" i="7"/>
  <c r="CJ5" i="7" s="1"/>
  <c r="BX5" i="7"/>
  <c r="AM294" i="7"/>
  <c r="CC294" i="7" s="1"/>
  <c r="BQ294" i="7"/>
  <c r="BC8" i="7"/>
  <c r="BC247" i="7"/>
  <c r="BC290" i="7"/>
  <c r="BH306" i="7"/>
  <c r="BC271" i="7"/>
  <c r="BC303" i="7"/>
  <c r="BH322" i="7"/>
  <c r="BC236" i="7"/>
  <c r="BC216" i="7"/>
  <c r="BC190" i="7"/>
  <c r="BH210" i="7"/>
  <c r="BC219" i="7"/>
  <c r="BC197" i="7"/>
  <c r="AM18" i="7"/>
  <c r="CC18" i="7" s="1"/>
  <c r="BQ18" i="7"/>
  <c r="AS7" i="7"/>
  <c r="CI7" i="7" s="1"/>
  <c r="BW7" i="7"/>
  <c r="BC71" i="7"/>
  <c r="AM272" i="7"/>
  <c r="CC272" i="7" s="1"/>
  <c r="BQ272" i="7"/>
  <c r="AL267" i="7"/>
  <c r="CB267" i="7" s="1"/>
  <c r="BP267" i="7"/>
  <c r="AO12" i="7"/>
  <c r="CE12" i="7" s="1"/>
  <c r="BS12" i="7"/>
  <c r="AS302" i="7"/>
  <c r="CI302" i="7" s="1"/>
  <c r="BW302" i="7"/>
  <c r="BC81" i="7"/>
  <c r="AJ11" i="7"/>
  <c r="BZ11" i="7" s="1"/>
  <c r="BN11" i="7"/>
  <c r="AR20" i="7"/>
  <c r="CH20" i="7" s="1"/>
  <c r="BV20" i="7"/>
  <c r="AN21" i="7"/>
  <c r="CD21" i="7" s="1"/>
  <c r="BR21" i="7"/>
  <c r="AN274" i="7"/>
  <c r="CD274" i="7" s="1"/>
  <c r="BR274" i="7"/>
  <c r="AM322" i="7"/>
  <c r="CC322" i="7" s="1"/>
  <c r="BQ322" i="7"/>
  <c r="AL314" i="7"/>
  <c r="CB314" i="7" s="1"/>
  <c r="BP314" i="7"/>
  <c r="AQ267" i="7"/>
  <c r="CG267" i="7" s="1"/>
  <c r="BU267" i="7"/>
  <c r="AN289" i="7"/>
  <c r="CD289" i="7" s="1"/>
  <c r="BR289" i="7"/>
  <c r="AS311" i="7"/>
  <c r="CI311" i="7" s="1"/>
  <c r="BW311" i="7"/>
  <c r="AL145" i="7"/>
  <c r="CB145" i="7" s="1"/>
  <c r="BP145" i="7"/>
  <c r="AS10" i="7"/>
  <c r="CI10" i="7" s="1"/>
  <c r="BW10" i="7"/>
  <c r="AO322" i="7"/>
  <c r="CE322" i="7" s="1"/>
  <c r="BS322" i="7"/>
  <c r="AR15" i="7"/>
  <c r="CH15" i="7" s="1"/>
  <c r="BV15" i="7"/>
  <c r="AN255" i="7"/>
  <c r="CD255" i="7" s="1"/>
  <c r="BR255" i="7"/>
  <c r="AT296" i="7"/>
  <c r="CJ296" i="7" s="1"/>
  <c r="BX296" i="7"/>
  <c r="AJ275" i="7"/>
  <c r="BZ275" i="7" s="1"/>
  <c r="BN275" i="7"/>
  <c r="AN284" i="7"/>
  <c r="CD284" i="7" s="1"/>
  <c r="BR284" i="7"/>
  <c r="AN12" i="7"/>
  <c r="CD12" i="7" s="1"/>
  <c r="BR12" i="7"/>
  <c r="AJ235" i="7"/>
  <c r="BZ235" i="7" s="1"/>
  <c r="BN235" i="7"/>
  <c r="AR238" i="7"/>
  <c r="CH238" i="7" s="1"/>
  <c r="BV238" i="7"/>
  <c r="AO14" i="7"/>
  <c r="CE14" i="7" s="1"/>
  <c r="BS14" i="7"/>
  <c r="AQ21" i="7"/>
  <c r="CG21" i="7" s="1"/>
  <c r="BU21" i="7"/>
  <c r="AQ15" i="7"/>
  <c r="CG15" i="7" s="1"/>
  <c r="BU15" i="7"/>
  <c r="AJ15" i="7"/>
  <c r="BZ15" i="7" s="1"/>
  <c r="BN15" i="7"/>
  <c r="AS273" i="7"/>
  <c r="CI273" i="7" s="1"/>
  <c r="BW273" i="7"/>
  <c r="AS307" i="7"/>
  <c r="CI307" i="7" s="1"/>
  <c r="BW307" i="7"/>
  <c r="AR291" i="7"/>
  <c r="CH291" i="7" s="1"/>
  <c r="BV291" i="7"/>
  <c r="AM295" i="7"/>
  <c r="CC295" i="7" s="1"/>
  <c r="BQ295" i="7"/>
  <c r="AM276" i="7"/>
  <c r="CC276" i="7" s="1"/>
  <c r="BQ276" i="7"/>
  <c r="AJ274" i="7"/>
  <c r="BZ274" i="7" s="1"/>
  <c r="BN274" i="7"/>
  <c r="AL212" i="7"/>
  <c r="CB212" i="7" s="1"/>
  <c r="BP212" i="7"/>
  <c r="AQ14" i="7"/>
  <c r="CG14" i="7" s="1"/>
  <c r="BU14" i="7"/>
  <c r="AS317" i="7"/>
  <c r="CI317" i="7" s="1"/>
  <c r="BW317" i="7"/>
  <c r="AM14" i="7"/>
  <c r="CC14" i="7" s="1"/>
  <c r="BQ14" i="7"/>
  <c r="AQ289" i="7"/>
  <c r="CG289" i="7" s="1"/>
  <c r="BU289" i="7"/>
  <c r="AO308" i="7"/>
  <c r="CE308" i="7" s="1"/>
  <c r="BS308" i="7"/>
  <c r="AQ251" i="7"/>
  <c r="CG251" i="7" s="1"/>
  <c r="BU251" i="7"/>
  <c r="AT14" i="7"/>
  <c r="CJ14" i="7" s="1"/>
  <c r="BX14" i="7"/>
  <c r="AN272" i="7"/>
  <c r="CD272" i="7" s="1"/>
  <c r="BR272" i="7"/>
  <c r="AN306" i="7"/>
  <c r="CD306" i="7" s="1"/>
  <c r="BR306" i="7"/>
  <c r="AJ14" i="7"/>
  <c r="BZ14" i="7" s="1"/>
  <c r="BN14" i="7"/>
  <c r="AQ280" i="7"/>
  <c r="CG280" i="7" s="1"/>
  <c r="BU280" i="7"/>
  <c r="AO255" i="7"/>
  <c r="CE255" i="7" s="1"/>
  <c r="BS255" i="7"/>
  <c r="BH42" i="7"/>
  <c r="AO5" i="7"/>
  <c r="CE5" i="7" s="1"/>
  <c r="BS5" i="7"/>
  <c r="AM17" i="7"/>
  <c r="CC17" i="7" s="1"/>
  <c r="BQ17" i="7"/>
  <c r="AJ289" i="7"/>
  <c r="BZ289" i="7" s="1"/>
  <c r="BN289" i="7"/>
  <c r="AT294" i="7"/>
  <c r="CJ294" i="7" s="1"/>
  <c r="BX294" i="7"/>
  <c r="AS299" i="7"/>
  <c r="CI299" i="7" s="1"/>
  <c r="BW299" i="7"/>
  <c r="AS312" i="7"/>
  <c r="CI312" i="7" s="1"/>
  <c r="BW312" i="7"/>
  <c r="AT279" i="7"/>
  <c r="CJ279" i="7" s="1"/>
  <c r="BX279" i="7"/>
  <c r="AN302" i="7"/>
  <c r="CD302" i="7" s="1"/>
  <c r="BR302" i="7"/>
  <c r="AT208" i="7"/>
  <c r="CJ208" i="7" s="1"/>
  <c r="BX208" i="7"/>
  <c r="AS15" i="7"/>
  <c r="CI15" i="7" s="1"/>
  <c r="BW15" i="7"/>
  <c r="AN309" i="7"/>
  <c r="CD309" i="7" s="1"/>
  <c r="BR309" i="7"/>
  <c r="AS5" i="7"/>
  <c r="CI5" i="7" s="1"/>
  <c r="BW5" i="7"/>
  <c r="AR276" i="7"/>
  <c r="CH276" i="7" s="1"/>
  <c r="BV276" i="7"/>
  <c r="AL11" i="7"/>
  <c r="CB11" i="7" s="1"/>
  <c r="BP11" i="7"/>
  <c r="AO260" i="7"/>
  <c r="CE260" i="7" s="1"/>
  <c r="BS260" i="7"/>
  <c r="AM306" i="7"/>
  <c r="CC306" i="7" s="1"/>
  <c r="BQ306" i="7"/>
  <c r="AJ304" i="7"/>
  <c r="BZ304" i="7" s="1"/>
  <c r="BN304" i="7"/>
  <c r="AN20" i="7"/>
  <c r="CD20" i="7" s="1"/>
  <c r="BR20" i="7"/>
  <c r="AJ285" i="7"/>
  <c r="BZ285" i="7" s="1"/>
  <c r="BN285" i="7"/>
  <c r="AL284" i="7"/>
  <c r="CB284" i="7" s="1"/>
  <c r="BP284" i="7"/>
  <c r="AJ224" i="7"/>
  <c r="BZ224" i="7" s="1"/>
  <c r="BN224" i="7"/>
  <c r="AO20" i="7"/>
  <c r="CE20" i="7" s="1"/>
  <c r="BS20" i="7"/>
  <c r="AM304" i="7"/>
  <c r="CC304" i="7" s="1"/>
  <c r="BQ304" i="7"/>
  <c r="AQ268" i="7"/>
  <c r="CG268" i="7" s="1"/>
  <c r="BU268" i="7"/>
  <c r="AT273" i="7"/>
  <c r="CJ273" i="7" s="1"/>
  <c r="BX273" i="7"/>
  <c r="AN11" i="7"/>
  <c r="CD11" i="7" s="1"/>
  <c r="BR11" i="7"/>
  <c r="AJ227" i="7"/>
  <c r="BZ227" i="7" s="1"/>
  <c r="BN227" i="7"/>
  <c r="AL304" i="7"/>
  <c r="CB304" i="7" s="1"/>
  <c r="BP304" i="7"/>
  <c r="AO276" i="7"/>
  <c r="CE276" i="7" s="1"/>
  <c r="BS276" i="7"/>
  <c r="AS285" i="7"/>
  <c r="CI285" i="7" s="1"/>
  <c r="BW285" i="7"/>
  <c r="AN313" i="7"/>
  <c r="CD313" i="7" s="1"/>
  <c r="BR313" i="7"/>
  <c r="AL246" i="7"/>
  <c r="CB246" i="7" s="1"/>
  <c r="BP246" i="7"/>
  <c r="AM202" i="7"/>
  <c r="CC202" i="7" s="1"/>
  <c r="BQ202" i="7"/>
  <c r="AJ197" i="7"/>
  <c r="BZ197" i="7" s="1"/>
  <c r="BN197" i="7"/>
  <c r="AQ205" i="7"/>
  <c r="CG205" i="7" s="1"/>
  <c r="BU205" i="7"/>
  <c r="AJ123" i="7"/>
  <c r="BZ123" i="7" s="1"/>
  <c r="BN123" i="7"/>
  <c r="AR48" i="7"/>
  <c r="CH48" i="7" s="1"/>
  <c r="BV48" i="7"/>
  <c r="AR169" i="7"/>
  <c r="CH169" i="7" s="1"/>
  <c r="BV169" i="7"/>
  <c r="AS95" i="7"/>
  <c r="CI95" i="7" s="1"/>
  <c r="BW95" i="7"/>
  <c r="AR153" i="7"/>
  <c r="CH153" i="7" s="1"/>
  <c r="BV153" i="7"/>
  <c r="AN216" i="7"/>
  <c r="CD216" i="7" s="1"/>
  <c r="BR216" i="7"/>
  <c r="AQ166" i="7"/>
  <c r="CG166" i="7" s="1"/>
  <c r="BU166" i="7"/>
  <c r="AS178" i="7"/>
  <c r="CI178" i="7" s="1"/>
  <c r="BW178" i="7"/>
  <c r="AJ170" i="7"/>
  <c r="BZ170" i="7" s="1"/>
  <c r="BN170" i="7"/>
  <c r="AN200" i="7"/>
  <c r="CD200" i="7" s="1"/>
  <c r="BR200" i="7"/>
  <c r="AN100" i="7"/>
  <c r="CD100" i="7" s="1"/>
  <c r="BR100" i="7"/>
  <c r="AT276" i="7"/>
  <c r="CJ276" i="7" s="1"/>
  <c r="BX276" i="7"/>
  <c r="AR233" i="7"/>
  <c r="CH233" i="7" s="1"/>
  <c r="BV233" i="7"/>
  <c r="AQ232" i="7"/>
  <c r="CG232" i="7" s="1"/>
  <c r="BU232" i="7"/>
  <c r="AS247" i="7"/>
  <c r="CI247" i="7" s="1"/>
  <c r="BW247" i="7"/>
  <c r="AQ149" i="7"/>
  <c r="CG149" i="7" s="1"/>
  <c r="BU149" i="7"/>
  <c r="AO221" i="7"/>
  <c r="CE221" i="7" s="1"/>
  <c r="BS221" i="7"/>
  <c r="AL186" i="7"/>
  <c r="CB186" i="7" s="1"/>
  <c r="BP186" i="7"/>
  <c r="AN198" i="7"/>
  <c r="CD198" i="7" s="1"/>
  <c r="BR198" i="7"/>
  <c r="AM211" i="7"/>
  <c r="CC211" i="7" s="1"/>
  <c r="BQ211" i="7"/>
  <c r="AL203" i="7"/>
  <c r="CB203" i="7" s="1"/>
  <c r="BP203" i="7"/>
  <c r="AS135" i="7"/>
  <c r="CI135" i="7" s="1"/>
  <c r="BW135" i="7"/>
  <c r="AS137" i="7"/>
  <c r="CI137" i="7" s="1"/>
  <c r="BW137" i="7"/>
  <c r="AS261" i="7"/>
  <c r="CI261" i="7" s="1"/>
  <c r="BW261" i="7"/>
  <c r="AN221" i="7"/>
  <c r="CD221" i="7" s="1"/>
  <c r="BR221" i="7"/>
  <c r="AO235" i="7"/>
  <c r="CE235" i="7" s="1"/>
  <c r="BS235" i="7"/>
  <c r="AO261" i="7"/>
  <c r="CE261" i="7" s="1"/>
  <c r="BS261" i="7"/>
  <c r="AT214" i="7"/>
  <c r="CJ214" i="7" s="1"/>
  <c r="BX214" i="7"/>
  <c r="AS194" i="7"/>
  <c r="CI194" i="7" s="1"/>
  <c r="BW194" i="7"/>
  <c r="AJ186" i="7"/>
  <c r="BZ186" i="7" s="1"/>
  <c r="BN186" i="7"/>
  <c r="AR204" i="7"/>
  <c r="CH204" i="7" s="1"/>
  <c r="BV204" i="7"/>
  <c r="AO202" i="7"/>
  <c r="CE202" i="7" s="1"/>
  <c r="BS202" i="7"/>
  <c r="AJ148" i="7"/>
  <c r="BZ148" i="7" s="1"/>
  <c r="BN148" i="7"/>
  <c r="AQ28" i="7"/>
  <c r="CG28" i="7" s="1"/>
  <c r="BU28" i="7"/>
  <c r="AM232" i="7"/>
  <c r="CC232" i="7" s="1"/>
  <c r="BQ232" i="7"/>
  <c r="AS235" i="7"/>
  <c r="CI235" i="7" s="1"/>
  <c r="BW235" i="7"/>
  <c r="AS221" i="7"/>
  <c r="CI221" i="7" s="1"/>
  <c r="BW221" i="7"/>
  <c r="AN225" i="7"/>
  <c r="CD225" i="7" s="1"/>
  <c r="BR225" i="7"/>
  <c r="AR234" i="7"/>
  <c r="CH234" i="7" s="1"/>
  <c r="BV234" i="7"/>
  <c r="AL233" i="7"/>
  <c r="CB233" i="7" s="1"/>
  <c r="BP233" i="7"/>
  <c r="AM188" i="7"/>
  <c r="CC188" i="7" s="1"/>
  <c r="BQ188" i="7"/>
  <c r="AQ194" i="7"/>
  <c r="CG194" i="7" s="1"/>
  <c r="BU194" i="7"/>
  <c r="AJ204" i="7"/>
  <c r="BZ204" i="7" s="1"/>
  <c r="BN204" i="7"/>
  <c r="AS138" i="7"/>
  <c r="CI138" i="7" s="1"/>
  <c r="BW138" i="7"/>
  <c r="AN131" i="7"/>
  <c r="CD131" i="7" s="1"/>
  <c r="BR131" i="7"/>
  <c r="AT128" i="7"/>
  <c r="CJ128" i="7" s="1"/>
  <c r="BX128" i="7"/>
  <c r="AQ260" i="7"/>
  <c r="CG260" i="7" s="1"/>
  <c r="BU260" i="7"/>
  <c r="AS179" i="7"/>
  <c r="CI179" i="7" s="1"/>
  <c r="BW179" i="7"/>
  <c r="AQ217" i="7"/>
  <c r="CG217" i="7" s="1"/>
  <c r="BU217" i="7"/>
  <c r="AM215" i="7"/>
  <c r="CC215" i="7" s="1"/>
  <c r="BQ215" i="7"/>
  <c r="AS218" i="7"/>
  <c r="CI218" i="7" s="1"/>
  <c r="BW218" i="7"/>
  <c r="AL228" i="7"/>
  <c r="CB228" i="7" s="1"/>
  <c r="BP228" i="7"/>
  <c r="AQ226" i="7"/>
  <c r="CG226" i="7" s="1"/>
  <c r="BU226" i="7"/>
  <c r="AR236" i="7"/>
  <c r="CH236" i="7" s="1"/>
  <c r="BV236" i="7"/>
  <c r="AL181" i="7"/>
  <c r="CB181" i="7" s="1"/>
  <c r="BP181" i="7"/>
  <c r="AS189" i="7"/>
  <c r="CI189" i="7" s="1"/>
  <c r="BW189" i="7"/>
  <c r="AJ202" i="7"/>
  <c r="BZ202" i="7" s="1"/>
  <c r="BN202" i="7"/>
  <c r="AN211" i="7"/>
  <c r="CD211" i="7" s="1"/>
  <c r="BR211" i="7"/>
  <c r="AO197" i="7"/>
  <c r="CE197" i="7" s="1"/>
  <c r="BS197" i="7"/>
  <c r="AS206" i="7"/>
  <c r="CI206" i="7" s="1"/>
  <c r="BW206" i="7"/>
  <c r="AJ133" i="7"/>
  <c r="BZ133" i="7" s="1"/>
  <c r="BN133" i="7"/>
  <c r="AN97" i="7"/>
  <c r="CD97" i="7" s="1"/>
  <c r="BR97" i="7"/>
  <c r="AQ236" i="7"/>
  <c r="CG236" i="7" s="1"/>
  <c r="BU236" i="7"/>
  <c r="AJ246" i="7"/>
  <c r="BZ246" i="7" s="1"/>
  <c r="BN246" i="7"/>
  <c r="AS237" i="7"/>
  <c r="CI237" i="7" s="1"/>
  <c r="BW237" i="7"/>
  <c r="AL247" i="7"/>
  <c r="CB247" i="7" s="1"/>
  <c r="BP247" i="7"/>
  <c r="AS260" i="7"/>
  <c r="CI260" i="7" s="1"/>
  <c r="BW260" i="7"/>
  <c r="AR212" i="7"/>
  <c r="CH212" i="7" s="1"/>
  <c r="BV212" i="7"/>
  <c r="AS168" i="7"/>
  <c r="CI168" i="7" s="1"/>
  <c r="BW168" i="7"/>
  <c r="BT171" i="7"/>
  <c r="AS186" i="7"/>
  <c r="CI186" i="7" s="1"/>
  <c r="BW186" i="7"/>
  <c r="AO195" i="7"/>
  <c r="CE195" i="7" s="1"/>
  <c r="BS195" i="7"/>
  <c r="AL193" i="7"/>
  <c r="CB193" i="7" s="1"/>
  <c r="BP193" i="7"/>
  <c r="BO193" i="7" s="1"/>
  <c r="AO110" i="7"/>
  <c r="CE110" i="7" s="1"/>
  <c r="BS110" i="7"/>
  <c r="AS111" i="7"/>
  <c r="CI111" i="7" s="1"/>
  <c r="BW111" i="7"/>
  <c r="AN253" i="7"/>
  <c r="CD253" i="7" s="1"/>
  <c r="BR253" i="7"/>
  <c r="AT256" i="7"/>
  <c r="CJ256" i="7" s="1"/>
  <c r="BX256" i="7"/>
  <c r="AR248" i="7"/>
  <c r="CH248" i="7" s="1"/>
  <c r="BV248" i="7"/>
  <c r="AN153" i="7"/>
  <c r="CD153" i="7" s="1"/>
  <c r="BR153" i="7"/>
  <c r="AN219" i="7"/>
  <c r="CD219" i="7" s="1"/>
  <c r="BR219" i="7"/>
  <c r="AS217" i="7"/>
  <c r="CI217" i="7" s="1"/>
  <c r="BW217" i="7"/>
  <c r="AQ211" i="7"/>
  <c r="CG211" i="7" s="1"/>
  <c r="BU211" i="7"/>
  <c r="AS146" i="7"/>
  <c r="CI146" i="7" s="1"/>
  <c r="BW146" i="7"/>
  <c r="AL169" i="7"/>
  <c r="CB169" i="7" s="1"/>
  <c r="BP169" i="7"/>
  <c r="AT166" i="7"/>
  <c r="CJ166" i="7" s="1"/>
  <c r="BX166" i="7"/>
  <c r="AQ138" i="7"/>
  <c r="CG138" i="7" s="1"/>
  <c r="BU138" i="7"/>
  <c r="AL155" i="7"/>
  <c r="CB155" i="7" s="1"/>
  <c r="BP155" i="7"/>
  <c r="AM71" i="7"/>
  <c r="CC71" i="7" s="1"/>
  <c r="BQ71" i="7"/>
  <c r="AQ83" i="7"/>
  <c r="CG83" i="7" s="1"/>
  <c r="BU83" i="7"/>
  <c r="AS91" i="7"/>
  <c r="CI91" i="7" s="1"/>
  <c r="BW91" i="7"/>
  <c r="AS48" i="7"/>
  <c r="CI48" i="7" s="1"/>
  <c r="BW48" i="7"/>
  <c r="AN65" i="7"/>
  <c r="CD65" i="7" s="1"/>
  <c r="BR65" i="7"/>
  <c r="AR74" i="7"/>
  <c r="CH74" i="7" s="1"/>
  <c r="BV74" i="7"/>
  <c r="AN51" i="7"/>
  <c r="CD51" i="7" s="1"/>
  <c r="BR51" i="7"/>
  <c r="AL126" i="7"/>
  <c r="CB126" i="7" s="1"/>
  <c r="BP126" i="7"/>
  <c r="AL128" i="7"/>
  <c r="CB128" i="7" s="1"/>
  <c r="BP128" i="7"/>
  <c r="AN121" i="7"/>
  <c r="CD121" i="7" s="1"/>
  <c r="BR121" i="7"/>
  <c r="AR25" i="7"/>
  <c r="CH25" i="7" s="1"/>
  <c r="BV25" i="7"/>
  <c r="AL38" i="7"/>
  <c r="CB38" i="7" s="1"/>
  <c r="BP38" i="7"/>
  <c r="AL120" i="7"/>
  <c r="CB120" i="7" s="1"/>
  <c r="BP120" i="7"/>
  <c r="AN71" i="7"/>
  <c r="CD71" i="7" s="1"/>
  <c r="BR71" i="7"/>
  <c r="AS24" i="7"/>
  <c r="CI24" i="7" s="1"/>
  <c r="BW24" i="7"/>
  <c r="AN41" i="7"/>
  <c r="CD41" i="7" s="1"/>
  <c r="BR41" i="7"/>
  <c r="AT44" i="7"/>
  <c r="CJ44" i="7" s="1"/>
  <c r="BX44" i="7"/>
  <c r="AQ50" i="7"/>
  <c r="CG50" i="7" s="1"/>
  <c r="BU50" i="7"/>
  <c r="AO156" i="7"/>
  <c r="CE156" i="7" s="1"/>
  <c r="BS156" i="7"/>
  <c r="AO88" i="7"/>
  <c r="CE88" i="7" s="1"/>
  <c r="BS88" i="7"/>
  <c r="AS97" i="7"/>
  <c r="CI97" i="7" s="1"/>
  <c r="BW97" i="7"/>
  <c r="AT99" i="7"/>
  <c r="CJ99" i="7" s="1"/>
  <c r="BX99" i="7"/>
  <c r="AL96" i="7"/>
  <c r="CB96" i="7" s="1"/>
  <c r="BP96" i="7"/>
  <c r="AL74" i="7"/>
  <c r="CB74" i="7" s="1"/>
  <c r="BP74" i="7"/>
  <c r="BO74" i="7" s="1"/>
  <c r="AN50" i="7"/>
  <c r="CD50" i="7" s="1"/>
  <c r="BR50" i="7"/>
  <c r="AJ59" i="7"/>
  <c r="BZ59" i="7" s="1"/>
  <c r="BN59" i="7"/>
  <c r="AJ50" i="7"/>
  <c r="BZ50" i="7" s="1"/>
  <c r="BN50" i="7"/>
  <c r="AO157" i="7"/>
  <c r="CE157" i="7" s="1"/>
  <c r="BS157" i="7"/>
  <c r="AL92" i="7"/>
  <c r="CB92" i="7" s="1"/>
  <c r="BP92" i="7"/>
  <c r="AO97" i="7"/>
  <c r="CE97" i="7" s="1"/>
  <c r="BS97" i="7"/>
  <c r="AJ28" i="7"/>
  <c r="BZ28" i="7" s="1"/>
  <c r="BN28" i="7"/>
  <c r="AS25" i="7"/>
  <c r="CI25" i="7" s="1"/>
  <c r="BW25" i="7"/>
  <c r="AS87" i="7"/>
  <c r="CI87" i="7" s="1"/>
  <c r="BW87" i="7"/>
  <c r="AN99" i="7"/>
  <c r="CD99" i="7" s="1"/>
  <c r="BR99" i="7"/>
  <c r="AL99" i="7"/>
  <c r="CB99" i="7" s="1"/>
  <c r="BP99" i="7"/>
  <c r="AT101" i="7"/>
  <c r="CJ101" i="7" s="1"/>
  <c r="BX101" i="7"/>
  <c r="AT72" i="7"/>
  <c r="CJ72" i="7" s="1"/>
  <c r="BX72" i="7"/>
  <c r="AR45" i="7"/>
  <c r="CH45" i="7" s="1"/>
  <c r="BV45" i="7"/>
  <c r="AO43" i="7"/>
  <c r="CE43" i="7" s="1"/>
  <c r="BS43" i="7"/>
  <c r="AT103" i="7"/>
  <c r="CJ103" i="7" s="1"/>
  <c r="BX103" i="7"/>
  <c r="AR125" i="7"/>
  <c r="CH125" i="7" s="1"/>
  <c r="BV125" i="7"/>
  <c r="AO126" i="7"/>
  <c r="CE126" i="7" s="1"/>
  <c r="BS126" i="7"/>
  <c r="AR36" i="7"/>
  <c r="CH36" i="7" s="1"/>
  <c r="BV36" i="7"/>
  <c r="AN32" i="7"/>
  <c r="CD32" i="7" s="1"/>
  <c r="BR32" i="7"/>
  <c r="AN24" i="7"/>
  <c r="CD24" i="7" s="1"/>
  <c r="BR24" i="7"/>
  <c r="AJ32" i="7"/>
  <c r="BZ32" i="7" s="1"/>
  <c r="BN32" i="7"/>
  <c r="AS54" i="7"/>
  <c r="CI54" i="7" s="1"/>
  <c r="BW54" i="7"/>
  <c r="AO31" i="7"/>
  <c r="CE31" i="7" s="1"/>
  <c r="BS31" i="7"/>
  <c r="AS29" i="7"/>
  <c r="CI29" i="7" s="1"/>
  <c r="BW29" i="7"/>
  <c r="AL39" i="7"/>
  <c r="CB39" i="7" s="1"/>
  <c r="BP39" i="7"/>
  <c r="AR42" i="7"/>
  <c r="CH42" i="7" s="1"/>
  <c r="BV42" i="7"/>
  <c r="AO48" i="7"/>
  <c r="CE48" i="7" s="1"/>
  <c r="BS48" i="7"/>
  <c r="AO148" i="7"/>
  <c r="CE148" i="7" s="1"/>
  <c r="BS148" i="7"/>
  <c r="AT70" i="7"/>
  <c r="CJ70" i="7" s="1"/>
  <c r="BX70" i="7"/>
  <c r="AO45" i="7"/>
  <c r="CE45" i="7" s="1"/>
  <c r="BS45" i="7"/>
  <c r="AN39" i="7"/>
  <c r="CD39" i="7" s="1"/>
  <c r="BR39" i="7"/>
  <c r="AM44" i="7"/>
  <c r="CC44" i="7" s="1"/>
  <c r="BQ44" i="7"/>
  <c r="AO59" i="7"/>
  <c r="CE59" i="7" s="1"/>
  <c r="BS59" i="7"/>
  <c r="AJ71" i="7"/>
  <c r="BZ71" i="7" s="1"/>
  <c r="BN71" i="7"/>
  <c r="AL108" i="7"/>
  <c r="CB108" i="7" s="1"/>
  <c r="BP108" i="7"/>
  <c r="AL100" i="7"/>
  <c r="CB100" i="7" s="1"/>
  <c r="BP100" i="7"/>
  <c r="AS98" i="7"/>
  <c r="CI98" i="7" s="1"/>
  <c r="BW98" i="7"/>
  <c r="AJ103" i="7"/>
  <c r="BZ103" i="7" s="1"/>
  <c r="BN103" i="7"/>
  <c r="AR100" i="7"/>
  <c r="CH100" i="7" s="1"/>
  <c r="BV100" i="7"/>
  <c r="AQ108" i="7"/>
  <c r="CG108" i="7" s="1"/>
  <c r="BU108" i="7"/>
  <c r="AN122" i="7"/>
  <c r="CD122" i="7" s="1"/>
  <c r="BR122" i="7"/>
  <c r="AR33" i="7"/>
  <c r="CH33" i="7" s="1"/>
  <c r="BV33" i="7"/>
  <c r="AL24" i="7"/>
  <c r="CB24" i="7" s="1"/>
  <c r="BP24" i="7"/>
  <c r="AJ27" i="7"/>
  <c r="BZ27" i="7" s="1"/>
  <c r="BN27" i="7"/>
  <c r="AM41" i="7"/>
  <c r="CC41" i="7" s="1"/>
  <c r="BQ41" i="7"/>
  <c r="AN77" i="7"/>
  <c r="CD77" i="7" s="1"/>
  <c r="BR77" i="7"/>
  <c r="AR158" i="7"/>
  <c r="CH158" i="7" s="1"/>
  <c r="BV158" i="7"/>
  <c r="AS152" i="7"/>
  <c r="CI152" i="7" s="1"/>
  <c r="BW152" i="7"/>
  <c r="AO153" i="7"/>
  <c r="CE153" i="7" s="1"/>
  <c r="BS153" i="7"/>
  <c r="AM92" i="7"/>
  <c r="CC92" i="7" s="1"/>
  <c r="BQ92" i="7"/>
  <c r="AO81" i="7"/>
  <c r="CE81" i="7" s="1"/>
  <c r="BS81" i="7"/>
  <c r="BT84" i="7"/>
  <c r="AN58" i="7"/>
  <c r="CD58" i="7" s="1"/>
  <c r="BR58" i="7"/>
  <c r="AS42" i="7"/>
  <c r="CI42" i="7" s="1"/>
  <c r="BW42" i="7"/>
  <c r="AT28" i="7"/>
  <c r="CJ28" i="7" s="1"/>
  <c r="BX28" i="7"/>
  <c r="AQ290" i="7"/>
  <c r="CG290" i="7" s="1"/>
  <c r="BU290" i="7"/>
  <c r="AQ284" i="7"/>
  <c r="CG284" i="7" s="1"/>
  <c r="BU284" i="7"/>
  <c r="AM275" i="7"/>
  <c r="CC275" i="7" s="1"/>
  <c r="BQ275" i="7"/>
  <c r="AQ310" i="7"/>
  <c r="CG310" i="7" s="1"/>
  <c r="BU310" i="7"/>
  <c r="AN308" i="7"/>
  <c r="CD308" i="7" s="1"/>
  <c r="BR308" i="7"/>
  <c r="AJ251" i="7"/>
  <c r="BZ251" i="7" s="1"/>
  <c r="BN251" i="7"/>
  <c r="AJ306" i="7"/>
  <c r="BZ306" i="7" s="1"/>
  <c r="BN306" i="7"/>
  <c r="AS243" i="7"/>
  <c r="CI243" i="7" s="1"/>
  <c r="BW243" i="7"/>
  <c r="AR281" i="7"/>
  <c r="CH281" i="7" s="1"/>
  <c r="BV281" i="7"/>
  <c r="AO309" i="7"/>
  <c r="CE309" i="7" s="1"/>
  <c r="BS309" i="7"/>
  <c r="AN215" i="7"/>
  <c r="CD215" i="7" s="1"/>
  <c r="BR215" i="7"/>
  <c r="AL269" i="7"/>
  <c r="CB269" i="7" s="1"/>
  <c r="BP269" i="7"/>
  <c r="AR322" i="7"/>
  <c r="CH322" i="7" s="1"/>
  <c r="BV322" i="7"/>
  <c r="AO215" i="7"/>
  <c r="CE215" i="7" s="1"/>
  <c r="BS215" i="7"/>
  <c r="AR297" i="7"/>
  <c r="CH297" i="7" s="1"/>
  <c r="BV297" i="7"/>
  <c r="AJ268" i="7"/>
  <c r="BZ268" i="7" s="1"/>
  <c r="BN268" i="7"/>
  <c r="AJ302" i="7"/>
  <c r="BZ302" i="7" s="1"/>
  <c r="BN302" i="7"/>
  <c r="AT285" i="7"/>
  <c r="CJ285" i="7" s="1"/>
  <c r="BX285" i="7"/>
  <c r="AO289" i="7"/>
  <c r="CE289" i="7" s="1"/>
  <c r="BS289" i="7"/>
  <c r="AN5" i="7"/>
  <c r="CD5" i="7" s="1"/>
  <c r="BR5" i="7"/>
  <c r="AO270" i="7"/>
  <c r="CE270" i="7" s="1"/>
  <c r="BS270" i="7"/>
  <c r="AS250" i="7"/>
  <c r="CI250" i="7" s="1"/>
  <c r="BW250" i="7"/>
  <c r="AJ13" i="7"/>
  <c r="BZ13" i="7" s="1"/>
  <c r="BN13" i="7"/>
  <c r="AQ306" i="7"/>
  <c r="CG306" i="7" s="1"/>
  <c r="BU306" i="7"/>
  <c r="AS294" i="7"/>
  <c r="CI294" i="7" s="1"/>
  <c r="BW294" i="7"/>
  <c r="AO8" i="7"/>
  <c r="CE8" i="7" s="1"/>
  <c r="BS8" i="7"/>
  <c r="AM267" i="7"/>
  <c r="CC267" i="7" s="1"/>
  <c r="BQ267" i="7"/>
  <c r="AS283" i="7"/>
  <c r="CI283" i="7" s="1"/>
  <c r="BW283" i="7"/>
  <c r="AQ302" i="7"/>
  <c r="CG302" i="7" s="1"/>
  <c r="BU302" i="7"/>
  <c r="AR269" i="7"/>
  <c r="CH269" i="7" s="1"/>
  <c r="BV269" i="7"/>
  <c r="AL256" i="7"/>
  <c r="CB256" i="7" s="1"/>
  <c r="BP256" i="7"/>
  <c r="AS318" i="7"/>
  <c r="CI318" i="7" s="1"/>
  <c r="BW318" i="7"/>
  <c r="AR227" i="7"/>
  <c r="CH227" i="7" s="1"/>
  <c r="BV227" i="7"/>
  <c r="AO244" i="7"/>
  <c r="CE244" i="7" s="1"/>
  <c r="BS244" i="7"/>
  <c r="AL8" i="7"/>
  <c r="CB8" i="7" s="1"/>
  <c r="BP8" i="7"/>
  <c r="BH25" i="7"/>
  <c r="AS274" i="7"/>
  <c r="CI274" i="7" s="1"/>
  <c r="BW274" i="7"/>
  <c r="AM297" i="7"/>
  <c r="CC297" i="7" s="1"/>
  <c r="BQ297" i="7"/>
  <c r="AL232" i="7"/>
  <c r="CB232" i="7" s="1"/>
  <c r="BP232" i="7"/>
  <c r="AO13" i="7"/>
  <c r="CE13" i="7" s="1"/>
  <c r="BS13" i="7"/>
  <c r="AR11" i="7"/>
  <c r="CH11" i="7" s="1"/>
  <c r="BV11" i="7"/>
  <c r="AR21" i="7"/>
  <c r="CH21" i="7" s="1"/>
  <c r="BV21" i="7"/>
  <c r="AS300" i="7"/>
  <c r="CI300" i="7" s="1"/>
  <c r="BW300" i="7"/>
  <c r="AJ294" i="7"/>
  <c r="BZ294" i="7" s="1"/>
  <c r="BN294" i="7"/>
  <c r="AN295" i="7"/>
  <c r="CD295" i="7" s="1"/>
  <c r="BR295" i="7"/>
  <c r="AR304" i="7"/>
  <c r="CH304" i="7" s="1"/>
  <c r="BV304" i="7"/>
  <c r="AM15" i="7"/>
  <c r="CC15" i="7" s="1"/>
  <c r="BQ15" i="7"/>
  <c r="AM20" i="7"/>
  <c r="CC20" i="7" s="1"/>
  <c r="BQ20" i="7"/>
  <c r="AT297" i="7"/>
  <c r="CJ297" i="7" s="1"/>
  <c r="BX297" i="7"/>
  <c r="AT17" i="7"/>
  <c r="CJ17" i="7" s="1"/>
  <c r="BX17" i="7"/>
  <c r="AT270" i="7"/>
  <c r="CJ270" i="7" s="1"/>
  <c r="BX270" i="7"/>
  <c r="AN322" i="7"/>
  <c r="CD322" i="7" s="1"/>
  <c r="BR322" i="7"/>
  <c r="AQ294" i="7"/>
  <c r="CG294" i="7" s="1"/>
  <c r="BU294" i="7"/>
  <c r="AL279" i="7"/>
  <c r="CB279" i="7" s="1"/>
  <c r="BP279" i="7"/>
  <c r="AL268" i="7"/>
  <c r="CB268" i="7" s="1"/>
  <c r="BP268" i="7"/>
  <c r="AO262" i="7"/>
  <c r="CE262" i="7" s="1"/>
  <c r="BS262" i="7"/>
  <c r="AS8" i="7"/>
  <c r="CI8" i="7" s="1"/>
  <c r="BW8" i="7"/>
  <c r="AJ281" i="7"/>
  <c r="BZ281" i="7" s="1"/>
  <c r="BN281" i="7"/>
  <c r="AQ270" i="7"/>
  <c r="CG270" i="7" s="1"/>
  <c r="BU270" i="7"/>
  <c r="AJ280" i="7"/>
  <c r="BZ280" i="7" s="1"/>
  <c r="BN280" i="7"/>
  <c r="AR306" i="7"/>
  <c r="CH306" i="7" s="1"/>
  <c r="BV306" i="7"/>
  <c r="AM221" i="7"/>
  <c r="CC221" i="7" s="1"/>
  <c r="BQ221" i="7"/>
  <c r="AS231" i="7"/>
  <c r="CI231" i="7" s="1"/>
  <c r="BW231" i="7"/>
  <c r="AO224" i="7"/>
  <c r="CE224" i="7" s="1"/>
  <c r="BS224" i="7"/>
  <c r="AQ190" i="7"/>
  <c r="CG190" i="7" s="1"/>
  <c r="BU190" i="7"/>
  <c r="AS181" i="7"/>
  <c r="CI181" i="7" s="1"/>
  <c r="BW181" i="7"/>
  <c r="AL191" i="7"/>
  <c r="CB191" i="7" s="1"/>
  <c r="BP191" i="7"/>
  <c r="AS199" i="7"/>
  <c r="CI199" i="7" s="1"/>
  <c r="BW199" i="7"/>
  <c r="AN203" i="7"/>
  <c r="CD203" i="7" s="1"/>
  <c r="BR203" i="7"/>
  <c r="AT206" i="7"/>
  <c r="CJ206" i="7" s="1"/>
  <c r="BX206" i="7"/>
  <c r="AR133" i="7"/>
  <c r="CH133" i="7" s="1"/>
  <c r="BV133" i="7"/>
  <c r="AQ163" i="7"/>
  <c r="CG163" i="7" s="1"/>
  <c r="BU163" i="7"/>
  <c r="AL137" i="7"/>
  <c r="CB137" i="7" s="1"/>
  <c r="BP137" i="7"/>
  <c r="AO129" i="7"/>
  <c r="CE129" i="7" s="1"/>
  <c r="BS129" i="7"/>
  <c r="AQ258" i="7"/>
  <c r="CG258" i="7" s="1"/>
  <c r="BU258" i="7"/>
  <c r="AT262" i="7"/>
  <c r="CJ262" i="7" s="1"/>
  <c r="BX262" i="7"/>
  <c r="AJ198" i="7"/>
  <c r="BZ198" i="7" s="1"/>
  <c r="BN198" i="7"/>
  <c r="AJ157" i="7"/>
  <c r="BZ157" i="7" s="1"/>
  <c r="BN157" i="7"/>
  <c r="AO169" i="7"/>
  <c r="CE169" i="7" s="1"/>
  <c r="BS169" i="7"/>
  <c r="AL167" i="7"/>
  <c r="CB167" i="7" s="1"/>
  <c r="BP167" i="7"/>
  <c r="AN179" i="7"/>
  <c r="CD179" i="7" s="1"/>
  <c r="BR179" i="7"/>
  <c r="AM192" i="7"/>
  <c r="CC192" i="7" s="1"/>
  <c r="BQ192" i="7"/>
  <c r="AM114" i="7"/>
  <c r="CC114" i="7" s="1"/>
  <c r="BQ114" i="7"/>
  <c r="AN149" i="7"/>
  <c r="CD149" i="7" s="1"/>
  <c r="BR149" i="7"/>
  <c r="AT227" i="7"/>
  <c r="CJ227" i="7" s="1"/>
  <c r="BX227" i="7"/>
  <c r="AQ225" i="7"/>
  <c r="CG225" i="7" s="1"/>
  <c r="BU225" i="7"/>
  <c r="AM223" i="7"/>
  <c r="CC223" i="7" s="1"/>
  <c r="BQ223" i="7"/>
  <c r="AS226" i="7"/>
  <c r="CI226" i="7" s="1"/>
  <c r="BW226" i="7"/>
  <c r="AJ242" i="7"/>
  <c r="BZ242" i="7" s="1"/>
  <c r="BN242" i="7"/>
  <c r="AM246" i="7"/>
  <c r="CC246" i="7" s="1"/>
  <c r="BQ246" i="7"/>
  <c r="AL262" i="7"/>
  <c r="CB262" i="7" s="1"/>
  <c r="BP262" i="7"/>
  <c r="AQ215" i="7"/>
  <c r="CG215" i="7" s="1"/>
  <c r="BU215" i="7"/>
  <c r="AT201" i="7"/>
  <c r="CJ201" i="7" s="1"/>
  <c r="BX201" i="7"/>
  <c r="AO205" i="7"/>
  <c r="CE205" i="7" s="1"/>
  <c r="BS205" i="7"/>
  <c r="AN197" i="7"/>
  <c r="CD197" i="7" s="1"/>
  <c r="BR197" i="7"/>
  <c r="AR123" i="7"/>
  <c r="CH123" i="7" s="1"/>
  <c r="BV123" i="7"/>
  <c r="AO228" i="7"/>
  <c r="CE228" i="7" s="1"/>
  <c r="BS228" i="7"/>
  <c r="AT224" i="7"/>
  <c r="CJ224" i="7" s="1"/>
  <c r="BX224" i="7"/>
  <c r="AR216" i="7"/>
  <c r="CH216" i="7" s="1"/>
  <c r="BV216" i="7"/>
  <c r="AQ229" i="7"/>
  <c r="CG229" i="7" s="1"/>
  <c r="BU229" i="7"/>
  <c r="AR239" i="7"/>
  <c r="CH239" i="7" s="1"/>
  <c r="BV239" i="7"/>
  <c r="AQ255" i="7"/>
  <c r="CG255" i="7" s="1"/>
  <c r="BU255" i="7"/>
  <c r="AN186" i="7"/>
  <c r="CD186" i="7" s="1"/>
  <c r="BR186" i="7"/>
  <c r="AL165" i="7"/>
  <c r="CB165" i="7" s="1"/>
  <c r="BP165" i="7"/>
  <c r="AQ179" i="7"/>
  <c r="CG179" i="7" s="1"/>
  <c r="BU179" i="7"/>
  <c r="AT198" i="7"/>
  <c r="CJ198" i="7" s="1"/>
  <c r="BX198" i="7"/>
  <c r="AS190" i="7"/>
  <c r="CI190" i="7" s="1"/>
  <c r="BW190" i="7"/>
  <c r="AM129" i="7"/>
  <c r="CC129" i="7" s="1"/>
  <c r="BQ129" i="7"/>
  <c r="AN136" i="7"/>
  <c r="CD136" i="7" s="1"/>
  <c r="BR136" i="7"/>
  <c r="AQ269" i="7"/>
  <c r="CG269" i="7" s="1"/>
  <c r="BU269" i="7"/>
  <c r="AO226" i="7"/>
  <c r="CE226" i="7" s="1"/>
  <c r="BS226" i="7"/>
  <c r="AL224" i="7"/>
  <c r="CB224" i="7" s="1"/>
  <c r="BP224" i="7"/>
  <c r="AJ216" i="7"/>
  <c r="BZ216" i="7" s="1"/>
  <c r="BN216" i="7"/>
  <c r="AT228" i="7"/>
  <c r="CJ228" i="7" s="1"/>
  <c r="BX228" i="7"/>
  <c r="AN227" i="7"/>
  <c r="CD227" i="7" s="1"/>
  <c r="BR227" i="7"/>
  <c r="AT181" i="7"/>
  <c r="CJ181" i="7" s="1"/>
  <c r="BX181" i="7"/>
  <c r="AT178" i="7"/>
  <c r="CJ178" i="7" s="1"/>
  <c r="BX178" i="7"/>
  <c r="AO179" i="7"/>
  <c r="CE179" i="7" s="1"/>
  <c r="BS179" i="7"/>
  <c r="AS188" i="7"/>
  <c r="CI188" i="7" s="1"/>
  <c r="BW188" i="7"/>
  <c r="AL198" i="7"/>
  <c r="CB198" i="7" s="1"/>
  <c r="BP198" i="7"/>
  <c r="AR201" i="7"/>
  <c r="CH201" i="7" s="1"/>
  <c r="BV201" i="7"/>
  <c r="AJ146" i="7"/>
  <c r="BZ146" i="7" s="1"/>
  <c r="BN146" i="7"/>
  <c r="AS254" i="7"/>
  <c r="CI254" i="7" s="1"/>
  <c r="BW254" i="7"/>
  <c r="AN258" i="7"/>
  <c r="CD258" i="7" s="1"/>
  <c r="BR258" i="7"/>
  <c r="AL208" i="7"/>
  <c r="CB208" i="7" s="1"/>
  <c r="BP208" i="7"/>
  <c r="AN265" i="7"/>
  <c r="CD265" i="7" s="1"/>
  <c r="BR265" i="7"/>
  <c r="AJ213" i="7"/>
  <c r="BZ213" i="7" s="1"/>
  <c r="BN213" i="7"/>
  <c r="AN222" i="7"/>
  <c r="CD222" i="7" s="1"/>
  <c r="BR222" i="7"/>
  <c r="AS220" i="7"/>
  <c r="CI220" i="7" s="1"/>
  <c r="BW220" i="7"/>
  <c r="AL178" i="7"/>
  <c r="CB178" i="7" s="1"/>
  <c r="BP178" i="7"/>
  <c r="AN190" i="7"/>
  <c r="CD190" i="7" s="1"/>
  <c r="BR190" i="7"/>
  <c r="AQ191" i="7"/>
  <c r="CG191" i="7" s="1"/>
  <c r="BU191" i="7"/>
  <c r="AJ201" i="7"/>
  <c r="BZ201" i="7" s="1"/>
  <c r="BN201" i="7"/>
  <c r="AM145" i="7"/>
  <c r="CC145" i="7" s="1"/>
  <c r="BQ145" i="7"/>
  <c r="AJ156" i="7"/>
  <c r="BZ156" i="7" s="1"/>
  <c r="BN156" i="7"/>
  <c r="AN107" i="7"/>
  <c r="CD107" i="7" s="1"/>
  <c r="BR107" i="7"/>
  <c r="AS230" i="7"/>
  <c r="CI230" i="7" s="1"/>
  <c r="BW230" i="7"/>
  <c r="BO240" i="7"/>
  <c r="AJ232" i="7"/>
  <c r="BZ232" i="7" s="1"/>
  <c r="BN232" i="7"/>
  <c r="AT244" i="7"/>
  <c r="CJ244" i="7" s="1"/>
  <c r="BX244" i="7"/>
  <c r="AJ255" i="7"/>
  <c r="BZ255" i="7" s="1"/>
  <c r="BN255" i="7"/>
  <c r="AM259" i="7"/>
  <c r="CC259" i="7" s="1"/>
  <c r="BQ259" i="7"/>
  <c r="AT168" i="7"/>
  <c r="CJ168" i="7" s="1"/>
  <c r="BX168" i="7"/>
  <c r="AO147" i="7"/>
  <c r="CE147" i="7" s="1"/>
  <c r="BS147" i="7"/>
  <c r="AS165" i="7"/>
  <c r="CI165" i="7" s="1"/>
  <c r="BW165" i="7"/>
  <c r="AJ181" i="7"/>
  <c r="BZ181" i="7" s="1"/>
  <c r="BN181" i="7"/>
  <c r="AS183" i="7"/>
  <c r="CI183" i="7" s="1"/>
  <c r="BW183" i="7"/>
  <c r="AM179" i="7"/>
  <c r="CC179" i="7" s="1"/>
  <c r="BQ179" i="7"/>
  <c r="AQ188" i="7"/>
  <c r="CG188" i="7" s="1"/>
  <c r="BU188" i="7"/>
  <c r="AR138" i="7"/>
  <c r="CH138" i="7" s="1"/>
  <c r="BV138" i="7"/>
  <c r="AS46" i="7"/>
  <c r="CI46" i="7" s="1"/>
  <c r="BW46" i="7"/>
  <c r="AS128" i="7"/>
  <c r="CI128" i="7" s="1"/>
  <c r="BW128" i="7"/>
  <c r="AT242" i="7"/>
  <c r="CJ242" i="7" s="1"/>
  <c r="BX242" i="7"/>
  <c r="AM252" i="7"/>
  <c r="CC252" i="7" s="1"/>
  <c r="BQ252" i="7"/>
  <c r="AQ261" i="7"/>
  <c r="CG261" i="7" s="1"/>
  <c r="BU261" i="7"/>
  <c r="AS187" i="7"/>
  <c r="CI187" i="7" s="1"/>
  <c r="BW187" i="7"/>
  <c r="AS208" i="7"/>
  <c r="CI208" i="7" s="1"/>
  <c r="BW208" i="7"/>
  <c r="AS205" i="7"/>
  <c r="CI205" i="7" s="1"/>
  <c r="BW205" i="7"/>
  <c r="AL153" i="7"/>
  <c r="CB153" i="7" s="1"/>
  <c r="BP153" i="7"/>
  <c r="AM64" i="7"/>
  <c r="CC64" i="7" s="1"/>
  <c r="BQ64" i="7"/>
  <c r="AQ165" i="7"/>
  <c r="CG165" i="7" s="1"/>
  <c r="BU165" i="7"/>
  <c r="AM148" i="7"/>
  <c r="CC148" i="7" s="1"/>
  <c r="BQ148" i="7"/>
  <c r="AR157" i="7"/>
  <c r="CH157" i="7" s="1"/>
  <c r="BV157" i="7"/>
  <c r="AS151" i="7"/>
  <c r="CI151" i="7" s="1"/>
  <c r="BW151" i="7"/>
  <c r="AJ127" i="7"/>
  <c r="BZ127" i="7" s="1"/>
  <c r="BN127" i="7"/>
  <c r="AT131" i="7"/>
  <c r="CJ131" i="7" s="1"/>
  <c r="BX131" i="7"/>
  <c r="AQ55" i="7"/>
  <c r="CG55" i="7" s="1"/>
  <c r="BU55" i="7"/>
  <c r="AS70" i="7"/>
  <c r="CI70" i="7" s="1"/>
  <c r="BW70" i="7"/>
  <c r="AN76" i="7"/>
  <c r="CD76" i="7" s="1"/>
  <c r="BR76" i="7"/>
  <c r="AM69" i="7"/>
  <c r="CC69" i="7" s="1"/>
  <c r="BQ69" i="7"/>
  <c r="AJ43" i="7"/>
  <c r="BZ43" i="7" s="1"/>
  <c r="BN43" i="7"/>
  <c r="AL83" i="7"/>
  <c r="CB83" i="7" s="1"/>
  <c r="BP83" i="7"/>
  <c r="AJ98" i="7"/>
  <c r="BZ98" i="7" s="1"/>
  <c r="BN98" i="7"/>
  <c r="AT116" i="7"/>
  <c r="CJ116" i="7" s="1"/>
  <c r="BX116" i="7"/>
  <c r="AO121" i="7"/>
  <c r="CE121" i="7" s="1"/>
  <c r="BS121" i="7"/>
  <c r="AT42" i="7"/>
  <c r="CJ42" i="7" s="1"/>
  <c r="BX42" i="7"/>
  <c r="AL50" i="7"/>
  <c r="CB50" i="7" s="1"/>
  <c r="BP50" i="7"/>
  <c r="AS121" i="7"/>
  <c r="CI121" i="7" s="1"/>
  <c r="BW121" i="7"/>
  <c r="AQ100" i="7"/>
  <c r="CG100" i="7" s="1"/>
  <c r="BU100" i="7"/>
  <c r="AN114" i="7"/>
  <c r="CD114" i="7" s="1"/>
  <c r="BR114" i="7"/>
  <c r="AN103" i="7"/>
  <c r="CD103" i="7" s="1"/>
  <c r="BR103" i="7"/>
  <c r="AT56" i="7"/>
  <c r="CJ56" i="7" s="1"/>
  <c r="BX56" i="7"/>
  <c r="AL26" i="7"/>
  <c r="CB26" i="7" s="1"/>
  <c r="BP26" i="7"/>
  <c r="AS44" i="7"/>
  <c r="CI44" i="7" s="1"/>
  <c r="BW44" i="7"/>
  <c r="AR150" i="7"/>
  <c r="CH150" i="7" s="1"/>
  <c r="BV150" i="7"/>
  <c r="AQ150" i="7"/>
  <c r="CG150" i="7" s="1"/>
  <c r="BU150" i="7"/>
  <c r="AM151" i="7"/>
  <c r="CC151" i="7" s="1"/>
  <c r="BQ151" i="7"/>
  <c r="AQ71" i="7"/>
  <c r="CG71" i="7" s="1"/>
  <c r="BU71" i="7"/>
  <c r="AJ92" i="7"/>
  <c r="BZ92" i="7" s="1"/>
  <c r="BN92" i="7"/>
  <c r="AL53" i="7"/>
  <c r="CB53" i="7" s="1"/>
  <c r="BP53" i="7"/>
  <c r="AQ40" i="7"/>
  <c r="CG40" i="7" s="1"/>
  <c r="BU40" i="7"/>
  <c r="AL44" i="7"/>
  <c r="CB44" i="7" s="1"/>
  <c r="BP44" i="7"/>
  <c r="AR55" i="7"/>
  <c r="CH55" i="7" s="1"/>
  <c r="BV55" i="7"/>
  <c r="AT92" i="7"/>
  <c r="CJ92" i="7" s="1"/>
  <c r="BX92" i="7"/>
  <c r="AQ151" i="7"/>
  <c r="CG151" i="7" s="1"/>
  <c r="BU151" i="7"/>
  <c r="AS158" i="7"/>
  <c r="CI158" i="7" s="1"/>
  <c r="BW158" i="7"/>
  <c r="AN60" i="7"/>
  <c r="CD60" i="7" s="1"/>
  <c r="BR60" i="7"/>
  <c r="AR155" i="7"/>
  <c r="CH155" i="7" s="1"/>
  <c r="BV155" i="7"/>
  <c r="AN156" i="7"/>
  <c r="CD156" i="7" s="1"/>
  <c r="BR156" i="7"/>
  <c r="AM101" i="7"/>
  <c r="CC101" i="7" s="1"/>
  <c r="BQ101" i="7"/>
  <c r="AM58" i="7"/>
  <c r="CC58" i="7" s="1"/>
  <c r="BQ58" i="7"/>
  <c r="AT39" i="7"/>
  <c r="CJ39" i="7" s="1"/>
  <c r="BX39" i="7"/>
  <c r="AS31" i="7"/>
  <c r="CI31" i="7" s="1"/>
  <c r="BW31" i="7"/>
  <c r="AR31" i="7"/>
  <c r="CH31" i="7" s="1"/>
  <c r="BV31" i="7"/>
  <c r="AR156" i="7"/>
  <c r="CH156" i="7" s="1"/>
  <c r="BV156" i="7"/>
  <c r="AR81" i="7"/>
  <c r="CH81" i="7" s="1"/>
  <c r="BV81" i="7"/>
  <c r="AS117" i="7"/>
  <c r="CI117" i="7" s="1"/>
  <c r="BW117" i="7"/>
  <c r="AS113" i="7"/>
  <c r="CI113" i="7" s="1"/>
  <c r="BW113" i="7"/>
  <c r="AT115" i="7"/>
  <c r="CJ115" i="7" s="1"/>
  <c r="BX115" i="7"/>
  <c r="AS123" i="7"/>
  <c r="CI123" i="7" s="1"/>
  <c r="BW123" i="7"/>
  <c r="AS112" i="7"/>
  <c r="CI112" i="7" s="1"/>
  <c r="BW112" i="7"/>
  <c r="AM39" i="7"/>
  <c r="CC39" i="7" s="1"/>
  <c r="BQ39" i="7"/>
  <c r="AQ25" i="7"/>
  <c r="CG25" i="7" s="1"/>
  <c r="BU25" i="7"/>
  <c r="BT25" i="7" s="1"/>
  <c r="AJ24" i="7"/>
  <c r="BZ24" i="7" s="1"/>
  <c r="BN24" i="7"/>
  <c r="AN33" i="7"/>
  <c r="CD33" i="7" s="1"/>
  <c r="BR33" i="7"/>
  <c r="AT36" i="7"/>
  <c r="CJ36" i="7" s="1"/>
  <c r="BX36" i="7"/>
  <c r="AQ42" i="7"/>
  <c r="CG42" i="7" s="1"/>
  <c r="BU42" i="7"/>
  <c r="BT42" i="7" s="1"/>
  <c r="AR145" i="7"/>
  <c r="CH145" i="7" s="1"/>
  <c r="BV145" i="7"/>
  <c r="AR142" i="7"/>
  <c r="CH142" i="7" s="1"/>
  <c r="BV142" i="7"/>
  <c r="AQ142" i="7"/>
  <c r="CG142" i="7" s="1"/>
  <c r="BU142" i="7"/>
  <c r="AM143" i="7"/>
  <c r="CC143" i="7" s="1"/>
  <c r="BQ143" i="7"/>
  <c r="AS65" i="7"/>
  <c r="CI65" i="7" s="1"/>
  <c r="BW65" i="7"/>
  <c r="AO38" i="7"/>
  <c r="CE38" i="7" s="1"/>
  <c r="BS38" i="7"/>
  <c r="AQ53" i="7"/>
  <c r="CG53" i="7" s="1"/>
  <c r="BU53" i="7"/>
  <c r="AL65" i="7"/>
  <c r="CB65" i="7" s="1"/>
  <c r="BP65" i="7"/>
  <c r="AT82" i="7"/>
  <c r="CJ82" i="7" s="1"/>
  <c r="BX82" i="7"/>
  <c r="AR88" i="7"/>
  <c r="CH88" i="7" s="1"/>
  <c r="BV88" i="7"/>
  <c r="AQ67" i="7"/>
  <c r="CG67" i="7" s="1"/>
  <c r="BU67" i="7"/>
  <c r="AN148" i="7"/>
  <c r="CD148" i="7" s="1"/>
  <c r="BR148" i="7"/>
  <c r="AL97" i="7"/>
  <c r="CB97" i="7" s="1"/>
  <c r="BP97" i="7"/>
  <c r="AT94" i="7"/>
  <c r="CJ94" i="7" s="1"/>
  <c r="BX94" i="7"/>
  <c r="AS102" i="7"/>
  <c r="CI102" i="7" s="1"/>
  <c r="BW102" i="7"/>
  <c r="AR70" i="7"/>
  <c r="CH70" i="7" s="1"/>
  <c r="BV70" i="7"/>
  <c r="AN28" i="7"/>
  <c r="CD28" i="7" s="1"/>
  <c r="BR28" i="7"/>
  <c r="AT31" i="7"/>
  <c r="CJ31" i="7" s="1"/>
  <c r="BX31" i="7"/>
  <c r="AS23" i="7"/>
  <c r="CI23" i="7" s="1"/>
  <c r="BW23" i="7"/>
  <c r="AR23" i="7"/>
  <c r="CH23" i="7" s="1"/>
  <c r="BV23" i="7"/>
  <c r="AT155" i="7"/>
  <c r="CJ155" i="7" s="1"/>
  <c r="BX155" i="7"/>
  <c r="AJ147" i="7"/>
  <c r="BZ147" i="7" s="1"/>
  <c r="BN147" i="7"/>
  <c r="AQ147" i="7"/>
  <c r="CG147" i="7" s="1"/>
  <c r="BU147" i="7"/>
  <c r="AO77" i="7"/>
  <c r="CE77" i="7" s="1"/>
  <c r="BS77" i="7"/>
  <c r="AL42" i="7"/>
  <c r="CB42" i="7" s="1"/>
  <c r="BP42" i="7"/>
  <c r="AL67" i="7"/>
  <c r="CB67" i="7" s="1"/>
  <c r="BP67" i="7"/>
  <c r="AR72" i="7"/>
  <c r="CH72" i="7" s="1"/>
  <c r="BV72" i="7"/>
  <c r="AL78" i="7"/>
  <c r="CB78" i="7" s="1"/>
  <c r="BP78" i="7"/>
  <c r="AN64" i="7"/>
  <c r="CD64" i="7" s="1"/>
  <c r="BR64" i="7"/>
  <c r="AM26" i="7"/>
  <c r="CC26" i="7" s="1"/>
  <c r="BQ26" i="7"/>
  <c r="AL31" i="7"/>
  <c r="CB31" i="7" s="1"/>
  <c r="BP31" i="7"/>
  <c r="BH164" i="7"/>
  <c r="BC88" i="7"/>
  <c r="AJ5" i="7"/>
  <c r="BZ5" i="7" s="1"/>
  <c r="BN5" i="7"/>
  <c r="AO16" i="7"/>
  <c r="CE16" i="7" s="1"/>
  <c r="BS16" i="7"/>
  <c r="AO269" i="7"/>
  <c r="CE269" i="7" s="1"/>
  <c r="BS269" i="7"/>
  <c r="AM309" i="7"/>
  <c r="CC309" i="7" s="1"/>
  <c r="BQ309" i="7"/>
  <c r="AQ254" i="7"/>
  <c r="CG254" i="7" s="1"/>
  <c r="BU254" i="7"/>
  <c r="AS304" i="7"/>
  <c r="CI304" i="7" s="1"/>
  <c r="BW304" i="7"/>
  <c r="AR166" i="7"/>
  <c r="CH166" i="7" s="1"/>
  <c r="BV166" i="7"/>
  <c r="AN294" i="7"/>
  <c r="CD294" i="7" s="1"/>
  <c r="BR294" i="7"/>
  <c r="BH74" i="7"/>
  <c r="BC67" i="7"/>
  <c r="AQ303" i="7"/>
  <c r="CG303" i="7" s="1"/>
  <c r="BU303" i="7"/>
  <c r="AM285" i="7"/>
  <c r="CC285" i="7" s="1"/>
  <c r="BQ285" i="7"/>
  <c r="AL16" i="7"/>
  <c r="CB16" i="7" s="1"/>
  <c r="BP16" i="7"/>
  <c r="AO257" i="7"/>
  <c r="CE257" i="7" s="1"/>
  <c r="BS257" i="7"/>
  <c r="AR272" i="7"/>
  <c r="CH272" i="7" s="1"/>
  <c r="BV272" i="7"/>
  <c r="AR317" i="7"/>
  <c r="CH317" i="7" s="1"/>
  <c r="BV317" i="7"/>
  <c r="AN236" i="7"/>
  <c r="CD236" i="7" s="1"/>
  <c r="BR236" i="7"/>
  <c r="AN269" i="7"/>
  <c r="CD269" i="7" s="1"/>
  <c r="BR269" i="7"/>
  <c r="AM286" i="7"/>
  <c r="CC286" i="7" s="1"/>
  <c r="BQ286" i="7"/>
  <c r="AR273" i="7"/>
  <c r="CH273" i="7" s="1"/>
  <c r="BV273" i="7"/>
  <c r="AR308" i="7"/>
  <c r="CH308" i="7" s="1"/>
  <c r="BV308" i="7"/>
  <c r="AO252" i="7"/>
  <c r="CE252" i="7" s="1"/>
  <c r="BS252" i="7"/>
  <c r="AL296" i="7"/>
  <c r="CB296" i="7" s="1"/>
  <c r="BP296" i="7"/>
  <c r="AM21" i="7"/>
  <c r="CC21" i="7" s="1"/>
  <c r="BQ21" i="7"/>
  <c r="AQ283" i="7"/>
  <c r="CG283" i="7" s="1"/>
  <c r="BU283" i="7"/>
  <c r="AO17" i="7"/>
  <c r="CE17" i="7" s="1"/>
  <c r="BS17" i="7"/>
  <c r="AT261" i="7"/>
  <c r="CJ261" i="7" s="1"/>
  <c r="BX261" i="7"/>
  <c r="AN16" i="7"/>
  <c r="CD16" i="7" s="1"/>
  <c r="BR16" i="7"/>
  <c r="AR295" i="7"/>
  <c r="CH295" i="7" s="1"/>
  <c r="BV295" i="7"/>
  <c r="AL258" i="7"/>
  <c r="CB258" i="7" s="1"/>
  <c r="BP258" i="7"/>
  <c r="AN283" i="7"/>
  <c r="CD283" i="7" s="1"/>
  <c r="BR283" i="7"/>
  <c r="AT267" i="7"/>
  <c r="CJ267" i="7" s="1"/>
  <c r="BX267" i="7"/>
  <c r="AS313" i="7"/>
  <c r="CI313" i="7" s="1"/>
  <c r="BW313" i="7"/>
  <c r="AL272" i="7"/>
  <c r="CB272" i="7" s="1"/>
  <c r="CA272" i="7" s="1"/>
  <c r="BP272" i="7"/>
  <c r="AS296" i="7"/>
  <c r="CI296" i="7" s="1"/>
  <c r="BW296" i="7"/>
  <c r="AL306" i="7"/>
  <c r="CB306" i="7" s="1"/>
  <c r="CA306" i="7" s="1"/>
  <c r="BP306" i="7"/>
  <c r="BO306" i="7" s="1"/>
  <c r="AR16" i="7"/>
  <c r="CH16" i="7" s="1"/>
  <c r="BV16" i="7"/>
  <c r="AQ259" i="7"/>
  <c r="CG259" i="7" s="1"/>
  <c r="BU259" i="7"/>
  <c r="AT232" i="7"/>
  <c r="CJ232" i="7" s="1"/>
  <c r="BX232" i="7"/>
  <c r="AM296" i="7"/>
  <c r="CC296" i="7" s="1"/>
  <c r="BQ296" i="7"/>
  <c r="AL13" i="7"/>
  <c r="CB13" i="7" s="1"/>
  <c r="BP13" i="7"/>
  <c r="AM5" i="7"/>
  <c r="CC5" i="7" s="1"/>
  <c r="BQ5" i="7"/>
  <c r="AR294" i="7"/>
  <c r="CH294" i="7" s="1"/>
  <c r="BV294" i="7"/>
  <c r="AS21" i="7"/>
  <c r="CI21" i="7" s="1"/>
  <c r="BW21" i="7"/>
  <c r="AJ269" i="7"/>
  <c r="BZ269" i="7" s="1"/>
  <c r="BN269" i="7"/>
  <c r="AO291" i="7"/>
  <c r="CE291" i="7" s="1"/>
  <c r="BS291" i="7"/>
  <c r="AS229" i="7"/>
  <c r="CI229" i="7" s="1"/>
  <c r="BW229" i="7"/>
  <c r="AJ263" i="7"/>
  <c r="BZ263" i="7" s="1"/>
  <c r="BN263" i="7"/>
  <c r="AL313" i="7"/>
  <c r="CB313" i="7" s="1"/>
  <c r="BP313" i="7"/>
  <c r="AT258" i="7"/>
  <c r="CJ258" i="7" s="1"/>
  <c r="BX258" i="7"/>
  <c r="AM283" i="7"/>
  <c r="CC283" i="7" s="1"/>
  <c r="BQ283" i="7"/>
  <c r="AQ5" i="7"/>
  <c r="CG5" i="7" s="1"/>
  <c r="BU5" i="7"/>
  <c r="AO281" i="7"/>
  <c r="CE281" i="7" s="1"/>
  <c r="BS281" i="7"/>
  <c r="AS314" i="7"/>
  <c r="CI314" i="7" s="1"/>
  <c r="BW314" i="7"/>
  <c r="AM268" i="7"/>
  <c r="CC268" i="7" s="1"/>
  <c r="BQ268" i="7"/>
  <c r="AR290" i="7"/>
  <c r="CH290" i="7" s="1"/>
  <c r="BV290" i="7"/>
  <c r="AJ248" i="7"/>
  <c r="BZ248" i="7" s="1"/>
  <c r="BN248" i="7"/>
  <c r="AQ8" i="7"/>
  <c r="CG8" i="7" s="1"/>
  <c r="BU8" i="7"/>
  <c r="AO274" i="7"/>
  <c r="CE274" i="7" s="1"/>
  <c r="BS274" i="7"/>
  <c r="AQ274" i="7"/>
  <c r="CG274" i="7" s="1"/>
  <c r="BU274" i="7"/>
  <c r="AM263" i="7"/>
  <c r="CC263" i="7" s="1"/>
  <c r="BQ263" i="7"/>
  <c r="AS288" i="7"/>
  <c r="CI288" i="7" s="1"/>
  <c r="BW288" i="7"/>
  <c r="AR280" i="7"/>
  <c r="CH280" i="7" s="1"/>
  <c r="BV280" i="7"/>
  <c r="AR8" i="7"/>
  <c r="CH8" i="7" s="1"/>
  <c r="BV8" i="7"/>
  <c r="AN273" i="7"/>
  <c r="CD273" i="7" s="1"/>
  <c r="BR273" i="7"/>
  <c r="AR257" i="7"/>
  <c r="CH257" i="7" s="1"/>
  <c r="BV257" i="7"/>
  <c r="AL239" i="7"/>
  <c r="CB239" i="7" s="1"/>
  <c r="BP239" i="7"/>
  <c r="BC72" i="7"/>
  <c r="AT310" i="7"/>
  <c r="CJ310" i="7" s="1"/>
  <c r="BX310" i="7"/>
  <c r="AR286" i="7"/>
  <c r="CH286" i="7" s="1"/>
  <c r="BV286" i="7"/>
  <c r="AL274" i="7"/>
  <c r="CB274" i="7" s="1"/>
  <c r="BP274" i="7"/>
  <c r="AT295" i="7"/>
  <c r="CJ295" i="7" s="1"/>
  <c r="BX295" i="7"/>
  <c r="AL242" i="7"/>
  <c r="CB242" i="7" s="1"/>
  <c r="BP242" i="7"/>
  <c r="AJ226" i="7"/>
  <c r="BZ226" i="7" s="1"/>
  <c r="BN226" i="7"/>
  <c r="AQ218" i="7"/>
  <c r="CG218" i="7" s="1"/>
  <c r="BU218" i="7"/>
  <c r="AS184" i="7"/>
  <c r="CI184" i="7" s="1"/>
  <c r="BW184" i="7"/>
  <c r="AL170" i="7"/>
  <c r="CB170" i="7" s="1"/>
  <c r="BP170" i="7"/>
  <c r="AO210" i="7"/>
  <c r="CE210" i="7" s="1"/>
  <c r="BS210" i="7"/>
  <c r="AR149" i="7"/>
  <c r="CH149" i="7" s="1"/>
  <c r="BV149" i="7"/>
  <c r="AN125" i="7"/>
  <c r="CD125" i="7" s="1"/>
  <c r="BR125" i="7"/>
  <c r="AS252" i="7"/>
  <c r="CI252" i="7" s="1"/>
  <c r="BW252" i="7"/>
  <c r="AN137" i="7"/>
  <c r="CD137" i="7" s="1"/>
  <c r="BR137" i="7"/>
  <c r="AN163" i="7"/>
  <c r="CD163" i="7" s="1"/>
  <c r="BR163" i="7"/>
  <c r="AO158" i="7"/>
  <c r="CE158" i="7" s="1"/>
  <c r="BS158" i="7"/>
  <c r="AO150" i="7"/>
  <c r="CE150" i="7" s="1"/>
  <c r="BS150" i="7"/>
  <c r="AR188" i="7"/>
  <c r="CH188" i="7" s="1"/>
  <c r="BV188" i="7"/>
  <c r="AO186" i="7"/>
  <c r="CE186" i="7" s="1"/>
  <c r="BS186" i="7"/>
  <c r="AS122" i="7"/>
  <c r="CI122" i="7" s="1"/>
  <c r="BW122" i="7"/>
  <c r="AT125" i="7"/>
  <c r="CJ125" i="7" s="1"/>
  <c r="BX125" i="7"/>
  <c r="AR263" i="7"/>
  <c r="CH263" i="7" s="1"/>
  <c r="BV263" i="7"/>
  <c r="AS219" i="7"/>
  <c r="CI219" i="7" s="1"/>
  <c r="BW219" i="7"/>
  <c r="AR206" i="7"/>
  <c r="CH206" i="7" s="1"/>
  <c r="BV206" i="7"/>
  <c r="AJ221" i="7"/>
  <c r="BZ221" i="7" s="1"/>
  <c r="BN221" i="7"/>
  <c r="AL236" i="7"/>
  <c r="CB236" i="7" s="1"/>
  <c r="BP236" i="7"/>
  <c r="AN256" i="7"/>
  <c r="CD256" i="7" s="1"/>
  <c r="BR256" i="7"/>
  <c r="AL192" i="7"/>
  <c r="CB192" i="7" s="1"/>
  <c r="BP192" i="7"/>
  <c r="AT165" i="7"/>
  <c r="CJ165" i="7" s="1"/>
  <c r="BX165" i="7"/>
  <c r="AR186" i="7"/>
  <c r="CH186" i="7" s="1"/>
  <c r="BV186" i="7"/>
  <c r="AM190" i="7"/>
  <c r="CC190" i="7" s="1"/>
  <c r="BQ190" i="7"/>
  <c r="AS193" i="7"/>
  <c r="CI193" i="7" s="1"/>
  <c r="BW193" i="7"/>
  <c r="AQ112" i="7"/>
  <c r="CG112" i="7" s="1"/>
  <c r="BU112" i="7"/>
  <c r="AO191" i="7"/>
  <c r="CE191" i="7" s="1"/>
  <c r="BS191" i="7"/>
  <c r="AT200" i="7"/>
  <c r="CJ200" i="7" s="1"/>
  <c r="BX200" i="7"/>
  <c r="AM220" i="7"/>
  <c r="CC220" i="7" s="1"/>
  <c r="BQ220" i="7"/>
  <c r="AS223" i="7"/>
  <c r="CI223" i="7" s="1"/>
  <c r="BW223" i="7"/>
  <c r="AT233" i="7"/>
  <c r="CJ233" i="7" s="1"/>
  <c r="BX233" i="7"/>
  <c r="AS249" i="7"/>
  <c r="CI249" i="7" s="1"/>
  <c r="BW249" i="7"/>
  <c r="AR211" i="7"/>
  <c r="CH211" i="7" s="1"/>
  <c r="BV211" i="7"/>
  <c r="AM153" i="7"/>
  <c r="CC153" i="7" s="1"/>
  <c r="BQ153" i="7"/>
  <c r="AS173" i="7"/>
  <c r="CI173" i="7" s="1"/>
  <c r="BW173" i="7"/>
  <c r="AN177" i="7"/>
  <c r="CD177" i="7" s="1"/>
  <c r="BR177" i="7"/>
  <c r="AT177" i="7"/>
  <c r="CJ177" i="7" s="1"/>
  <c r="BX177" i="7"/>
  <c r="AT122" i="7"/>
  <c r="CJ122" i="7" s="1"/>
  <c r="BX122" i="7"/>
  <c r="AO69" i="7"/>
  <c r="CE69" i="7" s="1"/>
  <c r="BS69" i="7"/>
  <c r="AJ259" i="7"/>
  <c r="BZ259" i="7" s="1"/>
  <c r="BN259" i="7"/>
  <c r="AQ220" i="7"/>
  <c r="CG220" i="7" s="1"/>
  <c r="BU220" i="7"/>
  <c r="AN218" i="7"/>
  <c r="CD218" i="7" s="1"/>
  <c r="BR218" i="7"/>
  <c r="AR213" i="7"/>
  <c r="CH213" i="7" s="1"/>
  <c r="BV213" i="7"/>
  <c r="AS225" i="7"/>
  <c r="CI225" i="7" s="1"/>
  <c r="BW225" i="7"/>
  <c r="AM170" i="7"/>
  <c r="CC170" i="7" s="1"/>
  <c r="BQ170" i="7"/>
  <c r="AM167" i="7"/>
  <c r="CC167" i="7" s="1"/>
  <c r="BQ167" i="7"/>
  <c r="AS170" i="7"/>
  <c r="CI170" i="7" s="1"/>
  <c r="BW170" i="7"/>
  <c r="AS167" i="7"/>
  <c r="CI167" i="7" s="1"/>
  <c r="BW167" i="7"/>
  <c r="AN192" i="7"/>
  <c r="CD192" i="7" s="1"/>
  <c r="BR192" i="7"/>
  <c r="AT195" i="7"/>
  <c r="CJ195" i="7" s="1"/>
  <c r="BX195" i="7"/>
  <c r="BO140" i="7"/>
  <c r="AS77" i="7"/>
  <c r="CI77" i="7" s="1"/>
  <c r="BW77" i="7"/>
  <c r="AS57" i="7"/>
  <c r="CI57" i="7" s="1"/>
  <c r="BW57" i="7"/>
  <c r="AJ249" i="7"/>
  <c r="BZ249" i="7" s="1"/>
  <c r="BN249" i="7"/>
  <c r="AL159" i="7"/>
  <c r="CB159" i="7" s="1"/>
  <c r="BP159" i="7"/>
  <c r="AJ215" i="7"/>
  <c r="BZ215" i="7" s="1"/>
  <c r="BN215" i="7"/>
  <c r="AM219" i="7"/>
  <c r="CC219" i="7" s="1"/>
  <c r="BQ219" i="7"/>
  <c r="AO163" i="7"/>
  <c r="CE163" i="7" s="1"/>
  <c r="BS163" i="7"/>
  <c r="AN172" i="7"/>
  <c r="CD172" i="7" s="1"/>
  <c r="BR172" i="7"/>
  <c r="AR181" i="7"/>
  <c r="CH181" i="7" s="1"/>
  <c r="BV181" i="7"/>
  <c r="AS185" i="7"/>
  <c r="CI185" i="7" s="1"/>
  <c r="BW185" i="7"/>
  <c r="AL195" i="7"/>
  <c r="CB195" i="7" s="1"/>
  <c r="BP195" i="7"/>
  <c r="AQ133" i="7"/>
  <c r="CG133" i="7" s="1"/>
  <c r="BU133" i="7"/>
  <c r="AR132" i="7"/>
  <c r="CH132" i="7" s="1"/>
  <c r="BV132" i="7"/>
  <c r="AL253" i="7"/>
  <c r="CB253" i="7" s="1"/>
  <c r="BP253" i="7"/>
  <c r="AJ225" i="7"/>
  <c r="BZ225" i="7" s="1"/>
  <c r="BN225" i="7"/>
  <c r="AN234" i="7"/>
  <c r="CD234" i="7" s="1"/>
  <c r="BR234" i="7"/>
  <c r="AL226" i="7"/>
  <c r="CB226" i="7" s="1"/>
  <c r="BP226" i="7"/>
  <c r="AR229" i="7"/>
  <c r="CH229" i="7" s="1"/>
  <c r="BV229" i="7"/>
  <c r="AL249" i="7"/>
  <c r="CB249" i="7" s="1"/>
  <c r="BP249" i="7"/>
  <c r="AO253" i="7"/>
  <c r="CE253" i="7" s="1"/>
  <c r="BS253" i="7"/>
  <c r="AN79" i="7"/>
  <c r="CD79" i="7" s="1"/>
  <c r="BR79" i="7"/>
  <c r="AS154" i="7"/>
  <c r="CI154" i="7" s="1"/>
  <c r="BW154" i="7"/>
  <c r="AN169" i="7"/>
  <c r="CD169" i="7" s="1"/>
  <c r="BR169" i="7"/>
  <c r="AJ178" i="7"/>
  <c r="BZ178" i="7" s="1"/>
  <c r="BN178" i="7"/>
  <c r="AT169" i="7"/>
  <c r="CJ169" i="7" s="1"/>
  <c r="BX169" i="7"/>
  <c r="AQ167" i="7"/>
  <c r="CG167" i="7" s="1"/>
  <c r="BU167" i="7"/>
  <c r="AS182" i="7"/>
  <c r="CI182" i="7" s="1"/>
  <c r="BW182" i="7"/>
  <c r="AT132" i="7"/>
  <c r="CJ132" i="7" s="1"/>
  <c r="BX132" i="7"/>
  <c r="AM155" i="7"/>
  <c r="CC155" i="7" s="1"/>
  <c r="BQ155" i="7"/>
  <c r="AT235" i="7"/>
  <c r="CJ235" i="7" s="1"/>
  <c r="BX235" i="7"/>
  <c r="AO239" i="7"/>
  <c r="CE239" i="7" s="1"/>
  <c r="BS239" i="7"/>
  <c r="AO246" i="7"/>
  <c r="CE246" i="7" s="1"/>
  <c r="BS246" i="7"/>
  <c r="AS255" i="7"/>
  <c r="CI255" i="7" s="1"/>
  <c r="BW255" i="7"/>
  <c r="AJ203" i="7"/>
  <c r="BZ203" i="7" s="1"/>
  <c r="BN203" i="7"/>
  <c r="AJ200" i="7"/>
  <c r="BZ200" i="7" s="1"/>
  <c r="BN200" i="7"/>
  <c r="AN206" i="7"/>
  <c r="CD206" i="7" s="1"/>
  <c r="BR206" i="7"/>
  <c r="AN129" i="7"/>
  <c r="CD129" i="7" s="1"/>
  <c r="BR129" i="7"/>
  <c r="AS143" i="7"/>
  <c r="CI143" i="7" s="1"/>
  <c r="BW143" i="7"/>
  <c r="AR106" i="7"/>
  <c r="CH106" i="7" s="1"/>
  <c r="BV106" i="7"/>
  <c r="AJ158" i="7"/>
  <c r="BZ158" i="7" s="1"/>
  <c r="BN158" i="7"/>
  <c r="AM40" i="7"/>
  <c r="CC40" i="7" s="1"/>
  <c r="BQ40" i="7"/>
  <c r="AR49" i="7"/>
  <c r="CH49" i="7" s="1"/>
  <c r="BV49" i="7"/>
  <c r="AQ39" i="7"/>
  <c r="CG39" i="7" s="1"/>
  <c r="BU39" i="7"/>
  <c r="AR60" i="7"/>
  <c r="CH60" i="7" s="1"/>
  <c r="BV60" i="7"/>
  <c r="AS51" i="7"/>
  <c r="CI51" i="7" s="1"/>
  <c r="BW51" i="7"/>
  <c r="AN31" i="7"/>
  <c r="CD31" i="7" s="1"/>
  <c r="BR31" i="7"/>
  <c r="AR53" i="7"/>
  <c r="CH53" i="7" s="1"/>
  <c r="BV53" i="7"/>
  <c r="AO51" i="7"/>
  <c r="CE51" i="7" s="1"/>
  <c r="BS51" i="7"/>
  <c r="AR39" i="7"/>
  <c r="CH39" i="7" s="1"/>
  <c r="BV39" i="7"/>
  <c r="AR164" i="7"/>
  <c r="CH164" i="7" s="1"/>
  <c r="BV164" i="7"/>
  <c r="AS61" i="7"/>
  <c r="CI61" i="7" s="1"/>
  <c r="BW61" i="7"/>
  <c r="AN44" i="7"/>
  <c r="CD44" i="7" s="1"/>
  <c r="BR44" i="7"/>
  <c r="AS157" i="7"/>
  <c r="CI157" i="7" s="1"/>
  <c r="BW157" i="7"/>
  <c r="AQ96" i="7"/>
  <c r="CG96" i="7" s="1"/>
  <c r="BU96" i="7"/>
  <c r="AQ106" i="7"/>
  <c r="CG106" i="7" s="1"/>
  <c r="CF106" i="7" s="1"/>
  <c r="BU106" i="7"/>
  <c r="BT106" i="7" s="1"/>
  <c r="AJ116" i="7"/>
  <c r="BZ116" i="7" s="1"/>
  <c r="BN116" i="7"/>
  <c r="AS94" i="7"/>
  <c r="CI94" i="7" s="1"/>
  <c r="BW94" i="7"/>
  <c r="AR59" i="7"/>
  <c r="CH59" i="7" s="1"/>
  <c r="BV59" i="7"/>
  <c r="AT23" i="7"/>
  <c r="CJ23" i="7" s="1"/>
  <c r="BX23" i="7"/>
  <c r="AM33" i="7"/>
  <c r="CC33" i="7" s="1"/>
  <c r="BQ33" i="7"/>
  <c r="AJ39" i="7"/>
  <c r="BZ39" i="7" s="1"/>
  <c r="BN39" i="7"/>
  <c r="AM133" i="7"/>
  <c r="CC133" i="7" s="1"/>
  <c r="BQ133" i="7"/>
  <c r="AS144" i="7"/>
  <c r="CI144" i="7" s="1"/>
  <c r="BW144" i="7"/>
  <c r="AO145" i="7"/>
  <c r="CE145" i="7" s="1"/>
  <c r="BS145" i="7"/>
  <c r="AM56" i="7"/>
  <c r="CC56" i="7" s="1"/>
  <c r="BQ56" i="7"/>
  <c r="AM67" i="7"/>
  <c r="CC67" i="7" s="1"/>
  <c r="BQ67" i="7"/>
  <c r="AR76" i="7"/>
  <c r="CH76" i="7" s="1"/>
  <c r="BV76" i="7"/>
  <c r="AM88" i="7"/>
  <c r="CC88" i="7" s="1"/>
  <c r="BQ88" i="7"/>
  <c r="AN72" i="7"/>
  <c r="CD72" i="7" s="1"/>
  <c r="BR72" i="7"/>
  <c r="AL43" i="7"/>
  <c r="CB43" i="7" s="1"/>
  <c r="BP43" i="7"/>
  <c r="AR38" i="7"/>
  <c r="CH38" i="7" s="1"/>
  <c r="BV38" i="7"/>
  <c r="AS34" i="7"/>
  <c r="CI34" i="7" s="1"/>
  <c r="BW34" i="7"/>
  <c r="AN38" i="7"/>
  <c r="CD38" i="7" s="1"/>
  <c r="BR38" i="7"/>
  <c r="AT49" i="7"/>
  <c r="CJ49" i="7" s="1"/>
  <c r="BX49" i="7"/>
  <c r="AM48" i="7"/>
  <c r="CC48" i="7" s="1"/>
  <c r="BQ48" i="7"/>
  <c r="AS145" i="7"/>
  <c r="CI145" i="7" s="1"/>
  <c r="BW145" i="7"/>
  <c r="AJ153" i="7"/>
  <c r="BZ153" i="7" s="1"/>
  <c r="BN153" i="7"/>
  <c r="AS155" i="7"/>
  <c r="CI155" i="7" s="1"/>
  <c r="BW155" i="7"/>
  <c r="AT149" i="7"/>
  <c r="CJ149" i="7" s="1"/>
  <c r="BX149" i="7"/>
  <c r="AL95" i="7"/>
  <c r="CB95" i="7" s="1"/>
  <c r="BP95" i="7"/>
  <c r="AO65" i="7"/>
  <c r="CE65" i="7" s="1"/>
  <c r="BS65" i="7"/>
  <c r="AM59" i="7"/>
  <c r="CC59" i="7" s="1"/>
  <c r="BQ59" i="7"/>
  <c r="AO95" i="7"/>
  <c r="CE95" i="7" s="1"/>
  <c r="BS95" i="7"/>
  <c r="AQ49" i="7"/>
  <c r="CG49" i="7" s="1"/>
  <c r="BU49" i="7"/>
  <c r="AS40" i="7"/>
  <c r="CI40" i="7" s="1"/>
  <c r="BW40" i="7"/>
  <c r="AM28" i="7"/>
  <c r="CC28" i="7" s="1"/>
  <c r="BQ28" i="7"/>
  <c r="AJ26" i="7"/>
  <c r="BZ26" i="7" s="1"/>
  <c r="BN26" i="7"/>
  <c r="AT25" i="7"/>
  <c r="CJ25" i="7" s="1"/>
  <c r="BX25" i="7"/>
  <c r="AT150" i="7"/>
  <c r="CJ150" i="7" s="1"/>
  <c r="BX150" i="7"/>
  <c r="AO146" i="7"/>
  <c r="CE146" i="7" s="1"/>
  <c r="BS146" i="7"/>
  <c r="AM149" i="7"/>
  <c r="CC149" i="7" s="1"/>
  <c r="BQ149" i="7"/>
  <c r="AS160" i="7"/>
  <c r="CI160" i="7" s="1"/>
  <c r="BW160" i="7"/>
  <c r="AS103" i="7"/>
  <c r="CI103" i="7" s="1"/>
  <c r="BW103" i="7"/>
  <c r="AM110" i="7"/>
  <c r="CC110" i="7" s="1"/>
  <c r="BQ110" i="7"/>
  <c r="AJ108" i="7"/>
  <c r="BZ108" i="7" s="1"/>
  <c r="BN108" i="7"/>
  <c r="AL112" i="7"/>
  <c r="CB112" i="7" s="1"/>
  <c r="BP112" i="7"/>
  <c r="BO112" i="7" s="1"/>
  <c r="AJ107" i="7"/>
  <c r="BZ107" i="7" s="1"/>
  <c r="BN107" i="7"/>
  <c r="AS83" i="7"/>
  <c r="CI83" i="7" s="1"/>
  <c r="BW83" i="7"/>
  <c r="AL69" i="7"/>
  <c r="CB69" i="7" s="1"/>
  <c r="BP69" i="7"/>
  <c r="AT79" i="7"/>
  <c r="CJ79" i="7" s="1"/>
  <c r="BX79" i="7"/>
  <c r="AS36" i="7"/>
  <c r="CI36" i="7" s="1"/>
  <c r="BW36" i="7"/>
  <c r="AT136" i="7"/>
  <c r="CJ136" i="7" s="1"/>
  <c r="BX136" i="7"/>
  <c r="AS136" i="7"/>
  <c r="CI136" i="7" s="1"/>
  <c r="BW136" i="7"/>
  <c r="AO137" i="7"/>
  <c r="CE137" i="7" s="1"/>
  <c r="BS137" i="7"/>
  <c r="AO50" i="7"/>
  <c r="CE50" i="7" s="1"/>
  <c r="BS50" i="7"/>
  <c r="AJ40" i="7"/>
  <c r="BZ40" i="7" s="1"/>
  <c r="BN40" i="7"/>
  <c r="AL51" i="7"/>
  <c r="CB51" i="7" s="1"/>
  <c r="BP51" i="7"/>
  <c r="AM77" i="7"/>
  <c r="CC77" i="7" s="1"/>
  <c r="BQ77" i="7"/>
  <c r="AT24" i="7"/>
  <c r="CJ24" i="7" s="1"/>
  <c r="BX24" i="7"/>
  <c r="AR27" i="7"/>
  <c r="CH27" i="7" s="1"/>
  <c r="BV27" i="7"/>
  <c r="AQ32" i="7"/>
  <c r="CG32" i="7" s="1"/>
  <c r="BU32" i="7"/>
  <c r="AS47" i="7"/>
  <c r="CI47" i="7" s="1"/>
  <c r="BW47" i="7"/>
  <c r="AN59" i="7"/>
  <c r="CD59" i="7" s="1"/>
  <c r="BR59" i="7"/>
  <c r="AQ156" i="7"/>
  <c r="CG156" i="7" s="1"/>
  <c r="BU156" i="7"/>
  <c r="AO159" i="7"/>
  <c r="CE159" i="7" s="1"/>
  <c r="BS159" i="7"/>
  <c r="AN159" i="7"/>
  <c r="CD159" i="7" s="1"/>
  <c r="BR159" i="7"/>
  <c r="AM79" i="7"/>
  <c r="CC79" i="7" s="1"/>
  <c r="BQ79" i="7"/>
  <c r="AJ97" i="7"/>
  <c r="BZ97" i="7" s="1"/>
  <c r="BN97" i="7"/>
  <c r="AR110" i="7"/>
  <c r="CH110" i="7" s="1"/>
  <c r="BV110" i="7"/>
  <c r="AR99" i="7"/>
  <c r="CH99" i="7" s="1"/>
  <c r="BV99" i="7"/>
  <c r="AT64" i="7"/>
  <c r="CJ64" i="7" s="1"/>
  <c r="BX64" i="7"/>
  <c r="AR67" i="7"/>
  <c r="CH67" i="7" s="1"/>
  <c r="BV67" i="7"/>
  <c r="AT78" i="7"/>
  <c r="CJ78" i="7" s="1"/>
  <c r="BX78" i="7"/>
  <c r="AR148" i="7"/>
  <c r="CH148" i="7" s="1"/>
  <c r="BV148" i="7"/>
  <c r="AQ129" i="7"/>
  <c r="CG129" i="7" s="1"/>
  <c r="BU129" i="7"/>
  <c r="AS141" i="7"/>
  <c r="CI141" i="7" s="1"/>
  <c r="BW141" i="7"/>
  <c r="AJ25" i="7"/>
  <c r="BZ25" i="7" s="1"/>
  <c r="BN25" i="7"/>
  <c r="AQ51" i="7"/>
  <c r="CG51" i="7" s="1"/>
  <c r="BU51" i="7"/>
  <c r="AR41" i="7"/>
  <c r="CH41" i="7" s="1"/>
  <c r="BV41" i="7"/>
  <c r="AS62" i="7"/>
  <c r="CI62" i="7" s="1"/>
  <c r="BW62" i="7"/>
  <c r="AJ49" i="7"/>
  <c r="BZ49" i="7" s="1"/>
  <c r="BN49" i="7"/>
  <c r="AT40" i="7"/>
  <c r="CJ40" i="7" s="1"/>
  <c r="BX40" i="7"/>
  <c r="AQ27" i="7"/>
  <c r="CG27" i="7" s="1"/>
  <c r="BU27" i="7"/>
  <c r="AN25" i="7"/>
  <c r="CD25" i="7" s="1"/>
  <c r="BR25" i="7"/>
  <c r="BH147" i="7"/>
  <c r="AR13" i="7"/>
  <c r="CH13" i="7" s="1"/>
  <c r="BV13" i="7"/>
  <c r="BH123" i="7"/>
  <c r="AM12" i="7"/>
  <c r="CC12" i="7" s="1"/>
  <c r="BQ12" i="7"/>
  <c r="AQ6" i="7"/>
  <c r="CG6" i="7" s="1"/>
  <c r="BU6" i="7"/>
  <c r="AS321" i="7"/>
  <c r="CI321" i="7" s="1"/>
  <c r="BW321" i="7"/>
  <c r="AM258" i="7"/>
  <c r="CC258" i="7" s="1"/>
  <c r="BQ258" i="7"/>
  <c r="AO303" i="7"/>
  <c r="CE303" i="7" s="1"/>
  <c r="BS303" i="7"/>
  <c r="AT213" i="7"/>
  <c r="CJ213" i="7" s="1"/>
  <c r="BX213" i="7"/>
  <c r="AR296" i="7"/>
  <c r="CH296" i="7" s="1"/>
  <c r="BV296" i="7"/>
  <c r="AT271" i="7"/>
  <c r="CJ271" i="7" s="1"/>
  <c r="BX271" i="7"/>
  <c r="AL218" i="7"/>
  <c r="CB218" i="7" s="1"/>
  <c r="BP218" i="7"/>
  <c r="AL5" i="7"/>
  <c r="CB5" i="7" s="1"/>
  <c r="BP5" i="7"/>
  <c r="AS297" i="7"/>
  <c r="CI297" i="7" s="1"/>
  <c r="BW297" i="7"/>
  <c r="AQ20" i="7"/>
  <c r="CG20" i="7" s="1"/>
  <c r="CF20" i="7" s="1"/>
  <c r="BU20" i="7"/>
  <c r="AO279" i="7"/>
  <c r="CE279" i="7" s="1"/>
  <c r="BS279" i="7"/>
  <c r="AJ219" i="7"/>
  <c r="BZ219" i="7" s="1"/>
  <c r="BN219" i="7"/>
  <c r="AN247" i="7"/>
  <c r="CD247" i="7" s="1"/>
  <c r="BR247" i="7"/>
  <c r="AS287" i="7"/>
  <c r="CI287" i="7" s="1"/>
  <c r="BW287" i="7"/>
  <c r="AN275" i="7"/>
  <c r="CD275" i="7" s="1"/>
  <c r="BR275" i="7"/>
  <c r="AR271" i="7"/>
  <c r="CH271" i="7" s="1"/>
  <c r="BV271" i="7"/>
  <c r="AT302" i="7"/>
  <c r="CJ302" i="7" s="1"/>
  <c r="BX302" i="7"/>
  <c r="AJ190" i="7"/>
  <c r="BZ190" i="7" s="1"/>
  <c r="BN190" i="7"/>
  <c r="AN290" i="7"/>
  <c r="CD290" i="7" s="1"/>
  <c r="BR290" i="7"/>
  <c r="AO15" i="7"/>
  <c r="CE15" i="7" s="1"/>
  <c r="BS15" i="7"/>
  <c r="AM274" i="7"/>
  <c r="CC274" i="7" s="1"/>
  <c r="BQ274" i="7"/>
  <c r="AS277" i="7"/>
  <c r="CI277" i="7" s="1"/>
  <c r="BW277" i="7"/>
  <c r="AQ11" i="7"/>
  <c r="CG11" i="7" s="1"/>
  <c r="BU11" i="7"/>
  <c r="AL229" i="7"/>
  <c r="CB229" i="7" s="1"/>
  <c r="BP229" i="7"/>
  <c r="AS222" i="7"/>
  <c r="CI222" i="7" s="1"/>
  <c r="BW222" i="7"/>
  <c r="AT275" i="7"/>
  <c r="CJ275" i="7" s="1"/>
  <c r="BX275" i="7"/>
  <c r="AJ271" i="7"/>
  <c r="BZ271" i="7" s="1"/>
  <c r="BN271" i="7"/>
  <c r="AJ308" i="7"/>
  <c r="BZ308" i="7" s="1"/>
  <c r="BN308" i="7"/>
  <c r="AJ291" i="7"/>
  <c r="BZ291" i="7" s="1"/>
  <c r="BN291" i="7"/>
  <c r="AN223" i="7"/>
  <c r="CD223" i="7" s="1"/>
  <c r="BR223" i="7"/>
  <c r="AR190" i="7"/>
  <c r="CH190" i="7" s="1"/>
  <c r="BV190" i="7"/>
  <c r="AS270" i="7"/>
  <c r="CI270" i="7" s="1"/>
  <c r="BW270" i="7"/>
  <c r="AS292" i="7"/>
  <c r="CI292" i="7" s="1"/>
  <c r="BW292" i="7"/>
  <c r="AS293" i="7"/>
  <c r="CI293" i="7" s="1"/>
  <c r="BW293" i="7"/>
  <c r="AJ16" i="7"/>
  <c r="BZ16" i="7" s="1"/>
  <c r="BN16" i="7"/>
  <c r="AR256" i="7"/>
  <c r="CH256" i="7" s="1"/>
  <c r="BV256" i="7"/>
  <c r="AQ285" i="7"/>
  <c r="CG285" i="7" s="1"/>
  <c r="BU285" i="7"/>
  <c r="AJ166" i="7"/>
  <c r="BZ166" i="7" s="1"/>
  <c r="BN166" i="7"/>
  <c r="AT289" i="7"/>
  <c r="CJ289" i="7" s="1"/>
  <c r="BX289" i="7"/>
  <c r="AS286" i="7"/>
  <c r="CI286" i="7" s="1"/>
  <c r="BW286" i="7"/>
  <c r="AT221" i="7"/>
  <c r="CJ221" i="7" s="1"/>
  <c r="BX221" i="7"/>
  <c r="AR17" i="7"/>
  <c r="CH17" i="7" s="1"/>
  <c r="BV17" i="7"/>
  <c r="AR270" i="7"/>
  <c r="CH270" i="7" s="1"/>
  <c r="BV270" i="7"/>
  <c r="AR283" i="7"/>
  <c r="CH283" i="7" s="1"/>
  <c r="BV283" i="7"/>
  <c r="AQ275" i="7"/>
  <c r="CG275" i="7" s="1"/>
  <c r="BU275" i="7"/>
  <c r="AJ309" i="7"/>
  <c r="BZ309" i="7" s="1"/>
  <c r="BN309" i="7"/>
  <c r="AS253" i="7"/>
  <c r="CI253" i="7" s="1"/>
  <c r="BW253" i="7"/>
  <c r="AT284" i="7"/>
  <c r="CJ284" i="7" s="1"/>
  <c r="BX284" i="7"/>
  <c r="AR224" i="7"/>
  <c r="CH224" i="7" s="1"/>
  <c r="BV224" i="7"/>
  <c r="AR5" i="7"/>
  <c r="CH5" i="7" s="1"/>
  <c r="BV5" i="7"/>
  <c r="AT21" i="7"/>
  <c r="CJ21" i="7" s="1"/>
  <c r="BX21" i="7"/>
  <c r="AT283" i="7"/>
  <c r="CJ283" i="7" s="1"/>
  <c r="BX283" i="7"/>
  <c r="AS268" i="7"/>
  <c r="CI268" i="7" s="1"/>
  <c r="BW268" i="7"/>
  <c r="AM6" i="7"/>
  <c r="CC6" i="7" s="1"/>
  <c r="BQ6" i="7"/>
  <c r="AS232" i="7"/>
  <c r="CI232" i="7" s="1"/>
  <c r="BW232" i="7"/>
  <c r="AR310" i="7"/>
  <c r="CH310" i="7" s="1"/>
  <c r="BV310" i="7"/>
  <c r="AJ283" i="7"/>
  <c r="BZ283" i="7" s="1"/>
  <c r="BN283" i="7"/>
  <c r="AT274" i="7"/>
  <c r="CJ274" i="7" s="1"/>
  <c r="BX274" i="7"/>
  <c r="AO234" i="7"/>
  <c r="CE234" i="7" s="1"/>
  <c r="BS234" i="7"/>
  <c r="AT215" i="7"/>
  <c r="CJ215" i="7" s="1"/>
  <c r="BX215" i="7"/>
  <c r="AS310" i="7"/>
  <c r="CI310" i="7" s="1"/>
  <c r="BW310" i="7"/>
  <c r="AS195" i="7"/>
  <c r="CI195" i="7" s="1"/>
  <c r="BW195" i="7"/>
  <c r="AT280" i="7"/>
  <c r="CJ280" i="7" s="1"/>
  <c r="BX280" i="7"/>
  <c r="AQ17" i="7"/>
  <c r="CG17" i="7" s="1"/>
  <c r="BU17" i="7"/>
  <c r="AT314" i="7"/>
  <c r="CJ314" i="7" s="1"/>
  <c r="BX314" i="7"/>
  <c r="AN268" i="7"/>
  <c r="CD268" i="7" s="1"/>
  <c r="BR268" i="7"/>
  <c r="AM289" i="7"/>
  <c r="CC289" i="7" s="1"/>
  <c r="BQ289" i="7"/>
  <c r="AT218" i="7"/>
  <c r="CJ218" i="7" s="1"/>
  <c r="BX218" i="7"/>
  <c r="AL220" i="7"/>
  <c r="CB220" i="7" s="1"/>
  <c r="BP220" i="7"/>
  <c r="AS212" i="7"/>
  <c r="CI212" i="7" s="1"/>
  <c r="BW212" i="7"/>
  <c r="AR228" i="7"/>
  <c r="CH228" i="7" s="1"/>
  <c r="BV228" i="7"/>
  <c r="AJ179" i="7"/>
  <c r="BZ179" i="7" s="1"/>
  <c r="BN179" i="7"/>
  <c r="AM164" i="7"/>
  <c r="CC164" i="7" s="1"/>
  <c r="BQ164" i="7"/>
  <c r="AL188" i="7"/>
  <c r="CB188" i="7" s="1"/>
  <c r="BP188" i="7"/>
  <c r="AR191" i="7"/>
  <c r="CH191" i="7" s="1"/>
  <c r="BV191" i="7"/>
  <c r="AM195" i="7"/>
  <c r="CC195" i="7" s="1"/>
  <c r="BQ195" i="7"/>
  <c r="AQ204" i="7"/>
  <c r="CG204" i="7" s="1"/>
  <c r="CF204" i="7" s="1"/>
  <c r="BU204" i="7"/>
  <c r="BT204" i="7" s="1"/>
  <c r="AR242" i="7"/>
  <c r="CH242" i="7" s="1"/>
  <c r="BV242" i="7"/>
  <c r="AJ247" i="7"/>
  <c r="BZ247" i="7" s="1"/>
  <c r="BN247" i="7"/>
  <c r="AM251" i="7"/>
  <c r="CC251" i="7" s="1"/>
  <c r="BQ251" i="7"/>
  <c r="AL210" i="7"/>
  <c r="CB210" i="7" s="1"/>
  <c r="BP210" i="7"/>
  <c r="AJ149" i="7"/>
  <c r="BZ149" i="7" s="1"/>
  <c r="BN149" i="7"/>
  <c r="AR210" i="7"/>
  <c r="CH210" i="7" s="1"/>
  <c r="BV210" i="7"/>
  <c r="AR112" i="7"/>
  <c r="CH112" i="7" s="1"/>
  <c r="BV112" i="7"/>
  <c r="AR167" i="7"/>
  <c r="CH167" i="7" s="1"/>
  <c r="BV167" i="7"/>
  <c r="AM95" i="7"/>
  <c r="CC95" i="7" s="1"/>
  <c r="BQ95" i="7"/>
  <c r="AN146" i="7"/>
  <c r="CD146" i="7" s="1"/>
  <c r="BR146" i="7"/>
  <c r="AM234" i="7"/>
  <c r="CC234" i="7" s="1"/>
  <c r="BQ234" i="7"/>
  <c r="AM216" i="7"/>
  <c r="CC216" i="7" s="1"/>
  <c r="BQ216" i="7"/>
  <c r="AJ214" i="7"/>
  <c r="BZ214" i="7" s="1"/>
  <c r="BN214" i="7"/>
  <c r="AO155" i="7"/>
  <c r="CE155" i="7" s="1"/>
  <c r="BS155" i="7"/>
  <c r="AL215" i="7"/>
  <c r="CB215" i="7" s="1"/>
  <c r="CA215" i="7" s="1"/>
  <c r="BP215" i="7"/>
  <c r="AQ234" i="7"/>
  <c r="CG234" i="7" s="1"/>
  <c r="CF234" i="7" s="1"/>
  <c r="BU234" i="7"/>
  <c r="BT234" i="7" s="1"/>
  <c r="AO212" i="7"/>
  <c r="CE212" i="7" s="1"/>
  <c r="BS212" i="7"/>
  <c r="AN155" i="7"/>
  <c r="CD155" i="7" s="1"/>
  <c r="BR155" i="7"/>
  <c r="AR168" i="7"/>
  <c r="CH168" i="7" s="1"/>
  <c r="BV168" i="7"/>
  <c r="AM172" i="7"/>
  <c r="CC172" i="7" s="1"/>
  <c r="BQ172" i="7"/>
  <c r="AQ178" i="7"/>
  <c r="CG178" i="7" s="1"/>
  <c r="BU178" i="7"/>
  <c r="AJ188" i="7"/>
  <c r="BZ188" i="7" s="1"/>
  <c r="BN188" i="7"/>
  <c r="AT147" i="7"/>
  <c r="CJ147" i="7" s="1"/>
  <c r="BX147" i="7"/>
  <c r="AM256" i="7"/>
  <c r="CC256" i="7" s="1"/>
  <c r="BQ256" i="7"/>
  <c r="AQ265" i="7"/>
  <c r="CG265" i="7" s="1"/>
  <c r="BU265" i="7"/>
  <c r="AM213" i="7"/>
  <c r="CC213" i="7" s="1"/>
  <c r="BQ213" i="7"/>
  <c r="AM132" i="7"/>
  <c r="CC132" i="7" s="1"/>
  <c r="BQ132" i="7"/>
  <c r="AO214" i="7"/>
  <c r="CE214" i="7" s="1"/>
  <c r="BS214" i="7"/>
  <c r="AJ218" i="7"/>
  <c r="BZ218" i="7" s="1"/>
  <c r="BN218" i="7"/>
  <c r="AJ244" i="7"/>
  <c r="BZ244" i="7" s="1"/>
  <c r="BN244" i="7"/>
  <c r="AT205" i="7"/>
  <c r="CJ205" i="7" s="1"/>
  <c r="BX205" i="7"/>
  <c r="AJ168" i="7"/>
  <c r="BZ168" i="7" s="1"/>
  <c r="BN168" i="7"/>
  <c r="AQ146" i="7"/>
  <c r="CG146" i="7" s="1"/>
  <c r="BU146" i="7"/>
  <c r="AO181" i="7"/>
  <c r="CE181" i="7" s="1"/>
  <c r="BS181" i="7"/>
  <c r="AL179" i="7"/>
  <c r="CB179" i="7" s="1"/>
  <c r="BP179" i="7"/>
  <c r="AT108" i="7"/>
  <c r="CJ108" i="7" s="1"/>
  <c r="BX108" i="7"/>
  <c r="AQ222" i="7"/>
  <c r="CG222" i="7" s="1"/>
  <c r="BU222" i="7"/>
  <c r="AS214" i="7"/>
  <c r="CI214" i="7" s="1"/>
  <c r="BW214" i="7"/>
  <c r="AM260" i="7"/>
  <c r="CC260" i="7" s="1"/>
  <c r="BQ260" i="7"/>
  <c r="AS263" i="7"/>
  <c r="CI263" i="7" s="1"/>
  <c r="BW263" i="7"/>
  <c r="AM205" i="7"/>
  <c r="CC205" i="7" s="1"/>
  <c r="BQ205" i="7"/>
  <c r="AR215" i="7"/>
  <c r="CH215" i="7" s="1"/>
  <c r="BV215" i="7"/>
  <c r="AJ220" i="7"/>
  <c r="BZ220" i="7" s="1"/>
  <c r="BN220" i="7"/>
  <c r="AN164" i="7"/>
  <c r="CD164" i="7" s="1"/>
  <c r="BR164" i="7"/>
  <c r="AJ159" i="7"/>
  <c r="BZ159" i="7" s="1"/>
  <c r="BN159" i="7"/>
  <c r="AJ165" i="7"/>
  <c r="BZ165" i="7" s="1"/>
  <c r="BN165" i="7"/>
  <c r="AL177" i="7"/>
  <c r="CB177" i="7" s="1"/>
  <c r="BP177" i="7"/>
  <c r="AN134" i="7"/>
  <c r="CD134" i="7" s="1"/>
  <c r="BR134" i="7"/>
  <c r="AL158" i="7"/>
  <c r="CB158" i="7" s="1"/>
  <c r="BP158" i="7"/>
  <c r="AL113" i="7"/>
  <c r="CB113" i="7" s="1"/>
  <c r="BP113" i="7"/>
  <c r="AR246" i="7"/>
  <c r="CH246" i="7" s="1"/>
  <c r="BV246" i="7"/>
  <c r="AN244" i="7"/>
  <c r="CD244" i="7" s="1"/>
  <c r="BR244" i="7"/>
  <c r="AR253" i="7"/>
  <c r="CH253" i="7" s="1"/>
  <c r="BV253" i="7"/>
  <c r="AR255" i="7"/>
  <c r="CH255" i="7" s="1"/>
  <c r="BV255" i="7"/>
  <c r="AS265" i="7"/>
  <c r="CI265" i="7" s="1"/>
  <c r="BW265" i="7"/>
  <c r="AO213" i="7"/>
  <c r="CE213" i="7" s="1"/>
  <c r="BS213" i="7"/>
  <c r="AR178" i="7"/>
  <c r="CH178" i="7" s="1"/>
  <c r="BV178" i="7"/>
  <c r="AS127" i="7"/>
  <c r="CI127" i="7" s="1"/>
  <c r="BW127" i="7"/>
  <c r="AR137" i="7"/>
  <c r="CH137" i="7" s="1"/>
  <c r="BV137" i="7"/>
  <c r="AQ201" i="7"/>
  <c r="CG201" i="7" s="1"/>
  <c r="BU201" i="7"/>
  <c r="AL219" i="7"/>
  <c r="CB219" i="7" s="1"/>
  <c r="BP219" i="7"/>
  <c r="AN220" i="7"/>
  <c r="CD220" i="7" s="1"/>
  <c r="BR220" i="7"/>
  <c r="AT223" i="7"/>
  <c r="CJ223" i="7" s="1"/>
  <c r="BX223" i="7"/>
  <c r="AM233" i="7"/>
  <c r="CC233" i="7" s="1"/>
  <c r="BQ233" i="7"/>
  <c r="AQ247" i="7"/>
  <c r="CG247" i="7" s="1"/>
  <c r="BU247" i="7"/>
  <c r="AR203" i="7"/>
  <c r="CH203" i="7" s="1"/>
  <c r="BV203" i="7"/>
  <c r="AS130" i="7"/>
  <c r="CI130" i="7" s="1"/>
  <c r="BW130" i="7"/>
  <c r="AL163" i="7"/>
  <c r="CB163" i="7" s="1"/>
  <c r="BP163" i="7"/>
  <c r="AL172" i="7"/>
  <c r="CB172" i="7" s="1"/>
  <c r="BP172" i="7"/>
  <c r="AT163" i="7"/>
  <c r="CJ163" i="7" s="1"/>
  <c r="BX163" i="7"/>
  <c r="AS159" i="7"/>
  <c r="CI159" i="7" s="1"/>
  <c r="BW159" i="7"/>
  <c r="AJ177" i="7"/>
  <c r="BZ177" i="7" s="1"/>
  <c r="BN177" i="7"/>
  <c r="AQ143" i="7"/>
  <c r="CG143" i="7" s="1"/>
  <c r="BU143" i="7"/>
  <c r="AM224" i="7"/>
  <c r="CC224" i="7" s="1"/>
  <c r="BQ224" i="7"/>
  <c r="AQ233" i="7"/>
  <c r="CG233" i="7" s="1"/>
  <c r="BU233" i="7"/>
  <c r="AO225" i="7"/>
  <c r="CE225" i="7" s="1"/>
  <c r="BS225" i="7"/>
  <c r="BT240" i="7"/>
  <c r="AL244" i="7"/>
  <c r="CB244" i="7" s="1"/>
  <c r="BP244" i="7"/>
  <c r="AM254" i="7"/>
  <c r="CC254" i="7" s="1"/>
  <c r="BQ254" i="7"/>
  <c r="AR252" i="7"/>
  <c r="CH252" i="7" s="1"/>
  <c r="BV252" i="7"/>
  <c r="AL197" i="7"/>
  <c r="CB197" i="7" s="1"/>
  <c r="BP197" i="7"/>
  <c r="AL194" i="7"/>
  <c r="CB194" i="7" s="1"/>
  <c r="BP194" i="7"/>
  <c r="BO194" i="7" s="1"/>
  <c r="AR197" i="7"/>
  <c r="CH197" i="7" s="1"/>
  <c r="BV197" i="7"/>
  <c r="BT207" i="7"/>
  <c r="AL211" i="7"/>
  <c r="CB211" i="7" s="1"/>
  <c r="BP211" i="7"/>
  <c r="AJ138" i="7"/>
  <c r="BZ138" i="7" s="1"/>
  <c r="BN138" i="7"/>
  <c r="AM31" i="7"/>
  <c r="CC31" i="7" s="1"/>
  <c r="BQ31" i="7"/>
  <c r="AN94" i="7"/>
  <c r="CD94" i="7" s="1"/>
  <c r="BR94" i="7"/>
  <c r="AS118" i="7"/>
  <c r="CI118" i="7" s="1"/>
  <c r="BW118" i="7"/>
  <c r="AR126" i="7"/>
  <c r="CH126" i="7" s="1"/>
  <c r="BV126" i="7"/>
  <c r="AN45" i="7"/>
  <c r="CD45" i="7" s="1"/>
  <c r="BR45" i="7"/>
  <c r="AL40" i="7"/>
  <c r="CB40" i="7" s="1"/>
  <c r="BP40" i="7"/>
  <c r="AQ45" i="7"/>
  <c r="CG45" i="7" s="1"/>
  <c r="BU45" i="7"/>
  <c r="AT33" i="7"/>
  <c r="CJ33" i="7" s="1"/>
  <c r="BX33" i="7"/>
  <c r="AT158" i="7"/>
  <c r="CJ158" i="7" s="1"/>
  <c r="BX158" i="7"/>
  <c r="AM157" i="7"/>
  <c r="CC157" i="7" s="1"/>
  <c r="BQ157" i="7"/>
  <c r="AL157" i="7"/>
  <c r="CB157" i="7" s="1"/>
  <c r="BP157" i="7"/>
  <c r="AL146" i="7"/>
  <c r="CB146" i="7" s="1"/>
  <c r="BP146" i="7"/>
  <c r="AS90" i="7"/>
  <c r="CI90" i="7" s="1"/>
  <c r="BW90" i="7"/>
  <c r="AS100" i="7"/>
  <c r="CI100" i="7" s="1"/>
  <c r="BW100" i="7"/>
  <c r="AL110" i="7"/>
  <c r="CB110" i="7" s="1"/>
  <c r="BP110" i="7"/>
  <c r="AO82" i="7"/>
  <c r="CE82" i="7" s="1"/>
  <c r="BS82" i="7"/>
  <c r="AT96" i="7"/>
  <c r="CJ96" i="7" s="1"/>
  <c r="BX96" i="7"/>
  <c r="AM45" i="7"/>
  <c r="CC45" i="7" s="1"/>
  <c r="BQ45" i="7"/>
  <c r="AT53" i="7"/>
  <c r="CJ53" i="7" s="1"/>
  <c r="BX53" i="7"/>
  <c r="AM76" i="7"/>
  <c r="CC76" i="7" s="1"/>
  <c r="BQ76" i="7"/>
  <c r="AS79" i="7"/>
  <c r="CI79" i="7" s="1"/>
  <c r="BW79" i="7"/>
  <c r="AO27" i="7"/>
  <c r="CE27" i="7" s="1"/>
  <c r="BS27" i="7"/>
  <c r="AL33" i="7"/>
  <c r="CB33" i="7" s="1"/>
  <c r="BP33" i="7"/>
  <c r="AO127" i="7"/>
  <c r="CE127" i="7" s="1"/>
  <c r="BS127" i="7"/>
  <c r="AL133" i="7"/>
  <c r="CB133" i="7" s="1"/>
  <c r="BP133" i="7"/>
  <c r="AS133" i="7"/>
  <c r="CI133" i="7" s="1"/>
  <c r="BW133" i="7"/>
  <c r="AR40" i="7"/>
  <c r="CH40" i="7" s="1"/>
  <c r="BV40" i="7"/>
  <c r="AT51" i="7"/>
  <c r="CJ51" i="7" s="1"/>
  <c r="BX51" i="7"/>
  <c r="AS45" i="7"/>
  <c r="CI45" i="7" s="1"/>
  <c r="BW45" i="7"/>
  <c r="AL81" i="7"/>
  <c r="CB81" i="7" s="1"/>
  <c r="BP81" i="7"/>
  <c r="AO41" i="7"/>
  <c r="CE41" i="7" s="1"/>
  <c r="BS41" i="7"/>
  <c r="AO26" i="7"/>
  <c r="CE26" i="7" s="1"/>
  <c r="BS26" i="7"/>
  <c r="AT32" i="7"/>
  <c r="CJ32" i="7" s="1"/>
  <c r="BX32" i="7"/>
  <c r="AL23" i="7"/>
  <c r="CB23" i="7" s="1"/>
  <c r="BP23" i="7"/>
  <c r="AO136" i="7"/>
  <c r="CE136" i="7" s="1"/>
  <c r="BS136" i="7"/>
  <c r="AL147" i="7"/>
  <c r="CB147" i="7" s="1"/>
  <c r="BP147" i="7"/>
  <c r="AJ150" i="7"/>
  <c r="BZ150" i="7" s="1"/>
  <c r="BN150" i="7"/>
  <c r="AM138" i="7"/>
  <c r="CC138" i="7" s="1"/>
  <c r="BQ138" i="7"/>
  <c r="AT138" i="7"/>
  <c r="CJ138" i="7" s="1"/>
  <c r="BX138" i="7"/>
  <c r="AJ83" i="7"/>
  <c r="BZ83" i="7" s="1"/>
  <c r="BN83" i="7"/>
  <c r="AS49" i="7"/>
  <c r="CI49" i="7" s="1"/>
  <c r="BW49" i="7"/>
  <c r="AT43" i="7"/>
  <c r="CJ43" i="7" s="1"/>
  <c r="BX43" i="7"/>
  <c r="AJ65" i="7"/>
  <c r="BZ65" i="7" s="1"/>
  <c r="BN65" i="7"/>
  <c r="AN83" i="7"/>
  <c r="CD83" i="7" s="1"/>
  <c r="BR83" i="7"/>
  <c r="AM72" i="7"/>
  <c r="CC72" i="7" s="1"/>
  <c r="BQ72" i="7"/>
  <c r="AS43" i="7"/>
  <c r="CI43" i="7" s="1"/>
  <c r="BW43" i="7"/>
  <c r="AN23" i="7"/>
  <c r="CD23" i="7" s="1"/>
  <c r="BR23" i="7"/>
  <c r="AM78" i="7"/>
  <c r="CC78" i="7" s="1"/>
  <c r="BQ78" i="7"/>
  <c r="AN40" i="7"/>
  <c r="CD40" i="7" s="1"/>
  <c r="BR40" i="7"/>
  <c r="BT140" i="7"/>
  <c r="AO143" i="7"/>
  <c r="CE143" i="7" s="1"/>
  <c r="BS143" i="7"/>
  <c r="AJ155" i="7"/>
  <c r="BZ155" i="7" s="1"/>
  <c r="BN155" i="7"/>
  <c r="AS80" i="7"/>
  <c r="CI80" i="7" s="1"/>
  <c r="BW80" i="7"/>
  <c r="AQ98" i="7"/>
  <c r="CG98" i="7" s="1"/>
  <c r="BU98" i="7"/>
  <c r="AN96" i="7"/>
  <c r="CD96" i="7" s="1"/>
  <c r="BR96" i="7"/>
  <c r="AO98" i="7"/>
  <c r="CE98" i="7" s="1"/>
  <c r="BS98" i="7"/>
  <c r="AL101" i="7"/>
  <c r="CB101" i="7" s="1"/>
  <c r="BP101" i="7"/>
  <c r="AJ78" i="7"/>
  <c r="BZ78" i="7" s="1"/>
  <c r="BN78" i="7"/>
  <c r="AO83" i="7"/>
  <c r="CE83" i="7" s="1"/>
  <c r="BS83" i="7"/>
  <c r="AM25" i="7"/>
  <c r="CC25" i="7" s="1"/>
  <c r="BQ25" i="7"/>
  <c r="AJ31" i="7"/>
  <c r="BZ31" i="7" s="1"/>
  <c r="BN31" i="7"/>
  <c r="AM128" i="7"/>
  <c r="CC128" i="7" s="1"/>
  <c r="BQ128" i="7"/>
  <c r="AJ131" i="7"/>
  <c r="BZ131" i="7" s="1"/>
  <c r="BN131" i="7"/>
  <c r="AQ131" i="7"/>
  <c r="CG131" i="7" s="1"/>
  <c r="BU131" i="7"/>
  <c r="AN115" i="7"/>
  <c r="CD115" i="7" s="1"/>
  <c r="BR115" i="7"/>
  <c r="AM107" i="7"/>
  <c r="CC107" i="7" s="1"/>
  <c r="BQ107" i="7"/>
  <c r="AJ121" i="7"/>
  <c r="BZ121" i="7" s="1"/>
  <c r="BN121" i="7"/>
  <c r="AM117" i="7"/>
  <c r="CC117" i="7" s="1"/>
  <c r="BQ117" i="7"/>
  <c r="AO71" i="7"/>
  <c r="CE71" i="7" s="1"/>
  <c r="BS71" i="7"/>
  <c r="AM23" i="7"/>
  <c r="CC23" i="7" s="1"/>
  <c r="BQ23" i="7"/>
  <c r="AS26" i="7"/>
  <c r="CI26" i="7" s="1"/>
  <c r="BW26" i="7"/>
  <c r="AJ42" i="7"/>
  <c r="BZ42" i="7" s="1"/>
  <c r="BN42" i="7"/>
  <c r="AS150" i="7"/>
  <c r="CI150" i="7" s="1"/>
  <c r="BW150" i="7"/>
  <c r="AQ153" i="7"/>
  <c r="CG153" i="7" s="1"/>
  <c r="BU153" i="7"/>
  <c r="AR136" i="7"/>
  <c r="CH136" i="7" s="1"/>
  <c r="BV136" i="7"/>
  <c r="AJ64" i="7"/>
  <c r="BZ64" i="7" s="1"/>
  <c r="BN64" i="7"/>
  <c r="AQ59" i="7"/>
  <c r="CG59" i="7" s="1"/>
  <c r="BU59" i="7"/>
  <c r="AO78" i="7"/>
  <c r="CE78" i="7" s="1"/>
  <c r="BS78" i="7"/>
  <c r="AJ82" i="7"/>
  <c r="BZ82" i="7" s="1"/>
  <c r="BN82" i="7"/>
  <c r="AM70" i="7"/>
  <c r="CC70" i="7" s="1"/>
  <c r="BQ70" i="7"/>
  <c r="AT142" i="7"/>
  <c r="CJ142" i="7" s="1"/>
  <c r="BX142" i="7"/>
  <c r="AO138" i="7"/>
  <c r="CE138" i="7" s="1"/>
  <c r="BS138" i="7"/>
  <c r="AN123" i="7"/>
  <c r="CD123" i="7" s="1"/>
  <c r="BR123" i="7"/>
  <c r="AM123" i="7"/>
  <c r="CC123" i="7" s="1"/>
  <c r="BQ123" i="7"/>
  <c r="AJ136" i="7"/>
  <c r="BZ136" i="7" s="1"/>
  <c r="BN136" i="7"/>
  <c r="AO117" i="7"/>
  <c r="CE117" i="7" s="1"/>
  <c r="BS117" i="7"/>
  <c r="AJ36" i="7"/>
  <c r="BZ36" i="7" s="1"/>
  <c r="BN36" i="7"/>
  <c r="AM24" i="7"/>
  <c r="CC24" i="7" s="1"/>
  <c r="BQ24" i="7"/>
  <c r="AQ31" i="7"/>
  <c r="CG31" i="7" s="1"/>
  <c r="BU31" i="7"/>
  <c r="AO33" i="7"/>
  <c r="CE33" i="7" s="1"/>
  <c r="BS33" i="7"/>
  <c r="AO23" i="7"/>
  <c r="CE23" i="7" s="1"/>
  <c r="BS23" i="7"/>
  <c r="AM81" i="7"/>
  <c r="CC81" i="7" s="1"/>
  <c r="BQ81" i="7"/>
  <c r="AO40" i="7"/>
  <c r="CE40" i="7" s="1"/>
  <c r="BS40" i="7"/>
  <c r="AO314" i="7"/>
  <c r="CE314" i="7" s="1"/>
  <c r="BS314" i="7"/>
  <c r="AN17" i="7"/>
  <c r="CD17" i="7" s="1"/>
  <c r="BR17" i="7"/>
  <c r="AT12" i="7"/>
  <c r="CJ12" i="7" s="1"/>
  <c r="BX12" i="7"/>
  <c r="AL310" i="7"/>
  <c r="CB310" i="7" s="1"/>
  <c r="BP310" i="7"/>
  <c r="AL221" i="7"/>
  <c r="CB221" i="7" s="1"/>
  <c r="CA221" i="7" s="1"/>
  <c r="BP221" i="7"/>
  <c r="BO221" i="7" s="1"/>
  <c r="AQ297" i="7"/>
  <c r="CG297" i="7" s="1"/>
  <c r="BU297" i="7"/>
  <c r="AR275" i="7"/>
  <c r="CH275" i="7" s="1"/>
  <c r="BV275" i="7"/>
  <c r="AT290" i="7"/>
  <c r="CJ290" i="7" s="1"/>
  <c r="BX290" i="7"/>
  <c r="AT18" i="7"/>
  <c r="CJ18" i="7" s="1"/>
  <c r="BX18" i="7"/>
  <c r="AL276" i="7"/>
  <c r="CB276" i="7" s="1"/>
  <c r="BP276" i="7"/>
  <c r="BO276" i="7" s="1"/>
  <c r="AQ256" i="7"/>
  <c r="CG256" i="7" s="1"/>
  <c r="BU256" i="7"/>
  <c r="AO11" i="7"/>
  <c r="CE11" i="7" s="1"/>
  <c r="BS11" i="7"/>
  <c r="AO272" i="7"/>
  <c r="CE272" i="7" s="1"/>
  <c r="BS272" i="7"/>
  <c r="AL286" i="7"/>
  <c r="CB286" i="7" s="1"/>
  <c r="BP286" i="7"/>
  <c r="AS14" i="7"/>
  <c r="CI14" i="7" s="1"/>
  <c r="BW14" i="7"/>
  <c r="AQ273" i="7"/>
  <c r="CG273" i="7" s="1"/>
  <c r="BU273" i="7"/>
  <c r="AT309" i="7"/>
  <c r="CJ309" i="7" s="1"/>
  <c r="BX309" i="7"/>
  <c r="AO313" i="7"/>
  <c r="CE313" i="7" s="1"/>
  <c r="BS313" i="7"/>
  <c r="AO294" i="7"/>
  <c r="CE294" i="7" s="1"/>
  <c r="BS294" i="7"/>
  <c r="AO275" i="7"/>
  <c r="CE275" i="7" s="1"/>
  <c r="BS275" i="7"/>
  <c r="AL265" i="7"/>
  <c r="CB265" i="7" s="1"/>
  <c r="BP265" i="7"/>
  <c r="AS320" i="7"/>
  <c r="CI320" i="7" s="1"/>
  <c r="BW320" i="7"/>
  <c r="AO268" i="7"/>
  <c r="CE268" i="7" s="1"/>
  <c r="BS268" i="7"/>
  <c r="AJ272" i="7"/>
  <c r="BZ272" i="7" s="1"/>
  <c r="BN272" i="7"/>
  <c r="AS322" i="7"/>
  <c r="CI322" i="7" s="1"/>
  <c r="BW322" i="7"/>
  <c r="AJ322" i="7"/>
  <c r="BZ322" i="7" s="1"/>
  <c r="BN322" i="7"/>
  <c r="AM261" i="7"/>
  <c r="CC261" i="7" s="1"/>
  <c r="BQ261" i="7"/>
  <c r="AN263" i="7"/>
  <c r="CD263" i="7" s="1"/>
  <c r="BR263" i="7"/>
  <c r="AL302" i="7"/>
  <c r="CB302" i="7" s="1"/>
  <c r="CA302" i="7" s="1"/>
  <c r="BP302" i="7"/>
  <c r="AL285" i="7"/>
  <c r="CB285" i="7" s="1"/>
  <c r="BP285" i="7"/>
  <c r="AO310" i="7"/>
  <c r="CE310" i="7" s="1"/>
  <c r="BS310" i="7"/>
  <c r="AQ309" i="7"/>
  <c r="CG309" i="7" s="1"/>
  <c r="BU309" i="7"/>
  <c r="BH71" i="7"/>
  <c r="AJ313" i="7"/>
  <c r="BZ313" i="7" s="1"/>
  <c r="BN313" i="7"/>
  <c r="AR18" i="7"/>
  <c r="CH18" i="7" s="1"/>
  <c r="BV18" i="7"/>
  <c r="AR12" i="7"/>
  <c r="CH12" i="7" s="1"/>
  <c r="BV12" i="7"/>
  <c r="AM290" i="7"/>
  <c r="CC290" i="7" s="1"/>
  <c r="BQ290" i="7"/>
  <c r="AN276" i="7"/>
  <c r="CD276" i="7" s="1"/>
  <c r="BR276" i="7"/>
  <c r="AS279" i="7"/>
  <c r="CI279" i="7" s="1"/>
  <c r="BW279" i="7"/>
  <c r="AR221" i="7"/>
  <c r="CH221" i="7" s="1"/>
  <c r="BV221" i="7"/>
  <c r="AM226" i="7"/>
  <c r="CC226" i="7" s="1"/>
  <c r="BQ226" i="7"/>
  <c r="AQ271" i="7"/>
  <c r="CG271" i="7" s="1"/>
  <c r="CF271" i="7" s="1"/>
  <c r="BU271" i="7"/>
  <c r="BT271" i="7" s="1"/>
  <c r="AT11" i="7"/>
  <c r="CJ11" i="7" s="1"/>
  <c r="BX11" i="7"/>
  <c r="AQ262" i="7"/>
  <c r="CG262" i="7" s="1"/>
  <c r="BU262" i="7"/>
  <c r="AS269" i="7"/>
  <c r="CI269" i="7" s="1"/>
  <c r="BW269" i="7"/>
  <c r="AL303" i="7"/>
  <c r="CB303" i="7" s="1"/>
  <c r="BP303" i="7"/>
  <c r="AL263" i="7"/>
  <c r="CB263" i="7" s="1"/>
  <c r="BP263" i="7"/>
  <c r="AJ12" i="7"/>
  <c r="BZ12" i="7" s="1"/>
  <c r="BN12" i="7"/>
  <c r="AM310" i="7"/>
  <c r="CC310" i="7" s="1"/>
  <c r="BQ310" i="7"/>
  <c r="AJ256" i="7"/>
  <c r="BZ256" i="7" s="1"/>
  <c r="BN256" i="7"/>
  <c r="AO317" i="7"/>
  <c r="CE317" i="7" s="1"/>
  <c r="BS317" i="7"/>
  <c r="AT304" i="7"/>
  <c r="CJ304" i="7" s="1"/>
  <c r="BX304" i="7"/>
  <c r="AN18" i="7"/>
  <c r="CD18" i="7" s="1"/>
  <c r="BR18" i="7"/>
  <c r="BO277" i="7"/>
  <c r="AM308" i="7"/>
  <c r="CC308" i="7" s="1"/>
  <c r="BQ308" i="7"/>
  <c r="AN254" i="7"/>
  <c r="CD254" i="7" s="1"/>
  <c r="BR254" i="7"/>
  <c r="BC51" i="7"/>
  <c r="AJ20" i="7"/>
  <c r="BZ20" i="7" s="1"/>
  <c r="BN20" i="7"/>
  <c r="BH32" i="7"/>
  <c r="AS281" i="7"/>
  <c r="CI281" i="7" s="1"/>
  <c r="BW281" i="7"/>
  <c r="AM16" i="7"/>
  <c r="CC16" i="7" s="1"/>
  <c r="BQ16" i="7"/>
  <c r="AS11" i="7"/>
  <c r="CI11" i="7" s="1"/>
  <c r="BW11" i="7"/>
  <c r="AT253" i="7"/>
  <c r="CJ253" i="7" s="1"/>
  <c r="BX253" i="7"/>
  <c r="AM284" i="7"/>
  <c r="CC284" i="7" s="1"/>
  <c r="BQ284" i="7"/>
  <c r="AO283" i="7"/>
  <c r="CE283" i="7" s="1"/>
  <c r="BS283" i="7"/>
  <c r="AN257" i="7"/>
  <c r="CD257" i="7" s="1"/>
  <c r="BR257" i="7"/>
  <c r="AN214" i="7"/>
  <c r="CD214" i="7" s="1"/>
  <c r="BR214" i="7"/>
  <c r="AQ169" i="7"/>
  <c r="CG169" i="7" s="1"/>
  <c r="CF169" i="7" s="1"/>
  <c r="BU169" i="7"/>
  <c r="BT169" i="7" s="1"/>
  <c r="AT222" i="7"/>
  <c r="CJ222" i="7" s="1"/>
  <c r="BX222" i="7"/>
  <c r="AN167" i="7"/>
  <c r="CD167" i="7" s="1"/>
  <c r="BR167" i="7"/>
  <c r="AT167" i="7"/>
  <c r="CJ167" i="7" s="1"/>
  <c r="BX167" i="7"/>
  <c r="AS198" i="7"/>
  <c r="CI198" i="7" s="1"/>
  <c r="BW198" i="7"/>
  <c r="AM137" i="7"/>
  <c r="CC137" i="7" s="1"/>
  <c r="BQ137" i="7"/>
  <c r="AJ164" i="7"/>
  <c r="BZ164" i="7" s="1"/>
  <c r="BN164" i="7"/>
  <c r="AT236" i="7"/>
  <c r="CJ236" i="7" s="1"/>
  <c r="BX236" i="7"/>
  <c r="AN235" i="7"/>
  <c r="CD235" i="7" s="1"/>
  <c r="BR235" i="7"/>
  <c r="AQ239" i="7"/>
  <c r="CG239" i="7" s="1"/>
  <c r="BU239" i="7"/>
  <c r="BT239" i="7" s="1"/>
  <c r="AN204" i="7"/>
  <c r="CD204" i="7" s="1"/>
  <c r="BR204" i="7"/>
  <c r="AT204" i="7"/>
  <c r="CJ204" i="7" s="1"/>
  <c r="BX204" i="7"/>
  <c r="AO208" i="7"/>
  <c r="CE208" i="7" s="1"/>
  <c r="BS208" i="7"/>
  <c r="AT159" i="7"/>
  <c r="CJ159" i="7" s="1"/>
  <c r="BX159" i="7"/>
  <c r="AS174" i="7"/>
  <c r="CI174" i="7" s="1"/>
  <c r="BW174" i="7"/>
  <c r="AS161" i="7"/>
  <c r="CI161" i="7" s="1"/>
  <c r="BW161" i="7"/>
  <c r="AT157" i="7"/>
  <c r="CJ157" i="7" s="1"/>
  <c r="BX157" i="7"/>
  <c r="AS262" i="7"/>
  <c r="CI262" i="7" s="1"/>
  <c r="BW262" i="7"/>
  <c r="AM197" i="7"/>
  <c r="CC197" i="7" s="1"/>
  <c r="BQ197" i="7"/>
  <c r="AR261" i="7"/>
  <c r="CH261" i="7" s="1"/>
  <c r="BV261" i="7"/>
  <c r="AR218" i="7"/>
  <c r="CH218" i="7" s="1"/>
  <c r="BV218" i="7"/>
  <c r="AS228" i="7"/>
  <c r="CI228" i="7" s="1"/>
  <c r="BW228" i="7"/>
  <c r="AR244" i="7"/>
  <c r="CH244" i="7" s="1"/>
  <c r="BV244" i="7"/>
  <c r="AQ206" i="7"/>
  <c r="CG206" i="7" s="1"/>
  <c r="BU206" i="7"/>
  <c r="AN147" i="7"/>
  <c r="CD147" i="7" s="1"/>
  <c r="BR147" i="7"/>
  <c r="AO166" i="7"/>
  <c r="CE166" i="7" s="1"/>
  <c r="BS166" i="7"/>
  <c r="AM169" i="7"/>
  <c r="CC169" i="7" s="1"/>
  <c r="BQ169" i="7"/>
  <c r="AS172" i="7"/>
  <c r="CI172" i="7" s="1"/>
  <c r="BW172" i="7"/>
  <c r="AT179" i="7"/>
  <c r="CJ179" i="7" s="1"/>
  <c r="BX179" i="7"/>
  <c r="AM134" i="7"/>
  <c r="CC134" i="7" s="1"/>
  <c r="BQ134" i="7"/>
  <c r="AQ244" i="7"/>
  <c r="CG244" i="7" s="1"/>
  <c r="BU244" i="7"/>
  <c r="BT244" i="7" s="1"/>
  <c r="AS259" i="7"/>
  <c r="CI259" i="7" s="1"/>
  <c r="BW259" i="7"/>
  <c r="AS245" i="7"/>
  <c r="CI245" i="7" s="1"/>
  <c r="BW245" i="7"/>
  <c r="AJ261" i="7"/>
  <c r="BZ261" i="7" s="1"/>
  <c r="BN261" i="7"/>
  <c r="AM222" i="7"/>
  <c r="CC222" i="7" s="1"/>
  <c r="BQ222" i="7"/>
  <c r="AL238" i="7"/>
  <c r="CB238" i="7" s="1"/>
  <c r="BP238" i="7"/>
  <c r="BO238" i="7" s="1"/>
  <c r="AR208" i="7"/>
  <c r="CH208" i="7" s="1"/>
  <c r="BV208" i="7"/>
  <c r="AR165" i="7"/>
  <c r="CH165" i="7" s="1"/>
  <c r="BV165" i="7"/>
  <c r="AN56" i="7"/>
  <c r="CD56" i="7" s="1"/>
  <c r="BR56" i="7"/>
  <c r="AM166" i="7"/>
  <c r="CC166" i="7" s="1"/>
  <c r="BQ166" i="7"/>
  <c r="AS169" i="7"/>
  <c r="CI169" i="7" s="1"/>
  <c r="BW169" i="7"/>
  <c r="AR134" i="7"/>
  <c r="CH134" i="7" s="1"/>
  <c r="BV134" i="7"/>
  <c r="AN261" i="7"/>
  <c r="CD261" i="7" s="1"/>
  <c r="BR261" i="7"/>
  <c r="BT185" i="7"/>
  <c r="AO167" i="7"/>
  <c r="CE167" i="7" s="1"/>
  <c r="BS167" i="7"/>
  <c r="AO254" i="7"/>
  <c r="CE254" i="7" s="1"/>
  <c r="BS254" i="7"/>
  <c r="AJ258" i="7"/>
  <c r="BZ258" i="7" s="1"/>
  <c r="BN258" i="7"/>
  <c r="AR151" i="7"/>
  <c r="CH151" i="7" s="1"/>
  <c r="BV151" i="7"/>
  <c r="AT192" i="7"/>
  <c r="CJ192" i="7" s="1"/>
  <c r="BX192" i="7"/>
  <c r="AL214" i="7"/>
  <c r="CB214" i="7" s="1"/>
  <c r="BP214" i="7"/>
  <c r="AL151" i="7"/>
  <c r="CB151" i="7" s="1"/>
  <c r="BP151" i="7"/>
  <c r="AT123" i="7"/>
  <c r="CJ123" i="7" s="1"/>
  <c r="BX123" i="7"/>
  <c r="AR143" i="7"/>
  <c r="CH143" i="7" s="1"/>
  <c r="BV143" i="7"/>
  <c r="AO178" i="7"/>
  <c r="CE178" i="7" s="1"/>
  <c r="BS178" i="7"/>
  <c r="AR274" i="7"/>
  <c r="CH274" i="7" s="1"/>
  <c r="BV274" i="7"/>
  <c r="AT247" i="7"/>
  <c r="CJ247" i="7" s="1"/>
  <c r="BX247" i="7"/>
  <c r="AM257" i="7"/>
  <c r="CC257" i="7" s="1"/>
  <c r="BQ257" i="7"/>
  <c r="AT249" i="7"/>
  <c r="CJ249" i="7" s="1"/>
  <c r="BX249" i="7"/>
  <c r="AJ260" i="7"/>
  <c r="BZ260" i="7" s="1"/>
  <c r="BN260" i="7"/>
  <c r="AM210" i="7"/>
  <c r="CC210" i="7" s="1"/>
  <c r="BQ210" i="7"/>
  <c r="AL103" i="7"/>
  <c r="CB103" i="7" s="1"/>
  <c r="BP103" i="7"/>
  <c r="AT156" i="7"/>
  <c r="CJ156" i="7" s="1"/>
  <c r="BX156" i="7"/>
  <c r="AL164" i="7"/>
  <c r="CB164" i="7" s="1"/>
  <c r="BP164" i="7"/>
  <c r="AT172" i="7"/>
  <c r="CJ172" i="7" s="1"/>
  <c r="BX172" i="7"/>
  <c r="AQ170" i="7"/>
  <c r="CG170" i="7" s="1"/>
  <c r="BU170" i="7"/>
  <c r="AN168" i="7"/>
  <c r="CD168" i="7" s="1"/>
  <c r="BR168" i="7"/>
  <c r="AR177" i="7"/>
  <c r="CH177" i="7" s="1"/>
  <c r="BV177" i="7"/>
  <c r="AS119" i="7"/>
  <c r="CI119" i="7" s="1"/>
  <c r="BW119" i="7"/>
  <c r="AT81" i="7"/>
  <c r="CJ81" i="7" s="1"/>
  <c r="BX81" i="7"/>
  <c r="AT259" i="7"/>
  <c r="CJ259" i="7" s="1"/>
  <c r="BX259" i="7"/>
  <c r="AN213" i="7"/>
  <c r="CD213" i="7" s="1"/>
  <c r="BR213" i="7"/>
  <c r="AR222" i="7"/>
  <c r="CH222" i="7" s="1"/>
  <c r="BV222" i="7"/>
  <c r="AO227" i="7"/>
  <c r="CE227" i="7" s="1"/>
  <c r="BS227" i="7"/>
  <c r="AT225" i="7"/>
  <c r="CJ225" i="7" s="1"/>
  <c r="BX225" i="7"/>
  <c r="AS241" i="7"/>
  <c r="CI241" i="7" s="1"/>
  <c r="BW241" i="7"/>
  <c r="AT197" i="7"/>
  <c r="CJ197" i="7" s="1"/>
  <c r="BX197" i="7"/>
  <c r="AR200" i="7"/>
  <c r="CH200" i="7" s="1"/>
  <c r="BV200" i="7"/>
  <c r="AT148" i="7"/>
  <c r="CJ148" i="7" s="1"/>
  <c r="BX148" i="7"/>
  <c r="AN166" i="7"/>
  <c r="CD166" i="7" s="1"/>
  <c r="BR166" i="7"/>
  <c r="AN150" i="7"/>
  <c r="CD150" i="7" s="1"/>
  <c r="BR150" i="7"/>
  <c r="AJ143" i="7"/>
  <c r="BZ143" i="7" s="1"/>
  <c r="BN143" i="7"/>
  <c r="BO171" i="7"/>
  <c r="AJ132" i="7"/>
  <c r="BZ132" i="7" s="1"/>
  <c r="BN132" i="7"/>
  <c r="AM273" i="7"/>
  <c r="CC273" i="7" s="1"/>
  <c r="BQ273" i="7"/>
  <c r="AO218" i="7"/>
  <c r="CE218" i="7" s="1"/>
  <c r="BS218" i="7"/>
  <c r="AS227" i="7"/>
  <c r="CI227" i="7" s="1"/>
  <c r="BW227" i="7"/>
  <c r="AQ219" i="7"/>
  <c r="CG219" i="7" s="1"/>
  <c r="BU219" i="7"/>
  <c r="AS234" i="7"/>
  <c r="CI234" i="7" s="1"/>
  <c r="BW234" i="7"/>
  <c r="AO248" i="7"/>
  <c r="CE248" i="7" s="1"/>
  <c r="BS248" i="7"/>
  <c r="AT246" i="7"/>
  <c r="CJ246" i="7" s="1"/>
  <c r="BX246" i="7"/>
  <c r="AN191" i="7"/>
  <c r="CD191" i="7" s="1"/>
  <c r="BR191" i="7"/>
  <c r="AN188" i="7"/>
  <c r="CD188" i="7" s="1"/>
  <c r="BR188" i="7"/>
  <c r="AT191" i="7"/>
  <c r="CJ191" i="7" s="1"/>
  <c r="BX191" i="7"/>
  <c r="AR194" i="7"/>
  <c r="CH194" i="7" s="1"/>
  <c r="BV194" i="7"/>
  <c r="AM198" i="7"/>
  <c r="CC198" i="7" s="1"/>
  <c r="BQ198" i="7"/>
  <c r="AS201" i="7"/>
  <c r="CI201" i="7" s="1"/>
  <c r="BW201" i="7"/>
  <c r="AN205" i="7"/>
  <c r="CD205" i="7" s="1"/>
  <c r="BR205" i="7"/>
  <c r="AL132" i="7"/>
  <c r="CB132" i="7" s="1"/>
  <c r="BP132" i="7"/>
  <c r="AS153" i="7"/>
  <c r="CI153" i="7" s="1"/>
  <c r="BW153" i="7"/>
  <c r="AM122" i="7"/>
  <c r="CC122" i="7" s="1"/>
  <c r="BQ122" i="7"/>
  <c r="AR116" i="7"/>
  <c r="CH116" i="7" s="1"/>
  <c r="BV116" i="7"/>
  <c r="AJ113" i="7"/>
  <c r="BZ113" i="7" s="1"/>
  <c r="BN113" i="7"/>
  <c r="AT120" i="7"/>
  <c r="CJ120" i="7" s="1"/>
  <c r="BX120" i="7"/>
  <c r="AM98" i="7"/>
  <c r="CC98" i="7" s="1"/>
  <c r="BQ98" i="7"/>
  <c r="AT26" i="7"/>
  <c r="CJ26" i="7" s="1"/>
  <c r="BX26" i="7"/>
  <c r="AM36" i="7"/>
  <c r="CC36" i="7" s="1"/>
  <c r="BQ36" i="7"/>
  <c r="AS39" i="7"/>
  <c r="CI39" i="7" s="1"/>
  <c r="BW39" i="7"/>
  <c r="AQ148" i="7"/>
  <c r="CG148" i="7" s="1"/>
  <c r="BU148" i="7"/>
  <c r="AO151" i="7"/>
  <c r="CE151" i="7" s="1"/>
  <c r="BS151" i="7"/>
  <c r="AN151" i="7"/>
  <c r="CD151" i="7" s="1"/>
  <c r="BR151" i="7"/>
  <c r="AJ95" i="7"/>
  <c r="BZ95" i="7" s="1"/>
  <c r="BN95" i="7"/>
  <c r="AJ76" i="7"/>
  <c r="BZ76" i="7" s="1"/>
  <c r="BN76" i="7"/>
  <c r="AO39" i="7"/>
  <c r="CE39" i="7" s="1"/>
  <c r="BS39" i="7"/>
  <c r="AO70" i="7"/>
  <c r="CE70" i="7" s="1"/>
  <c r="BS70" i="7"/>
  <c r="AR79" i="7"/>
  <c r="CH79" i="7" s="1"/>
  <c r="BV79" i="7"/>
  <c r="AN27" i="7"/>
  <c r="CD27" i="7" s="1"/>
  <c r="BR27" i="7"/>
  <c r="AO120" i="7"/>
  <c r="CE120" i="7" s="1"/>
  <c r="BS120" i="7"/>
  <c r="AN127" i="7"/>
  <c r="CD127" i="7" s="1"/>
  <c r="BR127" i="7"/>
  <c r="AJ128" i="7"/>
  <c r="BZ128" i="7" s="1"/>
  <c r="BN128" i="7"/>
  <c r="AN36" i="7"/>
  <c r="CD36" i="7" s="1"/>
  <c r="BR36" i="7"/>
  <c r="AM51" i="7"/>
  <c r="CC51" i="7" s="1"/>
  <c r="BQ51" i="7"/>
  <c r="AQ23" i="7"/>
  <c r="CG23" i="7" s="1"/>
  <c r="BU23" i="7"/>
  <c r="AO79" i="7"/>
  <c r="CE79" i="7" s="1"/>
  <c r="BS79" i="7"/>
  <c r="AO25" i="7"/>
  <c r="CE25" i="7" s="1"/>
  <c r="BS25" i="7"/>
  <c r="AR26" i="7"/>
  <c r="CH26" i="7" s="1"/>
  <c r="BV26" i="7"/>
  <c r="AM38" i="7"/>
  <c r="CC38" i="7" s="1"/>
  <c r="BQ38" i="7"/>
  <c r="AQ115" i="7"/>
  <c r="CG115" i="7" s="1"/>
  <c r="BU115" i="7"/>
  <c r="AL134" i="7"/>
  <c r="CB134" i="7" s="1"/>
  <c r="BP134" i="7"/>
  <c r="AN138" i="7"/>
  <c r="CD138" i="7" s="1"/>
  <c r="BR138" i="7"/>
  <c r="AO132" i="7"/>
  <c r="CE132" i="7" s="1"/>
  <c r="BS132" i="7"/>
  <c r="AS69" i="7"/>
  <c r="CI69" i="7" s="1"/>
  <c r="BW69" i="7"/>
  <c r="AN120" i="7"/>
  <c r="CD120" i="7" s="1"/>
  <c r="BR120" i="7"/>
  <c r="AM27" i="7"/>
  <c r="CC27" i="7" s="1"/>
  <c r="BQ27" i="7"/>
  <c r="AO49" i="7"/>
  <c r="CE49" i="7" s="1"/>
  <c r="BS49" i="7"/>
  <c r="AR56" i="7"/>
  <c r="CH56" i="7" s="1"/>
  <c r="BV56" i="7"/>
  <c r="AJ38" i="7"/>
  <c r="BZ38" i="7" s="1"/>
  <c r="BN38" i="7"/>
  <c r="AR24" i="7"/>
  <c r="CH24" i="7" s="1"/>
  <c r="BV24" i="7"/>
  <c r="AN78" i="7"/>
  <c r="CD78" i="7" s="1"/>
  <c r="BR78" i="7"/>
  <c r="AO72" i="7"/>
  <c r="CE72" i="7" s="1"/>
  <c r="BS72" i="7"/>
  <c r="AT129" i="7"/>
  <c r="CJ129" i="7" s="1"/>
  <c r="BX129" i="7"/>
  <c r="AO133" i="7"/>
  <c r="CE133" i="7" s="1"/>
  <c r="BS133" i="7"/>
  <c r="AS134" i="7"/>
  <c r="CI134" i="7" s="1"/>
  <c r="BW134" i="7"/>
  <c r="AQ137" i="7"/>
  <c r="CG137" i="7" s="1"/>
  <c r="BU137" i="7"/>
  <c r="AL149" i="7"/>
  <c r="CB149" i="7" s="1"/>
  <c r="BP149" i="7"/>
  <c r="AQ155" i="7"/>
  <c r="CG155" i="7" s="1"/>
  <c r="BU155" i="7"/>
  <c r="AO94" i="7"/>
  <c r="CE94" i="7" s="1"/>
  <c r="BS94" i="7"/>
  <c r="AS92" i="7"/>
  <c r="CI92" i="7" s="1"/>
  <c r="BW92" i="7"/>
  <c r="AQ92" i="7"/>
  <c r="CG92" i="7" s="1"/>
  <c r="BU92" i="7"/>
  <c r="AR94" i="7"/>
  <c r="CH94" i="7" s="1"/>
  <c r="BV94" i="7"/>
  <c r="AN95" i="7"/>
  <c r="CD95" i="7" s="1"/>
  <c r="BR95" i="7"/>
  <c r="AL72" i="7"/>
  <c r="CB72" i="7" s="1"/>
  <c r="BP72" i="7"/>
  <c r="AR51" i="7"/>
  <c r="CH51" i="7" s="1"/>
  <c r="BV51" i="7"/>
  <c r="AQ77" i="7"/>
  <c r="CG77" i="7" s="1"/>
  <c r="BU77" i="7"/>
  <c r="AL25" i="7"/>
  <c r="CB25" i="7" s="1"/>
  <c r="BP25" i="7"/>
  <c r="AJ125" i="7"/>
  <c r="BZ125" i="7" s="1"/>
  <c r="BN125" i="7"/>
  <c r="AN116" i="7"/>
  <c r="CD116" i="7" s="1"/>
  <c r="BR116" i="7"/>
  <c r="AQ125" i="7"/>
  <c r="CG125" i="7" s="1"/>
  <c r="CF125" i="7" s="1"/>
  <c r="BU125" i="7"/>
  <c r="BT125" i="7" s="1"/>
  <c r="AO101" i="7"/>
  <c r="CE101" i="7" s="1"/>
  <c r="BS101" i="7"/>
  <c r="AL115" i="7"/>
  <c r="CB115" i="7" s="1"/>
  <c r="BP115" i="7"/>
  <c r="BT105" i="7"/>
  <c r="AO100" i="7"/>
  <c r="CE100" i="7" s="1"/>
  <c r="BS100" i="7"/>
  <c r="AQ65" i="7"/>
  <c r="CG65" i="7" s="1"/>
  <c r="BU65" i="7"/>
  <c r="AL79" i="7"/>
  <c r="CB79" i="7" s="1"/>
  <c r="BP79" i="7"/>
  <c r="AR82" i="7"/>
  <c r="CH82" i="7" s="1"/>
  <c r="BV82" i="7"/>
  <c r="AL36" i="7"/>
  <c r="CB36" i="7" s="1"/>
  <c r="BP36" i="7"/>
  <c r="AT41" i="7"/>
  <c r="CJ41" i="7" s="1"/>
  <c r="BX41" i="7"/>
  <c r="AJ145" i="7"/>
  <c r="BZ145" i="7" s="1"/>
  <c r="BN145" i="7"/>
  <c r="AS147" i="7"/>
  <c r="CI147" i="7" s="1"/>
  <c r="BW147" i="7"/>
  <c r="AR147" i="7"/>
  <c r="CH147" i="7" s="1"/>
  <c r="BV147" i="7"/>
  <c r="AS124" i="7"/>
  <c r="CI124" i="7" s="1"/>
  <c r="BW124" i="7"/>
  <c r="AN48" i="7"/>
  <c r="CD48" i="7" s="1"/>
  <c r="BR48" i="7"/>
  <c r="AJ44" i="7"/>
  <c r="BZ44" i="7" s="1"/>
  <c r="BN44" i="7"/>
  <c r="AO53" i="7"/>
  <c r="CE53" i="7" s="1"/>
  <c r="BS53" i="7"/>
  <c r="AM53" i="7"/>
  <c r="CC53" i="7" s="1"/>
  <c r="BQ53" i="7"/>
  <c r="AM50" i="7"/>
  <c r="CC50" i="7" s="1"/>
  <c r="BQ50" i="7"/>
  <c r="AQ72" i="7"/>
  <c r="CG72" i="7" s="1"/>
  <c r="BU72" i="7"/>
  <c r="AL76" i="7"/>
  <c r="CB76" i="7" s="1"/>
  <c r="BP76" i="7"/>
  <c r="AO64" i="7"/>
  <c r="CE64" i="7" s="1"/>
  <c r="BS64" i="7"/>
  <c r="AR127" i="7"/>
  <c r="CH127" i="7" s="1"/>
  <c r="BV127" i="7"/>
  <c r="AQ132" i="7"/>
  <c r="CG132" i="7" s="1"/>
  <c r="CF132" i="7" s="1"/>
  <c r="BU132" i="7"/>
  <c r="AO113" i="7"/>
  <c r="CE113" i="7" s="1"/>
  <c r="BS113" i="7"/>
  <c r="AN113" i="7"/>
  <c r="CD113" i="7" s="1"/>
  <c r="BR113" i="7"/>
  <c r="AS114" i="7"/>
  <c r="CI114" i="7" s="1"/>
  <c r="BW114" i="7"/>
  <c r="AT113" i="7"/>
  <c r="CJ113" i="7" s="1"/>
  <c r="BX113" i="7"/>
  <c r="AS105" i="7"/>
  <c r="CI105" i="7" s="1"/>
  <c r="BW105" i="7"/>
  <c r="AQ121" i="7"/>
  <c r="CG121" i="7" s="1"/>
  <c r="BU121" i="7"/>
  <c r="AQ110" i="7"/>
  <c r="CG110" i="7" s="1"/>
  <c r="BU110" i="7"/>
  <c r="BT110" i="7" s="1"/>
  <c r="AQ81" i="7"/>
  <c r="CG81" i="7" s="1"/>
  <c r="BU81" i="7"/>
  <c r="AS72" i="7"/>
  <c r="CI72" i="7" s="1"/>
  <c r="BW72" i="7"/>
  <c r="AR77" i="7"/>
  <c r="CH77" i="7" s="1"/>
  <c r="BV77" i="7"/>
  <c r="AQ69" i="7"/>
  <c r="CG69" i="7" s="1"/>
  <c r="BU69" i="7"/>
  <c r="AS28" i="7"/>
  <c r="CI28" i="7" s="1"/>
  <c r="BW28" i="7"/>
  <c r="BC121" i="7"/>
  <c r="AJ297" i="7"/>
  <c r="BZ297" i="7" s="1"/>
  <c r="BN297" i="7"/>
  <c r="AL291" i="7"/>
  <c r="CB291" i="7" s="1"/>
  <c r="BP291" i="7"/>
  <c r="AL322" i="7"/>
  <c r="CB322" i="7" s="1"/>
  <c r="BP322" i="7"/>
  <c r="BO322" i="7" s="1"/>
  <c r="AM255" i="7"/>
  <c r="CC255" i="7" s="1"/>
  <c r="BQ255" i="7"/>
  <c r="AM280" i="7"/>
  <c r="CC280" i="7" s="1"/>
  <c r="BQ280" i="7"/>
  <c r="AN304" i="7"/>
  <c r="CD304" i="7" s="1"/>
  <c r="BR304" i="7"/>
  <c r="AS291" i="7"/>
  <c r="CI291" i="7" s="1"/>
  <c r="BW291" i="7"/>
  <c r="AT269" i="7"/>
  <c r="CJ269" i="7" s="1"/>
  <c r="BX269" i="7"/>
  <c r="AS240" i="7"/>
  <c r="CI240" i="7" s="1"/>
  <c r="BW240" i="7"/>
  <c r="AO265" i="7"/>
  <c r="CE265" i="7" s="1"/>
  <c r="BS265" i="7"/>
  <c r="AN233" i="7"/>
  <c r="CD233" i="7" s="1"/>
  <c r="BR233" i="7"/>
  <c r="AL289" i="7"/>
  <c r="CB289" i="7" s="1"/>
  <c r="BP289" i="7"/>
  <c r="AN280" i="7"/>
  <c r="CD280" i="7" s="1"/>
  <c r="BR280" i="7"/>
  <c r="AN314" i="7"/>
  <c r="CD314" i="7" s="1"/>
  <c r="BR314" i="7"/>
  <c r="AS267" i="7"/>
  <c r="CI267" i="7" s="1"/>
  <c r="BW267" i="7"/>
  <c r="AS301" i="7"/>
  <c r="CI301" i="7" s="1"/>
  <c r="BW301" i="7"/>
  <c r="BH33" i="7"/>
  <c r="AS282" i="7"/>
  <c r="CI282" i="7" s="1"/>
  <c r="BW282" i="7"/>
  <c r="AS246" i="7"/>
  <c r="CI246" i="7" s="1"/>
  <c r="BW246" i="7"/>
  <c r="AM228" i="7"/>
  <c r="CC228" i="7" s="1"/>
  <c r="BQ228" i="7"/>
  <c r="AN239" i="7"/>
  <c r="CD239" i="7" s="1"/>
  <c r="BR239" i="7"/>
  <c r="AM291" i="7"/>
  <c r="CC291" i="7" s="1"/>
  <c r="BQ291" i="7"/>
  <c r="AT272" i="7"/>
  <c r="CJ272" i="7" s="1"/>
  <c r="BX272" i="7"/>
  <c r="AL309" i="7"/>
  <c r="CB309" i="7" s="1"/>
  <c r="CA309" i="7" s="1"/>
  <c r="BP309" i="7"/>
  <c r="BO309" i="7" s="1"/>
  <c r="AR265" i="7"/>
  <c r="CH265" i="7" s="1"/>
  <c r="BV265" i="7"/>
  <c r="AJ317" i="7"/>
  <c r="BZ317" i="7" s="1"/>
  <c r="BN317" i="7"/>
  <c r="AN310" i="7"/>
  <c r="CD310" i="7" s="1"/>
  <c r="BR310" i="7"/>
  <c r="AN296" i="7"/>
  <c r="CD296" i="7" s="1"/>
  <c r="BR296" i="7"/>
  <c r="AN13" i="7"/>
  <c r="CD13" i="7" s="1"/>
  <c r="BR13" i="7"/>
  <c r="AR14" i="7"/>
  <c r="CH14" i="7" s="1"/>
  <c r="BV14" i="7"/>
  <c r="AN279" i="7"/>
  <c r="CD279" i="7" s="1"/>
  <c r="BR279" i="7"/>
  <c r="AM271" i="7"/>
  <c r="CC271" i="7" s="1"/>
  <c r="BQ271" i="7"/>
  <c r="AQ304" i="7"/>
  <c r="CG304" i="7" s="1"/>
  <c r="BU304" i="7"/>
  <c r="AS303" i="7"/>
  <c r="CI303" i="7" s="1"/>
  <c r="BW303" i="7"/>
  <c r="AS171" i="7"/>
  <c r="CI171" i="7" s="1"/>
  <c r="BW171" i="7"/>
  <c r="AR289" i="7"/>
  <c r="CH289" i="7" s="1"/>
  <c r="BV289" i="7"/>
  <c r="AT6" i="7"/>
  <c r="CJ6" i="7" s="1"/>
  <c r="BX6" i="7"/>
  <c r="AT291" i="7"/>
  <c r="CJ291" i="7" s="1"/>
  <c r="BX291" i="7"/>
  <c r="AQ295" i="7"/>
  <c r="CG295" i="7" s="1"/>
  <c r="BU295" i="7"/>
  <c r="AO18" i="7"/>
  <c r="CE18" i="7" s="1"/>
  <c r="BS18" i="7"/>
  <c r="AO271" i="7"/>
  <c r="CE271" i="7" s="1"/>
  <c r="BS271" i="7"/>
  <c r="AO284" i="7"/>
  <c r="CE284" i="7" s="1"/>
  <c r="BS284" i="7"/>
  <c r="AR309" i="7"/>
  <c r="CH309" i="7" s="1"/>
  <c r="BV309" i="7"/>
  <c r="AS271" i="7"/>
  <c r="CI271" i="7" s="1"/>
  <c r="BW271" i="7"/>
  <c r="AL260" i="7"/>
  <c r="CB260" i="7" s="1"/>
  <c r="BP260" i="7"/>
  <c r="BC56" i="7"/>
  <c r="AQ18" i="7"/>
  <c r="CG18" i="7" s="1"/>
  <c r="BU18" i="7"/>
  <c r="AJ265" i="7"/>
  <c r="BZ265" i="7" s="1"/>
  <c r="BN265" i="7"/>
  <c r="AR259" i="7"/>
  <c r="CH259" i="7" s="1"/>
  <c r="BV259" i="7"/>
  <c r="AN297" i="7"/>
  <c r="CD297" i="7" s="1"/>
  <c r="BR297" i="7"/>
  <c r="AS319" i="7"/>
  <c r="CI319" i="7" s="1"/>
  <c r="BW319" i="7"/>
  <c r="AN270" i="7"/>
  <c r="CD270" i="7" s="1"/>
  <c r="BR270" i="7"/>
  <c r="AT239" i="7"/>
  <c r="CJ239" i="7" s="1"/>
  <c r="BX239" i="7"/>
  <c r="AR313" i="7"/>
  <c r="CH313" i="7" s="1"/>
  <c r="BV313" i="7"/>
  <c r="AS305" i="7"/>
  <c r="CI305" i="7" s="1"/>
  <c r="BW305" i="7"/>
  <c r="BH26" i="7"/>
  <c r="AQ281" i="7"/>
  <c r="CG281" i="7" s="1"/>
  <c r="CF281" i="7" s="1"/>
  <c r="BU281" i="7"/>
  <c r="AN271" i="7"/>
  <c r="CD271" i="7" s="1"/>
  <c r="BR271" i="7"/>
  <c r="AS256" i="7"/>
  <c r="CI256" i="7" s="1"/>
  <c r="BW256" i="7"/>
  <c r="AO302" i="7"/>
  <c r="CE302" i="7" s="1"/>
  <c r="BS302" i="7"/>
  <c r="AM313" i="7"/>
  <c r="CC313" i="7" s="1"/>
  <c r="BQ313" i="7"/>
  <c r="AQ249" i="7"/>
  <c r="CG249" i="7" s="1"/>
  <c r="BU249" i="7"/>
  <c r="AN8" i="7"/>
  <c r="CD8" i="7" s="1"/>
  <c r="BR8" i="7"/>
  <c r="AJ276" i="7"/>
  <c r="BZ276" i="7" s="1"/>
  <c r="BN276" i="7"/>
  <c r="AM269" i="7"/>
  <c r="CC269" i="7" s="1"/>
  <c r="BQ269" i="7"/>
  <c r="AJ6" i="7"/>
  <c r="BZ6" i="7" s="1"/>
  <c r="BN6" i="7"/>
  <c r="AM303" i="7"/>
  <c r="CC303" i="7" s="1"/>
  <c r="BQ303" i="7"/>
  <c r="AN212" i="7"/>
  <c r="CD212" i="7" s="1"/>
  <c r="BR212" i="7"/>
  <c r="AQ272" i="7"/>
  <c r="CG272" i="7" s="1"/>
  <c r="BU272" i="7"/>
  <c r="BT277" i="7"/>
  <c r="AN259" i="7"/>
  <c r="CD259" i="7" s="1"/>
  <c r="BR259" i="7"/>
  <c r="AQ263" i="7"/>
  <c r="CG263" i="7" s="1"/>
  <c r="BU263" i="7"/>
  <c r="BT263" i="7" s="1"/>
  <c r="AS203" i="7"/>
  <c r="CI203" i="7" s="1"/>
  <c r="BW203" i="7"/>
  <c r="AL116" i="7"/>
  <c r="CB116" i="7" s="1"/>
  <c r="BP116" i="7"/>
  <c r="AR170" i="7"/>
  <c r="CH170" i="7" s="1"/>
  <c r="BV170" i="7"/>
  <c r="AS177" i="7"/>
  <c r="CI177" i="7" s="1"/>
  <c r="BW177" i="7"/>
  <c r="AO131" i="7"/>
  <c r="CE131" i="7" s="1"/>
  <c r="BS131" i="7"/>
  <c r="AM225" i="7"/>
  <c r="CC225" i="7" s="1"/>
  <c r="BQ225" i="7"/>
  <c r="AS233" i="7"/>
  <c r="CI233" i="7" s="1"/>
  <c r="BW233" i="7"/>
  <c r="AR195" i="7"/>
  <c r="CH195" i="7" s="1"/>
  <c r="BV195" i="7"/>
  <c r="AQ202" i="7"/>
  <c r="CG202" i="7" s="1"/>
  <c r="BU202" i="7"/>
  <c r="AL143" i="7"/>
  <c r="CB143" i="7" s="1"/>
  <c r="BP143" i="7"/>
  <c r="AO165" i="7"/>
  <c r="CE165" i="7" s="1"/>
  <c r="BS165" i="7"/>
  <c r="AJ169" i="7"/>
  <c r="BZ169" i="7" s="1"/>
  <c r="BN169" i="7"/>
  <c r="AL150" i="7"/>
  <c r="CB150" i="7" s="1"/>
  <c r="BP150" i="7"/>
  <c r="AS93" i="7"/>
  <c r="CI93" i="7" s="1"/>
  <c r="BW93" i="7"/>
  <c r="AJ257" i="7"/>
  <c r="BZ257" i="7" s="1"/>
  <c r="BN257" i="7"/>
  <c r="AT255" i="7"/>
  <c r="CJ255" i="7" s="1"/>
  <c r="BX255" i="7"/>
  <c r="AM265" i="7"/>
  <c r="CC265" i="7" s="1"/>
  <c r="BQ265" i="7"/>
  <c r="AT212" i="7"/>
  <c r="CJ212" i="7" s="1"/>
  <c r="BX212" i="7"/>
  <c r="AJ223" i="7"/>
  <c r="BZ223" i="7" s="1"/>
  <c r="BN223" i="7"/>
  <c r="AS200" i="7"/>
  <c r="CI200" i="7" s="1"/>
  <c r="BW200" i="7"/>
  <c r="AQ203" i="7"/>
  <c r="CG203" i="7" s="1"/>
  <c r="BU203" i="7"/>
  <c r="AJ72" i="7"/>
  <c r="BZ72" i="7" s="1"/>
  <c r="BN72" i="7"/>
  <c r="AS156" i="7"/>
  <c r="CI156" i="7" s="1"/>
  <c r="BW156" i="7"/>
  <c r="AJ163" i="7"/>
  <c r="BZ163" i="7" s="1"/>
  <c r="BN163" i="7"/>
  <c r="AJ167" i="7"/>
  <c r="BZ167" i="7" s="1"/>
  <c r="BN167" i="7"/>
  <c r="AQ164" i="7"/>
  <c r="CG164" i="7" s="1"/>
  <c r="BU164" i="7"/>
  <c r="AM168" i="7"/>
  <c r="CC168" i="7" s="1"/>
  <c r="BQ168" i="7"/>
  <c r="AT121" i="7"/>
  <c r="CJ121" i="7" s="1"/>
  <c r="BX121" i="7"/>
  <c r="AS238" i="7"/>
  <c r="CI238" i="7" s="1"/>
  <c r="BW238" i="7"/>
  <c r="AJ254" i="7"/>
  <c r="BZ254" i="7" s="1"/>
  <c r="BN254" i="7"/>
  <c r="AL255" i="7"/>
  <c r="CB255" i="7" s="1"/>
  <c r="BP255" i="7"/>
  <c r="AR258" i="7"/>
  <c r="CH258" i="7" s="1"/>
  <c r="BV258" i="7"/>
  <c r="AO164" i="7"/>
  <c r="CE164" i="7" s="1"/>
  <c r="BS164" i="7"/>
  <c r="AO216" i="7"/>
  <c r="CE216" i="7" s="1"/>
  <c r="BS216" i="7"/>
  <c r="AN232" i="7"/>
  <c r="CD232" i="7" s="1"/>
  <c r="BR232" i="7"/>
  <c r="AT202" i="7"/>
  <c r="CJ202" i="7" s="1"/>
  <c r="BX202" i="7"/>
  <c r="AM212" i="7"/>
  <c r="CC212" i="7" s="1"/>
  <c r="BQ212" i="7"/>
  <c r="AO203" i="7"/>
  <c r="CE203" i="7" s="1"/>
  <c r="BS203" i="7"/>
  <c r="AL156" i="7"/>
  <c r="CB156" i="7" s="1"/>
  <c r="BP156" i="7"/>
  <c r="AR163" i="7"/>
  <c r="CH163" i="7" s="1"/>
  <c r="BV163" i="7"/>
  <c r="AR159" i="7"/>
  <c r="CH159" i="7" s="1"/>
  <c r="BV159" i="7"/>
  <c r="AS132" i="7"/>
  <c r="CI132" i="7" s="1"/>
  <c r="BW132" i="7"/>
  <c r="AM146" i="7"/>
  <c r="CC146" i="7" s="1"/>
  <c r="BQ146" i="7"/>
  <c r="AM239" i="7"/>
  <c r="CC239" i="7" s="1"/>
  <c r="BQ239" i="7"/>
  <c r="AQ248" i="7"/>
  <c r="CG248" i="7" s="1"/>
  <c r="CF248" i="7" s="1"/>
  <c r="BU248" i="7"/>
  <c r="BT248" i="7" s="1"/>
  <c r="AL252" i="7"/>
  <c r="CB252" i="7" s="1"/>
  <c r="CA252" i="7" s="1"/>
  <c r="BP252" i="7"/>
  <c r="AO256" i="7"/>
  <c r="CE256" i="7" s="1"/>
  <c r="BS256" i="7"/>
  <c r="AQ117" i="7"/>
  <c r="CG117" i="7" s="1"/>
  <c r="BU117" i="7"/>
  <c r="AQ172" i="7"/>
  <c r="CG172" i="7" s="1"/>
  <c r="BU172" i="7"/>
  <c r="AS120" i="7"/>
  <c r="CI120" i="7" s="1"/>
  <c r="BW120" i="7"/>
  <c r="AT134" i="7"/>
  <c r="CJ134" i="7" s="1"/>
  <c r="BX134" i="7"/>
  <c r="AT268" i="7"/>
  <c r="CJ268" i="7" s="1"/>
  <c r="BX268" i="7"/>
  <c r="AR225" i="7"/>
  <c r="CH225" i="7" s="1"/>
  <c r="BV225" i="7"/>
  <c r="AR232" i="7"/>
  <c r="CH232" i="7" s="1"/>
  <c r="BV232" i="7"/>
  <c r="AO251" i="7"/>
  <c r="CE251" i="7" s="1"/>
  <c r="BS251" i="7"/>
  <c r="AL254" i="7"/>
  <c r="CB254" i="7" s="1"/>
  <c r="BP254" i="7"/>
  <c r="AO204" i="7"/>
  <c r="CE204" i="7" s="1"/>
  <c r="BS204" i="7"/>
  <c r="AQ136" i="7"/>
  <c r="CG136" i="7" s="1"/>
  <c r="BU136" i="7"/>
  <c r="AJ151" i="7"/>
  <c r="BZ151" i="7" s="1"/>
  <c r="BN151" i="7"/>
  <c r="AS164" i="7"/>
  <c r="CI164" i="7" s="1"/>
  <c r="BW164" i="7"/>
  <c r="AR32" i="7"/>
  <c r="CH32" i="7" s="1"/>
  <c r="BV32" i="7"/>
  <c r="AO122" i="7"/>
  <c r="CE122" i="7" s="1"/>
  <c r="BS122" i="7"/>
  <c r="AO263" i="7"/>
  <c r="CE263" i="7" s="1"/>
  <c r="BS263" i="7"/>
  <c r="AT216" i="7"/>
  <c r="CJ216" i="7" s="1"/>
  <c r="BX216" i="7"/>
  <c r="AS211" i="7"/>
  <c r="CI211" i="7" s="1"/>
  <c r="BW211" i="7"/>
  <c r="AQ221" i="7"/>
  <c r="CG221" i="7" s="1"/>
  <c r="BU221" i="7"/>
  <c r="AJ236" i="7"/>
  <c r="BZ236" i="7" s="1"/>
  <c r="BN236" i="7"/>
  <c r="AM204" i="7"/>
  <c r="CC204" i="7" s="1"/>
  <c r="BQ204" i="7"/>
  <c r="AT98" i="7"/>
  <c r="CJ98" i="7" s="1"/>
  <c r="BX98" i="7"/>
  <c r="AM156" i="7"/>
  <c r="CC156" i="7" s="1"/>
  <c r="BQ156" i="7"/>
  <c r="AN208" i="7"/>
  <c r="CD208" i="7" s="1"/>
  <c r="BR208" i="7"/>
  <c r="AT211" i="7"/>
  <c r="CJ211" i="7" s="1"/>
  <c r="BX211" i="7"/>
  <c r="AN165" i="7"/>
  <c r="CD165" i="7" s="1"/>
  <c r="BR165" i="7"/>
  <c r="AO267" i="7"/>
  <c r="CE267" i="7" s="1"/>
  <c r="BS267" i="7"/>
  <c r="AQ212" i="7"/>
  <c r="CG212" i="7" s="1"/>
  <c r="BU212" i="7"/>
  <c r="AJ222" i="7"/>
  <c r="BZ222" i="7" s="1"/>
  <c r="BN222" i="7"/>
  <c r="AS213" i="7"/>
  <c r="CI213" i="7" s="1"/>
  <c r="BW213" i="7"/>
  <c r="AJ229" i="7"/>
  <c r="BZ229" i="7" s="1"/>
  <c r="BN229" i="7"/>
  <c r="AQ242" i="7"/>
  <c r="CG242" i="7" s="1"/>
  <c r="BU242" i="7"/>
  <c r="AM235" i="7"/>
  <c r="CC235" i="7" s="1"/>
  <c r="BQ235" i="7"/>
  <c r="AT188" i="7"/>
  <c r="CJ188" i="7" s="1"/>
  <c r="BX188" i="7"/>
  <c r="AO192" i="7"/>
  <c r="CE192" i="7" s="1"/>
  <c r="BS192" i="7"/>
  <c r="AL190" i="7"/>
  <c r="CB190" i="7" s="1"/>
  <c r="CA190" i="7" s="1"/>
  <c r="BP190" i="7"/>
  <c r="BO190" i="7" s="1"/>
  <c r="AM126" i="7"/>
  <c r="CC126" i="7" s="1"/>
  <c r="BQ126" i="7"/>
  <c r="AL142" i="7"/>
  <c r="CB142" i="7" s="1"/>
  <c r="BP142" i="7"/>
  <c r="AT110" i="7"/>
  <c r="CJ110" i="7" s="1"/>
  <c r="BX110" i="7"/>
  <c r="AL107" i="7"/>
  <c r="CB107" i="7" s="1"/>
  <c r="CA107" i="7" s="1"/>
  <c r="BP107" i="7"/>
  <c r="BO107" i="7" s="1"/>
  <c r="AO92" i="7"/>
  <c r="CE92" i="7" s="1"/>
  <c r="BS92" i="7"/>
  <c r="AT77" i="7"/>
  <c r="CJ77" i="7" s="1"/>
  <c r="BX77" i="7"/>
  <c r="AS82" i="7"/>
  <c r="CI82" i="7" s="1"/>
  <c r="BW82" i="7"/>
  <c r="AL28" i="7"/>
  <c r="CB28" i="7" s="1"/>
  <c r="BP28" i="7"/>
  <c r="AR98" i="7"/>
  <c r="CH98" i="7" s="1"/>
  <c r="BV98" i="7"/>
  <c r="AM147" i="7"/>
  <c r="CC147" i="7" s="1"/>
  <c r="BQ147" i="7"/>
  <c r="AS142" i="7"/>
  <c r="CI142" i="7" s="1"/>
  <c r="BW142" i="7"/>
  <c r="AQ145" i="7"/>
  <c r="CG145" i="7" s="1"/>
  <c r="CF145" i="7" s="1"/>
  <c r="BU145" i="7"/>
  <c r="AR73" i="7"/>
  <c r="CH73" i="7" s="1"/>
  <c r="BV73" i="7"/>
  <c r="AQ82" i="7"/>
  <c r="CG82" i="7" s="1"/>
  <c r="BU82" i="7"/>
  <c r="AR92" i="7"/>
  <c r="CH92" i="7" s="1"/>
  <c r="BV92" i="7"/>
  <c r="BT92" i="7" s="1"/>
  <c r="AN53" i="7"/>
  <c r="CD53" i="7" s="1"/>
  <c r="BR53" i="7"/>
  <c r="AQ60" i="7"/>
  <c r="CG60" i="7" s="1"/>
  <c r="BU60" i="7"/>
  <c r="AQ33" i="7"/>
  <c r="CG33" i="7" s="1"/>
  <c r="BU33" i="7"/>
  <c r="BT33" i="7" s="1"/>
  <c r="AM42" i="7"/>
  <c r="CC42" i="7" s="1"/>
  <c r="BQ42" i="7"/>
  <c r="AQ64" i="7"/>
  <c r="CG64" i="7" s="1"/>
  <c r="BU64" i="7"/>
  <c r="AO115" i="7"/>
  <c r="CE115" i="7" s="1"/>
  <c r="BS115" i="7"/>
  <c r="AQ107" i="7"/>
  <c r="CG107" i="7" s="1"/>
  <c r="BU107" i="7"/>
  <c r="AM121" i="7"/>
  <c r="CC121" i="7" s="1"/>
  <c r="BQ121" i="7"/>
  <c r="AN117" i="7"/>
  <c r="CD117" i="7" s="1"/>
  <c r="BR117" i="7"/>
  <c r="AM125" i="7"/>
  <c r="CC125" i="7" s="1"/>
  <c r="BQ125" i="7"/>
  <c r="AO108" i="7"/>
  <c r="CE108" i="7" s="1"/>
  <c r="BS108" i="7"/>
  <c r="AQ73" i="7"/>
  <c r="CG73" i="7" s="1"/>
  <c r="BU73" i="7"/>
  <c r="AO76" i="7"/>
  <c r="CE76" i="7" s="1"/>
  <c r="BS76" i="7"/>
  <c r="AN81" i="7"/>
  <c r="CD81" i="7" s="1"/>
  <c r="BR81" i="7"/>
  <c r="AJ79" i="7"/>
  <c r="BZ79" i="7" s="1"/>
  <c r="BN79" i="7"/>
  <c r="AO32" i="7"/>
  <c r="CE32" i="7" s="1"/>
  <c r="BS32" i="7"/>
  <c r="AT100" i="7"/>
  <c r="CJ100" i="7" s="1"/>
  <c r="BX100" i="7"/>
  <c r="AN128" i="7"/>
  <c r="CD128" i="7" s="1"/>
  <c r="BR128" i="7"/>
  <c r="AR129" i="7"/>
  <c r="CH129" i="7" s="1"/>
  <c r="BV129" i="7"/>
  <c r="AM127" i="7"/>
  <c r="CC127" i="7" s="1"/>
  <c r="BQ127" i="7"/>
  <c r="AS38" i="7"/>
  <c r="CI38" i="7" s="1"/>
  <c r="BW38" i="7"/>
  <c r="AQ116" i="7"/>
  <c r="CG116" i="7" s="1"/>
  <c r="BU116" i="7"/>
  <c r="AS33" i="7"/>
  <c r="CI33" i="7" s="1"/>
  <c r="BW33" i="7"/>
  <c r="AL32" i="7"/>
  <c r="CB32" i="7" s="1"/>
  <c r="BP32" i="7"/>
  <c r="AS74" i="7"/>
  <c r="CI74" i="7" s="1"/>
  <c r="BW74" i="7"/>
  <c r="AS60" i="7"/>
  <c r="CI60" i="7" s="1"/>
  <c r="BW60" i="7"/>
  <c r="AQ123" i="7"/>
  <c r="CG123" i="7" s="1"/>
  <c r="CF123" i="7" s="1"/>
  <c r="BU123" i="7"/>
  <c r="BT123" i="7" s="1"/>
  <c r="AQ127" i="7"/>
  <c r="CG127" i="7" s="1"/>
  <c r="BU127" i="7"/>
  <c r="AJ129" i="7"/>
  <c r="BZ129" i="7" s="1"/>
  <c r="BN129" i="7"/>
  <c r="AS131" i="7"/>
  <c r="CI131" i="7" s="1"/>
  <c r="BW131" i="7"/>
  <c r="AN143" i="7"/>
  <c r="CD143" i="7" s="1"/>
  <c r="BR143" i="7"/>
  <c r="AS149" i="7"/>
  <c r="CI149" i="7" s="1"/>
  <c r="BW149" i="7"/>
  <c r="AQ88" i="7"/>
  <c r="CG88" i="7" s="1"/>
  <c r="BU88" i="7"/>
  <c r="AS78" i="7"/>
  <c r="CI78" i="7" s="1"/>
  <c r="BW78" i="7"/>
  <c r="AS86" i="7"/>
  <c r="CI86" i="7" s="1"/>
  <c r="BW86" i="7"/>
  <c r="AT88" i="7"/>
  <c r="CJ88" i="7" s="1"/>
  <c r="BX88" i="7"/>
  <c r="AT45" i="7"/>
  <c r="CJ45" i="7" s="1"/>
  <c r="BX45" i="7"/>
  <c r="AQ56" i="7"/>
  <c r="CG56" i="7" s="1"/>
  <c r="BU56" i="7"/>
  <c r="AS71" i="7"/>
  <c r="CI71" i="7" s="1"/>
  <c r="BW71" i="7"/>
  <c r="AR71" i="7"/>
  <c r="CH71" i="7" s="1"/>
  <c r="BV71" i="7"/>
  <c r="AL106" i="7"/>
  <c r="CB106" i="7" s="1"/>
  <c r="BP106" i="7"/>
  <c r="AS109" i="7"/>
  <c r="CI109" i="7" s="1"/>
  <c r="BW109" i="7"/>
  <c r="AO116" i="7"/>
  <c r="CE116" i="7" s="1"/>
  <c r="BS116" i="7"/>
  <c r="AR101" i="7"/>
  <c r="CH101" i="7" s="1"/>
  <c r="BV101" i="7"/>
  <c r="AR117" i="7"/>
  <c r="CH117" i="7" s="1"/>
  <c r="BV117" i="7"/>
  <c r="AR103" i="7"/>
  <c r="CH103" i="7" s="1"/>
  <c r="BV103" i="7"/>
  <c r="AQ95" i="7"/>
  <c r="CG95" i="7" s="1"/>
  <c r="BU95" i="7"/>
  <c r="AS99" i="7"/>
  <c r="CI99" i="7" s="1"/>
  <c r="BW99" i="7"/>
  <c r="AQ94" i="7"/>
  <c r="CG94" i="7" s="1"/>
  <c r="CF94" i="7" s="1"/>
  <c r="BU94" i="7"/>
  <c r="BT94" i="7" s="1"/>
  <c r="AS59" i="7"/>
  <c r="CI59" i="7" s="1"/>
  <c r="BW59" i="7"/>
  <c r="AS56" i="7"/>
  <c r="CI56" i="7" s="1"/>
  <c r="BW56" i="7"/>
  <c r="AT76" i="7"/>
  <c r="CJ76" i="7" s="1"/>
  <c r="BX76" i="7"/>
  <c r="AN133" i="7"/>
  <c r="CD133" i="7" s="1"/>
  <c r="BR133" i="7"/>
  <c r="AJ142" i="7"/>
  <c r="BZ142" i="7" s="1"/>
  <c r="BN142" i="7"/>
  <c r="AM116" i="7"/>
  <c r="CC116" i="7" s="1"/>
  <c r="BQ116" i="7"/>
  <c r="AJ33" i="7"/>
  <c r="BZ33" i="7" s="1"/>
  <c r="BN33" i="7"/>
  <c r="AT27" i="7"/>
  <c r="CJ27" i="7" s="1"/>
  <c r="BX27" i="7"/>
  <c r="AL59" i="7"/>
  <c r="CB59" i="7" s="1"/>
  <c r="BP59" i="7"/>
  <c r="AQ79" i="7"/>
  <c r="CG79" i="7" s="1"/>
  <c r="CF79" i="7" s="1"/>
  <c r="BU79" i="7"/>
  <c r="BT79" i="7" s="1"/>
  <c r="AJ81" i="7"/>
  <c r="BZ81" i="7" s="1"/>
  <c r="BN81" i="7"/>
  <c r="AQ41" i="7"/>
  <c r="CG41" i="7" s="1"/>
  <c r="BU41" i="7"/>
  <c r="AO44" i="7"/>
  <c r="CE44" i="7" s="1"/>
  <c r="BS44" i="7"/>
  <c r="AS66" i="7"/>
  <c r="CI66" i="7" s="1"/>
  <c r="BW66" i="7"/>
  <c r="AN70" i="7"/>
  <c r="CD70" i="7" s="1"/>
  <c r="BR70" i="7"/>
  <c r="AQ58" i="7"/>
  <c r="CG58" i="7" s="1"/>
  <c r="BU58" i="7"/>
  <c r="AR120" i="7"/>
  <c r="CH120" i="7" s="1"/>
  <c r="BV120" i="7"/>
  <c r="AM131" i="7"/>
  <c r="CC131" i="7" s="1"/>
  <c r="BQ131" i="7"/>
  <c r="AS126" i="7"/>
  <c r="CI126" i="7" s="1"/>
  <c r="BW126" i="7"/>
  <c r="AM97" i="7"/>
  <c r="CC97" i="7" s="1"/>
  <c r="BQ97" i="7"/>
  <c r="AR96" i="7"/>
  <c r="CH96" i="7" s="1"/>
  <c r="BV96" i="7"/>
  <c r="AO99" i="7"/>
  <c r="CE99" i="7" s="1"/>
  <c r="BS99" i="7"/>
  <c r="AJ100" i="7"/>
  <c r="BZ100" i="7" s="1"/>
  <c r="BN100" i="7"/>
  <c r="AR113" i="7"/>
  <c r="CH113" i="7" s="1"/>
  <c r="BV113" i="7"/>
  <c r="AS115" i="7"/>
  <c r="CI115" i="7" s="1"/>
  <c r="BW115" i="7"/>
  <c r="AS104" i="7"/>
  <c r="CI104" i="7" s="1"/>
  <c r="BW104" i="7"/>
  <c r="AS75" i="7"/>
  <c r="CI75" i="7" s="1"/>
  <c r="BW75" i="7"/>
  <c r="AJ67" i="7"/>
  <c r="BZ67" i="7" s="1"/>
  <c r="BN67" i="7"/>
  <c r="AT71" i="7"/>
  <c r="CJ71" i="7" s="1"/>
  <c r="BX71" i="7"/>
  <c r="AS63" i="7"/>
  <c r="CI63" i="7" s="1"/>
  <c r="BW63" i="7"/>
  <c r="AJ23" i="7"/>
  <c r="BZ23" i="7" s="1"/>
  <c r="BN23" i="7"/>
  <c r="AL15" i="7"/>
  <c r="CB15" i="7" s="1"/>
  <c r="BP15" i="7"/>
  <c r="BC126" i="7"/>
  <c r="AO296" i="7"/>
  <c r="CE296" i="7" s="1"/>
  <c r="BS296" i="7"/>
  <c r="BC166" i="7"/>
  <c r="BH150" i="7"/>
  <c r="BC170" i="7"/>
  <c r="AL21" i="7"/>
  <c r="CB21" i="7" s="1"/>
  <c r="BP21" i="7"/>
  <c r="AO304" i="7"/>
  <c r="CE304" i="7" s="1"/>
  <c r="BS304" i="7"/>
  <c r="AL273" i="7"/>
  <c r="CB273" i="7" s="1"/>
  <c r="BP273" i="7"/>
  <c r="AJ286" i="7"/>
  <c r="BZ286" i="7" s="1"/>
  <c r="BN286" i="7"/>
  <c r="AT16" i="7"/>
  <c r="CJ16" i="7" s="1"/>
  <c r="BX16" i="7"/>
  <c r="AN260" i="7"/>
  <c r="CD260" i="7" s="1"/>
  <c r="BR260" i="7"/>
  <c r="AM279" i="7"/>
  <c r="CC279" i="7" s="1"/>
  <c r="BQ279" i="7"/>
  <c r="AS306" i="7"/>
  <c r="CI306" i="7" s="1"/>
  <c r="BW306" i="7"/>
  <c r="AO6" i="7"/>
  <c r="CE6" i="7" s="1"/>
  <c r="BS6" i="7"/>
  <c r="AT251" i="7"/>
  <c r="CJ251" i="7" s="1"/>
  <c r="BX251" i="7"/>
  <c r="AT15" i="7"/>
  <c r="CJ15" i="7" s="1"/>
  <c r="BX15" i="7"/>
  <c r="AQ214" i="7"/>
  <c r="CG214" i="7" s="1"/>
  <c r="BU214" i="7"/>
  <c r="AR251" i="7"/>
  <c r="CH251" i="7" s="1"/>
  <c r="BV251" i="7"/>
  <c r="AQ286" i="7"/>
  <c r="CG286" i="7" s="1"/>
  <c r="BU286" i="7"/>
  <c r="BT286" i="7" s="1"/>
  <c r="AJ296" i="7"/>
  <c r="BZ296" i="7" s="1"/>
  <c r="BN296" i="7"/>
  <c r="AN126" i="7"/>
  <c r="CD126" i="7" s="1"/>
  <c r="BR126" i="7"/>
  <c r="AO285" i="7"/>
  <c r="CE285" i="7" s="1"/>
  <c r="BS285" i="7"/>
  <c r="AM8" i="7"/>
  <c r="CC8" i="7" s="1"/>
  <c r="BQ8" i="7"/>
  <c r="AN303" i="7"/>
  <c r="CD303" i="7" s="1"/>
  <c r="BR303" i="7"/>
  <c r="AL213" i="7"/>
  <c r="CB213" i="7" s="1"/>
  <c r="BP213" i="7"/>
  <c r="AR214" i="7"/>
  <c r="CH214" i="7" s="1"/>
  <c r="BV214" i="7"/>
  <c r="AT8" i="7"/>
  <c r="CJ8" i="7" s="1"/>
  <c r="BX8" i="7"/>
  <c r="AR235" i="7"/>
  <c r="CH235" i="7" s="1"/>
  <c r="BV235" i="7"/>
  <c r="AS298" i="7"/>
  <c r="CI298" i="7" s="1"/>
  <c r="BW298" i="7"/>
  <c r="AN286" i="7"/>
  <c r="CD286" i="7" s="1"/>
  <c r="BR286" i="7"/>
  <c r="AO222" i="7"/>
  <c r="CE222" i="7" s="1"/>
  <c r="BS222" i="7"/>
  <c r="AO220" i="7"/>
  <c r="CE220" i="7" s="1"/>
  <c r="BS220" i="7"/>
  <c r="AR303" i="7"/>
  <c r="CH303" i="7" s="1"/>
  <c r="BV303" i="7"/>
  <c r="AN252" i="7"/>
  <c r="CD252" i="7" s="1"/>
  <c r="BR252" i="7"/>
  <c r="AS289" i="7"/>
  <c r="CI289" i="7" s="1"/>
  <c r="BW289" i="7"/>
  <c r="AQ12" i="7"/>
  <c r="CG12" i="7" s="1"/>
  <c r="BU12" i="7"/>
  <c r="AS272" i="7"/>
  <c r="CI272" i="7" s="1"/>
  <c r="BW272" i="7"/>
  <c r="AM262" i="7"/>
  <c r="CC262" i="7" s="1"/>
  <c r="BQ262" i="7"/>
  <c r="AT303" i="7"/>
  <c r="CJ303" i="7" s="1"/>
  <c r="BX303" i="7"/>
  <c r="AR314" i="7"/>
  <c r="CH314" i="7" s="1"/>
  <c r="BV314" i="7"/>
  <c r="AS12" i="7"/>
  <c r="CI12" i="7" s="1"/>
  <c r="BW12" i="7"/>
  <c r="AQ238" i="7"/>
  <c r="CG238" i="7" s="1"/>
  <c r="BU238" i="7"/>
  <c r="BT238" i="7" s="1"/>
  <c r="AM317" i="7"/>
  <c r="CC317" i="7" s="1"/>
  <c r="BQ317" i="7"/>
  <c r="AT265" i="7"/>
  <c r="CJ265" i="7" s="1"/>
  <c r="BX265" i="7"/>
  <c r="AJ314" i="7"/>
  <c r="BZ314" i="7" s="1"/>
  <c r="BN314" i="7"/>
  <c r="AO258" i="7"/>
  <c r="CE258" i="7" s="1"/>
  <c r="BS258" i="7"/>
  <c r="AQ216" i="7"/>
  <c r="CG216" i="7" s="1"/>
  <c r="CF216" i="7" s="1"/>
  <c r="BU216" i="7"/>
  <c r="BT216" i="7" s="1"/>
  <c r="AO290" i="7"/>
  <c r="CE290" i="7" s="1"/>
  <c r="BS290" i="7"/>
  <c r="AO21" i="7"/>
  <c r="CE21" i="7" s="1"/>
  <c r="BS21" i="7"/>
  <c r="AL294" i="7"/>
  <c r="CB294" i="7" s="1"/>
  <c r="BP294" i="7"/>
  <c r="AS22" i="7"/>
  <c r="CI22" i="7" s="1"/>
  <c r="BW22" i="7"/>
  <c r="AS275" i="7"/>
  <c r="CI275" i="7" s="1"/>
  <c r="BW275" i="7"/>
  <c r="AR6" i="7"/>
  <c r="CH6" i="7" s="1"/>
  <c r="BV6" i="7"/>
  <c r="AO236" i="7"/>
  <c r="CE236" i="7" s="1"/>
  <c r="BS236" i="7"/>
  <c r="AM218" i="7"/>
  <c r="CC218" i="7" s="1"/>
  <c r="BQ218" i="7"/>
  <c r="AQ296" i="7"/>
  <c r="CG296" i="7" s="1"/>
  <c r="BU296" i="7"/>
  <c r="AS295" i="7"/>
  <c r="CI295" i="7" s="1"/>
  <c r="BW295" i="7"/>
  <c r="AN226" i="7"/>
  <c r="CD226" i="7" s="1"/>
  <c r="BR226" i="7"/>
  <c r="AN14" i="7"/>
  <c r="CD14" i="7" s="1"/>
  <c r="BR14" i="7"/>
  <c r="AO306" i="7"/>
  <c r="CE306" i="7" s="1"/>
  <c r="BS306" i="7"/>
  <c r="AL270" i="7"/>
  <c r="CB270" i="7" s="1"/>
  <c r="BP270" i="7"/>
  <c r="AS315" i="7"/>
  <c r="CI315" i="7" s="1"/>
  <c r="BW315" i="7"/>
  <c r="AL317" i="7"/>
  <c r="CB317" i="7" s="1"/>
  <c r="CA317" i="7" s="1"/>
  <c r="BP317" i="7"/>
  <c r="BO317" i="7" s="1"/>
  <c r="AO297" i="7"/>
  <c r="CE297" i="7" s="1"/>
  <c r="BS297" i="7"/>
  <c r="AS13" i="7"/>
  <c r="CI13" i="7" s="1"/>
  <c r="BW13" i="7"/>
  <c r="AS266" i="7"/>
  <c r="CI266" i="7" s="1"/>
  <c r="BW266" i="7"/>
  <c r="AQ252" i="7"/>
  <c r="CG252" i="7" s="1"/>
  <c r="CF252" i="7" s="1"/>
  <c r="BU252" i="7"/>
  <c r="BT252" i="7" s="1"/>
  <c r="AL200" i="7"/>
  <c r="CB200" i="7" s="1"/>
  <c r="BP200" i="7"/>
  <c r="AS257" i="7"/>
  <c r="CI257" i="7" s="1"/>
  <c r="BW257" i="7"/>
  <c r="AT210" i="7"/>
  <c r="CJ210" i="7" s="1"/>
  <c r="BX210" i="7"/>
  <c r="AQ208" i="7"/>
  <c r="CG208" i="7" s="1"/>
  <c r="CF208" i="7" s="1"/>
  <c r="BU208" i="7"/>
  <c r="BT208" i="7" s="1"/>
  <c r="AT143" i="7"/>
  <c r="CJ143" i="7" s="1"/>
  <c r="BX143" i="7"/>
  <c r="AT164" i="7"/>
  <c r="CJ164" i="7" s="1"/>
  <c r="BX164" i="7"/>
  <c r="AO168" i="7"/>
  <c r="CE168" i="7" s="1"/>
  <c r="BS168" i="7"/>
  <c r="AJ172" i="7"/>
  <c r="BZ172" i="7" s="1"/>
  <c r="BN172" i="7"/>
  <c r="AN181" i="7"/>
  <c r="CD181" i="7" s="1"/>
  <c r="BR181" i="7"/>
  <c r="AO125" i="7"/>
  <c r="CE125" i="7" s="1"/>
  <c r="BS125" i="7"/>
  <c r="AO219" i="7"/>
  <c r="CE219" i="7" s="1"/>
  <c r="BS219" i="7"/>
  <c r="AR223" i="7"/>
  <c r="CH223" i="7" s="1"/>
  <c r="BV223" i="7"/>
  <c r="AJ228" i="7"/>
  <c r="BZ228" i="7" s="1"/>
  <c r="BN228" i="7"/>
  <c r="AM178" i="7"/>
  <c r="CC178" i="7" s="1"/>
  <c r="BQ178" i="7"/>
  <c r="AR192" i="7"/>
  <c r="CH192" i="7" s="1"/>
  <c r="BV192" i="7"/>
  <c r="AQ181" i="7"/>
  <c r="CG181" i="7" s="1"/>
  <c r="CF181" i="7" s="1"/>
  <c r="BU181" i="7"/>
  <c r="AS196" i="7"/>
  <c r="CI196" i="7" s="1"/>
  <c r="BW196" i="7"/>
  <c r="AJ212" i="7"/>
  <c r="BZ212" i="7" s="1"/>
  <c r="BN212" i="7"/>
  <c r="AT127" i="7"/>
  <c r="CJ127" i="7" s="1"/>
  <c r="BX127" i="7"/>
  <c r="AL123" i="7"/>
  <c r="CB123" i="7" s="1"/>
  <c r="BP123" i="7"/>
  <c r="AL251" i="7"/>
  <c r="CB251" i="7" s="1"/>
  <c r="BP251" i="7"/>
  <c r="AR254" i="7"/>
  <c r="CH254" i="7" s="1"/>
  <c r="BV254" i="7"/>
  <c r="AM244" i="7"/>
  <c r="CC244" i="7" s="1"/>
  <c r="BQ244" i="7"/>
  <c r="AO259" i="7"/>
  <c r="CE259" i="7" s="1"/>
  <c r="BS259" i="7"/>
  <c r="AN170" i="7"/>
  <c r="CD170" i="7" s="1"/>
  <c r="BR170" i="7"/>
  <c r="AL217" i="7"/>
  <c r="CB217" i="7" s="1"/>
  <c r="BP217" i="7"/>
  <c r="AJ195" i="7"/>
  <c r="BZ195" i="7" s="1"/>
  <c r="BN195" i="7"/>
  <c r="AS197" i="7"/>
  <c r="CI197" i="7" s="1"/>
  <c r="BW197" i="7"/>
  <c r="AJ210" i="7"/>
  <c r="BZ210" i="7" s="1"/>
  <c r="BN210" i="7"/>
  <c r="AS148" i="7"/>
  <c r="CI148" i="7" s="1"/>
  <c r="BW148" i="7"/>
  <c r="AM158" i="7"/>
  <c r="CC158" i="7" s="1"/>
  <c r="BQ158" i="7"/>
  <c r="AT151" i="7"/>
  <c r="CJ151" i="7" s="1"/>
  <c r="BX151" i="7"/>
  <c r="AN145" i="7"/>
  <c r="CD145" i="7" s="1"/>
  <c r="BR145" i="7"/>
  <c r="AN92" i="7"/>
  <c r="CD92" i="7" s="1"/>
  <c r="BR92" i="7"/>
  <c r="AM113" i="7"/>
  <c r="CC113" i="7" s="1"/>
  <c r="BQ113" i="7"/>
  <c r="AJ233" i="7"/>
  <c r="BZ233" i="7" s="1"/>
  <c r="BN233" i="7"/>
  <c r="AL248" i="7"/>
  <c r="CB248" i="7" s="1"/>
  <c r="BP248" i="7"/>
  <c r="AL234" i="7"/>
  <c r="CB234" i="7" s="1"/>
  <c r="BP234" i="7"/>
  <c r="AN249" i="7"/>
  <c r="CD249" i="7" s="1"/>
  <c r="BR249" i="7"/>
  <c r="AT252" i="7"/>
  <c r="CJ252" i="7" s="1"/>
  <c r="BX252" i="7"/>
  <c r="AL257" i="7"/>
  <c r="CB257" i="7" s="1"/>
  <c r="BP257" i="7"/>
  <c r="AR198" i="7"/>
  <c r="CH198" i="7" s="1"/>
  <c r="BV198" i="7"/>
  <c r="AO188" i="7"/>
  <c r="CE188" i="7" s="1"/>
  <c r="BS188" i="7"/>
  <c r="AO206" i="7"/>
  <c r="CE206" i="7" s="1"/>
  <c r="BS206" i="7"/>
  <c r="AQ197" i="7"/>
  <c r="CG197" i="7" s="1"/>
  <c r="BU197" i="7"/>
  <c r="AL201" i="7"/>
  <c r="CB201" i="7" s="1"/>
  <c r="BP201" i="7"/>
  <c r="AO134" i="7"/>
  <c r="CE134" i="7" s="1"/>
  <c r="BS134" i="7"/>
  <c r="AM150" i="7"/>
  <c r="CC150" i="7" s="1"/>
  <c r="BQ150" i="7"/>
  <c r="AO142" i="7"/>
  <c r="CE142" i="7" s="1"/>
  <c r="BS142" i="7"/>
  <c r="AR249" i="7"/>
  <c r="CH249" i="7" s="1"/>
  <c r="BV249" i="7"/>
  <c r="AM253" i="7"/>
  <c r="CC253" i="7" s="1"/>
  <c r="BQ253" i="7"/>
  <c r="AO233" i="7"/>
  <c r="CE233" i="7" s="1"/>
  <c r="BS233" i="7"/>
  <c r="AS242" i="7"/>
  <c r="CI242" i="7" s="1"/>
  <c r="BW242" i="7"/>
  <c r="AN246" i="7"/>
  <c r="CD246" i="7" s="1"/>
  <c r="BR246" i="7"/>
  <c r="AS244" i="7"/>
  <c r="CI244" i="7" s="1"/>
  <c r="BW244" i="7"/>
  <c r="AR260" i="7"/>
  <c r="CH260" i="7" s="1"/>
  <c r="BV260" i="7"/>
  <c r="AJ211" i="7"/>
  <c r="BZ211" i="7" s="1"/>
  <c r="BN211" i="7"/>
  <c r="AJ208" i="7"/>
  <c r="BZ208" i="7" s="1"/>
  <c r="BN208" i="7"/>
  <c r="AR205" i="7"/>
  <c r="CH205" i="7" s="1"/>
  <c r="BV205" i="7"/>
  <c r="AR202" i="7"/>
  <c r="CH202" i="7" s="1"/>
  <c r="BV202" i="7"/>
  <c r="AM206" i="7"/>
  <c r="CC206" i="7" s="1"/>
  <c r="BQ206" i="7"/>
  <c r="AQ128" i="7"/>
  <c r="CG128" i="7" s="1"/>
  <c r="BU128" i="7"/>
  <c r="AS162" i="7"/>
  <c r="CI162" i="7" s="1"/>
  <c r="BW162" i="7"/>
  <c r="AS166" i="7"/>
  <c r="CI166" i="7" s="1"/>
  <c r="BW166" i="7"/>
  <c r="AS106" i="7"/>
  <c r="CI106" i="7" s="1"/>
  <c r="BW106" i="7"/>
  <c r="AR122" i="7"/>
  <c r="CH122" i="7" s="1"/>
  <c r="BV122" i="7"/>
  <c r="AT219" i="7"/>
  <c r="CJ219" i="7" s="1"/>
  <c r="BX219" i="7"/>
  <c r="AM229" i="7"/>
  <c r="CC229" i="7" s="1"/>
  <c r="BQ229" i="7"/>
  <c r="AT226" i="7"/>
  <c r="CJ226" i="7" s="1"/>
  <c r="BX226" i="7"/>
  <c r="AM236" i="7"/>
  <c r="CC236" i="7" s="1"/>
  <c r="BQ236" i="7"/>
  <c r="AS239" i="7"/>
  <c r="CI239" i="7" s="1"/>
  <c r="BW239" i="7"/>
  <c r="AN248" i="7"/>
  <c r="CD248" i="7" s="1"/>
  <c r="BR248" i="7"/>
  <c r="AQ198" i="7"/>
  <c r="CG198" i="7" s="1"/>
  <c r="BU198" i="7"/>
  <c r="AO201" i="7"/>
  <c r="CE201" i="7" s="1"/>
  <c r="BS201" i="7"/>
  <c r="AS210" i="7"/>
  <c r="CI210" i="7" s="1"/>
  <c r="BW210" i="7"/>
  <c r="AR114" i="7"/>
  <c r="CH114" i="7" s="1"/>
  <c r="BV114" i="7"/>
  <c r="AN158" i="7"/>
  <c r="CD158" i="7" s="1"/>
  <c r="BR158" i="7"/>
  <c r="AT145" i="7"/>
  <c r="CJ145" i="7" s="1"/>
  <c r="BX145" i="7"/>
  <c r="AL129" i="7"/>
  <c r="CB129" i="7" s="1"/>
  <c r="BP129" i="7"/>
  <c r="BO129" i="7" s="1"/>
  <c r="AQ134" i="7"/>
  <c r="CG134" i="7" s="1"/>
  <c r="BU134" i="7"/>
  <c r="AM248" i="7"/>
  <c r="CC248" i="7" s="1"/>
  <c r="BQ248" i="7"/>
  <c r="AQ257" i="7"/>
  <c r="CG257" i="7" s="1"/>
  <c r="CF257" i="7" s="1"/>
  <c r="BU257" i="7"/>
  <c r="AN202" i="7"/>
  <c r="CD202" i="7" s="1"/>
  <c r="BR202" i="7"/>
  <c r="AS258" i="7"/>
  <c r="CI258" i="7" s="1"/>
  <c r="BW258" i="7"/>
  <c r="AM165" i="7"/>
  <c r="CC165" i="7" s="1"/>
  <c r="BQ165" i="7"/>
  <c r="AS215" i="7"/>
  <c r="CI215" i="7" s="1"/>
  <c r="BW215" i="7"/>
  <c r="AM214" i="7"/>
  <c r="CC214" i="7" s="1"/>
  <c r="BQ214" i="7"/>
  <c r="AN224" i="7"/>
  <c r="CD224" i="7" s="1"/>
  <c r="BR224" i="7"/>
  <c r="AM186" i="7"/>
  <c r="CC186" i="7" s="1"/>
  <c r="BQ186" i="7"/>
  <c r="AO198" i="7"/>
  <c r="CE198" i="7" s="1"/>
  <c r="BS198" i="7"/>
  <c r="AQ210" i="7"/>
  <c r="CG210" i="7" s="1"/>
  <c r="BU210" i="7"/>
  <c r="AT153" i="7"/>
  <c r="CJ153" i="7" s="1"/>
  <c r="BX153" i="7"/>
  <c r="AM136" i="7"/>
  <c r="CC136" i="7" s="1"/>
  <c r="BQ136" i="7"/>
  <c r="AL168" i="7"/>
  <c r="CB168" i="7" s="1"/>
  <c r="BP168" i="7"/>
  <c r="AL216" i="7"/>
  <c r="CB216" i="7" s="1"/>
  <c r="BP216" i="7"/>
  <c r="AQ177" i="7"/>
  <c r="CG177" i="7" s="1"/>
  <c r="BU177" i="7"/>
  <c r="AL223" i="7"/>
  <c r="CB223" i="7" s="1"/>
  <c r="BP223" i="7"/>
  <c r="AR226" i="7"/>
  <c r="CH226" i="7" s="1"/>
  <c r="BV226" i="7"/>
  <c r="AS236" i="7"/>
  <c r="CI236" i="7" s="1"/>
  <c r="BW236" i="7"/>
  <c r="AO229" i="7"/>
  <c r="CE229" i="7" s="1"/>
  <c r="BS229" i="7"/>
  <c r="AR179" i="7"/>
  <c r="CH179" i="7" s="1"/>
  <c r="BV179" i="7"/>
  <c r="AQ186" i="7"/>
  <c r="CG186" i="7" s="1"/>
  <c r="CF186" i="7" s="1"/>
  <c r="BU186" i="7"/>
  <c r="BT186" i="7" s="1"/>
  <c r="AR193" i="7"/>
  <c r="CH193" i="7" s="1"/>
  <c r="BV193" i="7"/>
  <c r="AL117" i="7"/>
  <c r="CB117" i="7" s="1"/>
  <c r="BP117" i="7"/>
  <c r="AR95" i="7"/>
  <c r="CH95" i="7" s="1"/>
  <c r="BV95" i="7"/>
  <c r="AN101" i="7"/>
  <c r="CD101" i="7" s="1"/>
  <c r="BR101" i="7"/>
  <c r="AO103" i="7"/>
  <c r="CE103" i="7" s="1"/>
  <c r="BS103" i="7"/>
  <c r="AJ77" i="7"/>
  <c r="BZ77" i="7" s="1"/>
  <c r="BN77" i="7"/>
  <c r="AQ24" i="7"/>
  <c r="CG24" i="7" s="1"/>
  <c r="BU24" i="7"/>
  <c r="AQ74" i="7"/>
  <c r="CG74" i="7" s="1"/>
  <c r="BU74" i="7"/>
  <c r="AT137" i="7"/>
  <c r="CJ137" i="7" s="1"/>
  <c r="BX137" i="7"/>
  <c r="AS129" i="7"/>
  <c r="CI129" i="7" s="1"/>
  <c r="BW129" i="7"/>
  <c r="AJ137" i="7"/>
  <c r="BZ137" i="7" s="1"/>
  <c r="BN137" i="7"/>
  <c r="AS139" i="7"/>
  <c r="CI139" i="7" s="1"/>
  <c r="BW139" i="7"/>
  <c r="AT133" i="7"/>
  <c r="CJ133" i="7" s="1"/>
  <c r="BX133" i="7"/>
  <c r="AR128" i="7"/>
  <c r="CH128" i="7" s="1"/>
  <c r="BV128" i="7"/>
  <c r="AL58" i="7"/>
  <c r="CB58" i="7" s="1"/>
  <c r="BP58" i="7"/>
  <c r="AN69" i="7"/>
  <c r="CD69" i="7" s="1"/>
  <c r="BR69" i="7"/>
  <c r="AQ78" i="7"/>
  <c r="CG78" i="7" s="1"/>
  <c r="BU78" i="7"/>
  <c r="AS37" i="7"/>
  <c r="CI37" i="7" s="1"/>
  <c r="BW37" i="7"/>
  <c r="AT58" i="7"/>
  <c r="CJ58" i="7" s="1"/>
  <c r="BX58" i="7"/>
  <c r="AS27" i="7"/>
  <c r="CI27" i="7" s="1"/>
  <c r="BW27" i="7"/>
  <c r="AO36" i="7"/>
  <c r="CE36" i="7" s="1"/>
  <c r="BS36" i="7"/>
  <c r="AS58" i="7"/>
  <c r="CI58" i="7" s="1"/>
  <c r="BW58" i="7"/>
  <c r="AM100" i="7"/>
  <c r="CC100" i="7" s="1"/>
  <c r="BQ100" i="7"/>
  <c r="AO42" i="7"/>
  <c r="CE42" i="7" s="1"/>
  <c r="BS42" i="7"/>
  <c r="AM115" i="7"/>
  <c r="CC115" i="7" s="1"/>
  <c r="BQ115" i="7"/>
  <c r="AQ113" i="7"/>
  <c r="CG113" i="7" s="1"/>
  <c r="BU113" i="7"/>
  <c r="AS96" i="7"/>
  <c r="CI96" i="7" s="1"/>
  <c r="BW96" i="7"/>
  <c r="AS67" i="7"/>
  <c r="CI67" i="7" s="1"/>
  <c r="BW67" i="7"/>
  <c r="AQ70" i="7"/>
  <c r="CG70" i="7" s="1"/>
  <c r="BU70" i="7"/>
  <c r="AO67" i="7"/>
  <c r="CE67" i="7" s="1"/>
  <c r="BS67" i="7"/>
  <c r="AL73" i="7"/>
  <c r="CB73" i="7" s="1"/>
  <c r="BP73" i="7"/>
  <c r="BO73" i="7" s="1"/>
  <c r="AQ26" i="7"/>
  <c r="CG26" i="7" s="1"/>
  <c r="BU26" i="7"/>
  <c r="AR121" i="7"/>
  <c r="CH121" i="7" s="1"/>
  <c r="BV121" i="7"/>
  <c r="AO123" i="7"/>
  <c r="CE123" i="7" s="1"/>
  <c r="BS123" i="7"/>
  <c r="AQ126" i="7"/>
  <c r="CG126" i="7" s="1"/>
  <c r="BU126" i="7"/>
  <c r="AJ120" i="7"/>
  <c r="BZ120" i="7" s="1"/>
  <c r="BN120" i="7"/>
  <c r="AS116" i="7"/>
  <c r="CI116" i="7" s="1"/>
  <c r="BW116" i="7"/>
  <c r="AR108" i="7"/>
  <c r="CH108" i="7" s="1"/>
  <c r="BV108" i="7"/>
  <c r="AS110" i="7"/>
  <c r="CI110" i="7" s="1"/>
  <c r="BW110" i="7"/>
  <c r="AN26" i="7"/>
  <c r="CD26" i="7" s="1"/>
  <c r="BR26" i="7"/>
  <c r="AJ69" i="7"/>
  <c r="BZ69" i="7" s="1"/>
  <c r="BN69" i="7"/>
  <c r="AT60" i="7"/>
  <c r="CJ60" i="7" s="1"/>
  <c r="BX60" i="7"/>
  <c r="AL49" i="7"/>
  <c r="CB49" i="7" s="1"/>
  <c r="BP49" i="7"/>
  <c r="AL114" i="7"/>
  <c r="CB114" i="7" s="1"/>
  <c r="BP114" i="7"/>
  <c r="AQ120" i="7"/>
  <c r="CG120" i="7" s="1"/>
  <c r="BU120" i="7"/>
  <c r="AQ122" i="7"/>
  <c r="CG122" i="7" s="1"/>
  <c r="BU122" i="7"/>
  <c r="AS125" i="7"/>
  <c r="CI125" i="7" s="1"/>
  <c r="BW125" i="7"/>
  <c r="AL138" i="7"/>
  <c r="CB138" i="7" s="1"/>
  <c r="BP138" i="7"/>
  <c r="AS81" i="7"/>
  <c r="CI81" i="7" s="1"/>
  <c r="BW81" i="7"/>
  <c r="AM82" i="7"/>
  <c r="CC82" i="7" s="1"/>
  <c r="BQ82" i="7"/>
  <c r="AM83" i="7"/>
  <c r="CC83" i="7" s="1"/>
  <c r="BQ83" i="7"/>
  <c r="AT48" i="7"/>
  <c r="CJ48" i="7" s="1"/>
  <c r="BX48" i="7"/>
  <c r="AS50" i="7"/>
  <c r="CI50" i="7" s="1"/>
  <c r="BW50" i="7"/>
  <c r="AL60" i="7"/>
  <c r="CB60" i="7" s="1"/>
  <c r="BP60" i="7"/>
  <c r="AT65" i="7"/>
  <c r="CJ65" i="7" s="1"/>
  <c r="BX65" i="7"/>
  <c r="AS30" i="7"/>
  <c r="CI30" i="7" s="1"/>
  <c r="BW30" i="7"/>
  <c r="AR44" i="7"/>
  <c r="CH44" i="7" s="1"/>
  <c r="BV44" i="7"/>
  <c r="AS101" i="7"/>
  <c r="CI101" i="7" s="1"/>
  <c r="BW101" i="7"/>
  <c r="AS73" i="7"/>
  <c r="CI73" i="7" s="1"/>
  <c r="BW73" i="7"/>
  <c r="AM103" i="7"/>
  <c r="CC103" i="7" s="1"/>
  <c r="BQ103" i="7"/>
  <c r="AT97" i="7"/>
  <c r="CJ97" i="7" s="1"/>
  <c r="BX97" i="7"/>
  <c r="AS89" i="7"/>
  <c r="CI89" i="7" s="1"/>
  <c r="BW89" i="7"/>
  <c r="AR97" i="7"/>
  <c r="CH97" i="7" s="1"/>
  <c r="BV97" i="7"/>
  <c r="AJ94" i="7"/>
  <c r="BZ94" i="7" s="1"/>
  <c r="BN94" i="7"/>
  <c r="AS88" i="7"/>
  <c r="CI88" i="7" s="1"/>
  <c r="BW88" i="7"/>
  <c r="AL48" i="7"/>
  <c r="CB48" i="7" s="1"/>
  <c r="BP48" i="7"/>
  <c r="AJ51" i="7"/>
  <c r="BZ51" i="7" s="1"/>
  <c r="BN51" i="7"/>
  <c r="AL136" i="7"/>
  <c r="CB136" i="7" s="1"/>
  <c r="BP136" i="7"/>
  <c r="AT114" i="7"/>
  <c r="CJ114" i="7" s="1"/>
  <c r="BX114" i="7"/>
  <c r="AQ101" i="7"/>
  <c r="CG101" i="7" s="1"/>
  <c r="BU101" i="7"/>
  <c r="AQ114" i="7"/>
  <c r="CG114" i="7" s="1"/>
  <c r="BU114" i="7"/>
  <c r="AM120" i="7"/>
  <c r="CC120" i="7" s="1"/>
  <c r="BQ120" i="7"/>
  <c r="AQ43" i="7"/>
  <c r="CG43" i="7" s="1"/>
  <c r="BU43" i="7"/>
  <c r="AR64" i="7"/>
  <c r="CH64" i="7" s="1"/>
  <c r="BV64" i="7"/>
  <c r="AT50" i="7"/>
  <c r="CJ50" i="7" s="1"/>
  <c r="BX50" i="7"/>
  <c r="AS35" i="7"/>
  <c r="CI35" i="7" s="1"/>
  <c r="BW35" i="7"/>
  <c r="AQ38" i="7"/>
  <c r="CG38" i="7" s="1"/>
  <c r="BU38" i="7"/>
  <c r="AL55" i="7"/>
  <c r="CB55" i="7" s="1"/>
  <c r="BP55" i="7"/>
  <c r="AS52" i="7"/>
  <c r="CI52" i="7" s="1"/>
  <c r="BW52" i="7"/>
  <c r="AN108" i="7"/>
  <c r="CD108" i="7" s="1"/>
  <c r="BR108" i="7"/>
  <c r="AL125" i="7"/>
  <c r="CB125" i="7" s="1"/>
  <c r="BP125" i="7"/>
  <c r="AS85" i="7"/>
  <c r="CI85" i="7" s="1"/>
  <c r="BW85" i="7"/>
  <c r="AT59" i="7"/>
  <c r="CJ59" i="7" s="1"/>
  <c r="BX59" i="7"/>
  <c r="AO58" i="7"/>
  <c r="CE58" i="7" s="1"/>
  <c r="BS58" i="7"/>
  <c r="AR65" i="7"/>
  <c r="CH65" i="7" s="1"/>
  <c r="BV65" i="7"/>
  <c r="AO96" i="7"/>
  <c r="CE96" i="7" s="1"/>
  <c r="BS96" i="7"/>
  <c r="AL94" i="7"/>
  <c r="CB94" i="7" s="1"/>
  <c r="BP94" i="7"/>
  <c r="AT107" i="7"/>
  <c r="CJ107" i="7" s="1"/>
  <c r="BX107" i="7"/>
  <c r="AJ110" i="7"/>
  <c r="BZ110" i="7" s="1"/>
  <c r="BN110" i="7"/>
  <c r="AJ99" i="7"/>
  <c r="BZ99" i="7" s="1"/>
  <c r="BN99" i="7"/>
  <c r="AJ70" i="7"/>
  <c r="BZ70" i="7" s="1"/>
  <c r="BN70" i="7"/>
  <c r="AM60" i="7"/>
  <c r="CC60" i="7" s="1"/>
  <c r="BQ60" i="7"/>
  <c r="AJ58" i="7"/>
  <c r="BZ58" i="7" s="1"/>
  <c r="BN58" i="7"/>
  <c r="AL281" i="7"/>
  <c r="CB281" i="7" s="1"/>
  <c r="BP281" i="7"/>
  <c r="AN267" i="7"/>
  <c r="CD267" i="7" s="1"/>
  <c r="BR267" i="7"/>
  <c r="AT286" i="7"/>
  <c r="CJ286" i="7" s="1"/>
  <c r="BX286" i="7"/>
  <c r="AL280" i="7"/>
  <c r="CB280" i="7" s="1"/>
  <c r="CA280" i="7" s="1"/>
  <c r="BP280" i="7"/>
  <c r="BO280" i="7" s="1"/>
  <c r="AS224" i="7"/>
  <c r="CI224" i="7" s="1"/>
  <c r="BW224" i="7"/>
  <c r="AO273" i="7"/>
  <c r="CE273" i="7" s="1"/>
  <c r="BS273" i="7"/>
  <c r="AL295" i="7"/>
  <c r="CB295" i="7" s="1"/>
  <c r="BP295" i="7"/>
  <c r="BO295" i="7" s="1"/>
  <c r="AQ317" i="7"/>
  <c r="CG317" i="7" s="1"/>
  <c r="BU317" i="7"/>
  <c r="AQ228" i="7"/>
  <c r="CG228" i="7" s="1"/>
  <c r="CF228" i="7" s="1"/>
  <c r="BU228" i="7"/>
  <c r="AL275" i="7"/>
  <c r="CB275" i="7" s="1"/>
  <c r="CA275" i="7" s="1"/>
  <c r="BP275" i="7"/>
  <c r="AR268" i="7"/>
  <c r="CH268" i="7" s="1"/>
  <c r="BV268" i="7"/>
  <c r="AR302" i="7"/>
  <c r="CH302" i="7" s="1"/>
  <c r="BV302" i="7"/>
  <c r="AN178" i="7"/>
  <c r="CD178" i="7" s="1"/>
  <c r="BR178" i="7"/>
  <c r="AS280" i="7"/>
  <c r="CI280" i="7" s="1"/>
  <c r="BW280" i="7"/>
  <c r="AL290" i="7"/>
  <c r="CB290" i="7" s="1"/>
  <c r="BP290" i="7"/>
  <c r="AL18" i="7"/>
  <c r="CB18" i="7" s="1"/>
  <c r="CA18" i="7" s="1"/>
  <c r="BP18" i="7"/>
  <c r="BO18" i="7" s="1"/>
  <c r="AL271" i="7"/>
  <c r="CB271" i="7" s="1"/>
  <c r="BP271" i="7"/>
  <c r="AJ262" i="7"/>
  <c r="BZ262" i="7" s="1"/>
  <c r="BN262" i="7"/>
  <c r="AS20" i="7"/>
  <c r="CI20" i="7" s="1"/>
  <c r="BW20" i="7"/>
  <c r="AQ279" i="7"/>
  <c r="CG279" i="7" s="1"/>
  <c r="CF279" i="7" s="1"/>
  <c r="BU279" i="7"/>
  <c r="BT279" i="7" s="1"/>
  <c r="AQ313" i="7"/>
  <c r="CG313" i="7" s="1"/>
  <c r="BU313" i="7"/>
  <c r="AS248" i="7"/>
  <c r="CI248" i="7" s="1"/>
  <c r="BW248" i="7"/>
  <c r="AT306" i="7"/>
  <c r="CJ306" i="7" s="1"/>
  <c r="BX306" i="7"/>
  <c r="AM281" i="7"/>
  <c r="CC281" i="7" s="1"/>
  <c r="BQ281" i="7"/>
  <c r="AQ235" i="7"/>
  <c r="CG235" i="7" s="1"/>
  <c r="BU235" i="7"/>
  <c r="AL20" i="7"/>
  <c r="CB20" i="7" s="1"/>
  <c r="CA20" i="7" s="1"/>
  <c r="BP20" i="7"/>
  <c r="BO20" i="7" s="1"/>
  <c r="AL14" i="7"/>
  <c r="CB14" i="7" s="1"/>
  <c r="CA14" i="7" s="1"/>
  <c r="BP14" i="7"/>
  <c r="AR284" i="7"/>
  <c r="CH284" i="7" s="1"/>
  <c r="BV284" i="7"/>
  <c r="AO295" i="7"/>
  <c r="CE295" i="7" s="1"/>
  <c r="BS295" i="7"/>
  <c r="AM314" i="7"/>
  <c r="CC314" i="7" s="1"/>
  <c r="BQ314" i="7"/>
  <c r="AR267" i="7"/>
  <c r="CH267" i="7" s="1"/>
  <c r="BV267" i="7"/>
  <c r="BC32" i="7"/>
  <c r="AN281" i="7"/>
  <c r="CD281" i="7" s="1"/>
  <c r="BR281" i="7"/>
  <c r="AT260" i="7"/>
  <c r="CJ260" i="7" s="1"/>
  <c r="BX260" i="7"/>
  <c r="AO280" i="7"/>
  <c r="CE280" i="7" s="1"/>
  <c r="BS280" i="7"/>
  <c r="AM270" i="7"/>
  <c r="CC270" i="7" s="1"/>
  <c r="BQ270" i="7"/>
  <c r="AJ284" i="7"/>
  <c r="BZ284" i="7" s="1"/>
  <c r="BN284" i="7"/>
  <c r="AS6" i="7"/>
  <c r="CI6" i="7" s="1"/>
  <c r="BW6" i="7"/>
  <c r="AS19" i="7"/>
  <c r="CI19" i="7" s="1"/>
  <c r="BW19" i="7"/>
  <c r="AJ267" i="7"/>
  <c r="BZ267" i="7" s="1"/>
  <c r="BN267" i="7"/>
  <c r="AT229" i="7"/>
  <c r="CJ229" i="7" s="1"/>
  <c r="BX229" i="7"/>
  <c r="AO286" i="7"/>
  <c r="CE286" i="7" s="1"/>
  <c r="BS286" i="7"/>
  <c r="AT308" i="7"/>
  <c r="CJ308" i="7" s="1"/>
  <c r="BX308" i="7"/>
  <c r="AM11" i="7"/>
  <c r="CC11" i="7" s="1"/>
  <c r="CA11" i="7" s="1"/>
  <c r="BQ11" i="7"/>
  <c r="BT305" i="7"/>
  <c r="AM13" i="7"/>
  <c r="CC13" i="7" s="1"/>
  <c r="BQ13" i="7"/>
  <c r="AM242" i="7"/>
  <c r="CC242" i="7" s="1"/>
  <c r="BQ242" i="7"/>
  <c r="AR285" i="7"/>
  <c r="CH285" i="7" s="1"/>
  <c r="BV285" i="7"/>
  <c r="AL308" i="7"/>
  <c r="CB308" i="7" s="1"/>
  <c r="BP308" i="7"/>
  <c r="AL235" i="7"/>
  <c r="CB235" i="7" s="1"/>
  <c r="CA235" i="7" s="1"/>
  <c r="BP235" i="7"/>
  <c r="BO235" i="7" s="1"/>
  <c r="AS9" i="7"/>
  <c r="CI9" i="7" s="1"/>
  <c r="BW9" i="7"/>
  <c r="AJ17" i="7"/>
  <c r="BZ17" i="7" s="1"/>
  <c r="BN17" i="7"/>
  <c r="AJ270" i="7"/>
  <c r="BZ270" i="7" s="1"/>
  <c r="BN270" i="7"/>
  <c r="AT317" i="7"/>
  <c r="CJ317" i="7" s="1"/>
  <c r="BX317" i="7"/>
  <c r="AS309" i="7"/>
  <c r="CI309" i="7" s="1"/>
  <c r="BW309" i="7"/>
  <c r="AS290" i="7"/>
  <c r="CI290" i="7" s="1"/>
  <c r="BW290" i="7"/>
  <c r="AJ290" i="7"/>
  <c r="BZ290" i="7" s="1"/>
  <c r="BN290" i="7"/>
  <c r="AM247" i="7"/>
  <c r="CC247" i="7" s="1"/>
  <c r="BQ247" i="7"/>
  <c r="BH58" i="7"/>
  <c r="AS18" i="7"/>
  <c r="CI18" i="7" s="1"/>
  <c r="BW18" i="7"/>
  <c r="AJ295" i="7"/>
  <c r="BZ295" i="7" s="1"/>
  <c r="BN295" i="7"/>
  <c r="AL283" i="7"/>
  <c r="CB283" i="7" s="1"/>
  <c r="CA283" i="7" s="1"/>
  <c r="BP283" i="7"/>
  <c r="BO283" i="7" s="1"/>
  <c r="AL17" i="7"/>
  <c r="CB17" i="7" s="1"/>
  <c r="CA17" i="7" s="1"/>
  <c r="BP17" i="7"/>
  <c r="BO17" i="7" s="1"/>
  <c r="AL261" i="7"/>
  <c r="CB261" i="7" s="1"/>
  <c r="BP261" i="7"/>
  <c r="AJ310" i="7"/>
  <c r="BZ310" i="7" s="1"/>
  <c r="BN310" i="7"/>
  <c r="AR219" i="7"/>
  <c r="CH219" i="7" s="1"/>
  <c r="BV219" i="7"/>
  <c r="AQ291" i="7"/>
  <c r="CG291" i="7" s="1"/>
  <c r="BU291" i="7"/>
  <c r="BT291" i="7" s="1"/>
  <c r="AJ8" i="7"/>
  <c r="BZ8" i="7" s="1"/>
  <c r="BN8" i="7"/>
  <c r="AQ246" i="7"/>
  <c r="CG246" i="7" s="1"/>
  <c r="BU246" i="7"/>
  <c r="AN229" i="7"/>
  <c r="CD229" i="7" s="1"/>
  <c r="BR229" i="7"/>
  <c r="AM249" i="7"/>
  <c r="CC249" i="7" s="1"/>
  <c r="BQ249" i="7"/>
  <c r="AR247" i="7"/>
  <c r="CH247" i="7" s="1"/>
  <c r="BV247" i="7"/>
  <c r="AJ252" i="7"/>
  <c r="BZ252" i="7" s="1"/>
  <c r="BN252" i="7"/>
  <c r="AS202" i="7"/>
  <c r="CI202" i="7" s="1"/>
  <c r="BW202" i="7"/>
  <c r="AO211" i="7"/>
  <c r="CE211" i="7" s="1"/>
  <c r="BS211" i="7"/>
  <c r="AL166" i="7"/>
  <c r="CB166" i="7" s="1"/>
  <c r="BP166" i="7"/>
  <c r="AR115" i="7"/>
  <c r="CH115" i="7" s="1"/>
  <c r="BV115" i="7"/>
  <c r="AQ213" i="7"/>
  <c r="CG213" i="7" s="1"/>
  <c r="BU213" i="7"/>
  <c r="BT213" i="7" s="1"/>
  <c r="AN210" i="7"/>
  <c r="CD210" i="7" s="1"/>
  <c r="BR210" i="7"/>
  <c r="AL222" i="7"/>
  <c r="CB222" i="7" s="1"/>
  <c r="BP222" i="7"/>
  <c r="BO222" i="7" s="1"/>
  <c r="AO172" i="7"/>
  <c r="CE172" i="7" s="1"/>
  <c r="BS172" i="7"/>
  <c r="AT186" i="7"/>
  <c r="CJ186" i="7" s="1"/>
  <c r="BX186" i="7"/>
  <c r="AO190" i="7"/>
  <c r="CE190" i="7" s="1"/>
  <c r="BS190" i="7"/>
  <c r="AS175" i="7"/>
  <c r="CI175" i="7" s="1"/>
  <c r="BW175" i="7"/>
  <c r="AJ191" i="7"/>
  <c r="BZ191" i="7" s="1"/>
  <c r="BN191" i="7"/>
  <c r="AL206" i="7"/>
  <c r="CB206" i="7" s="1"/>
  <c r="BP206" i="7"/>
  <c r="AT203" i="7"/>
  <c r="CJ203" i="7" s="1"/>
  <c r="BX203" i="7"/>
  <c r="AN142" i="7"/>
  <c r="CD142" i="7" s="1"/>
  <c r="BR142" i="7"/>
  <c r="AT126" i="7"/>
  <c r="CJ126" i="7" s="1"/>
  <c r="BX126" i="7"/>
  <c r="AJ60" i="7"/>
  <c r="BZ60" i="7" s="1"/>
  <c r="BN60" i="7"/>
  <c r="AT248" i="7"/>
  <c r="CJ248" i="7" s="1"/>
  <c r="BX248" i="7"/>
  <c r="AT234" i="7"/>
  <c r="CJ234" i="7" s="1"/>
  <c r="BX234" i="7"/>
  <c r="AQ253" i="7"/>
  <c r="CG253" i="7" s="1"/>
  <c r="BU253" i="7"/>
  <c r="AT257" i="7"/>
  <c r="CJ257" i="7" s="1"/>
  <c r="BX257" i="7"/>
  <c r="AM227" i="7"/>
  <c r="CC227" i="7" s="1"/>
  <c r="BQ227" i="7"/>
  <c r="AJ192" i="7"/>
  <c r="BZ192" i="7" s="1"/>
  <c r="BN192" i="7"/>
  <c r="AN201" i="7"/>
  <c r="CD201" i="7" s="1"/>
  <c r="BR201" i="7"/>
  <c r="AL204" i="7"/>
  <c r="CB204" i="7" s="1"/>
  <c r="BP204" i="7"/>
  <c r="AJ96" i="7"/>
  <c r="BZ96" i="7" s="1"/>
  <c r="BN96" i="7"/>
  <c r="AL121" i="7"/>
  <c r="CB121" i="7" s="1"/>
  <c r="BP121" i="7"/>
  <c r="AO149" i="7"/>
  <c r="CE149" i="7" s="1"/>
  <c r="BS149" i="7"/>
  <c r="AQ44" i="7"/>
  <c r="CG44" i="7" s="1"/>
  <c r="BU44" i="7"/>
  <c r="AL227" i="7"/>
  <c r="CB227" i="7" s="1"/>
  <c r="CA227" i="7" s="1"/>
  <c r="BP227" i="7"/>
  <c r="BO227" i="7" s="1"/>
  <c r="AN242" i="7"/>
  <c r="CD242" i="7" s="1"/>
  <c r="BR242" i="7"/>
  <c r="AN228" i="7"/>
  <c r="CD228" i="7" s="1"/>
  <c r="BR228" i="7"/>
  <c r="AN251" i="7"/>
  <c r="CD251" i="7" s="1"/>
  <c r="BR251" i="7"/>
  <c r="AR220" i="7"/>
  <c r="CH220" i="7" s="1"/>
  <c r="BV220" i="7"/>
  <c r="AS176" i="7"/>
  <c r="CI176" i="7" s="1"/>
  <c r="BW176" i="7"/>
  <c r="AM191" i="7"/>
  <c r="CC191" i="7" s="1"/>
  <c r="BQ191" i="7"/>
  <c r="AQ200" i="7"/>
  <c r="CG200" i="7" s="1"/>
  <c r="CF200" i="7" s="1"/>
  <c r="BU200" i="7"/>
  <c r="BT200" i="7" s="1"/>
  <c r="AS191" i="7"/>
  <c r="CI191" i="7" s="1"/>
  <c r="BW191" i="7"/>
  <c r="AN195" i="7"/>
  <c r="CD195" i="7" s="1"/>
  <c r="BR195" i="7"/>
  <c r="AM208" i="7"/>
  <c r="CC208" i="7" s="1"/>
  <c r="BQ208" i="7"/>
  <c r="AR146" i="7"/>
  <c r="CH146" i="7" s="1"/>
  <c r="BV146" i="7"/>
  <c r="AQ159" i="7"/>
  <c r="CG159" i="7" s="1"/>
  <c r="BU159" i="7"/>
  <c r="AO247" i="7"/>
  <c r="CE247" i="7" s="1"/>
  <c r="BS247" i="7"/>
  <c r="AQ227" i="7"/>
  <c r="CG227" i="7" s="1"/>
  <c r="CF227" i="7" s="1"/>
  <c r="BU227" i="7"/>
  <c r="BT227" i="7" s="1"/>
  <c r="AJ239" i="7"/>
  <c r="BZ239" i="7" s="1"/>
  <c r="BN239" i="7"/>
  <c r="AT254" i="7"/>
  <c r="CJ254" i="7" s="1"/>
  <c r="BX254" i="7"/>
  <c r="AL205" i="7"/>
  <c r="CB205" i="7" s="1"/>
  <c r="CA205" i="7" s="1"/>
  <c r="BP205" i="7"/>
  <c r="BO205" i="7" s="1"/>
  <c r="AL202" i="7"/>
  <c r="CB202" i="7" s="1"/>
  <c r="CA202" i="7" s="1"/>
  <c r="BP202" i="7"/>
  <c r="AO200" i="7"/>
  <c r="CE200" i="7" s="1"/>
  <c r="BS200" i="7"/>
  <c r="AS209" i="7"/>
  <c r="CI209" i="7" s="1"/>
  <c r="BW209" i="7"/>
  <c r="AL148" i="7"/>
  <c r="CB148" i="7" s="1"/>
  <c r="CA148" i="7" s="1"/>
  <c r="BP148" i="7"/>
  <c r="AQ157" i="7"/>
  <c r="CG157" i="7" s="1"/>
  <c r="BU157" i="7"/>
  <c r="AJ56" i="7"/>
  <c r="BZ56" i="7" s="1"/>
  <c r="BN56" i="7"/>
  <c r="AS216" i="7"/>
  <c r="CI216" i="7" s="1"/>
  <c r="BW216" i="7"/>
  <c r="AO223" i="7"/>
  <c r="CE223" i="7" s="1"/>
  <c r="BS223" i="7"/>
  <c r="AQ224" i="7"/>
  <c r="CG224" i="7" s="1"/>
  <c r="BU224" i="7"/>
  <c r="AJ234" i="7"/>
  <c r="BZ234" i="7" s="1"/>
  <c r="BN234" i="7"/>
  <c r="AO232" i="7"/>
  <c r="CE232" i="7" s="1"/>
  <c r="BS232" i="7"/>
  <c r="AS192" i="7"/>
  <c r="CI192" i="7" s="1"/>
  <c r="BW192" i="7"/>
  <c r="AQ195" i="7"/>
  <c r="CG195" i="7" s="1"/>
  <c r="BU195" i="7"/>
  <c r="AJ205" i="7"/>
  <c r="BZ205" i="7" s="1"/>
  <c r="BN205" i="7"/>
  <c r="AS207" i="7"/>
  <c r="CI207" i="7" s="1"/>
  <c r="BW207" i="7"/>
  <c r="AS140" i="7"/>
  <c r="CI140" i="7" s="1"/>
  <c r="BW140" i="7"/>
  <c r="AM203" i="7"/>
  <c r="CC203" i="7" s="1"/>
  <c r="BQ203" i="7"/>
  <c r="AJ41" i="7"/>
  <c r="BZ41" i="7" s="1"/>
  <c r="BN41" i="7"/>
  <c r="AT146" i="7"/>
  <c r="CJ146" i="7" s="1"/>
  <c r="BX146" i="7"/>
  <c r="AO242" i="7"/>
  <c r="CE242" i="7" s="1"/>
  <c r="BS242" i="7"/>
  <c r="AS251" i="7"/>
  <c r="CI251" i="7" s="1"/>
  <c r="BW251" i="7"/>
  <c r="AM142" i="7"/>
  <c r="CC142" i="7" s="1"/>
  <c r="BQ142" i="7"/>
  <c r="AJ253" i="7"/>
  <c r="BZ253" i="7" s="1"/>
  <c r="BN253" i="7"/>
  <c r="AN262" i="7"/>
  <c r="CD262" i="7" s="1"/>
  <c r="BR262" i="7"/>
  <c r="AQ193" i="7"/>
  <c r="CG193" i="7" s="1"/>
  <c r="BU193" i="7"/>
  <c r="AM181" i="7"/>
  <c r="CC181" i="7" s="1"/>
  <c r="BQ181" i="7"/>
  <c r="AO177" i="7"/>
  <c r="CE177" i="7" s="1"/>
  <c r="BS177" i="7"/>
  <c r="AQ192" i="7"/>
  <c r="CG192" i="7" s="1"/>
  <c r="BU192" i="7"/>
  <c r="AM201" i="7"/>
  <c r="CC201" i="7" s="1"/>
  <c r="BQ201" i="7"/>
  <c r="AS204" i="7"/>
  <c r="CI204" i="7" s="1"/>
  <c r="BW204" i="7"/>
  <c r="AT190" i="7"/>
  <c r="CJ190" i="7" s="1"/>
  <c r="BX190" i="7"/>
  <c r="AM200" i="7"/>
  <c r="CC200" i="7" s="1"/>
  <c r="BQ200" i="7"/>
  <c r="AL127" i="7"/>
  <c r="CB127" i="7" s="1"/>
  <c r="BP127" i="7"/>
  <c r="AO128" i="7"/>
  <c r="CE128" i="7" s="1"/>
  <c r="BS128" i="7"/>
  <c r="AS163" i="7"/>
  <c r="CI163" i="7" s="1"/>
  <c r="BW163" i="7"/>
  <c r="AL259" i="7"/>
  <c r="CB259" i="7" s="1"/>
  <c r="CA259" i="7" s="1"/>
  <c r="BP259" i="7"/>
  <c r="AR262" i="7"/>
  <c r="CH262" i="7" s="1"/>
  <c r="BV262" i="7"/>
  <c r="AT263" i="7"/>
  <c r="CJ263" i="7" s="1"/>
  <c r="BX263" i="7"/>
  <c r="AJ206" i="7"/>
  <c r="BZ206" i="7" s="1"/>
  <c r="BN206" i="7"/>
  <c r="AT220" i="7"/>
  <c r="CJ220" i="7" s="1"/>
  <c r="BX220" i="7"/>
  <c r="AL225" i="7"/>
  <c r="CB225" i="7" s="1"/>
  <c r="BP225" i="7"/>
  <c r="AQ223" i="7"/>
  <c r="CG223" i="7" s="1"/>
  <c r="BU223" i="7"/>
  <c r="AT170" i="7"/>
  <c r="CJ170" i="7" s="1"/>
  <c r="BX170" i="7"/>
  <c r="AQ168" i="7"/>
  <c r="CG168" i="7" s="1"/>
  <c r="BU168" i="7"/>
  <c r="AM177" i="7"/>
  <c r="CC177" i="7" s="1"/>
  <c r="BQ177" i="7"/>
  <c r="AS180" i="7"/>
  <c r="CI180" i="7" s="1"/>
  <c r="BW180" i="7"/>
  <c r="AR172" i="7"/>
  <c r="CH172" i="7" s="1"/>
  <c r="BV172" i="7"/>
  <c r="AO170" i="7"/>
  <c r="CE170" i="7" s="1"/>
  <c r="BS170" i="7"/>
  <c r="AJ101" i="7"/>
  <c r="BZ101" i="7" s="1"/>
  <c r="BN101" i="7"/>
  <c r="AT83" i="7"/>
  <c r="CJ83" i="7" s="1"/>
  <c r="BX83" i="7"/>
  <c r="AM99" i="7"/>
  <c r="CC99" i="7" s="1"/>
  <c r="BQ99" i="7"/>
  <c r="BO99" i="7" s="1"/>
  <c r="AQ97" i="7"/>
  <c r="CG97" i="7" s="1"/>
  <c r="BU97" i="7"/>
  <c r="AO60" i="7"/>
  <c r="CE60" i="7" s="1"/>
  <c r="BS60" i="7"/>
  <c r="AL71" i="7"/>
  <c r="CB71" i="7" s="1"/>
  <c r="BP71" i="7"/>
  <c r="BO71" i="7" s="1"/>
  <c r="AS68" i="7"/>
  <c r="CI68" i="7" s="1"/>
  <c r="BW68" i="7"/>
  <c r="AL131" i="7"/>
  <c r="CB131" i="7" s="1"/>
  <c r="BP131" i="7"/>
  <c r="AJ134" i="7"/>
  <c r="BZ134" i="7" s="1"/>
  <c r="BN134" i="7"/>
  <c r="AL122" i="7"/>
  <c r="CB122" i="7" s="1"/>
  <c r="BP122" i="7"/>
  <c r="AS53" i="7"/>
  <c r="CI53" i="7" s="1"/>
  <c r="BW53" i="7"/>
  <c r="AM32" i="7"/>
  <c r="CC32" i="7" s="1"/>
  <c r="BQ32" i="7"/>
  <c r="AJ126" i="7"/>
  <c r="BZ126" i="7" s="1"/>
  <c r="BN126" i="7"/>
  <c r="AM43" i="7"/>
  <c r="CC43" i="7" s="1"/>
  <c r="BQ43" i="7"/>
  <c r="AL77" i="7"/>
  <c r="CB77" i="7" s="1"/>
  <c r="BP77" i="7"/>
  <c r="AJ53" i="7"/>
  <c r="BZ53" i="7" s="1"/>
  <c r="BN53" i="7"/>
  <c r="AR50" i="7"/>
  <c r="CH50" i="7" s="1"/>
  <c r="BV50" i="7"/>
  <c r="AO56" i="7"/>
  <c r="CE56" i="7" s="1"/>
  <c r="BS56" i="7"/>
  <c r="AQ36" i="7"/>
  <c r="CG36" i="7" s="1"/>
  <c r="BU36" i="7"/>
  <c r="BT36" i="7" s="1"/>
  <c r="AJ88" i="7"/>
  <c r="BZ88" i="7" s="1"/>
  <c r="BN88" i="7"/>
  <c r="AT95" i="7"/>
  <c r="CJ95" i="7" s="1"/>
  <c r="BX95" i="7"/>
  <c r="AM94" i="7"/>
  <c r="CC94" i="7" s="1"/>
  <c r="BQ94" i="7"/>
  <c r="AQ103" i="7"/>
  <c r="CG103" i="7" s="1"/>
  <c r="BU103" i="7"/>
  <c r="AS107" i="7"/>
  <c r="CI107" i="7" s="1"/>
  <c r="BW107" i="7"/>
  <c r="BO85" i="7"/>
  <c r="AL56" i="7"/>
  <c r="CB56" i="7" s="1"/>
  <c r="CA56" i="7" s="1"/>
  <c r="BP56" i="7"/>
  <c r="AS64" i="7"/>
  <c r="CI64" i="7" s="1"/>
  <c r="BW64" i="7"/>
  <c r="AR69" i="7"/>
  <c r="CH69" i="7" s="1"/>
  <c r="BV69" i="7"/>
  <c r="AS55" i="7"/>
  <c r="CI55" i="7" s="1"/>
  <c r="BW55" i="7"/>
  <c r="AN67" i="7"/>
  <c r="CD67" i="7" s="1"/>
  <c r="BR67" i="7"/>
  <c r="AJ122" i="7"/>
  <c r="BZ122" i="7" s="1"/>
  <c r="BN122" i="7"/>
  <c r="AM163" i="7"/>
  <c r="CC163" i="7" s="1"/>
  <c r="BQ163" i="7"/>
  <c r="AN110" i="7"/>
  <c r="CD110" i="7" s="1"/>
  <c r="BR110" i="7"/>
  <c r="AJ114" i="7"/>
  <c r="BZ114" i="7" s="1"/>
  <c r="BN114" i="7"/>
  <c r="BT85" i="7"/>
  <c r="AO107" i="7"/>
  <c r="CE107" i="7" s="1"/>
  <c r="BS107" i="7"/>
  <c r="BO105" i="7"/>
  <c r="AR107" i="7"/>
  <c r="CH107" i="7" s="1"/>
  <c r="BV107" i="7"/>
  <c r="AR78" i="7"/>
  <c r="CH78" i="7" s="1"/>
  <c r="BV78" i="7"/>
  <c r="AT69" i="7"/>
  <c r="CJ69" i="7" s="1"/>
  <c r="BX69" i="7"/>
  <c r="AM49" i="7"/>
  <c r="CC49" i="7" s="1"/>
  <c r="BQ49" i="7"/>
  <c r="AN43" i="7"/>
  <c r="CD43" i="7" s="1"/>
  <c r="BR43" i="7"/>
  <c r="AL98" i="7"/>
  <c r="CB98" i="7" s="1"/>
  <c r="BP98" i="7"/>
  <c r="AM108" i="7"/>
  <c r="CC108" i="7" s="1"/>
  <c r="BQ108" i="7"/>
  <c r="AT117" i="7"/>
  <c r="CJ117" i="7" s="1"/>
  <c r="BX117" i="7"/>
  <c r="AR131" i="7"/>
  <c r="CH131" i="7" s="1"/>
  <c r="BV131" i="7"/>
  <c r="AN132" i="7"/>
  <c r="CD132" i="7" s="1"/>
  <c r="BR132" i="7"/>
  <c r="AT67" i="7"/>
  <c r="CJ67" i="7" s="1"/>
  <c r="BX67" i="7"/>
  <c r="AJ48" i="7"/>
  <c r="BZ48" i="7" s="1"/>
  <c r="BN48" i="7"/>
  <c r="AS41" i="7"/>
  <c r="CI41" i="7" s="1"/>
  <c r="BW41" i="7"/>
  <c r="BT68" i="7"/>
  <c r="AL70" i="7"/>
  <c r="CB70" i="7" s="1"/>
  <c r="BP70" i="7"/>
  <c r="AO28" i="7"/>
  <c r="CE28" i="7" s="1"/>
  <c r="BS28" i="7"/>
  <c r="AJ45" i="7"/>
  <c r="BZ45" i="7" s="1"/>
  <c r="BN45" i="7"/>
  <c r="AN157" i="7"/>
  <c r="CD157" i="7" s="1"/>
  <c r="BR157" i="7"/>
  <c r="BO160" i="7"/>
  <c r="AR83" i="7"/>
  <c r="CH83" i="7" s="1"/>
  <c r="CF83" i="7" s="1"/>
  <c r="BV83" i="7"/>
  <c r="AQ76" i="7"/>
  <c r="CG76" i="7" s="1"/>
  <c r="BU76" i="7"/>
  <c r="AL88" i="7"/>
  <c r="CB88" i="7" s="1"/>
  <c r="BP88" i="7"/>
  <c r="AL82" i="7"/>
  <c r="CB82" i="7" s="1"/>
  <c r="BP82" i="7"/>
  <c r="AN42" i="7"/>
  <c r="CD42" i="7" s="1"/>
  <c r="BR42" i="7"/>
  <c r="AL45" i="7"/>
  <c r="CB45" i="7" s="1"/>
  <c r="BP45" i="7"/>
  <c r="AM65" i="7"/>
  <c r="CC65" i="7" s="1"/>
  <c r="BQ65" i="7"/>
  <c r="AS76" i="7"/>
  <c r="CI76" i="7" s="1"/>
  <c r="BW76" i="7"/>
  <c r="AO24" i="7"/>
  <c r="CE24" i="7" s="1"/>
  <c r="BS24" i="7"/>
  <c r="AJ115" i="7"/>
  <c r="BZ115" i="7" s="1"/>
  <c r="BN115" i="7"/>
  <c r="AQ99" i="7"/>
  <c r="CG99" i="7" s="1"/>
  <c r="BU99" i="7"/>
  <c r="AS108" i="7"/>
  <c r="CI108" i="7" s="1"/>
  <c r="BW108" i="7"/>
  <c r="AO114" i="7"/>
  <c r="CE114" i="7" s="1"/>
  <c r="BS114" i="7"/>
  <c r="AL27" i="7"/>
  <c r="CB27" i="7" s="1"/>
  <c r="BP27" i="7"/>
  <c r="AN82" i="7"/>
  <c r="CD82" i="7" s="1"/>
  <c r="BR82" i="7"/>
  <c r="AS32" i="7"/>
  <c r="CI32" i="7" s="1"/>
  <c r="BW32" i="7"/>
  <c r="AN49" i="7"/>
  <c r="CD49" i="7" s="1"/>
  <c r="BR49" i="7"/>
  <c r="AR58" i="7"/>
  <c r="CH58" i="7" s="1"/>
  <c r="BV58" i="7"/>
  <c r="AL41" i="7"/>
  <c r="CB41" i="7" s="1"/>
  <c r="BP41" i="7"/>
  <c r="AT38" i="7"/>
  <c r="CJ38" i="7" s="1"/>
  <c r="BX38" i="7"/>
  <c r="AJ117" i="7"/>
  <c r="BZ117" i="7" s="1"/>
  <c r="BN117" i="7"/>
  <c r="AR28" i="7"/>
  <c r="CH28" i="7" s="1"/>
  <c r="BV28" i="7"/>
  <c r="AQ158" i="7"/>
  <c r="CG158" i="7" s="1"/>
  <c r="BU158" i="7"/>
  <c r="BT158" i="7" s="1"/>
  <c r="AM159" i="7"/>
  <c r="CC159" i="7" s="1"/>
  <c r="BQ159" i="7"/>
  <c r="AS84" i="7"/>
  <c r="CI84" i="7" s="1"/>
  <c r="BW84" i="7"/>
  <c r="AN88" i="7"/>
  <c r="CD88" i="7" s="1"/>
  <c r="BR88" i="7"/>
  <c r="AM96" i="7"/>
  <c r="CC96" i="7" s="1"/>
  <c r="BQ96" i="7"/>
  <c r="AN98" i="7"/>
  <c r="CD98" i="7" s="1"/>
  <c r="BR98" i="7"/>
  <c r="BO93" i="7"/>
  <c r="AL64" i="7"/>
  <c r="CB64" i="7" s="1"/>
  <c r="CA64" i="7" s="1"/>
  <c r="BP64" i="7"/>
  <c r="BO64" i="7" s="1"/>
  <c r="AR43" i="7"/>
  <c r="CH43" i="7" s="1"/>
  <c r="BV43" i="7"/>
  <c r="AQ48" i="7"/>
  <c r="CG48" i="7" s="1"/>
  <c r="CF48" i="7" s="1"/>
  <c r="BU48" i="7"/>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49" i="1"/>
  <c r="AH350" i="1"/>
  <c r="AH351" i="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AH402" i="1"/>
  <c r="AH403" i="1"/>
  <c r="AH404" i="1"/>
  <c r="AH405" i="1"/>
  <c r="AH406" i="1"/>
  <c r="AH407"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AH485" i="1"/>
  <c r="AH486" i="1"/>
  <c r="AH487" i="1"/>
  <c r="AH488" i="1"/>
  <c r="AH489" i="1"/>
  <c r="AH490" i="1"/>
  <c r="AH491" i="1"/>
  <c r="AH492" i="1"/>
  <c r="AH493" i="1"/>
  <c r="AH494" i="1"/>
  <c r="AH495" i="1"/>
  <c r="AH496" i="1"/>
  <c r="AH497" i="1"/>
  <c r="AH498" i="1"/>
  <c r="AH499" i="1"/>
  <c r="AH500" i="1"/>
  <c r="AH501" i="1"/>
  <c r="AH502" i="1"/>
  <c r="AH503" i="1"/>
  <c r="AH504" i="1"/>
  <c r="AH505" i="1"/>
  <c r="AH506" i="1"/>
  <c r="AH507" i="1"/>
  <c r="AH508" i="1"/>
  <c r="AH509" i="1"/>
  <c r="AH510" i="1"/>
  <c r="AH511" i="1"/>
  <c r="AH512" i="1"/>
  <c r="AH513" i="1"/>
  <c r="AH514" i="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6" i="1"/>
  <c r="AH7" i="1"/>
  <c r="AH8" i="1"/>
  <c r="AH9" i="1"/>
  <c r="AH10" i="1"/>
  <c r="AH11" i="1"/>
  <c r="AH12" i="1"/>
  <c r="AH13" i="1"/>
  <c r="AH14" i="1"/>
  <c r="AH15" i="1"/>
  <c r="AH16" i="1"/>
  <c r="AH17" i="1"/>
  <c r="AH550" i="1"/>
  <c r="AH18" i="1"/>
  <c r="AH19" i="1"/>
  <c r="AH20" i="1"/>
  <c r="AH21" i="1"/>
  <c r="AH22" i="1"/>
  <c r="AH23" i="1"/>
  <c r="AH24" i="1"/>
  <c r="AH25" i="1"/>
  <c r="AH26" i="1"/>
  <c r="AH27" i="1"/>
  <c r="AH28" i="1"/>
  <c r="AH29" i="1"/>
  <c r="AH30" i="1"/>
  <c r="AH31" i="1"/>
  <c r="AH32" i="1"/>
  <c r="AH33" i="1"/>
  <c r="AH5" i="1"/>
  <c r="Y441" i="1"/>
  <c r="X441" i="1"/>
  <c r="U11" i="1"/>
  <c r="U12" i="1"/>
  <c r="U13" i="1"/>
  <c r="W13" i="1" s="1"/>
  <c r="U14" i="1"/>
  <c r="U15" i="1"/>
  <c r="U16" i="1"/>
  <c r="U17" i="1"/>
  <c r="U550" i="1"/>
  <c r="U18" i="1"/>
  <c r="U19" i="1"/>
  <c r="U20" i="1"/>
  <c r="U21" i="1"/>
  <c r="U22" i="1"/>
  <c r="W22" i="1" s="1"/>
  <c r="U23" i="1"/>
  <c r="U24" i="1"/>
  <c r="Y174" i="7" s="1"/>
  <c r="U25" i="1"/>
  <c r="U26" i="1"/>
  <c r="U27" i="1"/>
  <c r="U28" i="1"/>
  <c r="W28" i="1" s="1"/>
  <c r="U29" i="1"/>
  <c r="U30" i="1"/>
  <c r="W30" i="1" s="1"/>
  <c r="U31" i="1"/>
  <c r="U32" i="1"/>
  <c r="U33" i="1"/>
  <c r="U34" i="1"/>
  <c r="U35" i="1"/>
  <c r="U36" i="1"/>
  <c r="U37" i="1"/>
  <c r="U38" i="1"/>
  <c r="U39" i="1"/>
  <c r="U40" i="1"/>
  <c r="U41" i="1"/>
  <c r="U42" i="1"/>
  <c r="U43" i="1"/>
  <c r="U44" i="1"/>
  <c r="U45" i="1"/>
  <c r="U46" i="1"/>
  <c r="U47" i="1"/>
  <c r="U48" i="1"/>
  <c r="U49" i="1"/>
  <c r="U50" i="1"/>
  <c r="Y250" i="7" s="1"/>
  <c r="U51" i="1"/>
  <c r="U52" i="1"/>
  <c r="U53" i="1"/>
  <c r="U54" i="1"/>
  <c r="U55" i="1"/>
  <c r="U56" i="1"/>
  <c r="U57" i="1"/>
  <c r="U58" i="1"/>
  <c r="U59" i="1"/>
  <c r="U60" i="1"/>
  <c r="U61" i="1"/>
  <c r="U62" i="1"/>
  <c r="U63" i="1"/>
  <c r="U64" i="1"/>
  <c r="U65" i="1"/>
  <c r="W65" i="1" s="1"/>
  <c r="U66" i="1"/>
  <c r="W66" i="1" s="1"/>
  <c r="U67" i="1"/>
  <c r="W67" i="1" s="1"/>
  <c r="U68" i="1"/>
  <c r="U69" i="1"/>
  <c r="U70" i="1"/>
  <c r="U71" i="1"/>
  <c r="W71" i="1" s="1"/>
  <c r="U72" i="1"/>
  <c r="W72" i="1" s="1"/>
  <c r="U73" i="1"/>
  <c r="U74" i="1"/>
  <c r="U75" i="1"/>
  <c r="U76" i="1"/>
  <c r="U77" i="1"/>
  <c r="U78" i="1"/>
  <c r="U79" i="1"/>
  <c r="W79" i="1" s="1"/>
  <c r="U80" i="1"/>
  <c r="U81" i="1"/>
  <c r="U82" i="1"/>
  <c r="U83" i="1"/>
  <c r="U84" i="1"/>
  <c r="U85" i="1"/>
  <c r="U86" i="1"/>
  <c r="U87" i="1"/>
  <c r="U88" i="1"/>
  <c r="U89" i="1"/>
  <c r="U90" i="1"/>
  <c r="U91" i="1"/>
  <c r="U92" i="1"/>
  <c r="U93" i="1"/>
  <c r="U94" i="1"/>
  <c r="U95" i="1"/>
  <c r="U96" i="1"/>
  <c r="U97" i="1"/>
  <c r="U98" i="1"/>
  <c r="U99" i="1"/>
  <c r="W99" i="1" s="1"/>
  <c r="U100" i="1"/>
  <c r="W100" i="1" s="1"/>
  <c r="U101" i="1"/>
  <c r="W101" i="1" s="1"/>
  <c r="U102" i="1"/>
  <c r="U103" i="1"/>
  <c r="U104" i="1"/>
  <c r="U105" i="1"/>
  <c r="U106" i="1"/>
  <c r="U107" i="1"/>
  <c r="U108" i="1"/>
  <c r="U109" i="1"/>
  <c r="U110" i="1"/>
  <c r="U111" i="1"/>
  <c r="U112" i="1"/>
  <c r="U113" i="1"/>
  <c r="U114" i="1"/>
  <c r="U115" i="1"/>
  <c r="U116" i="1"/>
  <c r="U117" i="1"/>
  <c r="U118" i="1"/>
  <c r="U119" i="1"/>
  <c r="U120" i="1"/>
  <c r="W120" i="1" s="1"/>
  <c r="U121" i="1"/>
  <c r="U122" i="1"/>
  <c r="U123" i="1"/>
  <c r="U124" i="1"/>
  <c r="U125" i="1"/>
  <c r="U126" i="1"/>
  <c r="U127" i="1"/>
  <c r="U128" i="1"/>
  <c r="M207" i="7" s="1"/>
  <c r="U129" i="1"/>
  <c r="U130" i="1"/>
  <c r="U131" i="1"/>
  <c r="U132" i="1"/>
  <c r="U133" i="1"/>
  <c r="U134" i="1"/>
  <c r="U135" i="1"/>
  <c r="U136" i="1"/>
  <c r="U137" i="1"/>
  <c r="U138" i="1"/>
  <c r="U139" i="1"/>
  <c r="U140" i="1"/>
  <c r="U141" i="1"/>
  <c r="U142" i="1"/>
  <c r="U143" i="1"/>
  <c r="U144" i="1"/>
  <c r="U145" i="1"/>
  <c r="W145" i="1" s="1"/>
  <c r="U146" i="1"/>
  <c r="U147" i="1"/>
  <c r="U148" i="1"/>
  <c r="U149" i="1"/>
  <c r="U150" i="1"/>
  <c r="U151" i="1"/>
  <c r="U152" i="1"/>
  <c r="W152" i="1" s="1"/>
  <c r="U153" i="1"/>
  <c r="U154" i="1"/>
  <c r="U155" i="1"/>
  <c r="W155" i="1" s="1"/>
  <c r="U156" i="1"/>
  <c r="W156" i="1" s="1"/>
  <c r="U157" i="1"/>
  <c r="AK238" i="7" s="1"/>
  <c r="U158" i="1"/>
  <c r="W158" i="1" s="1"/>
  <c r="U159" i="1"/>
  <c r="U160" i="1"/>
  <c r="U161" i="1"/>
  <c r="U162" i="1"/>
  <c r="U163" i="1"/>
  <c r="U164" i="1"/>
  <c r="U165" i="1"/>
  <c r="U166" i="1"/>
  <c r="U167" i="1"/>
  <c r="U168" i="1"/>
  <c r="U169" i="1"/>
  <c r="U170" i="1"/>
  <c r="W170" i="1" s="1"/>
  <c r="U171" i="1"/>
  <c r="U172" i="1"/>
  <c r="U173" i="1"/>
  <c r="W173" i="1" s="1"/>
  <c r="U174" i="1"/>
  <c r="U175" i="1"/>
  <c r="W175" i="1" s="1"/>
  <c r="U176" i="1"/>
  <c r="U177" i="1"/>
  <c r="U178" i="1"/>
  <c r="U179" i="1"/>
  <c r="U180" i="1"/>
  <c r="U181" i="1"/>
  <c r="U182" i="1"/>
  <c r="U183" i="1"/>
  <c r="W183" i="1" s="1"/>
  <c r="U184" i="1"/>
  <c r="U185" i="1"/>
  <c r="W185" i="1" s="1"/>
  <c r="U186" i="1"/>
  <c r="W186" i="1" s="1"/>
  <c r="U187" i="1"/>
  <c r="W187" i="1" s="1"/>
  <c r="U188" i="1"/>
  <c r="W188" i="1" s="1"/>
  <c r="U189" i="1"/>
  <c r="U190" i="1"/>
  <c r="U191" i="1"/>
  <c r="AK194" i="7" s="1"/>
  <c r="U192" i="1"/>
  <c r="U193" i="1"/>
  <c r="U194" i="1"/>
  <c r="U195" i="1"/>
  <c r="U196" i="1"/>
  <c r="U197" i="1"/>
  <c r="M305" i="7" s="1"/>
  <c r="U198" i="1"/>
  <c r="U199" i="1"/>
  <c r="AK240" i="7" s="1"/>
  <c r="U200" i="1"/>
  <c r="U201" i="1"/>
  <c r="U202" i="1"/>
  <c r="U203" i="1"/>
  <c r="U204" i="1"/>
  <c r="W204" i="1" s="1"/>
  <c r="U205" i="1"/>
  <c r="W205" i="1" s="1"/>
  <c r="U206" i="1"/>
  <c r="U207" i="1"/>
  <c r="U208" i="1"/>
  <c r="U209" i="1"/>
  <c r="U210" i="1"/>
  <c r="U211" i="1"/>
  <c r="U212" i="1"/>
  <c r="U213" i="1"/>
  <c r="U214" i="1"/>
  <c r="U215" i="1"/>
  <c r="AK68" i="7" s="1"/>
  <c r="U216" i="1"/>
  <c r="U217" i="1"/>
  <c r="W217" i="1" s="1"/>
  <c r="U218" i="1"/>
  <c r="U219" i="1"/>
  <c r="U220" i="1"/>
  <c r="W220" i="1" s="1"/>
  <c r="U221" i="1"/>
  <c r="U222" i="1"/>
  <c r="U223" i="1"/>
  <c r="U224" i="1"/>
  <c r="U225" i="1"/>
  <c r="U226" i="1"/>
  <c r="U227" i="1"/>
  <c r="U228" i="1"/>
  <c r="U229" i="1"/>
  <c r="U230" i="1"/>
  <c r="M160" i="7" s="1"/>
  <c r="U231" i="1"/>
  <c r="U232" i="1"/>
  <c r="U233" i="1"/>
  <c r="W233" i="1" s="1"/>
  <c r="U234" i="1"/>
  <c r="W234" i="1" s="1"/>
  <c r="U235" i="1"/>
  <c r="U236" i="1"/>
  <c r="U237" i="1"/>
  <c r="U238" i="1"/>
  <c r="U239" i="1"/>
  <c r="U240" i="1"/>
  <c r="U241" i="1"/>
  <c r="W241" i="1" s="1"/>
  <c r="U242" i="1"/>
  <c r="U243" i="1"/>
  <c r="U244" i="1"/>
  <c r="U245" i="1"/>
  <c r="AK277" i="7" s="1"/>
  <c r="U246" i="1"/>
  <c r="U247" i="1"/>
  <c r="U248" i="1"/>
  <c r="U249" i="1"/>
  <c r="W249" i="1" s="1"/>
  <c r="U250" i="1"/>
  <c r="U251" i="1"/>
  <c r="U252" i="1"/>
  <c r="U253" i="1"/>
  <c r="U254" i="1"/>
  <c r="AK73" i="7" s="1"/>
  <c r="U255" i="1"/>
  <c r="U256" i="1"/>
  <c r="U257" i="1"/>
  <c r="AK237" i="7" s="1"/>
  <c r="U258" i="1"/>
  <c r="U259" i="1"/>
  <c r="U260" i="1"/>
  <c r="U261" i="1"/>
  <c r="Y87" i="7" s="1"/>
  <c r="U262" i="1"/>
  <c r="U263" i="1"/>
  <c r="U264" i="1"/>
  <c r="M294" i="7" s="1"/>
  <c r="U265" i="1"/>
  <c r="U266" i="1"/>
  <c r="U267" i="1"/>
  <c r="U268" i="1"/>
  <c r="U269" i="1"/>
  <c r="U270" i="1"/>
  <c r="M297" i="7" s="1"/>
  <c r="U271" i="1"/>
  <c r="M20" i="7" s="1"/>
  <c r="U272" i="1"/>
  <c r="U273" i="1"/>
  <c r="U274" i="1"/>
  <c r="U275" i="1"/>
  <c r="U276" i="1"/>
  <c r="U277" i="1"/>
  <c r="U278" i="1"/>
  <c r="U279" i="1"/>
  <c r="U280" i="1"/>
  <c r="U281" i="1"/>
  <c r="U282" i="1"/>
  <c r="U283" i="1"/>
  <c r="U284" i="1"/>
  <c r="U285" i="1"/>
  <c r="U286" i="1"/>
  <c r="U287" i="1"/>
  <c r="U288" i="1"/>
  <c r="U289" i="1"/>
  <c r="U290" i="1"/>
  <c r="M203" i="7" s="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M218" i="7" s="1"/>
  <c r="U330" i="1"/>
  <c r="U331" i="1"/>
  <c r="U332" i="1"/>
  <c r="U333" i="1"/>
  <c r="U334" i="1"/>
  <c r="U335" i="1"/>
  <c r="U336" i="1"/>
  <c r="U337" i="1"/>
  <c r="U338" i="1"/>
  <c r="U339" i="1"/>
  <c r="U340" i="1"/>
  <c r="U341" i="1"/>
  <c r="M45" i="7" s="1"/>
  <c r="U342" i="1"/>
  <c r="U343" i="1"/>
  <c r="M253" i="7" s="1"/>
  <c r="U344" i="1"/>
  <c r="M313" i="7" s="1"/>
  <c r="U345" i="1"/>
  <c r="U346" i="1"/>
  <c r="U347" i="1"/>
  <c r="U348" i="1"/>
  <c r="U349" i="1"/>
  <c r="U350" i="1"/>
  <c r="M168" i="7" s="1"/>
  <c r="U351" i="1"/>
  <c r="U352" i="1"/>
  <c r="U353" i="1"/>
  <c r="U354" i="1"/>
  <c r="U355" i="1"/>
  <c r="U356" i="1"/>
  <c r="U357" i="1"/>
  <c r="U358" i="1"/>
  <c r="U359" i="1"/>
  <c r="U360" i="1"/>
  <c r="M100" i="7" s="1"/>
  <c r="U361" i="1"/>
  <c r="U362" i="1"/>
  <c r="U363" i="1"/>
  <c r="U364" i="1"/>
  <c r="M225" i="7" s="1"/>
  <c r="U365" i="1"/>
  <c r="U366" i="1"/>
  <c r="U367" i="1"/>
  <c r="U368" i="1"/>
  <c r="U369" i="1"/>
  <c r="U370" i="1"/>
  <c r="U371" i="1"/>
  <c r="U372" i="1"/>
  <c r="U373" i="1"/>
  <c r="M53" i="7" s="1"/>
  <c r="U374" i="1"/>
  <c r="U375" i="1"/>
  <c r="M128" i="7" s="1"/>
  <c r="U376" i="1"/>
  <c r="U377" i="1"/>
  <c r="U378" i="1"/>
  <c r="U379" i="1"/>
  <c r="U380" i="1"/>
  <c r="U381" i="1"/>
  <c r="U382" i="1"/>
  <c r="M285" i="7" s="1"/>
  <c r="U383" i="1"/>
  <c r="U384" i="1"/>
  <c r="M259" i="7" s="1"/>
  <c r="U385" i="1"/>
  <c r="U386" i="1"/>
  <c r="M262" i="7" s="1"/>
  <c r="U387" i="1"/>
  <c r="U388" i="1"/>
  <c r="M131" i="7" s="1"/>
  <c r="U389" i="1"/>
  <c r="M267" i="7" s="1"/>
  <c r="U390" i="1"/>
  <c r="U391" i="1"/>
  <c r="U392" i="1"/>
  <c r="U393" i="1"/>
  <c r="U394" i="1"/>
  <c r="U395" i="1"/>
  <c r="U396" i="1"/>
  <c r="M158" i="7" s="1"/>
  <c r="U397" i="1"/>
  <c r="U398" i="1"/>
  <c r="U399" i="1"/>
  <c r="U400" i="1"/>
  <c r="U401" i="1"/>
  <c r="U402" i="1"/>
  <c r="U403" i="1"/>
  <c r="U404" i="1"/>
  <c r="U405" i="1"/>
  <c r="U406" i="1"/>
  <c r="M5" i="7" s="1"/>
  <c r="U407" i="1"/>
  <c r="U408" i="1"/>
  <c r="M186" i="7" s="1"/>
  <c r="U409" i="1"/>
  <c r="U410" i="1"/>
  <c r="U411" i="1"/>
  <c r="U412" i="1"/>
  <c r="U413" i="1"/>
  <c r="U414" i="1"/>
  <c r="U415" i="1"/>
  <c r="M268" i="7" s="1"/>
  <c r="U416" i="1"/>
  <c r="U417" i="1"/>
  <c r="U418" i="1"/>
  <c r="U419" i="1"/>
  <c r="U420" i="1"/>
  <c r="U421" i="1"/>
  <c r="U422" i="1"/>
  <c r="U423" i="1"/>
  <c r="U424" i="1"/>
  <c r="U425" i="1"/>
  <c r="U426" i="1"/>
  <c r="U427" i="1"/>
  <c r="U428" i="1"/>
  <c r="U429" i="1"/>
  <c r="U430" i="1"/>
  <c r="M76" i="7" s="1"/>
  <c r="U431" i="1"/>
  <c r="U432" i="1"/>
  <c r="U433" i="1"/>
  <c r="M248" i="7" s="1"/>
  <c r="U434" i="1"/>
  <c r="U435" i="1"/>
  <c r="U436" i="1"/>
  <c r="U437" i="1"/>
  <c r="U438" i="1"/>
  <c r="M23" i="7" s="1"/>
  <c r="U439" i="1"/>
  <c r="U440" i="1"/>
  <c r="U441" i="1"/>
  <c r="W441" i="1" s="1"/>
  <c r="U442" i="1"/>
  <c r="U443" i="1"/>
  <c r="U444" i="1"/>
  <c r="U445" i="1"/>
  <c r="U446" i="1"/>
  <c r="U447" i="1"/>
  <c r="U448" i="1"/>
  <c r="U449" i="1"/>
  <c r="U450" i="1"/>
  <c r="U451" i="1"/>
  <c r="U452" i="1"/>
  <c r="U453" i="1"/>
  <c r="U454" i="1"/>
  <c r="U455" i="1"/>
  <c r="U456" i="1"/>
  <c r="U457" i="1"/>
  <c r="U458" i="1"/>
  <c r="U459" i="1"/>
  <c r="U460" i="1"/>
  <c r="U461" i="1"/>
  <c r="U462" i="1"/>
  <c r="M270" i="7" s="1"/>
  <c r="U463" i="1"/>
  <c r="U464" i="1"/>
  <c r="U465" i="1"/>
  <c r="U466" i="1"/>
  <c r="U467" i="1"/>
  <c r="U468" i="1"/>
  <c r="U469" i="1"/>
  <c r="M156" i="7" s="1"/>
  <c r="U470" i="1"/>
  <c r="U471" i="1"/>
  <c r="U472" i="1"/>
  <c r="U473" i="1"/>
  <c r="U474" i="1"/>
  <c r="U475" i="1"/>
  <c r="M155" i="7" s="1"/>
  <c r="U476" i="1"/>
  <c r="M50" i="7" s="1"/>
  <c r="U477" i="1"/>
  <c r="U478" i="1"/>
  <c r="U479" i="1"/>
  <c r="U480" i="1"/>
  <c r="U481" i="1"/>
  <c r="U482" i="1"/>
  <c r="U483" i="1"/>
  <c r="U484" i="1"/>
  <c r="U485" i="1"/>
  <c r="U486" i="1"/>
  <c r="U487" i="1"/>
  <c r="M38" i="7" s="1"/>
  <c r="U488" i="1"/>
  <c r="U489" i="1"/>
  <c r="U490" i="1"/>
  <c r="U491" i="1"/>
  <c r="U492" i="1"/>
  <c r="U493" i="1"/>
  <c r="U494" i="1"/>
  <c r="M304" i="7" s="1"/>
  <c r="U495" i="1"/>
  <c r="M6" i="7" s="1"/>
  <c r="U496" i="1"/>
  <c r="U497" i="1"/>
  <c r="M127" i="7" s="1"/>
  <c r="U498" i="1"/>
  <c r="U499" i="1"/>
  <c r="U500" i="1"/>
  <c r="M279" i="7" s="1"/>
  <c r="U501" i="1"/>
  <c r="U502" i="1"/>
  <c r="U503" i="1"/>
  <c r="M261" i="7" s="1"/>
  <c r="U504" i="1"/>
  <c r="U505" i="1"/>
  <c r="U506" i="1"/>
  <c r="U507" i="1"/>
  <c r="M142" i="7" s="1"/>
  <c r="U508" i="1"/>
  <c r="U509" i="1"/>
  <c r="U510" i="1"/>
  <c r="M309" i="7" s="1"/>
  <c r="U511" i="1"/>
  <c r="U512" i="1"/>
  <c r="M64" i="7" s="1"/>
  <c r="U513" i="1"/>
  <c r="U514" i="1"/>
  <c r="U515" i="1"/>
  <c r="U516" i="1"/>
  <c r="U517" i="1"/>
  <c r="U518" i="1"/>
  <c r="U519" i="1"/>
  <c r="U520" i="1"/>
  <c r="U521" i="1"/>
  <c r="M291" i="7" s="1"/>
  <c r="U522" i="1"/>
  <c r="U523" i="1"/>
  <c r="U524" i="1"/>
  <c r="U525" i="1"/>
  <c r="U526" i="1"/>
  <c r="U527" i="1"/>
  <c r="M117" i="7" s="1"/>
  <c r="U528" i="1"/>
  <c r="U529" i="1"/>
  <c r="U530" i="1"/>
  <c r="U531" i="1"/>
  <c r="U532" i="1"/>
  <c r="U533" i="1"/>
  <c r="U534" i="1"/>
  <c r="U535" i="1"/>
  <c r="U536" i="1"/>
  <c r="U537" i="1"/>
  <c r="U538" i="1"/>
  <c r="U539" i="1"/>
  <c r="U540" i="1"/>
  <c r="U541" i="1"/>
  <c r="U542" i="1"/>
  <c r="U543" i="1"/>
  <c r="U544" i="1"/>
  <c r="U545" i="1"/>
  <c r="U546" i="1"/>
  <c r="U547" i="1"/>
  <c r="U548" i="1"/>
  <c r="U549" i="1"/>
  <c r="U6" i="1"/>
  <c r="U7" i="1"/>
  <c r="U8" i="1"/>
  <c r="U9" i="1"/>
  <c r="U10" i="1"/>
  <c r="U5" i="1"/>
  <c r="T423" i="1"/>
  <c r="T424" i="1"/>
  <c r="T425" i="1"/>
  <c r="T426" i="1"/>
  <c r="T427" i="1"/>
  <c r="T428" i="1"/>
  <c r="T429" i="1"/>
  <c r="T430" i="1"/>
  <c r="L76" i="7" s="1"/>
  <c r="BB76" i="7" s="1"/>
  <c r="T431" i="1"/>
  <c r="T432" i="1"/>
  <c r="T433" i="1"/>
  <c r="L248" i="7" s="1"/>
  <c r="BB248" i="7" s="1"/>
  <c r="T434" i="1"/>
  <c r="T435" i="1"/>
  <c r="T436" i="1"/>
  <c r="T437" i="1"/>
  <c r="T438" i="1"/>
  <c r="L23" i="7" s="1"/>
  <c r="BB23" i="7" s="1"/>
  <c r="T439" i="1"/>
  <c r="T440" i="1"/>
  <c r="T441" i="1"/>
  <c r="T442" i="1"/>
  <c r="T443" i="1"/>
  <c r="T444" i="1"/>
  <c r="T445" i="1"/>
  <c r="T446" i="1"/>
  <c r="T447" i="1"/>
  <c r="T448" i="1"/>
  <c r="T449" i="1"/>
  <c r="T450" i="1"/>
  <c r="T451" i="1"/>
  <c r="T452" i="1"/>
  <c r="T453" i="1"/>
  <c r="T454" i="1"/>
  <c r="T455" i="1"/>
  <c r="T456" i="1"/>
  <c r="T457" i="1"/>
  <c r="T458" i="1"/>
  <c r="T459" i="1"/>
  <c r="T460" i="1"/>
  <c r="T461" i="1"/>
  <c r="T462" i="1"/>
  <c r="L270" i="7" s="1"/>
  <c r="BB270" i="7" s="1"/>
  <c r="T463" i="1"/>
  <c r="T464" i="1"/>
  <c r="T465" i="1"/>
  <c r="T466" i="1"/>
  <c r="T467" i="1"/>
  <c r="T468" i="1"/>
  <c r="T469" i="1"/>
  <c r="L156" i="7" s="1"/>
  <c r="BB156" i="7" s="1"/>
  <c r="T470" i="1"/>
  <c r="T471" i="1"/>
  <c r="T472" i="1"/>
  <c r="T473" i="1"/>
  <c r="T474" i="1"/>
  <c r="T475" i="1"/>
  <c r="L155" i="7" s="1"/>
  <c r="BB155" i="7" s="1"/>
  <c r="T476" i="1"/>
  <c r="L50" i="7" s="1"/>
  <c r="BB50" i="7" s="1"/>
  <c r="T477" i="1"/>
  <c r="T478" i="1"/>
  <c r="T479" i="1"/>
  <c r="T480" i="1"/>
  <c r="T481" i="1"/>
  <c r="T482" i="1"/>
  <c r="T483" i="1"/>
  <c r="T484" i="1"/>
  <c r="T485" i="1"/>
  <c r="T486" i="1"/>
  <c r="T487" i="1"/>
  <c r="L38" i="7" s="1"/>
  <c r="BB38" i="7" s="1"/>
  <c r="T488" i="1"/>
  <c r="T489" i="1"/>
  <c r="T490" i="1"/>
  <c r="T491" i="1"/>
  <c r="T492" i="1"/>
  <c r="T493" i="1"/>
  <c r="T494" i="1"/>
  <c r="L304" i="7" s="1"/>
  <c r="BB304" i="7" s="1"/>
  <c r="T495" i="1"/>
  <c r="L6" i="7" s="1"/>
  <c r="BB6" i="7" s="1"/>
  <c r="T496" i="1"/>
  <c r="T497" i="1"/>
  <c r="L127" i="7" s="1"/>
  <c r="BB127" i="7" s="1"/>
  <c r="T498" i="1"/>
  <c r="T499" i="1"/>
  <c r="T500" i="1"/>
  <c r="L279" i="7" s="1"/>
  <c r="BB279" i="7" s="1"/>
  <c r="T501" i="1"/>
  <c r="T502" i="1"/>
  <c r="T503" i="1"/>
  <c r="L261" i="7" s="1"/>
  <c r="BB261" i="7" s="1"/>
  <c r="T504" i="1"/>
  <c r="T505" i="1"/>
  <c r="T506" i="1"/>
  <c r="T507" i="1"/>
  <c r="L142" i="7" s="1"/>
  <c r="BB142" i="7" s="1"/>
  <c r="T508" i="1"/>
  <c r="T509" i="1"/>
  <c r="T510" i="1"/>
  <c r="L309" i="7" s="1"/>
  <c r="BB309" i="7" s="1"/>
  <c r="T511" i="1"/>
  <c r="T512" i="1"/>
  <c r="L64" i="7" s="1"/>
  <c r="BB64" i="7" s="1"/>
  <c r="T513" i="1"/>
  <c r="T514" i="1"/>
  <c r="T515" i="1"/>
  <c r="T516" i="1"/>
  <c r="T517" i="1"/>
  <c r="T518" i="1"/>
  <c r="T519" i="1"/>
  <c r="T520" i="1"/>
  <c r="T521" i="1"/>
  <c r="L291" i="7" s="1"/>
  <c r="BB291" i="7" s="1"/>
  <c r="T522" i="1"/>
  <c r="T523" i="1"/>
  <c r="T524" i="1"/>
  <c r="T525" i="1"/>
  <c r="T526" i="1"/>
  <c r="T527" i="1"/>
  <c r="L117" i="7" s="1"/>
  <c r="BB117" i="7" s="1"/>
  <c r="T528" i="1"/>
  <c r="T529" i="1"/>
  <c r="T530" i="1"/>
  <c r="T531" i="1"/>
  <c r="T532" i="1"/>
  <c r="T533" i="1"/>
  <c r="T534" i="1"/>
  <c r="T535" i="1"/>
  <c r="T536" i="1"/>
  <c r="T537" i="1"/>
  <c r="T538" i="1"/>
  <c r="T539" i="1"/>
  <c r="T540" i="1"/>
  <c r="T541" i="1"/>
  <c r="T542" i="1"/>
  <c r="T543" i="1"/>
  <c r="T544" i="1"/>
  <c r="T545" i="1"/>
  <c r="T546" i="1"/>
  <c r="T547" i="1"/>
  <c r="T548" i="1"/>
  <c r="T549" i="1"/>
  <c r="T23" i="1"/>
  <c r="T24" i="1"/>
  <c r="X174" i="7" s="1"/>
  <c r="BN174" i="7" s="1"/>
  <c r="T25" i="1"/>
  <c r="T26" i="1"/>
  <c r="T27" i="1"/>
  <c r="T28" i="1"/>
  <c r="T29" i="1"/>
  <c r="T30" i="1"/>
  <c r="T31" i="1"/>
  <c r="T32" i="1"/>
  <c r="T33" i="1"/>
  <c r="T34" i="1"/>
  <c r="T35" i="1"/>
  <c r="T36" i="1"/>
  <c r="T37" i="1"/>
  <c r="T38" i="1"/>
  <c r="T39" i="1"/>
  <c r="T40" i="1"/>
  <c r="T41" i="1"/>
  <c r="T42" i="1"/>
  <c r="T43" i="1"/>
  <c r="T44" i="1"/>
  <c r="T45" i="1"/>
  <c r="X106" i="7" s="1"/>
  <c r="BN106" i="7" s="1"/>
  <c r="T46" i="1"/>
  <c r="T47" i="1"/>
  <c r="T48" i="1"/>
  <c r="T49" i="1"/>
  <c r="T50" i="1"/>
  <c r="X250" i="7" s="1"/>
  <c r="BN250" i="7" s="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L207" i="7" s="1"/>
  <c r="BB207" i="7" s="1"/>
  <c r="T129" i="1"/>
  <c r="L112" i="7" s="1"/>
  <c r="BB112" i="7" s="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L194" i="7" s="1"/>
  <c r="BB194" i="7" s="1"/>
  <c r="T192" i="1"/>
  <c r="T193" i="1"/>
  <c r="T194" i="1"/>
  <c r="T195" i="1"/>
  <c r="T196" i="1"/>
  <c r="T197" i="1"/>
  <c r="L305" i="7" s="1"/>
  <c r="BB305" i="7" s="1"/>
  <c r="T198" i="1"/>
  <c r="T199" i="1"/>
  <c r="AJ240" i="7" s="1"/>
  <c r="BZ240" i="7" s="1"/>
  <c r="T200" i="1"/>
  <c r="T201" i="1"/>
  <c r="T202" i="1"/>
  <c r="T203" i="1"/>
  <c r="AJ105" i="7" s="1"/>
  <c r="BZ105" i="7" s="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L160" i="7" s="1"/>
  <c r="BB160" i="7" s="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AJ237" i="7" s="1"/>
  <c r="BZ237" i="7" s="1"/>
  <c r="T258" i="1"/>
  <c r="T259" i="1"/>
  <c r="T260" i="1"/>
  <c r="T261" i="1"/>
  <c r="X87" i="7" s="1"/>
  <c r="BN87" i="7" s="1"/>
  <c r="T262" i="1"/>
  <c r="T263" i="1"/>
  <c r="T264" i="1"/>
  <c r="L294" i="7" s="1"/>
  <c r="BB294" i="7" s="1"/>
  <c r="T265" i="1"/>
  <c r="T266" i="1"/>
  <c r="T267" i="1"/>
  <c r="T268" i="1"/>
  <c r="T269" i="1"/>
  <c r="T270" i="1"/>
  <c r="L297" i="7" s="1"/>
  <c r="BB297" i="7" s="1"/>
  <c r="T271" i="1"/>
  <c r="L20" i="7" s="1"/>
  <c r="BB20" i="7" s="1"/>
  <c r="T272" i="1"/>
  <c r="T273" i="1"/>
  <c r="T274" i="1"/>
  <c r="T275" i="1"/>
  <c r="T276" i="1"/>
  <c r="T277" i="1"/>
  <c r="T278" i="1"/>
  <c r="T279" i="1"/>
  <c r="T280" i="1"/>
  <c r="T281" i="1"/>
  <c r="T282" i="1"/>
  <c r="T283" i="1"/>
  <c r="T284" i="1"/>
  <c r="T285" i="1"/>
  <c r="T286" i="1"/>
  <c r="T287" i="1"/>
  <c r="T288" i="1"/>
  <c r="T289" i="1"/>
  <c r="T290" i="1"/>
  <c r="L203" i="7" s="1"/>
  <c r="BB203" i="7" s="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L218" i="7" s="1"/>
  <c r="BB218" i="7" s="1"/>
  <c r="T330" i="1"/>
  <c r="T331" i="1"/>
  <c r="T332" i="1"/>
  <c r="T333" i="1"/>
  <c r="T334" i="1"/>
  <c r="T335" i="1"/>
  <c r="T336" i="1"/>
  <c r="T337" i="1"/>
  <c r="T338" i="1"/>
  <c r="T339" i="1"/>
  <c r="T340" i="1"/>
  <c r="T341" i="1"/>
  <c r="L45" i="7" s="1"/>
  <c r="BB45" i="7" s="1"/>
  <c r="T342" i="1"/>
  <c r="T343" i="1"/>
  <c r="L253" i="7" s="1"/>
  <c r="BB253" i="7" s="1"/>
  <c r="T344" i="1"/>
  <c r="L313" i="7" s="1"/>
  <c r="BB313" i="7" s="1"/>
  <c r="T345" i="1"/>
  <c r="T346" i="1"/>
  <c r="T347" i="1"/>
  <c r="T348" i="1"/>
  <c r="T349" i="1"/>
  <c r="T350" i="1"/>
  <c r="L168" i="7" s="1"/>
  <c r="BB168" i="7" s="1"/>
  <c r="T351" i="1"/>
  <c r="T352" i="1"/>
  <c r="T353" i="1"/>
  <c r="T354" i="1"/>
  <c r="T355" i="1"/>
  <c r="T356" i="1"/>
  <c r="T357" i="1"/>
  <c r="T358" i="1"/>
  <c r="T359" i="1"/>
  <c r="T360" i="1"/>
  <c r="L100" i="7" s="1"/>
  <c r="BB100" i="7" s="1"/>
  <c r="T361" i="1"/>
  <c r="T362" i="1"/>
  <c r="T363" i="1"/>
  <c r="T364" i="1"/>
  <c r="L225" i="7" s="1"/>
  <c r="BB225" i="7" s="1"/>
  <c r="T365" i="1"/>
  <c r="T366" i="1"/>
  <c r="T367" i="1"/>
  <c r="T368" i="1"/>
  <c r="T369" i="1"/>
  <c r="T370" i="1"/>
  <c r="T371" i="1"/>
  <c r="T372" i="1"/>
  <c r="T373" i="1"/>
  <c r="L53" i="7" s="1"/>
  <c r="BB53" i="7" s="1"/>
  <c r="T374" i="1"/>
  <c r="T375" i="1"/>
  <c r="L128" i="7" s="1"/>
  <c r="BB128" i="7" s="1"/>
  <c r="T376" i="1"/>
  <c r="T377" i="1"/>
  <c r="T378" i="1"/>
  <c r="T379" i="1"/>
  <c r="T380" i="1"/>
  <c r="T381" i="1"/>
  <c r="T382" i="1"/>
  <c r="L285" i="7" s="1"/>
  <c r="BB285" i="7" s="1"/>
  <c r="T383" i="1"/>
  <c r="T384" i="1"/>
  <c r="L259" i="7" s="1"/>
  <c r="BB259" i="7" s="1"/>
  <c r="T385" i="1"/>
  <c r="T386" i="1"/>
  <c r="L262" i="7" s="1"/>
  <c r="BB262" i="7" s="1"/>
  <c r="T387" i="1"/>
  <c r="T388" i="1"/>
  <c r="L131" i="7" s="1"/>
  <c r="BB131" i="7" s="1"/>
  <c r="T389" i="1"/>
  <c r="L267" i="7" s="1"/>
  <c r="BB267" i="7" s="1"/>
  <c r="T390" i="1"/>
  <c r="T391" i="1"/>
  <c r="T392" i="1"/>
  <c r="T393" i="1"/>
  <c r="T394" i="1"/>
  <c r="T395" i="1"/>
  <c r="T396" i="1"/>
  <c r="L158" i="7" s="1"/>
  <c r="BB158" i="7" s="1"/>
  <c r="T397" i="1"/>
  <c r="T398" i="1"/>
  <c r="T399" i="1"/>
  <c r="T400" i="1"/>
  <c r="T401" i="1"/>
  <c r="T402" i="1"/>
  <c r="T403" i="1"/>
  <c r="T404" i="1"/>
  <c r="T405" i="1"/>
  <c r="T406" i="1"/>
  <c r="L5" i="7" s="1"/>
  <c r="BB5" i="7" s="1"/>
  <c r="T407" i="1"/>
  <c r="T408" i="1"/>
  <c r="L186" i="7" s="1"/>
  <c r="BB186" i="7" s="1"/>
  <c r="T409" i="1"/>
  <c r="T410" i="1"/>
  <c r="T411" i="1"/>
  <c r="T412" i="1"/>
  <c r="T413" i="1"/>
  <c r="T414" i="1"/>
  <c r="T415" i="1"/>
  <c r="L268" i="7" s="1"/>
  <c r="BB268" i="7" s="1"/>
  <c r="T416" i="1"/>
  <c r="T417" i="1"/>
  <c r="T418" i="1"/>
  <c r="T419" i="1"/>
  <c r="T420" i="1"/>
  <c r="T421" i="1"/>
  <c r="T422" i="1"/>
  <c r="T19" i="1"/>
  <c r="T20" i="1"/>
  <c r="T21" i="1"/>
  <c r="T22" i="1"/>
  <c r="T15" i="1"/>
  <c r="T16" i="1"/>
  <c r="T17" i="1"/>
  <c r="T550" i="1"/>
  <c r="T18" i="1"/>
  <c r="T10" i="1"/>
  <c r="T11" i="1"/>
  <c r="T12" i="1"/>
  <c r="T13" i="1"/>
  <c r="T14" i="1"/>
  <c r="T6" i="1"/>
  <c r="T7" i="1"/>
  <c r="T8" i="1"/>
  <c r="T9" i="1"/>
  <c r="T5" i="1"/>
  <c r="S229" i="1" a="1"/>
  <c r="S229" i="1" s="1"/>
  <c r="S210" i="1" a="1"/>
  <c r="S210" i="1" s="1"/>
  <c r="S6" i="1" a="1"/>
  <c r="S6" i="1" s="1"/>
  <c r="S7" i="1" a="1"/>
  <c r="S7" i="1" s="1"/>
  <c r="S8" i="1" a="1"/>
  <c r="S8" i="1" s="1"/>
  <c r="S9" i="1" a="1"/>
  <c r="S9" i="1" s="1"/>
  <c r="S10" i="1" a="1"/>
  <c r="S10" i="1" s="1"/>
  <c r="S11" i="1" a="1"/>
  <c r="S11" i="1" s="1"/>
  <c r="S12" i="1" a="1"/>
  <c r="S12" i="1" s="1"/>
  <c r="S13" i="1" a="1"/>
  <c r="S13" i="1" s="1"/>
  <c r="AD13" i="1" s="1"/>
  <c r="S14" i="1" a="1"/>
  <c r="S14" i="1" s="1"/>
  <c r="S15" i="1" a="1"/>
  <c r="S15" i="1" s="1"/>
  <c r="S16" i="1" a="1"/>
  <c r="S16" i="1" s="1"/>
  <c r="S17" i="1" a="1"/>
  <c r="S17" i="1" s="1"/>
  <c r="S550" i="1" a="1"/>
  <c r="S550" i="1" s="1"/>
  <c r="AD550" i="1" s="1"/>
  <c r="S18" i="1" a="1"/>
  <c r="S18" i="1" s="1"/>
  <c r="AD18" i="1" s="1"/>
  <c r="S19" i="1" a="1"/>
  <c r="S19" i="1" s="1"/>
  <c r="S20" i="1" a="1"/>
  <c r="S20" i="1" s="1"/>
  <c r="S21" i="1" a="1"/>
  <c r="S21" i="1" s="1"/>
  <c r="S22" i="1" a="1"/>
  <c r="S22" i="1" s="1"/>
  <c r="AD22" i="1" s="1"/>
  <c r="S23" i="1" a="1"/>
  <c r="S23" i="1" s="1"/>
  <c r="S24" i="1" a="1"/>
  <c r="S24" i="1" s="1"/>
  <c r="S25" i="1" a="1"/>
  <c r="S25" i="1" s="1"/>
  <c r="S26" i="1" a="1"/>
  <c r="S26" i="1" s="1"/>
  <c r="S27" i="1" a="1"/>
  <c r="S27" i="1" s="1"/>
  <c r="S28" i="1" a="1"/>
  <c r="S28" i="1" s="1"/>
  <c r="AD28" i="1" s="1"/>
  <c r="S29" i="1" a="1"/>
  <c r="S29" i="1" s="1"/>
  <c r="S30" i="1" a="1"/>
  <c r="S30" i="1" s="1"/>
  <c r="AD30" i="1" s="1"/>
  <c r="S31" i="1" a="1"/>
  <c r="S31" i="1" s="1"/>
  <c r="AD31" i="1" s="1"/>
  <c r="S32" i="1" a="1"/>
  <c r="S32" i="1" s="1"/>
  <c r="AD32" i="1" s="1"/>
  <c r="S33" i="1" a="1"/>
  <c r="S33" i="1" s="1"/>
  <c r="AD33" i="1" s="1"/>
  <c r="S34" i="1" a="1"/>
  <c r="S34" i="1" s="1"/>
  <c r="S35" i="1" a="1"/>
  <c r="S35" i="1" s="1"/>
  <c r="S36" i="1" a="1"/>
  <c r="S36" i="1" s="1"/>
  <c r="S37" i="1" a="1"/>
  <c r="S37" i="1" s="1"/>
  <c r="AD37" i="1" s="1"/>
  <c r="S38" i="1" a="1"/>
  <c r="S38" i="1" s="1"/>
  <c r="S39" i="1" a="1"/>
  <c r="S39" i="1" s="1"/>
  <c r="S40" i="1" a="1"/>
  <c r="S40" i="1" s="1"/>
  <c r="S41" i="1" a="1"/>
  <c r="S41" i="1" s="1"/>
  <c r="S42" i="1" a="1"/>
  <c r="S42" i="1" s="1"/>
  <c r="S43" i="1" a="1"/>
  <c r="S43" i="1" s="1"/>
  <c r="S44" i="1" a="1"/>
  <c r="S44" i="1" s="1"/>
  <c r="S45" i="1" a="1"/>
  <c r="S45" i="1" s="1"/>
  <c r="AD45" i="1" s="1"/>
  <c r="AH106" i="7" s="1"/>
  <c r="BX106" i="7" s="1"/>
  <c r="S46" i="1" a="1"/>
  <c r="S46" i="1" s="1"/>
  <c r="S47" i="1" a="1"/>
  <c r="S47" i="1" s="1"/>
  <c r="S48" i="1" a="1"/>
  <c r="S48" i="1" s="1"/>
  <c r="S49" i="1" a="1"/>
  <c r="S49" i="1" s="1"/>
  <c r="S50" i="1" a="1"/>
  <c r="S50" i="1" s="1"/>
  <c r="S51" i="1" a="1"/>
  <c r="S51" i="1" s="1"/>
  <c r="S52" i="1" a="1"/>
  <c r="S52" i="1" s="1"/>
  <c r="S53" i="1" a="1"/>
  <c r="S53" i="1" s="1"/>
  <c r="S54" i="1" a="1"/>
  <c r="S54" i="1" s="1"/>
  <c r="S55" i="1" a="1"/>
  <c r="S55" i="1" s="1"/>
  <c r="S56" i="1" a="1"/>
  <c r="S56" i="1" s="1"/>
  <c r="S57" i="1" a="1"/>
  <c r="S57" i="1" s="1"/>
  <c r="S58" i="1" a="1"/>
  <c r="S58" i="1" s="1"/>
  <c r="S59" i="1" a="1"/>
  <c r="S59" i="1" s="1"/>
  <c r="S60" i="1" a="1"/>
  <c r="S60" i="1" s="1"/>
  <c r="S61" i="1" a="1"/>
  <c r="S61" i="1" s="1"/>
  <c r="S62" i="1" a="1"/>
  <c r="S62" i="1" s="1"/>
  <c r="S63" i="1" a="1"/>
  <c r="S63" i="1" s="1"/>
  <c r="S64" i="1" a="1"/>
  <c r="S64" i="1" s="1"/>
  <c r="S65" i="1" a="1"/>
  <c r="S65" i="1" s="1"/>
  <c r="AD65" i="1" s="1"/>
  <c r="S66" i="1" a="1"/>
  <c r="S66" i="1" s="1"/>
  <c r="AD66" i="1" s="1"/>
  <c r="S67" i="1" a="1"/>
  <c r="S67" i="1" s="1"/>
  <c r="AD67" i="1" s="1"/>
  <c r="S68" i="1" a="1"/>
  <c r="S68" i="1" s="1"/>
  <c r="S69" i="1" a="1"/>
  <c r="S69" i="1" s="1"/>
  <c r="S70" i="1" a="1"/>
  <c r="S70" i="1" s="1"/>
  <c r="S71" i="1" a="1"/>
  <c r="S71" i="1" s="1"/>
  <c r="AD71" i="1" s="1"/>
  <c r="S72" i="1" a="1"/>
  <c r="S72" i="1" s="1"/>
  <c r="AD72" i="1" s="1"/>
  <c r="S73" i="1" a="1"/>
  <c r="S73" i="1" s="1"/>
  <c r="S74" i="1" a="1"/>
  <c r="S74" i="1" s="1"/>
  <c r="S75" i="1" a="1"/>
  <c r="S75" i="1" s="1"/>
  <c r="S76" i="1" a="1"/>
  <c r="S76" i="1" s="1"/>
  <c r="S77" i="1" a="1"/>
  <c r="S77" i="1" s="1"/>
  <c r="S78" i="1" a="1"/>
  <c r="S78" i="1" s="1"/>
  <c r="S79" i="1" a="1"/>
  <c r="S79" i="1" s="1"/>
  <c r="AD79" i="1" s="1"/>
  <c r="S80" i="1" a="1"/>
  <c r="S80" i="1" s="1"/>
  <c r="S81" i="1" a="1"/>
  <c r="S81" i="1" s="1"/>
  <c r="S82" i="1" a="1"/>
  <c r="S82" i="1" s="1"/>
  <c r="S83" i="1" a="1"/>
  <c r="S83" i="1" s="1"/>
  <c r="S84" i="1" a="1"/>
  <c r="S84" i="1" s="1"/>
  <c r="S85" i="1" a="1"/>
  <c r="S85" i="1" s="1"/>
  <c r="S86" i="1" a="1"/>
  <c r="S86" i="1" s="1"/>
  <c r="S87" i="1" a="1"/>
  <c r="S87" i="1" s="1"/>
  <c r="AD87" i="1" s="1"/>
  <c r="S88" i="1" a="1"/>
  <c r="S88" i="1" s="1"/>
  <c r="S89" i="1" a="1"/>
  <c r="S89" i="1" s="1"/>
  <c r="S90" i="1" a="1"/>
  <c r="S90" i="1" s="1"/>
  <c r="S91" i="1" a="1"/>
  <c r="S91" i="1" s="1"/>
  <c r="S92" i="1" a="1"/>
  <c r="S92" i="1" s="1"/>
  <c r="S93" i="1" a="1"/>
  <c r="S93" i="1" s="1"/>
  <c r="S94" i="1" a="1"/>
  <c r="S94" i="1" s="1"/>
  <c r="S95" i="1" a="1"/>
  <c r="S95" i="1" s="1"/>
  <c r="S96" i="1" a="1"/>
  <c r="S96" i="1" s="1"/>
  <c r="S97" i="1" a="1"/>
  <c r="S97" i="1" s="1"/>
  <c r="S98" i="1" a="1"/>
  <c r="S98" i="1" s="1"/>
  <c r="S99" i="1" a="1"/>
  <c r="S99" i="1" s="1"/>
  <c r="AD99" i="1" s="1"/>
  <c r="S100" i="1" a="1"/>
  <c r="S100" i="1" s="1"/>
  <c r="AD100" i="1" s="1"/>
  <c r="S101" i="1" a="1"/>
  <c r="S101" i="1" s="1"/>
  <c r="AD101" i="1" s="1"/>
  <c r="S102" i="1" a="1"/>
  <c r="S102" i="1" s="1"/>
  <c r="S103" i="1" a="1"/>
  <c r="S103" i="1" s="1"/>
  <c r="S104" i="1" a="1"/>
  <c r="S104" i="1" s="1"/>
  <c r="AD104" i="1" s="1"/>
  <c r="S105" i="1" a="1"/>
  <c r="S105" i="1" s="1"/>
  <c r="S106" i="1" a="1"/>
  <c r="S106" i="1" s="1"/>
  <c r="S107" i="1" a="1"/>
  <c r="S107" i="1" s="1"/>
  <c r="S108" i="1" a="1"/>
  <c r="S108" i="1" s="1"/>
  <c r="S109" i="1" a="1"/>
  <c r="S109" i="1" s="1"/>
  <c r="S110" i="1" a="1"/>
  <c r="S110" i="1" s="1"/>
  <c r="S111" i="1" a="1"/>
  <c r="S111" i="1" s="1"/>
  <c r="S112" i="1" a="1"/>
  <c r="S112" i="1" s="1"/>
  <c r="AD112" i="1" s="1"/>
  <c r="S113" i="1" a="1"/>
  <c r="S113" i="1" s="1"/>
  <c r="S114" i="1" a="1"/>
  <c r="S114" i="1" s="1"/>
  <c r="S115" i="1" a="1"/>
  <c r="S115" i="1" s="1"/>
  <c r="S116" i="1" a="1"/>
  <c r="S116" i="1" s="1"/>
  <c r="S117" i="1" a="1"/>
  <c r="S117" i="1" s="1"/>
  <c r="S118" i="1" a="1"/>
  <c r="S118" i="1" s="1"/>
  <c r="S119" i="1" a="1"/>
  <c r="S119" i="1" s="1"/>
  <c r="S120" i="1" a="1"/>
  <c r="S120" i="1" s="1"/>
  <c r="AD120" i="1" s="1"/>
  <c r="S121" i="1" a="1"/>
  <c r="S121" i="1" s="1"/>
  <c r="S122" i="1" a="1"/>
  <c r="S122" i="1" s="1"/>
  <c r="S123" i="1" a="1"/>
  <c r="S123" i="1" s="1"/>
  <c r="S124" i="1" a="1"/>
  <c r="S124" i="1" s="1"/>
  <c r="S125" i="1" a="1"/>
  <c r="S125" i="1" s="1"/>
  <c r="S126" i="1" a="1"/>
  <c r="S126" i="1" s="1"/>
  <c r="S127" i="1" a="1"/>
  <c r="S127" i="1" s="1"/>
  <c r="S128" i="1" a="1"/>
  <c r="S128" i="1" s="1"/>
  <c r="S129" i="1" a="1"/>
  <c r="S129" i="1" s="1"/>
  <c r="AD129" i="1" s="1"/>
  <c r="V112" i="7" s="1"/>
  <c r="BL112" i="7" s="1"/>
  <c r="S130" i="1" a="1"/>
  <c r="S130" i="1" s="1"/>
  <c r="S131" i="1" a="1"/>
  <c r="S131" i="1" s="1"/>
  <c r="S132" i="1" a="1"/>
  <c r="S132" i="1" s="1"/>
  <c r="S133" i="1" a="1"/>
  <c r="S133" i="1" s="1"/>
  <c r="S134" i="1" a="1"/>
  <c r="S134" i="1" s="1"/>
  <c r="S135" i="1" a="1"/>
  <c r="S135" i="1" s="1"/>
  <c r="S136" i="1" a="1"/>
  <c r="S136" i="1" s="1"/>
  <c r="S137" i="1" a="1"/>
  <c r="S137" i="1" s="1"/>
  <c r="S138" i="1" a="1"/>
  <c r="S138" i="1" s="1"/>
  <c r="S139" i="1" a="1"/>
  <c r="S139" i="1" s="1"/>
  <c r="S140" i="1" a="1"/>
  <c r="S140" i="1" s="1"/>
  <c r="S141" i="1" a="1"/>
  <c r="S141" i="1" s="1"/>
  <c r="S142" i="1" a="1"/>
  <c r="S142" i="1" s="1"/>
  <c r="S143" i="1" a="1"/>
  <c r="S143" i="1" s="1"/>
  <c r="S144" i="1" a="1"/>
  <c r="S144" i="1" s="1"/>
  <c r="S145" i="1" a="1"/>
  <c r="S145" i="1" s="1"/>
  <c r="AD145" i="1" s="1"/>
  <c r="S146" i="1" a="1"/>
  <c r="S146" i="1" s="1"/>
  <c r="S147" i="1" a="1"/>
  <c r="S147" i="1" s="1"/>
  <c r="S148" i="1" a="1"/>
  <c r="S148" i="1" s="1"/>
  <c r="S149" i="1" a="1"/>
  <c r="S149" i="1" s="1"/>
  <c r="S150" i="1" a="1"/>
  <c r="S150" i="1" s="1"/>
  <c r="S151" i="1" a="1"/>
  <c r="S151" i="1" s="1"/>
  <c r="S152" i="1" a="1"/>
  <c r="S152" i="1" s="1"/>
  <c r="AD152" i="1" s="1"/>
  <c r="S153" i="1" a="1"/>
  <c r="S153" i="1" s="1"/>
  <c r="S154" i="1" a="1"/>
  <c r="S154" i="1" s="1"/>
  <c r="AD154" i="1" s="1"/>
  <c r="S155" i="1" a="1"/>
  <c r="S155" i="1" s="1"/>
  <c r="AD155" i="1" s="1"/>
  <c r="S156" i="1" a="1"/>
  <c r="S156" i="1" s="1"/>
  <c r="AD156" i="1" s="1"/>
  <c r="S157" i="1" a="1"/>
  <c r="S157" i="1" s="1"/>
  <c r="AD157" i="1" s="1"/>
  <c r="AT238" i="7" s="1"/>
  <c r="CJ238" i="7" s="1"/>
  <c r="S158" i="1" a="1"/>
  <c r="S158" i="1" s="1"/>
  <c r="AD158" i="1" s="1"/>
  <c r="S159" i="1" a="1"/>
  <c r="S159" i="1" s="1"/>
  <c r="S160" i="1" a="1"/>
  <c r="S160" i="1" s="1"/>
  <c r="S161" i="1" a="1"/>
  <c r="S161" i="1" s="1"/>
  <c r="S162" i="1" a="1"/>
  <c r="S162" i="1" s="1"/>
  <c r="S163" i="1" a="1"/>
  <c r="S163" i="1" s="1"/>
  <c r="S164" i="1" a="1"/>
  <c r="S164" i="1" s="1"/>
  <c r="S165" i="1" a="1"/>
  <c r="S165" i="1" s="1"/>
  <c r="S166" i="1" a="1"/>
  <c r="S166" i="1" s="1"/>
  <c r="S167" i="1" a="1"/>
  <c r="S167" i="1" s="1"/>
  <c r="S168" i="1" a="1"/>
  <c r="S168" i="1" s="1"/>
  <c r="S169" i="1" a="1"/>
  <c r="S169" i="1" s="1"/>
  <c r="S170" i="1" a="1"/>
  <c r="S170" i="1" s="1"/>
  <c r="AD170" i="1" s="1"/>
  <c r="S171" i="1" a="1"/>
  <c r="S171" i="1" s="1"/>
  <c r="S172" i="1" a="1"/>
  <c r="S172" i="1" s="1"/>
  <c r="S173" i="1" a="1"/>
  <c r="S173" i="1" s="1"/>
  <c r="AD173" i="1" s="1"/>
  <c r="S174" i="1" a="1"/>
  <c r="S174" i="1" s="1"/>
  <c r="S175" i="1" a="1"/>
  <c r="S175" i="1" s="1"/>
  <c r="AD175" i="1" s="1"/>
  <c r="S176" i="1" a="1"/>
  <c r="S176" i="1" s="1"/>
  <c r="S177" i="1" a="1"/>
  <c r="S177" i="1" s="1"/>
  <c r="S178" i="1" a="1"/>
  <c r="S178" i="1" s="1"/>
  <c r="S179" i="1" a="1"/>
  <c r="S179" i="1" s="1"/>
  <c r="S180" i="1" a="1"/>
  <c r="S180" i="1" s="1"/>
  <c r="S181" i="1" a="1"/>
  <c r="S181" i="1" s="1"/>
  <c r="S182" i="1" a="1"/>
  <c r="S182" i="1" s="1"/>
  <c r="AD182" i="1" s="1"/>
  <c r="S183" i="1" a="1"/>
  <c r="S183" i="1" s="1"/>
  <c r="AD183" i="1" s="1"/>
  <c r="S184" i="1" a="1"/>
  <c r="S184" i="1" s="1"/>
  <c r="S185" i="1" a="1"/>
  <c r="S185" i="1" s="1"/>
  <c r="AD185" i="1" s="1"/>
  <c r="S186" i="1" a="1"/>
  <c r="S186" i="1" s="1"/>
  <c r="AD186" i="1" s="1"/>
  <c r="S187" i="1" a="1"/>
  <c r="S187" i="1" s="1"/>
  <c r="AD187" i="1" s="1"/>
  <c r="S188" i="1" a="1"/>
  <c r="S188" i="1" s="1"/>
  <c r="AD188" i="1" s="1"/>
  <c r="S189" i="1" a="1"/>
  <c r="S189" i="1" s="1"/>
  <c r="S190" i="1" a="1"/>
  <c r="S190" i="1" s="1"/>
  <c r="S191" i="1" a="1"/>
  <c r="S191" i="1" s="1"/>
  <c r="AD191" i="1" s="1"/>
  <c r="V194" i="7" s="1"/>
  <c r="BL194" i="7" s="1"/>
  <c r="S192" i="1" a="1"/>
  <c r="S192" i="1" s="1"/>
  <c r="S193" i="1" a="1"/>
  <c r="S193" i="1" s="1"/>
  <c r="S194" i="1" a="1"/>
  <c r="S194" i="1" s="1"/>
  <c r="S195" i="1" a="1"/>
  <c r="S195" i="1" s="1"/>
  <c r="S196" i="1" a="1"/>
  <c r="S196" i="1" s="1"/>
  <c r="S197" i="1" a="1"/>
  <c r="S197" i="1" s="1"/>
  <c r="S198" i="1" a="1"/>
  <c r="S198" i="1" s="1"/>
  <c r="S199" i="1" a="1"/>
  <c r="S199" i="1" s="1"/>
  <c r="S200" i="1" a="1"/>
  <c r="S200" i="1" s="1"/>
  <c r="S201" i="1" a="1"/>
  <c r="S201" i="1" s="1"/>
  <c r="S202" i="1" a="1"/>
  <c r="S202" i="1" s="1"/>
  <c r="AD202" i="1" s="1"/>
  <c r="S203" i="1" a="1"/>
  <c r="S203" i="1" s="1"/>
  <c r="S204" i="1" a="1"/>
  <c r="S204" i="1" s="1"/>
  <c r="AD204" i="1" s="1"/>
  <c r="S205" i="1" a="1"/>
  <c r="S205" i="1" s="1"/>
  <c r="AD205" i="1" s="1"/>
  <c r="S206" i="1" a="1"/>
  <c r="S206" i="1" s="1"/>
  <c r="S207" i="1" a="1"/>
  <c r="S207" i="1" s="1"/>
  <c r="S208" i="1" a="1"/>
  <c r="S208" i="1" s="1"/>
  <c r="S209" i="1" a="1"/>
  <c r="S209" i="1" s="1"/>
  <c r="S211" i="1" a="1"/>
  <c r="S211" i="1" s="1"/>
  <c r="S212" i="1" a="1"/>
  <c r="S212" i="1" s="1"/>
  <c r="S213" i="1" a="1"/>
  <c r="S213" i="1" s="1"/>
  <c r="S214" i="1" a="1"/>
  <c r="S214" i="1" s="1"/>
  <c r="S215" i="1" a="1"/>
  <c r="S215" i="1" s="1"/>
  <c r="S216" i="1" a="1"/>
  <c r="S216" i="1" s="1"/>
  <c r="S217" i="1" a="1"/>
  <c r="S217" i="1" s="1"/>
  <c r="AD217" i="1" s="1"/>
  <c r="S218" i="1" a="1"/>
  <c r="S218" i="1" s="1"/>
  <c r="S219" i="1" a="1"/>
  <c r="S219" i="1" s="1"/>
  <c r="S220" i="1" a="1"/>
  <c r="S220" i="1" s="1"/>
  <c r="AD220" i="1" s="1"/>
  <c r="S221" i="1" a="1"/>
  <c r="S221" i="1" s="1"/>
  <c r="S222" i="1" a="1"/>
  <c r="S222" i="1" s="1"/>
  <c r="S223" i="1" a="1"/>
  <c r="S223" i="1" s="1"/>
  <c r="S224" i="1" a="1"/>
  <c r="S224" i="1" s="1"/>
  <c r="S225" i="1" a="1"/>
  <c r="S225" i="1" s="1"/>
  <c r="S226" i="1" a="1"/>
  <c r="S226" i="1" s="1"/>
  <c r="S227" i="1" a="1"/>
  <c r="S227" i="1" s="1"/>
  <c r="S228" i="1" a="1"/>
  <c r="S228" i="1" s="1"/>
  <c r="S230" i="1" a="1"/>
  <c r="S230" i="1" s="1"/>
  <c r="S231" i="1" a="1"/>
  <c r="S231" i="1" s="1"/>
  <c r="S232" i="1" a="1"/>
  <c r="S232" i="1" s="1"/>
  <c r="S233" i="1" a="1"/>
  <c r="S233" i="1" s="1"/>
  <c r="AD233" i="1" s="1"/>
  <c r="S234" i="1" a="1"/>
  <c r="S234" i="1" s="1"/>
  <c r="AD234" i="1" s="1"/>
  <c r="S235" i="1" a="1"/>
  <c r="S235" i="1" s="1"/>
  <c r="S236" i="1" a="1"/>
  <c r="S236" i="1" s="1"/>
  <c r="S237" i="1" a="1"/>
  <c r="S237" i="1" s="1"/>
  <c r="S238" i="1" a="1"/>
  <c r="S238" i="1" s="1"/>
  <c r="S239" i="1" a="1"/>
  <c r="S239" i="1" s="1"/>
  <c r="S240" i="1" a="1"/>
  <c r="S240" i="1" s="1"/>
  <c r="S241" i="1" a="1"/>
  <c r="S241" i="1" s="1"/>
  <c r="AD241" i="1" s="1"/>
  <c r="S242" i="1" a="1"/>
  <c r="S242" i="1" s="1"/>
  <c r="S243" i="1" a="1"/>
  <c r="S243" i="1" s="1"/>
  <c r="S244" i="1" a="1"/>
  <c r="S244" i="1" s="1"/>
  <c r="S245" i="1" a="1"/>
  <c r="S245" i="1" s="1"/>
  <c r="S246" i="1" a="1"/>
  <c r="S246" i="1" s="1"/>
  <c r="S247" i="1" a="1"/>
  <c r="S247" i="1" s="1"/>
  <c r="S248" i="1" a="1"/>
  <c r="S248" i="1" s="1"/>
  <c r="S249" i="1" a="1"/>
  <c r="S249" i="1" s="1"/>
  <c r="AD249" i="1" s="1"/>
  <c r="S250" i="1" a="1"/>
  <c r="S250" i="1" s="1"/>
  <c r="S251" i="1" a="1"/>
  <c r="S251" i="1" s="1"/>
  <c r="S252" i="1" a="1"/>
  <c r="S252" i="1" s="1"/>
  <c r="S253" i="1" a="1"/>
  <c r="S253" i="1" s="1"/>
  <c r="S254" i="1" a="1"/>
  <c r="S254" i="1" s="1"/>
  <c r="AD254" i="1" s="1"/>
  <c r="AT73" i="7" s="1"/>
  <c r="CJ73" i="7" s="1"/>
  <c r="S255" i="1" a="1"/>
  <c r="S255" i="1" s="1"/>
  <c r="S256" i="1" a="1"/>
  <c r="S256" i="1" s="1"/>
  <c r="S257" i="1" a="1"/>
  <c r="S257" i="1" s="1"/>
  <c r="S258" i="1" a="1"/>
  <c r="S258" i="1" s="1"/>
  <c r="S259" i="1" a="1"/>
  <c r="S259" i="1" s="1"/>
  <c r="S260" i="1" a="1"/>
  <c r="S260" i="1" s="1"/>
  <c r="S261" i="1" a="1"/>
  <c r="S261" i="1" s="1"/>
  <c r="S262" i="1" a="1"/>
  <c r="S262" i="1" s="1"/>
  <c r="S263" i="1" a="1"/>
  <c r="S263" i="1" s="1"/>
  <c r="S264" i="1" a="1"/>
  <c r="S264" i="1" s="1"/>
  <c r="S265" i="1" a="1"/>
  <c r="S265" i="1" s="1"/>
  <c r="S266" i="1" a="1"/>
  <c r="S266" i="1" s="1"/>
  <c r="S267" i="1" a="1"/>
  <c r="S267" i="1" s="1"/>
  <c r="S268" i="1" a="1"/>
  <c r="S268" i="1" s="1"/>
  <c r="S269" i="1" a="1"/>
  <c r="S269" i="1" s="1"/>
  <c r="S270" i="1" a="1"/>
  <c r="S270" i="1" s="1"/>
  <c r="S271" i="1" a="1"/>
  <c r="S271" i="1" s="1"/>
  <c r="S272" i="1" a="1"/>
  <c r="S272" i="1" s="1"/>
  <c r="S273" i="1" a="1"/>
  <c r="S273" i="1" s="1"/>
  <c r="S274" i="1" a="1"/>
  <c r="S274" i="1" s="1"/>
  <c r="S275" i="1" a="1"/>
  <c r="S275" i="1" s="1"/>
  <c r="S276" i="1" a="1"/>
  <c r="S276" i="1" s="1"/>
  <c r="S277" i="1" a="1"/>
  <c r="S277" i="1" s="1"/>
  <c r="S278" i="1" a="1"/>
  <c r="S278" i="1" s="1"/>
  <c r="S279" i="1" a="1"/>
  <c r="S279" i="1" s="1"/>
  <c r="S280" i="1" a="1"/>
  <c r="S280" i="1" s="1"/>
  <c r="S281" i="1" a="1"/>
  <c r="S281" i="1" s="1"/>
  <c r="S282" i="1" a="1"/>
  <c r="S282" i="1" s="1"/>
  <c r="S283" i="1" a="1"/>
  <c r="S283" i="1" s="1"/>
  <c r="S284" i="1" a="1"/>
  <c r="S284" i="1" s="1"/>
  <c r="S285" i="1" a="1"/>
  <c r="S285" i="1" s="1"/>
  <c r="S286" i="1" a="1"/>
  <c r="S286" i="1" s="1"/>
  <c r="S287" i="1" a="1"/>
  <c r="S287" i="1" s="1"/>
  <c r="S288" i="1" a="1"/>
  <c r="S288" i="1" s="1"/>
  <c r="S289" i="1" a="1"/>
  <c r="S289" i="1" s="1"/>
  <c r="S290" i="1" a="1"/>
  <c r="S290" i="1" s="1"/>
  <c r="S291" i="1" a="1"/>
  <c r="S291" i="1" s="1"/>
  <c r="S292" i="1" a="1"/>
  <c r="S292" i="1" s="1"/>
  <c r="S293" i="1" a="1"/>
  <c r="S293" i="1" s="1"/>
  <c r="S294" i="1" a="1"/>
  <c r="S294" i="1" s="1"/>
  <c r="S295" i="1" a="1"/>
  <c r="S295" i="1" s="1"/>
  <c r="S296" i="1" a="1"/>
  <c r="S296" i="1" s="1"/>
  <c r="S297" i="1" a="1"/>
  <c r="S297" i="1" s="1"/>
  <c r="S298" i="1" a="1"/>
  <c r="S298" i="1" s="1"/>
  <c r="S299" i="1" a="1"/>
  <c r="S299" i="1" s="1"/>
  <c r="S300" i="1" a="1"/>
  <c r="S300" i="1" s="1"/>
  <c r="S301" i="1" a="1"/>
  <c r="S301" i="1" s="1"/>
  <c r="S302" i="1" a="1"/>
  <c r="S302" i="1" s="1"/>
  <c r="S303" i="1" a="1"/>
  <c r="S303" i="1" s="1"/>
  <c r="S304" i="1" a="1"/>
  <c r="S304" i="1" s="1"/>
  <c r="S305" i="1" a="1"/>
  <c r="S305" i="1" s="1"/>
  <c r="S306" i="1" a="1"/>
  <c r="S306" i="1" s="1"/>
  <c r="S307" i="1" a="1"/>
  <c r="S307" i="1" s="1"/>
  <c r="S308" i="1" a="1"/>
  <c r="S308" i="1" s="1"/>
  <c r="S309" i="1" a="1"/>
  <c r="S309" i="1" s="1"/>
  <c r="S310" i="1" a="1"/>
  <c r="S310" i="1" s="1"/>
  <c r="S311" i="1" a="1"/>
  <c r="S311" i="1" s="1"/>
  <c r="S312" i="1" a="1"/>
  <c r="S312" i="1" s="1"/>
  <c r="S313" i="1" a="1"/>
  <c r="S313" i="1" s="1"/>
  <c r="S314" i="1" a="1"/>
  <c r="S314" i="1" s="1"/>
  <c r="S315" i="1" a="1"/>
  <c r="S315" i="1" s="1"/>
  <c r="S316" i="1" a="1"/>
  <c r="S316" i="1" s="1"/>
  <c r="S317" i="1" a="1"/>
  <c r="S317" i="1" s="1"/>
  <c r="S318" i="1" a="1"/>
  <c r="S318" i="1" s="1"/>
  <c r="S319" i="1" a="1"/>
  <c r="S319" i="1" s="1"/>
  <c r="S320" i="1" a="1"/>
  <c r="S320" i="1" s="1"/>
  <c r="S321" i="1" a="1"/>
  <c r="S321" i="1" s="1"/>
  <c r="S322" i="1" a="1"/>
  <c r="S322" i="1" s="1"/>
  <c r="S323" i="1" a="1"/>
  <c r="S323" i="1" s="1"/>
  <c r="S324" i="1" a="1"/>
  <c r="S324" i="1" s="1"/>
  <c r="S325" i="1" a="1"/>
  <c r="S325" i="1" s="1"/>
  <c r="S326" i="1" a="1"/>
  <c r="S326" i="1" s="1"/>
  <c r="S327" i="1" a="1"/>
  <c r="S327" i="1" s="1"/>
  <c r="S328" i="1" a="1"/>
  <c r="S328" i="1" s="1"/>
  <c r="S329" i="1" a="1"/>
  <c r="S329" i="1" s="1"/>
  <c r="S330" i="1" a="1"/>
  <c r="S330" i="1" s="1"/>
  <c r="S331" i="1" a="1"/>
  <c r="S331" i="1" s="1"/>
  <c r="S332" i="1" a="1"/>
  <c r="S332" i="1" s="1"/>
  <c r="S333" i="1" a="1"/>
  <c r="S333" i="1" s="1"/>
  <c r="S334" i="1" a="1"/>
  <c r="S334" i="1" s="1"/>
  <c r="S335" i="1" a="1"/>
  <c r="S335" i="1" s="1"/>
  <c r="S336" i="1" a="1"/>
  <c r="S336" i="1" s="1"/>
  <c r="S337" i="1" a="1"/>
  <c r="S337" i="1" s="1"/>
  <c r="S338" i="1" a="1"/>
  <c r="S338" i="1" s="1"/>
  <c r="S339" i="1" a="1"/>
  <c r="S339" i="1" s="1"/>
  <c r="S340" i="1" a="1"/>
  <c r="S340" i="1" s="1"/>
  <c r="S341" i="1" a="1"/>
  <c r="S341" i="1" s="1"/>
  <c r="S342" i="1" a="1"/>
  <c r="S342" i="1" s="1"/>
  <c r="S343" i="1" a="1"/>
  <c r="S343" i="1" s="1"/>
  <c r="S344" i="1" a="1"/>
  <c r="S344" i="1" s="1"/>
  <c r="S345" i="1" a="1"/>
  <c r="S345" i="1" s="1"/>
  <c r="S346" i="1" a="1"/>
  <c r="S346" i="1" s="1"/>
  <c r="S347" i="1" a="1"/>
  <c r="S347" i="1" s="1"/>
  <c r="S348" i="1" a="1"/>
  <c r="S348" i="1" s="1"/>
  <c r="S349" i="1" a="1"/>
  <c r="S349" i="1" s="1"/>
  <c r="S350" i="1" a="1"/>
  <c r="S350" i="1" s="1"/>
  <c r="S351" i="1" a="1"/>
  <c r="S351" i="1" s="1"/>
  <c r="S352" i="1" a="1"/>
  <c r="S352" i="1" s="1"/>
  <c r="S353" i="1" a="1"/>
  <c r="S353" i="1" s="1"/>
  <c r="S354" i="1" a="1"/>
  <c r="S354" i="1" s="1"/>
  <c r="S355" i="1" a="1"/>
  <c r="S355" i="1" s="1"/>
  <c r="S356" i="1" a="1"/>
  <c r="S356" i="1" s="1"/>
  <c r="S357" i="1" a="1"/>
  <c r="S357" i="1" s="1"/>
  <c r="S358" i="1" a="1"/>
  <c r="S358" i="1" s="1"/>
  <c r="S359" i="1" a="1"/>
  <c r="S359" i="1" s="1"/>
  <c r="S360" i="1" a="1"/>
  <c r="S360" i="1" s="1"/>
  <c r="S361" i="1" a="1"/>
  <c r="S361" i="1" s="1"/>
  <c r="S362" i="1" a="1"/>
  <c r="S362" i="1" s="1"/>
  <c r="S363" i="1" a="1"/>
  <c r="S363" i="1" s="1"/>
  <c r="S364" i="1" a="1"/>
  <c r="S364" i="1" s="1"/>
  <c r="S365" i="1" a="1"/>
  <c r="S365" i="1" s="1"/>
  <c r="S366" i="1" a="1"/>
  <c r="S366" i="1" s="1"/>
  <c r="S367" i="1" a="1"/>
  <c r="S367" i="1" s="1"/>
  <c r="S368" i="1" a="1"/>
  <c r="S368" i="1" s="1"/>
  <c r="S369" i="1" a="1"/>
  <c r="S369" i="1" s="1"/>
  <c r="S370" i="1" a="1"/>
  <c r="S370" i="1" s="1"/>
  <c r="S371" i="1" a="1"/>
  <c r="S371" i="1" s="1"/>
  <c r="S372" i="1" a="1"/>
  <c r="S372" i="1" s="1"/>
  <c r="S373" i="1" a="1"/>
  <c r="S373" i="1" s="1"/>
  <c r="S374" i="1" a="1"/>
  <c r="S374" i="1" s="1"/>
  <c r="S375" i="1" a="1"/>
  <c r="S375" i="1" s="1"/>
  <c r="S376" i="1" a="1"/>
  <c r="S376" i="1" s="1"/>
  <c r="S377" i="1" a="1"/>
  <c r="S377" i="1" s="1"/>
  <c r="S378" i="1" a="1"/>
  <c r="S378" i="1" s="1"/>
  <c r="S379" i="1" a="1"/>
  <c r="S379" i="1" s="1"/>
  <c r="S380" i="1" a="1"/>
  <c r="S380" i="1" s="1"/>
  <c r="S381" i="1" a="1"/>
  <c r="S381" i="1" s="1"/>
  <c r="S382" i="1" a="1"/>
  <c r="S382" i="1" s="1"/>
  <c r="S383" i="1" a="1"/>
  <c r="S383" i="1" s="1"/>
  <c r="S384" i="1" a="1"/>
  <c r="S384" i="1" s="1"/>
  <c r="S385" i="1" a="1"/>
  <c r="S385" i="1" s="1"/>
  <c r="S386" i="1" a="1"/>
  <c r="S386" i="1" s="1"/>
  <c r="S387" i="1" a="1"/>
  <c r="S387" i="1" s="1"/>
  <c r="S388" i="1" a="1"/>
  <c r="S388" i="1" s="1"/>
  <c r="S389" i="1" a="1"/>
  <c r="S389" i="1" s="1"/>
  <c r="S390" i="1" a="1"/>
  <c r="S390" i="1" s="1"/>
  <c r="S391" i="1" a="1"/>
  <c r="S391" i="1" s="1"/>
  <c r="S392" i="1" a="1"/>
  <c r="S392" i="1" s="1"/>
  <c r="S393" i="1" a="1"/>
  <c r="S393" i="1" s="1"/>
  <c r="S394" i="1" a="1"/>
  <c r="S394" i="1" s="1"/>
  <c r="S395" i="1" a="1"/>
  <c r="S395" i="1" s="1"/>
  <c r="S396" i="1" a="1"/>
  <c r="S396" i="1" s="1"/>
  <c r="S397" i="1" a="1"/>
  <c r="S397" i="1" s="1"/>
  <c r="S398" i="1" a="1"/>
  <c r="S398" i="1" s="1"/>
  <c r="S399" i="1" a="1"/>
  <c r="S399" i="1" s="1"/>
  <c r="S400" i="1" a="1"/>
  <c r="S400" i="1" s="1"/>
  <c r="S401" i="1" a="1"/>
  <c r="S401" i="1" s="1"/>
  <c r="S402" i="1" a="1"/>
  <c r="S402" i="1" s="1"/>
  <c r="S403" i="1" a="1"/>
  <c r="S403" i="1" s="1"/>
  <c r="S404" i="1" a="1"/>
  <c r="S404" i="1" s="1"/>
  <c r="S405" i="1" a="1"/>
  <c r="S405" i="1" s="1"/>
  <c r="S406" i="1" a="1"/>
  <c r="S406" i="1" s="1"/>
  <c r="S407" i="1" a="1"/>
  <c r="S407" i="1" s="1"/>
  <c r="S408" i="1" a="1"/>
  <c r="S408" i="1" s="1"/>
  <c r="S409" i="1" a="1"/>
  <c r="S409" i="1" s="1"/>
  <c r="S410" i="1" a="1"/>
  <c r="S410" i="1" s="1"/>
  <c r="S411" i="1" a="1"/>
  <c r="S411" i="1" s="1"/>
  <c r="S412" i="1" a="1"/>
  <c r="S412" i="1" s="1"/>
  <c r="S413" i="1" a="1"/>
  <c r="S413" i="1" s="1"/>
  <c r="S414" i="1" a="1"/>
  <c r="S414" i="1" s="1"/>
  <c r="S415" i="1" a="1"/>
  <c r="S415" i="1" s="1"/>
  <c r="S416" i="1" a="1"/>
  <c r="S416" i="1" s="1"/>
  <c r="S417" i="1" a="1"/>
  <c r="S417" i="1" s="1"/>
  <c r="S418" i="1" a="1"/>
  <c r="S418" i="1" s="1"/>
  <c r="S419" i="1" a="1"/>
  <c r="S419" i="1" s="1"/>
  <c r="S420" i="1" a="1"/>
  <c r="S420" i="1" s="1"/>
  <c r="S421" i="1" a="1"/>
  <c r="S421" i="1" s="1"/>
  <c r="S422" i="1" a="1"/>
  <c r="S422" i="1" s="1"/>
  <c r="S423" i="1" a="1"/>
  <c r="S423" i="1" s="1"/>
  <c r="S424" i="1" a="1"/>
  <c r="S424" i="1" s="1"/>
  <c r="S425" i="1" a="1"/>
  <c r="S425" i="1" s="1"/>
  <c r="S426" i="1" a="1"/>
  <c r="S426" i="1" s="1"/>
  <c r="S427" i="1" a="1"/>
  <c r="S427" i="1" s="1"/>
  <c r="S428" i="1" a="1"/>
  <c r="S428" i="1" s="1"/>
  <c r="S429" i="1" a="1"/>
  <c r="S429" i="1" s="1"/>
  <c r="S430" i="1" a="1"/>
  <c r="S430" i="1" s="1"/>
  <c r="S431" i="1" a="1"/>
  <c r="S431" i="1" s="1"/>
  <c r="S432" i="1" a="1"/>
  <c r="S432" i="1" s="1"/>
  <c r="S433" i="1" a="1"/>
  <c r="S433" i="1" s="1"/>
  <c r="S434" i="1" a="1"/>
  <c r="S434" i="1" s="1"/>
  <c r="S435" i="1" a="1"/>
  <c r="S435" i="1" s="1"/>
  <c r="S436" i="1" a="1"/>
  <c r="S436" i="1" s="1"/>
  <c r="S437" i="1" a="1"/>
  <c r="S437" i="1" s="1"/>
  <c r="S438" i="1" a="1"/>
  <c r="S438" i="1" s="1"/>
  <c r="S439" i="1" a="1"/>
  <c r="S439" i="1" s="1"/>
  <c r="S440" i="1" a="1"/>
  <c r="S440" i="1" s="1"/>
  <c r="S442" i="1" a="1"/>
  <c r="S442" i="1" s="1"/>
  <c r="S443" i="1" a="1"/>
  <c r="S443" i="1" s="1"/>
  <c r="S444" i="1" a="1"/>
  <c r="S444" i="1" s="1"/>
  <c r="S445" i="1" a="1"/>
  <c r="S445" i="1" s="1"/>
  <c r="S446" i="1" a="1"/>
  <c r="S446" i="1" s="1"/>
  <c r="S447" i="1" a="1"/>
  <c r="S447" i="1" s="1"/>
  <c r="S448" i="1" a="1"/>
  <c r="S448" i="1" s="1"/>
  <c r="S449" i="1" a="1"/>
  <c r="S449" i="1" s="1"/>
  <c r="S450" i="1" a="1"/>
  <c r="S450" i="1" s="1"/>
  <c r="S451" i="1" a="1"/>
  <c r="S451" i="1" s="1"/>
  <c r="S452" i="1" a="1"/>
  <c r="S452" i="1" s="1"/>
  <c r="S453" i="1" a="1"/>
  <c r="S453" i="1" s="1"/>
  <c r="S454" i="1" a="1"/>
  <c r="S454" i="1" s="1"/>
  <c r="S455" i="1" a="1"/>
  <c r="S455" i="1" s="1"/>
  <c r="S456" i="1" a="1"/>
  <c r="S456" i="1" s="1"/>
  <c r="S457" i="1" a="1"/>
  <c r="S457" i="1" s="1"/>
  <c r="S458" i="1" a="1"/>
  <c r="S458" i="1" s="1"/>
  <c r="S459" i="1" a="1"/>
  <c r="S459" i="1" s="1"/>
  <c r="S460" i="1" a="1"/>
  <c r="S460" i="1" s="1"/>
  <c r="S461" i="1" a="1"/>
  <c r="S461" i="1" s="1"/>
  <c r="S462" i="1" a="1"/>
  <c r="S462" i="1" s="1"/>
  <c r="S463" i="1" a="1"/>
  <c r="S463" i="1" s="1"/>
  <c r="S464" i="1" a="1"/>
  <c r="S464" i="1" s="1"/>
  <c r="S465" i="1" a="1"/>
  <c r="S465" i="1" s="1"/>
  <c r="S466" i="1" a="1"/>
  <c r="S466" i="1" s="1"/>
  <c r="S467" i="1" a="1"/>
  <c r="S467" i="1" s="1"/>
  <c r="S468" i="1" a="1"/>
  <c r="S468" i="1" s="1"/>
  <c r="S469" i="1" a="1"/>
  <c r="S469" i="1" s="1"/>
  <c r="S470" i="1" a="1"/>
  <c r="S470" i="1" s="1"/>
  <c r="S471" i="1" a="1"/>
  <c r="S471" i="1" s="1"/>
  <c r="S472" i="1" a="1"/>
  <c r="S472" i="1" s="1"/>
  <c r="S473" i="1" a="1"/>
  <c r="S473" i="1" s="1"/>
  <c r="S474" i="1" a="1"/>
  <c r="S474" i="1" s="1"/>
  <c r="S475" i="1" a="1"/>
  <c r="S475" i="1" s="1"/>
  <c r="S476" i="1" a="1"/>
  <c r="S476" i="1" s="1"/>
  <c r="S477" i="1" a="1"/>
  <c r="S477" i="1" s="1"/>
  <c r="S478" i="1" a="1"/>
  <c r="S478" i="1" s="1"/>
  <c r="S479" i="1" a="1"/>
  <c r="S479" i="1" s="1"/>
  <c r="S480" i="1" a="1"/>
  <c r="S480" i="1" s="1"/>
  <c r="S481" i="1" a="1"/>
  <c r="S481" i="1" s="1"/>
  <c r="S482" i="1" a="1"/>
  <c r="S482" i="1" s="1"/>
  <c r="S483" i="1" a="1"/>
  <c r="S483" i="1" s="1"/>
  <c r="S484" i="1" a="1"/>
  <c r="S484" i="1" s="1"/>
  <c r="S485" i="1" a="1"/>
  <c r="S485" i="1" s="1"/>
  <c r="S486" i="1" a="1"/>
  <c r="S486" i="1" s="1"/>
  <c r="S487" i="1" a="1"/>
  <c r="S487" i="1" s="1"/>
  <c r="S488" i="1" a="1"/>
  <c r="S488" i="1" s="1"/>
  <c r="S489" i="1" a="1"/>
  <c r="S489" i="1" s="1"/>
  <c r="S490" i="1" a="1"/>
  <c r="S490" i="1" s="1"/>
  <c r="S491" i="1" a="1"/>
  <c r="S491" i="1" s="1"/>
  <c r="S492" i="1" a="1"/>
  <c r="S492" i="1" s="1"/>
  <c r="S493" i="1" a="1"/>
  <c r="S493" i="1" s="1"/>
  <c r="S494" i="1" a="1"/>
  <c r="S494" i="1" s="1"/>
  <c r="S495" i="1" a="1"/>
  <c r="S495" i="1" s="1"/>
  <c r="S496" i="1" a="1"/>
  <c r="S496" i="1" s="1"/>
  <c r="S497" i="1" a="1"/>
  <c r="S497" i="1" s="1"/>
  <c r="S498" i="1" a="1"/>
  <c r="S498" i="1" s="1"/>
  <c r="S499" i="1" a="1"/>
  <c r="S499" i="1" s="1"/>
  <c r="S500" i="1" a="1"/>
  <c r="S500" i="1" s="1"/>
  <c r="S501" i="1" a="1"/>
  <c r="S501" i="1" s="1"/>
  <c r="S502" i="1" a="1"/>
  <c r="S502" i="1" s="1"/>
  <c r="S503" i="1" a="1"/>
  <c r="S503" i="1" s="1"/>
  <c r="S504" i="1" a="1"/>
  <c r="S504" i="1" s="1"/>
  <c r="S505" i="1" a="1"/>
  <c r="S505" i="1" s="1"/>
  <c r="S506" i="1" a="1"/>
  <c r="S506" i="1" s="1"/>
  <c r="S507" i="1" a="1"/>
  <c r="S507" i="1" s="1"/>
  <c r="S508" i="1" a="1"/>
  <c r="S508" i="1" s="1"/>
  <c r="S509" i="1" a="1"/>
  <c r="S509" i="1" s="1"/>
  <c r="S510" i="1" a="1"/>
  <c r="S510" i="1" s="1"/>
  <c r="S511" i="1" a="1"/>
  <c r="S511" i="1" s="1"/>
  <c r="S512" i="1" a="1"/>
  <c r="S512" i="1" s="1"/>
  <c r="S513" i="1" a="1"/>
  <c r="S513" i="1" s="1"/>
  <c r="S514" i="1" a="1"/>
  <c r="S514" i="1" s="1"/>
  <c r="S515" i="1" a="1"/>
  <c r="S515" i="1" s="1"/>
  <c r="S516" i="1" a="1"/>
  <c r="S516" i="1" s="1"/>
  <c r="S517" i="1" a="1"/>
  <c r="S517" i="1" s="1"/>
  <c r="S518" i="1" a="1"/>
  <c r="S518" i="1" s="1"/>
  <c r="S519" i="1" a="1"/>
  <c r="S519" i="1" s="1"/>
  <c r="S520" i="1" a="1"/>
  <c r="S520" i="1" s="1"/>
  <c r="S521" i="1" a="1"/>
  <c r="S521" i="1" s="1"/>
  <c r="S522" i="1" a="1"/>
  <c r="S522" i="1" s="1"/>
  <c r="S523" i="1" a="1"/>
  <c r="S523" i="1" s="1"/>
  <c r="S524" i="1" a="1"/>
  <c r="S524" i="1" s="1"/>
  <c r="S525" i="1" a="1"/>
  <c r="S525" i="1" s="1"/>
  <c r="S526" i="1" a="1"/>
  <c r="S526" i="1" s="1"/>
  <c r="S527" i="1" a="1"/>
  <c r="S527" i="1" s="1"/>
  <c r="S528" i="1" a="1"/>
  <c r="S528" i="1" s="1"/>
  <c r="S529" i="1" a="1"/>
  <c r="S529" i="1" s="1"/>
  <c r="S530" i="1" a="1"/>
  <c r="S530" i="1" s="1"/>
  <c r="S531" i="1" a="1"/>
  <c r="S531" i="1" s="1"/>
  <c r="S532" i="1" a="1"/>
  <c r="S532" i="1" s="1"/>
  <c r="S533" i="1" a="1"/>
  <c r="S533" i="1" s="1"/>
  <c r="S534" i="1" a="1"/>
  <c r="S534" i="1" s="1"/>
  <c r="S535" i="1" a="1"/>
  <c r="S535" i="1" s="1"/>
  <c r="S536" i="1" a="1"/>
  <c r="S536" i="1" s="1"/>
  <c r="S537" i="1" a="1"/>
  <c r="S537" i="1" s="1"/>
  <c r="S538" i="1" a="1"/>
  <c r="S538" i="1" s="1"/>
  <c r="S539" i="1" a="1"/>
  <c r="S539" i="1" s="1"/>
  <c r="S540" i="1" a="1"/>
  <c r="S540" i="1" s="1"/>
  <c r="S541" i="1" a="1"/>
  <c r="S541" i="1" s="1"/>
  <c r="S542" i="1" a="1"/>
  <c r="S542" i="1" s="1"/>
  <c r="S543" i="1" a="1"/>
  <c r="S543" i="1" s="1"/>
  <c r="S544" i="1" a="1"/>
  <c r="S544" i="1" s="1"/>
  <c r="S545" i="1" a="1"/>
  <c r="S545" i="1" s="1"/>
  <c r="S546" i="1" a="1"/>
  <c r="S546" i="1" s="1"/>
  <c r="S547" i="1" a="1"/>
  <c r="S547" i="1" s="1"/>
  <c r="S548" i="1" a="1"/>
  <c r="S548" i="1" s="1"/>
  <c r="S549" i="1" a="1"/>
  <c r="S549" i="1" s="1"/>
  <c r="AA549" i="1" s="1"/>
  <c r="S5" i="1" a="1"/>
  <c r="S5" i="1" s="1"/>
  <c r="BO41" i="7" l="1"/>
  <c r="BT74" i="7"/>
  <c r="CA188" i="7"/>
  <c r="CF36" i="7"/>
  <c r="CF159" i="7"/>
  <c r="BO48" i="7"/>
  <c r="BT18" i="7"/>
  <c r="BO285" i="7"/>
  <c r="BT297" i="7"/>
  <c r="CF275" i="7"/>
  <c r="CF235" i="7"/>
  <c r="CA117" i="7"/>
  <c r="CF134" i="7"/>
  <c r="CA123" i="7"/>
  <c r="CF56" i="7"/>
  <c r="CA25" i="7"/>
  <c r="BT233" i="7"/>
  <c r="BO179" i="7"/>
  <c r="CA70" i="7"/>
  <c r="BT317" i="7"/>
  <c r="BT38" i="7"/>
  <c r="BO216" i="7"/>
  <c r="BO21" i="7"/>
  <c r="BT153" i="7"/>
  <c r="BT224" i="7"/>
  <c r="CA129" i="7"/>
  <c r="CF238" i="7"/>
  <c r="BT127" i="7"/>
  <c r="BO149" i="7"/>
  <c r="BT309" i="7"/>
  <c r="BT273" i="7"/>
  <c r="BT31" i="7"/>
  <c r="BO101" i="7"/>
  <c r="CA295" i="7"/>
  <c r="BT72" i="7"/>
  <c r="BO164" i="7"/>
  <c r="BO188" i="7"/>
  <c r="BT76" i="7"/>
  <c r="CA131" i="7"/>
  <c r="CA200" i="7"/>
  <c r="CA261" i="7"/>
  <c r="BO275" i="7"/>
  <c r="BT296" i="7"/>
  <c r="CF42" i="7"/>
  <c r="CF25" i="7"/>
  <c r="CA294" i="7"/>
  <c r="CF88" i="7"/>
  <c r="CF212" i="7"/>
  <c r="BT304" i="7"/>
  <c r="CF157" i="7"/>
  <c r="BO14" i="7"/>
  <c r="CA133" i="7"/>
  <c r="BT16" i="7"/>
  <c r="CF272" i="7"/>
  <c r="CA151" i="7"/>
  <c r="BO44" i="7"/>
  <c r="CA211" i="7"/>
  <c r="BO192" i="7"/>
  <c r="CA59" i="7"/>
  <c r="CF269" i="7"/>
  <c r="CA69" i="7"/>
  <c r="BO294" i="7"/>
  <c r="BT88" i="7"/>
  <c r="BO28" i="7"/>
  <c r="BT212" i="7"/>
  <c r="BT269" i="7"/>
  <c r="BT157" i="7"/>
  <c r="BT246" i="7"/>
  <c r="CA308" i="7"/>
  <c r="BO260" i="7"/>
  <c r="CF206" i="7"/>
  <c r="CF195" i="7"/>
  <c r="BO138" i="7"/>
  <c r="BO234" i="7"/>
  <c r="BT164" i="7"/>
  <c r="CA36" i="7"/>
  <c r="BT59" i="7"/>
  <c r="CA41" i="7"/>
  <c r="BT168" i="7"/>
  <c r="CA114" i="7"/>
  <c r="CF74" i="7"/>
  <c r="CF136" i="7"/>
  <c r="BT272" i="7"/>
  <c r="BO257" i="7"/>
  <c r="BO251" i="7"/>
  <c r="BT137" i="7"/>
  <c r="BT256" i="7"/>
  <c r="BO81" i="7"/>
  <c r="CF133" i="7"/>
  <c r="CA223" i="7"/>
  <c r="BO211" i="7"/>
  <c r="BO45" i="7"/>
  <c r="CF291" i="7"/>
  <c r="BO59" i="7"/>
  <c r="BO132" i="7"/>
  <c r="BO286" i="7"/>
  <c r="CF45" i="7"/>
  <c r="CA220" i="7"/>
  <c r="BO232" i="7"/>
  <c r="BO133" i="7"/>
  <c r="CF246" i="7"/>
  <c r="BO166" i="7"/>
  <c r="BO219" i="7"/>
  <c r="BT49" i="7"/>
  <c r="CF168" i="7"/>
  <c r="BT112" i="7"/>
  <c r="CA45" i="7"/>
  <c r="CA79" i="7"/>
  <c r="BO121" i="7"/>
  <c r="CA290" i="7"/>
  <c r="CA213" i="7"/>
  <c r="CF297" i="7"/>
  <c r="CF233" i="7"/>
  <c r="CF153" i="7"/>
  <c r="CA134" i="7"/>
  <c r="BT228" i="7"/>
  <c r="BT181" i="7"/>
  <c r="CA44" i="7"/>
  <c r="CF313" i="7"/>
  <c r="CF116" i="7"/>
  <c r="CA254" i="7"/>
  <c r="BO5" i="7"/>
  <c r="CA192" i="7"/>
  <c r="BO56" i="7"/>
  <c r="CA71" i="7"/>
  <c r="BT210" i="7"/>
  <c r="BT41" i="7"/>
  <c r="BT145" i="7"/>
  <c r="BT155" i="7"/>
  <c r="CF170" i="7"/>
  <c r="BO290" i="7"/>
  <c r="BT257" i="7"/>
  <c r="BT254" i="7"/>
  <c r="BO213" i="7"/>
  <c r="BO252" i="7"/>
  <c r="CF304" i="7"/>
  <c r="BO289" i="7"/>
  <c r="BO310" i="7"/>
  <c r="BO259" i="7"/>
  <c r="BO148" i="7"/>
  <c r="CF26" i="7"/>
  <c r="CA168" i="7"/>
  <c r="BT281" i="7"/>
  <c r="BT81" i="7"/>
  <c r="BT132" i="7"/>
  <c r="CA166" i="7"/>
  <c r="BT203" i="7"/>
  <c r="BO72" i="7"/>
  <c r="CF58" i="7"/>
  <c r="CF24" i="7"/>
  <c r="CF197" i="7"/>
  <c r="BO79" i="7"/>
  <c r="BO157" i="7"/>
  <c r="BO69" i="7"/>
  <c r="BO122" i="7"/>
  <c r="CA48" i="7"/>
  <c r="BO98" i="7"/>
  <c r="BO15" i="7"/>
  <c r="BT206" i="7"/>
  <c r="CA40" i="7"/>
  <c r="CA179" i="7"/>
  <c r="BO92" i="7"/>
  <c r="BO225" i="7"/>
  <c r="BO127" i="7"/>
  <c r="CF317" i="7"/>
  <c r="CF38" i="7"/>
  <c r="CA216" i="7"/>
  <c r="CF210" i="7"/>
  <c r="CA21" i="7"/>
  <c r="CF41" i="7"/>
  <c r="CF155" i="7"/>
  <c r="CF224" i="7"/>
  <c r="BO114" i="7"/>
  <c r="CF147" i="7"/>
  <c r="BO223" i="7"/>
  <c r="CF72" i="7"/>
  <c r="CA164" i="7"/>
  <c r="CF76" i="7"/>
  <c r="BT103" i="7"/>
  <c r="CF296" i="7"/>
  <c r="CF223" i="7"/>
  <c r="CA204" i="7"/>
  <c r="BT77" i="7"/>
  <c r="CA82" i="7"/>
  <c r="CA125" i="7"/>
  <c r="CF120" i="7"/>
  <c r="CA136" i="7"/>
  <c r="CF73" i="7"/>
  <c r="CF114" i="7"/>
  <c r="CF103" i="7"/>
  <c r="BO291" i="7"/>
  <c r="CF113" i="7"/>
  <c r="CF192" i="7"/>
  <c r="CA146" i="7"/>
  <c r="BT28" i="7"/>
  <c r="CA222" i="7"/>
  <c r="BT126" i="7"/>
  <c r="BO58" i="7"/>
  <c r="BT82" i="7"/>
  <c r="BO147" i="7"/>
  <c r="CA172" i="7"/>
  <c r="CA273" i="7"/>
  <c r="BT295" i="7"/>
  <c r="CA322" i="7"/>
  <c r="CF239" i="7"/>
  <c r="BO263" i="7"/>
  <c r="BO271" i="7"/>
  <c r="BT177" i="7"/>
  <c r="BT60" i="7"/>
  <c r="BT23" i="7"/>
  <c r="CF201" i="7"/>
  <c r="CF217" i="7"/>
  <c r="CF286" i="7"/>
  <c r="CF263" i="7"/>
  <c r="CA276" i="7"/>
  <c r="BO215" i="7"/>
  <c r="CF15" i="7"/>
  <c r="BO77" i="7"/>
  <c r="CA122" i="7"/>
  <c r="CF213" i="7"/>
  <c r="BT70" i="7"/>
  <c r="BT242" i="7"/>
  <c r="BO302" i="7"/>
  <c r="CF100" i="7"/>
  <c r="CA98" i="7"/>
  <c r="BT262" i="7"/>
  <c r="BO202" i="7"/>
  <c r="BT253" i="7"/>
  <c r="CA255" i="7"/>
  <c r="BO76" i="7"/>
  <c r="BO272" i="7"/>
  <c r="CF244" i="7"/>
  <c r="BT48" i="7"/>
  <c r="BT99" i="7"/>
  <c r="BO88" i="7"/>
  <c r="CA208" i="7"/>
  <c r="BT221" i="7"/>
  <c r="BT148" i="7"/>
  <c r="CA310" i="7"/>
  <c r="CF11" i="7"/>
  <c r="BO156" i="7"/>
  <c r="BO255" i="7"/>
  <c r="BT11" i="7"/>
  <c r="CA225" i="7"/>
  <c r="CA127" i="7"/>
  <c r="CA121" i="7"/>
  <c r="BT217" i="7"/>
  <c r="BT15" i="7"/>
  <c r="CF101" i="7"/>
  <c r="BT100" i="7"/>
  <c r="CA232" i="7"/>
  <c r="CF198" i="7"/>
  <c r="BO33" i="7"/>
  <c r="CA304" i="7"/>
  <c r="BT156" i="7"/>
  <c r="CA147" i="7"/>
  <c r="BT26" i="7"/>
  <c r="CA260" i="7"/>
  <c r="BT192" i="7"/>
  <c r="CA138" i="7"/>
  <c r="CA234" i="7"/>
  <c r="CA270" i="7"/>
  <c r="CF164" i="7"/>
  <c r="CA289" i="7"/>
  <c r="BO27" i="7"/>
  <c r="BT114" i="7"/>
  <c r="BT198" i="7"/>
  <c r="BT197" i="7"/>
  <c r="BO273" i="7"/>
  <c r="BO150" i="7"/>
  <c r="BT202" i="7"/>
  <c r="CA219" i="7"/>
  <c r="CF49" i="7"/>
  <c r="BO170" i="7"/>
  <c r="CA94" i="7"/>
  <c r="CA257" i="7"/>
  <c r="CA251" i="7"/>
  <c r="BT313" i="7"/>
  <c r="BT101" i="7"/>
  <c r="BO60" i="7"/>
  <c r="BT122" i="7"/>
  <c r="BT128" i="7"/>
  <c r="BT116" i="7"/>
  <c r="BO254" i="7"/>
  <c r="CA110" i="7"/>
  <c r="BT44" i="7"/>
  <c r="CA286" i="7"/>
  <c r="BT193" i="7"/>
  <c r="CA28" i="7"/>
  <c r="BT27" i="7"/>
  <c r="BO117" i="7"/>
  <c r="BO123" i="7"/>
  <c r="CF295" i="7"/>
  <c r="BO25" i="7"/>
  <c r="CA263" i="7"/>
  <c r="CA33" i="7"/>
  <c r="BT223" i="7"/>
  <c r="BO204" i="7"/>
  <c r="BO206" i="7"/>
  <c r="CA271" i="7"/>
  <c r="CF177" i="7"/>
  <c r="CF60" i="7"/>
  <c r="CF23" i="7"/>
  <c r="CA285" i="7"/>
  <c r="BO296" i="7"/>
  <c r="BT134" i="7"/>
  <c r="BO70" i="7"/>
  <c r="BO82" i="7"/>
  <c r="BO308" i="7"/>
  <c r="BO125" i="7"/>
  <c r="BT120" i="7"/>
  <c r="BT64" i="7"/>
  <c r="CF143" i="7"/>
  <c r="CF156" i="7"/>
  <c r="CF55" i="7"/>
  <c r="CA77" i="7"/>
  <c r="BT56" i="7"/>
  <c r="BT195" i="7"/>
  <c r="CF43" i="7"/>
  <c r="CF70" i="7"/>
  <c r="CF242" i="7"/>
  <c r="CA156" i="7"/>
  <c r="CF253" i="7"/>
  <c r="BT136" i="7"/>
  <c r="CF265" i="7"/>
  <c r="CA76" i="7"/>
  <c r="CF27" i="7"/>
  <c r="CF150" i="7"/>
  <c r="CF236" i="7"/>
  <c r="CA88" i="7"/>
  <c r="BO131" i="7"/>
  <c r="BT97" i="7"/>
  <c r="BO261" i="7"/>
  <c r="CA143" i="7"/>
  <c r="CA149" i="7"/>
  <c r="CF148" i="7"/>
  <c r="CF273" i="7"/>
  <c r="CF31" i="7"/>
  <c r="CA101" i="7"/>
  <c r="BT133" i="7"/>
  <c r="BT159" i="7"/>
  <c r="CF126" i="7"/>
  <c r="CA58" i="7"/>
  <c r="CF12" i="7"/>
  <c r="BT45" i="7"/>
  <c r="BO220" i="7"/>
  <c r="CF78" i="7"/>
  <c r="CF64" i="7"/>
  <c r="BT249" i="7"/>
  <c r="BO36" i="7"/>
  <c r="CF77" i="7"/>
  <c r="CA27" i="7"/>
  <c r="CA265" i="7"/>
  <c r="CA23" i="7"/>
  <c r="CF98" i="7"/>
  <c r="BO113" i="7"/>
  <c r="BO218" i="7"/>
  <c r="BT129" i="7"/>
  <c r="BO226" i="7"/>
  <c r="CF218" i="7"/>
  <c r="CA274" i="7"/>
  <c r="BT259" i="7"/>
  <c r="BO258" i="7"/>
  <c r="CA67" i="7"/>
  <c r="CF151" i="7"/>
  <c r="CF40" i="7"/>
  <c r="CA26" i="7"/>
  <c r="CA153" i="7"/>
  <c r="CF261" i="7"/>
  <c r="BO178" i="7"/>
  <c r="BT255" i="7"/>
  <c r="BT225" i="7"/>
  <c r="BO279" i="7"/>
  <c r="CF284" i="7"/>
  <c r="BT108" i="7"/>
  <c r="BO100" i="7"/>
  <c r="BO120" i="7"/>
  <c r="BO128" i="7"/>
  <c r="BO169" i="7"/>
  <c r="CA228" i="7"/>
  <c r="CA233" i="7"/>
  <c r="CF149" i="7"/>
  <c r="BT205" i="7"/>
  <c r="CF289" i="7"/>
  <c r="CA212" i="7"/>
  <c r="CF267" i="7"/>
  <c r="CF276" i="7"/>
  <c r="BT314" i="7"/>
  <c r="CF193" i="7"/>
  <c r="BO136" i="7"/>
  <c r="BO168" i="7"/>
  <c r="BO201" i="7"/>
  <c r="BO270" i="7"/>
  <c r="BT214" i="7"/>
  <c r="BO32" i="7"/>
  <c r="BT73" i="7"/>
  <c r="BO116" i="7"/>
  <c r="CF249" i="7"/>
  <c r="BO134" i="7"/>
  <c r="BO244" i="7"/>
  <c r="CA113" i="7"/>
  <c r="CA218" i="7"/>
  <c r="CF129" i="7"/>
  <c r="CA226" i="7"/>
  <c r="BO236" i="7"/>
  <c r="CF8" i="7"/>
  <c r="CA5" i="7"/>
  <c r="CF259" i="7"/>
  <c r="CA258" i="7"/>
  <c r="CF254" i="7"/>
  <c r="BO42" i="7"/>
  <c r="BO97" i="7"/>
  <c r="BO53" i="7"/>
  <c r="BT150" i="7"/>
  <c r="CA178" i="7"/>
  <c r="CF255" i="7"/>
  <c r="CF225" i="7"/>
  <c r="CA279" i="7"/>
  <c r="BT302" i="7"/>
  <c r="BT290" i="7"/>
  <c r="CF108" i="7"/>
  <c r="CA100" i="7"/>
  <c r="CA92" i="7"/>
  <c r="CA120" i="7"/>
  <c r="CA128" i="7"/>
  <c r="CA169" i="7"/>
  <c r="BT236" i="7"/>
  <c r="BO181" i="7"/>
  <c r="BT260" i="7"/>
  <c r="BT166" i="7"/>
  <c r="CF205" i="7"/>
  <c r="BT280" i="7"/>
  <c r="BT21" i="7"/>
  <c r="BO145" i="7"/>
  <c r="BO314" i="7"/>
  <c r="BT20" i="7"/>
  <c r="BO6" i="7"/>
  <c r="CF314" i="7"/>
  <c r="BT322" i="7"/>
  <c r="CF122" i="7"/>
  <c r="CF128" i="7"/>
  <c r="CA201" i="7"/>
  <c r="CF214" i="7"/>
  <c r="CF127" i="7"/>
  <c r="CA32" i="7"/>
  <c r="CF221" i="7"/>
  <c r="CA116" i="7"/>
  <c r="CF92" i="7"/>
  <c r="BT12" i="7"/>
  <c r="CF309" i="7"/>
  <c r="CF59" i="7"/>
  <c r="BO146" i="7"/>
  <c r="CA244" i="7"/>
  <c r="BT143" i="7"/>
  <c r="BO172" i="7"/>
  <c r="BT247" i="7"/>
  <c r="BO158" i="7"/>
  <c r="BT222" i="7"/>
  <c r="BT146" i="7"/>
  <c r="BT265" i="7"/>
  <c r="BT178" i="7"/>
  <c r="BT51" i="7"/>
  <c r="BO95" i="7"/>
  <c r="BO159" i="7"/>
  <c r="CA236" i="7"/>
  <c r="BO313" i="7"/>
  <c r="BO13" i="7"/>
  <c r="BT283" i="7"/>
  <c r="BO16" i="7"/>
  <c r="CA42" i="7"/>
  <c r="CA97" i="7"/>
  <c r="CF81" i="7"/>
  <c r="CA53" i="7"/>
  <c r="BO208" i="7"/>
  <c r="BT201" i="7"/>
  <c r="BT179" i="7"/>
  <c r="BO137" i="7"/>
  <c r="BT190" i="7"/>
  <c r="BT306" i="7"/>
  <c r="BT294" i="7"/>
  <c r="CF302" i="7"/>
  <c r="CF290" i="7"/>
  <c r="BO24" i="7"/>
  <c r="BO108" i="7"/>
  <c r="BO38" i="7"/>
  <c r="BO126" i="7"/>
  <c r="BO155" i="7"/>
  <c r="CA181" i="7"/>
  <c r="CF260" i="7"/>
  <c r="CF166" i="7"/>
  <c r="BO11" i="7"/>
  <c r="CF280" i="7"/>
  <c r="CF21" i="7"/>
  <c r="CA145" i="7"/>
  <c r="CA314" i="7"/>
  <c r="BO267" i="7"/>
  <c r="CA6" i="7"/>
  <c r="BO12" i="7"/>
  <c r="CF322" i="7"/>
  <c r="CF97" i="7"/>
  <c r="BO94" i="7"/>
  <c r="BO49" i="7"/>
  <c r="BO248" i="7"/>
  <c r="BO200" i="7"/>
  <c r="BT95" i="7"/>
  <c r="BT107" i="7"/>
  <c r="BO142" i="7"/>
  <c r="BT172" i="7"/>
  <c r="BO115" i="7"/>
  <c r="BT115" i="7"/>
  <c r="BT219" i="7"/>
  <c r="CF262" i="7"/>
  <c r="BT131" i="7"/>
  <c r="BO197" i="7"/>
  <c r="CF247" i="7"/>
  <c r="CA158" i="7"/>
  <c r="CF222" i="7"/>
  <c r="CF146" i="7"/>
  <c r="CF178" i="7"/>
  <c r="CF51" i="7"/>
  <c r="CF99" i="7"/>
  <c r="CA95" i="7"/>
  <c r="CA159" i="7"/>
  <c r="BO242" i="7"/>
  <c r="CA313" i="7"/>
  <c r="CA13" i="7"/>
  <c r="CF283" i="7"/>
  <c r="CA16" i="7"/>
  <c r="BO78" i="7"/>
  <c r="BO65" i="7"/>
  <c r="BO143" i="7"/>
  <c r="BO50" i="7"/>
  <c r="BT165" i="7"/>
  <c r="BT188" i="7"/>
  <c r="CF179" i="7"/>
  <c r="CA137" i="7"/>
  <c r="CF190" i="7"/>
  <c r="CF294" i="7"/>
  <c r="BO269" i="7"/>
  <c r="BT310" i="7"/>
  <c r="CF158" i="7"/>
  <c r="CA24" i="7"/>
  <c r="CA108" i="7"/>
  <c r="CA38" i="7"/>
  <c r="CA126" i="7"/>
  <c r="CA155" i="7"/>
  <c r="BO247" i="7"/>
  <c r="BT194" i="7"/>
  <c r="BO186" i="7"/>
  <c r="BT232" i="7"/>
  <c r="BT251" i="7"/>
  <c r="CA267" i="7"/>
  <c r="BT308" i="7"/>
  <c r="CF16" i="7"/>
  <c r="CA12" i="7"/>
  <c r="CA49" i="7"/>
  <c r="CA248" i="7"/>
  <c r="CF95" i="7"/>
  <c r="CF107" i="7"/>
  <c r="CF82" i="7"/>
  <c r="CA142" i="7"/>
  <c r="CF172" i="7"/>
  <c r="CF203" i="7"/>
  <c r="CA150" i="7"/>
  <c r="CF202" i="7"/>
  <c r="BT69" i="7"/>
  <c r="CA115" i="7"/>
  <c r="CA72" i="7"/>
  <c r="CF137" i="7"/>
  <c r="CF115" i="7"/>
  <c r="CF219" i="7"/>
  <c r="BO214" i="7"/>
  <c r="CF256" i="7"/>
  <c r="CA81" i="7"/>
  <c r="CF131" i="7"/>
  <c r="CA197" i="7"/>
  <c r="BO163" i="7"/>
  <c r="BO210" i="7"/>
  <c r="BT275" i="7"/>
  <c r="BT285" i="7"/>
  <c r="BT32" i="7"/>
  <c r="BO51" i="7"/>
  <c r="BT39" i="7"/>
  <c r="BO249" i="7"/>
  <c r="BO195" i="7"/>
  <c r="CF112" i="7"/>
  <c r="CA170" i="7"/>
  <c r="CA242" i="7"/>
  <c r="BT8" i="7"/>
  <c r="BT274" i="7"/>
  <c r="BT5" i="7"/>
  <c r="CA78" i="7"/>
  <c r="CA65" i="7"/>
  <c r="CA50" i="7"/>
  <c r="CF165" i="7"/>
  <c r="CF188" i="7"/>
  <c r="BT191" i="7"/>
  <c r="BO198" i="7"/>
  <c r="BO224" i="7"/>
  <c r="BO165" i="7"/>
  <c r="BT229" i="7"/>
  <c r="BT215" i="7"/>
  <c r="BO167" i="7"/>
  <c r="BT163" i="7"/>
  <c r="CF306" i="7"/>
  <c r="CA269" i="7"/>
  <c r="CF310" i="7"/>
  <c r="BO96" i="7"/>
  <c r="BT138" i="7"/>
  <c r="BT211" i="7"/>
  <c r="CA247" i="7"/>
  <c r="CF194" i="7"/>
  <c r="CF28" i="7"/>
  <c r="CA186" i="7"/>
  <c r="CF232" i="7"/>
  <c r="CF251" i="7"/>
  <c r="CF308" i="7"/>
  <c r="BT235" i="7"/>
  <c r="BO281" i="7"/>
  <c r="BT113" i="7"/>
  <c r="BT117" i="7"/>
  <c r="CF69" i="7"/>
  <c r="CA214" i="7"/>
  <c r="CA157" i="7"/>
  <c r="CA163" i="7"/>
  <c r="CA210" i="7"/>
  <c r="CF285" i="7"/>
  <c r="CF110" i="7"/>
  <c r="CF32" i="7"/>
  <c r="CA51" i="7"/>
  <c r="CF39" i="7"/>
  <c r="CA249" i="7"/>
  <c r="CA195" i="7"/>
  <c r="BT220" i="7"/>
  <c r="CF274" i="7"/>
  <c r="CF5" i="7"/>
  <c r="BO31" i="7"/>
  <c r="BT147" i="7"/>
  <c r="BT67" i="7"/>
  <c r="BT53" i="7"/>
  <c r="BT142" i="7"/>
  <c r="BT71" i="7"/>
  <c r="BO83" i="7"/>
  <c r="CF191" i="7"/>
  <c r="CA198" i="7"/>
  <c r="CA224" i="7"/>
  <c r="CA165" i="7"/>
  <c r="CF229" i="7"/>
  <c r="CF215" i="7"/>
  <c r="CA167" i="7"/>
  <c r="CF163" i="7"/>
  <c r="BO8" i="7"/>
  <c r="BO256" i="7"/>
  <c r="CF33" i="7"/>
  <c r="CA99" i="7"/>
  <c r="CA96" i="7"/>
  <c r="CF138" i="7"/>
  <c r="CF211" i="7"/>
  <c r="BT226" i="7"/>
  <c r="BO203" i="7"/>
  <c r="BT14" i="7"/>
  <c r="CA281" i="7"/>
  <c r="CA60" i="7"/>
  <c r="CF117" i="7"/>
  <c r="CF18" i="7"/>
  <c r="CA291" i="7"/>
  <c r="BT121" i="7"/>
  <c r="BT65" i="7"/>
  <c r="CA132" i="7"/>
  <c r="BT170" i="7"/>
  <c r="BO103" i="7"/>
  <c r="BO303" i="7"/>
  <c r="BO23" i="7"/>
  <c r="BO40" i="7"/>
  <c r="BO177" i="7"/>
  <c r="BT17" i="7"/>
  <c r="BO229" i="7"/>
  <c r="BT6" i="7"/>
  <c r="BO110" i="7"/>
  <c r="BO43" i="7"/>
  <c r="BT96" i="7"/>
  <c r="BT167" i="7"/>
  <c r="BO253" i="7"/>
  <c r="CF220" i="7"/>
  <c r="BO239" i="7"/>
  <c r="BT303" i="7"/>
  <c r="CA31" i="7"/>
  <c r="CF67" i="7"/>
  <c r="CF53" i="7"/>
  <c r="CF142" i="7"/>
  <c r="CF71" i="7"/>
  <c r="CA83" i="7"/>
  <c r="BO262" i="7"/>
  <c r="BT258" i="7"/>
  <c r="BO191" i="7"/>
  <c r="BT270" i="7"/>
  <c r="BO268" i="7"/>
  <c r="CA8" i="7"/>
  <c r="CA256" i="7"/>
  <c r="BO39" i="7"/>
  <c r="BT50" i="7"/>
  <c r="BT83" i="7"/>
  <c r="CF226" i="7"/>
  <c r="CA203" i="7"/>
  <c r="BO246" i="7"/>
  <c r="BO304" i="7"/>
  <c r="BT268" i="7"/>
  <c r="BO284" i="7"/>
  <c r="CF14" i="7"/>
  <c r="BT13" i="7"/>
  <c r="BO297" i="7"/>
  <c r="CF44" i="7"/>
  <c r="CA206" i="7"/>
  <c r="BT43" i="7"/>
  <c r="BT78" i="7"/>
  <c r="BT58" i="7"/>
  <c r="CF121" i="7"/>
  <c r="CF65" i="7"/>
  <c r="BT24" i="7"/>
  <c r="CA103" i="7"/>
  <c r="CA303" i="7"/>
  <c r="BO265" i="7"/>
  <c r="BT98" i="7"/>
  <c r="CA177" i="7"/>
  <c r="CF17" i="7"/>
  <c r="CA229" i="7"/>
  <c r="CF6" i="7"/>
  <c r="CA43" i="7"/>
  <c r="CF96" i="7"/>
  <c r="CF167" i="7"/>
  <c r="CA253" i="7"/>
  <c r="BT218" i="7"/>
  <c r="BO274" i="7"/>
  <c r="CA239" i="7"/>
  <c r="CA296" i="7"/>
  <c r="CF303" i="7"/>
  <c r="BO67" i="7"/>
  <c r="BT151" i="7"/>
  <c r="BT40" i="7"/>
  <c r="BO151" i="7"/>
  <c r="BO26" i="7"/>
  <c r="BT55" i="7"/>
  <c r="BO153" i="7"/>
  <c r="BT261" i="7"/>
  <c r="CA262" i="7"/>
  <c r="CF258" i="7"/>
  <c r="CA191" i="7"/>
  <c r="CF270" i="7"/>
  <c r="CA268" i="7"/>
  <c r="CA15" i="7"/>
  <c r="BT284" i="7"/>
  <c r="CA39" i="7"/>
  <c r="CF50" i="7"/>
  <c r="BO228" i="7"/>
  <c r="BO233" i="7"/>
  <c r="BT149" i="7"/>
  <c r="CA246" i="7"/>
  <c r="CF268" i="7"/>
  <c r="CA284" i="7"/>
  <c r="BT289" i="7"/>
  <c r="BO212" i="7"/>
  <c r="BT267" i="7"/>
  <c r="CF13" i="7"/>
  <c r="BT276" i="7"/>
  <c r="CA297" i="7"/>
  <c r="L317" i="7"/>
  <c r="BB317" i="7" s="1"/>
  <c r="AK87" i="7"/>
  <c r="AD5" i="1"/>
  <c r="AA5" i="1"/>
  <c r="AD517" i="1"/>
  <c r="AA517" i="1"/>
  <c r="AB517" i="1" s="1"/>
  <c r="AD461" i="1"/>
  <c r="AA461" i="1"/>
  <c r="AB461" i="1" s="1"/>
  <c r="AD428" i="1"/>
  <c r="AA428" i="1"/>
  <c r="AB428" i="1" s="1"/>
  <c r="AD420" i="1"/>
  <c r="AA420" i="1"/>
  <c r="AD412" i="1"/>
  <c r="AA412" i="1"/>
  <c r="AB412" i="1" s="1"/>
  <c r="AD404" i="1"/>
  <c r="AA404" i="1"/>
  <c r="AB404" i="1" s="1"/>
  <c r="AD396" i="1"/>
  <c r="V158" i="7" s="1"/>
  <c r="BL158" i="7" s="1"/>
  <c r="AA396" i="1"/>
  <c r="AD388" i="1"/>
  <c r="V131" i="7" s="1"/>
  <c r="BL131" i="7" s="1"/>
  <c r="AA388" i="1"/>
  <c r="AD380" i="1"/>
  <c r="AA380" i="1"/>
  <c r="AB380" i="1" s="1"/>
  <c r="AD372" i="1"/>
  <c r="AA372" i="1"/>
  <c r="AB372" i="1" s="1"/>
  <c r="AD364" i="1"/>
  <c r="V225" i="7" s="1"/>
  <c r="BL225" i="7" s="1"/>
  <c r="AA364" i="1"/>
  <c r="AD356" i="1"/>
  <c r="AA356" i="1"/>
  <c r="AB356" i="1" s="1"/>
  <c r="AD348" i="1"/>
  <c r="AA348" i="1"/>
  <c r="AB348" i="1" s="1"/>
  <c r="AD340" i="1"/>
  <c r="AA340" i="1"/>
  <c r="AB340" i="1" s="1"/>
  <c r="AD332" i="1"/>
  <c r="AA332" i="1"/>
  <c r="AB332" i="1" s="1"/>
  <c r="AD324" i="1"/>
  <c r="AA324" i="1"/>
  <c r="AD316" i="1"/>
  <c r="AA316" i="1"/>
  <c r="AB316" i="1" s="1"/>
  <c r="AD308" i="1"/>
  <c r="AA308" i="1"/>
  <c r="AB308" i="1" s="1"/>
  <c r="AD300" i="1"/>
  <c r="AA300" i="1"/>
  <c r="AB300" i="1" s="1"/>
  <c r="AD292" i="1"/>
  <c r="AA292" i="1"/>
  <c r="AD284" i="1"/>
  <c r="AA284" i="1"/>
  <c r="AD276" i="1"/>
  <c r="AA276" i="1"/>
  <c r="AB276" i="1" s="1"/>
  <c r="AD268" i="1"/>
  <c r="AA268" i="1"/>
  <c r="AB268" i="1" s="1"/>
  <c r="AD260" i="1"/>
  <c r="AA260" i="1"/>
  <c r="AB260" i="1" s="1"/>
  <c r="AD252" i="1"/>
  <c r="AA252" i="1"/>
  <c r="AB252" i="1" s="1"/>
  <c r="AD244" i="1"/>
  <c r="AA244" i="1"/>
  <c r="AB244" i="1" s="1"/>
  <c r="AD236" i="1"/>
  <c r="AA236" i="1"/>
  <c r="AB236" i="1" s="1"/>
  <c r="AD227" i="1"/>
  <c r="AA227" i="1"/>
  <c r="AB227" i="1" s="1"/>
  <c r="AD219" i="1"/>
  <c r="AA219" i="1"/>
  <c r="AB219" i="1" s="1"/>
  <c r="AD211" i="1"/>
  <c r="AA211" i="1"/>
  <c r="AB211" i="1" s="1"/>
  <c r="AD194" i="1"/>
  <c r="AA194" i="1"/>
  <c r="AB194" i="1" s="1"/>
  <c r="AD178" i="1"/>
  <c r="AA178" i="1"/>
  <c r="AB178" i="1" s="1"/>
  <c r="AD162" i="1"/>
  <c r="AH139" i="7" s="1"/>
  <c r="BX139" i="7" s="1"/>
  <c r="AA162" i="1"/>
  <c r="AD146" i="1"/>
  <c r="AA146" i="1"/>
  <c r="AD138" i="1"/>
  <c r="AA138" i="1"/>
  <c r="AB138" i="1" s="1"/>
  <c r="AD130" i="1"/>
  <c r="AA130" i="1"/>
  <c r="AD122" i="1"/>
  <c r="AA122" i="1"/>
  <c r="AB122" i="1" s="1"/>
  <c r="AD114" i="1"/>
  <c r="AA114" i="1"/>
  <c r="AB114" i="1" s="1"/>
  <c r="AD106" i="1"/>
  <c r="AH316" i="7" s="1"/>
  <c r="AA106" i="1"/>
  <c r="AD98" i="1"/>
  <c r="AA98" i="1"/>
  <c r="AB98" i="1" s="1"/>
  <c r="AD90" i="1"/>
  <c r="AH209" i="7" s="1"/>
  <c r="AA90" i="1"/>
  <c r="AD82" i="1"/>
  <c r="AA82" i="1"/>
  <c r="AB82" i="1" s="1"/>
  <c r="AD74" i="1"/>
  <c r="AA74" i="1"/>
  <c r="AB74" i="1" s="1"/>
  <c r="AD58" i="1"/>
  <c r="AA58" i="1"/>
  <c r="AD50" i="1"/>
  <c r="AH250" i="7" s="1"/>
  <c r="BX250" i="7" s="1"/>
  <c r="AA50" i="1"/>
  <c r="AD42" i="1"/>
  <c r="AA42" i="1"/>
  <c r="AB42" i="1" s="1"/>
  <c r="AD34" i="1"/>
  <c r="AH35" i="7" s="1"/>
  <c r="AA34" i="1"/>
  <c r="AD26" i="1"/>
  <c r="V102" i="7" s="1"/>
  <c r="BL102" i="7" s="1"/>
  <c r="AA26" i="1"/>
  <c r="AD11" i="1"/>
  <c r="AA11" i="1"/>
  <c r="AB11" i="1" s="1"/>
  <c r="AD534" i="1"/>
  <c r="AA534" i="1"/>
  <c r="AB534" i="1" s="1"/>
  <c r="AD501" i="1"/>
  <c r="AA501" i="1"/>
  <c r="AB501" i="1" s="1"/>
  <c r="AD453" i="1"/>
  <c r="AA453" i="1"/>
  <c r="AB453" i="1" s="1"/>
  <c r="AD540" i="1"/>
  <c r="AA540" i="1"/>
  <c r="AB540" i="1" s="1"/>
  <c r="AD532" i="1"/>
  <c r="AA532" i="1"/>
  <c r="AB532" i="1" s="1"/>
  <c r="AD524" i="1"/>
  <c r="AA524" i="1"/>
  <c r="AB524" i="1" s="1"/>
  <c r="AD516" i="1"/>
  <c r="AA516" i="1"/>
  <c r="AD508" i="1"/>
  <c r="AA508" i="1"/>
  <c r="AD500" i="1"/>
  <c r="V279" i="7" s="1"/>
  <c r="BL279" i="7" s="1"/>
  <c r="AA500" i="1"/>
  <c r="AD492" i="1"/>
  <c r="AA492" i="1"/>
  <c r="AB492" i="1" s="1"/>
  <c r="AD484" i="1"/>
  <c r="AA484" i="1"/>
  <c r="AD476" i="1"/>
  <c r="V50" i="7" s="1"/>
  <c r="BL50" i="7" s="1"/>
  <c r="AA476" i="1"/>
  <c r="AD468" i="1"/>
  <c r="AA468" i="1"/>
  <c r="AB468" i="1" s="1"/>
  <c r="AD460" i="1"/>
  <c r="AA460" i="1"/>
  <c r="AB460" i="1" s="1"/>
  <c r="AD452" i="1"/>
  <c r="AA452" i="1"/>
  <c r="AD444" i="1"/>
  <c r="AA444" i="1"/>
  <c r="AB444" i="1" s="1"/>
  <c r="AD435" i="1"/>
  <c r="AA435" i="1"/>
  <c r="AB435" i="1" s="1"/>
  <c r="AD427" i="1"/>
  <c r="AA427" i="1"/>
  <c r="AB427" i="1" s="1"/>
  <c r="AD419" i="1"/>
  <c r="AA419" i="1"/>
  <c r="AB419" i="1" s="1"/>
  <c r="AD411" i="1"/>
  <c r="AA411" i="1"/>
  <c r="AB411" i="1" s="1"/>
  <c r="AD403" i="1"/>
  <c r="AA403" i="1"/>
  <c r="AB403" i="1" s="1"/>
  <c r="AD395" i="1"/>
  <c r="AA395" i="1"/>
  <c r="AB395" i="1" s="1"/>
  <c r="AD387" i="1"/>
  <c r="AA387" i="1"/>
  <c r="AB387" i="1" s="1"/>
  <c r="AD379" i="1"/>
  <c r="AA379" i="1"/>
  <c r="AB379" i="1" s="1"/>
  <c r="AD371" i="1"/>
  <c r="AA371" i="1"/>
  <c r="AB371" i="1" s="1"/>
  <c r="AD363" i="1"/>
  <c r="AA363" i="1"/>
  <c r="AB363" i="1" s="1"/>
  <c r="AD355" i="1"/>
  <c r="AA355" i="1"/>
  <c r="AD347" i="1"/>
  <c r="AA347" i="1"/>
  <c r="AB347" i="1" s="1"/>
  <c r="AD339" i="1"/>
  <c r="AA339" i="1"/>
  <c r="AB339" i="1" s="1"/>
  <c r="AD331" i="1"/>
  <c r="AA331" i="1"/>
  <c r="AB331" i="1" s="1"/>
  <c r="AD323" i="1"/>
  <c r="AA323" i="1"/>
  <c r="AB323" i="1" s="1"/>
  <c r="AD315" i="1"/>
  <c r="AA315" i="1"/>
  <c r="AB315" i="1" s="1"/>
  <c r="AD307" i="1"/>
  <c r="AA307" i="1"/>
  <c r="AB307" i="1" s="1"/>
  <c r="AD299" i="1"/>
  <c r="AA299" i="1"/>
  <c r="AB299" i="1" s="1"/>
  <c r="AD291" i="1"/>
  <c r="AA291" i="1"/>
  <c r="AD283" i="1"/>
  <c r="V55" i="7" s="1"/>
  <c r="BL55" i="7" s="1"/>
  <c r="AA283" i="1"/>
  <c r="AD275" i="1"/>
  <c r="V280" i="7" s="1"/>
  <c r="BL280" i="7" s="1"/>
  <c r="AA275" i="1"/>
  <c r="AD267" i="1"/>
  <c r="AA267" i="1"/>
  <c r="AB267" i="1" s="1"/>
  <c r="AD259" i="1"/>
  <c r="AA259" i="1"/>
  <c r="AB259" i="1" s="1"/>
  <c r="AD251" i="1"/>
  <c r="AT85" i="7" s="1"/>
  <c r="CJ85" i="7" s="1"/>
  <c r="AA251" i="1"/>
  <c r="AD243" i="1"/>
  <c r="AA243" i="1"/>
  <c r="AD235" i="1"/>
  <c r="AA235" i="1"/>
  <c r="AB235" i="1" s="1"/>
  <c r="AD226" i="1"/>
  <c r="AA226" i="1"/>
  <c r="AB226" i="1" s="1"/>
  <c r="AD218" i="1"/>
  <c r="AA218" i="1"/>
  <c r="AB218" i="1" s="1"/>
  <c r="AD209" i="1"/>
  <c r="AA209" i="1"/>
  <c r="AB209" i="1" s="1"/>
  <c r="AD201" i="1"/>
  <c r="AH288" i="7" s="1"/>
  <c r="AA201" i="1"/>
  <c r="AD193" i="1"/>
  <c r="AA193" i="1"/>
  <c r="AB193" i="1" s="1"/>
  <c r="AD177" i="1"/>
  <c r="AH119" i="7" s="1"/>
  <c r="AA177" i="1"/>
  <c r="AD169" i="1"/>
  <c r="AA169" i="1"/>
  <c r="AD161" i="1"/>
  <c r="AA161" i="1"/>
  <c r="AD153" i="1"/>
  <c r="AA153" i="1"/>
  <c r="AB153" i="1" s="1"/>
  <c r="AD137" i="1"/>
  <c r="AA137" i="1"/>
  <c r="AB137" i="1" s="1"/>
  <c r="AD121" i="1"/>
  <c r="AA121" i="1"/>
  <c r="AB121" i="1" s="1"/>
  <c r="AD113" i="1"/>
  <c r="AA113" i="1"/>
  <c r="AB113" i="1" s="1"/>
  <c r="AD105" i="1"/>
  <c r="AA105" i="1"/>
  <c r="AD97" i="1"/>
  <c r="AA97" i="1"/>
  <c r="AD89" i="1"/>
  <c r="AA89" i="1"/>
  <c r="AB89" i="1" s="1"/>
  <c r="AD81" i="1"/>
  <c r="AA81" i="1"/>
  <c r="AB81" i="1" s="1"/>
  <c r="AD73" i="1"/>
  <c r="AH298" i="7" s="1"/>
  <c r="AA73" i="1"/>
  <c r="AD57" i="1"/>
  <c r="AA57" i="1"/>
  <c r="AB57" i="1" s="1"/>
  <c r="AD49" i="1"/>
  <c r="AA49" i="1"/>
  <c r="AD41" i="1"/>
  <c r="V57" i="7" s="1"/>
  <c r="BL57" i="7" s="1"/>
  <c r="AA41" i="1"/>
  <c r="AD25" i="1"/>
  <c r="AA25" i="1"/>
  <c r="AD10" i="1"/>
  <c r="AA10" i="1"/>
  <c r="AD493" i="1"/>
  <c r="AA493" i="1"/>
  <c r="AB493" i="1" s="1"/>
  <c r="AD445" i="1"/>
  <c r="AA445" i="1"/>
  <c r="AB445" i="1" s="1"/>
  <c r="AD531" i="1"/>
  <c r="AA531" i="1"/>
  <c r="AD491" i="1"/>
  <c r="AA491" i="1"/>
  <c r="AB491" i="1" s="1"/>
  <c r="AD459" i="1"/>
  <c r="AA459" i="1"/>
  <c r="AB459" i="1" s="1"/>
  <c r="AD434" i="1"/>
  <c r="AA434" i="1"/>
  <c r="AB434" i="1" s="1"/>
  <c r="AD418" i="1"/>
  <c r="AA418" i="1"/>
  <c r="AB418" i="1" s="1"/>
  <c r="AD402" i="1"/>
  <c r="AA402" i="1"/>
  <c r="AB402" i="1" s="1"/>
  <c r="AD386" i="1"/>
  <c r="V262" i="7" s="1"/>
  <c r="BL262" i="7" s="1"/>
  <c r="AA386" i="1"/>
  <c r="AD370" i="1"/>
  <c r="AA370" i="1"/>
  <c r="AB370" i="1" s="1"/>
  <c r="AD362" i="1"/>
  <c r="AA362" i="1"/>
  <c r="AB362" i="1" s="1"/>
  <c r="AD354" i="1"/>
  <c r="AA354" i="1"/>
  <c r="AB354" i="1" s="1"/>
  <c r="AD346" i="1"/>
  <c r="AA346" i="1"/>
  <c r="AD338" i="1"/>
  <c r="AA338" i="1"/>
  <c r="AB338" i="1" s="1"/>
  <c r="AD330" i="1"/>
  <c r="AA330" i="1"/>
  <c r="AB330" i="1" s="1"/>
  <c r="AD322" i="1"/>
  <c r="AA322" i="1"/>
  <c r="AB322" i="1" s="1"/>
  <c r="AD314" i="1"/>
  <c r="AA314" i="1"/>
  <c r="AB314" i="1" s="1"/>
  <c r="AD306" i="1"/>
  <c r="AA306" i="1"/>
  <c r="AB306" i="1" s="1"/>
  <c r="AD298" i="1"/>
  <c r="AA298" i="1"/>
  <c r="AB298" i="1" s="1"/>
  <c r="AD290" i="1"/>
  <c r="V203" i="7" s="1"/>
  <c r="BL203" i="7" s="1"/>
  <c r="AA290" i="1"/>
  <c r="AD282" i="1"/>
  <c r="AA282" i="1"/>
  <c r="AB282" i="1" s="1"/>
  <c r="AD274" i="1"/>
  <c r="AA274" i="1"/>
  <c r="AD266" i="1"/>
  <c r="AA266" i="1"/>
  <c r="AD258" i="1"/>
  <c r="AA258" i="1"/>
  <c r="AB258" i="1" s="1"/>
  <c r="AD250" i="1"/>
  <c r="AA250" i="1"/>
  <c r="AB250" i="1" s="1"/>
  <c r="AD242" i="1"/>
  <c r="AA242" i="1"/>
  <c r="AB242" i="1" s="1"/>
  <c r="AD225" i="1"/>
  <c r="AA225" i="1"/>
  <c r="AB225" i="1" s="1"/>
  <c r="AD208" i="1"/>
  <c r="AA208" i="1"/>
  <c r="AB208" i="1" s="1"/>
  <c r="AD200" i="1"/>
  <c r="AT140" i="7" s="1"/>
  <c r="CJ140" i="7" s="1"/>
  <c r="AA200" i="1"/>
  <c r="AD192" i="1"/>
  <c r="AA192" i="1"/>
  <c r="AD184" i="1"/>
  <c r="V182" i="7" s="1"/>
  <c r="BL182" i="7" s="1"/>
  <c r="AA184" i="1"/>
  <c r="AD176" i="1"/>
  <c r="AA176" i="1"/>
  <c r="AB176" i="1" s="1"/>
  <c r="AD168" i="1"/>
  <c r="AA168" i="1"/>
  <c r="AB168" i="1" s="1"/>
  <c r="AD160" i="1"/>
  <c r="AA160" i="1"/>
  <c r="AB160" i="1" s="1"/>
  <c r="AD144" i="1"/>
  <c r="AA144" i="1"/>
  <c r="AB144" i="1" s="1"/>
  <c r="AD136" i="1"/>
  <c r="AH301" i="7" s="1"/>
  <c r="BX301" i="7" s="1"/>
  <c r="AA136" i="1"/>
  <c r="AD128" i="1"/>
  <c r="V207" i="7" s="1"/>
  <c r="BL207" i="7" s="1"/>
  <c r="AA128" i="1"/>
  <c r="AD96" i="1"/>
  <c r="V63" i="7" s="1"/>
  <c r="BL63" i="7" s="1"/>
  <c r="AA96" i="1"/>
  <c r="AD88" i="1"/>
  <c r="AA88" i="1"/>
  <c r="AB88" i="1" s="1"/>
  <c r="AD80" i="1"/>
  <c r="AH52" i="7" s="1"/>
  <c r="AA80" i="1"/>
  <c r="AD64" i="1"/>
  <c r="AA64" i="1"/>
  <c r="AB64" i="1" s="1"/>
  <c r="AD56" i="1"/>
  <c r="AA56" i="1"/>
  <c r="AB56" i="1" s="1"/>
  <c r="AD48" i="1"/>
  <c r="AH189" i="7" s="1"/>
  <c r="AA48" i="1"/>
  <c r="AD40" i="1"/>
  <c r="AA40" i="1"/>
  <c r="AD24" i="1"/>
  <c r="AH174" i="7" s="1"/>
  <c r="BX174" i="7" s="1"/>
  <c r="AA24" i="1"/>
  <c r="AD17" i="1"/>
  <c r="AA17" i="1"/>
  <c r="AB17" i="1" s="1"/>
  <c r="AD9" i="1"/>
  <c r="AA9" i="1"/>
  <c r="AB9" i="1" s="1"/>
  <c r="AD525" i="1"/>
  <c r="AA525" i="1"/>
  <c r="AB525" i="1" s="1"/>
  <c r="AD469" i="1"/>
  <c r="V156" i="7" s="1"/>
  <c r="BL156" i="7" s="1"/>
  <c r="AA469" i="1"/>
  <c r="AD547" i="1"/>
  <c r="AA547" i="1"/>
  <c r="AB547" i="1" s="1"/>
  <c r="AD507" i="1"/>
  <c r="V142" i="7" s="1"/>
  <c r="BL142" i="7" s="1"/>
  <c r="AA507" i="1"/>
  <c r="AD475" i="1"/>
  <c r="V155" i="7" s="1"/>
  <c r="BL155" i="7" s="1"/>
  <c r="AA475" i="1"/>
  <c r="AD451" i="1"/>
  <c r="AA451" i="1"/>
  <c r="AB451" i="1" s="1"/>
  <c r="AD426" i="1"/>
  <c r="AA426" i="1"/>
  <c r="AB426" i="1" s="1"/>
  <c r="AD410" i="1"/>
  <c r="AA410" i="1"/>
  <c r="AB410" i="1" s="1"/>
  <c r="AD394" i="1"/>
  <c r="AA394" i="1"/>
  <c r="AB394" i="1" s="1"/>
  <c r="AD378" i="1"/>
  <c r="AA378" i="1"/>
  <c r="AB378" i="1" s="1"/>
  <c r="AD546" i="1"/>
  <c r="AA546" i="1"/>
  <c r="AD538" i="1"/>
  <c r="AA538" i="1"/>
  <c r="AB538" i="1" s="1"/>
  <c r="AD530" i="1"/>
  <c r="AA530" i="1"/>
  <c r="AB530" i="1" s="1"/>
  <c r="AD522" i="1"/>
  <c r="AA522" i="1"/>
  <c r="AB522" i="1" s="1"/>
  <c r="AD514" i="1"/>
  <c r="AA514" i="1"/>
  <c r="AB514" i="1" s="1"/>
  <c r="AD506" i="1"/>
  <c r="AA506" i="1"/>
  <c r="AB506" i="1" s="1"/>
  <c r="AD498" i="1"/>
  <c r="AA498" i="1"/>
  <c r="AB498" i="1" s="1"/>
  <c r="AD490" i="1"/>
  <c r="AA490" i="1"/>
  <c r="AB490" i="1" s="1"/>
  <c r="AD482" i="1"/>
  <c r="AA482" i="1"/>
  <c r="AD474" i="1"/>
  <c r="AA474" i="1"/>
  <c r="AB474" i="1" s="1"/>
  <c r="AD466" i="1"/>
  <c r="AA466" i="1"/>
  <c r="AB466" i="1" s="1"/>
  <c r="AD458" i="1"/>
  <c r="AA458" i="1"/>
  <c r="AB458" i="1" s="1"/>
  <c r="AD450" i="1"/>
  <c r="AA450" i="1"/>
  <c r="AB450" i="1" s="1"/>
  <c r="AD442" i="1"/>
  <c r="AA442" i="1"/>
  <c r="AB442" i="1" s="1"/>
  <c r="AD433" i="1"/>
  <c r="V248" i="7" s="1"/>
  <c r="BL248" i="7" s="1"/>
  <c r="AA433" i="1"/>
  <c r="AD425" i="1"/>
  <c r="AA425" i="1"/>
  <c r="AB425" i="1" s="1"/>
  <c r="AD417" i="1"/>
  <c r="AA417" i="1"/>
  <c r="AB417" i="1" s="1"/>
  <c r="AD409" i="1"/>
  <c r="AA409" i="1"/>
  <c r="AB409" i="1" s="1"/>
  <c r="AD401" i="1"/>
  <c r="AA401" i="1"/>
  <c r="AB401" i="1" s="1"/>
  <c r="AD393" i="1"/>
  <c r="AA393" i="1"/>
  <c r="AB393" i="1" s="1"/>
  <c r="AD385" i="1"/>
  <c r="V238" i="7" s="1"/>
  <c r="BL238" i="7" s="1"/>
  <c r="AA385" i="1"/>
  <c r="AD377" i="1"/>
  <c r="AA377" i="1"/>
  <c r="AD369" i="1"/>
  <c r="AA369" i="1"/>
  <c r="AD361" i="1"/>
  <c r="AA361" i="1"/>
  <c r="AB361" i="1" s="1"/>
  <c r="AD353" i="1"/>
  <c r="AA353" i="1"/>
  <c r="AB353" i="1" s="1"/>
  <c r="AD345" i="1"/>
  <c r="AA345" i="1"/>
  <c r="AD337" i="1"/>
  <c r="AA337" i="1"/>
  <c r="AB337" i="1" s="1"/>
  <c r="AD329" i="1"/>
  <c r="V218" i="7" s="1"/>
  <c r="BL218" i="7" s="1"/>
  <c r="AA329" i="1"/>
  <c r="AD321" i="1"/>
  <c r="AA321" i="1"/>
  <c r="AB321" i="1" s="1"/>
  <c r="AD313" i="1"/>
  <c r="AA313" i="1"/>
  <c r="AB313" i="1" s="1"/>
  <c r="AD305" i="1"/>
  <c r="AA305" i="1"/>
  <c r="AB305" i="1" s="1"/>
  <c r="AD297" i="1"/>
  <c r="AA297" i="1"/>
  <c r="AB297" i="1" s="1"/>
  <c r="AD289" i="1"/>
  <c r="AA289" i="1"/>
  <c r="AD281" i="1"/>
  <c r="AA281" i="1"/>
  <c r="AD273" i="1"/>
  <c r="AA273" i="1"/>
  <c r="AB273" i="1" s="1"/>
  <c r="AD265" i="1"/>
  <c r="AA265" i="1"/>
  <c r="AB265" i="1" s="1"/>
  <c r="AD257" i="1"/>
  <c r="AT237" i="7" s="1"/>
  <c r="CJ237" i="7" s="1"/>
  <c r="AA257" i="1"/>
  <c r="AD224" i="1"/>
  <c r="AT180" i="7" s="1"/>
  <c r="CJ180" i="7" s="1"/>
  <c r="AA224" i="1"/>
  <c r="AD216" i="1"/>
  <c r="AA216" i="1"/>
  <c r="AD207" i="1"/>
  <c r="AA207" i="1"/>
  <c r="AD199" i="1"/>
  <c r="AT240" i="7" s="1"/>
  <c r="CJ240" i="7" s="1"/>
  <c r="AA199" i="1"/>
  <c r="AD167" i="1"/>
  <c r="AA167" i="1"/>
  <c r="AB167" i="1" s="1"/>
  <c r="AD159" i="1"/>
  <c r="AA159" i="1"/>
  <c r="AD151" i="1"/>
  <c r="V241" i="7" s="1"/>
  <c r="BL241" i="7" s="1"/>
  <c r="AA151" i="1"/>
  <c r="AD143" i="1"/>
  <c r="AA143" i="1"/>
  <c r="AB143" i="1" s="1"/>
  <c r="AD135" i="1"/>
  <c r="AA135" i="1"/>
  <c r="AB135" i="1" s="1"/>
  <c r="AD127" i="1"/>
  <c r="AH89" i="7" s="1"/>
  <c r="AA127" i="1"/>
  <c r="AD119" i="1"/>
  <c r="AA119" i="1"/>
  <c r="AB119" i="1" s="1"/>
  <c r="AD111" i="1"/>
  <c r="AA111" i="1"/>
  <c r="AB111" i="1" s="1"/>
  <c r="AD103" i="1"/>
  <c r="AA103" i="1"/>
  <c r="AD95" i="1"/>
  <c r="AA95" i="1"/>
  <c r="AB95" i="1" s="1"/>
  <c r="AD63" i="1"/>
  <c r="AA63" i="1"/>
  <c r="AB63" i="1" s="1"/>
  <c r="AD55" i="1"/>
  <c r="AA55" i="1"/>
  <c r="AB55" i="1" s="1"/>
  <c r="AD47" i="1"/>
  <c r="AH7" i="7" s="1"/>
  <c r="AA47" i="1"/>
  <c r="AD39" i="1"/>
  <c r="AH245" i="7" s="1"/>
  <c r="BX245" i="7" s="1"/>
  <c r="AA39" i="1"/>
  <c r="AD23" i="1"/>
  <c r="AA23" i="1"/>
  <c r="AD16" i="1"/>
  <c r="AA16" i="1"/>
  <c r="AD8" i="1"/>
  <c r="AA8" i="1"/>
  <c r="AD541" i="1"/>
  <c r="AA541" i="1"/>
  <c r="AB541" i="1" s="1"/>
  <c r="AD485" i="1"/>
  <c r="AA485" i="1"/>
  <c r="AB485" i="1" s="1"/>
  <c r="AD548" i="1"/>
  <c r="AA548" i="1"/>
  <c r="AB548" i="1" s="1"/>
  <c r="AD515" i="1"/>
  <c r="AA515" i="1"/>
  <c r="AB515" i="1" s="1"/>
  <c r="AD467" i="1"/>
  <c r="AA467" i="1"/>
  <c r="AB467" i="1" s="1"/>
  <c r="AD443" i="1"/>
  <c r="AA443" i="1"/>
  <c r="AB443" i="1" s="1"/>
  <c r="AD545" i="1"/>
  <c r="V73" i="7" s="1"/>
  <c r="BL73" i="7" s="1"/>
  <c r="AA545" i="1"/>
  <c r="AD537" i="1"/>
  <c r="V193" i="7" s="1"/>
  <c r="BL193" i="7" s="1"/>
  <c r="AA537" i="1"/>
  <c r="AD529" i="1"/>
  <c r="AA529" i="1"/>
  <c r="AB529" i="1" s="1"/>
  <c r="AD521" i="1"/>
  <c r="V291" i="7" s="1"/>
  <c r="BL291" i="7" s="1"/>
  <c r="AA521" i="1"/>
  <c r="AD513" i="1"/>
  <c r="AA513" i="1"/>
  <c r="AB513" i="1" s="1"/>
  <c r="AD505" i="1"/>
  <c r="AA505" i="1"/>
  <c r="AB505" i="1" s="1"/>
  <c r="AD497" i="1"/>
  <c r="V127" i="7" s="1"/>
  <c r="BL127" i="7" s="1"/>
  <c r="AA497" i="1"/>
  <c r="AD489" i="1"/>
  <c r="AA489" i="1"/>
  <c r="AB489" i="1" s="1"/>
  <c r="AD481" i="1"/>
  <c r="AA481" i="1"/>
  <c r="AB481" i="1" s="1"/>
  <c r="AD473" i="1"/>
  <c r="AA473" i="1"/>
  <c r="AB473" i="1" s="1"/>
  <c r="AD465" i="1"/>
  <c r="AA465" i="1"/>
  <c r="AB465" i="1" s="1"/>
  <c r="AD457" i="1"/>
  <c r="AA457" i="1"/>
  <c r="AB457" i="1" s="1"/>
  <c r="AD449" i="1"/>
  <c r="AA449" i="1"/>
  <c r="AB449" i="1" s="1"/>
  <c r="AD440" i="1"/>
  <c r="AA440" i="1"/>
  <c r="AB440" i="1" s="1"/>
  <c r="AD432" i="1"/>
  <c r="AA432" i="1"/>
  <c r="AB432" i="1" s="1"/>
  <c r="AD424" i="1"/>
  <c r="AA424" i="1"/>
  <c r="AB424" i="1" s="1"/>
  <c r="AD416" i="1"/>
  <c r="AA416" i="1"/>
  <c r="AB416" i="1" s="1"/>
  <c r="AD408" i="1"/>
  <c r="V186" i="7" s="1"/>
  <c r="BL186" i="7" s="1"/>
  <c r="AA408" i="1"/>
  <c r="AD400" i="1"/>
  <c r="AA400" i="1"/>
  <c r="AB400" i="1" s="1"/>
  <c r="AD392" i="1"/>
  <c r="AA392" i="1"/>
  <c r="AD384" i="1"/>
  <c r="V259" i="7" s="1"/>
  <c r="BL259" i="7" s="1"/>
  <c r="AA384" i="1"/>
  <c r="AD376" i="1"/>
  <c r="AA376" i="1"/>
  <c r="AB376" i="1" s="1"/>
  <c r="AD368" i="1"/>
  <c r="AA368" i="1"/>
  <c r="AB368" i="1" s="1"/>
  <c r="AD360" i="1"/>
  <c r="V100" i="7" s="1"/>
  <c r="BL100" i="7" s="1"/>
  <c r="AA360" i="1"/>
  <c r="AD352" i="1"/>
  <c r="AA352" i="1"/>
  <c r="AB352" i="1" s="1"/>
  <c r="AD344" i="1"/>
  <c r="V313" i="7" s="1"/>
  <c r="BL313" i="7" s="1"/>
  <c r="AA344" i="1"/>
  <c r="AD336" i="1"/>
  <c r="AA336" i="1"/>
  <c r="AB336" i="1" s="1"/>
  <c r="AD328" i="1"/>
  <c r="AA328" i="1"/>
  <c r="AB328" i="1" s="1"/>
  <c r="AD320" i="1"/>
  <c r="AA320" i="1"/>
  <c r="AB320" i="1" s="1"/>
  <c r="AD312" i="1"/>
  <c r="AA312" i="1"/>
  <c r="AB312" i="1" s="1"/>
  <c r="AD304" i="1"/>
  <c r="AA304" i="1"/>
  <c r="AD296" i="1"/>
  <c r="AA296" i="1"/>
  <c r="AB296" i="1" s="1"/>
  <c r="AD288" i="1"/>
  <c r="AA288" i="1"/>
  <c r="AB288" i="1" s="1"/>
  <c r="AD280" i="1"/>
  <c r="AA280" i="1"/>
  <c r="AB280" i="1" s="1"/>
  <c r="AD272" i="1"/>
  <c r="AA272" i="1"/>
  <c r="AB272" i="1" s="1"/>
  <c r="AD264" i="1"/>
  <c r="V294" i="7" s="1"/>
  <c r="BL294" i="7" s="1"/>
  <c r="AA264" i="1"/>
  <c r="AD256" i="1"/>
  <c r="AA256" i="1"/>
  <c r="AD248" i="1"/>
  <c r="AA248" i="1"/>
  <c r="AB248" i="1" s="1"/>
  <c r="AD240" i="1"/>
  <c r="AA240" i="1"/>
  <c r="AB240" i="1" s="1"/>
  <c r="AD232" i="1"/>
  <c r="AA232" i="1"/>
  <c r="AB232" i="1" s="1"/>
  <c r="AD223" i="1"/>
  <c r="AA223" i="1"/>
  <c r="AB223" i="1" s="1"/>
  <c r="AD215" i="1"/>
  <c r="AT68" i="7" s="1"/>
  <c r="CJ68" i="7" s="1"/>
  <c r="AA215" i="1"/>
  <c r="AD206" i="1"/>
  <c r="AA206" i="1"/>
  <c r="AB206" i="1" s="1"/>
  <c r="AD198" i="1"/>
  <c r="AA198" i="1"/>
  <c r="AB198" i="1" s="1"/>
  <c r="AD190" i="1"/>
  <c r="AH264" i="7" s="1"/>
  <c r="AA190" i="1"/>
  <c r="AD174" i="1"/>
  <c r="V299" i="7" s="1"/>
  <c r="BL299" i="7" s="1"/>
  <c r="AA174" i="1"/>
  <c r="AD166" i="1"/>
  <c r="AA166" i="1"/>
  <c r="AD150" i="1"/>
  <c r="AA150" i="1"/>
  <c r="AB150" i="1" s="1"/>
  <c r="AD142" i="1"/>
  <c r="AA142" i="1"/>
  <c r="AB142" i="1" s="1"/>
  <c r="AD134" i="1"/>
  <c r="AT93" i="7" s="1"/>
  <c r="CJ93" i="7" s="1"/>
  <c r="AA134" i="1"/>
  <c r="AD126" i="1"/>
  <c r="AT171" i="7" s="1"/>
  <c r="CJ171" i="7" s="1"/>
  <c r="AA126" i="1"/>
  <c r="AD118" i="1"/>
  <c r="AH173" i="7" s="1"/>
  <c r="AA118" i="1"/>
  <c r="AD110" i="1"/>
  <c r="AA110" i="1"/>
  <c r="AB110" i="1" s="1"/>
  <c r="AD102" i="1"/>
  <c r="AA102" i="1"/>
  <c r="AB102" i="1" s="1"/>
  <c r="AD94" i="1"/>
  <c r="AH37" i="7" s="1"/>
  <c r="AA94" i="1"/>
  <c r="AD86" i="1"/>
  <c r="AA86" i="1"/>
  <c r="AD78" i="1"/>
  <c r="AA78" i="1"/>
  <c r="AB78" i="1" s="1"/>
  <c r="AD70" i="1"/>
  <c r="AH312" i="7" s="1"/>
  <c r="BX312" i="7" s="1"/>
  <c r="AA70" i="1"/>
  <c r="AD62" i="1"/>
  <c r="AA62" i="1"/>
  <c r="AB62" i="1" s="1"/>
  <c r="AD54" i="1"/>
  <c r="AA54" i="1"/>
  <c r="AB54" i="1" s="1"/>
  <c r="AD46" i="1"/>
  <c r="AA46" i="1"/>
  <c r="AB46" i="1" s="1"/>
  <c r="AD38" i="1"/>
  <c r="AH91" i="7" s="1"/>
  <c r="AA38" i="1"/>
  <c r="AD15" i="1"/>
  <c r="AA15" i="1"/>
  <c r="AD7" i="1"/>
  <c r="AA7" i="1"/>
  <c r="AD542" i="1"/>
  <c r="AA542" i="1"/>
  <c r="AB542" i="1" s="1"/>
  <c r="AD509" i="1"/>
  <c r="AA509" i="1"/>
  <c r="AB509" i="1" s="1"/>
  <c r="AD436" i="1"/>
  <c r="AA436" i="1"/>
  <c r="AB436" i="1" s="1"/>
  <c r="AD523" i="1"/>
  <c r="AA523" i="1"/>
  <c r="AB523" i="1" s="1"/>
  <c r="AD483" i="1"/>
  <c r="AA483" i="1"/>
  <c r="AD536" i="1"/>
  <c r="AA536" i="1"/>
  <c r="AB536" i="1" s="1"/>
  <c r="AD520" i="1"/>
  <c r="AA520" i="1"/>
  <c r="AB520" i="1" s="1"/>
  <c r="AD504" i="1"/>
  <c r="AA504" i="1"/>
  <c r="AB504" i="1" s="1"/>
  <c r="AD496" i="1"/>
  <c r="AA496" i="1"/>
  <c r="AB496" i="1" s="1"/>
  <c r="AD488" i="1"/>
  <c r="AA488" i="1"/>
  <c r="AD480" i="1"/>
  <c r="AA480" i="1"/>
  <c r="AB480" i="1" s="1"/>
  <c r="AD472" i="1"/>
  <c r="AA472" i="1"/>
  <c r="AB472" i="1" s="1"/>
  <c r="AD464" i="1"/>
  <c r="AA464" i="1"/>
  <c r="AD456" i="1"/>
  <c r="AA456" i="1"/>
  <c r="AB456" i="1" s="1"/>
  <c r="AD448" i="1"/>
  <c r="AA448" i="1"/>
  <c r="AB448" i="1" s="1"/>
  <c r="AD439" i="1"/>
  <c r="AA439" i="1"/>
  <c r="AB439" i="1" s="1"/>
  <c r="AD431" i="1"/>
  <c r="AA431" i="1"/>
  <c r="AB431" i="1" s="1"/>
  <c r="AD423" i="1"/>
  <c r="AA423" i="1"/>
  <c r="AD415" i="1"/>
  <c r="V268" i="7" s="1"/>
  <c r="BL268" i="7" s="1"/>
  <c r="AA415" i="1"/>
  <c r="AD407" i="1"/>
  <c r="AA407" i="1"/>
  <c r="AB407" i="1" s="1"/>
  <c r="AD399" i="1"/>
  <c r="AA399" i="1"/>
  <c r="AB399" i="1" s="1"/>
  <c r="AD391" i="1"/>
  <c r="AA391" i="1"/>
  <c r="AB391" i="1" s="1"/>
  <c r="AD383" i="1"/>
  <c r="AA383" i="1"/>
  <c r="AB383" i="1" s="1"/>
  <c r="AD375" i="1"/>
  <c r="V128" i="7" s="1"/>
  <c r="BL128" i="7" s="1"/>
  <c r="AA375" i="1"/>
  <c r="AD367" i="1"/>
  <c r="AA367" i="1"/>
  <c r="AB367" i="1" s="1"/>
  <c r="AD359" i="1"/>
  <c r="AA359" i="1"/>
  <c r="AB359" i="1" s="1"/>
  <c r="AD351" i="1"/>
  <c r="AA351" i="1"/>
  <c r="AD343" i="1"/>
  <c r="V253" i="7" s="1"/>
  <c r="BL253" i="7" s="1"/>
  <c r="AA343" i="1"/>
  <c r="AD335" i="1"/>
  <c r="AA335" i="1"/>
  <c r="AB335" i="1" s="1"/>
  <c r="AD327" i="1"/>
  <c r="AA327" i="1"/>
  <c r="AB327" i="1" s="1"/>
  <c r="AD319" i="1"/>
  <c r="AA319" i="1"/>
  <c r="AB319" i="1" s="1"/>
  <c r="AD311" i="1"/>
  <c r="AA311" i="1"/>
  <c r="AB311" i="1" s="1"/>
  <c r="AD303" i="1"/>
  <c r="AA303" i="1"/>
  <c r="AB303" i="1" s="1"/>
  <c r="AD295" i="1"/>
  <c r="AA295" i="1"/>
  <c r="AB295" i="1" s="1"/>
  <c r="AD287" i="1"/>
  <c r="AA287" i="1"/>
  <c r="AD279" i="1"/>
  <c r="AA279" i="1"/>
  <c r="AB279" i="1" s="1"/>
  <c r="AD271" i="1"/>
  <c r="V20" i="7" s="1"/>
  <c r="BL20" i="7" s="1"/>
  <c r="AA271" i="1"/>
  <c r="AD263" i="1"/>
  <c r="AA263" i="1"/>
  <c r="AB263" i="1" s="1"/>
  <c r="AD255" i="1"/>
  <c r="AA255" i="1"/>
  <c r="AB255" i="1" s="1"/>
  <c r="AD247" i="1"/>
  <c r="AT84" i="7" s="1"/>
  <c r="CJ84" i="7" s="1"/>
  <c r="AA247" i="1"/>
  <c r="AD239" i="1"/>
  <c r="AA239" i="1"/>
  <c r="AB239" i="1" s="1"/>
  <c r="AD231" i="1"/>
  <c r="AA231" i="1"/>
  <c r="AB231" i="1" s="1"/>
  <c r="AD222" i="1"/>
  <c r="AA222" i="1"/>
  <c r="AB222" i="1" s="1"/>
  <c r="AD214" i="1"/>
  <c r="AT30" i="7" s="1"/>
  <c r="CJ30" i="7" s="1"/>
  <c r="AA214" i="1"/>
  <c r="AD197" i="1"/>
  <c r="V305" i="7" s="1"/>
  <c r="BL305" i="7" s="1"/>
  <c r="AA197" i="1"/>
  <c r="AD189" i="1"/>
  <c r="AA189" i="1"/>
  <c r="AB189" i="1" s="1"/>
  <c r="AD181" i="1"/>
  <c r="V282" i="7" s="1"/>
  <c r="BL282" i="7" s="1"/>
  <c r="AA181" i="1"/>
  <c r="AD165" i="1"/>
  <c r="AH184" i="7" s="1"/>
  <c r="AA165" i="1"/>
  <c r="AD149" i="1"/>
  <c r="AH161" i="7" s="1"/>
  <c r="AA149" i="1"/>
  <c r="AD141" i="1"/>
  <c r="AA141" i="1"/>
  <c r="AB141" i="1" s="1"/>
  <c r="AD133" i="1"/>
  <c r="AA133" i="1"/>
  <c r="AB133" i="1" s="1"/>
  <c r="AD125" i="1"/>
  <c r="AA125" i="1"/>
  <c r="AD117" i="1"/>
  <c r="AA117" i="1"/>
  <c r="AD109" i="1"/>
  <c r="AA109" i="1"/>
  <c r="AD93" i="1"/>
  <c r="V266" i="7" s="1"/>
  <c r="BL266" i="7" s="1"/>
  <c r="AA93" i="1"/>
  <c r="AD85" i="1"/>
  <c r="AA85" i="1"/>
  <c r="AB85" i="1" s="1"/>
  <c r="AD77" i="1"/>
  <c r="AH104" i="7" s="1"/>
  <c r="BX104" i="7" s="1"/>
  <c r="AA77" i="1"/>
  <c r="AD69" i="1"/>
  <c r="AA69" i="1"/>
  <c r="AD61" i="1"/>
  <c r="AA61" i="1"/>
  <c r="AB61" i="1" s="1"/>
  <c r="AD53" i="1"/>
  <c r="AA53" i="1"/>
  <c r="AB53" i="1" s="1"/>
  <c r="AD29" i="1"/>
  <c r="AA29" i="1"/>
  <c r="AB29" i="1" s="1"/>
  <c r="AD21" i="1"/>
  <c r="AH152" i="7" s="1"/>
  <c r="BX152" i="7" s="1"/>
  <c r="AA21" i="1"/>
  <c r="AD14" i="1"/>
  <c r="AH124" i="7" s="1"/>
  <c r="AA14" i="1"/>
  <c r="AD6" i="1"/>
  <c r="AH144" i="7" s="1"/>
  <c r="AA6" i="1"/>
  <c r="AD533" i="1"/>
  <c r="AA533" i="1"/>
  <c r="AB533" i="1" s="1"/>
  <c r="AD477" i="1"/>
  <c r="AA477" i="1"/>
  <c r="AB477" i="1" s="1"/>
  <c r="AD539" i="1"/>
  <c r="AA539" i="1"/>
  <c r="AB539" i="1" s="1"/>
  <c r="AD499" i="1"/>
  <c r="AA499" i="1"/>
  <c r="AB499" i="1" s="1"/>
  <c r="AD544" i="1"/>
  <c r="AA544" i="1"/>
  <c r="AD528" i="1"/>
  <c r="AA528" i="1"/>
  <c r="AB528" i="1" s="1"/>
  <c r="AD512" i="1"/>
  <c r="V64" i="7" s="1"/>
  <c r="BL64" i="7" s="1"/>
  <c r="AA512" i="1"/>
  <c r="AD543" i="1"/>
  <c r="AA543" i="1"/>
  <c r="AB543" i="1" s="1"/>
  <c r="AD535" i="1"/>
  <c r="AA535" i="1"/>
  <c r="AB535" i="1" s="1"/>
  <c r="AD527" i="1"/>
  <c r="V117" i="7" s="1"/>
  <c r="BL117" i="7" s="1"/>
  <c r="AA527" i="1"/>
  <c r="AD519" i="1"/>
  <c r="AA519" i="1"/>
  <c r="AB519" i="1" s="1"/>
  <c r="AD511" i="1"/>
  <c r="AA511" i="1"/>
  <c r="AB511" i="1" s="1"/>
  <c r="AD503" i="1"/>
  <c r="V261" i="7" s="1"/>
  <c r="BL261" i="7" s="1"/>
  <c r="AA503" i="1"/>
  <c r="AD495" i="1"/>
  <c r="V6" i="7" s="1"/>
  <c r="BL6" i="7" s="1"/>
  <c r="AA495" i="1"/>
  <c r="AD487" i="1"/>
  <c r="V38" i="7" s="1"/>
  <c r="BL38" i="7" s="1"/>
  <c r="AA487" i="1"/>
  <c r="AD479" i="1"/>
  <c r="AA479" i="1"/>
  <c r="AB479" i="1" s="1"/>
  <c r="AD471" i="1"/>
  <c r="AA471" i="1"/>
  <c r="AD463" i="1"/>
  <c r="AA463" i="1"/>
  <c r="AB463" i="1" s="1"/>
  <c r="AD455" i="1"/>
  <c r="AA455" i="1"/>
  <c r="AB455" i="1" s="1"/>
  <c r="AD447" i="1"/>
  <c r="AA447" i="1"/>
  <c r="AD438" i="1"/>
  <c r="V23" i="7" s="1"/>
  <c r="BL23" i="7" s="1"/>
  <c r="AA438" i="1"/>
  <c r="AD430" i="1"/>
  <c r="V76" i="7" s="1"/>
  <c r="BL76" i="7" s="1"/>
  <c r="AA430" i="1"/>
  <c r="AD422" i="1"/>
  <c r="AA422" i="1"/>
  <c r="AB422" i="1" s="1"/>
  <c r="AD414" i="1"/>
  <c r="AA414" i="1"/>
  <c r="AB414" i="1" s="1"/>
  <c r="AD406" i="1"/>
  <c r="V5" i="7" s="1"/>
  <c r="BL5" i="7" s="1"/>
  <c r="AA406" i="1"/>
  <c r="AD398" i="1"/>
  <c r="AA398" i="1"/>
  <c r="AB398" i="1" s="1"/>
  <c r="AD390" i="1"/>
  <c r="AA390" i="1"/>
  <c r="AB390" i="1" s="1"/>
  <c r="AD382" i="1"/>
  <c r="V285" i="7" s="1"/>
  <c r="BL285" i="7" s="1"/>
  <c r="AA382" i="1"/>
  <c r="AD374" i="1"/>
  <c r="AA374" i="1"/>
  <c r="AB374" i="1" s="1"/>
  <c r="AD366" i="1"/>
  <c r="AA366" i="1"/>
  <c r="AB366" i="1" s="1"/>
  <c r="AD358" i="1"/>
  <c r="AA358" i="1"/>
  <c r="AD350" i="1"/>
  <c r="V168" i="7" s="1"/>
  <c r="BL168" i="7" s="1"/>
  <c r="AA350" i="1"/>
  <c r="AD342" i="1"/>
  <c r="AA342" i="1"/>
  <c r="AB342" i="1" s="1"/>
  <c r="AD334" i="1"/>
  <c r="AA334" i="1"/>
  <c r="AB334" i="1" s="1"/>
  <c r="AD326" i="1"/>
  <c r="AA326" i="1"/>
  <c r="AB326" i="1" s="1"/>
  <c r="AD318" i="1"/>
  <c r="AA318" i="1"/>
  <c r="AB318" i="1" s="1"/>
  <c r="AD310" i="1"/>
  <c r="AA310" i="1"/>
  <c r="AB310" i="1" s="1"/>
  <c r="AD302" i="1"/>
  <c r="AA302" i="1"/>
  <c r="AB302" i="1" s="1"/>
  <c r="AD294" i="1"/>
  <c r="AA294" i="1"/>
  <c r="AB294" i="1" s="1"/>
  <c r="AD286" i="1"/>
  <c r="AA286" i="1"/>
  <c r="AB286" i="1" s="1"/>
  <c r="AD278" i="1"/>
  <c r="AA278" i="1"/>
  <c r="AB278" i="1" s="1"/>
  <c r="AD270" i="1"/>
  <c r="V297" i="7" s="1"/>
  <c r="BL297" i="7" s="1"/>
  <c r="AA270" i="1"/>
  <c r="AD262" i="1"/>
  <c r="AA262" i="1"/>
  <c r="AB262" i="1" s="1"/>
  <c r="AD246" i="1"/>
  <c r="AA246" i="1"/>
  <c r="AB246" i="1" s="1"/>
  <c r="AD238" i="1"/>
  <c r="AA238" i="1"/>
  <c r="AB238" i="1" s="1"/>
  <c r="AD230" i="1"/>
  <c r="V160" i="7" s="1"/>
  <c r="BL160" i="7" s="1"/>
  <c r="AA230" i="1"/>
  <c r="AD221" i="1"/>
  <c r="AA221" i="1"/>
  <c r="AB221" i="1" s="1"/>
  <c r="AD213" i="1"/>
  <c r="AT174" i="7" s="1"/>
  <c r="CJ174" i="7" s="1"/>
  <c r="AA213" i="1"/>
  <c r="AD196" i="1"/>
  <c r="AA196" i="1"/>
  <c r="AB196" i="1" s="1"/>
  <c r="AD180" i="1"/>
  <c r="AA180" i="1"/>
  <c r="AB180" i="1" s="1"/>
  <c r="AD172" i="1"/>
  <c r="AH230" i="7" s="1"/>
  <c r="AA172" i="1"/>
  <c r="AD164" i="1"/>
  <c r="AA164" i="1"/>
  <c r="AB164" i="1" s="1"/>
  <c r="AD148" i="1"/>
  <c r="AA148" i="1"/>
  <c r="AB148" i="1" s="1"/>
  <c r="AD140" i="1"/>
  <c r="AA140" i="1"/>
  <c r="AB140" i="1" s="1"/>
  <c r="AD132" i="1"/>
  <c r="AH62" i="7" s="1"/>
  <c r="AA132" i="1"/>
  <c r="AD124" i="1"/>
  <c r="AH130" i="7" s="1"/>
  <c r="AA124" i="1"/>
  <c r="AD116" i="1"/>
  <c r="AH196" i="7" s="1"/>
  <c r="AA116" i="1"/>
  <c r="AD108" i="1"/>
  <c r="AA108" i="1"/>
  <c r="AB108" i="1" s="1"/>
  <c r="AD92" i="1"/>
  <c r="AA92" i="1"/>
  <c r="AD84" i="1"/>
  <c r="AA84" i="1"/>
  <c r="AB84" i="1" s="1"/>
  <c r="AD76" i="1"/>
  <c r="AA76" i="1"/>
  <c r="AB76" i="1" s="1"/>
  <c r="AD68" i="1"/>
  <c r="AA68" i="1"/>
  <c r="AB68" i="1" s="1"/>
  <c r="AD60" i="1"/>
  <c r="AA60" i="1"/>
  <c r="AB60" i="1" s="1"/>
  <c r="AD52" i="1"/>
  <c r="AH111" i="7" s="1"/>
  <c r="AA52" i="1"/>
  <c r="AD44" i="1"/>
  <c r="AA44" i="1"/>
  <c r="AB44" i="1" s="1"/>
  <c r="AD36" i="1"/>
  <c r="AA36" i="1"/>
  <c r="AB36" i="1" s="1"/>
  <c r="AD20" i="1"/>
  <c r="AH9" i="7" s="1"/>
  <c r="AA20" i="1"/>
  <c r="AD210" i="1"/>
  <c r="AT185" i="7" s="1"/>
  <c r="CJ185" i="7" s="1"/>
  <c r="AA210" i="1"/>
  <c r="AB210" i="1" s="1"/>
  <c r="AD526" i="1"/>
  <c r="AA526" i="1"/>
  <c r="AB526" i="1" s="1"/>
  <c r="AD518" i="1"/>
  <c r="AA518" i="1"/>
  <c r="AB518" i="1" s="1"/>
  <c r="AD510" i="1"/>
  <c r="V309" i="7" s="1"/>
  <c r="BL309" i="7" s="1"/>
  <c r="AA510" i="1"/>
  <c r="AD502" i="1"/>
  <c r="AA502" i="1"/>
  <c r="AB502" i="1" s="1"/>
  <c r="AD494" i="1"/>
  <c r="V304" i="7" s="1"/>
  <c r="BL304" i="7" s="1"/>
  <c r="AA494" i="1"/>
  <c r="AD486" i="1"/>
  <c r="AA486" i="1"/>
  <c r="AB486" i="1" s="1"/>
  <c r="AD478" i="1"/>
  <c r="AA478" i="1"/>
  <c r="AB478" i="1" s="1"/>
  <c r="AD470" i="1"/>
  <c r="AA470" i="1"/>
  <c r="AB470" i="1" s="1"/>
  <c r="AD462" i="1"/>
  <c r="V270" i="7" s="1"/>
  <c r="BL270" i="7" s="1"/>
  <c r="AA462" i="1"/>
  <c r="AD454" i="1"/>
  <c r="AA454" i="1"/>
  <c r="AD446" i="1"/>
  <c r="AA446" i="1"/>
  <c r="AB446" i="1" s="1"/>
  <c r="AD437" i="1"/>
  <c r="AA437" i="1"/>
  <c r="AB437" i="1" s="1"/>
  <c r="AD429" i="1"/>
  <c r="AA429" i="1"/>
  <c r="AB429" i="1" s="1"/>
  <c r="AD421" i="1"/>
  <c r="AA421" i="1"/>
  <c r="AB421" i="1" s="1"/>
  <c r="AD413" i="1"/>
  <c r="AA413" i="1"/>
  <c r="AB413" i="1" s="1"/>
  <c r="AD405" i="1"/>
  <c r="AA405" i="1"/>
  <c r="AB405" i="1" s="1"/>
  <c r="AD397" i="1"/>
  <c r="AA397" i="1"/>
  <c r="AB397" i="1" s="1"/>
  <c r="AD389" i="1"/>
  <c r="V267" i="7" s="1"/>
  <c r="BL267" i="7" s="1"/>
  <c r="AA389" i="1"/>
  <c r="AD381" i="1"/>
  <c r="AA381" i="1"/>
  <c r="AB381" i="1" s="1"/>
  <c r="AD373" i="1"/>
  <c r="V53" i="7" s="1"/>
  <c r="BL53" i="7" s="1"/>
  <c r="AA373" i="1"/>
  <c r="AD365" i="1"/>
  <c r="AA365" i="1"/>
  <c r="AB365" i="1" s="1"/>
  <c r="AD357" i="1"/>
  <c r="AA357" i="1"/>
  <c r="AB357" i="1" s="1"/>
  <c r="AD349" i="1"/>
  <c r="AA349" i="1"/>
  <c r="AD341" i="1"/>
  <c r="V45" i="7" s="1"/>
  <c r="BL45" i="7" s="1"/>
  <c r="AA341" i="1"/>
  <c r="AD333" i="1"/>
  <c r="AA333" i="1"/>
  <c r="AB333" i="1" s="1"/>
  <c r="AD325" i="1"/>
  <c r="AA325" i="1"/>
  <c r="AB325" i="1" s="1"/>
  <c r="AD317" i="1"/>
  <c r="AA317" i="1"/>
  <c r="AB317" i="1" s="1"/>
  <c r="AD309" i="1"/>
  <c r="AA309" i="1"/>
  <c r="AD301" i="1"/>
  <c r="AA301" i="1"/>
  <c r="AB301" i="1" s="1"/>
  <c r="AD293" i="1"/>
  <c r="AA293" i="1"/>
  <c r="AB293" i="1" s="1"/>
  <c r="AD285" i="1"/>
  <c r="AA285" i="1"/>
  <c r="AB285" i="1" s="1"/>
  <c r="AD277" i="1"/>
  <c r="AA277" i="1"/>
  <c r="AB277" i="1" s="1"/>
  <c r="AD269" i="1"/>
  <c r="AA269" i="1"/>
  <c r="AB269" i="1" s="1"/>
  <c r="AD261" i="1"/>
  <c r="AH87" i="7" s="1"/>
  <c r="BX87" i="7" s="1"/>
  <c r="AA261" i="1"/>
  <c r="AD253" i="1"/>
  <c r="AA253" i="1"/>
  <c r="AB253" i="1" s="1"/>
  <c r="AD245" i="1"/>
  <c r="AT277" i="7" s="1"/>
  <c r="CJ277" i="7" s="1"/>
  <c r="AA245" i="1"/>
  <c r="AD237" i="1"/>
  <c r="AA237" i="1"/>
  <c r="AB237" i="1" s="1"/>
  <c r="AD228" i="1"/>
  <c r="AA228" i="1"/>
  <c r="AB228" i="1" s="1"/>
  <c r="AD212" i="1"/>
  <c r="AA212" i="1"/>
  <c r="AB212" i="1" s="1"/>
  <c r="AD203" i="1"/>
  <c r="AA203" i="1"/>
  <c r="AD195" i="1"/>
  <c r="V321" i="7" s="1"/>
  <c r="BL321" i="7" s="1"/>
  <c r="AA195" i="1"/>
  <c r="AD179" i="1"/>
  <c r="AA179" i="1"/>
  <c r="AB179" i="1" s="1"/>
  <c r="AD171" i="1"/>
  <c r="AH86" i="7" s="1"/>
  <c r="AA171" i="1"/>
  <c r="AD163" i="1"/>
  <c r="AH311" i="7" s="1"/>
  <c r="AA163" i="1"/>
  <c r="AD147" i="1"/>
  <c r="AH187" i="7" s="1"/>
  <c r="AA147" i="1"/>
  <c r="AB147" i="1" s="1"/>
  <c r="AD139" i="1"/>
  <c r="AA139" i="1"/>
  <c r="AD131" i="1"/>
  <c r="AA131" i="1"/>
  <c r="AB131" i="1" s="1"/>
  <c r="AD123" i="1"/>
  <c r="V162" i="7" s="1"/>
  <c r="BL162" i="7" s="1"/>
  <c r="AA123" i="1"/>
  <c r="AD115" i="1"/>
  <c r="AA115" i="1"/>
  <c r="AB115" i="1" s="1"/>
  <c r="AD107" i="1"/>
  <c r="AH61" i="7" s="1"/>
  <c r="AA107" i="1"/>
  <c r="AD91" i="1"/>
  <c r="AA91" i="1"/>
  <c r="AD83" i="1"/>
  <c r="AA83" i="1"/>
  <c r="AB83" i="1" s="1"/>
  <c r="AD75" i="1"/>
  <c r="AA75" i="1"/>
  <c r="AD59" i="1"/>
  <c r="AA59" i="1"/>
  <c r="AB59" i="1" s="1"/>
  <c r="AD51" i="1"/>
  <c r="AH199" i="7" s="1"/>
  <c r="AA51" i="1"/>
  <c r="AD43" i="1"/>
  <c r="AA43" i="1"/>
  <c r="AD35" i="1"/>
  <c r="AA35" i="1"/>
  <c r="AB35" i="1" s="1"/>
  <c r="AD27" i="1"/>
  <c r="AH300" i="7" s="1"/>
  <c r="AA27" i="1"/>
  <c r="AD19" i="1"/>
  <c r="AH141" i="7" s="1"/>
  <c r="AA19" i="1"/>
  <c r="AD12" i="1"/>
  <c r="AA12" i="1"/>
  <c r="AD229" i="1"/>
  <c r="AA229" i="1"/>
  <c r="AB229" i="1" s="1"/>
  <c r="X55" i="7"/>
  <c r="AK74" i="7"/>
  <c r="L24" i="7"/>
  <c r="BB24" i="7" s="1"/>
  <c r="L178" i="7"/>
  <c r="BB178" i="7" s="1"/>
  <c r="M215" i="7"/>
  <c r="L302" i="7"/>
  <c r="BB302" i="7" s="1"/>
  <c r="L85" i="7"/>
  <c r="BB85" i="7" s="1"/>
  <c r="M79" i="7"/>
  <c r="M17" i="7"/>
  <c r="M237" i="7"/>
  <c r="L73" i="7"/>
  <c r="BB73" i="7" s="1"/>
  <c r="L74" i="7"/>
  <c r="BB74" i="7" s="1"/>
  <c r="M178" i="7"/>
  <c r="M239" i="7"/>
  <c r="M24" i="7"/>
  <c r="M240" i="7"/>
  <c r="AK250" i="7"/>
  <c r="AJ87" i="7"/>
  <c r="BZ87" i="7" s="1"/>
  <c r="L277" i="7"/>
  <c r="BB277" i="7" s="1"/>
  <c r="AK85" i="7"/>
  <c r="L77" i="7"/>
  <c r="BB77" i="7" s="1"/>
  <c r="L106" i="7"/>
  <c r="BB106" i="7" s="1"/>
  <c r="AJ250" i="7"/>
  <c r="BZ250" i="7" s="1"/>
  <c r="L133" i="7"/>
  <c r="BB133" i="7" s="1"/>
  <c r="L180" i="7"/>
  <c r="BB180" i="7" s="1"/>
  <c r="L140" i="7"/>
  <c r="BB140" i="7" s="1"/>
  <c r="L193" i="7"/>
  <c r="BB193" i="7" s="1"/>
  <c r="L84" i="7"/>
  <c r="BB84" i="7" s="1"/>
  <c r="L237" i="7"/>
  <c r="BB237" i="7" s="1"/>
  <c r="L276" i="7"/>
  <c r="BB276" i="7" s="1"/>
  <c r="L41" i="7"/>
  <c r="BB41" i="7" s="1"/>
  <c r="L240" i="7"/>
  <c r="BB240" i="7" s="1"/>
  <c r="M30" i="7"/>
  <c r="M93" i="7"/>
  <c r="AK171" i="7"/>
  <c r="AH55" i="7"/>
  <c r="AH176" i="7"/>
  <c r="BX176" i="7" s="1"/>
  <c r="X231" i="7"/>
  <c r="L231" i="7"/>
  <c r="BB231" i="7" s="1"/>
  <c r="X141" i="7"/>
  <c r="L141" i="7"/>
  <c r="BB141" i="7" s="1"/>
  <c r="L153" i="7"/>
  <c r="BB153" i="7" s="1"/>
  <c r="L188" i="7"/>
  <c r="BB188" i="7" s="1"/>
  <c r="L68" i="7"/>
  <c r="BB68" i="7" s="1"/>
  <c r="L185" i="7"/>
  <c r="BB185" i="7" s="1"/>
  <c r="X175" i="7"/>
  <c r="L175" i="7"/>
  <c r="BB175" i="7" s="1"/>
  <c r="X241" i="7"/>
  <c r="L241" i="7"/>
  <c r="BB241" i="7" s="1"/>
  <c r="X89" i="7"/>
  <c r="L89" i="7"/>
  <c r="BB89" i="7" s="1"/>
  <c r="X307" i="7"/>
  <c r="L307" i="7"/>
  <c r="BB307" i="7" s="1"/>
  <c r="X7" i="7"/>
  <c r="L7" i="7"/>
  <c r="BB7" i="7" s="1"/>
  <c r="X245" i="7"/>
  <c r="L245" i="7"/>
  <c r="BB245" i="7" s="1"/>
  <c r="X182" i="7"/>
  <c r="L182" i="7"/>
  <c r="BB182" i="7" s="1"/>
  <c r="X29" i="7"/>
  <c r="L29" i="7"/>
  <c r="BB29" i="7" s="1"/>
  <c r="Y75" i="7"/>
  <c r="AK75" i="7" s="1"/>
  <c r="M75" i="7"/>
  <c r="M276" i="7"/>
  <c r="M41" i="7"/>
  <c r="M77" i="7"/>
  <c r="M55" i="7"/>
  <c r="M280" i="7"/>
  <c r="Y34" i="7"/>
  <c r="AK34" i="7" s="1"/>
  <c r="M34" i="7"/>
  <c r="M105" i="7"/>
  <c r="Y86" i="7"/>
  <c r="AK86" i="7" s="1"/>
  <c r="M86" i="7"/>
  <c r="Y311" i="7"/>
  <c r="AK311" i="7" s="1"/>
  <c r="M311" i="7"/>
  <c r="M183" i="7"/>
  <c r="M162" i="7"/>
  <c r="Y162" i="7"/>
  <c r="AK162" i="7" s="1"/>
  <c r="Y61" i="7"/>
  <c r="AK61" i="7" s="1"/>
  <c r="M61" i="7"/>
  <c r="Y80" i="7"/>
  <c r="AK80" i="7" s="1"/>
  <c r="M80" i="7"/>
  <c r="Y287" i="7"/>
  <c r="AK287" i="7" s="1"/>
  <c r="M287" i="7"/>
  <c r="Y199" i="7"/>
  <c r="AK199" i="7" s="1"/>
  <c r="M199" i="7"/>
  <c r="Y292" i="7"/>
  <c r="AK292" i="7" s="1"/>
  <c r="M292" i="7"/>
  <c r="Y300" i="7"/>
  <c r="AK300" i="7" s="1"/>
  <c r="M300" i="7"/>
  <c r="Y141" i="7"/>
  <c r="AK141" i="7" s="1"/>
  <c r="M141" i="7"/>
  <c r="Y154" i="7"/>
  <c r="AK154" i="7" s="1"/>
  <c r="M154" i="7"/>
  <c r="AJ194" i="7"/>
  <c r="BZ194" i="7" s="1"/>
  <c r="AJ73" i="7"/>
  <c r="BZ73" i="7" s="1"/>
  <c r="AJ85" i="7"/>
  <c r="BZ85" i="7" s="1"/>
  <c r="AJ180" i="7"/>
  <c r="BZ180" i="7" s="1"/>
  <c r="AT194" i="7"/>
  <c r="CJ194" i="7" s="1"/>
  <c r="AH241" i="7"/>
  <c r="X66" i="7"/>
  <c r="L66" i="7"/>
  <c r="BB66" i="7" s="1"/>
  <c r="X321" i="7"/>
  <c r="L321" i="7"/>
  <c r="BB321" i="7" s="1"/>
  <c r="L257" i="7"/>
  <c r="BB257" i="7" s="1"/>
  <c r="L30" i="7"/>
  <c r="BB30" i="7" s="1"/>
  <c r="X264" i="7"/>
  <c r="L264" i="7"/>
  <c r="BB264" i="7" s="1"/>
  <c r="X299" i="7"/>
  <c r="L299" i="7"/>
  <c r="BB299" i="7" s="1"/>
  <c r="L93" i="7"/>
  <c r="BB93" i="7" s="1"/>
  <c r="L171" i="7"/>
  <c r="BB171" i="7" s="1"/>
  <c r="X173" i="7"/>
  <c r="L173" i="7"/>
  <c r="BB173" i="7" s="1"/>
  <c r="X37" i="7"/>
  <c r="L37" i="7"/>
  <c r="BB37" i="7" s="1"/>
  <c r="X320" i="7"/>
  <c r="L320" i="7"/>
  <c r="BB320" i="7" s="1"/>
  <c r="X312" i="7"/>
  <c r="L312" i="7"/>
  <c r="BB312" i="7" s="1"/>
  <c r="X91" i="7"/>
  <c r="L91" i="7"/>
  <c r="BB91" i="7" s="1"/>
  <c r="Y46" i="7"/>
  <c r="AK46" i="7" s="1"/>
  <c r="M46" i="7"/>
  <c r="W202" i="1"/>
  <c r="Y217" i="7"/>
  <c r="AK217" i="7" s="1"/>
  <c r="M217" i="7"/>
  <c r="Y139" i="7"/>
  <c r="AK139" i="7" s="1"/>
  <c r="M139" i="7"/>
  <c r="W154" i="1"/>
  <c r="M106" i="7"/>
  <c r="Y187" i="7"/>
  <c r="AK187" i="7" s="1"/>
  <c r="M187" i="7"/>
  <c r="Y10" i="7"/>
  <c r="AK10" i="7" s="1"/>
  <c r="M10" i="7"/>
  <c r="Y316" i="7"/>
  <c r="AK316" i="7" s="1"/>
  <c r="M316" i="7"/>
  <c r="Y209" i="7"/>
  <c r="AK209" i="7" s="1"/>
  <c r="M209" i="7"/>
  <c r="Y135" i="7"/>
  <c r="AK135" i="7" s="1"/>
  <c r="M135" i="7"/>
  <c r="Y35" i="7"/>
  <c r="AK35" i="7" s="1"/>
  <c r="M35" i="7"/>
  <c r="Y102" i="7"/>
  <c r="AK102" i="7" s="1"/>
  <c r="M102" i="7"/>
  <c r="W18" i="1"/>
  <c r="AA55" i="7" s="1"/>
  <c r="Y55" i="7"/>
  <c r="AK55" i="7" s="1"/>
  <c r="AJ305" i="7"/>
  <c r="BZ305" i="7" s="1"/>
  <c r="AJ277" i="7"/>
  <c r="BZ277" i="7" s="1"/>
  <c r="AT193" i="7"/>
  <c r="CJ193" i="7" s="1"/>
  <c r="V74" i="7"/>
  <c r="BL74" i="7" s="1"/>
  <c r="X144" i="7"/>
  <c r="L144" i="7"/>
  <c r="BB144" i="7" s="1"/>
  <c r="L143" i="7"/>
  <c r="BB143" i="7" s="1"/>
  <c r="L49" i="7"/>
  <c r="BB49" i="7" s="1"/>
  <c r="L174" i="7"/>
  <c r="BB174" i="7" s="1"/>
  <c r="X282" i="7"/>
  <c r="L282" i="7"/>
  <c r="BB282" i="7" s="1"/>
  <c r="X184" i="7"/>
  <c r="L184" i="7"/>
  <c r="BB184" i="7" s="1"/>
  <c r="L238" i="7"/>
  <c r="BB238" i="7" s="1"/>
  <c r="X161" i="7"/>
  <c r="L161" i="7"/>
  <c r="BB161" i="7" s="1"/>
  <c r="L22" i="7"/>
  <c r="BB22" i="7" s="1"/>
  <c r="X22" i="7"/>
  <c r="X54" i="7"/>
  <c r="L54" i="7"/>
  <c r="BB54" i="7" s="1"/>
  <c r="X243" i="7"/>
  <c r="L243" i="7"/>
  <c r="BB243" i="7" s="1"/>
  <c r="X266" i="7"/>
  <c r="L266" i="7"/>
  <c r="BB266" i="7" s="1"/>
  <c r="X104" i="7"/>
  <c r="L104" i="7"/>
  <c r="BB104" i="7" s="1"/>
  <c r="AJ106" i="7"/>
  <c r="BZ106" i="7" s="1"/>
  <c r="X130" i="7"/>
  <c r="L130" i="7"/>
  <c r="BB130" i="7" s="1"/>
  <c r="L79" i="7"/>
  <c r="BB79" i="7" s="1"/>
  <c r="L17" i="7"/>
  <c r="BB17" i="7" s="1"/>
  <c r="L137" i="7"/>
  <c r="BB137" i="7" s="1"/>
  <c r="M169" i="7"/>
  <c r="M258" i="7"/>
  <c r="M92" i="7"/>
  <c r="Y288" i="7"/>
  <c r="AK288" i="7" s="1"/>
  <c r="M288" i="7"/>
  <c r="Y119" i="7"/>
  <c r="AK119" i="7" s="1"/>
  <c r="M119" i="7"/>
  <c r="Y319" i="7"/>
  <c r="AK319" i="7" s="1"/>
  <c r="M319" i="7"/>
  <c r="Y109" i="7"/>
  <c r="AK109" i="7" s="1"/>
  <c r="M109" i="7"/>
  <c r="W129" i="1"/>
  <c r="M112" i="7"/>
  <c r="Y315" i="7"/>
  <c r="AK315" i="7" s="1"/>
  <c r="M315" i="7"/>
  <c r="M87" i="7"/>
  <c r="Y298" i="7"/>
  <c r="AK298" i="7" s="1"/>
  <c r="M298" i="7"/>
  <c r="Y118" i="7"/>
  <c r="AK118" i="7" s="1"/>
  <c r="M118" i="7"/>
  <c r="Y57" i="7"/>
  <c r="AK57" i="7" s="1"/>
  <c r="M57" i="7"/>
  <c r="W33" i="1"/>
  <c r="Y111" i="7"/>
  <c r="AK111" i="7" s="1"/>
  <c r="M111" i="7"/>
  <c r="Y90" i="7"/>
  <c r="AK90" i="7" s="1"/>
  <c r="M90" i="7"/>
  <c r="W550" i="1"/>
  <c r="Y321" i="7"/>
  <c r="AK321" i="7" s="1"/>
  <c r="M321" i="7"/>
  <c r="AK305" i="7"/>
  <c r="AJ185" i="7"/>
  <c r="BZ185" i="7" s="1"/>
  <c r="AJ140" i="7"/>
  <c r="BZ140" i="7" s="1"/>
  <c r="AJ238" i="7"/>
  <c r="BZ238" i="7" s="1"/>
  <c r="AT106" i="7"/>
  <c r="CJ106" i="7" s="1"/>
  <c r="X124" i="7"/>
  <c r="L124" i="7"/>
  <c r="BB124" i="7" s="1"/>
  <c r="X47" i="7"/>
  <c r="L47" i="7"/>
  <c r="BB47" i="7" s="1"/>
  <c r="L211" i="7"/>
  <c r="BB211" i="7" s="1"/>
  <c r="X230" i="7"/>
  <c r="L230" i="7"/>
  <c r="BB230" i="7" s="1"/>
  <c r="X62" i="7"/>
  <c r="L62" i="7"/>
  <c r="BB62" i="7" s="1"/>
  <c r="X196" i="7"/>
  <c r="L196" i="7"/>
  <c r="BB196" i="7" s="1"/>
  <c r="X293" i="7"/>
  <c r="L293" i="7"/>
  <c r="BB293" i="7" s="1"/>
  <c r="Y231" i="7"/>
  <c r="AK231" i="7" s="1"/>
  <c r="M231" i="7"/>
  <c r="M250" i="7"/>
  <c r="M317" i="7"/>
  <c r="M133" i="7"/>
  <c r="M18" i="7"/>
  <c r="M302" i="7"/>
  <c r="M180" i="7"/>
  <c r="M140" i="7"/>
  <c r="Y278" i="7"/>
  <c r="AK278" i="7" s="1"/>
  <c r="M278" i="7"/>
  <c r="Y301" i="7"/>
  <c r="AK301" i="7" s="1"/>
  <c r="M301" i="7"/>
  <c r="W112" i="1"/>
  <c r="M193" i="7"/>
  <c r="W104" i="1"/>
  <c r="Y176" i="7"/>
  <c r="AK176" i="7" s="1"/>
  <c r="M176" i="7"/>
  <c r="Y63" i="7"/>
  <c r="AK63" i="7" s="1"/>
  <c r="M63" i="7"/>
  <c r="Y52" i="7"/>
  <c r="AK52" i="7" s="1"/>
  <c r="M52" i="7"/>
  <c r="Y189" i="7"/>
  <c r="AK189" i="7" s="1"/>
  <c r="M189" i="7"/>
  <c r="Y19" i="7"/>
  <c r="AK19" i="7" s="1"/>
  <c r="M19" i="7"/>
  <c r="W32" i="1"/>
  <c r="M85" i="7"/>
  <c r="AK174" i="7"/>
  <c r="AJ68" i="7"/>
  <c r="BZ68" i="7" s="1"/>
  <c r="AK193" i="7"/>
  <c r="AJ74" i="7"/>
  <c r="BZ74" i="7" s="1"/>
  <c r="X318" i="7"/>
  <c r="L318" i="7"/>
  <c r="BB318" i="7" s="1"/>
  <c r="L55" i="7"/>
  <c r="BB55" i="7" s="1"/>
  <c r="L280" i="7"/>
  <c r="BB280" i="7" s="1"/>
  <c r="X34" i="7"/>
  <c r="L34" i="7"/>
  <c r="BB34" i="7" s="1"/>
  <c r="L105" i="7"/>
  <c r="BB105" i="7" s="1"/>
  <c r="X86" i="7"/>
  <c r="L86" i="7"/>
  <c r="BB86" i="7" s="1"/>
  <c r="X311" i="7"/>
  <c r="L311" i="7"/>
  <c r="BB311" i="7" s="1"/>
  <c r="L183" i="7"/>
  <c r="BB183" i="7" s="1"/>
  <c r="X162" i="7"/>
  <c r="L162" i="7"/>
  <c r="BB162" i="7" s="1"/>
  <c r="X61" i="7"/>
  <c r="L61" i="7"/>
  <c r="BB61" i="7" s="1"/>
  <c r="X80" i="7"/>
  <c r="L80" i="7"/>
  <c r="BB80" i="7" s="1"/>
  <c r="X287" i="7"/>
  <c r="L287" i="7"/>
  <c r="BB287" i="7" s="1"/>
  <c r="X199" i="7"/>
  <c r="L199" i="7"/>
  <c r="BB199" i="7" s="1"/>
  <c r="X292" i="7"/>
  <c r="L292" i="7"/>
  <c r="BB292" i="7" s="1"/>
  <c r="X300" i="7"/>
  <c r="L300" i="7"/>
  <c r="BB300" i="7" s="1"/>
  <c r="L239" i="7"/>
  <c r="BB239" i="7" s="1"/>
  <c r="Y66" i="7"/>
  <c r="AK66" i="7" s="1"/>
  <c r="M66" i="7"/>
  <c r="M229" i="7"/>
  <c r="M153" i="7"/>
  <c r="M188" i="7"/>
  <c r="M84" i="7"/>
  <c r="M68" i="7"/>
  <c r="M185" i="7"/>
  <c r="W191" i="1"/>
  <c r="M194" i="7"/>
  <c r="Y175" i="7"/>
  <c r="AK175" i="7" s="1"/>
  <c r="M175" i="7"/>
  <c r="Y241" i="7"/>
  <c r="AK241" i="7" s="1"/>
  <c r="M241" i="7"/>
  <c r="Y89" i="7"/>
  <c r="AK89" i="7" s="1"/>
  <c r="M89" i="7"/>
  <c r="W87" i="1"/>
  <c r="Y307" i="7"/>
  <c r="AK307" i="7" s="1"/>
  <c r="M307" i="7"/>
  <c r="Y7" i="7"/>
  <c r="AK7" i="7" s="1"/>
  <c r="M7" i="7"/>
  <c r="Y245" i="7"/>
  <c r="AK245" i="7" s="1"/>
  <c r="M245" i="7"/>
  <c r="W31" i="1"/>
  <c r="Y182" i="7"/>
  <c r="AK182" i="7" s="1"/>
  <c r="M182" i="7"/>
  <c r="Y29" i="7"/>
  <c r="AK29" i="7" s="1"/>
  <c r="M29" i="7"/>
  <c r="Y47" i="7"/>
  <c r="AK47" i="7" s="1"/>
  <c r="M47" i="7"/>
  <c r="AJ183" i="7"/>
  <c r="BZ183" i="7" s="1"/>
  <c r="AK93" i="7"/>
  <c r="AJ30" i="7"/>
  <c r="BZ30" i="7" s="1"/>
  <c r="AK140" i="7"/>
  <c r="AK30" i="7"/>
  <c r="AK84" i="7"/>
  <c r="X154" i="7"/>
  <c r="L154" i="7"/>
  <c r="BB154" i="7" s="1"/>
  <c r="X217" i="7"/>
  <c r="L217" i="7"/>
  <c r="BB217" i="7" s="1"/>
  <c r="X139" i="7"/>
  <c r="L139" i="7"/>
  <c r="BB139" i="7" s="1"/>
  <c r="X187" i="7"/>
  <c r="L187" i="7"/>
  <c r="BB187" i="7" s="1"/>
  <c r="X10" i="7"/>
  <c r="L10" i="7"/>
  <c r="BB10" i="7" s="1"/>
  <c r="X316" i="7"/>
  <c r="L316" i="7"/>
  <c r="BB316" i="7" s="1"/>
  <c r="X209" i="7"/>
  <c r="L209" i="7"/>
  <c r="BB209" i="7" s="1"/>
  <c r="X135" i="7"/>
  <c r="L135" i="7"/>
  <c r="BB135" i="7" s="1"/>
  <c r="X35" i="7"/>
  <c r="L35" i="7"/>
  <c r="BB35" i="7" s="1"/>
  <c r="X102" i="7"/>
  <c r="L102" i="7"/>
  <c r="BB102" i="7" s="1"/>
  <c r="Y144" i="7"/>
  <c r="AK144" i="7" s="1"/>
  <c r="M144" i="7"/>
  <c r="M257" i="7"/>
  <c r="W254" i="1"/>
  <c r="M73" i="7"/>
  <c r="Y264" i="7"/>
  <c r="AK264" i="7" s="1"/>
  <c r="M264" i="7"/>
  <c r="W182" i="1"/>
  <c r="M74" i="7"/>
  <c r="Y299" i="7"/>
  <c r="AK299" i="7" s="1"/>
  <c r="M299" i="7"/>
  <c r="M171" i="7"/>
  <c r="Y173" i="7"/>
  <c r="AK173" i="7" s="1"/>
  <c r="M173" i="7"/>
  <c r="Y37" i="7"/>
  <c r="AK37" i="7" s="1"/>
  <c r="M37" i="7"/>
  <c r="Y320" i="7"/>
  <c r="AK320" i="7" s="1"/>
  <c r="M320" i="7"/>
  <c r="Y312" i="7"/>
  <c r="AK312" i="7" s="1"/>
  <c r="M312" i="7"/>
  <c r="Y91" i="7"/>
  <c r="AK91" i="7" s="1"/>
  <c r="M91" i="7"/>
  <c r="Y318" i="7"/>
  <c r="AK318" i="7" s="1"/>
  <c r="M318" i="7"/>
  <c r="AT305" i="7"/>
  <c r="CJ305" i="7" s="1"/>
  <c r="AJ93" i="7"/>
  <c r="BZ93" i="7" s="1"/>
  <c r="AJ160" i="7"/>
  <c r="BZ160" i="7" s="1"/>
  <c r="AK207" i="7"/>
  <c r="AJ193" i="7"/>
  <c r="BZ193" i="7" s="1"/>
  <c r="AK180" i="7"/>
  <c r="AH217" i="7"/>
  <c r="V187" i="7"/>
  <c r="BL187" i="7" s="1"/>
  <c r="X75" i="7"/>
  <c r="L75" i="7"/>
  <c r="BB75" i="7" s="1"/>
  <c r="X152" i="7"/>
  <c r="L152" i="7"/>
  <c r="BB152" i="7" s="1"/>
  <c r="L169" i="7"/>
  <c r="BB169" i="7" s="1"/>
  <c r="L258" i="7"/>
  <c r="BB258" i="7" s="1"/>
  <c r="L92" i="7"/>
  <c r="BB92" i="7" s="1"/>
  <c r="X288" i="7"/>
  <c r="L288" i="7"/>
  <c r="BB288" i="7" s="1"/>
  <c r="X119" i="7"/>
  <c r="L119" i="7"/>
  <c r="BB119" i="7" s="1"/>
  <c r="X319" i="7"/>
  <c r="L319" i="7"/>
  <c r="BB319" i="7" s="1"/>
  <c r="X109" i="7"/>
  <c r="L109" i="7"/>
  <c r="BB109" i="7" s="1"/>
  <c r="X315" i="7"/>
  <c r="L315" i="7"/>
  <c r="BB315" i="7" s="1"/>
  <c r="L87" i="7"/>
  <c r="BB87" i="7" s="1"/>
  <c r="X298" i="7"/>
  <c r="L298" i="7"/>
  <c r="BB298" i="7" s="1"/>
  <c r="X118" i="7"/>
  <c r="L118" i="7"/>
  <c r="BB118" i="7" s="1"/>
  <c r="X57" i="7"/>
  <c r="L57" i="7"/>
  <c r="BB57" i="7" s="1"/>
  <c r="X111" i="7"/>
  <c r="L111" i="7"/>
  <c r="BB111" i="7" s="1"/>
  <c r="X90" i="7"/>
  <c r="L90" i="7"/>
  <c r="BB90" i="7" s="1"/>
  <c r="L250" i="7"/>
  <c r="BB250" i="7" s="1"/>
  <c r="M143" i="7"/>
  <c r="M49" i="7"/>
  <c r="M277" i="7"/>
  <c r="M174" i="7"/>
  <c r="Y282" i="7"/>
  <c r="AK282" i="7" s="1"/>
  <c r="M282" i="7"/>
  <c r="Y184" i="7"/>
  <c r="AK184" i="7" s="1"/>
  <c r="M184" i="7"/>
  <c r="W157" i="1"/>
  <c r="M238" i="7"/>
  <c r="Y161" i="7"/>
  <c r="AK161" i="7" s="1"/>
  <c r="M161" i="7"/>
  <c r="Y22" i="7"/>
  <c r="AK22" i="7" s="1"/>
  <c r="M22" i="7"/>
  <c r="Y54" i="7"/>
  <c r="AK54" i="7" s="1"/>
  <c r="M54" i="7"/>
  <c r="Y243" i="7"/>
  <c r="AK243" i="7" s="1"/>
  <c r="M243" i="7"/>
  <c r="Y266" i="7"/>
  <c r="AK266" i="7" s="1"/>
  <c r="M266" i="7"/>
  <c r="Y104" i="7"/>
  <c r="AK104" i="7" s="1"/>
  <c r="M104" i="7"/>
  <c r="W45" i="1"/>
  <c r="AA106" i="7" s="1"/>
  <c r="BQ106" i="7" s="1"/>
  <c r="BO106" i="7" s="1"/>
  <c r="Y106" i="7"/>
  <c r="AK106" i="7" s="1"/>
  <c r="W37" i="1"/>
  <c r="Y130" i="7"/>
  <c r="AK130" i="7" s="1"/>
  <c r="M130" i="7"/>
  <c r="Y152" i="7"/>
  <c r="AK152" i="7" s="1"/>
  <c r="M152" i="7"/>
  <c r="Y124" i="7"/>
  <c r="AK124" i="7" s="1"/>
  <c r="M124" i="7"/>
  <c r="AT207" i="7"/>
  <c r="CJ207" i="7" s="1"/>
  <c r="AK185" i="7"/>
  <c r="AK112" i="7"/>
  <c r="AJ207" i="7"/>
  <c r="BZ207" i="7" s="1"/>
  <c r="AT74" i="7"/>
  <c r="CJ74" i="7" s="1"/>
  <c r="AK183" i="7"/>
  <c r="AK105" i="7"/>
  <c r="AJ171" i="7"/>
  <c r="BZ171" i="7" s="1"/>
  <c r="AK160" i="7"/>
  <c r="AH34" i="7"/>
  <c r="V34" i="7"/>
  <c r="BL34" i="7" s="1"/>
  <c r="AH319" i="7"/>
  <c r="AH109" i="7"/>
  <c r="AH57" i="7"/>
  <c r="AH321" i="7"/>
  <c r="X46" i="7"/>
  <c r="L46" i="7"/>
  <c r="BB46" i="7" s="1"/>
  <c r="X9" i="7"/>
  <c r="L9" i="7"/>
  <c r="BB9" i="7" s="1"/>
  <c r="L18" i="7"/>
  <c r="BB18" i="7" s="1"/>
  <c r="X278" i="7"/>
  <c r="L278" i="7"/>
  <c r="BB278" i="7" s="1"/>
  <c r="X301" i="7"/>
  <c r="L301" i="7"/>
  <c r="BB301" i="7" s="1"/>
  <c r="X176" i="7"/>
  <c r="L176" i="7"/>
  <c r="BB176" i="7" s="1"/>
  <c r="X63" i="7"/>
  <c r="L63" i="7"/>
  <c r="BB63" i="7" s="1"/>
  <c r="X52" i="7"/>
  <c r="L52" i="7"/>
  <c r="BB52" i="7" s="1"/>
  <c r="X189" i="7"/>
  <c r="L189" i="7"/>
  <c r="BB189" i="7" s="1"/>
  <c r="X19" i="7"/>
  <c r="L19" i="7"/>
  <c r="BB19" i="7" s="1"/>
  <c r="AJ174" i="7"/>
  <c r="BZ174" i="7" s="1"/>
  <c r="L215" i="7"/>
  <c r="BB215" i="7" s="1"/>
  <c r="L229" i="7"/>
  <c r="BB229" i="7" s="1"/>
  <c r="M137" i="7"/>
  <c r="M211" i="7"/>
  <c r="Y230" i="7"/>
  <c r="AK230" i="7" s="1"/>
  <c r="M230" i="7"/>
  <c r="Y62" i="7"/>
  <c r="AK62" i="7" s="1"/>
  <c r="M62" i="7"/>
  <c r="Y196" i="7"/>
  <c r="AK196" i="7" s="1"/>
  <c r="M196" i="7"/>
  <c r="Y293" i="7"/>
  <c r="AK293" i="7" s="1"/>
  <c r="M293" i="7"/>
  <c r="Y9" i="7"/>
  <c r="AK9" i="7" s="1"/>
  <c r="M9" i="7"/>
  <c r="AJ112" i="7"/>
  <c r="BZ112" i="7" s="1"/>
  <c r="AT112" i="7"/>
  <c r="CJ112" i="7" s="1"/>
  <c r="AJ84" i="7"/>
  <c r="BZ84" i="7" s="1"/>
  <c r="U3" i="1"/>
  <c r="T3" i="1"/>
  <c r="AB549" i="1"/>
  <c r="AD549" i="1"/>
  <c r="AB488" i="1"/>
  <c r="AB69" i="1"/>
  <c r="Y13" i="1"/>
  <c r="AB103" i="1"/>
  <c r="AB454" i="1"/>
  <c r="Y187" i="1"/>
  <c r="Y155" i="1"/>
  <c r="Y67" i="1"/>
  <c r="AB292" i="1"/>
  <c r="Y154" i="1"/>
  <c r="AB452" i="1"/>
  <c r="Y145" i="1"/>
  <c r="Y175" i="1"/>
  <c r="AB266" i="1"/>
  <c r="Y217" i="1"/>
  <c r="Y112" i="1"/>
  <c r="AB377" i="1"/>
  <c r="AB420" i="1"/>
  <c r="AB423" i="1"/>
  <c r="V546" i="1"/>
  <c r="V498" i="1"/>
  <c r="W498" i="1" s="1"/>
  <c r="V450" i="1"/>
  <c r="W450" i="1" s="1"/>
  <c r="V401" i="1"/>
  <c r="W401" i="1" s="1"/>
  <c r="V353" i="1"/>
  <c r="W353" i="1" s="1"/>
  <c r="V305" i="1"/>
  <c r="W305" i="1" s="1"/>
  <c r="V199" i="1"/>
  <c r="V151" i="1"/>
  <c r="V103" i="1"/>
  <c r="W103" i="1" s="1"/>
  <c r="V55" i="1"/>
  <c r="W55" i="1" s="1"/>
  <c r="V23" i="1"/>
  <c r="V530" i="1"/>
  <c r="W530" i="1" s="1"/>
  <c r="V482" i="1"/>
  <c r="V425" i="1"/>
  <c r="W425" i="1" s="1"/>
  <c r="V385" i="1"/>
  <c r="V337" i="1"/>
  <c r="W337" i="1" s="1"/>
  <c r="V289" i="1"/>
  <c r="V143" i="1"/>
  <c r="W143" i="1" s="1"/>
  <c r="V544" i="1"/>
  <c r="V504" i="1"/>
  <c r="W504" i="1" s="1"/>
  <c r="V464" i="1"/>
  <c r="V423" i="1"/>
  <c r="W423" i="1" s="1"/>
  <c r="V383" i="1"/>
  <c r="W383" i="1" s="1"/>
  <c r="V343" i="1"/>
  <c r="V303" i="1"/>
  <c r="W303" i="1" s="1"/>
  <c r="V263" i="1"/>
  <c r="W263" i="1" s="1"/>
  <c r="V222" i="1"/>
  <c r="W222" i="1" s="1"/>
  <c r="V181" i="1"/>
  <c r="V141" i="1"/>
  <c r="W141" i="1" s="1"/>
  <c r="V538" i="1"/>
  <c r="W538" i="1" s="1"/>
  <c r="V490" i="1"/>
  <c r="W490" i="1" s="1"/>
  <c r="V442" i="1"/>
  <c r="W442" i="1" s="1"/>
  <c r="V393" i="1"/>
  <c r="W393" i="1" s="1"/>
  <c r="V345" i="1"/>
  <c r="V297" i="1"/>
  <c r="W297" i="1" s="1"/>
  <c r="V257" i="1"/>
  <c r="V207" i="1"/>
  <c r="V159" i="1"/>
  <c r="V111" i="1"/>
  <c r="W111" i="1" s="1"/>
  <c r="V63" i="1"/>
  <c r="W63" i="1" s="1"/>
  <c r="V16" i="1"/>
  <c r="V512" i="1"/>
  <c r="V472" i="1"/>
  <c r="W472" i="1" s="1"/>
  <c r="V431" i="1"/>
  <c r="W431" i="1" s="1"/>
  <c r="V391" i="1"/>
  <c r="W391" i="1" s="1"/>
  <c r="V359" i="1"/>
  <c r="W359" i="1" s="1"/>
  <c r="V327" i="1"/>
  <c r="W327" i="1" s="1"/>
  <c r="V279" i="1"/>
  <c r="W279" i="1" s="1"/>
  <c r="V239" i="1"/>
  <c r="W239" i="1" s="1"/>
  <c r="V197" i="1"/>
  <c r="V149" i="1"/>
  <c r="V109" i="1"/>
  <c r="V69" i="1"/>
  <c r="W69" i="1" s="1"/>
  <c r="V14" i="1"/>
  <c r="V506" i="1"/>
  <c r="W506" i="1" s="1"/>
  <c r="V458" i="1"/>
  <c r="W458" i="1" s="1"/>
  <c r="V409" i="1"/>
  <c r="W409" i="1" s="1"/>
  <c r="V361" i="1"/>
  <c r="W361" i="1" s="1"/>
  <c r="V313" i="1"/>
  <c r="W313" i="1" s="1"/>
  <c r="V265" i="1"/>
  <c r="W265" i="1" s="1"/>
  <c r="V216" i="1"/>
  <c r="V167" i="1"/>
  <c r="W167" i="1" s="1"/>
  <c r="V119" i="1"/>
  <c r="W119" i="1" s="1"/>
  <c r="V8" i="1"/>
  <c r="V528" i="1"/>
  <c r="W528" i="1" s="1"/>
  <c r="V488" i="1"/>
  <c r="W488" i="1" s="1"/>
  <c r="V448" i="1"/>
  <c r="W448" i="1" s="1"/>
  <c r="V407" i="1"/>
  <c r="W407" i="1" s="1"/>
  <c r="V367" i="1"/>
  <c r="W367" i="1" s="1"/>
  <c r="V319" i="1"/>
  <c r="W319" i="1" s="1"/>
  <c r="V287" i="1"/>
  <c r="V247" i="1"/>
  <c r="V117" i="1"/>
  <c r="V77" i="1"/>
  <c r="V6" i="1"/>
  <c r="V514" i="1"/>
  <c r="W514" i="1" s="1"/>
  <c r="V466" i="1"/>
  <c r="W466" i="1" s="1"/>
  <c r="V417" i="1"/>
  <c r="W417" i="1" s="1"/>
  <c r="V369" i="1"/>
  <c r="V321" i="1"/>
  <c r="W321" i="1" s="1"/>
  <c r="V273" i="1"/>
  <c r="W273" i="1" s="1"/>
  <c r="V224" i="1"/>
  <c r="V135" i="1"/>
  <c r="W135" i="1" s="1"/>
  <c r="V95" i="1"/>
  <c r="W95" i="1" s="1"/>
  <c r="V39" i="1"/>
  <c r="V536" i="1"/>
  <c r="W536" i="1" s="1"/>
  <c r="V496" i="1"/>
  <c r="W496" i="1" s="1"/>
  <c r="V456" i="1"/>
  <c r="W456" i="1" s="1"/>
  <c r="V415" i="1"/>
  <c r="V375" i="1"/>
  <c r="V335" i="1"/>
  <c r="W335" i="1" s="1"/>
  <c r="V295" i="1"/>
  <c r="W295" i="1" s="1"/>
  <c r="V255" i="1"/>
  <c r="W255" i="1" s="1"/>
  <c r="V214" i="1"/>
  <c r="V133" i="1"/>
  <c r="W133" i="1" s="1"/>
  <c r="V93" i="1"/>
  <c r="V61" i="1"/>
  <c r="W61" i="1" s="1"/>
  <c r="V29" i="1"/>
  <c r="W29" i="1" s="1"/>
  <c r="V522" i="1"/>
  <c r="W522" i="1" s="1"/>
  <c r="V474" i="1"/>
  <c r="W474" i="1" s="1"/>
  <c r="V433" i="1"/>
  <c r="V377" i="1"/>
  <c r="W377" i="1" s="1"/>
  <c r="V329" i="1"/>
  <c r="V281" i="1"/>
  <c r="V127" i="1"/>
  <c r="V47" i="1"/>
  <c r="V520" i="1"/>
  <c r="W520" i="1" s="1"/>
  <c r="V480" i="1"/>
  <c r="W480" i="1" s="1"/>
  <c r="V439" i="1"/>
  <c r="W439" i="1" s="1"/>
  <c r="V399" i="1"/>
  <c r="W399" i="1" s="1"/>
  <c r="V351" i="1"/>
  <c r="V311" i="1"/>
  <c r="W311" i="1" s="1"/>
  <c r="V271" i="1"/>
  <c r="V231" i="1"/>
  <c r="W231" i="1" s="1"/>
  <c r="V189" i="1"/>
  <c r="W189" i="1" s="1"/>
  <c r="V165" i="1"/>
  <c r="V125" i="1"/>
  <c r="V85" i="1"/>
  <c r="W85" i="1" s="1"/>
  <c r="V53" i="1"/>
  <c r="W53" i="1" s="1"/>
  <c r="V21" i="1"/>
  <c r="V545" i="1"/>
  <c r="V537" i="1"/>
  <c r="V529" i="1"/>
  <c r="W529" i="1" s="1"/>
  <c r="V521" i="1"/>
  <c r="V513" i="1"/>
  <c r="W513" i="1" s="1"/>
  <c r="V505" i="1"/>
  <c r="W505" i="1" s="1"/>
  <c r="V497" i="1"/>
  <c r="V489" i="1"/>
  <c r="W489" i="1" s="1"/>
  <c r="V481" i="1"/>
  <c r="W481" i="1" s="1"/>
  <c r="V473" i="1"/>
  <c r="W473" i="1" s="1"/>
  <c r="V465" i="1"/>
  <c r="W465" i="1" s="1"/>
  <c r="V457" i="1"/>
  <c r="W457" i="1" s="1"/>
  <c r="V449" i="1"/>
  <c r="W449" i="1" s="1"/>
  <c r="V440" i="1"/>
  <c r="W440" i="1" s="1"/>
  <c r="V432" i="1"/>
  <c r="W432" i="1" s="1"/>
  <c r="V424" i="1"/>
  <c r="W424" i="1" s="1"/>
  <c r="V416" i="1"/>
  <c r="W416" i="1" s="1"/>
  <c r="V408" i="1"/>
  <c r="V400" i="1"/>
  <c r="W400" i="1" s="1"/>
  <c r="V392" i="1"/>
  <c r="V384" i="1"/>
  <c r="V376" i="1"/>
  <c r="W376" i="1" s="1"/>
  <c r="V368" i="1"/>
  <c r="W368" i="1" s="1"/>
  <c r="V360" i="1"/>
  <c r="V352" i="1"/>
  <c r="W352" i="1" s="1"/>
  <c r="V344" i="1"/>
  <c r="V336" i="1"/>
  <c r="W336" i="1" s="1"/>
  <c r="V328" i="1"/>
  <c r="W328" i="1" s="1"/>
  <c r="V320" i="1"/>
  <c r="W320" i="1" s="1"/>
  <c r="V312" i="1"/>
  <c r="W312" i="1" s="1"/>
  <c r="V304" i="1"/>
  <c r="V296" i="1"/>
  <c r="W296" i="1" s="1"/>
  <c r="V288" i="1"/>
  <c r="W288" i="1" s="1"/>
  <c r="V280" i="1"/>
  <c r="W280" i="1" s="1"/>
  <c r="V272" i="1"/>
  <c r="W272" i="1" s="1"/>
  <c r="V264" i="1"/>
  <c r="V256" i="1"/>
  <c r="V248" i="1"/>
  <c r="W248" i="1" s="1"/>
  <c r="V240" i="1"/>
  <c r="W240" i="1" s="1"/>
  <c r="V232" i="1"/>
  <c r="W232" i="1" s="1"/>
  <c r="V223" i="1"/>
  <c r="W223" i="1" s="1"/>
  <c r="V215" i="1"/>
  <c r="V206" i="1"/>
  <c r="W206" i="1" s="1"/>
  <c r="V198" i="1"/>
  <c r="W198" i="1" s="1"/>
  <c r="V190" i="1"/>
  <c r="V174" i="1"/>
  <c r="V166" i="1"/>
  <c r="V150" i="1"/>
  <c r="W150" i="1" s="1"/>
  <c r="V142" i="1"/>
  <c r="W142" i="1" s="1"/>
  <c r="V134" i="1"/>
  <c r="V126" i="1"/>
  <c r="V118" i="1"/>
  <c r="V110" i="1"/>
  <c r="W110" i="1" s="1"/>
  <c r="V102" i="1"/>
  <c r="W102" i="1" s="1"/>
  <c r="V94" i="1"/>
  <c r="V86" i="1"/>
  <c r="V78" i="1"/>
  <c r="W78" i="1" s="1"/>
  <c r="V70" i="1"/>
  <c r="V62" i="1"/>
  <c r="W62" i="1" s="1"/>
  <c r="V54" i="1"/>
  <c r="W54" i="1" s="1"/>
  <c r="V46" i="1"/>
  <c r="W46" i="1" s="1"/>
  <c r="V38" i="1"/>
  <c r="V15" i="1"/>
  <c r="V7" i="1"/>
  <c r="V543" i="1"/>
  <c r="W543" i="1" s="1"/>
  <c r="V535" i="1"/>
  <c r="W535" i="1" s="1"/>
  <c r="V527" i="1"/>
  <c r="V519" i="1"/>
  <c r="W519" i="1" s="1"/>
  <c r="V511" i="1"/>
  <c r="W511" i="1" s="1"/>
  <c r="V503" i="1"/>
  <c r="V495" i="1"/>
  <c r="V487" i="1"/>
  <c r="V479" i="1"/>
  <c r="W479" i="1" s="1"/>
  <c r="V471" i="1"/>
  <c r="V463" i="1"/>
  <c r="W463" i="1" s="1"/>
  <c r="V455" i="1"/>
  <c r="W455" i="1" s="1"/>
  <c r="V447" i="1"/>
  <c r="V438" i="1"/>
  <c r="V430" i="1"/>
  <c r="V422" i="1"/>
  <c r="W422" i="1" s="1"/>
  <c r="V414" i="1"/>
  <c r="W414" i="1" s="1"/>
  <c r="V406" i="1"/>
  <c r="V398" i="1"/>
  <c r="W398" i="1" s="1"/>
  <c r="V390" i="1"/>
  <c r="W390" i="1" s="1"/>
  <c r="V382" i="1"/>
  <c r="V374" i="1"/>
  <c r="W374" i="1" s="1"/>
  <c r="V366" i="1"/>
  <c r="W366" i="1" s="1"/>
  <c r="V358" i="1"/>
  <c r="V350" i="1"/>
  <c r="V342" i="1"/>
  <c r="W342" i="1" s="1"/>
  <c r="V334" i="1"/>
  <c r="W334" i="1" s="1"/>
  <c r="V326" i="1"/>
  <c r="W326" i="1" s="1"/>
  <c r="V318" i="1"/>
  <c r="W318" i="1" s="1"/>
  <c r="V310" i="1"/>
  <c r="W310" i="1" s="1"/>
  <c r="V302" i="1"/>
  <c r="W302" i="1" s="1"/>
  <c r="V294" i="1"/>
  <c r="W294" i="1" s="1"/>
  <c r="V286" i="1"/>
  <c r="W286" i="1" s="1"/>
  <c r="V278" i="1"/>
  <c r="W278" i="1" s="1"/>
  <c r="V270" i="1"/>
  <c r="V262" i="1"/>
  <c r="W262" i="1" s="1"/>
  <c r="V246" i="1"/>
  <c r="W246" i="1" s="1"/>
  <c r="V238" i="1"/>
  <c r="W238" i="1" s="1"/>
  <c r="V230" i="1"/>
  <c r="V221" i="1"/>
  <c r="W221" i="1" s="1"/>
  <c r="V213" i="1"/>
  <c r="V196" i="1"/>
  <c r="W196" i="1" s="1"/>
  <c r="V180" i="1"/>
  <c r="W180" i="1" s="1"/>
  <c r="V172" i="1"/>
  <c r="V164" i="1"/>
  <c r="W164" i="1" s="1"/>
  <c r="V148" i="1"/>
  <c r="W148" i="1" s="1"/>
  <c r="V140" i="1"/>
  <c r="W140" i="1" s="1"/>
  <c r="V132" i="1"/>
  <c r="V124" i="1"/>
  <c r="V116" i="1"/>
  <c r="V108" i="1"/>
  <c r="W108" i="1" s="1"/>
  <c r="V92" i="1"/>
  <c r="V84" i="1"/>
  <c r="W84" i="1" s="1"/>
  <c r="V76" i="1"/>
  <c r="W76" i="1" s="1"/>
  <c r="V68" i="1"/>
  <c r="W68" i="1" s="1"/>
  <c r="V60" i="1"/>
  <c r="W60" i="1" s="1"/>
  <c r="V52" i="1"/>
  <c r="V44" i="1"/>
  <c r="W44" i="1" s="1"/>
  <c r="V36" i="1"/>
  <c r="W36" i="1" s="1"/>
  <c r="V20" i="1"/>
  <c r="V210" i="1"/>
  <c r="W210" i="1" s="1"/>
  <c r="V5" i="1"/>
  <c r="V534" i="1"/>
  <c r="W534" i="1" s="1"/>
  <c r="V526" i="1"/>
  <c r="W526" i="1" s="1"/>
  <c r="V518" i="1"/>
  <c r="W518" i="1" s="1"/>
  <c r="V510" i="1"/>
  <c r="V502" i="1"/>
  <c r="W502" i="1" s="1"/>
  <c r="V494" i="1"/>
  <c r="V486" i="1"/>
  <c r="W486" i="1" s="1"/>
  <c r="V478" i="1"/>
  <c r="W478" i="1" s="1"/>
  <c r="V470" i="1"/>
  <c r="W470" i="1" s="1"/>
  <c r="V462" i="1"/>
  <c r="V454" i="1"/>
  <c r="W454" i="1" s="1"/>
  <c r="V446" i="1"/>
  <c r="W446" i="1" s="1"/>
  <c r="V437" i="1"/>
  <c r="W437" i="1" s="1"/>
  <c r="V429" i="1"/>
  <c r="W429" i="1" s="1"/>
  <c r="V421" i="1"/>
  <c r="W421" i="1" s="1"/>
  <c r="V413" i="1"/>
  <c r="W413" i="1" s="1"/>
  <c r="V405" i="1"/>
  <c r="W405" i="1" s="1"/>
  <c r="V397" i="1"/>
  <c r="W397" i="1" s="1"/>
  <c r="V389" i="1"/>
  <c r="V381" i="1"/>
  <c r="W381" i="1" s="1"/>
  <c r="V373" i="1"/>
  <c r="V365" i="1"/>
  <c r="W365" i="1" s="1"/>
  <c r="V357" i="1"/>
  <c r="W357" i="1" s="1"/>
  <c r="V349" i="1"/>
  <c r="V341" i="1"/>
  <c r="V333" i="1"/>
  <c r="W333" i="1" s="1"/>
  <c r="V325" i="1"/>
  <c r="W325" i="1" s="1"/>
  <c r="V317" i="1"/>
  <c r="W317" i="1" s="1"/>
  <c r="V309" i="1"/>
  <c r="V301" i="1"/>
  <c r="W301" i="1" s="1"/>
  <c r="V293" i="1"/>
  <c r="W293" i="1" s="1"/>
  <c r="V285" i="1"/>
  <c r="W285" i="1" s="1"/>
  <c r="V277" i="1"/>
  <c r="W277" i="1" s="1"/>
  <c r="V269" i="1"/>
  <c r="W269" i="1" s="1"/>
  <c r="V261" i="1"/>
  <c r="V253" i="1"/>
  <c r="W253" i="1" s="1"/>
  <c r="V245" i="1"/>
  <c r="V237" i="1"/>
  <c r="W237" i="1" s="1"/>
  <c r="V228" i="1"/>
  <c r="W228" i="1" s="1"/>
  <c r="V212" i="1"/>
  <c r="W212" i="1" s="1"/>
  <c r="V203" i="1"/>
  <c r="V195" i="1"/>
  <c r="V179" i="1"/>
  <c r="W179" i="1" s="1"/>
  <c r="V171" i="1"/>
  <c r="V163" i="1"/>
  <c r="V147" i="1"/>
  <c r="W147" i="1" s="1"/>
  <c r="V139" i="1"/>
  <c r="V131" i="1"/>
  <c r="W131" i="1" s="1"/>
  <c r="V123" i="1"/>
  <c r="V115" i="1"/>
  <c r="W115" i="1" s="1"/>
  <c r="V107" i="1"/>
  <c r="V91" i="1"/>
  <c r="V83" i="1"/>
  <c r="W83" i="1" s="1"/>
  <c r="V75" i="1"/>
  <c r="V59" i="1"/>
  <c r="W59" i="1" s="1"/>
  <c r="V51" i="1"/>
  <c r="V43" i="1"/>
  <c r="V35" i="1"/>
  <c r="W35" i="1" s="1"/>
  <c r="V27" i="1"/>
  <c r="V19" i="1"/>
  <c r="V12" i="1"/>
  <c r="V229" i="1"/>
  <c r="W229" i="1" s="1"/>
  <c r="V542" i="1"/>
  <c r="W542" i="1" s="1"/>
  <c r="V549" i="1"/>
  <c r="W549" i="1" s="1"/>
  <c r="V541" i="1"/>
  <c r="W541" i="1" s="1"/>
  <c r="V533" i="1"/>
  <c r="W533" i="1" s="1"/>
  <c r="V525" i="1"/>
  <c r="W525" i="1" s="1"/>
  <c r="V517" i="1"/>
  <c r="W517" i="1" s="1"/>
  <c r="V509" i="1"/>
  <c r="W509" i="1" s="1"/>
  <c r="V501" i="1"/>
  <c r="W501" i="1" s="1"/>
  <c r="V493" i="1"/>
  <c r="W493" i="1" s="1"/>
  <c r="V485" i="1"/>
  <c r="W485" i="1" s="1"/>
  <c r="V477" i="1"/>
  <c r="W477" i="1" s="1"/>
  <c r="V469" i="1"/>
  <c r="V461" i="1"/>
  <c r="W461" i="1" s="1"/>
  <c r="V453" i="1"/>
  <c r="W453" i="1" s="1"/>
  <c r="V445" i="1"/>
  <c r="W445" i="1" s="1"/>
  <c r="V436" i="1"/>
  <c r="W436" i="1" s="1"/>
  <c r="V428" i="1"/>
  <c r="W428" i="1" s="1"/>
  <c r="V420" i="1"/>
  <c r="W420" i="1" s="1"/>
  <c r="V412" i="1"/>
  <c r="W412" i="1" s="1"/>
  <c r="V404" i="1"/>
  <c r="W404" i="1" s="1"/>
  <c r="V396" i="1"/>
  <c r="V388" i="1"/>
  <c r="V380" i="1"/>
  <c r="W380" i="1" s="1"/>
  <c r="V372" i="1"/>
  <c r="W372" i="1" s="1"/>
  <c r="V364" i="1"/>
  <c r="V356" i="1"/>
  <c r="W356" i="1" s="1"/>
  <c r="V348" i="1"/>
  <c r="W348" i="1" s="1"/>
  <c r="V340" i="1"/>
  <c r="W340" i="1" s="1"/>
  <c r="V332" i="1"/>
  <c r="W332" i="1" s="1"/>
  <c r="V324" i="1"/>
  <c r="V316" i="1"/>
  <c r="W316" i="1" s="1"/>
  <c r="V308" i="1"/>
  <c r="W308" i="1" s="1"/>
  <c r="V300" i="1"/>
  <c r="W300" i="1" s="1"/>
  <c r="V292" i="1"/>
  <c r="W292" i="1" s="1"/>
  <c r="V284" i="1"/>
  <c r="V276" i="1"/>
  <c r="W276" i="1" s="1"/>
  <c r="V268" i="1"/>
  <c r="W268" i="1" s="1"/>
  <c r="V260" i="1"/>
  <c r="W260" i="1" s="1"/>
  <c r="V252" i="1"/>
  <c r="W252" i="1" s="1"/>
  <c r="V244" i="1"/>
  <c r="W244" i="1" s="1"/>
  <c r="V236" i="1"/>
  <c r="W236" i="1" s="1"/>
  <c r="V227" i="1"/>
  <c r="W227" i="1" s="1"/>
  <c r="V219" i="1"/>
  <c r="W219" i="1" s="1"/>
  <c r="V211" i="1"/>
  <c r="W211" i="1" s="1"/>
  <c r="V194" i="1"/>
  <c r="W194" i="1" s="1"/>
  <c r="V178" i="1"/>
  <c r="W178" i="1" s="1"/>
  <c r="V162" i="1"/>
  <c r="V146" i="1"/>
  <c r="V138" i="1"/>
  <c r="W138" i="1" s="1"/>
  <c r="V130" i="1"/>
  <c r="V122" i="1"/>
  <c r="W122" i="1" s="1"/>
  <c r="V114" i="1"/>
  <c r="W114" i="1" s="1"/>
  <c r="V106" i="1"/>
  <c r="V98" i="1"/>
  <c r="W98" i="1" s="1"/>
  <c r="V90" i="1"/>
  <c r="V82" i="1"/>
  <c r="W82" i="1" s="1"/>
  <c r="V74" i="1"/>
  <c r="W74" i="1" s="1"/>
  <c r="V58" i="1"/>
  <c r="V50" i="1"/>
  <c r="V42" i="1"/>
  <c r="W42" i="1" s="1"/>
  <c r="V34" i="1"/>
  <c r="V26" i="1"/>
  <c r="V11" i="1"/>
  <c r="W11" i="1" s="1"/>
  <c r="V548" i="1"/>
  <c r="W548" i="1" s="1"/>
  <c r="V532" i="1"/>
  <c r="W532" i="1" s="1"/>
  <c r="V524" i="1"/>
  <c r="W524" i="1" s="1"/>
  <c r="V516" i="1"/>
  <c r="V508" i="1"/>
  <c r="V500" i="1"/>
  <c r="V492" i="1"/>
  <c r="W492" i="1" s="1"/>
  <c r="V484" i="1"/>
  <c r="V476" i="1"/>
  <c r="V468" i="1"/>
  <c r="W468" i="1" s="1"/>
  <c r="V460" i="1"/>
  <c r="W460" i="1" s="1"/>
  <c r="V452" i="1"/>
  <c r="W452" i="1" s="1"/>
  <c r="V444" i="1"/>
  <c r="W444" i="1" s="1"/>
  <c r="V435" i="1"/>
  <c r="W435" i="1" s="1"/>
  <c r="V427" i="1"/>
  <c r="W427" i="1" s="1"/>
  <c r="V419" i="1"/>
  <c r="W419" i="1" s="1"/>
  <c r="V411" i="1"/>
  <c r="W411" i="1" s="1"/>
  <c r="V403" i="1"/>
  <c r="W403" i="1" s="1"/>
  <c r="V395" i="1"/>
  <c r="W395" i="1" s="1"/>
  <c r="V387" i="1"/>
  <c r="W387" i="1" s="1"/>
  <c r="V379" i="1"/>
  <c r="W379" i="1" s="1"/>
  <c r="V371" i="1"/>
  <c r="W371" i="1" s="1"/>
  <c r="V363" i="1"/>
  <c r="W363" i="1" s="1"/>
  <c r="V355" i="1"/>
  <c r="V347" i="1"/>
  <c r="W347" i="1" s="1"/>
  <c r="V339" i="1"/>
  <c r="W339" i="1" s="1"/>
  <c r="V331" i="1"/>
  <c r="W331" i="1" s="1"/>
  <c r="V323" i="1"/>
  <c r="W323" i="1" s="1"/>
  <c r="V315" i="1"/>
  <c r="W315" i="1" s="1"/>
  <c r="V307" i="1"/>
  <c r="W307" i="1" s="1"/>
  <c r="V299" i="1"/>
  <c r="W299" i="1" s="1"/>
  <c r="V291" i="1"/>
  <c r="V283" i="1"/>
  <c r="V275" i="1"/>
  <c r="V267" i="1"/>
  <c r="W267" i="1" s="1"/>
  <c r="V259" i="1"/>
  <c r="W259" i="1" s="1"/>
  <c r="V251" i="1"/>
  <c r="V243" i="1"/>
  <c r="V235" i="1"/>
  <c r="W235" i="1" s="1"/>
  <c r="V226" i="1"/>
  <c r="W226" i="1" s="1"/>
  <c r="V218" i="1"/>
  <c r="W218" i="1" s="1"/>
  <c r="V209" i="1"/>
  <c r="W209" i="1" s="1"/>
  <c r="V201" i="1"/>
  <c r="V193" i="1"/>
  <c r="W193" i="1" s="1"/>
  <c r="V177" i="1"/>
  <c r="V169" i="1"/>
  <c r="V161" i="1"/>
  <c r="V153" i="1"/>
  <c r="W153" i="1" s="1"/>
  <c r="V137" i="1"/>
  <c r="W137" i="1" s="1"/>
  <c r="V121" i="1"/>
  <c r="W121" i="1" s="1"/>
  <c r="V113" i="1"/>
  <c r="W113" i="1" s="1"/>
  <c r="V105" i="1"/>
  <c r="V97" i="1"/>
  <c r="V89" i="1"/>
  <c r="W89" i="1" s="1"/>
  <c r="V81" i="1"/>
  <c r="W81" i="1" s="1"/>
  <c r="V73" i="1"/>
  <c r="V57" i="1"/>
  <c r="W57" i="1" s="1"/>
  <c r="V49" i="1"/>
  <c r="V41" i="1"/>
  <c r="V25" i="1"/>
  <c r="V10" i="1"/>
  <c r="V540" i="1"/>
  <c r="W540" i="1" s="1"/>
  <c r="V547" i="1"/>
  <c r="W547" i="1" s="1"/>
  <c r="V539" i="1"/>
  <c r="W539" i="1" s="1"/>
  <c r="V531" i="1"/>
  <c r="V523" i="1"/>
  <c r="W523" i="1" s="1"/>
  <c r="V515" i="1"/>
  <c r="W515" i="1" s="1"/>
  <c r="V507" i="1"/>
  <c r="V499" i="1"/>
  <c r="W499" i="1" s="1"/>
  <c r="V491" i="1"/>
  <c r="W491" i="1" s="1"/>
  <c r="V483" i="1"/>
  <c r="V475" i="1"/>
  <c r="V467" i="1"/>
  <c r="W467" i="1" s="1"/>
  <c r="V459" i="1"/>
  <c r="W459" i="1" s="1"/>
  <c r="V451" i="1"/>
  <c r="W451" i="1" s="1"/>
  <c r="V443" i="1"/>
  <c r="W443" i="1" s="1"/>
  <c r="V434" i="1"/>
  <c r="W434" i="1" s="1"/>
  <c r="V426" i="1"/>
  <c r="W426" i="1" s="1"/>
  <c r="V418" i="1"/>
  <c r="W418" i="1" s="1"/>
  <c r="V410" i="1"/>
  <c r="W410" i="1" s="1"/>
  <c r="V402" i="1"/>
  <c r="W402" i="1" s="1"/>
  <c r="V394" i="1"/>
  <c r="W394" i="1" s="1"/>
  <c r="V386" i="1"/>
  <c r="V378" i="1"/>
  <c r="W378" i="1" s="1"/>
  <c r="V370" i="1"/>
  <c r="W370" i="1" s="1"/>
  <c r="V362" i="1"/>
  <c r="W362" i="1" s="1"/>
  <c r="V354" i="1"/>
  <c r="W354" i="1" s="1"/>
  <c r="V346" i="1"/>
  <c r="V338" i="1"/>
  <c r="W338" i="1" s="1"/>
  <c r="V330" i="1"/>
  <c r="W330" i="1" s="1"/>
  <c r="V322" i="1"/>
  <c r="W322" i="1" s="1"/>
  <c r="V314" i="1"/>
  <c r="W314" i="1" s="1"/>
  <c r="V306" i="1"/>
  <c r="W306" i="1" s="1"/>
  <c r="V298" i="1"/>
  <c r="W298" i="1" s="1"/>
  <c r="V290" i="1"/>
  <c r="V282" i="1"/>
  <c r="W282" i="1" s="1"/>
  <c r="V274" i="1"/>
  <c r="V266" i="1"/>
  <c r="W266" i="1" s="1"/>
  <c r="V258" i="1"/>
  <c r="W258" i="1" s="1"/>
  <c r="V250" i="1"/>
  <c r="W250" i="1" s="1"/>
  <c r="V242" i="1"/>
  <c r="W242" i="1" s="1"/>
  <c r="V225" i="1"/>
  <c r="W225" i="1" s="1"/>
  <c r="V208" i="1"/>
  <c r="W208" i="1" s="1"/>
  <c r="V200" i="1"/>
  <c r="V192" i="1"/>
  <c r="V184" i="1"/>
  <c r="V176" i="1"/>
  <c r="W176" i="1" s="1"/>
  <c r="V168" i="1"/>
  <c r="W168" i="1" s="1"/>
  <c r="V160" i="1"/>
  <c r="W160" i="1" s="1"/>
  <c r="V144" i="1"/>
  <c r="W144" i="1" s="1"/>
  <c r="V136" i="1"/>
  <c r="V128" i="1"/>
  <c r="V96" i="1"/>
  <c r="V88" i="1"/>
  <c r="W88" i="1" s="1"/>
  <c r="V80" i="1"/>
  <c r="V64" i="1"/>
  <c r="W64" i="1" s="1"/>
  <c r="V56" i="1"/>
  <c r="W56" i="1" s="1"/>
  <c r="V48" i="1"/>
  <c r="V40" i="1"/>
  <c r="V24" i="1"/>
  <c r="V17" i="1"/>
  <c r="W17" i="1" s="1"/>
  <c r="V9" i="1"/>
  <c r="W9" i="1" s="1"/>
  <c r="X457" i="1"/>
  <c r="X408" i="1"/>
  <c r="P186" i="7" s="1"/>
  <c r="BF186" i="7" s="1"/>
  <c r="Y360" i="1"/>
  <c r="Q100" i="7" s="1"/>
  <c r="BG100" i="7" s="1"/>
  <c r="X280" i="1"/>
  <c r="Y240" i="1"/>
  <c r="X206" i="1"/>
  <c r="Y38" i="1"/>
  <c r="Y359" i="1"/>
  <c r="Y343" i="1"/>
  <c r="Q253" i="7" s="1"/>
  <c r="BG253" i="7" s="1"/>
  <c r="Y303" i="1"/>
  <c r="Y295" i="1"/>
  <c r="Y263" i="1"/>
  <c r="Y239" i="1"/>
  <c r="Y231" i="1"/>
  <c r="Y197" i="1"/>
  <c r="Y133" i="1"/>
  <c r="Y69" i="1"/>
  <c r="Y377" i="1"/>
  <c r="Y535" i="1"/>
  <c r="Y519" i="1"/>
  <c r="Y503" i="1"/>
  <c r="Q261" i="7" s="1"/>
  <c r="BG261" i="7" s="1"/>
  <c r="Y487" i="1"/>
  <c r="Q38" i="7" s="1"/>
  <c r="BG38" i="7" s="1"/>
  <c r="Y471" i="1"/>
  <c r="Y455" i="1"/>
  <c r="Y438" i="1"/>
  <c r="Q23" i="7" s="1"/>
  <c r="BG23" i="7" s="1"/>
  <c r="Y430" i="1"/>
  <c r="Q76" i="7" s="1"/>
  <c r="BG76" i="7" s="1"/>
  <c r="Y422" i="1"/>
  <c r="Y414" i="1"/>
  <c r="Y406" i="1"/>
  <c r="Q5" i="7" s="1"/>
  <c r="BG5" i="7" s="1"/>
  <c r="X398" i="1"/>
  <c r="Y342" i="1"/>
  <c r="X334" i="1"/>
  <c r="X270" i="1"/>
  <c r="P297" i="7" s="1"/>
  <c r="BF297" i="7" s="1"/>
  <c r="X526" i="1"/>
  <c r="X494" i="1"/>
  <c r="P304" i="7" s="1"/>
  <c r="BF304" i="7" s="1"/>
  <c r="X462" i="1"/>
  <c r="P270" i="7" s="1"/>
  <c r="BF270" i="7" s="1"/>
  <c r="Y429" i="1"/>
  <c r="Y413" i="1"/>
  <c r="Y397" i="1"/>
  <c r="Y389" i="1"/>
  <c r="Q267" i="7" s="1"/>
  <c r="BG267" i="7" s="1"/>
  <c r="Y341" i="1"/>
  <c r="Q45" i="7" s="1"/>
  <c r="BG45" i="7" s="1"/>
  <c r="Y325" i="1"/>
  <c r="Y261" i="1"/>
  <c r="AC87" i="7" s="1"/>
  <c r="BS87" i="7" s="1"/>
  <c r="Y195" i="1"/>
  <c r="Y131" i="1"/>
  <c r="Y123" i="1"/>
  <c r="Y91" i="1"/>
  <c r="Y59" i="1"/>
  <c r="Y412" i="1"/>
  <c r="X522" i="1"/>
  <c r="Y540" i="1"/>
  <c r="Y524" i="1"/>
  <c r="Y508" i="1"/>
  <c r="Y492" i="1"/>
  <c r="Y476" i="1"/>
  <c r="Q50" i="7" s="1"/>
  <c r="BG50" i="7" s="1"/>
  <c r="Y460" i="1"/>
  <c r="Y444" i="1"/>
  <c r="Y395" i="1"/>
  <c r="Y379" i="1"/>
  <c r="Y323" i="1"/>
  <c r="Y315" i="1"/>
  <c r="Y283" i="1"/>
  <c r="Y259" i="1"/>
  <c r="Y251" i="1"/>
  <c r="Y218" i="1"/>
  <c r="Y209" i="1"/>
  <c r="Y177" i="1"/>
  <c r="Y153" i="1"/>
  <c r="Y113" i="1"/>
  <c r="Y89" i="1"/>
  <c r="Y81" i="1"/>
  <c r="X73" i="1"/>
  <c r="X25" i="1"/>
  <c r="X394" i="1"/>
  <c r="Y378" i="1"/>
  <c r="Y370" i="1"/>
  <c r="X330" i="1"/>
  <c r="Y322" i="1"/>
  <c r="Y282" i="1"/>
  <c r="X266" i="1"/>
  <c r="X184" i="1"/>
  <c r="Y176" i="1"/>
  <c r="Y40" i="1"/>
  <c r="X153" i="1"/>
  <c r="X524" i="1"/>
  <c r="X303" i="1"/>
  <c r="X13" i="1"/>
  <c r="X519" i="1"/>
  <c r="X429" i="1"/>
  <c r="X282" i="1"/>
  <c r="X131" i="1"/>
  <c r="X503" i="1"/>
  <c r="P261" i="7" s="1"/>
  <c r="BF261" i="7" s="1"/>
  <c r="X397" i="1"/>
  <c r="X259" i="1"/>
  <c r="X123" i="1"/>
  <c r="Y398" i="1"/>
  <c r="X492" i="1"/>
  <c r="X360" i="1"/>
  <c r="P100" i="7" s="1"/>
  <c r="BF100" i="7" s="1"/>
  <c r="X240" i="1"/>
  <c r="X112" i="1"/>
  <c r="Y334" i="1"/>
  <c r="X487" i="1"/>
  <c r="P38" i="7" s="1"/>
  <c r="BF38" i="7" s="1"/>
  <c r="X359" i="1"/>
  <c r="X239" i="1"/>
  <c r="X89" i="1"/>
  <c r="Y270" i="1"/>
  <c r="Q297" i="7" s="1"/>
  <c r="BG297" i="7" s="1"/>
  <c r="X471" i="1"/>
  <c r="X341" i="1"/>
  <c r="P45" i="7" s="1"/>
  <c r="BF45" i="7" s="1"/>
  <c r="X217" i="1"/>
  <c r="X69" i="1"/>
  <c r="Y206" i="1"/>
  <c r="X460" i="1"/>
  <c r="X323" i="1"/>
  <c r="X197" i="1"/>
  <c r="X67" i="1"/>
  <c r="X535" i="1"/>
  <c r="X455" i="1"/>
  <c r="X322" i="1"/>
  <c r="X195" i="1"/>
  <c r="X38" i="1"/>
  <c r="Y538" i="1"/>
  <c r="X538" i="1"/>
  <c r="X490" i="1"/>
  <c r="Y490" i="1"/>
  <c r="Y450" i="1"/>
  <c r="X450" i="1"/>
  <c r="Y417" i="1"/>
  <c r="X417" i="1"/>
  <c r="X393" i="1"/>
  <c r="Y393" i="1"/>
  <c r="Y353" i="1"/>
  <c r="X353" i="1"/>
  <c r="Y305" i="1"/>
  <c r="X305" i="1"/>
  <c r="X265" i="1"/>
  <c r="Y265" i="1"/>
  <c r="Y224" i="1"/>
  <c r="X224" i="1"/>
  <c r="Y549" i="1"/>
  <c r="X549" i="1"/>
  <c r="Y533" i="1"/>
  <c r="X533" i="1"/>
  <c r="Y517" i="1"/>
  <c r="X517" i="1"/>
  <c r="Y501" i="1"/>
  <c r="X501" i="1"/>
  <c r="Y493" i="1"/>
  <c r="X493" i="1"/>
  <c r="Y477" i="1"/>
  <c r="X477" i="1"/>
  <c r="Y461" i="1"/>
  <c r="X461" i="1"/>
  <c r="Y445" i="1"/>
  <c r="X445" i="1"/>
  <c r="Y428" i="1"/>
  <c r="X428" i="1"/>
  <c r="Y420" i="1"/>
  <c r="X420" i="1"/>
  <c r="Y404" i="1"/>
  <c r="X404" i="1"/>
  <c r="Y388" i="1"/>
  <c r="Q131" i="7" s="1"/>
  <c r="BG131" i="7" s="1"/>
  <c r="X388" i="1"/>
  <c r="P131" i="7" s="1"/>
  <c r="BF131" i="7" s="1"/>
  <c r="Y372" i="1"/>
  <c r="X372" i="1"/>
  <c r="Y356" i="1"/>
  <c r="X356" i="1"/>
  <c r="Y340" i="1"/>
  <c r="X340" i="1"/>
  <c r="Y332" i="1"/>
  <c r="X332" i="1"/>
  <c r="Y316" i="1"/>
  <c r="X316" i="1"/>
  <c r="Y300" i="1"/>
  <c r="X300" i="1"/>
  <c r="Y284" i="1"/>
  <c r="X284" i="1"/>
  <c r="Y268" i="1"/>
  <c r="X268" i="1"/>
  <c r="Y252" i="1"/>
  <c r="X252" i="1"/>
  <c r="Y244" i="1"/>
  <c r="X244" i="1"/>
  <c r="Y227" i="1"/>
  <c r="X227" i="1"/>
  <c r="Y211" i="1"/>
  <c r="X211" i="1"/>
  <c r="Y194" i="1"/>
  <c r="X194" i="1"/>
  <c r="Y178" i="1"/>
  <c r="X178" i="1"/>
  <c r="Y170" i="1"/>
  <c r="X170" i="1"/>
  <c r="Y138" i="1"/>
  <c r="X138" i="1"/>
  <c r="Y122" i="1"/>
  <c r="X122" i="1"/>
  <c r="Y106" i="1"/>
  <c r="X106" i="1"/>
  <c r="Y98" i="1"/>
  <c r="X98" i="1"/>
  <c r="X82" i="1"/>
  <c r="Y82" i="1"/>
  <c r="Y66" i="1"/>
  <c r="X66" i="1"/>
  <c r="X50" i="1"/>
  <c r="AB250" i="7" s="1"/>
  <c r="BR250" i="7" s="1"/>
  <c r="Y50" i="1"/>
  <c r="AC250" i="7" s="1"/>
  <c r="BS250" i="7" s="1"/>
  <c r="X18" i="1"/>
  <c r="Y18" i="1"/>
  <c r="X154" i="1"/>
  <c r="Y280" i="1"/>
  <c r="Y474" i="1"/>
  <c r="X474" i="1"/>
  <c r="X425" i="1"/>
  <c r="Y425" i="1"/>
  <c r="Y321" i="1"/>
  <c r="X321" i="1"/>
  <c r="Y273" i="1"/>
  <c r="X273" i="1"/>
  <c r="X233" i="1"/>
  <c r="Y233" i="1"/>
  <c r="Y541" i="1"/>
  <c r="X541" i="1"/>
  <c r="Y525" i="1"/>
  <c r="X525" i="1"/>
  <c r="Y509" i="1"/>
  <c r="X509" i="1"/>
  <c r="Y485" i="1"/>
  <c r="X485" i="1"/>
  <c r="Y469" i="1"/>
  <c r="Q156" i="7" s="1"/>
  <c r="BG156" i="7" s="1"/>
  <c r="X469" i="1"/>
  <c r="P156" i="7" s="1"/>
  <c r="BF156" i="7" s="1"/>
  <c r="Y453" i="1"/>
  <c r="X453" i="1"/>
  <c r="Y436" i="1"/>
  <c r="X436" i="1"/>
  <c r="Y396" i="1"/>
  <c r="Q158" i="7" s="1"/>
  <c r="BG158" i="7" s="1"/>
  <c r="X396" i="1"/>
  <c r="P158" i="7" s="1"/>
  <c r="BF158" i="7" s="1"/>
  <c r="Y380" i="1"/>
  <c r="X380" i="1"/>
  <c r="Y364" i="1"/>
  <c r="Q225" i="7" s="1"/>
  <c r="BG225" i="7" s="1"/>
  <c r="X364" i="1"/>
  <c r="P225" i="7" s="1"/>
  <c r="BF225" i="7" s="1"/>
  <c r="Y348" i="1"/>
  <c r="X348" i="1"/>
  <c r="Y324" i="1"/>
  <c r="X324" i="1"/>
  <c r="Y308" i="1"/>
  <c r="X308" i="1"/>
  <c r="Y292" i="1"/>
  <c r="X292" i="1"/>
  <c r="Y276" i="1"/>
  <c r="X276" i="1"/>
  <c r="Y260" i="1"/>
  <c r="X260" i="1"/>
  <c r="Y236" i="1"/>
  <c r="X236" i="1"/>
  <c r="Y219" i="1"/>
  <c r="X219" i="1"/>
  <c r="X202" i="1"/>
  <c r="Y202" i="1"/>
  <c r="Y186" i="1"/>
  <c r="X186" i="1"/>
  <c r="Y162" i="1"/>
  <c r="X162" i="1"/>
  <c r="Y146" i="1"/>
  <c r="X146" i="1"/>
  <c r="Y130" i="1"/>
  <c r="X130" i="1"/>
  <c r="Y114" i="1"/>
  <c r="X114" i="1"/>
  <c r="Y90" i="1"/>
  <c r="X90" i="1"/>
  <c r="Y74" i="1"/>
  <c r="X74" i="1"/>
  <c r="X58" i="1"/>
  <c r="Y58" i="1"/>
  <c r="X42" i="1"/>
  <c r="Y42" i="1"/>
  <c r="Y34" i="1"/>
  <c r="X34" i="1"/>
  <c r="X26" i="1"/>
  <c r="Y26" i="1"/>
  <c r="Y11" i="1"/>
  <c r="X11" i="1"/>
  <c r="X412" i="1"/>
  <c r="X175" i="1"/>
  <c r="X377" i="1"/>
  <c r="Y506" i="1"/>
  <c r="X506" i="1"/>
  <c r="Y442" i="1"/>
  <c r="X442" i="1"/>
  <c r="X329" i="1"/>
  <c r="P218" i="7" s="1"/>
  <c r="BF218" i="7" s="1"/>
  <c r="Y329" i="1"/>
  <c r="Q218" i="7" s="1"/>
  <c r="BG218" i="7" s="1"/>
  <c r="Y530" i="1"/>
  <c r="X530" i="1"/>
  <c r="Y482" i="1"/>
  <c r="X482" i="1"/>
  <c r="Y433" i="1"/>
  <c r="Q248" i="7" s="1"/>
  <c r="BG248" i="7" s="1"/>
  <c r="X433" i="1"/>
  <c r="P248" i="7" s="1"/>
  <c r="BF248" i="7" s="1"/>
  <c r="Y385" i="1"/>
  <c r="X385" i="1"/>
  <c r="Y345" i="1"/>
  <c r="X345" i="1"/>
  <c r="X297" i="1"/>
  <c r="Y297" i="1"/>
  <c r="Y257" i="1"/>
  <c r="AO237" i="7" s="1"/>
  <c r="CE237" i="7" s="1"/>
  <c r="X257" i="1"/>
  <c r="AN237" i="7" s="1"/>
  <c r="CD237" i="7" s="1"/>
  <c r="X216" i="1"/>
  <c r="Y216" i="1"/>
  <c r="Y151" i="1"/>
  <c r="X151" i="1"/>
  <c r="Y127" i="1"/>
  <c r="X127" i="1"/>
  <c r="Y111" i="1"/>
  <c r="X111" i="1"/>
  <c r="Y95" i="1"/>
  <c r="X95" i="1"/>
  <c r="Y55" i="1"/>
  <c r="X55" i="1"/>
  <c r="Y39" i="1"/>
  <c r="X39" i="1"/>
  <c r="Y8" i="1"/>
  <c r="X8" i="1"/>
  <c r="Y522" i="1"/>
  <c r="Y545" i="1"/>
  <c r="X545" i="1"/>
  <c r="X521" i="1"/>
  <c r="P291" i="7" s="1"/>
  <c r="BF291" i="7" s="1"/>
  <c r="Y521" i="1"/>
  <c r="Q291" i="7" s="1"/>
  <c r="BG291" i="7" s="1"/>
  <c r="Y497" i="1"/>
  <c r="Q127" i="7" s="1"/>
  <c r="BG127" i="7" s="1"/>
  <c r="X497" i="1"/>
  <c r="P127" i="7" s="1"/>
  <c r="BF127" i="7" s="1"/>
  <c r="Y473" i="1"/>
  <c r="X473" i="1"/>
  <c r="X440" i="1"/>
  <c r="Y440" i="1"/>
  <c r="Y416" i="1"/>
  <c r="X416" i="1"/>
  <c r="X392" i="1"/>
  <c r="Y392" i="1"/>
  <c r="Y368" i="1"/>
  <c r="X368" i="1"/>
  <c r="X344" i="1"/>
  <c r="P313" i="7" s="1"/>
  <c r="BF313" i="7" s="1"/>
  <c r="Y344" i="1"/>
  <c r="Q313" i="7" s="1"/>
  <c r="BG313" i="7" s="1"/>
  <c r="Y320" i="1"/>
  <c r="X320" i="1"/>
  <c r="Y296" i="1"/>
  <c r="X296" i="1"/>
  <c r="Y264" i="1"/>
  <c r="Q294" i="7" s="1"/>
  <c r="BG294" i="7" s="1"/>
  <c r="X264" i="1"/>
  <c r="P294" i="7" s="1"/>
  <c r="BF294" i="7" s="1"/>
  <c r="Y174" i="1"/>
  <c r="X174" i="1"/>
  <c r="Y150" i="1"/>
  <c r="X150" i="1"/>
  <c r="Y126" i="1"/>
  <c r="X126" i="1"/>
  <c r="Y86" i="1"/>
  <c r="X86" i="1"/>
  <c r="Y78" i="1"/>
  <c r="X78" i="1"/>
  <c r="Y62" i="1"/>
  <c r="X62" i="1"/>
  <c r="Y15" i="1"/>
  <c r="X15" i="1"/>
  <c r="Y457" i="1"/>
  <c r="Y546" i="1"/>
  <c r="X546" i="1"/>
  <c r="Y498" i="1"/>
  <c r="X498" i="1"/>
  <c r="X458" i="1"/>
  <c r="Y458" i="1"/>
  <c r="Y401" i="1"/>
  <c r="X401" i="1"/>
  <c r="Y361" i="1"/>
  <c r="X361" i="1"/>
  <c r="Y313" i="1"/>
  <c r="X313" i="1"/>
  <c r="Y289" i="1"/>
  <c r="X289" i="1"/>
  <c r="Y249" i="1"/>
  <c r="X249" i="1"/>
  <c r="Y199" i="1"/>
  <c r="AO240" i="7" s="1"/>
  <c r="CE240" i="7" s="1"/>
  <c r="X199" i="1"/>
  <c r="AN240" i="7" s="1"/>
  <c r="CD240" i="7" s="1"/>
  <c r="Y183" i="1"/>
  <c r="X183" i="1"/>
  <c r="Y159" i="1"/>
  <c r="X159" i="1"/>
  <c r="Y135" i="1"/>
  <c r="X135" i="1"/>
  <c r="Y103" i="1"/>
  <c r="X103" i="1"/>
  <c r="Y87" i="1"/>
  <c r="X87" i="1"/>
  <c r="Y71" i="1"/>
  <c r="X71" i="1"/>
  <c r="Y47" i="1"/>
  <c r="X47" i="1"/>
  <c r="Y23" i="1"/>
  <c r="X23" i="1"/>
  <c r="Y537" i="1"/>
  <c r="X537" i="1"/>
  <c r="Y513" i="1"/>
  <c r="X513" i="1"/>
  <c r="X489" i="1"/>
  <c r="Y489" i="1"/>
  <c r="Y432" i="1"/>
  <c r="X432" i="1"/>
  <c r="X424" i="1"/>
  <c r="Y424" i="1"/>
  <c r="Y400" i="1"/>
  <c r="X400" i="1"/>
  <c r="X376" i="1"/>
  <c r="Y376" i="1"/>
  <c r="Y352" i="1"/>
  <c r="X352" i="1"/>
  <c r="X328" i="1"/>
  <c r="Y328" i="1"/>
  <c r="Y304" i="1"/>
  <c r="X304" i="1"/>
  <c r="Y288" i="1"/>
  <c r="X288" i="1"/>
  <c r="Y272" i="1"/>
  <c r="X272" i="1"/>
  <c r="X248" i="1"/>
  <c r="Y248" i="1"/>
  <c r="Y223" i="1"/>
  <c r="X223" i="1"/>
  <c r="Y215" i="1"/>
  <c r="X215" i="1"/>
  <c r="X190" i="1"/>
  <c r="Y190" i="1"/>
  <c r="Y166" i="1"/>
  <c r="X166" i="1"/>
  <c r="Y142" i="1"/>
  <c r="X142" i="1"/>
  <c r="Y118" i="1"/>
  <c r="X118" i="1"/>
  <c r="Y102" i="1"/>
  <c r="X102" i="1"/>
  <c r="Y514" i="1"/>
  <c r="X514" i="1"/>
  <c r="Y466" i="1"/>
  <c r="X466" i="1"/>
  <c r="Y409" i="1"/>
  <c r="X409" i="1"/>
  <c r="Y369" i="1"/>
  <c r="X369" i="1"/>
  <c r="Y337" i="1"/>
  <c r="X337" i="1"/>
  <c r="Y281" i="1"/>
  <c r="X281" i="1"/>
  <c r="Y241" i="1"/>
  <c r="X241" i="1"/>
  <c r="Y207" i="1"/>
  <c r="X207" i="1"/>
  <c r="Y191" i="1"/>
  <c r="X191" i="1"/>
  <c r="Y167" i="1"/>
  <c r="X167" i="1"/>
  <c r="Y143" i="1"/>
  <c r="X143" i="1"/>
  <c r="Y119" i="1"/>
  <c r="X119" i="1"/>
  <c r="Y79" i="1"/>
  <c r="X79" i="1"/>
  <c r="Y63" i="1"/>
  <c r="X63" i="1"/>
  <c r="Y31" i="1"/>
  <c r="X31" i="1"/>
  <c r="Y16" i="1"/>
  <c r="X16" i="1"/>
  <c r="Y529" i="1"/>
  <c r="X529" i="1"/>
  <c r="Y505" i="1"/>
  <c r="X505" i="1"/>
  <c r="Y481" i="1"/>
  <c r="X481" i="1"/>
  <c r="Y465" i="1"/>
  <c r="X465" i="1"/>
  <c r="Y449" i="1"/>
  <c r="X449" i="1"/>
  <c r="Y384" i="1"/>
  <c r="Q259" i="7" s="1"/>
  <c r="BG259" i="7" s="1"/>
  <c r="X384" i="1"/>
  <c r="P259" i="7" s="1"/>
  <c r="BF259" i="7" s="1"/>
  <c r="Y336" i="1"/>
  <c r="X336" i="1"/>
  <c r="X312" i="1"/>
  <c r="Y312" i="1"/>
  <c r="Y256" i="1"/>
  <c r="X256" i="1"/>
  <c r="Y232" i="1"/>
  <c r="X232" i="1"/>
  <c r="Y198" i="1"/>
  <c r="X198" i="1"/>
  <c r="Y182" i="1"/>
  <c r="X182" i="1"/>
  <c r="Y158" i="1"/>
  <c r="X158" i="1"/>
  <c r="Y134" i="1"/>
  <c r="X134" i="1"/>
  <c r="Y110" i="1"/>
  <c r="X110" i="1"/>
  <c r="Y94" i="1"/>
  <c r="X94" i="1"/>
  <c r="Y408" i="1"/>
  <c r="Q186" i="7" s="1"/>
  <c r="BG186" i="7" s="1"/>
  <c r="Y54" i="1"/>
  <c r="X54" i="1"/>
  <c r="Y30" i="1"/>
  <c r="X30" i="1"/>
  <c r="Y5" i="1"/>
  <c r="X5" i="1"/>
  <c r="Y542" i="1"/>
  <c r="X542" i="1"/>
  <c r="Y534" i="1"/>
  <c r="X534" i="1"/>
  <c r="Y518" i="1"/>
  <c r="X518" i="1"/>
  <c r="Y510" i="1"/>
  <c r="Q309" i="7" s="1"/>
  <c r="BG309" i="7" s="1"/>
  <c r="X510" i="1"/>
  <c r="P309" i="7" s="1"/>
  <c r="BF309" i="7" s="1"/>
  <c r="Y502" i="1"/>
  <c r="X502" i="1"/>
  <c r="Y486" i="1"/>
  <c r="X486" i="1"/>
  <c r="Y478" i="1"/>
  <c r="X478" i="1"/>
  <c r="Y470" i="1"/>
  <c r="X470" i="1"/>
  <c r="Y454" i="1"/>
  <c r="X454" i="1"/>
  <c r="Y446" i="1"/>
  <c r="X446" i="1"/>
  <c r="Y437" i="1"/>
  <c r="X437" i="1"/>
  <c r="Y421" i="1"/>
  <c r="X421" i="1"/>
  <c r="Y405" i="1"/>
  <c r="X405" i="1"/>
  <c r="Y381" i="1"/>
  <c r="X381" i="1"/>
  <c r="Y373" i="1"/>
  <c r="Q53" i="7" s="1"/>
  <c r="BG53" i="7" s="1"/>
  <c r="X373" i="1"/>
  <c r="P53" i="7" s="1"/>
  <c r="BF53" i="7" s="1"/>
  <c r="Y365" i="1"/>
  <c r="X365" i="1"/>
  <c r="Y357" i="1"/>
  <c r="X357" i="1"/>
  <c r="Y349" i="1"/>
  <c r="X349" i="1"/>
  <c r="Y333" i="1"/>
  <c r="X333" i="1"/>
  <c r="Y317" i="1"/>
  <c r="X317" i="1"/>
  <c r="Y309" i="1"/>
  <c r="X309" i="1"/>
  <c r="Y301" i="1"/>
  <c r="X301" i="1"/>
  <c r="Y293" i="1"/>
  <c r="X293" i="1"/>
  <c r="Y285" i="1"/>
  <c r="X285" i="1"/>
  <c r="Y277" i="1"/>
  <c r="X277" i="1"/>
  <c r="Y269" i="1"/>
  <c r="X269" i="1"/>
  <c r="Y253" i="1"/>
  <c r="X253" i="1"/>
  <c r="Y245" i="1"/>
  <c r="X245" i="1"/>
  <c r="Y237" i="1"/>
  <c r="X237" i="1"/>
  <c r="Y228" i="1"/>
  <c r="X228" i="1"/>
  <c r="Y220" i="1"/>
  <c r="X220" i="1"/>
  <c r="Y212" i="1"/>
  <c r="X212" i="1"/>
  <c r="Y203" i="1"/>
  <c r="X203" i="1"/>
  <c r="Y179" i="1"/>
  <c r="X179" i="1"/>
  <c r="Y171" i="1"/>
  <c r="X171" i="1"/>
  <c r="Y163" i="1"/>
  <c r="X163" i="1"/>
  <c r="Y147" i="1"/>
  <c r="X147" i="1"/>
  <c r="Y139" i="1"/>
  <c r="X139" i="1"/>
  <c r="Y115" i="1"/>
  <c r="X115" i="1"/>
  <c r="Y107" i="1"/>
  <c r="X107" i="1"/>
  <c r="Y99" i="1"/>
  <c r="X99" i="1"/>
  <c r="Y83" i="1"/>
  <c r="X83" i="1"/>
  <c r="Y75" i="1"/>
  <c r="X75" i="1"/>
  <c r="Y51" i="1"/>
  <c r="X51" i="1"/>
  <c r="Y43" i="1"/>
  <c r="X43" i="1"/>
  <c r="Y35" i="1"/>
  <c r="X35" i="1"/>
  <c r="Y27" i="1"/>
  <c r="X27" i="1"/>
  <c r="Y19" i="1"/>
  <c r="X19" i="1"/>
  <c r="Y12" i="1"/>
  <c r="X12" i="1"/>
  <c r="Y229" i="1"/>
  <c r="X229" i="1"/>
  <c r="X540" i="1"/>
  <c r="X508" i="1"/>
  <c r="X476" i="1"/>
  <c r="P50" i="7" s="1"/>
  <c r="BF50" i="7" s="1"/>
  <c r="X444" i="1"/>
  <c r="X413" i="1"/>
  <c r="X378" i="1"/>
  <c r="X342" i="1"/>
  <c r="X261" i="1"/>
  <c r="AB87" i="7" s="1"/>
  <c r="BR87" i="7" s="1"/>
  <c r="X218" i="1"/>
  <c r="X176" i="1"/>
  <c r="X133" i="1"/>
  <c r="Y532" i="1"/>
  <c r="X532" i="1"/>
  <c r="Y516" i="1"/>
  <c r="X516" i="1"/>
  <c r="Y500" i="1"/>
  <c r="Q279" i="7" s="1"/>
  <c r="BG279" i="7" s="1"/>
  <c r="X500" i="1"/>
  <c r="P279" i="7" s="1"/>
  <c r="BF279" i="7" s="1"/>
  <c r="Y427" i="1"/>
  <c r="X427" i="1"/>
  <c r="Y411" i="1"/>
  <c r="X411" i="1"/>
  <c r="Y403" i="1"/>
  <c r="X403" i="1"/>
  <c r="Y387" i="1"/>
  <c r="X387" i="1"/>
  <c r="Y371" i="1"/>
  <c r="X371" i="1"/>
  <c r="Y363" i="1"/>
  <c r="X363" i="1"/>
  <c r="Y355" i="1"/>
  <c r="X355" i="1"/>
  <c r="Y347" i="1"/>
  <c r="X347" i="1"/>
  <c r="Y339" i="1"/>
  <c r="X339" i="1"/>
  <c r="Y331" i="1"/>
  <c r="X331" i="1"/>
  <c r="Y307" i="1"/>
  <c r="X307" i="1"/>
  <c r="Y299" i="1"/>
  <c r="X299" i="1"/>
  <c r="Y291" i="1"/>
  <c r="X291" i="1"/>
  <c r="Y275" i="1"/>
  <c r="X275" i="1"/>
  <c r="Y267" i="1"/>
  <c r="X267" i="1"/>
  <c r="Y243" i="1"/>
  <c r="X243" i="1"/>
  <c r="Y235" i="1"/>
  <c r="X235" i="1"/>
  <c r="Y226" i="1"/>
  <c r="X226" i="1"/>
  <c r="X201" i="1"/>
  <c r="Y201" i="1"/>
  <c r="Y193" i="1"/>
  <c r="X193" i="1"/>
  <c r="Y185" i="1"/>
  <c r="X185" i="1"/>
  <c r="Y169" i="1"/>
  <c r="X169" i="1"/>
  <c r="Y161" i="1"/>
  <c r="X161" i="1"/>
  <c r="Y137" i="1"/>
  <c r="X137" i="1"/>
  <c r="Y129" i="1"/>
  <c r="X129" i="1"/>
  <c r="Y121" i="1"/>
  <c r="X121" i="1"/>
  <c r="Y105" i="1"/>
  <c r="X105" i="1"/>
  <c r="Y97" i="1"/>
  <c r="X97" i="1"/>
  <c r="Y65" i="1"/>
  <c r="X65" i="1"/>
  <c r="Y57" i="1"/>
  <c r="X57" i="1"/>
  <c r="X49" i="1"/>
  <c r="Y49" i="1"/>
  <c r="X41" i="1"/>
  <c r="Y41" i="1"/>
  <c r="Y33" i="1"/>
  <c r="X33" i="1"/>
  <c r="X550" i="1"/>
  <c r="Y550" i="1"/>
  <c r="X10" i="1"/>
  <c r="Y10" i="1"/>
  <c r="X438" i="1"/>
  <c r="P23" i="7" s="1"/>
  <c r="BF23" i="7" s="1"/>
  <c r="X406" i="1"/>
  <c r="P5" i="7" s="1"/>
  <c r="BF5" i="7" s="1"/>
  <c r="X370" i="1"/>
  <c r="X295" i="1"/>
  <c r="X251" i="1"/>
  <c r="X209" i="1"/>
  <c r="X81" i="1"/>
  <c r="Y330" i="1"/>
  <c r="Y548" i="1"/>
  <c r="X548" i="1"/>
  <c r="Y484" i="1"/>
  <c r="X484" i="1"/>
  <c r="P137" i="7" s="1"/>
  <c r="BF137" i="7" s="1"/>
  <c r="Y468" i="1"/>
  <c r="X468" i="1"/>
  <c r="Y452" i="1"/>
  <c r="X452" i="1"/>
  <c r="Y435" i="1"/>
  <c r="X435" i="1"/>
  <c r="Y419" i="1"/>
  <c r="X419" i="1"/>
  <c r="Y547" i="1"/>
  <c r="X547" i="1"/>
  <c r="Y539" i="1"/>
  <c r="X539" i="1"/>
  <c r="Y531" i="1"/>
  <c r="X531" i="1"/>
  <c r="Y523" i="1"/>
  <c r="X523" i="1"/>
  <c r="Y515" i="1"/>
  <c r="X515" i="1"/>
  <c r="Y507" i="1"/>
  <c r="Q142" i="7" s="1"/>
  <c r="BG142" i="7" s="1"/>
  <c r="X507" i="1"/>
  <c r="P142" i="7" s="1"/>
  <c r="BF142" i="7" s="1"/>
  <c r="Y499" i="1"/>
  <c r="X499" i="1"/>
  <c r="Y491" i="1"/>
  <c r="X491" i="1"/>
  <c r="Y483" i="1"/>
  <c r="X483" i="1"/>
  <c r="Y475" i="1"/>
  <c r="Q155" i="7" s="1"/>
  <c r="BG155" i="7" s="1"/>
  <c r="X475" i="1"/>
  <c r="P155" i="7" s="1"/>
  <c r="BF155" i="7" s="1"/>
  <c r="Y467" i="1"/>
  <c r="X467" i="1"/>
  <c r="Y459" i="1"/>
  <c r="X459" i="1"/>
  <c r="Y451" i="1"/>
  <c r="X451" i="1"/>
  <c r="Y443" i="1"/>
  <c r="X443" i="1"/>
  <c r="Y434" i="1"/>
  <c r="X434" i="1"/>
  <c r="X426" i="1"/>
  <c r="Y426" i="1"/>
  <c r="Y418" i="1"/>
  <c r="X418" i="1"/>
  <c r="Y410" i="1"/>
  <c r="X410" i="1"/>
  <c r="Y402" i="1"/>
  <c r="X402" i="1"/>
  <c r="Y386" i="1"/>
  <c r="Q262" i="7" s="1"/>
  <c r="BG262" i="7" s="1"/>
  <c r="X386" i="1"/>
  <c r="P262" i="7" s="1"/>
  <c r="BF262" i="7" s="1"/>
  <c r="X362" i="1"/>
  <c r="Y362" i="1"/>
  <c r="Y354" i="1"/>
  <c r="X354" i="1"/>
  <c r="Y346" i="1"/>
  <c r="Q24" i="7" s="1"/>
  <c r="BG24" i="7" s="1"/>
  <c r="X346" i="1"/>
  <c r="P24" i="7" s="1"/>
  <c r="BF24" i="7" s="1"/>
  <c r="Y338" i="1"/>
  <c r="X338" i="1"/>
  <c r="Y314" i="1"/>
  <c r="X314" i="1"/>
  <c r="Y306" i="1"/>
  <c r="X306" i="1"/>
  <c r="X298" i="1"/>
  <c r="Y298" i="1"/>
  <c r="Y290" i="1"/>
  <c r="Q203" i="7" s="1"/>
  <c r="BG203" i="7" s="1"/>
  <c r="X290" i="1"/>
  <c r="P203" i="7" s="1"/>
  <c r="BF203" i="7" s="1"/>
  <c r="Y274" i="1"/>
  <c r="X274" i="1"/>
  <c r="Y258" i="1"/>
  <c r="X258" i="1"/>
  <c r="Y250" i="1"/>
  <c r="X250" i="1"/>
  <c r="Y242" i="1"/>
  <c r="X242" i="1"/>
  <c r="X234" i="1"/>
  <c r="Y234" i="1"/>
  <c r="Y225" i="1"/>
  <c r="X225" i="1"/>
  <c r="Y208" i="1"/>
  <c r="X208" i="1"/>
  <c r="Y200" i="1"/>
  <c r="X200" i="1"/>
  <c r="Y192" i="1"/>
  <c r="X192" i="1"/>
  <c r="Y168" i="1"/>
  <c r="X168" i="1"/>
  <c r="X160" i="1"/>
  <c r="Y160" i="1"/>
  <c r="Y152" i="1"/>
  <c r="X152" i="1"/>
  <c r="Y144" i="1"/>
  <c r="X144" i="1"/>
  <c r="Y136" i="1"/>
  <c r="X136" i="1"/>
  <c r="X128" i="1"/>
  <c r="Y128" i="1"/>
  <c r="Y120" i="1"/>
  <c r="X120" i="1"/>
  <c r="Y104" i="1"/>
  <c r="X104" i="1"/>
  <c r="Y96" i="1"/>
  <c r="X96" i="1"/>
  <c r="Y88" i="1"/>
  <c r="X88" i="1"/>
  <c r="Y80" i="1"/>
  <c r="X80" i="1"/>
  <c r="X72" i="1"/>
  <c r="Y72" i="1"/>
  <c r="Y64" i="1"/>
  <c r="X64" i="1"/>
  <c r="Y56" i="1"/>
  <c r="X56" i="1"/>
  <c r="Y48" i="1"/>
  <c r="X48" i="1"/>
  <c r="X32" i="1"/>
  <c r="Y32" i="1"/>
  <c r="Y24" i="1"/>
  <c r="AC174" i="7" s="1"/>
  <c r="BS174" i="7" s="1"/>
  <c r="X24" i="1"/>
  <c r="AB174" i="7" s="1"/>
  <c r="BR174" i="7" s="1"/>
  <c r="Y17" i="1"/>
  <c r="X17" i="1"/>
  <c r="Y9" i="1"/>
  <c r="X9" i="1"/>
  <c r="X430" i="1"/>
  <c r="P76" i="7" s="1"/>
  <c r="BF76" i="7" s="1"/>
  <c r="X325" i="1"/>
  <c r="X283" i="1"/>
  <c r="X155" i="1"/>
  <c r="X113" i="1"/>
  <c r="Y526" i="1"/>
  <c r="Y184" i="1"/>
  <c r="Y70" i="1"/>
  <c r="X70" i="1"/>
  <c r="Y46" i="1"/>
  <c r="X46" i="1"/>
  <c r="Y7" i="1"/>
  <c r="X7" i="1"/>
  <c r="Y544" i="1"/>
  <c r="X544" i="1"/>
  <c r="X536" i="1"/>
  <c r="Y536" i="1"/>
  <c r="Y528" i="1"/>
  <c r="X528" i="1"/>
  <c r="X520" i="1"/>
  <c r="Y520" i="1"/>
  <c r="Y512" i="1"/>
  <c r="Q64" i="7" s="1"/>
  <c r="BG64" i="7" s="1"/>
  <c r="X512" i="1"/>
  <c r="P64" i="7" s="1"/>
  <c r="BF64" i="7" s="1"/>
  <c r="X504" i="1"/>
  <c r="Y504" i="1"/>
  <c r="Y496" i="1"/>
  <c r="X496" i="1"/>
  <c r="X488" i="1"/>
  <c r="Y488" i="1"/>
  <c r="Y480" i="1"/>
  <c r="X480" i="1"/>
  <c r="X472" i="1"/>
  <c r="Y472" i="1"/>
  <c r="Y464" i="1"/>
  <c r="X464" i="1"/>
  <c r="X456" i="1"/>
  <c r="Y456" i="1"/>
  <c r="Y448" i="1"/>
  <c r="X448" i="1"/>
  <c r="Y439" i="1"/>
  <c r="X439" i="1"/>
  <c r="Y431" i="1"/>
  <c r="X431" i="1"/>
  <c r="Y423" i="1"/>
  <c r="X423" i="1"/>
  <c r="Y415" i="1"/>
  <c r="Q268" i="7" s="1"/>
  <c r="BG268" i="7" s="1"/>
  <c r="X415" i="1"/>
  <c r="P268" i="7" s="1"/>
  <c r="BF268" i="7" s="1"/>
  <c r="Y407" i="1"/>
  <c r="X407" i="1"/>
  <c r="Y399" i="1"/>
  <c r="X399" i="1"/>
  <c r="Y391" i="1"/>
  <c r="X391" i="1"/>
  <c r="Y383" i="1"/>
  <c r="X383" i="1"/>
  <c r="Y375" i="1"/>
  <c r="Q128" i="7" s="1"/>
  <c r="BG128" i="7" s="1"/>
  <c r="X375" i="1"/>
  <c r="P128" i="7" s="1"/>
  <c r="BF128" i="7" s="1"/>
  <c r="Y367" i="1"/>
  <c r="X367" i="1"/>
  <c r="Y351" i="1"/>
  <c r="X351" i="1"/>
  <c r="Y335" i="1"/>
  <c r="X335" i="1"/>
  <c r="Y327" i="1"/>
  <c r="X327" i="1"/>
  <c r="Y319" i="1"/>
  <c r="X319" i="1"/>
  <c r="Y311" i="1"/>
  <c r="X311" i="1"/>
  <c r="Y287" i="1"/>
  <c r="X287" i="1"/>
  <c r="Y279" i="1"/>
  <c r="X279" i="1"/>
  <c r="Y271" i="1"/>
  <c r="Q20" i="7" s="1"/>
  <c r="BG20" i="7" s="1"/>
  <c r="X271" i="1"/>
  <c r="P20" i="7" s="1"/>
  <c r="BF20" i="7" s="1"/>
  <c r="Y255" i="1"/>
  <c r="X255" i="1"/>
  <c r="Y247" i="1"/>
  <c r="X247" i="1"/>
  <c r="X222" i="1"/>
  <c r="Y222" i="1"/>
  <c r="Y214" i="1"/>
  <c r="X214" i="1"/>
  <c r="Y205" i="1"/>
  <c r="X205" i="1"/>
  <c r="Y189" i="1"/>
  <c r="X189" i="1"/>
  <c r="Y181" i="1"/>
  <c r="X181" i="1"/>
  <c r="Y173" i="1"/>
  <c r="X173" i="1"/>
  <c r="Y165" i="1"/>
  <c r="X165" i="1"/>
  <c r="Y157" i="1"/>
  <c r="X157" i="1"/>
  <c r="Y149" i="1"/>
  <c r="X149" i="1"/>
  <c r="Y141" i="1"/>
  <c r="X141" i="1"/>
  <c r="Y125" i="1"/>
  <c r="X125" i="1"/>
  <c r="Y117" i="1"/>
  <c r="X117" i="1"/>
  <c r="Y109" i="1"/>
  <c r="X109" i="1"/>
  <c r="Y101" i="1"/>
  <c r="X101" i="1"/>
  <c r="Y93" i="1"/>
  <c r="X93" i="1"/>
  <c r="Y85" i="1"/>
  <c r="X85" i="1"/>
  <c r="Y77" i="1"/>
  <c r="X77" i="1"/>
  <c r="Y61" i="1"/>
  <c r="X61" i="1"/>
  <c r="Y53" i="1"/>
  <c r="X53" i="1"/>
  <c r="Y45" i="1"/>
  <c r="AC106" i="7" s="1"/>
  <c r="BS106" i="7" s="1"/>
  <c r="X45" i="1"/>
  <c r="AB106" i="7" s="1"/>
  <c r="BR106" i="7" s="1"/>
  <c r="Y37" i="1"/>
  <c r="X37" i="1"/>
  <c r="Y29" i="1"/>
  <c r="X29" i="1"/>
  <c r="Y21" i="1"/>
  <c r="X21" i="1"/>
  <c r="Y14" i="1"/>
  <c r="X14" i="1"/>
  <c r="Y6" i="1"/>
  <c r="X6" i="1"/>
  <c r="X422" i="1"/>
  <c r="X389" i="1"/>
  <c r="P267" i="7" s="1"/>
  <c r="BF267" i="7" s="1"/>
  <c r="X315" i="1"/>
  <c r="X231" i="1"/>
  <c r="X187" i="1"/>
  <c r="X145" i="1"/>
  <c r="X59" i="1"/>
  <c r="Y494" i="1"/>
  <c r="Q304" i="7" s="1"/>
  <c r="BG304" i="7" s="1"/>
  <c r="Y394" i="1"/>
  <c r="Y266" i="1"/>
  <c r="Y73" i="1"/>
  <c r="Y22" i="1"/>
  <c r="X22" i="1"/>
  <c r="X395" i="1"/>
  <c r="Y543" i="1"/>
  <c r="X543" i="1"/>
  <c r="Y527" i="1"/>
  <c r="Q117" i="7" s="1"/>
  <c r="BG117" i="7" s="1"/>
  <c r="X527" i="1"/>
  <c r="P117" i="7" s="1"/>
  <c r="BF117" i="7" s="1"/>
  <c r="Y511" i="1"/>
  <c r="X511" i="1"/>
  <c r="Y495" i="1"/>
  <c r="Q6" i="7" s="1"/>
  <c r="BG6" i="7" s="1"/>
  <c r="X495" i="1"/>
  <c r="P6" i="7" s="1"/>
  <c r="BF6" i="7" s="1"/>
  <c r="Y479" i="1"/>
  <c r="X479" i="1"/>
  <c r="Y463" i="1"/>
  <c r="X463" i="1"/>
  <c r="Y447" i="1"/>
  <c r="X447" i="1"/>
  <c r="Y390" i="1"/>
  <c r="X390" i="1"/>
  <c r="X382" i="1"/>
  <c r="P285" i="7" s="1"/>
  <c r="BF285" i="7" s="1"/>
  <c r="Y382" i="1"/>
  <c r="Q285" i="7" s="1"/>
  <c r="BG285" i="7" s="1"/>
  <c r="Y374" i="1"/>
  <c r="X374" i="1"/>
  <c r="X366" i="1"/>
  <c r="Y366" i="1"/>
  <c r="Y358" i="1"/>
  <c r="X358" i="1"/>
  <c r="Y350" i="1"/>
  <c r="Q168" i="7" s="1"/>
  <c r="BG168" i="7" s="1"/>
  <c r="X350" i="1"/>
  <c r="P168" i="7" s="1"/>
  <c r="BF168" i="7" s="1"/>
  <c r="Y326" i="1"/>
  <c r="X326" i="1"/>
  <c r="X318" i="1"/>
  <c r="Y318" i="1"/>
  <c r="Y310" i="1"/>
  <c r="X310" i="1"/>
  <c r="X302" i="1"/>
  <c r="Y302" i="1"/>
  <c r="Y294" i="1"/>
  <c r="X294" i="1"/>
  <c r="X286" i="1"/>
  <c r="Y286" i="1"/>
  <c r="Y278" i="1"/>
  <c r="X278" i="1"/>
  <c r="Y262" i="1"/>
  <c r="X262" i="1"/>
  <c r="X254" i="1"/>
  <c r="Y254" i="1"/>
  <c r="Y246" i="1"/>
  <c r="X246" i="1"/>
  <c r="X238" i="1"/>
  <c r="Y238" i="1"/>
  <c r="Y230" i="1"/>
  <c r="X230" i="1"/>
  <c r="Y221" i="1"/>
  <c r="X221" i="1"/>
  <c r="Y213" i="1"/>
  <c r="X213" i="1"/>
  <c r="Y204" i="1"/>
  <c r="X204" i="1"/>
  <c r="Y196" i="1"/>
  <c r="X196" i="1"/>
  <c r="Y188" i="1"/>
  <c r="X188" i="1"/>
  <c r="Y180" i="1"/>
  <c r="X180" i="1"/>
  <c r="Y172" i="1"/>
  <c r="X172" i="1"/>
  <c r="Y164" i="1"/>
  <c r="X164" i="1"/>
  <c r="Y156" i="1"/>
  <c r="X156" i="1"/>
  <c r="Y148" i="1"/>
  <c r="X148" i="1"/>
  <c r="Y140" i="1"/>
  <c r="X140" i="1"/>
  <c r="Y132" i="1"/>
  <c r="X132" i="1"/>
  <c r="Y124" i="1"/>
  <c r="X124" i="1"/>
  <c r="Y116" i="1"/>
  <c r="X116" i="1"/>
  <c r="Y108" i="1"/>
  <c r="X108" i="1"/>
  <c r="Y100" i="1"/>
  <c r="X100" i="1"/>
  <c r="Y92" i="1"/>
  <c r="X92" i="1"/>
  <c r="Y84" i="1"/>
  <c r="X84" i="1"/>
  <c r="Y76" i="1"/>
  <c r="X76" i="1"/>
  <c r="Y68" i="1"/>
  <c r="X68" i="1"/>
  <c r="Y60" i="1"/>
  <c r="X60" i="1"/>
  <c r="Y52" i="1"/>
  <c r="X52" i="1"/>
  <c r="Y44" i="1"/>
  <c r="X44" i="1"/>
  <c r="Y36" i="1"/>
  <c r="X36" i="1"/>
  <c r="Y28" i="1"/>
  <c r="X28" i="1"/>
  <c r="Y20" i="1"/>
  <c r="X20" i="1"/>
  <c r="Y210" i="1"/>
  <c r="X210" i="1"/>
  <c r="X414" i="1"/>
  <c r="X379" i="1"/>
  <c r="X343" i="1"/>
  <c r="P253" i="7" s="1"/>
  <c r="BF253" i="7" s="1"/>
  <c r="X263" i="1"/>
  <c r="X177" i="1"/>
  <c r="X91" i="1"/>
  <c r="X40" i="1"/>
  <c r="Y462" i="1"/>
  <c r="Q270" i="7" s="1"/>
  <c r="BG270" i="7" s="1"/>
  <c r="Y25" i="1"/>
  <c r="AH118" i="7" l="1"/>
  <c r="V316" i="7"/>
  <c r="BL316" i="7" s="1"/>
  <c r="AH299" i="7"/>
  <c r="AH102" i="7"/>
  <c r="V217" i="7"/>
  <c r="BL217" i="7" s="1"/>
  <c r="V189" i="7"/>
  <c r="BL189" i="7" s="1"/>
  <c r="V144" i="7"/>
  <c r="BL144" i="7" s="1"/>
  <c r="V133" i="7"/>
  <c r="BL133" i="7" s="1"/>
  <c r="AH162" i="7"/>
  <c r="AT162" i="7" s="1"/>
  <c r="CJ162" i="7" s="1"/>
  <c r="V277" i="7"/>
  <c r="BL277" i="7" s="1"/>
  <c r="AT183" i="7"/>
  <c r="CJ183" i="7" s="1"/>
  <c r="AH243" i="7"/>
  <c r="V118" i="7"/>
  <c r="BL118" i="7" s="1"/>
  <c r="V215" i="7"/>
  <c r="BL215" i="7" s="1"/>
  <c r="V37" i="7"/>
  <c r="BL37" i="7" s="1"/>
  <c r="AH90" i="7"/>
  <c r="BX90" i="7" s="1"/>
  <c r="V298" i="7"/>
  <c r="BL298" i="7" s="1"/>
  <c r="V77" i="7"/>
  <c r="BL77" i="7" s="1"/>
  <c r="V319" i="7"/>
  <c r="BL319" i="7" s="1"/>
  <c r="AH135" i="7"/>
  <c r="AT135" i="7" s="1"/>
  <c r="CJ135" i="7" s="1"/>
  <c r="V237" i="7"/>
  <c r="BL237" i="7" s="1"/>
  <c r="AH75" i="7"/>
  <c r="BX75" i="7" s="1"/>
  <c r="AH63" i="7"/>
  <c r="BX63" i="7" s="1"/>
  <c r="AH154" i="7"/>
  <c r="AT154" i="7" s="1"/>
  <c r="CJ154" i="7" s="1"/>
  <c r="V35" i="7"/>
  <c r="BL35" i="7" s="1"/>
  <c r="V109" i="7"/>
  <c r="BL109" i="7" s="1"/>
  <c r="V288" i="7"/>
  <c r="BL288" i="7" s="1"/>
  <c r="AT160" i="7"/>
  <c r="CJ160" i="7" s="1"/>
  <c r="V135" i="7"/>
  <c r="BL135" i="7" s="1"/>
  <c r="V137" i="7"/>
  <c r="BL137" i="7" s="1"/>
  <c r="V49" i="7"/>
  <c r="BL49" i="7" s="1"/>
  <c r="V300" i="7"/>
  <c r="BL300" i="7" s="1"/>
  <c r="AH182" i="7"/>
  <c r="BX182" i="7" s="1"/>
  <c r="AH10" i="7"/>
  <c r="BX10" i="7" s="1"/>
  <c r="V92" i="7"/>
  <c r="BL92" i="7" s="1"/>
  <c r="AH293" i="7"/>
  <c r="BX293" i="7" s="1"/>
  <c r="V257" i="7"/>
  <c r="BL257" i="7" s="1"/>
  <c r="V176" i="7"/>
  <c r="BL176" i="7" s="1"/>
  <c r="AH315" i="7"/>
  <c r="AT315" i="7" s="1"/>
  <c r="CJ315" i="7" s="1"/>
  <c r="V175" i="7"/>
  <c r="BL175" i="7" s="1"/>
  <c r="AT111" i="7"/>
  <c r="CJ111" i="7" s="1"/>
  <c r="BX111" i="7"/>
  <c r="AJ102" i="7"/>
  <c r="BZ102" i="7" s="1"/>
  <c r="BN102" i="7"/>
  <c r="AJ316" i="7"/>
  <c r="BZ316" i="7" s="1"/>
  <c r="BN316" i="7"/>
  <c r="AJ217" i="7"/>
  <c r="BZ217" i="7" s="1"/>
  <c r="BN217" i="7"/>
  <c r="AJ86" i="7"/>
  <c r="BZ86" i="7" s="1"/>
  <c r="BN86" i="7"/>
  <c r="AJ230" i="7"/>
  <c r="BZ230" i="7" s="1"/>
  <c r="BN230" i="7"/>
  <c r="AJ312" i="7"/>
  <c r="BZ312" i="7" s="1"/>
  <c r="BN312" i="7"/>
  <c r="AJ321" i="7"/>
  <c r="BZ321" i="7" s="1"/>
  <c r="BN321" i="7"/>
  <c r="AT196" i="7"/>
  <c r="CJ196" i="7" s="1"/>
  <c r="BX196" i="7"/>
  <c r="AT161" i="7"/>
  <c r="CJ161" i="7" s="1"/>
  <c r="BX161" i="7"/>
  <c r="AT264" i="7"/>
  <c r="CJ264" i="7" s="1"/>
  <c r="BX264" i="7"/>
  <c r="AJ118" i="7"/>
  <c r="BZ118" i="7" s="1"/>
  <c r="BN118" i="7"/>
  <c r="AJ63" i="7"/>
  <c r="BZ63" i="7" s="1"/>
  <c r="BN63" i="7"/>
  <c r="AT319" i="7"/>
  <c r="CJ319" i="7" s="1"/>
  <c r="BX319" i="7"/>
  <c r="AJ319" i="7"/>
  <c r="BZ319" i="7" s="1"/>
  <c r="BN319" i="7"/>
  <c r="AJ292" i="7"/>
  <c r="BZ292" i="7" s="1"/>
  <c r="BN292" i="7"/>
  <c r="AJ61" i="7"/>
  <c r="BZ61" i="7" s="1"/>
  <c r="BN61" i="7"/>
  <c r="AJ243" i="7"/>
  <c r="BZ243" i="7" s="1"/>
  <c r="BN243" i="7"/>
  <c r="AJ144" i="7"/>
  <c r="BZ144" i="7" s="1"/>
  <c r="BN144" i="7"/>
  <c r="AJ182" i="7"/>
  <c r="BZ182" i="7" s="1"/>
  <c r="BN182" i="7"/>
  <c r="AJ89" i="7"/>
  <c r="BZ89" i="7" s="1"/>
  <c r="BN89" i="7"/>
  <c r="AJ9" i="7"/>
  <c r="BZ9" i="7" s="1"/>
  <c r="BN9" i="7"/>
  <c r="AT288" i="7"/>
  <c r="CJ288" i="7" s="1"/>
  <c r="BX288" i="7"/>
  <c r="AJ298" i="7"/>
  <c r="BZ298" i="7" s="1"/>
  <c r="BN298" i="7"/>
  <c r="AJ152" i="7"/>
  <c r="BZ152" i="7" s="1"/>
  <c r="BN152" i="7"/>
  <c r="AJ35" i="7"/>
  <c r="BZ35" i="7" s="1"/>
  <c r="BN35" i="7"/>
  <c r="AJ10" i="7"/>
  <c r="BZ10" i="7" s="1"/>
  <c r="BN10" i="7"/>
  <c r="AJ154" i="7"/>
  <c r="BZ154" i="7" s="1"/>
  <c r="BN154" i="7"/>
  <c r="AJ293" i="7"/>
  <c r="BZ293" i="7" s="1"/>
  <c r="BN293" i="7"/>
  <c r="AT243" i="7"/>
  <c r="CJ243" i="7" s="1"/>
  <c r="BX243" i="7"/>
  <c r="AJ130" i="7"/>
  <c r="BZ130" i="7" s="1"/>
  <c r="BN130" i="7"/>
  <c r="AJ184" i="7"/>
  <c r="BZ184" i="7" s="1"/>
  <c r="BN184" i="7"/>
  <c r="AT91" i="7"/>
  <c r="CJ91" i="7" s="1"/>
  <c r="BX91" i="7"/>
  <c r="AJ320" i="7"/>
  <c r="BZ320" i="7" s="1"/>
  <c r="BN320" i="7"/>
  <c r="AJ299" i="7"/>
  <c r="BZ299" i="7" s="1"/>
  <c r="BN299" i="7"/>
  <c r="AJ66" i="7"/>
  <c r="BZ66" i="7" s="1"/>
  <c r="BN66" i="7"/>
  <c r="AT311" i="7"/>
  <c r="CJ311" i="7" s="1"/>
  <c r="BX311" i="7"/>
  <c r="AT130" i="7"/>
  <c r="CJ130" i="7" s="1"/>
  <c r="BX130" i="7"/>
  <c r="AT144" i="7"/>
  <c r="CJ144" i="7" s="1"/>
  <c r="BX144" i="7"/>
  <c r="AT184" i="7"/>
  <c r="CJ184" i="7" s="1"/>
  <c r="BX184" i="7"/>
  <c r="AT173" i="7"/>
  <c r="CJ173" i="7" s="1"/>
  <c r="BX173" i="7"/>
  <c r="AT57" i="7"/>
  <c r="CJ57" i="7" s="1"/>
  <c r="BX57" i="7"/>
  <c r="AJ90" i="7"/>
  <c r="BZ90" i="7" s="1"/>
  <c r="BN90" i="7"/>
  <c r="AJ19" i="7"/>
  <c r="BZ19" i="7" s="1"/>
  <c r="BN19" i="7"/>
  <c r="AJ176" i="7"/>
  <c r="BZ176" i="7" s="1"/>
  <c r="BN176" i="7"/>
  <c r="AJ119" i="7"/>
  <c r="BZ119" i="7" s="1"/>
  <c r="BN119" i="7"/>
  <c r="AT316" i="7"/>
  <c r="CJ316" i="7" s="1"/>
  <c r="BX316" i="7"/>
  <c r="AJ199" i="7"/>
  <c r="BZ199" i="7" s="1"/>
  <c r="BN199" i="7"/>
  <c r="AJ162" i="7"/>
  <c r="BZ162" i="7" s="1"/>
  <c r="BN162" i="7"/>
  <c r="AJ34" i="7"/>
  <c r="BZ34" i="7" s="1"/>
  <c r="BN34" i="7"/>
  <c r="AJ47" i="7"/>
  <c r="BZ47" i="7" s="1"/>
  <c r="BN47" i="7"/>
  <c r="AJ54" i="7"/>
  <c r="BZ54" i="7" s="1"/>
  <c r="BN54" i="7"/>
  <c r="AJ245" i="7"/>
  <c r="BZ245" i="7" s="1"/>
  <c r="BN245" i="7"/>
  <c r="AJ241" i="7"/>
  <c r="BZ241" i="7" s="1"/>
  <c r="BN241" i="7"/>
  <c r="AJ141" i="7"/>
  <c r="BZ141" i="7" s="1"/>
  <c r="BN141" i="7"/>
  <c r="AT55" i="7"/>
  <c r="CJ55" i="7" s="1"/>
  <c r="BX55" i="7"/>
  <c r="AJ46" i="7"/>
  <c r="BZ46" i="7" s="1"/>
  <c r="BN46" i="7"/>
  <c r="AT34" i="7"/>
  <c r="CJ34" i="7" s="1"/>
  <c r="BX34" i="7"/>
  <c r="AJ111" i="7"/>
  <c r="BZ111" i="7" s="1"/>
  <c r="BN111" i="7"/>
  <c r="AJ187" i="7"/>
  <c r="BZ187" i="7" s="1"/>
  <c r="BN187" i="7"/>
  <c r="AT300" i="7"/>
  <c r="CJ300" i="7" s="1"/>
  <c r="BX300" i="7"/>
  <c r="AJ196" i="7"/>
  <c r="BZ196" i="7" s="1"/>
  <c r="BN196" i="7"/>
  <c r="AJ22" i="7"/>
  <c r="BZ22" i="7" s="1"/>
  <c r="BN22" i="7"/>
  <c r="AJ282" i="7"/>
  <c r="BZ282" i="7" s="1"/>
  <c r="BN282" i="7"/>
  <c r="AJ37" i="7"/>
  <c r="BZ37" i="7" s="1"/>
  <c r="BN37" i="7"/>
  <c r="AJ264" i="7"/>
  <c r="BZ264" i="7" s="1"/>
  <c r="BN264" i="7"/>
  <c r="AT141" i="7"/>
  <c r="CJ141" i="7" s="1"/>
  <c r="BX141" i="7"/>
  <c r="AT199" i="7"/>
  <c r="CJ199" i="7" s="1"/>
  <c r="BX199" i="7"/>
  <c r="AT86" i="7"/>
  <c r="CJ86" i="7" s="1"/>
  <c r="BX86" i="7"/>
  <c r="AT9" i="7"/>
  <c r="CJ9" i="7" s="1"/>
  <c r="BX9" i="7"/>
  <c r="AT62" i="7"/>
  <c r="CJ62" i="7" s="1"/>
  <c r="BX62" i="7"/>
  <c r="AT230" i="7"/>
  <c r="CJ230" i="7" s="1"/>
  <c r="BX230" i="7"/>
  <c r="AT124" i="7"/>
  <c r="CJ124" i="7" s="1"/>
  <c r="BX124" i="7"/>
  <c r="BX315" i="7"/>
  <c r="AT37" i="7"/>
  <c r="CJ37" i="7" s="1"/>
  <c r="BX37" i="7"/>
  <c r="AT89" i="7"/>
  <c r="CJ89" i="7" s="1"/>
  <c r="BX89" i="7"/>
  <c r="AT52" i="7"/>
  <c r="CJ52" i="7" s="1"/>
  <c r="BX52" i="7"/>
  <c r="AT119" i="7"/>
  <c r="CJ119" i="7" s="1"/>
  <c r="BX119" i="7"/>
  <c r="AT209" i="7"/>
  <c r="CJ209" i="7" s="1"/>
  <c r="BX209" i="7"/>
  <c r="AJ135" i="7"/>
  <c r="BZ135" i="7" s="1"/>
  <c r="BN135" i="7"/>
  <c r="AJ189" i="7"/>
  <c r="BZ189" i="7" s="1"/>
  <c r="BN189" i="7"/>
  <c r="AJ301" i="7"/>
  <c r="BZ301" i="7" s="1"/>
  <c r="BN301" i="7"/>
  <c r="AJ315" i="7"/>
  <c r="BZ315" i="7" s="1"/>
  <c r="BN315" i="7"/>
  <c r="AJ288" i="7"/>
  <c r="BZ288" i="7" s="1"/>
  <c r="BN288" i="7"/>
  <c r="AT187" i="7"/>
  <c r="CJ187" i="7" s="1"/>
  <c r="BX187" i="7"/>
  <c r="AT61" i="7"/>
  <c r="CJ61" i="7" s="1"/>
  <c r="BX61" i="7"/>
  <c r="AJ287" i="7"/>
  <c r="BZ287" i="7" s="1"/>
  <c r="BN287" i="7"/>
  <c r="AJ124" i="7"/>
  <c r="BZ124" i="7" s="1"/>
  <c r="BN124" i="7"/>
  <c r="AJ104" i="7"/>
  <c r="BZ104" i="7" s="1"/>
  <c r="BN104" i="7"/>
  <c r="AM55" i="7"/>
  <c r="CC55" i="7" s="1"/>
  <c r="CA55" i="7" s="1"/>
  <c r="BQ55" i="7"/>
  <c r="BO55" i="7" s="1"/>
  <c r="AT7" i="7"/>
  <c r="CJ7" i="7" s="1"/>
  <c r="BX7" i="7"/>
  <c r="AJ7" i="7"/>
  <c r="BZ7" i="7" s="1"/>
  <c r="BN7" i="7"/>
  <c r="AJ175" i="7"/>
  <c r="BZ175" i="7" s="1"/>
  <c r="BN175" i="7"/>
  <c r="AJ231" i="7"/>
  <c r="BZ231" i="7" s="1"/>
  <c r="BN231" i="7"/>
  <c r="AT298" i="7"/>
  <c r="CJ298" i="7" s="1"/>
  <c r="BX298" i="7"/>
  <c r="AJ57" i="7"/>
  <c r="BZ57" i="7" s="1"/>
  <c r="BN57" i="7"/>
  <c r="AT102" i="7"/>
  <c r="CJ102" i="7" s="1"/>
  <c r="BX102" i="7"/>
  <c r="AJ209" i="7"/>
  <c r="BZ209" i="7" s="1"/>
  <c r="BN209" i="7"/>
  <c r="AJ139" i="7"/>
  <c r="BZ139" i="7" s="1"/>
  <c r="BN139" i="7"/>
  <c r="AJ311" i="7"/>
  <c r="BZ311" i="7" s="1"/>
  <c r="BN311" i="7"/>
  <c r="AJ62" i="7"/>
  <c r="BZ62" i="7" s="1"/>
  <c r="BN62" i="7"/>
  <c r="AT299" i="7"/>
  <c r="CJ299" i="7" s="1"/>
  <c r="BX299" i="7"/>
  <c r="AJ91" i="7"/>
  <c r="BZ91" i="7" s="1"/>
  <c r="BN91" i="7"/>
  <c r="AJ173" i="7"/>
  <c r="BZ173" i="7" s="1"/>
  <c r="BN173" i="7"/>
  <c r="AJ55" i="7"/>
  <c r="BZ55" i="7" s="1"/>
  <c r="BN55" i="7"/>
  <c r="AT118" i="7"/>
  <c r="CJ118" i="7" s="1"/>
  <c r="BX118" i="7"/>
  <c r="AJ75" i="7"/>
  <c r="BZ75" i="7" s="1"/>
  <c r="BN75" i="7"/>
  <c r="AT321" i="7"/>
  <c r="CJ321" i="7" s="1"/>
  <c r="BX321" i="7"/>
  <c r="AJ52" i="7"/>
  <c r="BZ52" i="7" s="1"/>
  <c r="BN52" i="7"/>
  <c r="AJ278" i="7"/>
  <c r="BZ278" i="7" s="1"/>
  <c r="BN278" i="7"/>
  <c r="AT109" i="7"/>
  <c r="CJ109" i="7" s="1"/>
  <c r="BX109" i="7"/>
  <c r="AJ109" i="7"/>
  <c r="BZ109" i="7" s="1"/>
  <c r="BN109" i="7"/>
  <c r="AT35" i="7"/>
  <c r="CJ35" i="7" s="1"/>
  <c r="BX35" i="7"/>
  <c r="AT217" i="7"/>
  <c r="CJ217" i="7" s="1"/>
  <c r="BX217" i="7"/>
  <c r="AJ300" i="7"/>
  <c r="BZ300" i="7" s="1"/>
  <c r="BN300" i="7"/>
  <c r="AJ80" i="7"/>
  <c r="BZ80" i="7" s="1"/>
  <c r="BN80" i="7"/>
  <c r="AJ318" i="7"/>
  <c r="BZ318" i="7" s="1"/>
  <c r="BN318" i="7"/>
  <c r="AJ266" i="7"/>
  <c r="BZ266" i="7" s="1"/>
  <c r="BN266" i="7"/>
  <c r="AJ161" i="7"/>
  <c r="BZ161" i="7" s="1"/>
  <c r="BN161" i="7"/>
  <c r="AT241" i="7"/>
  <c r="CJ241" i="7" s="1"/>
  <c r="BX241" i="7"/>
  <c r="AJ29" i="7"/>
  <c r="BZ29" i="7" s="1"/>
  <c r="BN29" i="7"/>
  <c r="AJ307" i="7"/>
  <c r="BZ307" i="7" s="1"/>
  <c r="BN307" i="7"/>
  <c r="AT189" i="7"/>
  <c r="CJ189" i="7" s="1"/>
  <c r="BX189" i="7"/>
  <c r="V90" i="7"/>
  <c r="BL90" i="7" s="1"/>
  <c r="AT312" i="7"/>
  <c r="CJ312" i="7" s="1"/>
  <c r="V46" i="7"/>
  <c r="BL46" i="7" s="1"/>
  <c r="V24" i="7"/>
  <c r="BL24" i="7" s="1"/>
  <c r="V111" i="7"/>
  <c r="BL111" i="7" s="1"/>
  <c r="V61" i="7"/>
  <c r="BL61" i="7" s="1"/>
  <c r="AH307" i="7"/>
  <c r="V152" i="7"/>
  <c r="BL152" i="7" s="1"/>
  <c r="V18" i="7"/>
  <c r="BL18" i="7" s="1"/>
  <c r="V276" i="7"/>
  <c r="BL276" i="7" s="1"/>
  <c r="V302" i="7"/>
  <c r="BL302" i="7" s="1"/>
  <c r="V293" i="7"/>
  <c r="BL293" i="7" s="1"/>
  <c r="AH175" i="7"/>
  <c r="AT245" i="7"/>
  <c r="CJ245" i="7" s="1"/>
  <c r="V106" i="7"/>
  <c r="BL106" i="7" s="1"/>
  <c r="V174" i="7"/>
  <c r="BL174" i="7" s="1"/>
  <c r="V87" i="7"/>
  <c r="BL87" i="7" s="1"/>
  <c r="AT250" i="7"/>
  <c r="CJ250" i="7" s="1"/>
  <c r="AH287" i="7"/>
  <c r="AT139" i="7"/>
  <c r="CJ139" i="7" s="1"/>
  <c r="V79" i="7"/>
  <c r="BL79" i="7" s="1"/>
  <c r="V52" i="7"/>
  <c r="BL52" i="7" s="1"/>
  <c r="AH46" i="7"/>
  <c r="V209" i="7"/>
  <c r="BL209" i="7" s="1"/>
  <c r="V124" i="7"/>
  <c r="BL124" i="7" s="1"/>
  <c r="AH282" i="7"/>
  <c r="V250" i="7"/>
  <c r="BL250" i="7" s="1"/>
  <c r="V86" i="7"/>
  <c r="BL86" i="7" s="1"/>
  <c r="V229" i="7"/>
  <c r="BL229" i="7" s="1"/>
  <c r="V22" i="7"/>
  <c r="BL22" i="7" s="1"/>
  <c r="V139" i="7"/>
  <c r="BL139" i="7" s="1"/>
  <c r="V119" i="7"/>
  <c r="BL119" i="7" s="1"/>
  <c r="V10" i="7"/>
  <c r="BL10" i="7" s="1"/>
  <c r="V62" i="7"/>
  <c r="BL62" i="7" s="1"/>
  <c r="AT104" i="7"/>
  <c r="CJ104" i="7" s="1"/>
  <c r="AH266" i="7"/>
  <c r="V315" i="7"/>
  <c r="BL315" i="7" s="1"/>
  <c r="V230" i="7"/>
  <c r="BL230" i="7" s="1"/>
  <c r="V287" i="7"/>
  <c r="BL287" i="7" s="1"/>
  <c r="V75" i="7"/>
  <c r="BL75" i="7" s="1"/>
  <c r="V68" i="7"/>
  <c r="BL68" i="7" s="1"/>
  <c r="V9" i="7"/>
  <c r="BL9" i="7" s="1"/>
  <c r="V91" i="7"/>
  <c r="BL91" i="7" s="1"/>
  <c r="V199" i="7"/>
  <c r="BL199" i="7" s="1"/>
  <c r="V188" i="7"/>
  <c r="BL188" i="7" s="1"/>
  <c r="V30" i="7"/>
  <c r="BL30" i="7" s="1"/>
  <c r="V173" i="7"/>
  <c r="BL173" i="7" s="1"/>
  <c r="V84" i="7"/>
  <c r="BL84" i="7" s="1"/>
  <c r="AH22" i="7"/>
  <c r="V311" i="7"/>
  <c r="BL311" i="7" s="1"/>
  <c r="V130" i="7"/>
  <c r="BL130" i="7" s="1"/>
  <c r="V184" i="7"/>
  <c r="BL184" i="7" s="1"/>
  <c r="AH80" i="7"/>
  <c r="AH54" i="7"/>
  <c r="V317" i="7"/>
  <c r="BL317" i="7" s="1"/>
  <c r="V312" i="7"/>
  <c r="BL312" i="7" s="1"/>
  <c r="V93" i="7"/>
  <c r="BL93" i="7" s="1"/>
  <c r="V239" i="7"/>
  <c r="BL239" i="7" s="1"/>
  <c r="V245" i="7"/>
  <c r="BL245" i="7" s="1"/>
  <c r="V89" i="7"/>
  <c r="BL89" i="7" s="1"/>
  <c r="V19" i="7"/>
  <c r="BL19" i="7" s="1"/>
  <c r="V141" i="7"/>
  <c r="BL141" i="7" s="1"/>
  <c r="V104" i="7"/>
  <c r="BL104" i="7" s="1"/>
  <c r="V41" i="7"/>
  <c r="BL41" i="7" s="1"/>
  <c r="V320" i="7"/>
  <c r="BL320" i="7" s="1"/>
  <c r="V258" i="7"/>
  <c r="BL258" i="7" s="1"/>
  <c r="V178" i="7"/>
  <c r="BL178" i="7" s="1"/>
  <c r="V243" i="7"/>
  <c r="BL243" i="7" s="1"/>
  <c r="V183" i="7"/>
  <c r="BL183" i="7" s="1"/>
  <c r="V161" i="7"/>
  <c r="BL161" i="7" s="1"/>
  <c r="V154" i="7"/>
  <c r="BL154" i="7" s="1"/>
  <c r="AH292" i="7"/>
  <c r="V105" i="7"/>
  <c r="BL105" i="7" s="1"/>
  <c r="V180" i="7"/>
  <c r="BL180" i="7" s="1"/>
  <c r="AH66" i="7"/>
  <c r="AT152" i="7"/>
  <c r="CJ152" i="7" s="1"/>
  <c r="AH19" i="7"/>
  <c r="V80" i="7"/>
  <c r="BL80" i="7" s="1"/>
  <c r="V54" i="7"/>
  <c r="BL54" i="7" s="1"/>
  <c r="V196" i="7"/>
  <c r="BL196" i="7" s="1"/>
  <c r="V264" i="7"/>
  <c r="BL264" i="7" s="1"/>
  <c r="AT176" i="7"/>
  <c r="CJ176" i="7" s="1"/>
  <c r="V240" i="7"/>
  <c r="BL240" i="7" s="1"/>
  <c r="AH47" i="7"/>
  <c r="AD3" i="1"/>
  <c r="V85" i="7"/>
  <c r="BL85" i="7" s="1"/>
  <c r="V292" i="7"/>
  <c r="BL292" i="7" s="1"/>
  <c r="V307" i="7"/>
  <c r="BL307" i="7" s="1"/>
  <c r="AH320" i="7"/>
  <c r="V185" i="7"/>
  <c r="BL185" i="7" s="1"/>
  <c r="V171" i="7"/>
  <c r="BL171" i="7" s="1"/>
  <c r="V7" i="7"/>
  <c r="BL7" i="7" s="1"/>
  <c r="AT87" i="7"/>
  <c r="CJ87" i="7" s="1"/>
  <c r="AH231" i="7"/>
  <c r="V17" i="7"/>
  <c r="BL17" i="7" s="1"/>
  <c r="AT105" i="7"/>
  <c r="CJ105" i="7" s="1"/>
  <c r="V318" i="7"/>
  <c r="BL318" i="7" s="1"/>
  <c r="V66" i="7"/>
  <c r="BL66" i="7" s="1"/>
  <c r="V47" i="7"/>
  <c r="BL47" i="7" s="1"/>
  <c r="V140" i="7"/>
  <c r="BL140" i="7" s="1"/>
  <c r="AH29" i="7"/>
  <c r="AT301" i="7"/>
  <c r="CJ301" i="7" s="1"/>
  <c r="V153" i="7"/>
  <c r="BL153" i="7" s="1"/>
  <c r="V301" i="7"/>
  <c r="BL301" i="7" s="1"/>
  <c r="AH278" i="7"/>
  <c r="V143" i="7"/>
  <c r="BL143" i="7" s="1"/>
  <c r="AM106" i="7"/>
  <c r="CC106" i="7" s="1"/>
  <c r="CA106" i="7" s="1"/>
  <c r="AH318" i="7"/>
  <c r="V29" i="7"/>
  <c r="BL29" i="7" s="1"/>
  <c r="V231" i="7"/>
  <c r="BL231" i="7" s="1"/>
  <c r="V169" i="7"/>
  <c r="BL169" i="7" s="1"/>
  <c r="V278" i="7"/>
  <c r="BL278" i="7" s="1"/>
  <c r="P153" i="7"/>
  <c r="BF153" i="7" s="1"/>
  <c r="Q79" i="7"/>
  <c r="BG79" i="7" s="1"/>
  <c r="AN87" i="7"/>
  <c r="CD87" i="7" s="1"/>
  <c r="Q258" i="7"/>
  <c r="BG258" i="7" s="1"/>
  <c r="P317" i="7"/>
  <c r="BF317" i="7" s="1"/>
  <c r="Q302" i="7"/>
  <c r="BG302" i="7" s="1"/>
  <c r="P178" i="7"/>
  <c r="BF178" i="7" s="1"/>
  <c r="Q229" i="7"/>
  <c r="BG229" i="7" s="1"/>
  <c r="P79" i="7"/>
  <c r="BF79" i="7" s="1"/>
  <c r="P229" i="7"/>
  <c r="BF229" i="7" s="1"/>
  <c r="Q87" i="7"/>
  <c r="BG87" i="7" s="1"/>
  <c r="P143" i="7"/>
  <c r="BF143" i="7" s="1"/>
  <c r="Q18" i="7"/>
  <c r="BG18" i="7" s="1"/>
  <c r="AO250" i="7"/>
  <c r="CE250" i="7" s="1"/>
  <c r="Q55" i="7"/>
  <c r="BG55" i="7" s="1"/>
  <c r="Q106" i="7"/>
  <c r="BG106" i="7" s="1"/>
  <c r="Q77" i="7"/>
  <c r="BG77" i="7" s="1"/>
  <c r="Q317" i="7"/>
  <c r="BG317" i="7" s="1"/>
  <c r="P240" i="7"/>
  <c r="BF240" i="7" s="1"/>
  <c r="P280" i="7"/>
  <c r="BF280" i="7" s="1"/>
  <c r="P215" i="7"/>
  <c r="BF215" i="7" s="1"/>
  <c r="P106" i="7"/>
  <c r="BF106" i="7" s="1"/>
  <c r="Q188" i="7"/>
  <c r="BG188" i="7" s="1"/>
  <c r="AC312" i="7"/>
  <c r="Q312" i="7"/>
  <c r="BG312" i="7" s="1"/>
  <c r="AB189" i="7"/>
  <c r="P189" i="7"/>
  <c r="BF189" i="7" s="1"/>
  <c r="P140" i="7"/>
  <c r="BF140" i="7" s="1"/>
  <c r="AN140" i="7"/>
  <c r="CD140" i="7" s="1"/>
  <c r="AC141" i="7"/>
  <c r="Q141" i="7"/>
  <c r="BG141" i="7" s="1"/>
  <c r="AC311" i="7"/>
  <c r="Q311" i="7"/>
  <c r="BG311" i="7" s="1"/>
  <c r="AC75" i="7"/>
  <c r="Q75" i="7"/>
  <c r="BG75" i="7" s="1"/>
  <c r="P68" i="7"/>
  <c r="BF68" i="7" s="1"/>
  <c r="AN68" i="7"/>
  <c r="CD68" i="7" s="1"/>
  <c r="W201" i="1"/>
  <c r="Z288" i="7"/>
  <c r="N288" i="7"/>
  <c r="BD288" i="7" s="1"/>
  <c r="W174" i="1"/>
  <c r="Z299" i="7"/>
  <c r="N299" i="7"/>
  <c r="BD299" i="7" s="1"/>
  <c r="W159" i="1"/>
  <c r="Z175" i="7"/>
  <c r="N175" i="7"/>
  <c r="BD175" i="7" s="1"/>
  <c r="AB351" i="1"/>
  <c r="T153" i="7" s="1"/>
  <c r="BJ153" i="7" s="1"/>
  <c r="S153" i="7"/>
  <c r="BI153" i="7" s="1"/>
  <c r="AB27" i="1"/>
  <c r="AE300" i="7"/>
  <c r="S300" i="7"/>
  <c r="BI300" i="7" s="1"/>
  <c r="AB483" i="1"/>
  <c r="T41" i="7" s="1"/>
  <c r="BJ41" i="7" s="1"/>
  <c r="S41" i="7"/>
  <c r="BI41" i="7" s="1"/>
  <c r="AB124" i="1"/>
  <c r="AE130" i="7"/>
  <c r="S130" i="7"/>
  <c r="BI130" i="7" s="1"/>
  <c r="AB9" i="7"/>
  <c r="P9" i="7"/>
  <c r="BF9" i="7" s="1"/>
  <c r="AB196" i="7"/>
  <c r="P196" i="7"/>
  <c r="BF196" i="7" s="1"/>
  <c r="Q239" i="7"/>
  <c r="BG239" i="7" s="1"/>
  <c r="AB209" i="7"/>
  <c r="P209" i="7"/>
  <c r="BF209" i="7" s="1"/>
  <c r="W200" i="1"/>
  <c r="N140" i="7"/>
  <c r="BD140" i="7" s="1"/>
  <c r="AL140" i="7"/>
  <c r="CB140" i="7" s="1"/>
  <c r="W475" i="1"/>
  <c r="O155" i="7" s="1"/>
  <c r="BE155" i="7" s="1"/>
  <c r="N155" i="7"/>
  <c r="BD155" i="7" s="1"/>
  <c r="W291" i="1"/>
  <c r="O217" i="7" s="1"/>
  <c r="BE217" i="7" s="1"/>
  <c r="N217" i="7"/>
  <c r="BD217" i="7" s="1"/>
  <c r="W90" i="1"/>
  <c r="Z209" i="7"/>
  <c r="N209" i="7"/>
  <c r="BD209" i="7" s="1"/>
  <c r="W12" i="1"/>
  <c r="Z154" i="7"/>
  <c r="N154" i="7"/>
  <c r="BD154" i="7" s="1"/>
  <c r="W309" i="1"/>
  <c r="O49" i="7" s="1"/>
  <c r="BE49" i="7" s="1"/>
  <c r="N49" i="7"/>
  <c r="BD49" i="7" s="1"/>
  <c r="AB49" i="1"/>
  <c r="AE118" i="7"/>
  <c r="S118" i="7"/>
  <c r="BI118" i="7" s="1"/>
  <c r="AB385" i="1"/>
  <c r="T238" i="7" s="1"/>
  <c r="BJ238" i="7" s="1"/>
  <c r="S238" i="7"/>
  <c r="BI238" i="7" s="1"/>
  <c r="AB192" i="1"/>
  <c r="AE278" i="7"/>
  <c r="S278" i="7"/>
  <c r="BI278" i="7" s="1"/>
  <c r="AB346" i="1"/>
  <c r="T24" i="7" s="1"/>
  <c r="BJ24" i="7" s="1"/>
  <c r="S24" i="7"/>
  <c r="BI24" i="7" s="1"/>
  <c r="AB7" i="1"/>
  <c r="AE66" i="7"/>
  <c r="S66" i="7"/>
  <c r="BI66" i="7" s="1"/>
  <c r="AB90" i="1"/>
  <c r="AE209" i="7"/>
  <c r="S209" i="7"/>
  <c r="BI209" i="7" s="1"/>
  <c r="AB406" i="1"/>
  <c r="T5" i="7" s="1"/>
  <c r="BJ5" i="7" s="1"/>
  <c r="S5" i="7"/>
  <c r="BI5" i="7" s="1"/>
  <c r="AB75" i="1"/>
  <c r="AE287" i="7"/>
  <c r="S287" i="7"/>
  <c r="BI287" i="7" s="1"/>
  <c r="AB309" i="1"/>
  <c r="T49" i="7" s="1"/>
  <c r="BJ49" i="7" s="1"/>
  <c r="S49" i="7"/>
  <c r="BI49" i="7" s="1"/>
  <c r="AB213" i="1"/>
  <c r="S174" i="7"/>
  <c r="BI174" i="7" s="1"/>
  <c r="AB358" i="1"/>
  <c r="T257" i="7" s="1"/>
  <c r="BJ257" i="7" s="1"/>
  <c r="S257" i="7"/>
  <c r="BI257" i="7" s="1"/>
  <c r="AB119" i="7"/>
  <c r="P119" i="7"/>
  <c r="BF119" i="7" s="1"/>
  <c r="AC9" i="7"/>
  <c r="Q9" i="7"/>
  <c r="BG9" i="7" s="1"/>
  <c r="AC196" i="7"/>
  <c r="Q196" i="7"/>
  <c r="BG196" i="7" s="1"/>
  <c r="Q174" i="7"/>
  <c r="BG174" i="7" s="1"/>
  <c r="AC298" i="7"/>
  <c r="Q298" i="7"/>
  <c r="BG298" i="7" s="1"/>
  <c r="AC152" i="7"/>
  <c r="Q152" i="7"/>
  <c r="BG152" i="7" s="1"/>
  <c r="AC266" i="7"/>
  <c r="Q266" i="7"/>
  <c r="BG266" i="7" s="1"/>
  <c r="Q22" i="7"/>
  <c r="BG22" i="7" s="1"/>
  <c r="AC22" i="7"/>
  <c r="AC184" i="7"/>
  <c r="Q184" i="7"/>
  <c r="BG184" i="7" s="1"/>
  <c r="Q153" i="7"/>
  <c r="BG153" i="7" s="1"/>
  <c r="AC66" i="7"/>
  <c r="Q66" i="7"/>
  <c r="BG66" i="7" s="1"/>
  <c r="AN174" i="7"/>
  <c r="CD174" i="7" s="1"/>
  <c r="AB63" i="7"/>
  <c r="P63" i="7"/>
  <c r="BF63" i="7" s="1"/>
  <c r="AB301" i="7"/>
  <c r="P301" i="7"/>
  <c r="BF301" i="7" s="1"/>
  <c r="AC46" i="7"/>
  <c r="Q46" i="7"/>
  <c r="BG46" i="7" s="1"/>
  <c r="AC118" i="7"/>
  <c r="Q118" i="7"/>
  <c r="BG118" i="7" s="1"/>
  <c r="AB315" i="7"/>
  <c r="P315" i="7"/>
  <c r="BF315" i="7" s="1"/>
  <c r="AB109" i="7"/>
  <c r="P109" i="7"/>
  <c r="BF109" i="7" s="1"/>
  <c r="AC288" i="7"/>
  <c r="Q288" i="7"/>
  <c r="BG288" i="7" s="1"/>
  <c r="P77" i="7"/>
  <c r="BF77" i="7" s="1"/>
  <c r="Q183" i="7"/>
  <c r="BG183" i="7" s="1"/>
  <c r="AO183" i="7"/>
  <c r="CE183" i="7" s="1"/>
  <c r="Q143" i="7"/>
  <c r="BG143" i="7" s="1"/>
  <c r="P302" i="7"/>
  <c r="BF302" i="7" s="1"/>
  <c r="P194" i="7"/>
  <c r="BF194" i="7" s="1"/>
  <c r="AN194" i="7"/>
  <c r="CD194" i="7" s="1"/>
  <c r="AB307" i="7"/>
  <c r="P307" i="7"/>
  <c r="BF307" i="7" s="1"/>
  <c r="AB241" i="7"/>
  <c r="P241" i="7"/>
  <c r="BF241" i="7" s="1"/>
  <c r="P169" i="7"/>
  <c r="BF169" i="7" s="1"/>
  <c r="AC35" i="7"/>
  <c r="Q35" i="7"/>
  <c r="BG35" i="7" s="1"/>
  <c r="AC209" i="7"/>
  <c r="Q209" i="7"/>
  <c r="BG209" i="7" s="1"/>
  <c r="AC139" i="7"/>
  <c r="Q139" i="7"/>
  <c r="BG139" i="7" s="1"/>
  <c r="AN250" i="7"/>
  <c r="CD250" i="7" s="1"/>
  <c r="AC316" i="7"/>
  <c r="Q316" i="7"/>
  <c r="BG316" i="7" s="1"/>
  <c r="Q17" i="7"/>
  <c r="BG17" i="7" s="1"/>
  <c r="W40" i="1"/>
  <c r="Z19" i="7"/>
  <c r="N19" i="7"/>
  <c r="BD19" i="7" s="1"/>
  <c r="W136" i="1"/>
  <c r="Z301" i="7"/>
  <c r="N301" i="7"/>
  <c r="BD301" i="7" s="1"/>
  <c r="W290" i="1"/>
  <c r="O203" i="7" s="1"/>
  <c r="BE203" i="7" s="1"/>
  <c r="N203" i="7"/>
  <c r="BD203" i="7" s="1"/>
  <c r="W483" i="1"/>
  <c r="O41" i="7" s="1"/>
  <c r="BE41" i="7" s="1"/>
  <c r="N41" i="7"/>
  <c r="BD41" i="7" s="1"/>
  <c r="W161" i="1"/>
  <c r="Z109" i="7"/>
  <c r="N109" i="7"/>
  <c r="BD109" i="7" s="1"/>
  <c r="W26" i="1"/>
  <c r="Z102" i="7"/>
  <c r="N102" i="7"/>
  <c r="BD102" i="7" s="1"/>
  <c r="W324" i="1"/>
  <c r="N237" i="7"/>
  <c r="BD237" i="7" s="1"/>
  <c r="W388" i="1"/>
  <c r="O131" i="7" s="1"/>
  <c r="BE131" i="7" s="1"/>
  <c r="N131" i="7"/>
  <c r="BD131" i="7" s="1"/>
  <c r="W19" i="1"/>
  <c r="Z141" i="7"/>
  <c r="N141" i="7"/>
  <c r="BD141" i="7" s="1"/>
  <c r="W91" i="1"/>
  <c r="Z80" i="7"/>
  <c r="N80" i="7"/>
  <c r="BD80" i="7" s="1"/>
  <c r="W171" i="1"/>
  <c r="Z86" i="7"/>
  <c r="N86" i="7"/>
  <c r="BD86" i="7" s="1"/>
  <c r="W510" i="1"/>
  <c r="O309" i="7" s="1"/>
  <c r="BE309" i="7" s="1"/>
  <c r="N309" i="7"/>
  <c r="BD309" i="7" s="1"/>
  <c r="W116" i="1"/>
  <c r="Z196" i="7"/>
  <c r="N196" i="7"/>
  <c r="BD196" i="7" s="1"/>
  <c r="W406" i="1"/>
  <c r="O5" i="7" s="1"/>
  <c r="BE5" i="7" s="1"/>
  <c r="N5" i="7"/>
  <c r="BD5" i="7" s="1"/>
  <c r="W471" i="1"/>
  <c r="O215" i="7" s="1"/>
  <c r="BE215" i="7" s="1"/>
  <c r="N215" i="7"/>
  <c r="BD215" i="7" s="1"/>
  <c r="W70" i="1"/>
  <c r="Z312" i="7"/>
  <c r="N312" i="7"/>
  <c r="BD312" i="7" s="1"/>
  <c r="W134" i="1"/>
  <c r="N93" i="7"/>
  <c r="BD93" i="7" s="1"/>
  <c r="AL93" i="7"/>
  <c r="CB93" i="7" s="1"/>
  <c r="W215" i="1"/>
  <c r="N68" i="7"/>
  <c r="BD68" i="7" s="1"/>
  <c r="AL68" i="7"/>
  <c r="CB68" i="7" s="1"/>
  <c r="W344" i="1"/>
  <c r="O313" i="7" s="1"/>
  <c r="BE313" i="7" s="1"/>
  <c r="N313" i="7"/>
  <c r="BD313" i="7" s="1"/>
  <c r="W408" i="1"/>
  <c r="O186" i="7" s="1"/>
  <c r="BE186" i="7" s="1"/>
  <c r="N186" i="7"/>
  <c r="BD186" i="7" s="1"/>
  <c r="W537" i="1"/>
  <c r="O193" i="7" s="1"/>
  <c r="BE193" i="7" s="1"/>
  <c r="N193" i="7"/>
  <c r="BD193" i="7" s="1"/>
  <c r="W47" i="1"/>
  <c r="Z7" i="7"/>
  <c r="N7" i="7"/>
  <c r="BD7" i="7" s="1"/>
  <c r="W375" i="1"/>
  <c r="O128" i="7" s="1"/>
  <c r="BE128" i="7" s="1"/>
  <c r="N128" i="7"/>
  <c r="BD128" i="7" s="1"/>
  <c r="W224" i="1"/>
  <c r="N180" i="7"/>
  <c r="BD180" i="7" s="1"/>
  <c r="AL180" i="7"/>
  <c r="CB180" i="7" s="1"/>
  <c r="W77" i="1"/>
  <c r="Z104" i="7"/>
  <c r="N104" i="7"/>
  <c r="BD104" i="7" s="1"/>
  <c r="W197" i="1"/>
  <c r="N305" i="7"/>
  <c r="BD305" i="7" s="1"/>
  <c r="AL305" i="7"/>
  <c r="CB305" i="7" s="1"/>
  <c r="W512" i="1"/>
  <c r="O64" i="7" s="1"/>
  <c r="BE64" i="7" s="1"/>
  <c r="N64" i="7"/>
  <c r="BD64" i="7" s="1"/>
  <c r="W345" i="1"/>
  <c r="O169" i="7" s="1"/>
  <c r="BE169" i="7" s="1"/>
  <c r="N169" i="7"/>
  <c r="BD169" i="7" s="1"/>
  <c r="AB527" i="1"/>
  <c r="T117" i="7" s="1"/>
  <c r="BJ117" i="7" s="1"/>
  <c r="S117" i="7"/>
  <c r="BI117" i="7" s="1"/>
  <c r="AB415" i="1"/>
  <c r="T268" i="7" s="1"/>
  <c r="BJ268" i="7" s="1"/>
  <c r="S268" i="7"/>
  <c r="BI268" i="7" s="1"/>
  <c r="AB86" i="1"/>
  <c r="AE320" i="7"/>
  <c r="S320" i="7"/>
  <c r="BI320" i="7" s="1"/>
  <c r="AB116" i="1"/>
  <c r="AE196" i="7"/>
  <c r="S196" i="7"/>
  <c r="BI196" i="7" s="1"/>
  <c r="AB462" i="1"/>
  <c r="T270" i="7" s="1"/>
  <c r="BJ270" i="7" s="1"/>
  <c r="S270" i="7"/>
  <c r="BI270" i="7" s="1"/>
  <c r="AB40" i="1"/>
  <c r="AE19" i="7"/>
  <c r="S19" i="7"/>
  <c r="BI19" i="7" s="1"/>
  <c r="AB128" i="1"/>
  <c r="S207" i="7"/>
  <c r="BI207" i="7" s="1"/>
  <c r="AQ207" i="7"/>
  <c r="CG207" i="7" s="1"/>
  <c r="AB200" i="1"/>
  <c r="S140" i="7"/>
  <c r="BI140" i="7" s="1"/>
  <c r="AQ140" i="7"/>
  <c r="CG140" i="7" s="1"/>
  <c r="AB290" i="1"/>
  <c r="T203" i="7" s="1"/>
  <c r="BJ203" i="7" s="1"/>
  <c r="S203" i="7"/>
  <c r="BI203" i="7" s="1"/>
  <c r="AB118" i="1"/>
  <c r="AE173" i="7"/>
  <c r="S173" i="7"/>
  <c r="BI173" i="7" s="1"/>
  <c r="AB41" i="1"/>
  <c r="AE57" i="7"/>
  <c r="S57" i="7"/>
  <c r="BI57" i="7" s="1"/>
  <c r="AB26" i="1"/>
  <c r="AE102" i="7"/>
  <c r="S102" i="7"/>
  <c r="BI102" i="7" s="1"/>
  <c r="AB162" i="1"/>
  <c r="AE139" i="7"/>
  <c r="S139" i="7"/>
  <c r="BI139" i="7" s="1"/>
  <c r="AB430" i="1"/>
  <c r="T76" i="7" s="1"/>
  <c r="BJ76" i="7" s="1"/>
  <c r="S76" i="7"/>
  <c r="BI76" i="7" s="1"/>
  <c r="AB482" i="1"/>
  <c r="T239" i="7" s="1"/>
  <c r="BJ239" i="7" s="1"/>
  <c r="S239" i="7"/>
  <c r="BI239" i="7" s="1"/>
  <c r="AB245" i="1"/>
  <c r="S277" i="7"/>
  <c r="BI277" i="7" s="1"/>
  <c r="AQ277" i="7"/>
  <c r="CG277" i="7" s="1"/>
  <c r="AB438" i="1"/>
  <c r="T23" i="7" s="1"/>
  <c r="BJ23" i="7" s="1"/>
  <c r="S23" i="7"/>
  <c r="BI23" i="7" s="1"/>
  <c r="AB287" i="1"/>
  <c r="T188" i="7" s="1"/>
  <c r="BJ188" i="7" s="1"/>
  <c r="S188" i="7"/>
  <c r="BI188" i="7" s="1"/>
  <c r="V211" i="7"/>
  <c r="BL211" i="7" s="1"/>
  <c r="AC130" i="7"/>
  <c r="Q130" i="7"/>
  <c r="BG130" i="7" s="1"/>
  <c r="AB173" i="7"/>
  <c r="P173" i="7"/>
  <c r="BF173" i="7" s="1"/>
  <c r="AB7" i="7"/>
  <c r="P7" i="7"/>
  <c r="BF7" i="7" s="1"/>
  <c r="AC320" i="7"/>
  <c r="Q320" i="7"/>
  <c r="BG320" i="7" s="1"/>
  <c r="Q180" i="7"/>
  <c r="BG180" i="7" s="1"/>
  <c r="AO180" i="7"/>
  <c r="CE180" i="7" s="1"/>
  <c r="W80" i="1"/>
  <c r="Z52" i="7"/>
  <c r="N52" i="7"/>
  <c r="BD52" i="7" s="1"/>
  <c r="W130" i="1"/>
  <c r="Z10" i="7"/>
  <c r="N10" i="7"/>
  <c r="BD10" i="7" s="1"/>
  <c r="W503" i="1"/>
  <c r="O261" i="7" s="1"/>
  <c r="BE261" i="7" s="1"/>
  <c r="N261" i="7"/>
  <c r="BD261" i="7" s="1"/>
  <c r="AB80" i="1"/>
  <c r="AE52" i="7"/>
  <c r="S52" i="7"/>
  <c r="BI52" i="7" s="1"/>
  <c r="AB58" i="1"/>
  <c r="AE135" i="7"/>
  <c r="S135" i="7"/>
  <c r="BI135" i="7" s="1"/>
  <c r="AB66" i="7"/>
  <c r="P66" i="7"/>
  <c r="BF66" i="7" s="1"/>
  <c r="Q276" i="7"/>
  <c r="BG276" i="7" s="1"/>
  <c r="W73" i="1"/>
  <c r="Z298" i="7"/>
  <c r="N298" i="7"/>
  <c r="BD298" i="7" s="1"/>
  <c r="W163" i="1"/>
  <c r="Z311" i="7"/>
  <c r="N311" i="7"/>
  <c r="BD311" i="7" s="1"/>
  <c r="W126" i="1"/>
  <c r="N171" i="7"/>
  <c r="BD171" i="7" s="1"/>
  <c r="AL171" i="7"/>
  <c r="CB171" i="7" s="1"/>
  <c r="W149" i="1"/>
  <c r="Z161" i="7"/>
  <c r="N161" i="7"/>
  <c r="BD161" i="7" s="1"/>
  <c r="W544" i="1"/>
  <c r="N250" i="7"/>
  <c r="BD250" i="7" s="1"/>
  <c r="AB70" i="1"/>
  <c r="AE312" i="7"/>
  <c r="S312" i="7"/>
  <c r="BI312" i="7" s="1"/>
  <c r="Q193" i="7"/>
  <c r="BG193" i="7" s="1"/>
  <c r="AO193" i="7"/>
  <c r="CE193" i="7" s="1"/>
  <c r="AB531" i="1"/>
  <c r="T276" i="7" s="1"/>
  <c r="BJ276" i="7" s="1"/>
  <c r="S276" i="7"/>
  <c r="BI276" i="7" s="1"/>
  <c r="AB201" i="1"/>
  <c r="AE288" i="7"/>
  <c r="S288" i="7"/>
  <c r="BI288" i="7" s="1"/>
  <c r="AB469" i="1"/>
  <c r="T156" i="7" s="1"/>
  <c r="BJ156" i="7" s="1"/>
  <c r="S156" i="7"/>
  <c r="BI156" i="7" s="1"/>
  <c r="AB264" i="1"/>
  <c r="T294" i="7" s="1"/>
  <c r="BJ294" i="7" s="1"/>
  <c r="S294" i="7"/>
  <c r="BI294" i="7" s="1"/>
  <c r="AB293" i="7"/>
  <c r="P293" i="7"/>
  <c r="BF293" i="7" s="1"/>
  <c r="Q73" i="7"/>
  <c r="BG73" i="7" s="1"/>
  <c r="AO73" i="7"/>
  <c r="CE73" i="7" s="1"/>
  <c r="P30" i="7"/>
  <c r="BF30" i="7" s="1"/>
  <c r="AN30" i="7"/>
  <c r="CD30" i="7" s="1"/>
  <c r="AO174" i="7"/>
  <c r="CE174" i="7" s="1"/>
  <c r="AC63" i="7"/>
  <c r="Q63" i="7"/>
  <c r="BG63" i="7" s="1"/>
  <c r="AC301" i="7"/>
  <c r="Q301" i="7"/>
  <c r="BG301" i="7" s="1"/>
  <c r="AB46" i="7"/>
  <c r="P46" i="7"/>
  <c r="BF46" i="7" s="1"/>
  <c r="AB118" i="7"/>
  <c r="P118" i="7"/>
  <c r="BF118" i="7" s="1"/>
  <c r="AC315" i="7"/>
  <c r="Q315" i="7"/>
  <c r="BG315" i="7" s="1"/>
  <c r="AC109" i="7"/>
  <c r="Q109" i="7"/>
  <c r="BG109" i="7" s="1"/>
  <c r="AB288" i="7"/>
  <c r="P288" i="7"/>
  <c r="BF288" i="7" s="1"/>
  <c r="AB154" i="7"/>
  <c r="P154" i="7"/>
  <c r="BF154" i="7" s="1"/>
  <c r="AB292" i="7"/>
  <c r="P292" i="7"/>
  <c r="BF292" i="7" s="1"/>
  <c r="P105" i="7"/>
  <c r="BF105" i="7" s="1"/>
  <c r="AN105" i="7"/>
  <c r="CD105" i="7" s="1"/>
  <c r="P49" i="7"/>
  <c r="BF49" i="7" s="1"/>
  <c r="Q194" i="7"/>
  <c r="BG194" i="7" s="1"/>
  <c r="AO194" i="7"/>
  <c r="CE194" i="7" s="1"/>
  <c r="AC307" i="7"/>
  <c r="Q307" i="7"/>
  <c r="BG307" i="7" s="1"/>
  <c r="AB299" i="7"/>
  <c r="P299" i="7"/>
  <c r="BF299" i="7" s="1"/>
  <c r="AC241" i="7"/>
  <c r="Q241" i="7"/>
  <c r="BG241" i="7" s="1"/>
  <c r="Q169" i="7"/>
  <c r="BG169" i="7" s="1"/>
  <c r="P237" i="7"/>
  <c r="BF237" i="7" s="1"/>
  <c r="P193" i="7"/>
  <c r="BF193" i="7" s="1"/>
  <c r="AN193" i="7"/>
  <c r="CD193" i="7" s="1"/>
  <c r="W48" i="1"/>
  <c r="Z189" i="7"/>
  <c r="N189" i="7"/>
  <c r="BD189" i="7" s="1"/>
  <c r="W169" i="1"/>
  <c r="Z319" i="7"/>
  <c r="N319" i="7"/>
  <c r="BD319" i="7" s="1"/>
  <c r="W243" i="1"/>
  <c r="Z34" i="7"/>
  <c r="N34" i="7"/>
  <c r="BD34" i="7" s="1"/>
  <c r="W500" i="1"/>
  <c r="O279" i="7" s="1"/>
  <c r="BE279" i="7" s="1"/>
  <c r="N279" i="7"/>
  <c r="BD279" i="7" s="1"/>
  <c r="W34" i="1"/>
  <c r="Z35" i="7"/>
  <c r="N35" i="7"/>
  <c r="BD35" i="7" s="1"/>
  <c r="W106" i="1"/>
  <c r="Z316" i="7"/>
  <c r="N316" i="7"/>
  <c r="BD316" i="7" s="1"/>
  <c r="W396" i="1"/>
  <c r="O158" i="7" s="1"/>
  <c r="BE158" i="7" s="1"/>
  <c r="N158" i="7"/>
  <c r="BD158" i="7" s="1"/>
  <c r="W27" i="1"/>
  <c r="Z300" i="7"/>
  <c r="N300" i="7"/>
  <c r="BD300" i="7" s="1"/>
  <c r="W107" i="1"/>
  <c r="Z61" i="7"/>
  <c r="N61" i="7"/>
  <c r="BD61" i="7" s="1"/>
  <c r="W261" i="1"/>
  <c r="AA87" i="7" s="1"/>
  <c r="BQ87" i="7" s="1"/>
  <c r="Z87" i="7"/>
  <c r="W389" i="1"/>
  <c r="O267" i="7" s="1"/>
  <c r="BE267" i="7" s="1"/>
  <c r="N267" i="7"/>
  <c r="BD267" i="7" s="1"/>
  <c r="W52" i="1"/>
  <c r="AA111" i="7" s="1"/>
  <c r="Z111" i="7"/>
  <c r="N111" i="7"/>
  <c r="BD111" i="7" s="1"/>
  <c r="W124" i="1"/>
  <c r="AA130" i="7" s="1"/>
  <c r="Z130" i="7"/>
  <c r="N130" i="7"/>
  <c r="BD130" i="7" s="1"/>
  <c r="W213" i="1"/>
  <c r="N174" i="7"/>
  <c r="BD174" i="7" s="1"/>
  <c r="W350" i="1"/>
  <c r="O168" i="7" s="1"/>
  <c r="BE168" i="7" s="1"/>
  <c r="N168" i="7"/>
  <c r="BD168" i="7" s="1"/>
  <c r="W545" i="1"/>
  <c r="O73" i="7" s="1"/>
  <c r="BE73" i="7" s="1"/>
  <c r="N73" i="7"/>
  <c r="BD73" i="7" s="1"/>
  <c r="W271" i="1"/>
  <c r="O20" i="7" s="1"/>
  <c r="BE20" i="7" s="1"/>
  <c r="N20" i="7"/>
  <c r="BD20" i="7" s="1"/>
  <c r="W127" i="1"/>
  <c r="Z89" i="7"/>
  <c r="N89" i="7"/>
  <c r="BD89" i="7" s="1"/>
  <c r="W415" i="1"/>
  <c r="O268" i="7" s="1"/>
  <c r="BE268" i="7" s="1"/>
  <c r="N268" i="7"/>
  <c r="BD268" i="7" s="1"/>
  <c r="W117" i="1"/>
  <c r="Z54" i="7"/>
  <c r="N54" i="7"/>
  <c r="BD54" i="7" s="1"/>
  <c r="W16" i="1"/>
  <c r="Z47" i="7"/>
  <c r="N47" i="7"/>
  <c r="BD47" i="7" s="1"/>
  <c r="W289" i="1"/>
  <c r="O258" i="7" s="1"/>
  <c r="BE258" i="7" s="1"/>
  <c r="N258" i="7"/>
  <c r="BD258" i="7" s="1"/>
  <c r="W546" i="1"/>
  <c r="O178" i="7" s="1"/>
  <c r="BE178" i="7" s="1"/>
  <c r="N178" i="7"/>
  <c r="BD178" i="7" s="1"/>
  <c r="AB350" i="1"/>
  <c r="T168" i="7" s="1"/>
  <c r="BJ168" i="7" s="1"/>
  <c r="S168" i="7"/>
  <c r="BI168" i="7" s="1"/>
  <c r="AB94" i="1"/>
  <c r="AE37" i="7"/>
  <c r="S37" i="7"/>
  <c r="BI37" i="7" s="1"/>
  <c r="AB91" i="1"/>
  <c r="AE80" i="7"/>
  <c r="S80" i="7"/>
  <c r="BI80" i="7" s="1"/>
  <c r="AB20" i="1"/>
  <c r="AE9" i="7"/>
  <c r="S9" i="7"/>
  <c r="BI9" i="7" s="1"/>
  <c r="AB14" i="1"/>
  <c r="AE124" i="7"/>
  <c r="S124" i="7"/>
  <c r="BI124" i="7" s="1"/>
  <c r="AB510" i="1"/>
  <c r="T309" i="7" s="1"/>
  <c r="BJ309" i="7" s="1"/>
  <c r="S309" i="7"/>
  <c r="BI309" i="7" s="1"/>
  <c r="AB274" i="1"/>
  <c r="S240" i="7"/>
  <c r="BI240" i="7" s="1"/>
  <c r="AB48" i="1"/>
  <c r="AE189" i="7"/>
  <c r="S189" i="7"/>
  <c r="BI189" i="7" s="1"/>
  <c r="AB136" i="1"/>
  <c r="AE301" i="7"/>
  <c r="S301" i="7"/>
  <c r="BI301" i="7" s="1"/>
  <c r="AB215" i="1"/>
  <c r="S68" i="7"/>
  <c r="BI68" i="7" s="1"/>
  <c r="AQ68" i="7"/>
  <c r="CG68" i="7" s="1"/>
  <c r="AB73" i="1"/>
  <c r="AE298" i="7"/>
  <c r="S298" i="7"/>
  <c r="BI298" i="7" s="1"/>
  <c r="AB34" i="1"/>
  <c r="AE35" i="7"/>
  <c r="S35" i="7"/>
  <c r="BI35" i="7" s="1"/>
  <c r="AB106" i="1"/>
  <c r="AE316" i="7"/>
  <c r="S316" i="7"/>
  <c r="BI316" i="7" s="1"/>
  <c r="AB284" i="1"/>
  <c r="T211" i="7" s="1"/>
  <c r="BJ211" i="7" s="1"/>
  <c r="S211" i="7"/>
  <c r="BI211" i="7" s="1"/>
  <c r="AB364" i="1"/>
  <c r="T225" i="7" s="1"/>
  <c r="BJ225" i="7" s="1"/>
  <c r="S225" i="7"/>
  <c r="BI225" i="7" s="1"/>
  <c r="AB123" i="1"/>
  <c r="AE162" i="7"/>
  <c r="S162" i="7"/>
  <c r="BI162" i="7" s="1"/>
  <c r="AB261" i="1"/>
  <c r="AF87" i="7" s="1"/>
  <c r="BV87" i="7" s="1"/>
  <c r="AE87" i="7"/>
  <c r="AB382" i="1"/>
  <c r="T285" i="7" s="1"/>
  <c r="BJ285" i="7" s="1"/>
  <c r="S285" i="7"/>
  <c r="BI285" i="7" s="1"/>
  <c r="AB230" i="1"/>
  <c r="S160" i="7"/>
  <c r="BI160" i="7" s="1"/>
  <c r="AQ160" i="7"/>
  <c r="CG160" i="7" s="1"/>
  <c r="AB197" i="1"/>
  <c r="S305" i="7"/>
  <c r="BI305" i="7" s="1"/>
  <c r="AQ305" i="7"/>
  <c r="CG305" i="7" s="1"/>
  <c r="AB375" i="1"/>
  <c r="T128" i="7" s="1"/>
  <c r="BJ128" i="7" s="1"/>
  <c r="S128" i="7"/>
  <c r="BI128" i="7" s="1"/>
  <c r="AB544" i="1"/>
  <c r="S250" i="7"/>
  <c r="BI250" i="7" s="1"/>
  <c r="O74" i="7"/>
  <c r="BE74" i="7" s="1"/>
  <c r="BC74" i="7" s="1"/>
  <c r="AM74" i="7"/>
  <c r="CC74" i="7" s="1"/>
  <c r="CA74" i="7" s="1"/>
  <c r="AA321" i="7"/>
  <c r="BQ321" i="7" s="1"/>
  <c r="BO321" i="7" s="1"/>
  <c r="O112" i="7"/>
  <c r="BE112" i="7" s="1"/>
  <c r="BC112" i="7" s="1"/>
  <c r="AM112" i="7"/>
  <c r="CC112" i="7" s="1"/>
  <c r="CA112" i="7" s="1"/>
  <c r="AC90" i="7"/>
  <c r="Q90" i="7"/>
  <c r="BG90" i="7" s="1"/>
  <c r="AB111" i="7"/>
  <c r="P111" i="7"/>
  <c r="BF111" i="7" s="1"/>
  <c r="AC199" i="7"/>
  <c r="Q199" i="7"/>
  <c r="BG199" i="7" s="1"/>
  <c r="AB182" i="7"/>
  <c r="P182" i="7"/>
  <c r="BF182" i="7" s="1"/>
  <c r="W214" i="1"/>
  <c r="N30" i="7"/>
  <c r="BD30" i="7" s="1"/>
  <c r="AL30" i="7"/>
  <c r="CB30" i="7" s="1"/>
  <c r="AB80" i="7"/>
  <c r="P80" i="7"/>
  <c r="BF80" i="7" s="1"/>
  <c r="AB266" i="7"/>
  <c r="P266" i="7"/>
  <c r="BF266" i="7" s="1"/>
  <c r="AB184" i="7"/>
  <c r="P184" i="7"/>
  <c r="BF184" i="7" s="1"/>
  <c r="P207" i="7"/>
  <c r="BF207" i="7" s="1"/>
  <c r="AN207" i="7"/>
  <c r="CD207" i="7" s="1"/>
  <c r="AC34" i="7"/>
  <c r="Q34" i="7"/>
  <c r="BG34" i="7" s="1"/>
  <c r="AB316" i="7"/>
  <c r="P316" i="7"/>
  <c r="BF316" i="7" s="1"/>
  <c r="Q162" i="7"/>
  <c r="BG162" i="7" s="1"/>
  <c r="AC162" i="7"/>
  <c r="W346" i="1"/>
  <c r="O24" i="7" s="1"/>
  <c r="BE24" i="7" s="1"/>
  <c r="N24" i="7"/>
  <c r="BD24" i="7" s="1"/>
  <c r="W245" i="1"/>
  <c r="N277" i="7"/>
  <c r="BD277" i="7" s="1"/>
  <c r="AL277" i="7"/>
  <c r="CB277" i="7" s="1"/>
  <c r="W23" i="1"/>
  <c r="Z29" i="7"/>
  <c r="N29" i="7"/>
  <c r="BD29" i="7" s="1"/>
  <c r="P55" i="7"/>
  <c r="BF55" i="7" s="1"/>
  <c r="Q30" i="7"/>
  <c r="BG30" i="7" s="1"/>
  <c r="AO30" i="7"/>
  <c r="CE30" i="7" s="1"/>
  <c r="Q85" i="7"/>
  <c r="BG85" i="7" s="1"/>
  <c r="AO85" i="7"/>
  <c r="CE85" i="7" s="1"/>
  <c r="AB176" i="7"/>
  <c r="P176" i="7"/>
  <c r="BF176" i="7" s="1"/>
  <c r="AB278" i="7"/>
  <c r="P278" i="7"/>
  <c r="BF278" i="7" s="1"/>
  <c r="AC154" i="7"/>
  <c r="Q154" i="7"/>
  <c r="BG154" i="7" s="1"/>
  <c r="AC292" i="7"/>
  <c r="Q292" i="7"/>
  <c r="BG292" i="7" s="1"/>
  <c r="Q105" i="7"/>
  <c r="BG105" i="7" s="1"/>
  <c r="AO105" i="7"/>
  <c r="CE105" i="7" s="1"/>
  <c r="AB37" i="7"/>
  <c r="P37" i="7"/>
  <c r="BF37" i="7" s="1"/>
  <c r="P74" i="7"/>
  <c r="BF74" i="7" s="1"/>
  <c r="AN74" i="7"/>
  <c r="CD74" i="7" s="1"/>
  <c r="AB47" i="7"/>
  <c r="P47" i="7"/>
  <c r="BF47" i="7" s="1"/>
  <c r="P185" i="7"/>
  <c r="BF185" i="7" s="1"/>
  <c r="AN185" i="7"/>
  <c r="CD185" i="7" s="1"/>
  <c r="AC264" i="7"/>
  <c r="Q264" i="7"/>
  <c r="BG264" i="7" s="1"/>
  <c r="AB29" i="7"/>
  <c r="P29" i="7"/>
  <c r="BF29" i="7" s="1"/>
  <c r="AC299" i="7"/>
  <c r="Q299" i="7"/>
  <c r="BG299" i="7" s="1"/>
  <c r="Q237" i="7"/>
  <c r="BG237" i="7" s="1"/>
  <c r="AC19" i="7"/>
  <c r="Q19" i="7"/>
  <c r="BG19" i="7" s="1"/>
  <c r="AC119" i="7"/>
  <c r="Q119" i="7"/>
  <c r="BG119" i="7" s="1"/>
  <c r="AO87" i="7"/>
  <c r="CE87" i="7" s="1"/>
  <c r="W10" i="1"/>
  <c r="Z46" i="7"/>
  <c r="N46" i="7"/>
  <c r="BD46" i="7" s="1"/>
  <c r="W97" i="1"/>
  <c r="N87" i="7"/>
  <c r="BD87" i="7" s="1"/>
  <c r="W177" i="1"/>
  <c r="Z119" i="7"/>
  <c r="N119" i="7"/>
  <c r="BD119" i="7" s="1"/>
  <c r="W251" i="1"/>
  <c r="O85" i="7" s="1"/>
  <c r="BE85" i="7" s="1"/>
  <c r="N85" i="7"/>
  <c r="BD85" i="7" s="1"/>
  <c r="AL85" i="7"/>
  <c r="CB85" i="7" s="1"/>
  <c r="W508" i="1"/>
  <c r="O17" i="7" s="1"/>
  <c r="BE17" i="7" s="1"/>
  <c r="N17" i="7"/>
  <c r="BD17" i="7" s="1"/>
  <c r="W469" i="1"/>
  <c r="O156" i="7" s="1"/>
  <c r="BE156" i="7" s="1"/>
  <c r="N156" i="7"/>
  <c r="BD156" i="7" s="1"/>
  <c r="W195" i="1"/>
  <c r="O321" i="7" s="1"/>
  <c r="BE321" i="7" s="1"/>
  <c r="N321" i="7"/>
  <c r="BD321" i="7" s="1"/>
  <c r="AL321" i="7"/>
  <c r="CB321" i="7" s="1"/>
  <c r="W462" i="1"/>
  <c r="O270" i="7" s="1"/>
  <c r="BE270" i="7" s="1"/>
  <c r="N270" i="7"/>
  <c r="BD270" i="7" s="1"/>
  <c r="W132" i="1"/>
  <c r="Z62" i="7"/>
  <c r="N62" i="7"/>
  <c r="BD62" i="7" s="1"/>
  <c r="W358" i="1"/>
  <c r="O257" i="7" s="1"/>
  <c r="BE257" i="7" s="1"/>
  <c r="N257" i="7"/>
  <c r="BD257" i="7" s="1"/>
  <c r="W487" i="1"/>
  <c r="O38" i="7" s="1"/>
  <c r="BE38" i="7" s="1"/>
  <c r="N38" i="7"/>
  <c r="BD38" i="7" s="1"/>
  <c r="W7" i="1"/>
  <c r="Z66" i="7"/>
  <c r="N66" i="7"/>
  <c r="BD66" i="7" s="1"/>
  <c r="W86" i="1"/>
  <c r="Z320" i="7"/>
  <c r="N320" i="7"/>
  <c r="BD320" i="7" s="1"/>
  <c r="W360" i="1"/>
  <c r="O100" i="7" s="1"/>
  <c r="BE100" i="7" s="1"/>
  <c r="N100" i="7"/>
  <c r="BD100" i="7" s="1"/>
  <c r="W21" i="1"/>
  <c r="Z152" i="7"/>
  <c r="N152" i="7"/>
  <c r="BD152" i="7" s="1"/>
  <c r="W281" i="1"/>
  <c r="O92" i="7" s="1"/>
  <c r="BE92" i="7" s="1"/>
  <c r="N92" i="7"/>
  <c r="BD92" i="7" s="1"/>
  <c r="W93" i="1"/>
  <c r="Z266" i="7"/>
  <c r="N266" i="7"/>
  <c r="BD266" i="7" s="1"/>
  <c r="W247" i="1"/>
  <c r="N84" i="7"/>
  <c r="BD84" i="7" s="1"/>
  <c r="AL84" i="7"/>
  <c r="CB84" i="7" s="1"/>
  <c r="W8" i="1"/>
  <c r="Z231" i="7"/>
  <c r="N231" i="7"/>
  <c r="BD231" i="7" s="1"/>
  <c r="W343" i="1"/>
  <c r="O253" i="7" s="1"/>
  <c r="BE253" i="7" s="1"/>
  <c r="N253" i="7"/>
  <c r="BD253" i="7" s="1"/>
  <c r="W151" i="1"/>
  <c r="Z241" i="7"/>
  <c r="N241" i="7"/>
  <c r="BD241" i="7" s="1"/>
  <c r="AB132" i="1"/>
  <c r="AE62" i="7"/>
  <c r="S62" i="7"/>
  <c r="BI62" i="7" s="1"/>
  <c r="AB107" i="1"/>
  <c r="AE61" i="7"/>
  <c r="S61" i="7"/>
  <c r="BI61" i="7" s="1"/>
  <c r="AB8" i="1"/>
  <c r="AE231" i="7"/>
  <c r="S231" i="7"/>
  <c r="BI231" i="7" s="1"/>
  <c r="AB508" i="1"/>
  <c r="T17" i="7" s="1"/>
  <c r="BJ17" i="7" s="1"/>
  <c r="S17" i="7"/>
  <c r="BI17" i="7" s="1"/>
  <c r="AB224" i="1"/>
  <c r="S180" i="7"/>
  <c r="BI180" i="7" s="1"/>
  <c r="AQ180" i="7"/>
  <c r="CG180" i="7" s="1"/>
  <c r="AB97" i="1"/>
  <c r="S87" i="7"/>
  <c r="BI87" i="7" s="1"/>
  <c r="AB243" i="1"/>
  <c r="AE34" i="7"/>
  <c r="S34" i="7"/>
  <c r="BI34" i="7" s="1"/>
  <c r="AB476" i="1"/>
  <c r="T50" i="7" s="1"/>
  <c r="BJ50" i="7" s="1"/>
  <c r="S50" i="7"/>
  <c r="BI50" i="7" s="1"/>
  <c r="AB281" i="1"/>
  <c r="T92" i="7" s="1"/>
  <c r="BJ92" i="7" s="1"/>
  <c r="S92" i="7"/>
  <c r="BI92" i="7" s="1"/>
  <c r="S75" i="7"/>
  <c r="BI75" i="7" s="1"/>
  <c r="AE75" i="7"/>
  <c r="AB344" i="1"/>
  <c r="T313" i="7" s="1"/>
  <c r="BJ313" i="7" s="1"/>
  <c r="S313" i="7"/>
  <c r="BI313" i="7" s="1"/>
  <c r="AB151" i="1"/>
  <c r="AE241" i="7"/>
  <c r="S241" i="7"/>
  <c r="BI241" i="7" s="1"/>
  <c r="AB487" i="1"/>
  <c r="T38" i="7" s="1"/>
  <c r="BJ38" i="7" s="1"/>
  <c r="S38" i="7"/>
  <c r="BI38" i="7" s="1"/>
  <c r="AB93" i="1"/>
  <c r="AE266" i="7"/>
  <c r="S266" i="7"/>
  <c r="BI266" i="7" s="1"/>
  <c r="AB214" i="1"/>
  <c r="S30" i="7"/>
  <c r="BI30" i="7" s="1"/>
  <c r="AQ30" i="7"/>
  <c r="CG30" i="7" s="1"/>
  <c r="AB134" i="1"/>
  <c r="S93" i="7"/>
  <c r="BI93" i="7" s="1"/>
  <c r="AQ93" i="7"/>
  <c r="CG93" i="7" s="1"/>
  <c r="AB127" i="1"/>
  <c r="AE89" i="7"/>
  <c r="S89" i="7"/>
  <c r="BI89" i="7" s="1"/>
  <c r="O194" i="7"/>
  <c r="BE194" i="7" s="1"/>
  <c r="BC194" i="7" s="1"/>
  <c r="AM194" i="7"/>
  <c r="CC194" i="7" s="1"/>
  <c r="CA194" i="7" s="1"/>
  <c r="AC104" i="7"/>
  <c r="Q104" i="7"/>
  <c r="BG104" i="7" s="1"/>
  <c r="AC243" i="7"/>
  <c r="Q243" i="7"/>
  <c r="BG243" i="7" s="1"/>
  <c r="AC161" i="7"/>
  <c r="Q161" i="7"/>
  <c r="BG161" i="7" s="1"/>
  <c r="AB52" i="7"/>
  <c r="P52" i="7"/>
  <c r="BF52" i="7" s="1"/>
  <c r="W41" i="1"/>
  <c r="Z57" i="7"/>
  <c r="N57" i="7"/>
  <c r="BD57" i="7" s="1"/>
  <c r="W438" i="1"/>
  <c r="O23" i="7" s="1"/>
  <c r="BE23" i="7" s="1"/>
  <c r="N23" i="7"/>
  <c r="BD23" i="7" s="1"/>
  <c r="AB16" i="1"/>
  <c r="AE47" i="7"/>
  <c r="S47" i="7"/>
  <c r="BI47" i="7" s="1"/>
  <c r="AB386" i="1"/>
  <c r="T262" i="7" s="1"/>
  <c r="BJ262" i="7" s="1"/>
  <c r="S262" i="7"/>
  <c r="BI262" i="7" s="1"/>
  <c r="AB130" i="1"/>
  <c r="AE10" i="7"/>
  <c r="S10" i="7"/>
  <c r="BI10" i="7" s="1"/>
  <c r="AB494" i="1"/>
  <c r="T304" i="7" s="1"/>
  <c r="BJ304" i="7" s="1"/>
  <c r="S304" i="7"/>
  <c r="BI304" i="7" s="1"/>
  <c r="AB152" i="7"/>
  <c r="P152" i="7"/>
  <c r="BF152" i="7" s="1"/>
  <c r="P22" i="7"/>
  <c r="BF22" i="7" s="1"/>
  <c r="AB22" i="7"/>
  <c r="AB57" i="7"/>
  <c r="P57" i="7"/>
  <c r="BF57" i="7" s="1"/>
  <c r="Q92" i="7"/>
  <c r="BG92" i="7" s="1"/>
  <c r="AC175" i="7"/>
  <c r="Q175" i="7"/>
  <c r="BG175" i="7" s="1"/>
  <c r="AC245" i="7"/>
  <c r="Q245" i="7"/>
  <c r="BG245" i="7" s="1"/>
  <c r="AB35" i="7"/>
  <c r="P35" i="7"/>
  <c r="BF35" i="7" s="1"/>
  <c r="W24" i="1"/>
  <c r="AA174" i="7" s="1"/>
  <c r="BQ174" i="7" s="1"/>
  <c r="Z174" i="7"/>
  <c r="W355" i="1"/>
  <c r="O77" i="7" s="1"/>
  <c r="BE77" i="7" s="1"/>
  <c r="N77" i="7"/>
  <c r="BD77" i="7" s="1"/>
  <c r="W162" i="1"/>
  <c r="Z139" i="7"/>
  <c r="N139" i="7"/>
  <c r="BD139" i="7" s="1"/>
  <c r="W270" i="1"/>
  <c r="O297" i="7" s="1"/>
  <c r="BE297" i="7" s="1"/>
  <c r="N297" i="7"/>
  <c r="BD297" i="7" s="1"/>
  <c r="W527" i="1"/>
  <c r="O117" i="7" s="1"/>
  <c r="BE117" i="7" s="1"/>
  <c r="N117" i="7"/>
  <c r="BD117" i="7" s="1"/>
  <c r="AB47" i="1"/>
  <c r="AE7" i="7"/>
  <c r="S7" i="7"/>
  <c r="BI7" i="7" s="1"/>
  <c r="AC293" i="7"/>
  <c r="Q293" i="7"/>
  <c r="BG293" i="7" s="1"/>
  <c r="P73" i="7"/>
  <c r="BF73" i="7" s="1"/>
  <c r="AN73" i="7"/>
  <c r="CD73" i="7" s="1"/>
  <c r="P41" i="7"/>
  <c r="BF41" i="7" s="1"/>
  <c r="AC321" i="7"/>
  <c r="Q321" i="7"/>
  <c r="BG321" i="7" s="1"/>
  <c r="AB319" i="7"/>
  <c r="P319" i="7"/>
  <c r="BF319" i="7" s="1"/>
  <c r="Q49" i="7"/>
  <c r="BG49" i="7" s="1"/>
  <c r="AB62" i="7"/>
  <c r="P62" i="7"/>
  <c r="BF62" i="7" s="1"/>
  <c r="P160" i="7"/>
  <c r="BF160" i="7" s="1"/>
  <c r="AN160" i="7"/>
  <c r="CD160" i="7" s="1"/>
  <c r="AB144" i="7"/>
  <c r="P144" i="7"/>
  <c r="BF144" i="7" s="1"/>
  <c r="AB130" i="7"/>
  <c r="P130" i="7"/>
  <c r="BF130" i="7" s="1"/>
  <c r="AB104" i="7"/>
  <c r="P104" i="7"/>
  <c r="BF104" i="7" s="1"/>
  <c r="AB243" i="7"/>
  <c r="P243" i="7"/>
  <c r="BF243" i="7" s="1"/>
  <c r="AB161" i="7"/>
  <c r="P161" i="7"/>
  <c r="BF161" i="7" s="1"/>
  <c r="AB282" i="7"/>
  <c r="P282" i="7"/>
  <c r="BF282" i="7" s="1"/>
  <c r="AB312" i="7"/>
  <c r="P312" i="7"/>
  <c r="BF312" i="7" s="1"/>
  <c r="P85" i="7"/>
  <c r="BF85" i="7" s="1"/>
  <c r="AN85" i="7"/>
  <c r="CD85" i="7" s="1"/>
  <c r="AC176" i="7"/>
  <c r="Q176" i="7"/>
  <c r="BG176" i="7" s="1"/>
  <c r="AC278" i="7"/>
  <c r="Q278" i="7"/>
  <c r="BG278" i="7" s="1"/>
  <c r="Q240" i="7"/>
  <c r="BG240" i="7" s="1"/>
  <c r="Q41" i="7"/>
  <c r="BG41" i="7" s="1"/>
  <c r="AB321" i="7"/>
  <c r="P321" i="7"/>
  <c r="BF321" i="7" s="1"/>
  <c r="AC319" i="7"/>
  <c r="Q319" i="7"/>
  <c r="BG319" i="7" s="1"/>
  <c r="Q280" i="7"/>
  <c r="BG280" i="7" s="1"/>
  <c r="AB141" i="7"/>
  <c r="P141" i="7"/>
  <c r="BF141" i="7" s="1"/>
  <c r="AB199" i="7"/>
  <c r="P199" i="7"/>
  <c r="BF199" i="7" s="1"/>
  <c r="AB61" i="7"/>
  <c r="P61" i="7"/>
  <c r="BF61" i="7" s="1"/>
  <c r="AB311" i="7"/>
  <c r="P311" i="7"/>
  <c r="BF311" i="7" s="1"/>
  <c r="P277" i="7"/>
  <c r="BF277" i="7" s="1"/>
  <c r="AN277" i="7"/>
  <c r="CD277" i="7" s="1"/>
  <c r="P75" i="7"/>
  <c r="BF75" i="7" s="1"/>
  <c r="AB75" i="7"/>
  <c r="AC37" i="7"/>
  <c r="Q37" i="7"/>
  <c r="BG37" i="7" s="1"/>
  <c r="Q74" i="7"/>
  <c r="BG74" i="7" s="1"/>
  <c r="AO74" i="7"/>
  <c r="CE74" i="7" s="1"/>
  <c r="AC47" i="7"/>
  <c r="Q47" i="7"/>
  <c r="BG47" i="7" s="1"/>
  <c r="Q185" i="7"/>
  <c r="BG185" i="7" s="1"/>
  <c r="AO185" i="7"/>
  <c r="CE185" i="7" s="1"/>
  <c r="AB264" i="7"/>
  <c r="P264" i="7"/>
  <c r="BF264" i="7" s="1"/>
  <c r="AC29" i="7"/>
  <c r="Q29" i="7"/>
  <c r="BG29" i="7" s="1"/>
  <c r="Q178" i="7"/>
  <c r="BG178" i="7" s="1"/>
  <c r="AB320" i="7"/>
  <c r="P320" i="7"/>
  <c r="BF320" i="7" s="1"/>
  <c r="AC135" i="7"/>
  <c r="Q135" i="7"/>
  <c r="BG135" i="7" s="1"/>
  <c r="AB10" i="7"/>
  <c r="P10" i="7"/>
  <c r="BF10" i="7" s="1"/>
  <c r="AC217" i="7"/>
  <c r="Q217" i="7"/>
  <c r="BG217" i="7" s="1"/>
  <c r="P180" i="7"/>
  <c r="BF180" i="7" s="1"/>
  <c r="AN180" i="7"/>
  <c r="CD180" i="7" s="1"/>
  <c r="P305" i="7"/>
  <c r="BF305" i="7" s="1"/>
  <c r="AN305" i="7"/>
  <c r="CD305" i="7" s="1"/>
  <c r="W507" i="1"/>
  <c r="O142" i="7" s="1"/>
  <c r="BE142" i="7" s="1"/>
  <c r="N142" i="7"/>
  <c r="BD142" i="7" s="1"/>
  <c r="W25" i="1"/>
  <c r="Z90" i="7"/>
  <c r="N90" i="7"/>
  <c r="BD90" i="7" s="1"/>
  <c r="W105" i="1"/>
  <c r="Z315" i="7"/>
  <c r="N315" i="7"/>
  <c r="BD315" i="7" s="1"/>
  <c r="W516" i="1"/>
  <c r="O79" i="7" s="1"/>
  <c r="BE79" i="7" s="1"/>
  <c r="N79" i="7"/>
  <c r="BD79" i="7" s="1"/>
  <c r="W50" i="1"/>
  <c r="AA250" i="7" s="1"/>
  <c r="Z250" i="7"/>
  <c r="W284" i="1"/>
  <c r="O211" i="7" s="1"/>
  <c r="BE211" i="7" s="1"/>
  <c r="N211" i="7"/>
  <c r="BD211" i="7" s="1"/>
  <c r="W43" i="1"/>
  <c r="Z292" i="7"/>
  <c r="N292" i="7"/>
  <c r="BD292" i="7" s="1"/>
  <c r="W123" i="1"/>
  <c r="Z162" i="7"/>
  <c r="N162" i="7"/>
  <c r="BD162" i="7" s="1"/>
  <c r="W203" i="1"/>
  <c r="N105" i="7"/>
  <c r="BD105" i="7" s="1"/>
  <c r="AL105" i="7"/>
  <c r="CB105" i="7" s="1"/>
  <c r="W341" i="1"/>
  <c r="O45" i="7" s="1"/>
  <c r="BE45" i="7" s="1"/>
  <c r="N45" i="7"/>
  <c r="BD45" i="7" s="1"/>
  <c r="W230" i="1"/>
  <c r="N160" i="7"/>
  <c r="BD160" i="7" s="1"/>
  <c r="AL160" i="7"/>
  <c r="CB160" i="7" s="1"/>
  <c r="W430" i="1"/>
  <c r="O76" i="7" s="1"/>
  <c r="BE76" i="7" s="1"/>
  <c r="N76" i="7"/>
  <c r="BD76" i="7" s="1"/>
  <c r="W495" i="1"/>
  <c r="O6" i="7" s="1"/>
  <c r="BE6" i="7" s="1"/>
  <c r="N6" i="7"/>
  <c r="BD6" i="7" s="1"/>
  <c r="W15" i="1"/>
  <c r="Z318" i="7"/>
  <c r="N318" i="7"/>
  <c r="BD318" i="7" s="1"/>
  <c r="W94" i="1"/>
  <c r="Z37" i="7"/>
  <c r="N37" i="7"/>
  <c r="BD37" i="7" s="1"/>
  <c r="W166" i="1"/>
  <c r="O307" i="7" s="1"/>
  <c r="BE307" i="7" s="1"/>
  <c r="Z307" i="7"/>
  <c r="N307" i="7"/>
  <c r="BD307" i="7" s="1"/>
  <c r="W304" i="1"/>
  <c r="O18" i="7" s="1"/>
  <c r="BE18" i="7" s="1"/>
  <c r="N18" i="7"/>
  <c r="BD18" i="7" s="1"/>
  <c r="W497" i="1"/>
  <c r="O127" i="7" s="1"/>
  <c r="BE127" i="7" s="1"/>
  <c r="N127" i="7"/>
  <c r="BD127" i="7" s="1"/>
  <c r="W351" i="1"/>
  <c r="O153" i="7" s="1"/>
  <c r="BE153" i="7" s="1"/>
  <c r="N153" i="7"/>
  <c r="BD153" i="7" s="1"/>
  <c r="W329" i="1"/>
  <c r="O218" i="7" s="1"/>
  <c r="BE218" i="7" s="1"/>
  <c r="N218" i="7"/>
  <c r="BD218" i="7" s="1"/>
  <c r="W369" i="1"/>
  <c r="O106" i="7" s="1"/>
  <c r="BE106" i="7" s="1"/>
  <c r="N106" i="7"/>
  <c r="BD106" i="7" s="1"/>
  <c r="W287" i="1"/>
  <c r="O188" i="7" s="1"/>
  <c r="BE188" i="7" s="1"/>
  <c r="N188" i="7"/>
  <c r="BD188" i="7" s="1"/>
  <c r="W385" i="1"/>
  <c r="O238" i="7" s="1"/>
  <c r="BE238" i="7" s="1"/>
  <c r="N238" i="7"/>
  <c r="BD238" i="7" s="1"/>
  <c r="W199" i="1"/>
  <c r="AM240" i="7" s="1"/>
  <c r="CC240" i="7" s="1"/>
  <c r="AL240" i="7"/>
  <c r="CB240" i="7" s="1"/>
  <c r="AB271" i="1"/>
  <c r="T20" i="7" s="1"/>
  <c r="BJ20" i="7" s="1"/>
  <c r="S20" i="7"/>
  <c r="BI20" i="7" s="1"/>
  <c r="AB15" i="1"/>
  <c r="AE318" i="7"/>
  <c r="S318" i="7"/>
  <c r="BI318" i="7" s="1"/>
  <c r="AB507" i="1"/>
  <c r="T142" i="7" s="1"/>
  <c r="BJ142" i="7" s="1"/>
  <c r="S142" i="7"/>
  <c r="BI142" i="7" s="1"/>
  <c r="AB349" i="1"/>
  <c r="T143" i="7" s="1"/>
  <c r="BJ143" i="7" s="1"/>
  <c r="S143" i="7"/>
  <c r="BI143" i="7" s="1"/>
  <c r="AB92" i="1"/>
  <c r="AE293" i="7"/>
  <c r="S293" i="7"/>
  <c r="BI293" i="7" s="1"/>
  <c r="AB105" i="1"/>
  <c r="AE315" i="7"/>
  <c r="S315" i="7"/>
  <c r="BI315" i="7" s="1"/>
  <c r="AB77" i="1"/>
  <c r="AE104" i="7"/>
  <c r="S104" i="7"/>
  <c r="BI104" i="7" s="1"/>
  <c r="AB169" i="1"/>
  <c r="AE319" i="7"/>
  <c r="S319" i="7"/>
  <c r="BI319" i="7" s="1"/>
  <c r="AB475" i="1"/>
  <c r="T155" i="7" s="1"/>
  <c r="BJ155" i="7" s="1"/>
  <c r="S155" i="7"/>
  <c r="BI155" i="7" s="1"/>
  <c r="AB516" i="1"/>
  <c r="T79" i="7" s="1"/>
  <c r="BJ79" i="7" s="1"/>
  <c r="S79" i="7"/>
  <c r="BI79" i="7" s="1"/>
  <c r="AB304" i="1"/>
  <c r="T18" i="7" s="1"/>
  <c r="BJ18" i="7" s="1"/>
  <c r="S18" i="7"/>
  <c r="BI18" i="7" s="1"/>
  <c r="AB251" i="1"/>
  <c r="S85" i="7"/>
  <c r="BI85" i="7" s="1"/>
  <c r="AQ85" i="7"/>
  <c r="CG85" i="7" s="1"/>
  <c r="AB355" i="1"/>
  <c r="T77" i="7" s="1"/>
  <c r="BJ77" i="7" s="1"/>
  <c r="S77" i="7"/>
  <c r="BI77" i="7" s="1"/>
  <c r="AB484" i="1"/>
  <c r="T137" i="7" s="1"/>
  <c r="BJ137" i="7" s="1"/>
  <c r="S137" i="7"/>
  <c r="BI137" i="7" s="1"/>
  <c r="AB392" i="1"/>
  <c r="T133" i="7" s="1"/>
  <c r="BJ133" i="7" s="1"/>
  <c r="S133" i="7"/>
  <c r="BI133" i="7" s="1"/>
  <c r="AB345" i="1"/>
  <c r="T169" i="7" s="1"/>
  <c r="BJ169" i="7" s="1"/>
  <c r="S169" i="7"/>
  <c r="BI169" i="7" s="1"/>
  <c r="AB50" i="1"/>
  <c r="AF250" i="7" s="1"/>
  <c r="AE250" i="7"/>
  <c r="AB396" i="1"/>
  <c r="T158" i="7" s="1"/>
  <c r="BJ158" i="7" s="1"/>
  <c r="S158" i="7"/>
  <c r="BI158" i="7" s="1"/>
  <c r="AB503" i="1"/>
  <c r="T261" i="7" s="1"/>
  <c r="BJ261" i="7" s="1"/>
  <c r="S261" i="7"/>
  <c r="BI261" i="7" s="1"/>
  <c r="AB521" i="1"/>
  <c r="T291" i="7" s="1"/>
  <c r="BJ291" i="7" s="1"/>
  <c r="S291" i="7"/>
  <c r="BI291" i="7" s="1"/>
  <c r="AB12" i="1"/>
  <c r="AE154" i="7"/>
  <c r="S154" i="7"/>
  <c r="BI154" i="7" s="1"/>
  <c r="AB341" i="1"/>
  <c r="T45" i="7" s="1"/>
  <c r="BJ45" i="7" s="1"/>
  <c r="S45" i="7"/>
  <c r="BI45" i="7" s="1"/>
  <c r="AB447" i="1"/>
  <c r="T229" i="7" s="1"/>
  <c r="BJ229" i="7" s="1"/>
  <c r="S229" i="7"/>
  <c r="BI229" i="7" s="1"/>
  <c r="AB384" i="1"/>
  <c r="T259" i="7" s="1"/>
  <c r="BJ259" i="7" s="1"/>
  <c r="S259" i="7"/>
  <c r="BI259" i="7" s="1"/>
  <c r="AB199" i="1"/>
  <c r="AR240" i="7" s="1"/>
  <c r="CH240" i="7" s="1"/>
  <c r="AQ240" i="7"/>
  <c r="CG240" i="7" s="1"/>
  <c r="AB270" i="1"/>
  <c r="T297" i="7" s="1"/>
  <c r="BJ297" i="7" s="1"/>
  <c r="S297" i="7"/>
  <c r="BI297" i="7" s="1"/>
  <c r="AB23" i="1"/>
  <c r="AE29" i="7"/>
  <c r="S29" i="7"/>
  <c r="BI29" i="7" s="1"/>
  <c r="AB125" i="1"/>
  <c r="S22" i="7"/>
  <c r="BI22" i="7" s="1"/>
  <c r="AE22" i="7"/>
  <c r="AB174" i="1"/>
  <c r="AE299" i="7"/>
  <c r="S299" i="7"/>
  <c r="BI299" i="7" s="1"/>
  <c r="W51" i="1"/>
  <c r="Z199" i="7"/>
  <c r="N199" i="7"/>
  <c r="BD199" i="7" s="1"/>
  <c r="Z75" i="7"/>
  <c r="N75" i="7"/>
  <c r="BD75" i="7" s="1"/>
  <c r="W38" i="1"/>
  <c r="Z91" i="7"/>
  <c r="N91" i="7"/>
  <c r="BD91" i="7" s="1"/>
  <c r="AB139" i="1"/>
  <c r="S183" i="7"/>
  <c r="BI183" i="7" s="1"/>
  <c r="AQ183" i="7"/>
  <c r="CG183" i="7" s="1"/>
  <c r="AB163" i="1"/>
  <c r="AE311" i="7"/>
  <c r="S311" i="7"/>
  <c r="BI311" i="7" s="1"/>
  <c r="AA217" i="7"/>
  <c r="AC62" i="7"/>
  <c r="Q62" i="7"/>
  <c r="BG62" i="7" s="1"/>
  <c r="AB135" i="7"/>
  <c r="P135" i="7"/>
  <c r="BF135" i="7" s="1"/>
  <c r="AC10" i="7"/>
  <c r="Q10" i="7"/>
  <c r="BG10" i="7" s="1"/>
  <c r="AB217" i="7"/>
  <c r="P217" i="7"/>
  <c r="BF217" i="7" s="1"/>
  <c r="AB90" i="7"/>
  <c r="P90" i="7"/>
  <c r="BF90" i="7" s="1"/>
  <c r="W386" i="1"/>
  <c r="O262" i="7" s="1"/>
  <c r="BE262" i="7" s="1"/>
  <c r="N262" i="7"/>
  <c r="BD262" i="7" s="1"/>
  <c r="W58" i="1"/>
  <c r="Z135" i="7"/>
  <c r="N135" i="7"/>
  <c r="BD135" i="7" s="1"/>
  <c r="W349" i="1"/>
  <c r="O143" i="7" s="1"/>
  <c r="BE143" i="7" s="1"/>
  <c r="N143" i="7"/>
  <c r="BD143" i="7" s="1"/>
  <c r="AB275" i="1"/>
  <c r="T280" i="7" s="1"/>
  <c r="BJ280" i="7" s="1"/>
  <c r="S280" i="7"/>
  <c r="BI280" i="7" s="1"/>
  <c r="AB230" i="7"/>
  <c r="P230" i="7"/>
  <c r="BF230" i="7" s="1"/>
  <c r="P257" i="7"/>
  <c r="BF257" i="7" s="1"/>
  <c r="AB124" i="7"/>
  <c r="P124" i="7"/>
  <c r="BF124" i="7" s="1"/>
  <c r="AN106" i="7"/>
  <c r="CD106" i="7" s="1"/>
  <c r="AB54" i="7"/>
  <c r="P54" i="7"/>
  <c r="BF54" i="7" s="1"/>
  <c r="P238" i="7"/>
  <c r="BF238" i="7" s="1"/>
  <c r="AN238" i="7"/>
  <c r="CD238" i="7" s="1"/>
  <c r="P84" i="7"/>
  <c r="BF84" i="7" s="1"/>
  <c r="AN84" i="7"/>
  <c r="CD84" i="7" s="1"/>
  <c r="P188" i="7"/>
  <c r="BF188" i="7" s="1"/>
  <c r="P250" i="7"/>
  <c r="BF250" i="7" s="1"/>
  <c r="AC189" i="7"/>
  <c r="Q189" i="7"/>
  <c r="BG189" i="7" s="1"/>
  <c r="AC52" i="7"/>
  <c r="Q52" i="7"/>
  <c r="BG52" i="7" s="1"/>
  <c r="Q140" i="7"/>
  <c r="BG140" i="7" s="1"/>
  <c r="AO140" i="7"/>
  <c r="CE140" i="7" s="1"/>
  <c r="Q137" i="7"/>
  <c r="BG137" i="7" s="1"/>
  <c r="AC111" i="7"/>
  <c r="Q111" i="7"/>
  <c r="BG111" i="7" s="1"/>
  <c r="Q112" i="7"/>
  <c r="BG112" i="7" s="1"/>
  <c r="AO112" i="7"/>
  <c r="CE112" i="7" s="1"/>
  <c r="P17" i="7"/>
  <c r="BF17" i="7" s="1"/>
  <c r="AB300" i="7"/>
  <c r="P300" i="7"/>
  <c r="BF300" i="7" s="1"/>
  <c r="AB287" i="7"/>
  <c r="P287" i="7"/>
  <c r="BF287" i="7" s="1"/>
  <c r="AB86" i="7"/>
  <c r="P86" i="7"/>
  <c r="BF86" i="7" s="1"/>
  <c r="AC182" i="7"/>
  <c r="Q182" i="7"/>
  <c r="BG182" i="7" s="1"/>
  <c r="AC173" i="7"/>
  <c r="Q173" i="7"/>
  <c r="BG173" i="7" s="1"/>
  <c r="Q68" i="7"/>
  <c r="BG68" i="7" s="1"/>
  <c r="AO68" i="7"/>
  <c r="CE68" i="7" s="1"/>
  <c r="AC7" i="7"/>
  <c r="Q7" i="7"/>
  <c r="BG7" i="7" s="1"/>
  <c r="AB318" i="7"/>
  <c r="P318" i="7"/>
  <c r="BF318" i="7" s="1"/>
  <c r="P171" i="7"/>
  <c r="BF171" i="7" s="1"/>
  <c r="AN171" i="7"/>
  <c r="CD171" i="7" s="1"/>
  <c r="Q133" i="7"/>
  <c r="BG133" i="7" s="1"/>
  <c r="AC231" i="7"/>
  <c r="Q231" i="7"/>
  <c r="BG231" i="7" s="1"/>
  <c r="AC102" i="7"/>
  <c r="Q102" i="7"/>
  <c r="BG102" i="7" s="1"/>
  <c r="AB187" i="7"/>
  <c r="P187" i="7"/>
  <c r="BF187" i="7" s="1"/>
  <c r="AC55" i="7"/>
  <c r="P211" i="7"/>
  <c r="BF211" i="7" s="1"/>
  <c r="AB91" i="7"/>
  <c r="P91" i="7"/>
  <c r="BF91" i="7" s="1"/>
  <c r="AB298" i="7"/>
  <c r="P298" i="7"/>
  <c r="BF298" i="7" s="1"/>
  <c r="W184" i="1"/>
  <c r="AA182" i="7" s="1"/>
  <c r="Z182" i="7"/>
  <c r="N182" i="7"/>
  <c r="BD182" i="7" s="1"/>
  <c r="W49" i="1"/>
  <c r="Z118" i="7"/>
  <c r="N118" i="7"/>
  <c r="BD118" i="7" s="1"/>
  <c r="W275" i="1"/>
  <c r="O280" i="7" s="1"/>
  <c r="BE280" i="7" s="1"/>
  <c r="N280" i="7"/>
  <c r="BD280" i="7" s="1"/>
  <c r="W364" i="1"/>
  <c r="O225" i="7" s="1"/>
  <c r="BE225" i="7" s="1"/>
  <c r="N225" i="7"/>
  <c r="BD225" i="7" s="1"/>
  <c r="W139" i="1"/>
  <c r="N183" i="7"/>
  <c r="BD183" i="7" s="1"/>
  <c r="AL183" i="7"/>
  <c r="CB183" i="7" s="1"/>
  <c r="W382" i="1"/>
  <c r="O285" i="7" s="1"/>
  <c r="BE285" i="7" s="1"/>
  <c r="N285" i="7"/>
  <c r="BD285" i="7" s="1"/>
  <c r="W447" i="1"/>
  <c r="O229" i="7" s="1"/>
  <c r="BE229" i="7" s="1"/>
  <c r="N229" i="7"/>
  <c r="BD229" i="7" s="1"/>
  <c r="W190" i="1"/>
  <c r="Z264" i="7"/>
  <c r="N264" i="7"/>
  <c r="BD264" i="7" s="1"/>
  <c r="W256" i="1"/>
  <c r="O302" i="7" s="1"/>
  <c r="BE302" i="7" s="1"/>
  <c r="N302" i="7"/>
  <c r="BD302" i="7" s="1"/>
  <c r="W384" i="1"/>
  <c r="O259" i="7" s="1"/>
  <c r="BE259" i="7" s="1"/>
  <c r="N259" i="7"/>
  <c r="BD259" i="7" s="1"/>
  <c r="W125" i="1"/>
  <c r="Z22" i="7"/>
  <c r="N22" i="7"/>
  <c r="BD22" i="7" s="1"/>
  <c r="W433" i="1"/>
  <c r="O248" i="7" s="1"/>
  <c r="BE248" i="7" s="1"/>
  <c r="N248" i="7"/>
  <c r="BD248" i="7" s="1"/>
  <c r="W39" i="1"/>
  <c r="Z245" i="7"/>
  <c r="N245" i="7"/>
  <c r="BD245" i="7" s="1"/>
  <c r="W216" i="1"/>
  <c r="O176" i="7" s="1"/>
  <c r="BE176" i="7" s="1"/>
  <c r="N176" i="7"/>
  <c r="BD176" i="7" s="1"/>
  <c r="AL176" i="7"/>
  <c r="CB176" i="7" s="1"/>
  <c r="W207" i="1"/>
  <c r="N185" i="7"/>
  <c r="BD185" i="7" s="1"/>
  <c r="AL185" i="7"/>
  <c r="CB185" i="7" s="1"/>
  <c r="W464" i="1"/>
  <c r="O317" i="7" s="1"/>
  <c r="BE317" i="7" s="1"/>
  <c r="N317" i="7"/>
  <c r="BD317" i="7" s="1"/>
  <c r="W482" i="1"/>
  <c r="O239" i="7" s="1"/>
  <c r="BE239" i="7" s="1"/>
  <c r="N239" i="7"/>
  <c r="BD239" i="7" s="1"/>
  <c r="AB166" i="1"/>
  <c r="AE307" i="7"/>
  <c r="S307" i="7"/>
  <c r="BI307" i="7" s="1"/>
  <c r="AB283" i="1"/>
  <c r="T55" i="7" s="1"/>
  <c r="BJ55" i="7" s="1"/>
  <c r="S55" i="7"/>
  <c r="BI55" i="7" s="1"/>
  <c r="AB172" i="1"/>
  <c r="AE230" i="7"/>
  <c r="S230" i="7"/>
  <c r="BI230" i="7" s="1"/>
  <c r="AB373" i="1"/>
  <c r="T53" i="7" s="1"/>
  <c r="BJ53" i="7" s="1"/>
  <c r="S53" i="7"/>
  <c r="BI53" i="7" s="1"/>
  <c r="AB10" i="1"/>
  <c r="AE46" i="7"/>
  <c r="S46" i="7"/>
  <c r="BI46" i="7" s="1"/>
  <c r="AB109" i="1"/>
  <c r="AE243" i="7"/>
  <c r="S243" i="7"/>
  <c r="BI243" i="7" s="1"/>
  <c r="AB369" i="1"/>
  <c r="T106" i="7" s="1"/>
  <c r="BJ106" i="7" s="1"/>
  <c r="S106" i="7"/>
  <c r="BI106" i="7" s="1"/>
  <c r="AB433" i="1"/>
  <c r="T248" i="7" s="1"/>
  <c r="BJ248" i="7" s="1"/>
  <c r="S248" i="7"/>
  <c r="BI248" i="7" s="1"/>
  <c r="AB291" i="1"/>
  <c r="T217" i="7" s="1"/>
  <c r="BJ217" i="7" s="1"/>
  <c r="S217" i="7"/>
  <c r="BI217" i="7" s="1"/>
  <c r="AB500" i="1"/>
  <c r="T279" i="7" s="1"/>
  <c r="BJ279" i="7" s="1"/>
  <c r="S279" i="7"/>
  <c r="BI279" i="7" s="1"/>
  <c r="AB126" i="1"/>
  <c r="S171" i="7"/>
  <c r="BI171" i="7" s="1"/>
  <c r="AQ171" i="7"/>
  <c r="CG171" i="7" s="1"/>
  <c r="AB289" i="1"/>
  <c r="T258" i="7" s="1"/>
  <c r="BJ258" i="7" s="1"/>
  <c r="S258" i="7"/>
  <c r="BI258" i="7" s="1"/>
  <c r="AB51" i="1"/>
  <c r="AE199" i="7"/>
  <c r="S199" i="7"/>
  <c r="BI199" i="7" s="1"/>
  <c r="AB171" i="1"/>
  <c r="AE86" i="7"/>
  <c r="S86" i="7"/>
  <c r="BI86" i="7" s="1"/>
  <c r="AB495" i="1"/>
  <c r="T6" i="7" s="1"/>
  <c r="BJ6" i="7" s="1"/>
  <c r="S6" i="7"/>
  <c r="BI6" i="7" s="1"/>
  <c r="AB497" i="1"/>
  <c r="T127" i="7" s="1"/>
  <c r="BJ127" i="7" s="1"/>
  <c r="S127" i="7"/>
  <c r="BI127" i="7" s="1"/>
  <c r="AB546" i="1"/>
  <c r="T178" i="7" s="1"/>
  <c r="BJ178" i="7" s="1"/>
  <c r="S178" i="7"/>
  <c r="BI178" i="7" s="1"/>
  <c r="AB149" i="1"/>
  <c r="AE161" i="7"/>
  <c r="S161" i="7"/>
  <c r="BI161" i="7" s="1"/>
  <c r="AB512" i="1"/>
  <c r="T64" i="7" s="1"/>
  <c r="BJ64" i="7" s="1"/>
  <c r="S64" i="7"/>
  <c r="BI64" i="7" s="1"/>
  <c r="AB257" i="1"/>
  <c r="AR237" i="7" s="1"/>
  <c r="CH237" i="7" s="1"/>
  <c r="AQ237" i="7"/>
  <c r="CG237" i="7" s="1"/>
  <c r="AM73" i="7"/>
  <c r="CC73" i="7" s="1"/>
  <c r="CA73" i="7" s="1"/>
  <c r="AA176" i="7"/>
  <c r="BQ176" i="7" s="1"/>
  <c r="BO176" i="7" s="1"/>
  <c r="Q160" i="7"/>
  <c r="BG160" i="7" s="1"/>
  <c r="AO160" i="7"/>
  <c r="CE160" i="7" s="1"/>
  <c r="P112" i="7"/>
  <c r="BF112" i="7" s="1"/>
  <c r="AN112" i="7"/>
  <c r="CD112" i="7" s="1"/>
  <c r="AB231" i="7"/>
  <c r="P231" i="7"/>
  <c r="BF231" i="7" s="1"/>
  <c r="W14" i="1"/>
  <c r="Z124" i="7"/>
  <c r="N124" i="7"/>
  <c r="BD124" i="7" s="1"/>
  <c r="AB388" i="1"/>
  <c r="T131" i="7" s="1"/>
  <c r="BJ131" i="7" s="1"/>
  <c r="S131" i="7"/>
  <c r="BI131" i="7" s="1"/>
  <c r="AB177" i="1"/>
  <c r="AE119" i="7"/>
  <c r="S119" i="7"/>
  <c r="BI119" i="7" s="1"/>
  <c r="AB19" i="1"/>
  <c r="AE141" i="7"/>
  <c r="S141" i="7"/>
  <c r="BI141" i="7" s="1"/>
  <c r="AB471" i="1"/>
  <c r="T215" i="7" s="1"/>
  <c r="BJ215" i="7" s="1"/>
  <c r="S215" i="7"/>
  <c r="BI215" i="7" s="1"/>
  <c r="AB247" i="1"/>
  <c r="S84" i="7"/>
  <c r="BI84" i="7" s="1"/>
  <c r="AQ84" i="7"/>
  <c r="CG84" i="7" s="1"/>
  <c r="AB256" i="1"/>
  <c r="T302" i="7" s="1"/>
  <c r="BJ302" i="7" s="1"/>
  <c r="S302" i="7"/>
  <c r="BI302" i="7" s="1"/>
  <c r="AB207" i="1"/>
  <c r="S185" i="7"/>
  <c r="BI185" i="7" s="1"/>
  <c r="AQ185" i="7"/>
  <c r="CG185" i="7" s="1"/>
  <c r="AB19" i="7"/>
  <c r="P19" i="7"/>
  <c r="BF19" i="7" s="1"/>
  <c r="AC230" i="7"/>
  <c r="Q230" i="7"/>
  <c r="BG230" i="7" s="1"/>
  <c r="Q257" i="7"/>
  <c r="BG257" i="7" s="1"/>
  <c r="AC124" i="7"/>
  <c r="Q124" i="7"/>
  <c r="BG124" i="7" s="1"/>
  <c r="AO106" i="7"/>
  <c r="CE106" i="7" s="1"/>
  <c r="AC54" i="7"/>
  <c r="Q54" i="7"/>
  <c r="BG54" i="7" s="1"/>
  <c r="Q238" i="7"/>
  <c r="BG238" i="7" s="1"/>
  <c r="AO238" i="7"/>
  <c r="CE238" i="7" s="1"/>
  <c r="Q84" i="7"/>
  <c r="BG84" i="7" s="1"/>
  <c r="AO84" i="7"/>
  <c r="CE84" i="7" s="1"/>
  <c r="Q250" i="7"/>
  <c r="BG250" i="7" s="1"/>
  <c r="Q207" i="7"/>
  <c r="BG207" i="7" s="1"/>
  <c r="AO207" i="7"/>
  <c r="CE207" i="7" s="1"/>
  <c r="P276" i="7"/>
  <c r="BF276" i="7" s="1"/>
  <c r="AC57" i="7"/>
  <c r="Q57" i="7"/>
  <c r="BG57" i="7" s="1"/>
  <c r="P87" i="7"/>
  <c r="BF87" i="7" s="1"/>
  <c r="AB34" i="7"/>
  <c r="P34" i="7"/>
  <c r="BF34" i="7" s="1"/>
  <c r="AC300" i="7"/>
  <c r="Q300" i="7"/>
  <c r="BG300" i="7" s="1"/>
  <c r="AC287" i="7"/>
  <c r="Q287" i="7"/>
  <c r="BG287" i="7" s="1"/>
  <c r="AC86" i="7"/>
  <c r="Q86" i="7"/>
  <c r="BG86" i="7" s="1"/>
  <c r="P93" i="7"/>
  <c r="BF93" i="7" s="1"/>
  <c r="AN93" i="7"/>
  <c r="CD93" i="7" s="1"/>
  <c r="P92" i="7"/>
  <c r="BF92" i="7" s="1"/>
  <c r="P18" i="7"/>
  <c r="BF18" i="7" s="1"/>
  <c r="AB175" i="7"/>
  <c r="P175" i="7"/>
  <c r="BF175" i="7" s="1"/>
  <c r="P258" i="7"/>
  <c r="BF258" i="7" s="1"/>
  <c r="AC318" i="7"/>
  <c r="Q318" i="7"/>
  <c r="BG318" i="7" s="1"/>
  <c r="Q171" i="7"/>
  <c r="BG171" i="7" s="1"/>
  <c r="AO171" i="7"/>
  <c r="CE171" i="7" s="1"/>
  <c r="P133" i="7"/>
  <c r="BF133" i="7" s="1"/>
  <c r="AB245" i="7"/>
  <c r="P245" i="7"/>
  <c r="BF245" i="7" s="1"/>
  <c r="AB89" i="7"/>
  <c r="P89" i="7"/>
  <c r="BF89" i="7" s="1"/>
  <c r="P239" i="7"/>
  <c r="BF239" i="7" s="1"/>
  <c r="AB102" i="7"/>
  <c r="P102" i="7"/>
  <c r="BF102" i="7" s="1"/>
  <c r="AC187" i="7"/>
  <c r="Q187" i="7"/>
  <c r="BG187" i="7" s="1"/>
  <c r="AB55" i="7"/>
  <c r="Q211" i="7"/>
  <c r="BG211" i="7" s="1"/>
  <c r="P162" i="7"/>
  <c r="BF162" i="7" s="1"/>
  <c r="AB162" i="7"/>
  <c r="AC80" i="7"/>
  <c r="Q80" i="7"/>
  <c r="BG80" i="7" s="1"/>
  <c r="Q215" i="7"/>
  <c r="BG215" i="7" s="1"/>
  <c r="Q305" i="7"/>
  <c r="BG305" i="7" s="1"/>
  <c r="AO305" i="7"/>
  <c r="CE305" i="7" s="1"/>
  <c r="AC91" i="7"/>
  <c r="Q91" i="7"/>
  <c r="BG91" i="7" s="1"/>
  <c r="W96" i="1"/>
  <c r="Z63" i="7"/>
  <c r="N63" i="7"/>
  <c r="BD63" i="7" s="1"/>
  <c r="W192" i="1"/>
  <c r="Z278" i="7"/>
  <c r="N278" i="7"/>
  <c r="BD278" i="7" s="1"/>
  <c r="W274" i="1"/>
  <c r="N240" i="7"/>
  <c r="BD240" i="7" s="1"/>
  <c r="W531" i="1"/>
  <c r="O276" i="7" s="1"/>
  <c r="BE276" i="7" s="1"/>
  <c r="N276" i="7"/>
  <c r="BD276" i="7" s="1"/>
  <c r="W283" i="1"/>
  <c r="O55" i="7" s="1"/>
  <c r="BE55" i="7" s="1"/>
  <c r="N55" i="7"/>
  <c r="BD55" i="7" s="1"/>
  <c r="W476" i="1"/>
  <c r="O50" i="7" s="1"/>
  <c r="BE50" i="7" s="1"/>
  <c r="N50" i="7"/>
  <c r="BD50" i="7" s="1"/>
  <c r="W146" i="1"/>
  <c r="Z187" i="7"/>
  <c r="N187" i="7"/>
  <c r="BD187" i="7" s="1"/>
  <c r="W75" i="1"/>
  <c r="Z287" i="7"/>
  <c r="N287" i="7"/>
  <c r="BD287" i="7" s="1"/>
  <c r="W494" i="1"/>
  <c r="O304" i="7" s="1"/>
  <c r="BE304" i="7" s="1"/>
  <c r="N304" i="7"/>
  <c r="BD304" i="7" s="1"/>
  <c r="W20" i="1"/>
  <c r="Z9" i="7"/>
  <c r="N9" i="7"/>
  <c r="BD9" i="7" s="1"/>
  <c r="W92" i="1"/>
  <c r="Z293" i="7"/>
  <c r="N293" i="7"/>
  <c r="BD293" i="7" s="1"/>
  <c r="W172" i="1"/>
  <c r="Z230" i="7"/>
  <c r="N230" i="7"/>
  <c r="BD230" i="7" s="1"/>
  <c r="W118" i="1"/>
  <c r="Z173" i="7"/>
  <c r="N173" i="7"/>
  <c r="BD173" i="7" s="1"/>
  <c r="W264" i="1"/>
  <c r="O294" i="7" s="1"/>
  <c r="BE294" i="7" s="1"/>
  <c r="N294" i="7"/>
  <c r="BD294" i="7" s="1"/>
  <c r="W392" i="1"/>
  <c r="O133" i="7" s="1"/>
  <c r="BE133" i="7" s="1"/>
  <c r="N133" i="7"/>
  <c r="BD133" i="7" s="1"/>
  <c r="W521" i="1"/>
  <c r="O291" i="7" s="1"/>
  <c r="BE291" i="7" s="1"/>
  <c r="N291" i="7"/>
  <c r="BD291" i="7" s="1"/>
  <c r="W165" i="1"/>
  <c r="Z184" i="7"/>
  <c r="N184" i="7"/>
  <c r="BD184" i="7" s="1"/>
  <c r="W109" i="1"/>
  <c r="Z243" i="7"/>
  <c r="N243" i="7"/>
  <c r="BD243" i="7" s="1"/>
  <c r="W257" i="1"/>
  <c r="AM237" i="7" s="1"/>
  <c r="CC237" i="7" s="1"/>
  <c r="AL237" i="7"/>
  <c r="CB237" i="7" s="1"/>
  <c r="W181" i="1"/>
  <c r="Z282" i="7"/>
  <c r="N282" i="7"/>
  <c r="BD282" i="7" s="1"/>
  <c r="AB52" i="1"/>
  <c r="AE111" i="7"/>
  <c r="S111" i="7"/>
  <c r="BI111" i="7" s="1"/>
  <c r="AB43" i="1"/>
  <c r="AE292" i="7"/>
  <c r="S292" i="7"/>
  <c r="BI292" i="7" s="1"/>
  <c r="AB195" i="1"/>
  <c r="S321" i="7"/>
  <c r="BI321" i="7" s="1"/>
  <c r="AQ321" i="7"/>
  <c r="CG321" i="7" s="1"/>
  <c r="AB389" i="1"/>
  <c r="T267" i="7" s="1"/>
  <c r="BJ267" i="7" s="1"/>
  <c r="S267" i="7"/>
  <c r="BI267" i="7" s="1"/>
  <c r="AB25" i="1"/>
  <c r="AE90" i="7"/>
  <c r="S90" i="7"/>
  <c r="BI90" i="7" s="1"/>
  <c r="AB21" i="1"/>
  <c r="AE152" i="7"/>
  <c r="S152" i="7"/>
  <c r="BI152" i="7" s="1"/>
  <c r="AB117" i="1"/>
  <c r="AE54" i="7"/>
  <c r="S54" i="7"/>
  <c r="BI54" i="7" s="1"/>
  <c r="AB96" i="1"/>
  <c r="AE63" i="7"/>
  <c r="S63" i="7"/>
  <c r="BI63" i="7" s="1"/>
  <c r="AB184" i="1"/>
  <c r="AE182" i="7"/>
  <c r="S182" i="7"/>
  <c r="BI182" i="7" s="1"/>
  <c r="AB161" i="1"/>
  <c r="AE109" i="7"/>
  <c r="S109" i="7"/>
  <c r="BI109" i="7" s="1"/>
  <c r="AB38" i="1"/>
  <c r="AE91" i="7"/>
  <c r="S91" i="7"/>
  <c r="BI91" i="7" s="1"/>
  <c r="AB537" i="1"/>
  <c r="T193" i="7" s="1"/>
  <c r="BJ193" i="7" s="1"/>
  <c r="S193" i="7"/>
  <c r="BI193" i="7" s="1"/>
  <c r="AB146" i="1"/>
  <c r="AE187" i="7"/>
  <c r="S187" i="7"/>
  <c r="BI187" i="7" s="1"/>
  <c r="AB324" i="1"/>
  <c r="S237" i="7"/>
  <c r="BI237" i="7" s="1"/>
  <c r="AB329" i="1"/>
  <c r="T218" i="7" s="1"/>
  <c r="BJ218" i="7" s="1"/>
  <c r="S218" i="7"/>
  <c r="BI218" i="7" s="1"/>
  <c r="AB545" i="1"/>
  <c r="T73" i="7" s="1"/>
  <c r="BJ73" i="7" s="1"/>
  <c r="S73" i="7"/>
  <c r="BI73" i="7" s="1"/>
  <c r="AB159" i="1"/>
  <c r="AE175" i="7"/>
  <c r="S175" i="7"/>
  <c r="BI175" i="7" s="1"/>
  <c r="AB6" i="1"/>
  <c r="AE144" i="7"/>
  <c r="S144" i="7"/>
  <c r="BI144" i="7" s="1"/>
  <c r="AB165" i="1"/>
  <c r="AE184" i="7"/>
  <c r="S184" i="7"/>
  <c r="BI184" i="7" s="1"/>
  <c r="AB360" i="1"/>
  <c r="T100" i="7" s="1"/>
  <c r="BJ100" i="7" s="1"/>
  <c r="S100" i="7"/>
  <c r="BI100" i="7" s="1"/>
  <c r="AM238" i="7"/>
  <c r="CC238" i="7" s="1"/>
  <c r="CA238" i="7" s="1"/>
  <c r="AC144" i="7"/>
  <c r="Q144" i="7"/>
  <c r="BG144" i="7" s="1"/>
  <c r="AC282" i="7"/>
  <c r="Q282" i="7"/>
  <c r="BG282" i="7" s="1"/>
  <c r="AC61" i="7"/>
  <c r="Q61" i="7"/>
  <c r="BG61" i="7" s="1"/>
  <c r="Q277" i="7"/>
  <c r="BG277" i="7" s="1"/>
  <c r="AO277" i="7"/>
  <c r="CE277" i="7" s="1"/>
  <c r="P174" i="7"/>
  <c r="BF174" i="7" s="1"/>
  <c r="P183" i="7"/>
  <c r="BF183" i="7" s="1"/>
  <c r="AN183" i="7"/>
  <c r="CD183" i="7" s="1"/>
  <c r="Q93" i="7"/>
  <c r="BG93" i="7" s="1"/>
  <c r="AO93" i="7"/>
  <c r="CE93" i="7" s="1"/>
  <c r="AC89" i="7"/>
  <c r="Q89" i="7"/>
  <c r="BG89" i="7" s="1"/>
  <c r="AB139" i="7"/>
  <c r="P139" i="7"/>
  <c r="BF139" i="7" s="1"/>
  <c r="W128" i="1"/>
  <c r="N207" i="7"/>
  <c r="BD207" i="7" s="1"/>
  <c r="AL207" i="7"/>
  <c r="CB207" i="7" s="1"/>
  <c r="W484" i="1"/>
  <c r="O137" i="7" s="1"/>
  <c r="BE137" i="7" s="1"/>
  <c r="N137" i="7"/>
  <c r="BD137" i="7" s="1"/>
  <c r="W373" i="1"/>
  <c r="O53" i="7" s="1"/>
  <c r="BE53" i="7" s="1"/>
  <c r="N53" i="7"/>
  <c r="BD53" i="7" s="1"/>
  <c r="W6" i="1"/>
  <c r="Z144" i="7"/>
  <c r="N144" i="7"/>
  <c r="BD144" i="7" s="1"/>
  <c r="AB203" i="1"/>
  <c r="S105" i="7"/>
  <c r="BI105" i="7" s="1"/>
  <c r="AQ105" i="7"/>
  <c r="CG105" i="7" s="1"/>
  <c r="AB24" i="1"/>
  <c r="AF174" i="7" s="1"/>
  <c r="BV174" i="7" s="1"/>
  <c r="AE174" i="7"/>
  <c r="AB190" i="1"/>
  <c r="AE264" i="7"/>
  <c r="S264" i="7"/>
  <c r="BI264" i="7" s="1"/>
  <c r="AB39" i="1"/>
  <c r="AE245" i="7"/>
  <c r="S245" i="7"/>
  <c r="BI245" i="7" s="1"/>
  <c r="AB216" i="1"/>
  <c r="S176" i="7"/>
  <c r="BI176" i="7" s="1"/>
  <c r="AQ176" i="7"/>
  <c r="CG176" i="7" s="1"/>
  <c r="AB181" i="1"/>
  <c r="AE282" i="7"/>
  <c r="S282" i="7"/>
  <c r="BI282" i="7" s="1"/>
  <c r="AB343" i="1"/>
  <c r="T253" i="7" s="1"/>
  <c r="BJ253" i="7" s="1"/>
  <c r="S253" i="7"/>
  <c r="BI253" i="7" s="1"/>
  <c r="AB464" i="1"/>
  <c r="T317" i="7" s="1"/>
  <c r="BJ317" i="7" s="1"/>
  <c r="S317" i="7"/>
  <c r="BI317" i="7" s="1"/>
  <c r="AB408" i="1"/>
  <c r="T186" i="7" s="1"/>
  <c r="BJ186" i="7" s="1"/>
  <c r="S186" i="7"/>
  <c r="BI186" i="7" s="1"/>
  <c r="AM193" i="7"/>
  <c r="CC193" i="7" s="1"/>
  <c r="CA193" i="7" s="1"/>
  <c r="W5" i="1"/>
  <c r="V3" i="1"/>
  <c r="X3" i="1"/>
  <c r="Y3" i="1"/>
  <c r="AB5" i="1"/>
  <c r="AA3" i="1"/>
  <c r="AT90" i="7" l="1"/>
  <c r="CJ90" i="7" s="1"/>
  <c r="AT75" i="7"/>
  <c r="CJ75" i="7" s="1"/>
  <c r="AT63" i="7"/>
  <c r="CJ63" i="7" s="1"/>
  <c r="BX162" i="7"/>
  <c r="AT182" i="7"/>
  <c r="CJ182" i="7" s="1"/>
  <c r="BX154" i="7"/>
  <c r="BH276" i="7"/>
  <c r="BH239" i="7"/>
  <c r="BC215" i="7"/>
  <c r="BH5" i="7"/>
  <c r="BH24" i="7"/>
  <c r="BH153" i="7"/>
  <c r="BX135" i="7"/>
  <c r="AT293" i="7"/>
  <c r="CJ293" i="7" s="1"/>
  <c r="BH229" i="7"/>
  <c r="BH128" i="7"/>
  <c r="BH285" i="7"/>
  <c r="BC73" i="7"/>
  <c r="BH203" i="7"/>
  <c r="BH218" i="7"/>
  <c r="BH100" i="7"/>
  <c r="BC248" i="7"/>
  <c r="BC143" i="7"/>
  <c r="BH261" i="7"/>
  <c r="BH133" i="7"/>
  <c r="BC188" i="7"/>
  <c r="BC127" i="7"/>
  <c r="BC297" i="7"/>
  <c r="BC23" i="7"/>
  <c r="BH313" i="7"/>
  <c r="BH17" i="7"/>
  <c r="BC257" i="7"/>
  <c r="BC321" i="7"/>
  <c r="BC267" i="7"/>
  <c r="BC128" i="7"/>
  <c r="BC41" i="7"/>
  <c r="BC155" i="7"/>
  <c r="BH18" i="7"/>
  <c r="BH193" i="7"/>
  <c r="BH127" i="7"/>
  <c r="BC229" i="7"/>
  <c r="BH77" i="7"/>
  <c r="CA240" i="7"/>
  <c r="BC218" i="7"/>
  <c r="BC45" i="7"/>
  <c r="BH92" i="7"/>
  <c r="BC17" i="7"/>
  <c r="AT10" i="7"/>
  <c r="CJ10" i="7" s="1"/>
  <c r="BH215" i="7"/>
  <c r="BH131" i="7"/>
  <c r="BH6" i="7"/>
  <c r="BH258" i="7"/>
  <c r="BH55" i="7"/>
  <c r="BC285" i="7"/>
  <c r="BH280" i="7"/>
  <c r="BH291" i="7"/>
  <c r="BH169" i="7"/>
  <c r="BC238" i="7"/>
  <c r="BC153" i="7"/>
  <c r="BC117" i="7"/>
  <c r="BH304" i="7"/>
  <c r="BH50" i="7"/>
  <c r="BC253" i="7"/>
  <c r="BC100" i="7"/>
  <c r="BC38" i="7"/>
  <c r="BC168" i="7"/>
  <c r="BH76" i="7"/>
  <c r="BC5" i="7"/>
  <c r="BC131" i="7"/>
  <c r="BC49" i="7"/>
  <c r="BC217" i="7"/>
  <c r="BH178" i="7"/>
  <c r="BH158" i="7"/>
  <c r="BH137" i="7"/>
  <c r="BH20" i="7"/>
  <c r="BC106" i="7"/>
  <c r="BC156" i="7"/>
  <c r="BC24" i="7"/>
  <c r="BC20" i="7"/>
  <c r="BC158" i="7"/>
  <c r="BC279" i="7"/>
  <c r="BC261" i="7"/>
  <c r="BC203" i="7"/>
  <c r="AL173" i="7"/>
  <c r="CB173" i="7" s="1"/>
  <c r="BP173" i="7"/>
  <c r="AQ245" i="7"/>
  <c r="CG245" i="7" s="1"/>
  <c r="BU245" i="7"/>
  <c r="AO61" i="7"/>
  <c r="CE61" i="7" s="1"/>
  <c r="BS61" i="7"/>
  <c r="AQ187" i="7"/>
  <c r="CG187" i="7" s="1"/>
  <c r="BU187" i="7"/>
  <c r="AO91" i="7"/>
  <c r="CE91" i="7" s="1"/>
  <c r="BS91" i="7"/>
  <c r="AN89" i="7"/>
  <c r="CD89" i="7" s="1"/>
  <c r="BR89" i="7"/>
  <c r="AO86" i="7"/>
  <c r="CE86" i="7" s="1"/>
  <c r="BS86" i="7"/>
  <c r="AQ184" i="7"/>
  <c r="CG184" i="7" s="1"/>
  <c r="BU184" i="7"/>
  <c r="BH73" i="7"/>
  <c r="AQ54" i="7"/>
  <c r="CG54" i="7" s="1"/>
  <c r="BU54" i="7"/>
  <c r="BH267" i="7"/>
  <c r="BC133" i="7"/>
  <c r="AL230" i="7"/>
  <c r="CB230" i="7" s="1"/>
  <c r="BP230" i="7"/>
  <c r="BC304" i="7"/>
  <c r="BC50" i="7"/>
  <c r="AN55" i="7"/>
  <c r="CD55" i="7" s="1"/>
  <c r="BR55" i="7"/>
  <c r="AO57" i="7"/>
  <c r="CE57" i="7" s="1"/>
  <c r="BS57" i="7"/>
  <c r="AO230" i="7"/>
  <c r="CE230" i="7" s="1"/>
  <c r="BS230" i="7"/>
  <c r="CF237" i="7"/>
  <c r="BH279" i="7"/>
  <c r="BC239" i="7"/>
  <c r="BC176" i="7"/>
  <c r="AL22" i="7"/>
  <c r="CB22" i="7" s="1"/>
  <c r="BP22" i="7"/>
  <c r="BC225" i="7"/>
  <c r="AL182" i="7"/>
  <c r="CB182" i="7" s="1"/>
  <c r="BP182" i="7"/>
  <c r="AO173" i="7"/>
  <c r="CE173" i="7" s="1"/>
  <c r="BS173" i="7"/>
  <c r="AN300" i="7"/>
  <c r="CD300" i="7" s="1"/>
  <c r="BR300" i="7"/>
  <c r="AL135" i="7"/>
  <c r="CB135" i="7" s="1"/>
  <c r="BP135" i="7"/>
  <c r="AQ311" i="7"/>
  <c r="CG311" i="7" s="1"/>
  <c r="BU311" i="7"/>
  <c r="AQ22" i="7"/>
  <c r="CG22" i="7" s="1"/>
  <c r="BU22" i="7"/>
  <c r="CF240" i="7"/>
  <c r="BH79" i="7"/>
  <c r="AQ104" i="7"/>
  <c r="CG104" i="7" s="1"/>
  <c r="BU104" i="7"/>
  <c r="BH143" i="7"/>
  <c r="BC18" i="7"/>
  <c r="AL318" i="7"/>
  <c r="CB318" i="7" s="1"/>
  <c r="BP318" i="7"/>
  <c r="BC79" i="7"/>
  <c r="BC142" i="7"/>
  <c r="AO29" i="7"/>
  <c r="CE29" i="7" s="1"/>
  <c r="BS29" i="7"/>
  <c r="AN311" i="7"/>
  <c r="CD311" i="7" s="1"/>
  <c r="BR311" i="7"/>
  <c r="AN319" i="7"/>
  <c r="CD319" i="7" s="1"/>
  <c r="BR319" i="7"/>
  <c r="AL139" i="7"/>
  <c r="CB139" i="7" s="1"/>
  <c r="BP139" i="7"/>
  <c r="BH262" i="7"/>
  <c r="AL57" i="7"/>
  <c r="CB57" i="7" s="1"/>
  <c r="BP57" i="7"/>
  <c r="BH38" i="7"/>
  <c r="AQ231" i="7"/>
  <c r="CG231" i="7" s="1"/>
  <c r="BU231" i="7"/>
  <c r="AL62" i="7"/>
  <c r="CB62" i="7" s="1"/>
  <c r="BP62" i="7"/>
  <c r="AO119" i="7"/>
  <c r="CE119" i="7" s="1"/>
  <c r="BS119" i="7"/>
  <c r="BH225" i="7"/>
  <c r="AQ35" i="7"/>
  <c r="CG35" i="7" s="1"/>
  <c r="BU35" i="7"/>
  <c r="BH309" i="7"/>
  <c r="BC178" i="7"/>
  <c r="AL54" i="7"/>
  <c r="CB54" i="7" s="1"/>
  <c r="BP54" i="7"/>
  <c r="AL130" i="7"/>
  <c r="CB130" i="7" s="1"/>
  <c r="BP130" i="7"/>
  <c r="AL189" i="7"/>
  <c r="CB189" i="7" s="1"/>
  <c r="BP189" i="7"/>
  <c r="AO109" i="7"/>
  <c r="CE109" i="7" s="1"/>
  <c r="BS109" i="7"/>
  <c r="AO301" i="7"/>
  <c r="CE301" i="7" s="1"/>
  <c r="BS301" i="7"/>
  <c r="AN66" i="7"/>
  <c r="CD66" i="7" s="1"/>
  <c r="BR66" i="7"/>
  <c r="AO130" i="7"/>
  <c r="CE130" i="7" s="1"/>
  <c r="BS130" i="7"/>
  <c r="BC169" i="7"/>
  <c r="AL104" i="7"/>
  <c r="CB104" i="7" s="1"/>
  <c r="BP104" i="7"/>
  <c r="AL7" i="7"/>
  <c r="CB7" i="7" s="1"/>
  <c r="BP7" i="7"/>
  <c r="BC309" i="7"/>
  <c r="AL102" i="7"/>
  <c r="CB102" i="7" s="1"/>
  <c r="BP102" i="7"/>
  <c r="AO35" i="7"/>
  <c r="CE35" i="7" s="1"/>
  <c r="BS35" i="7"/>
  <c r="AN109" i="7"/>
  <c r="CD109" i="7" s="1"/>
  <c r="BR109" i="7"/>
  <c r="AN301" i="7"/>
  <c r="CD301" i="7" s="1"/>
  <c r="BR301" i="7"/>
  <c r="AO184" i="7"/>
  <c r="CE184" i="7" s="1"/>
  <c r="BS184" i="7"/>
  <c r="AO298" i="7"/>
  <c r="CE298" i="7" s="1"/>
  <c r="BS298" i="7"/>
  <c r="BH257" i="7"/>
  <c r="AN9" i="7"/>
  <c r="CD9" i="7" s="1"/>
  <c r="BR9" i="7"/>
  <c r="AT278" i="7"/>
  <c r="CJ278" i="7" s="1"/>
  <c r="BX278" i="7"/>
  <c r="AT320" i="7"/>
  <c r="CJ320" i="7" s="1"/>
  <c r="BX320" i="7"/>
  <c r="AT282" i="7"/>
  <c r="CJ282" i="7" s="1"/>
  <c r="BX282" i="7"/>
  <c r="AQ282" i="7"/>
  <c r="CG282" i="7" s="1"/>
  <c r="BU282" i="7"/>
  <c r="AQ111" i="7"/>
  <c r="CG111" i="7" s="1"/>
  <c r="BU111" i="7"/>
  <c r="AL278" i="7"/>
  <c r="CB278" i="7" s="1"/>
  <c r="BP278" i="7"/>
  <c r="AN175" i="7"/>
  <c r="CD175" i="7" s="1"/>
  <c r="BR175" i="7"/>
  <c r="AQ119" i="7"/>
  <c r="CG119" i="7" s="1"/>
  <c r="BU119" i="7"/>
  <c r="AQ199" i="7"/>
  <c r="CG199" i="7" s="1"/>
  <c r="BU199" i="7"/>
  <c r="AQ230" i="7"/>
  <c r="CG230" i="7" s="1"/>
  <c r="BU230" i="7"/>
  <c r="AM182" i="7"/>
  <c r="CC182" i="7" s="1"/>
  <c r="BQ182" i="7"/>
  <c r="AO10" i="7"/>
  <c r="CE10" i="7" s="1"/>
  <c r="BS10" i="7"/>
  <c r="AL75" i="7"/>
  <c r="CB75" i="7" s="1"/>
  <c r="BP75" i="7"/>
  <c r="AQ154" i="7"/>
  <c r="CG154" i="7" s="1"/>
  <c r="BU154" i="7"/>
  <c r="AQ250" i="7"/>
  <c r="CG250" i="7" s="1"/>
  <c r="BU250" i="7"/>
  <c r="BC307" i="7"/>
  <c r="AN10" i="7"/>
  <c r="CD10" i="7" s="1"/>
  <c r="BR10" i="7"/>
  <c r="AO319" i="7"/>
  <c r="CE319" i="7" s="1"/>
  <c r="BS319" i="7"/>
  <c r="AO176" i="7"/>
  <c r="CE176" i="7" s="1"/>
  <c r="BS176" i="7"/>
  <c r="AN161" i="7"/>
  <c r="CD161" i="7" s="1"/>
  <c r="BR161" i="7"/>
  <c r="AN144" i="7"/>
  <c r="CD144" i="7" s="1"/>
  <c r="BR144" i="7"/>
  <c r="AQ7" i="7"/>
  <c r="CG7" i="7" s="1"/>
  <c r="BU7" i="7"/>
  <c r="AO245" i="7"/>
  <c r="CE245" i="7" s="1"/>
  <c r="BS245" i="7"/>
  <c r="AO104" i="7"/>
  <c r="CE104" i="7" s="1"/>
  <c r="BS104" i="7"/>
  <c r="AL241" i="7"/>
  <c r="CB241" i="7" s="1"/>
  <c r="BP241" i="7"/>
  <c r="AL152" i="7"/>
  <c r="CB152" i="7" s="1"/>
  <c r="BP152" i="7"/>
  <c r="AL66" i="7"/>
  <c r="CB66" i="7" s="1"/>
  <c r="BP66" i="7"/>
  <c r="AO264" i="7"/>
  <c r="CE264" i="7" s="1"/>
  <c r="BS264" i="7"/>
  <c r="AN37" i="7"/>
  <c r="CD37" i="7" s="1"/>
  <c r="BR37" i="7"/>
  <c r="AN278" i="7"/>
  <c r="CD278" i="7" s="1"/>
  <c r="BR278" i="7"/>
  <c r="AO162" i="7"/>
  <c r="CE162" i="7" s="1"/>
  <c r="BS162" i="7"/>
  <c r="AO90" i="7"/>
  <c r="CE90" i="7" s="1"/>
  <c r="BS90" i="7"/>
  <c r="AQ301" i="7"/>
  <c r="CG301" i="7" s="1"/>
  <c r="BU301" i="7"/>
  <c r="AQ80" i="7"/>
  <c r="CG80" i="7" s="1"/>
  <c r="BU80" i="7"/>
  <c r="AM130" i="7"/>
  <c r="CC130" i="7" s="1"/>
  <c r="BQ130" i="7"/>
  <c r="AN299" i="7"/>
  <c r="CD299" i="7" s="1"/>
  <c r="BR299" i="7"/>
  <c r="AN293" i="7"/>
  <c r="CD293" i="7" s="1"/>
  <c r="BR293" i="7"/>
  <c r="AL311" i="7"/>
  <c r="CB311" i="7" s="1"/>
  <c r="BP311" i="7"/>
  <c r="AQ102" i="7"/>
  <c r="CG102" i="7" s="1"/>
  <c r="BU102" i="7"/>
  <c r="AL141" i="7"/>
  <c r="CB141" i="7" s="1"/>
  <c r="BP141" i="7"/>
  <c r="AO316" i="7"/>
  <c r="CE316" i="7" s="1"/>
  <c r="BS316" i="7"/>
  <c r="AO22" i="7"/>
  <c r="CE22" i="7" s="1"/>
  <c r="BS22" i="7"/>
  <c r="AQ118" i="7"/>
  <c r="CG118" i="7" s="1"/>
  <c r="BU118" i="7"/>
  <c r="AL209" i="7"/>
  <c r="CB209" i="7" s="1"/>
  <c r="BP209" i="7"/>
  <c r="AO311" i="7"/>
  <c r="CE311" i="7" s="1"/>
  <c r="BS311" i="7"/>
  <c r="AO312" i="7"/>
  <c r="CE312" i="7" s="1"/>
  <c r="BS312" i="7"/>
  <c r="AT22" i="7"/>
  <c r="CJ22" i="7" s="1"/>
  <c r="BX22" i="7"/>
  <c r="AO282" i="7"/>
  <c r="CE282" i="7" s="1"/>
  <c r="BS282" i="7"/>
  <c r="AL243" i="7"/>
  <c r="CB243" i="7" s="1"/>
  <c r="BP243" i="7"/>
  <c r="AN245" i="7"/>
  <c r="CD245" i="7" s="1"/>
  <c r="BR245" i="7"/>
  <c r="AO287" i="7"/>
  <c r="CE287" i="7" s="1"/>
  <c r="BS287" i="7"/>
  <c r="AN231" i="7"/>
  <c r="CD231" i="7" s="1"/>
  <c r="BR231" i="7"/>
  <c r="AQ243" i="7"/>
  <c r="CG243" i="7" s="1"/>
  <c r="BU243" i="7"/>
  <c r="AN187" i="7"/>
  <c r="CD187" i="7" s="1"/>
  <c r="BR187" i="7"/>
  <c r="BH186" i="7"/>
  <c r="AQ264" i="7"/>
  <c r="CG264" i="7" s="1"/>
  <c r="BU264" i="7"/>
  <c r="AL144" i="7"/>
  <c r="CB144" i="7" s="1"/>
  <c r="BP144" i="7"/>
  <c r="AQ182" i="7"/>
  <c r="CG182" i="7" s="1"/>
  <c r="BU182" i="7"/>
  <c r="BC294" i="7"/>
  <c r="BC55" i="7"/>
  <c r="AO187" i="7"/>
  <c r="CE187" i="7" s="1"/>
  <c r="BS187" i="7"/>
  <c r="AO54" i="7"/>
  <c r="CE54" i="7" s="1"/>
  <c r="BS54" i="7"/>
  <c r="AN19" i="7"/>
  <c r="CD19" i="7" s="1"/>
  <c r="BR19" i="7"/>
  <c r="BH64" i="7"/>
  <c r="BH217" i="7"/>
  <c r="BC317" i="7"/>
  <c r="BC259" i="7"/>
  <c r="BC280" i="7"/>
  <c r="AN318" i="7"/>
  <c r="CD318" i="7" s="1"/>
  <c r="BR318" i="7"/>
  <c r="AO182" i="7"/>
  <c r="CE182" i="7" s="1"/>
  <c r="BS182" i="7"/>
  <c r="AO52" i="7"/>
  <c r="CE52" i="7" s="1"/>
  <c r="BS52" i="7"/>
  <c r="AN230" i="7"/>
  <c r="CD230" i="7" s="1"/>
  <c r="BR230" i="7"/>
  <c r="BC262" i="7"/>
  <c r="BH259" i="7"/>
  <c r="AR250" i="7"/>
  <c r="CH250" i="7" s="1"/>
  <c r="BV250" i="7"/>
  <c r="BH155" i="7"/>
  <c r="BH142" i="7"/>
  <c r="AL307" i="7"/>
  <c r="CB307" i="7" s="1"/>
  <c r="BP307" i="7"/>
  <c r="BC6" i="7"/>
  <c r="AL292" i="7"/>
  <c r="CB292" i="7" s="1"/>
  <c r="BP292" i="7"/>
  <c r="AN264" i="7"/>
  <c r="CD264" i="7" s="1"/>
  <c r="BR264" i="7"/>
  <c r="AO37" i="7"/>
  <c r="CE37" i="7" s="1"/>
  <c r="BS37" i="7"/>
  <c r="AN61" i="7"/>
  <c r="CD61" i="7" s="1"/>
  <c r="BR61" i="7"/>
  <c r="AO321" i="7"/>
  <c r="CE321" i="7" s="1"/>
  <c r="BS321" i="7"/>
  <c r="BC77" i="7"/>
  <c r="AN152" i="7"/>
  <c r="CD152" i="7" s="1"/>
  <c r="BR152" i="7"/>
  <c r="BC270" i="7"/>
  <c r="AO19" i="7"/>
  <c r="CE19" i="7" s="1"/>
  <c r="BS19" i="7"/>
  <c r="AL29" i="7"/>
  <c r="CB29" i="7" s="1"/>
  <c r="BP29" i="7"/>
  <c r="AN184" i="7"/>
  <c r="CD184" i="7" s="1"/>
  <c r="BR184" i="7"/>
  <c r="BH211" i="7"/>
  <c r="BC258" i="7"/>
  <c r="BC268" i="7"/>
  <c r="AL61" i="7"/>
  <c r="CB61" i="7" s="1"/>
  <c r="BP61" i="7"/>
  <c r="AL316" i="7"/>
  <c r="CB316" i="7" s="1"/>
  <c r="BP316" i="7"/>
  <c r="AL34" i="7"/>
  <c r="CB34" i="7" s="1"/>
  <c r="BP34" i="7"/>
  <c r="AN292" i="7"/>
  <c r="CD292" i="7" s="1"/>
  <c r="BR292" i="7"/>
  <c r="AO315" i="7"/>
  <c r="CE315" i="7" s="1"/>
  <c r="BS315" i="7"/>
  <c r="AO63" i="7"/>
  <c r="CE63" i="7" s="1"/>
  <c r="BS63" i="7"/>
  <c r="BH294" i="7"/>
  <c r="AQ135" i="7"/>
  <c r="CG135" i="7" s="1"/>
  <c r="BU135" i="7"/>
  <c r="AL10" i="7"/>
  <c r="CB10" i="7" s="1"/>
  <c r="BP10" i="7"/>
  <c r="AO320" i="7"/>
  <c r="CE320" i="7" s="1"/>
  <c r="BS320" i="7"/>
  <c r="BH188" i="7"/>
  <c r="AQ19" i="7"/>
  <c r="CG19" i="7" s="1"/>
  <c r="BU19" i="7"/>
  <c r="AQ320" i="7"/>
  <c r="CG320" i="7" s="1"/>
  <c r="BU320" i="7"/>
  <c r="BC64" i="7"/>
  <c r="BC193" i="7"/>
  <c r="AL301" i="7"/>
  <c r="CB301" i="7" s="1"/>
  <c r="BP301" i="7"/>
  <c r="AN315" i="7"/>
  <c r="CD315" i="7" s="1"/>
  <c r="BR315" i="7"/>
  <c r="AN63" i="7"/>
  <c r="CD63" i="7" s="1"/>
  <c r="BR63" i="7"/>
  <c r="AQ130" i="7"/>
  <c r="CG130" i="7" s="1"/>
  <c r="BU130" i="7"/>
  <c r="AL288" i="7"/>
  <c r="CB288" i="7" s="1"/>
  <c r="BP288" i="7"/>
  <c r="AT292" i="7"/>
  <c r="CJ292" i="7" s="1"/>
  <c r="BX292" i="7"/>
  <c r="AO144" i="7"/>
  <c r="CE144" i="7" s="1"/>
  <c r="BS144" i="7"/>
  <c r="AL287" i="7"/>
  <c r="CB287" i="7" s="1"/>
  <c r="BP287" i="7"/>
  <c r="AO300" i="7"/>
  <c r="CE300" i="7" s="1"/>
  <c r="BS300" i="7"/>
  <c r="AL245" i="7"/>
  <c r="CB245" i="7" s="1"/>
  <c r="BP245" i="7"/>
  <c r="AN298" i="7"/>
  <c r="CD298" i="7" s="1"/>
  <c r="BR298" i="7"/>
  <c r="AN135" i="7"/>
  <c r="CD135" i="7" s="1"/>
  <c r="BR135" i="7"/>
  <c r="AL199" i="7"/>
  <c r="CB199" i="7" s="1"/>
  <c r="BP199" i="7"/>
  <c r="AQ315" i="7"/>
  <c r="CG315" i="7" s="1"/>
  <c r="BU315" i="7"/>
  <c r="AL315" i="7"/>
  <c r="CB315" i="7" s="1"/>
  <c r="BP315" i="7"/>
  <c r="AO135" i="7"/>
  <c r="CE135" i="7" s="1"/>
  <c r="BS135" i="7"/>
  <c r="AN75" i="7"/>
  <c r="CD75" i="7" s="1"/>
  <c r="BR75" i="7"/>
  <c r="AN321" i="7"/>
  <c r="CD321" i="7" s="1"/>
  <c r="BR321" i="7"/>
  <c r="AN243" i="7"/>
  <c r="CD243" i="7" s="1"/>
  <c r="BR243" i="7"/>
  <c r="AO175" i="7"/>
  <c r="CE175" i="7" s="1"/>
  <c r="BS175" i="7"/>
  <c r="AQ47" i="7"/>
  <c r="CG47" i="7" s="1"/>
  <c r="BU47" i="7"/>
  <c r="AN52" i="7"/>
  <c r="CD52" i="7" s="1"/>
  <c r="BR52" i="7"/>
  <c r="AQ241" i="7"/>
  <c r="CG241" i="7" s="1"/>
  <c r="BU241" i="7"/>
  <c r="AQ61" i="7"/>
  <c r="CG61" i="7" s="1"/>
  <c r="BU61" i="7"/>
  <c r="AN176" i="7"/>
  <c r="CD176" i="7" s="1"/>
  <c r="BR176" i="7"/>
  <c r="AN182" i="7"/>
  <c r="CD182" i="7" s="1"/>
  <c r="BR182" i="7"/>
  <c r="AQ87" i="7"/>
  <c r="CG87" i="7" s="1"/>
  <c r="BU87" i="7"/>
  <c r="BT87" i="7" s="1"/>
  <c r="AQ298" i="7"/>
  <c r="CG298" i="7" s="1"/>
  <c r="BU298" i="7"/>
  <c r="AQ124" i="7"/>
  <c r="CG124" i="7" s="1"/>
  <c r="BU124" i="7"/>
  <c r="AL111" i="7"/>
  <c r="CB111" i="7" s="1"/>
  <c r="BP111" i="7"/>
  <c r="AO307" i="7"/>
  <c r="CE307" i="7" s="1"/>
  <c r="BS307" i="7"/>
  <c r="AL161" i="7"/>
  <c r="CB161" i="7" s="1"/>
  <c r="BP161" i="7"/>
  <c r="AL86" i="7"/>
  <c r="CB86" i="7" s="1"/>
  <c r="BP86" i="7"/>
  <c r="AL109" i="7"/>
  <c r="CB109" i="7" s="1"/>
  <c r="BP109" i="7"/>
  <c r="AN241" i="7"/>
  <c r="CD241" i="7" s="1"/>
  <c r="BR241" i="7"/>
  <c r="AO196" i="7"/>
  <c r="CE196" i="7" s="1"/>
  <c r="BS196" i="7"/>
  <c r="AN209" i="7"/>
  <c r="CD209" i="7" s="1"/>
  <c r="BR209" i="7"/>
  <c r="AO141" i="7"/>
  <c r="CE141" i="7" s="1"/>
  <c r="BS141" i="7"/>
  <c r="AT231" i="7"/>
  <c r="CJ231" i="7" s="1"/>
  <c r="BX231" i="7"/>
  <c r="AT46" i="7"/>
  <c r="CJ46" i="7" s="1"/>
  <c r="BX46" i="7"/>
  <c r="AT307" i="7"/>
  <c r="CJ307" i="7" s="1"/>
  <c r="BX307" i="7"/>
  <c r="AQ144" i="7"/>
  <c r="CG144" i="7" s="1"/>
  <c r="BU144" i="7"/>
  <c r="AL293" i="7"/>
  <c r="CB293" i="7" s="1"/>
  <c r="BP293" i="7"/>
  <c r="AO102" i="7"/>
  <c r="CE102" i="7" s="1"/>
  <c r="BS102" i="7"/>
  <c r="BH317" i="7"/>
  <c r="AQ174" i="7"/>
  <c r="CG174" i="7" s="1"/>
  <c r="BU174" i="7"/>
  <c r="BT174" i="7" s="1"/>
  <c r="BC53" i="7"/>
  <c r="AN139" i="7"/>
  <c r="CD139" i="7" s="1"/>
  <c r="BR139" i="7"/>
  <c r="AQ91" i="7"/>
  <c r="CG91" i="7" s="1"/>
  <c r="BU91" i="7"/>
  <c r="AL282" i="7"/>
  <c r="CB282" i="7" s="1"/>
  <c r="BP282" i="7"/>
  <c r="AL184" i="7"/>
  <c r="CB184" i="7" s="1"/>
  <c r="BP184" i="7"/>
  <c r="BC276" i="7"/>
  <c r="AL63" i="7"/>
  <c r="CB63" i="7" s="1"/>
  <c r="BP63" i="7"/>
  <c r="AO80" i="7"/>
  <c r="CE80" i="7" s="1"/>
  <c r="BS80" i="7"/>
  <c r="AN102" i="7"/>
  <c r="CD102" i="7" s="1"/>
  <c r="BR102" i="7"/>
  <c r="BH248" i="7"/>
  <c r="AQ46" i="7"/>
  <c r="CG46" i="7" s="1"/>
  <c r="BU46" i="7"/>
  <c r="BC302" i="7"/>
  <c r="AO7" i="7"/>
  <c r="CE7" i="7" s="1"/>
  <c r="BS7" i="7"/>
  <c r="AN86" i="7"/>
  <c r="CD86" i="7" s="1"/>
  <c r="BR86" i="7"/>
  <c r="AO189" i="7"/>
  <c r="CE189" i="7" s="1"/>
  <c r="BS189" i="7"/>
  <c r="AN54" i="7"/>
  <c r="CD54" i="7" s="1"/>
  <c r="BR54" i="7"/>
  <c r="AQ29" i="7"/>
  <c r="CG29" i="7" s="1"/>
  <c r="BU29" i="7"/>
  <c r="BC76" i="7"/>
  <c r="BC211" i="7"/>
  <c r="AN199" i="7"/>
  <c r="CD199" i="7" s="1"/>
  <c r="BR199" i="7"/>
  <c r="AL174" i="7"/>
  <c r="CB174" i="7" s="1"/>
  <c r="BP174" i="7"/>
  <c r="BO174" i="7" s="1"/>
  <c r="AL266" i="7"/>
  <c r="CB266" i="7" s="1"/>
  <c r="BP266" i="7"/>
  <c r="BC85" i="7"/>
  <c r="AL46" i="7"/>
  <c r="CB46" i="7" s="1"/>
  <c r="BP46" i="7"/>
  <c r="AN316" i="7"/>
  <c r="CD316" i="7" s="1"/>
  <c r="BR316" i="7"/>
  <c r="AN266" i="7"/>
  <c r="CD266" i="7" s="1"/>
  <c r="BR266" i="7"/>
  <c r="AQ189" i="7"/>
  <c r="CG189" i="7" s="1"/>
  <c r="BU189" i="7"/>
  <c r="AQ37" i="7"/>
  <c r="CG37" i="7" s="1"/>
  <c r="BU37" i="7"/>
  <c r="AM111" i="7"/>
  <c r="CC111" i="7" s="1"/>
  <c r="BQ111" i="7"/>
  <c r="AN154" i="7"/>
  <c r="CD154" i="7" s="1"/>
  <c r="BR154" i="7"/>
  <c r="AN118" i="7"/>
  <c r="CD118" i="7" s="1"/>
  <c r="BR118" i="7"/>
  <c r="BH156" i="7"/>
  <c r="AL298" i="7"/>
  <c r="CB298" i="7" s="1"/>
  <c r="BP298" i="7"/>
  <c r="AN7" i="7"/>
  <c r="CD7" i="7" s="1"/>
  <c r="BR7" i="7"/>
  <c r="BH23" i="7"/>
  <c r="AQ57" i="7"/>
  <c r="CG57" i="7" s="1"/>
  <c r="BU57" i="7"/>
  <c r="BH270" i="7"/>
  <c r="BH268" i="7"/>
  <c r="BC186" i="7"/>
  <c r="AO139" i="7"/>
  <c r="CE139" i="7" s="1"/>
  <c r="BS139" i="7"/>
  <c r="AO118" i="7"/>
  <c r="CE118" i="7" s="1"/>
  <c r="BS118" i="7"/>
  <c r="AO266" i="7"/>
  <c r="CE266" i="7" s="1"/>
  <c r="BS266" i="7"/>
  <c r="BH49" i="7"/>
  <c r="AQ209" i="7"/>
  <c r="CG209" i="7" s="1"/>
  <c r="BU209" i="7"/>
  <c r="AQ278" i="7"/>
  <c r="CG278" i="7" s="1"/>
  <c r="BU278" i="7"/>
  <c r="BH41" i="7"/>
  <c r="AL175" i="7"/>
  <c r="CB175" i="7" s="1"/>
  <c r="BP175" i="7"/>
  <c r="AT29" i="7"/>
  <c r="CJ29" i="7" s="1"/>
  <c r="BX29" i="7"/>
  <c r="AT54" i="7"/>
  <c r="CJ54" i="7" s="1"/>
  <c r="BX54" i="7"/>
  <c r="AN34" i="7"/>
  <c r="CD34" i="7" s="1"/>
  <c r="BR34" i="7"/>
  <c r="AO124" i="7"/>
  <c r="CE124" i="7" s="1"/>
  <c r="BS124" i="7"/>
  <c r="AQ161" i="7"/>
  <c r="CG161" i="7" s="1"/>
  <c r="BU161" i="7"/>
  <c r="AN91" i="7"/>
  <c r="CD91" i="7" s="1"/>
  <c r="BR91" i="7"/>
  <c r="AO111" i="7"/>
  <c r="CE111" i="7" s="1"/>
  <c r="BS111" i="7"/>
  <c r="AN90" i="7"/>
  <c r="CD90" i="7" s="1"/>
  <c r="BR90" i="7"/>
  <c r="AO62" i="7"/>
  <c r="CE62" i="7" s="1"/>
  <c r="BS62" i="7"/>
  <c r="AQ319" i="7"/>
  <c r="CG319" i="7" s="1"/>
  <c r="BU319" i="7"/>
  <c r="AQ318" i="7"/>
  <c r="CG318" i="7" s="1"/>
  <c r="BU318" i="7"/>
  <c r="AL37" i="7"/>
  <c r="CB37" i="7" s="1"/>
  <c r="BP37" i="7"/>
  <c r="AN320" i="7"/>
  <c r="CD320" i="7" s="1"/>
  <c r="BR320" i="7"/>
  <c r="AN312" i="7"/>
  <c r="CD312" i="7" s="1"/>
  <c r="BR312" i="7"/>
  <c r="AN104" i="7"/>
  <c r="CD104" i="7" s="1"/>
  <c r="BR104" i="7"/>
  <c r="AN62" i="7"/>
  <c r="CD62" i="7" s="1"/>
  <c r="BR62" i="7"/>
  <c r="AO161" i="7"/>
  <c r="CE161" i="7" s="1"/>
  <c r="BS161" i="7"/>
  <c r="AQ89" i="7"/>
  <c r="CG89" i="7" s="1"/>
  <c r="BU89" i="7"/>
  <c r="AO299" i="7"/>
  <c r="CE299" i="7" s="1"/>
  <c r="BS299" i="7"/>
  <c r="AN47" i="7"/>
  <c r="CD47" i="7" s="1"/>
  <c r="BR47" i="7"/>
  <c r="AO292" i="7"/>
  <c r="CE292" i="7" s="1"/>
  <c r="BS292" i="7"/>
  <c r="AO199" i="7"/>
  <c r="CE199" i="7" s="1"/>
  <c r="BS199" i="7"/>
  <c r="AQ316" i="7"/>
  <c r="CG316" i="7" s="1"/>
  <c r="BU316" i="7"/>
  <c r="AL47" i="7"/>
  <c r="CB47" i="7" s="1"/>
  <c r="BP47" i="7"/>
  <c r="AL89" i="7"/>
  <c r="CB89" i="7" s="1"/>
  <c r="BP89" i="7"/>
  <c r="AL300" i="7"/>
  <c r="CB300" i="7" s="1"/>
  <c r="BP300" i="7"/>
  <c r="AL35" i="7"/>
  <c r="CB35" i="7" s="1"/>
  <c r="BP35" i="7"/>
  <c r="AL319" i="7"/>
  <c r="CB319" i="7" s="1"/>
  <c r="BP319" i="7"/>
  <c r="AQ52" i="7"/>
  <c r="CG52" i="7" s="1"/>
  <c r="BU52" i="7"/>
  <c r="AL52" i="7"/>
  <c r="CB52" i="7" s="1"/>
  <c r="BP52" i="7"/>
  <c r="AL19" i="7"/>
  <c r="CB19" i="7" s="1"/>
  <c r="BP19" i="7"/>
  <c r="AN307" i="7"/>
  <c r="CD307" i="7" s="1"/>
  <c r="BR307" i="7"/>
  <c r="AO66" i="7"/>
  <c r="CE66" i="7" s="1"/>
  <c r="BS66" i="7"/>
  <c r="AO9" i="7"/>
  <c r="CE9" i="7" s="1"/>
  <c r="BS9" i="7"/>
  <c r="AT318" i="7"/>
  <c r="CJ318" i="7" s="1"/>
  <c r="BX318" i="7"/>
  <c r="AT47" i="7"/>
  <c r="CJ47" i="7" s="1"/>
  <c r="BX47" i="7"/>
  <c r="AT19" i="7"/>
  <c r="CJ19" i="7" s="1"/>
  <c r="BX19" i="7"/>
  <c r="AT80" i="7"/>
  <c r="CJ80" i="7" s="1"/>
  <c r="BX80" i="7"/>
  <c r="AT175" i="7"/>
  <c r="CJ175" i="7" s="1"/>
  <c r="BX175" i="7"/>
  <c r="AQ63" i="7"/>
  <c r="CG63" i="7" s="1"/>
  <c r="BU63" i="7"/>
  <c r="AN162" i="7"/>
  <c r="CD162" i="7" s="1"/>
  <c r="BR162" i="7"/>
  <c r="AL118" i="7"/>
  <c r="CB118" i="7" s="1"/>
  <c r="BP118" i="7"/>
  <c r="AO231" i="7"/>
  <c r="CE231" i="7" s="1"/>
  <c r="BS231" i="7"/>
  <c r="BH253" i="7"/>
  <c r="BC137" i="7"/>
  <c r="AO89" i="7"/>
  <c r="CE89" i="7" s="1"/>
  <c r="BS89" i="7"/>
  <c r="AQ175" i="7"/>
  <c r="CG175" i="7" s="1"/>
  <c r="BU175" i="7"/>
  <c r="AQ90" i="7"/>
  <c r="CG90" i="7" s="1"/>
  <c r="BU90" i="7"/>
  <c r="AQ292" i="7"/>
  <c r="CG292" i="7" s="1"/>
  <c r="BU292" i="7"/>
  <c r="CA237" i="7"/>
  <c r="BC291" i="7"/>
  <c r="AL9" i="7"/>
  <c r="CB9" i="7" s="1"/>
  <c r="BP9" i="7"/>
  <c r="AL187" i="7"/>
  <c r="CB187" i="7" s="1"/>
  <c r="BP187" i="7"/>
  <c r="AO318" i="7"/>
  <c r="CE318" i="7" s="1"/>
  <c r="BS318" i="7"/>
  <c r="BH302" i="7"/>
  <c r="AQ141" i="7"/>
  <c r="CG141" i="7" s="1"/>
  <c r="BU141" i="7"/>
  <c r="AL124" i="7"/>
  <c r="CB124" i="7" s="1"/>
  <c r="BP124" i="7"/>
  <c r="AQ86" i="7"/>
  <c r="CG86" i="7" s="1"/>
  <c r="BU86" i="7"/>
  <c r="BH106" i="7"/>
  <c r="BH53" i="7"/>
  <c r="AQ307" i="7"/>
  <c r="CG307" i="7" s="1"/>
  <c r="BU307" i="7"/>
  <c r="AN287" i="7"/>
  <c r="CD287" i="7" s="1"/>
  <c r="BR287" i="7"/>
  <c r="AM217" i="7"/>
  <c r="CC217" i="7" s="1"/>
  <c r="CA217" i="7" s="1"/>
  <c r="BQ217" i="7"/>
  <c r="BO217" i="7" s="1"/>
  <c r="AL91" i="7"/>
  <c r="CB91" i="7" s="1"/>
  <c r="BP91" i="7"/>
  <c r="AQ299" i="7"/>
  <c r="CG299" i="7" s="1"/>
  <c r="BU299" i="7"/>
  <c r="BH297" i="7"/>
  <c r="BH45" i="7"/>
  <c r="AQ293" i="7"/>
  <c r="CG293" i="7" s="1"/>
  <c r="BU293" i="7"/>
  <c r="AL250" i="7"/>
  <c r="CB250" i="7" s="1"/>
  <c r="BP250" i="7"/>
  <c r="AL90" i="7"/>
  <c r="CB90" i="7" s="1"/>
  <c r="BP90" i="7"/>
  <c r="AO47" i="7"/>
  <c r="CE47" i="7" s="1"/>
  <c r="BS47" i="7"/>
  <c r="AN141" i="7"/>
  <c r="CD141" i="7" s="1"/>
  <c r="BR141" i="7"/>
  <c r="AN57" i="7"/>
  <c r="CD57" i="7" s="1"/>
  <c r="BR57" i="7"/>
  <c r="AQ10" i="7"/>
  <c r="CG10" i="7" s="1"/>
  <c r="BU10" i="7"/>
  <c r="AQ266" i="7"/>
  <c r="CG266" i="7" s="1"/>
  <c r="BU266" i="7"/>
  <c r="AQ34" i="7"/>
  <c r="CG34" i="7" s="1"/>
  <c r="BU34" i="7"/>
  <c r="AQ62" i="7"/>
  <c r="CG62" i="7" s="1"/>
  <c r="BU62" i="7"/>
  <c r="AL231" i="7"/>
  <c r="CB231" i="7" s="1"/>
  <c r="BP231" i="7"/>
  <c r="BC92" i="7"/>
  <c r="AL320" i="7"/>
  <c r="CB320" i="7" s="1"/>
  <c r="BP320" i="7"/>
  <c r="AO34" i="7"/>
  <c r="CE34" i="7" s="1"/>
  <c r="BS34" i="7"/>
  <c r="AN80" i="7"/>
  <c r="CD80" i="7" s="1"/>
  <c r="BR80" i="7"/>
  <c r="AQ162" i="7"/>
  <c r="CG162" i="7" s="1"/>
  <c r="BU162" i="7"/>
  <c r="AQ9" i="7"/>
  <c r="CG9" i="7" s="1"/>
  <c r="BU9" i="7"/>
  <c r="BH168" i="7"/>
  <c r="AN288" i="7"/>
  <c r="CD288" i="7" s="1"/>
  <c r="BR288" i="7"/>
  <c r="AN46" i="7"/>
  <c r="CD46" i="7" s="1"/>
  <c r="BR46" i="7"/>
  <c r="AQ312" i="7"/>
  <c r="CG312" i="7" s="1"/>
  <c r="BU312" i="7"/>
  <c r="AN173" i="7"/>
  <c r="CD173" i="7" s="1"/>
  <c r="BR173" i="7"/>
  <c r="AQ139" i="7"/>
  <c r="CG139" i="7" s="1"/>
  <c r="BU139" i="7"/>
  <c r="BH117" i="7"/>
  <c r="BC313" i="7"/>
  <c r="AL196" i="7"/>
  <c r="CB196" i="7" s="1"/>
  <c r="BP196" i="7"/>
  <c r="AL80" i="7"/>
  <c r="CB80" i="7" s="1"/>
  <c r="BP80" i="7"/>
  <c r="AO209" i="7"/>
  <c r="CE209" i="7" s="1"/>
  <c r="BS209" i="7"/>
  <c r="AO288" i="7"/>
  <c r="CE288" i="7" s="1"/>
  <c r="BS288" i="7"/>
  <c r="AO46" i="7"/>
  <c r="CE46" i="7" s="1"/>
  <c r="BS46" i="7"/>
  <c r="AO152" i="7"/>
  <c r="CE152" i="7" s="1"/>
  <c r="BS152" i="7"/>
  <c r="BH238" i="7"/>
  <c r="AL154" i="7"/>
  <c r="CB154" i="7" s="1"/>
  <c r="BP154" i="7"/>
  <c r="AN196" i="7"/>
  <c r="CD196" i="7" s="1"/>
  <c r="BR196" i="7"/>
  <c r="AT266" i="7"/>
  <c r="CJ266" i="7" s="1"/>
  <c r="BX266" i="7"/>
  <c r="AQ152" i="7"/>
  <c r="CG152" i="7" s="1"/>
  <c r="BU152" i="7"/>
  <c r="AQ109" i="7"/>
  <c r="CG109" i="7" s="1"/>
  <c r="BU109" i="7"/>
  <c r="AL264" i="7"/>
  <c r="CB264" i="7" s="1"/>
  <c r="BP264" i="7"/>
  <c r="AO55" i="7"/>
  <c r="CE55" i="7" s="1"/>
  <c r="BS55" i="7"/>
  <c r="AN124" i="7"/>
  <c r="CD124" i="7" s="1"/>
  <c r="BR124" i="7"/>
  <c r="AN217" i="7"/>
  <c r="CD217" i="7" s="1"/>
  <c r="BR217" i="7"/>
  <c r="AL162" i="7"/>
  <c r="CB162" i="7" s="1"/>
  <c r="BP162" i="7"/>
  <c r="AM250" i="7"/>
  <c r="CC250" i="7" s="1"/>
  <c r="BQ250" i="7"/>
  <c r="AO217" i="7"/>
  <c r="CE217" i="7" s="1"/>
  <c r="BS217" i="7"/>
  <c r="AO278" i="7"/>
  <c r="CE278" i="7" s="1"/>
  <c r="BS278" i="7"/>
  <c r="AN282" i="7"/>
  <c r="CD282" i="7" s="1"/>
  <c r="BR282" i="7"/>
  <c r="AN130" i="7"/>
  <c r="CD130" i="7" s="1"/>
  <c r="BR130" i="7"/>
  <c r="AO293" i="7"/>
  <c r="CE293" i="7" s="1"/>
  <c r="BS293" i="7"/>
  <c r="AN35" i="7"/>
  <c r="CD35" i="7" s="1"/>
  <c r="BR35" i="7"/>
  <c r="AN22" i="7"/>
  <c r="CD22" i="7" s="1"/>
  <c r="BR22" i="7"/>
  <c r="AO243" i="7"/>
  <c r="CE243" i="7" s="1"/>
  <c r="BS243" i="7"/>
  <c r="AQ75" i="7"/>
  <c r="CG75" i="7" s="1"/>
  <c r="BU75" i="7"/>
  <c r="AL119" i="7"/>
  <c r="CB119" i="7" s="1"/>
  <c r="BP119" i="7"/>
  <c r="AN29" i="7"/>
  <c r="CD29" i="7" s="1"/>
  <c r="BR29" i="7"/>
  <c r="AO154" i="7"/>
  <c r="CE154" i="7" s="1"/>
  <c r="BS154" i="7"/>
  <c r="AN111" i="7"/>
  <c r="CD111" i="7" s="1"/>
  <c r="BR111" i="7"/>
  <c r="AL87" i="7"/>
  <c r="CB87" i="7" s="1"/>
  <c r="BP87" i="7"/>
  <c r="BO87" i="7" s="1"/>
  <c r="AO241" i="7"/>
  <c r="CE241" i="7" s="1"/>
  <c r="BS241" i="7"/>
  <c r="AQ288" i="7"/>
  <c r="CG288" i="7" s="1"/>
  <c r="BU288" i="7"/>
  <c r="AQ173" i="7"/>
  <c r="CG173" i="7" s="1"/>
  <c r="BU173" i="7"/>
  <c r="AQ196" i="7"/>
  <c r="CG196" i="7" s="1"/>
  <c r="BU196" i="7"/>
  <c r="AL312" i="7"/>
  <c r="CB312" i="7" s="1"/>
  <c r="BP312" i="7"/>
  <c r="AN119" i="7"/>
  <c r="CD119" i="7" s="1"/>
  <c r="BR119" i="7"/>
  <c r="AQ287" i="7"/>
  <c r="CG287" i="7" s="1"/>
  <c r="BU287" i="7"/>
  <c r="AQ66" i="7"/>
  <c r="CG66" i="7" s="1"/>
  <c r="BU66" i="7"/>
  <c r="AQ300" i="7"/>
  <c r="CG300" i="7" s="1"/>
  <c r="BU300" i="7"/>
  <c r="AL299" i="7"/>
  <c r="CB299" i="7" s="1"/>
  <c r="BP299" i="7"/>
  <c r="AO75" i="7"/>
  <c r="CE75" i="7" s="1"/>
  <c r="BS75" i="7"/>
  <c r="AN189" i="7"/>
  <c r="CD189" i="7" s="1"/>
  <c r="BR189" i="7"/>
  <c r="AT66" i="7"/>
  <c r="CJ66" i="7" s="1"/>
  <c r="BX66" i="7"/>
  <c r="AT287" i="7"/>
  <c r="CJ287" i="7" s="1"/>
  <c r="BX287" i="7"/>
  <c r="O111" i="7"/>
  <c r="BE111" i="7" s="1"/>
  <c r="BC111" i="7" s="1"/>
  <c r="T87" i="7"/>
  <c r="BJ87" i="7" s="1"/>
  <c r="BH87" i="7" s="1"/>
  <c r="AR174" i="7"/>
  <c r="CH174" i="7" s="1"/>
  <c r="O130" i="7"/>
  <c r="BE130" i="7" s="1"/>
  <c r="BC130" i="7" s="1"/>
  <c r="AM174" i="7"/>
  <c r="CC174" i="7" s="1"/>
  <c r="O87" i="7"/>
  <c r="BE87" i="7" s="1"/>
  <c r="BC87" i="7" s="1"/>
  <c r="O240" i="7"/>
  <c r="BE240" i="7" s="1"/>
  <c r="BC240" i="7" s="1"/>
  <c r="AM85" i="7"/>
  <c r="CC85" i="7" s="1"/>
  <c r="CA85" i="7" s="1"/>
  <c r="T237" i="7"/>
  <c r="BJ237" i="7" s="1"/>
  <c r="BH237" i="7" s="1"/>
  <c r="AM176" i="7"/>
  <c r="CC176" i="7" s="1"/>
  <c r="CA176" i="7" s="1"/>
  <c r="O207" i="7"/>
  <c r="BE207" i="7" s="1"/>
  <c r="BC207" i="7" s="1"/>
  <c r="AM207" i="7"/>
  <c r="CC207" i="7" s="1"/>
  <c r="CA207" i="7" s="1"/>
  <c r="AF63" i="7"/>
  <c r="T63" i="7"/>
  <c r="BJ63" i="7" s="1"/>
  <c r="BH63" i="7" s="1"/>
  <c r="AF54" i="7"/>
  <c r="T54" i="7"/>
  <c r="BJ54" i="7" s="1"/>
  <c r="BH54" i="7" s="1"/>
  <c r="AF144" i="7"/>
  <c r="T144" i="7"/>
  <c r="BJ144" i="7" s="1"/>
  <c r="BH144" i="7" s="1"/>
  <c r="AF152" i="7"/>
  <c r="T152" i="7"/>
  <c r="BJ152" i="7" s="1"/>
  <c r="BH152" i="7" s="1"/>
  <c r="T321" i="7"/>
  <c r="BJ321" i="7" s="1"/>
  <c r="BH321" i="7" s="1"/>
  <c r="AR321" i="7"/>
  <c r="CH321" i="7" s="1"/>
  <c r="CF321" i="7" s="1"/>
  <c r="AA293" i="7"/>
  <c r="O293" i="7"/>
  <c r="BE293" i="7" s="1"/>
  <c r="BC293" i="7" s="1"/>
  <c r="AA287" i="7"/>
  <c r="O287" i="7"/>
  <c r="BE287" i="7" s="1"/>
  <c r="BC287" i="7" s="1"/>
  <c r="AF199" i="7"/>
  <c r="T199" i="7"/>
  <c r="BJ199" i="7" s="1"/>
  <c r="BH199" i="7" s="1"/>
  <c r="AF243" i="7"/>
  <c r="T243" i="7"/>
  <c r="BJ243" i="7" s="1"/>
  <c r="BH243" i="7" s="1"/>
  <c r="AF230" i="7"/>
  <c r="T230" i="7"/>
  <c r="BJ230" i="7" s="1"/>
  <c r="BH230" i="7" s="1"/>
  <c r="AF311" i="7"/>
  <c r="T311" i="7"/>
  <c r="BJ311" i="7" s="1"/>
  <c r="BH311" i="7" s="1"/>
  <c r="AF299" i="7"/>
  <c r="T299" i="7"/>
  <c r="BJ299" i="7" s="1"/>
  <c r="BH299" i="7" s="1"/>
  <c r="AF293" i="7"/>
  <c r="T293" i="7"/>
  <c r="BJ293" i="7" s="1"/>
  <c r="BH293" i="7" s="1"/>
  <c r="AA90" i="7"/>
  <c r="O90" i="7"/>
  <c r="BE90" i="7" s="1"/>
  <c r="BC90" i="7" s="1"/>
  <c r="AF10" i="7"/>
  <c r="T10" i="7"/>
  <c r="BJ10" i="7" s="1"/>
  <c r="BH10" i="7" s="1"/>
  <c r="AA307" i="7"/>
  <c r="AA29" i="7"/>
  <c r="O29" i="7"/>
  <c r="BE29" i="7" s="1"/>
  <c r="BC29" i="7" s="1"/>
  <c r="AF301" i="7"/>
  <c r="T301" i="7"/>
  <c r="BJ301" i="7" s="1"/>
  <c r="BH301" i="7" s="1"/>
  <c r="AF80" i="7"/>
  <c r="T80" i="7"/>
  <c r="BJ80" i="7" s="1"/>
  <c r="BH80" i="7" s="1"/>
  <c r="AA311" i="7"/>
  <c r="O311" i="7"/>
  <c r="BE311" i="7" s="1"/>
  <c r="BC311" i="7" s="1"/>
  <c r="AF102" i="7"/>
  <c r="T102" i="7"/>
  <c r="BJ102" i="7" s="1"/>
  <c r="BH102" i="7" s="1"/>
  <c r="O68" i="7"/>
  <c r="BE68" i="7" s="1"/>
  <c r="BC68" i="7" s="1"/>
  <c r="AM68" i="7"/>
  <c r="CC68" i="7" s="1"/>
  <c r="CA68" i="7" s="1"/>
  <c r="AA141" i="7"/>
  <c r="O141" i="7"/>
  <c r="BE141" i="7" s="1"/>
  <c r="BC141" i="7" s="1"/>
  <c r="AF118" i="7"/>
  <c r="T118" i="7"/>
  <c r="BJ118" i="7" s="1"/>
  <c r="BH118" i="7" s="1"/>
  <c r="AA209" i="7"/>
  <c r="O209" i="7"/>
  <c r="BE209" i="7" s="1"/>
  <c r="BC209" i="7" s="1"/>
  <c r="AF282" i="7"/>
  <c r="T282" i="7"/>
  <c r="BJ282" i="7" s="1"/>
  <c r="BH282" i="7" s="1"/>
  <c r="AF91" i="7"/>
  <c r="T91" i="7"/>
  <c r="BJ91" i="7" s="1"/>
  <c r="BH91" i="7" s="1"/>
  <c r="O160" i="7"/>
  <c r="BE160" i="7" s="1"/>
  <c r="BC160" i="7" s="1"/>
  <c r="AM160" i="7"/>
  <c r="CC160" i="7" s="1"/>
  <c r="CA160" i="7" s="1"/>
  <c r="O162" i="7"/>
  <c r="BE162" i="7" s="1"/>
  <c r="BC162" i="7" s="1"/>
  <c r="AA162" i="7"/>
  <c r="T30" i="7"/>
  <c r="BJ30" i="7" s="1"/>
  <c r="BH30" i="7" s="1"/>
  <c r="AR30" i="7"/>
  <c r="CH30" i="7" s="1"/>
  <c r="CF30" i="7" s="1"/>
  <c r="AF241" i="7"/>
  <c r="T241" i="7"/>
  <c r="BJ241" i="7" s="1"/>
  <c r="BH241" i="7" s="1"/>
  <c r="T180" i="7"/>
  <c r="BJ180" i="7" s="1"/>
  <c r="BH180" i="7" s="1"/>
  <c r="AR180" i="7"/>
  <c r="CH180" i="7" s="1"/>
  <c r="CF180" i="7" s="1"/>
  <c r="AF61" i="7"/>
  <c r="T61" i="7"/>
  <c r="BJ61" i="7" s="1"/>
  <c r="BH61" i="7" s="1"/>
  <c r="AA61" i="7"/>
  <c r="O61" i="7"/>
  <c r="BE61" i="7" s="1"/>
  <c r="BC61" i="7" s="1"/>
  <c r="AA316" i="7"/>
  <c r="O316" i="7"/>
  <c r="BE316" i="7" s="1"/>
  <c r="BC316" i="7" s="1"/>
  <c r="AA34" i="7"/>
  <c r="O34" i="7"/>
  <c r="BE34" i="7" s="1"/>
  <c r="BC34" i="7" s="1"/>
  <c r="AF135" i="7"/>
  <c r="T135" i="7"/>
  <c r="BJ135" i="7" s="1"/>
  <c r="BH135" i="7" s="1"/>
  <c r="AA10" i="7"/>
  <c r="O10" i="7"/>
  <c r="BE10" i="7" s="1"/>
  <c r="BC10" i="7" s="1"/>
  <c r="AF19" i="7"/>
  <c r="T19" i="7"/>
  <c r="BJ19" i="7" s="1"/>
  <c r="BH19" i="7" s="1"/>
  <c r="AF320" i="7"/>
  <c r="T320" i="7"/>
  <c r="BJ320" i="7" s="1"/>
  <c r="BH320" i="7" s="1"/>
  <c r="AA301" i="7"/>
  <c r="O301" i="7"/>
  <c r="BE301" i="7" s="1"/>
  <c r="BC301" i="7" s="1"/>
  <c r="T174" i="7"/>
  <c r="BJ174" i="7" s="1"/>
  <c r="BH174" i="7" s="1"/>
  <c r="AF130" i="7"/>
  <c r="T130" i="7"/>
  <c r="BJ130" i="7" s="1"/>
  <c r="BH130" i="7" s="1"/>
  <c r="AA288" i="7"/>
  <c r="O288" i="7"/>
  <c r="BE288" i="7" s="1"/>
  <c r="BC288" i="7" s="1"/>
  <c r="AF104" i="7"/>
  <c r="T104" i="7"/>
  <c r="BJ104" i="7" s="1"/>
  <c r="BH104" i="7" s="1"/>
  <c r="AA318" i="7"/>
  <c r="O318" i="7"/>
  <c r="BE318" i="7" s="1"/>
  <c r="BC318" i="7" s="1"/>
  <c r="AA139" i="7"/>
  <c r="O139" i="7"/>
  <c r="BE139" i="7" s="1"/>
  <c r="BC139" i="7" s="1"/>
  <c r="AA57" i="7"/>
  <c r="O57" i="7"/>
  <c r="BE57" i="7" s="1"/>
  <c r="BC57" i="7" s="1"/>
  <c r="AA266" i="7"/>
  <c r="O266" i="7"/>
  <c r="BE266" i="7" s="1"/>
  <c r="BC266" i="7" s="1"/>
  <c r="AA46" i="7"/>
  <c r="O46" i="7"/>
  <c r="BE46" i="7" s="1"/>
  <c r="BC46" i="7" s="1"/>
  <c r="AM321" i="7"/>
  <c r="CC321" i="7" s="1"/>
  <c r="CA321" i="7" s="1"/>
  <c r="AR87" i="7"/>
  <c r="CH87" i="7" s="1"/>
  <c r="AF298" i="7"/>
  <c r="T298" i="7"/>
  <c r="BJ298" i="7" s="1"/>
  <c r="BH298" i="7" s="1"/>
  <c r="AF124" i="7"/>
  <c r="T124" i="7"/>
  <c r="BJ124" i="7" s="1"/>
  <c r="BH124" i="7" s="1"/>
  <c r="AA161" i="7"/>
  <c r="O161" i="7"/>
  <c r="BE161" i="7" s="1"/>
  <c r="BC161" i="7" s="1"/>
  <c r="O180" i="7"/>
  <c r="BE180" i="7" s="1"/>
  <c r="BC180" i="7" s="1"/>
  <c r="AM180" i="7"/>
  <c r="CC180" i="7" s="1"/>
  <c r="CA180" i="7" s="1"/>
  <c r="AA86" i="7"/>
  <c r="O86" i="7"/>
  <c r="BE86" i="7" s="1"/>
  <c r="BC86" i="7" s="1"/>
  <c r="AA109" i="7"/>
  <c r="O109" i="7"/>
  <c r="BE109" i="7" s="1"/>
  <c r="BC109" i="7" s="1"/>
  <c r="AB3" i="1"/>
  <c r="T75" i="7"/>
  <c r="BJ75" i="7" s="1"/>
  <c r="BH75" i="7" s="1"/>
  <c r="AF75" i="7"/>
  <c r="AF175" i="7"/>
  <c r="T175" i="7"/>
  <c r="BJ175" i="7" s="1"/>
  <c r="BH175" i="7" s="1"/>
  <c r="AF90" i="7"/>
  <c r="T90" i="7"/>
  <c r="BJ90" i="7" s="1"/>
  <c r="BH90" i="7" s="1"/>
  <c r="AF292" i="7"/>
  <c r="T292" i="7"/>
  <c r="BJ292" i="7" s="1"/>
  <c r="BH292" i="7" s="1"/>
  <c r="AA9" i="7"/>
  <c r="O9" i="7"/>
  <c r="BE9" i="7" s="1"/>
  <c r="BC9" i="7" s="1"/>
  <c r="AA187" i="7"/>
  <c r="O187" i="7"/>
  <c r="BE187" i="7" s="1"/>
  <c r="BC187" i="7" s="1"/>
  <c r="AF141" i="7"/>
  <c r="T141" i="7"/>
  <c r="BJ141" i="7" s="1"/>
  <c r="BH141" i="7" s="1"/>
  <c r="AA124" i="7"/>
  <c r="O124" i="7"/>
  <c r="BE124" i="7" s="1"/>
  <c r="BC124" i="7" s="1"/>
  <c r="AF46" i="7"/>
  <c r="T46" i="7"/>
  <c r="BJ46" i="7" s="1"/>
  <c r="BH46" i="7" s="1"/>
  <c r="T183" i="7"/>
  <c r="BJ183" i="7" s="1"/>
  <c r="BH183" i="7" s="1"/>
  <c r="AR183" i="7"/>
  <c r="CH183" i="7" s="1"/>
  <c r="CF183" i="7" s="1"/>
  <c r="AA199" i="7"/>
  <c r="O199" i="7"/>
  <c r="BE199" i="7" s="1"/>
  <c r="BC199" i="7" s="1"/>
  <c r="T22" i="7"/>
  <c r="BJ22" i="7" s="1"/>
  <c r="BH22" i="7" s="1"/>
  <c r="AF22" i="7"/>
  <c r="AF154" i="7"/>
  <c r="T154" i="7"/>
  <c r="BJ154" i="7" s="1"/>
  <c r="BH154" i="7" s="1"/>
  <c r="AF7" i="7"/>
  <c r="T7" i="7"/>
  <c r="BJ7" i="7" s="1"/>
  <c r="BH7" i="7" s="1"/>
  <c r="AF89" i="7"/>
  <c r="T89" i="7"/>
  <c r="BJ89" i="7" s="1"/>
  <c r="BH89" i="7" s="1"/>
  <c r="O277" i="7"/>
  <c r="BE277" i="7" s="1"/>
  <c r="BC277" i="7" s="1"/>
  <c r="AM277" i="7"/>
  <c r="CC277" i="7" s="1"/>
  <c r="CA277" i="7" s="1"/>
  <c r="T305" i="7"/>
  <c r="BJ305" i="7" s="1"/>
  <c r="BH305" i="7" s="1"/>
  <c r="AR305" i="7"/>
  <c r="CH305" i="7" s="1"/>
  <c r="CF305" i="7" s="1"/>
  <c r="AF189" i="7"/>
  <c r="T189" i="7"/>
  <c r="BJ189" i="7" s="1"/>
  <c r="BH189" i="7" s="1"/>
  <c r="AF37" i="7"/>
  <c r="T37" i="7"/>
  <c r="BJ37" i="7" s="1"/>
  <c r="BH37" i="7" s="1"/>
  <c r="AA298" i="7"/>
  <c r="O298" i="7"/>
  <c r="BE298" i="7" s="1"/>
  <c r="BC298" i="7" s="1"/>
  <c r="AF57" i="7"/>
  <c r="T57" i="7"/>
  <c r="BJ57" i="7" s="1"/>
  <c r="BH57" i="7" s="1"/>
  <c r="T140" i="7"/>
  <c r="BJ140" i="7" s="1"/>
  <c r="BH140" i="7" s="1"/>
  <c r="AR140" i="7"/>
  <c r="CH140" i="7" s="1"/>
  <c r="CF140" i="7" s="1"/>
  <c r="O93" i="7"/>
  <c r="BE93" i="7" s="1"/>
  <c r="BC93" i="7" s="1"/>
  <c r="AM93" i="7"/>
  <c r="CC93" i="7" s="1"/>
  <c r="CA93" i="7" s="1"/>
  <c r="AF209" i="7"/>
  <c r="T209" i="7"/>
  <c r="BJ209" i="7" s="1"/>
  <c r="BH209" i="7" s="1"/>
  <c r="AF278" i="7"/>
  <c r="T278" i="7"/>
  <c r="BJ278" i="7" s="1"/>
  <c r="BH278" i="7" s="1"/>
  <c r="AA175" i="7"/>
  <c r="O175" i="7"/>
  <c r="BE175" i="7" s="1"/>
  <c r="BC175" i="7" s="1"/>
  <c r="AA282" i="7"/>
  <c r="O282" i="7"/>
  <c r="BE282" i="7" s="1"/>
  <c r="BC282" i="7" s="1"/>
  <c r="AA184" i="7"/>
  <c r="O184" i="7"/>
  <c r="BE184" i="7" s="1"/>
  <c r="BC184" i="7" s="1"/>
  <c r="T185" i="7"/>
  <c r="BJ185" i="7" s="1"/>
  <c r="BH185" i="7" s="1"/>
  <c r="AR185" i="7"/>
  <c r="CH185" i="7" s="1"/>
  <c r="CF185" i="7" s="1"/>
  <c r="AF264" i="7"/>
  <c r="T264" i="7"/>
  <c r="BJ264" i="7" s="1"/>
  <c r="BH264" i="7" s="1"/>
  <c r="AA144" i="7"/>
  <c r="O144" i="7"/>
  <c r="BE144" i="7" s="1"/>
  <c r="BC144" i="7" s="1"/>
  <c r="T176" i="7"/>
  <c r="BJ176" i="7" s="1"/>
  <c r="BH176" i="7" s="1"/>
  <c r="AR176" i="7"/>
  <c r="CH176" i="7" s="1"/>
  <c r="CF176" i="7" s="1"/>
  <c r="AF187" i="7"/>
  <c r="T187" i="7"/>
  <c r="BJ187" i="7" s="1"/>
  <c r="BH187" i="7" s="1"/>
  <c r="AF109" i="7"/>
  <c r="T109" i="7"/>
  <c r="BJ109" i="7" s="1"/>
  <c r="BH109" i="7" s="1"/>
  <c r="AF161" i="7"/>
  <c r="T161" i="7"/>
  <c r="BJ161" i="7" s="1"/>
  <c r="BH161" i="7" s="1"/>
  <c r="O185" i="7"/>
  <c r="BE185" i="7" s="1"/>
  <c r="BC185" i="7" s="1"/>
  <c r="AM185" i="7"/>
  <c r="CC185" i="7" s="1"/>
  <c r="CA185" i="7" s="1"/>
  <c r="AA118" i="7"/>
  <c r="O118" i="7"/>
  <c r="BE118" i="7" s="1"/>
  <c r="BC118" i="7" s="1"/>
  <c r="O182" i="7"/>
  <c r="BE182" i="7" s="1"/>
  <c r="BC182" i="7" s="1"/>
  <c r="AA292" i="7"/>
  <c r="O292" i="7"/>
  <c r="BE292" i="7" s="1"/>
  <c r="BC292" i="7" s="1"/>
  <c r="AF266" i="7"/>
  <c r="T266" i="7"/>
  <c r="BJ266" i="7" s="1"/>
  <c r="BH266" i="7" s="1"/>
  <c r="AF34" i="7"/>
  <c r="T34" i="7"/>
  <c r="BJ34" i="7" s="1"/>
  <c r="BH34" i="7" s="1"/>
  <c r="AF62" i="7"/>
  <c r="T62" i="7"/>
  <c r="BJ62" i="7" s="1"/>
  <c r="BH62" i="7" s="1"/>
  <c r="AA231" i="7"/>
  <c r="O231" i="7"/>
  <c r="BE231" i="7" s="1"/>
  <c r="BC231" i="7" s="1"/>
  <c r="AA320" i="7"/>
  <c r="O320" i="7"/>
  <c r="BE320" i="7" s="1"/>
  <c r="BC320" i="7" s="1"/>
  <c r="AF316" i="7"/>
  <c r="T316" i="7"/>
  <c r="BJ316" i="7" s="1"/>
  <c r="BH316" i="7" s="1"/>
  <c r="AA47" i="7"/>
  <c r="O47" i="7"/>
  <c r="BE47" i="7" s="1"/>
  <c r="BC47" i="7" s="1"/>
  <c r="AA89" i="7"/>
  <c r="O89" i="7"/>
  <c r="BE89" i="7" s="1"/>
  <c r="BC89" i="7" s="1"/>
  <c r="O174" i="7"/>
  <c r="BE174" i="7" s="1"/>
  <c r="BC174" i="7" s="1"/>
  <c r="AA300" i="7"/>
  <c r="O300" i="7"/>
  <c r="BE300" i="7" s="1"/>
  <c r="BC300" i="7" s="1"/>
  <c r="AA35" i="7"/>
  <c r="O35" i="7"/>
  <c r="BE35" i="7" s="1"/>
  <c r="BC35" i="7" s="1"/>
  <c r="AA319" i="7"/>
  <c r="O319" i="7"/>
  <c r="BE319" i="7" s="1"/>
  <c r="BC319" i="7" s="1"/>
  <c r="AF52" i="7"/>
  <c r="T52" i="7"/>
  <c r="BJ52" i="7" s="1"/>
  <c r="BH52" i="7" s="1"/>
  <c r="AA52" i="7"/>
  <c r="O52" i="7"/>
  <c r="BE52" i="7" s="1"/>
  <c r="BC52" i="7" s="1"/>
  <c r="O305" i="7"/>
  <c r="BE305" i="7" s="1"/>
  <c r="BC305" i="7" s="1"/>
  <c r="AM305" i="7"/>
  <c r="CC305" i="7" s="1"/>
  <c r="CA305" i="7" s="1"/>
  <c r="O237" i="7"/>
  <c r="BE237" i="7" s="1"/>
  <c r="BC237" i="7" s="1"/>
  <c r="AA19" i="7"/>
  <c r="O19" i="7"/>
  <c r="BE19" i="7" s="1"/>
  <c r="BC19" i="7" s="1"/>
  <c r="AA173" i="7"/>
  <c r="O173" i="7"/>
  <c r="BE173" i="7" s="1"/>
  <c r="BC173" i="7" s="1"/>
  <c r="AF86" i="7"/>
  <c r="T86" i="7"/>
  <c r="BJ86" i="7" s="1"/>
  <c r="BH86" i="7" s="1"/>
  <c r="T171" i="7"/>
  <c r="BJ171" i="7" s="1"/>
  <c r="BH171" i="7" s="1"/>
  <c r="AR171" i="7"/>
  <c r="CH171" i="7" s="1"/>
  <c r="CF171" i="7" s="1"/>
  <c r="T307" i="7"/>
  <c r="BJ307" i="7" s="1"/>
  <c r="BH307" i="7" s="1"/>
  <c r="AF307" i="7"/>
  <c r="O183" i="7"/>
  <c r="BE183" i="7" s="1"/>
  <c r="BC183" i="7" s="1"/>
  <c r="AM183" i="7"/>
  <c r="CC183" i="7" s="1"/>
  <c r="CA183" i="7" s="1"/>
  <c r="AF315" i="7"/>
  <c r="T315" i="7"/>
  <c r="BJ315" i="7" s="1"/>
  <c r="BH315" i="7" s="1"/>
  <c r="AA315" i="7"/>
  <c r="O315" i="7"/>
  <c r="BE315" i="7" s="1"/>
  <c r="BC315" i="7" s="1"/>
  <c r="AF47" i="7"/>
  <c r="T47" i="7"/>
  <c r="BJ47" i="7" s="1"/>
  <c r="BH47" i="7" s="1"/>
  <c r="AA119" i="7"/>
  <c r="O119" i="7"/>
  <c r="BE119" i="7" s="1"/>
  <c r="BC119" i="7" s="1"/>
  <c r="AF162" i="7"/>
  <c r="T162" i="7"/>
  <c r="BJ162" i="7" s="1"/>
  <c r="BH162" i="7" s="1"/>
  <c r="T68" i="7"/>
  <c r="BJ68" i="7" s="1"/>
  <c r="BH68" i="7" s="1"/>
  <c r="AR68" i="7"/>
  <c r="CH68" i="7" s="1"/>
  <c r="CF68" i="7" s="1"/>
  <c r="T240" i="7"/>
  <c r="BJ240" i="7" s="1"/>
  <c r="BH240" i="7" s="1"/>
  <c r="AF9" i="7"/>
  <c r="T9" i="7"/>
  <c r="BJ9" i="7" s="1"/>
  <c r="BH9" i="7" s="1"/>
  <c r="AF312" i="7"/>
  <c r="T312" i="7"/>
  <c r="BJ312" i="7" s="1"/>
  <c r="BH312" i="7" s="1"/>
  <c r="O171" i="7"/>
  <c r="BE171" i="7" s="1"/>
  <c r="BC171" i="7" s="1"/>
  <c r="AM171" i="7"/>
  <c r="CC171" i="7" s="1"/>
  <c r="CA171" i="7" s="1"/>
  <c r="AF139" i="7"/>
  <c r="T139" i="7"/>
  <c r="BJ139" i="7" s="1"/>
  <c r="BH139" i="7" s="1"/>
  <c r="AA196" i="7"/>
  <c r="O196" i="7"/>
  <c r="BE196" i="7" s="1"/>
  <c r="BC196" i="7" s="1"/>
  <c r="AA80" i="7"/>
  <c r="O80" i="7"/>
  <c r="BE80" i="7" s="1"/>
  <c r="BC80" i="7" s="1"/>
  <c r="AA154" i="7"/>
  <c r="O154" i="7"/>
  <c r="BE154" i="7" s="1"/>
  <c r="BC154" i="7" s="1"/>
  <c r="AA245" i="7"/>
  <c r="O245" i="7"/>
  <c r="BE245" i="7" s="1"/>
  <c r="BC245" i="7" s="1"/>
  <c r="AA230" i="7"/>
  <c r="O230" i="7"/>
  <c r="BE230" i="7" s="1"/>
  <c r="BC230" i="7" s="1"/>
  <c r="AF111" i="7"/>
  <c r="T111" i="7"/>
  <c r="BJ111" i="7" s="1"/>
  <c r="BH111" i="7" s="1"/>
  <c r="AA243" i="7"/>
  <c r="O243" i="7"/>
  <c r="BE243" i="7" s="1"/>
  <c r="BC243" i="7" s="1"/>
  <c r="AA278" i="7"/>
  <c r="O278" i="7"/>
  <c r="BE278" i="7" s="1"/>
  <c r="BC278" i="7" s="1"/>
  <c r="T84" i="7"/>
  <c r="BJ84" i="7" s="1"/>
  <c r="BH84" i="7" s="1"/>
  <c r="AR84" i="7"/>
  <c r="CH84" i="7" s="1"/>
  <c r="CF84" i="7" s="1"/>
  <c r="AF119" i="7"/>
  <c r="T119" i="7"/>
  <c r="BJ119" i="7" s="1"/>
  <c r="BH119" i="7" s="1"/>
  <c r="AA264" i="7"/>
  <c r="O264" i="7"/>
  <c r="BE264" i="7" s="1"/>
  <c r="BC264" i="7" s="1"/>
  <c r="AA91" i="7"/>
  <c r="O91" i="7"/>
  <c r="BE91" i="7" s="1"/>
  <c r="BC91" i="7" s="1"/>
  <c r="AF29" i="7"/>
  <c r="T29" i="7"/>
  <c r="BJ29" i="7" s="1"/>
  <c r="BH29" i="7" s="1"/>
  <c r="T85" i="7"/>
  <c r="BJ85" i="7" s="1"/>
  <c r="BH85" i="7" s="1"/>
  <c r="AR85" i="7"/>
  <c r="CH85" i="7" s="1"/>
  <c r="CF85" i="7" s="1"/>
  <c r="O105" i="7"/>
  <c r="BE105" i="7" s="1"/>
  <c r="BC105" i="7" s="1"/>
  <c r="AM105" i="7"/>
  <c r="CC105" i="7" s="1"/>
  <c r="CA105" i="7" s="1"/>
  <c r="T93" i="7"/>
  <c r="BJ93" i="7" s="1"/>
  <c r="BH93" i="7" s="1"/>
  <c r="AR93" i="7"/>
  <c r="CH93" i="7" s="1"/>
  <c r="CF93" i="7" s="1"/>
  <c r="AF231" i="7"/>
  <c r="T231" i="7"/>
  <c r="BJ231" i="7" s="1"/>
  <c r="BH231" i="7" s="1"/>
  <c r="AA62" i="7"/>
  <c r="O62" i="7"/>
  <c r="BE62" i="7" s="1"/>
  <c r="BC62" i="7" s="1"/>
  <c r="O30" i="7"/>
  <c r="BE30" i="7" s="1"/>
  <c r="BC30" i="7" s="1"/>
  <c r="AM30" i="7"/>
  <c r="CC30" i="7" s="1"/>
  <c r="CA30" i="7" s="1"/>
  <c r="T250" i="7"/>
  <c r="BJ250" i="7" s="1"/>
  <c r="BH250" i="7" s="1"/>
  <c r="T160" i="7"/>
  <c r="BJ160" i="7" s="1"/>
  <c r="BH160" i="7" s="1"/>
  <c r="AR160" i="7"/>
  <c r="CH160" i="7" s="1"/>
  <c r="CF160" i="7" s="1"/>
  <c r="AM87" i="7"/>
  <c r="CC87" i="7" s="1"/>
  <c r="AF288" i="7"/>
  <c r="T288" i="7"/>
  <c r="BJ288" i="7" s="1"/>
  <c r="BH288" i="7" s="1"/>
  <c r="T277" i="7"/>
  <c r="BJ277" i="7" s="1"/>
  <c r="BH277" i="7" s="1"/>
  <c r="AR277" i="7"/>
  <c r="CH277" i="7" s="1"/>
  <c r="CF277" i="7" s="1"/>
  <c r="AF173" i="7"/>
  <c r="T173" i="7"/>
  <c r="BJ173" i="7" s="1"/>
  <c r="BH173" i="7" s="1"/>
  <c r="T207" i="7"/>
  <c r="BJ207" i="7" s="1"/>
  <c r="BH207" i="7" s="1"/>
  <c r="AR207" i="7"/>
  <c r="CH207" i="7" s="1"/>
  <c r="CF207" i="7" s="1"/>
  <c r="AF196" i="7"/>
  <c r="T196" i="7"/>
  <c r="BJ196" i="7" s="1"/>
  <c r="BH196" i="7" s="1"/>
  <c r="AA312" i="7"/>
  <c r="O312" i="7"/>
  <c r="BE312" i="7" s="1"/>
  <c r="BC312" i="7" s="1"/>
  <c r="AF287" i="7"/>
  <c r="T287" i="7"/>
  <c r="BJ287" i="7" s="1"/>
  <c r="BH287" i="7" s="1"/>
  <c r="AF66" i="7"/>
  <c r="T66" i="7"/>
  <c r="BJ66" i="7" s="1"/>
  <c r="BH66" i="7" s="1"/>
  <c r="AF300" i="7"/>
  <c r="T300" i="7"/>
  <c r="BJ300" i="7" s="1"/>
  <c r="BH300" i="7" s="1"/>
  <c r="AA299" i="7"/>
  <c r="O299" i="7"/>
  <c r="BE299" i="7" s="1"/>
  <c r="BC299" i="7" s="1"/>
  <c r="AA63" i="7"/>
  <c r="O63" i="7"/>
  <c r="BE63" i="7" s="1"/>
  <c r="BC63" i="7" s="1"/>
  <c r="W3" i="1"/>
  <c r="AA75" i="7"/>
  <c r="O75" i="7"/>
  <c r="BE75" i="7" s="1"/>
  <c r="BC75" i="7" s="1"/>
  <c r="AF184" i="7"/>
  <c r="T184" i="7"/>
  <c r="BJ184" i="7" s="1"/>
  <c r="BH184" i="7" s="1"/>
  <c r="AF245" i="7"/>
  <c r="T245" i="7"/>
  <c r="BJ245" i="7" s="1"/>
  <c r="BH245" i="7" s="1"/>
  <c r="T105" i="7"/>
  <c r="BJ105" i="7" s="1"/>
  <c r="BH105" i="7" s="1"/>
  <c r="AR105" i="7"/>
  <c r="CH105" i="7" s="1"/>
  <c r="CF105" i="7" s="1"/>
  <c r="AF182" i="7"/>
  <c r="T182" i="7"/>
  <c r="BJ182" i="7" s="1"/>
  <c r="BH182" i="7" s="1"/>
  <c r="O22" i="7"/>
  <c r="BE22" i="7" s="1"/>
  <c r="BC22" i="7" s="1"/>
  <c r="AA22" i="7"/>
  <c r="AA135" i="7"/>
  <c r="O135" i="7"/>
  <c r="BE135" i="7" s="1"/>
  <c r="BC135" i="7" s="1"/>
  <c r="AF319" i="7"/>
  <c r="T319" i="7"/>
  <c r="BJ319" i="7" s="1"/>
  <c r="BH319" i="7" s="1"/>
  <c r="AF318" i="7"/>
  <c r="T318" i="7"/>
  <c r="BJ318" i="7" s="1"/>
  <c r="BH318" i="7" s="1"/>
  <c r="AA37" i="7"/>
  <c r="O37" i="7"/>
  <c r="BE37" i="7" s="1"/>
  <c r="BC37" i="7" s="1"/>
  <c r="AA241" i="7"/>
  <c r="O241" i="7"/>
  <c r="BE241" i="7" s="1"/>
  <c r="BC241" i="7" s="1"/>
  <c r="O84" i="7"/>
  <c r="BE84" i="7" s="1"/>
  <c r="BC84" i="7" s="1"/>
  <c r="AM84" i="7"/>
  <c r="CC84" i="7" s="1"/>
  <c r="CA84" i="7" s="1"/>
  <c r="AA152" i="7"/>
  <c r="O152" i="7"/>
  <c r="BE152" i="7" s="1"/>
  <c r="BC152" i="7" s="1"/>
  <c r="AA66" i="7"/>
  <c r="O66" i="7"/>
  <c r="BE66" i="7" s="1"/>
  <c r="BC66" i="7" s="1"/>
  <c r="AF35" i="7"/>
  <c r="T35" i="7"/>
  <c r="BJ35" i="7" s="1"/>
  <c r="BH35" i="7" s="1"/>
  <c r="AA54" i="7"/>
  <c r="O54" i="7"/>
  <c r="BE54" i="7" s="1"/>
  <c r="BC54" i="7" s="1"/>
  <c r="AA189" i="7"/>
  <c r="O189" i="7"/>
  <c r="BE189" i="7" s="1"/>
  <c r="BC189" i="7" s="1"/>
  <c r="O250" i="7"/>
  <c r="BE250" i="7" s="1"/>
  <c r="BC250" i="7" s="1"/>
  <c r="AA104" i="7"/>
  <c r="O104" i="7"/>
  <c r="BE104" i="7" s="1"/>
  <c r="BC104" i="7" s="1"/>
  <c r="AA7" i="7"/>
  <c r="O7" i="7"/>
  <c r="BE7" i="7" s="1"/>
  <c r="BC7" i="7" s="1"/>
  <c r="AA102" i="7"/>
  <c r="O102" i="7"/>
  <c r="BE102" i="7" s="1"/>
  <c r="BC102" i="7" s="1"/>
  <c r="O140" i="7"/>
  <c r="BE140" i="7" s="1"/>
  <c r="BC140" i="7" s="1"/>
  <c r="AM140" i="7"/>
  <c r="CC140" i="7" s="1"/>
  <c r="CA140" i="7" s="1"/>
  <c r="CA111" i="7" l="1"/>
  <c r="AM152" i="7"/>
  <c r="CC152" i="7" s="1"/>
  <c r="BQ152" i="7"/>
  <c r="AM320" i="7"/>
  <c r="CC320" i="7" s="1"/>
  <c r="BQ320" i="7"/>
  <c r="AR152" i="7"/>
  <c r="CH152" i="7" s="1"/>
  <c r="CF152" i="7" s="1"/>
  <c r="BV152" i="7"/>
  <c r="BT152" i="7" s="1"/>
  <c r="AM54" i="7"/>
  <c r="CC54" i="7" s="1"/>
  <c r="CA54" i="7" s="1"/>
  <c r="BQ54" i="7"/>
  <c r="AM135" i="7"/>
  <c r="CC135" i="7" s="1"/>
  <c r="BQ135" i="7"/>
  <c r="AM22" i="7"/>
  <c r="CC22" i="7" s="1"/>
  <c r="BQ22" i="7"/>
  <c r="AM299" i="7"/>
  <c r="CC299" i="7" s="1"/>
  <c r="CA299" i="7" s="1"/>
  <c r="BQ299" i="7"/>
  <c r="AM312" i="7"/>
  <c r="CC312" i="7" s="1"/>
  <c r="CA312" i="7" s="1"/>
  <c r="BQ312" i="7"/>
  <c r="AM264" i="7"/>
  <c r="CC264" i="7" s="1"/>
  <c r="CA264" i="7" s="1"/>
  <c r="BQ264" i="7"/>
  <c r="AM243" i="7"/>
  <c r="CC243" i="7" s="1"/>
  <c r="BQ243" i="7"/>
  <c r="AM154" i="7"/>
  <c r="CC154" i="7" s="1"/>
  <c r="CA154" i="7" s="1"/>
  <c r="BQ154" i="7"/>
  <c r="BO154" i="7" s="1"/>
  <c r="AM35" i="7"/>
  <c r="CC35" i="7" s="1"/>
  <c r="CA35" i="7" s="1"/>
  <c r="BQ35" i="7"/>
  <c r="AM118" i="7"/>
  <c r="CC118" i="7" s="1"/>
  <c r="BQ118" i="7"/>
  <c r="AR187" i="7"/>
  <c r="CH187" i="7" s="1"/>
  <c r="BV187" i="7"/>
  <c r="AR278" i="7"/>
  <c r="CH278" i="7" s="1"/>
  <c r="CF278" i="7" s="1"/>
  <c r="BV278" i="7"/>
  <c r="BT278" i="7" s="1"/>
  <c r="AR57" i="7"/>
  <c r="CH57" i="7" s="1"/>
  <c r="CF57" i="7" s="1"/>
  <c r="BV57" i="7"/>
  <c r="AR154" i="7"/>
  <c r="CH154" i="7" s="1"/>
  <c r="CF154" i="7" s="1"/>
  <c r="BV154" i="7"/>
  <c r="AR46" i="7"/>
  <c r="CH46" i="7" s="1"/>
  <c r="BV46" i="7"/>
  <c r="AM9" i="7"/>
  <c r="CC9" i="7" s="1"/>
  <c r="CA9" i="7" s="1"/>
  <c r="BQ9" i="7"/>
  <c r="BO9" i="7" s="1"/>
  <c r="AM10" i="7"/>
  <c r="CC10" i="7" s="1"/>
  <c r="CA10" i="7" s="1"/>
  <c r="BQ10" i="7"/>
  <c r="AM61" i="7"/>
  <c r="CC61" i="7" s="1"/>
  <c r="CA61" i="7" s="1"/>
  <c r="BQ61" i="7"/>
  <c r="AR282" i="7"/>
  <c r="CH282" i="7" s="1"/>
  <c r="BV282" i="7"/>
  <c r="AR301" i="7"/>
  <c r="CH301" i="7" s="1"/>
  <c r="CF301" i="7" s="1"/>
  <c r="BV301" i="7"/>
  <c r="CA130" i="7"/>
  <c r="AR104" i="7"/>
  <c r="CH104" i="7" s="1"/>
  <c r="CF104" i="7" s="1"/>
  <c r="BV104" i="7"/>
  <c r="BT104" i="7" s="1"/>
  <c r="AM307" i="7"/>
  <c r="CC307" i="7" s="1"/>
  <c r="CA307" i="7" s="1"/>
  <c r="BQ307" i="7"/>
  <c r="BO307" i="7" s="1"/>
  <c r="AM241" i="7"/>
  <c r="CC241" i="7" s="1"/>
  <c r="CA241" i="7" s="1"/>
  <c r="BQ241" i="7"/>
  <c r="BO241" i="7" s="1"/>
  <c r="AM104" i="7"/>
  <c r="CC104" i="7" s="1"/>
  <c r="CA104" i="7" s="1"/>
  <c r="BQ104" i="7"/>
  <c r="BO104" i="7" s="1"/>
  <c r="AM66" i="7"/>
  <c r="CC66" i="7" s="1"/>
  <c r="BQ66" i="7"/>
  <c r="BO66" i="7" s="1"/>
  <c r="AM37" i="7"/>
  <c r="CC37" i="7" s="1"/>
  <c r="CA37" i="7" s="1"/>
  <c r="BQ37" i="7"/>
  <c r="BO37" i="7" s="1"/>
  <c r="AR184" i="7"/>
  <c r="CH184" i="7" s="1"/>
  <c r="CF184" i="7" s="1"/>
  <c r="BV184" i="7"/>
  <c r="BT184" i="7" s="1"/>
  <c r="AR162" i="7"/>
  <c r="CH162" i="7" s="1"/>
  <c r="CF162" i="7" s="1"/>
  <c r="BV162" i="7"/>
  <c r="BT162" i="7" s="1"/>
  <c r="AR315" i="7"/>
  <c r="CH315" i="7" s="1"/>
  <c r="CF315" i="7" s="1"/>
  <c r="BV315" i="7"/>
  <c r="BT315" i="7" s="1"/>
  <c r="AR86" i="7"/>
  <c r="CH86" i="7" s="1"/>
  <c r="CF86" i="7" s="1"/>
  <c r="BV86" i="7"/>
  <c r="BT86" i="7" s="1"/>
  <c r="AR316" i="7"/>
  <c r="CH316" i="7" s="1"/>
  <c r="CF316" i="7" s="1"/>
  <c r="BV316" i="7"/>
  <c r="BT316" i="7" s="1"/>
  <c r="AR34" i="7"/>
  <c r="CH34" i="7" s="1"/>
  <c r="CF34" i="7" s="1"/>
  <c r="BV34" i="7"/>
  <c r="BT34" i="7" s="1"/>
  <c r="AR22" i="7"/>
  <c r="CH22" i="7" s="1"/>
  <c r="CF22" i="7" s="1"/>
  <c r="BV22" i="7"/>
  <c r="BT22" i="7" s="1"/>
  <c r="AM161" i="7"/>
  <c r="CC161" i="7" s="1"/>
  <c r="BQ161" i="7"/>
  <c r="BO161" i="7" s="1"/>
  <c r="AM46" i="7"/>
  <c r="CC46" i="7" s="1"/>
  <c r="CA46" i="7" s="1"/>
  <c r="BQ46" i="7"/>
  <c r="BO46" i="7" s="1"/>
  <c r="AM318" i="7"/>
  <c r="CC318" i="7" s="1"/>
  <c r="CA318" i="7" s="1"/>
  <c r="BQ318" i="7"/>
  <c r="BO318" i="7" s="1"/>
  <c r="AM162" i="7"/>
  <c r="CC162" i="7" s="1"/>
  <c r="CA162" i="7" s="1"/>
  <c r="BQ162" i="7"/>
  <c r="BO162" i="7" s="1"/>
  <c r="AR293" i="7"/>
  <c r="CH293" i="7" s="1"/>
  <c r="CF293" i="7" s="1"/>
  <c r="BV293" i="7"/>
  <c r="BT293" i="7" s="1"/>
  <c r="AR243" i="7"/>
  <c r="CH243" i="7" s="1"/>
  <c r="CF243" i="7" s="1"/>
  <c r="BV243" i="7"/>
  <c r="BT243" i="7" s="1"/>
  <c r="AR63" i="7"/>
  <c r="CH63" i="7" s="1"/>
  <c r="CF63" i="7" s="1"/>
  <c r="BV63" i="7"/>
  <c r="BT63" i="7" s="1"/>
  <c r="BO320" i="7"/>
  <c r="BO111" i="7"/>
  <c r="BO243" i="7"/>
  <c r="BO54" i="7"/>
  <c r="AR318" i="7"/>
  <c r="CH318" i="7" s="1"/>
  <c r="CF318" i="7" s="1"/>
  <c r="BV318" i="7"/>
  <c r="BT318" i="7" s="1"/>
  <c r="AR124" i="7"/>
  <c r="CH124" i="7" s="1"/>
  <c r="CF124" i="7" s="1"/>
  <c r="BV124" i="7"/>
  <c r="BT124" i="7" s="1"/>
  <c r="AR300" i="7"/>
  <c r="CH300" i="7" s="1"/>
  <c r="CF300" i="7" s="1"/>
  <c r="BV300" i="7"/>
  <c r="BT300" i="7" s="1"/>
  <c r="AR196" i="7"/>
  <c r="CH196" i="7" s="1"/>
  <c r="BV196" i="7"/>
  <c r="BT196" i="7" s="1"/>
  <c r="AR288" i="7"/>
  <c r="CH288" i="7" s="1"/>
  <c r="CF288" i="7" s="1"/>
  <c r="BV288" i="7"/>
  <c r="BT288" i="7" s="1"/>
  <c r="AM62" i="7"/>
  <c r="CC62" i="7" s="1"/>
  <c r="CA62" i="7" s="1"/>
  <c r="BQ62" i="7"/>
  <c r="BO62" i="7" s="1"/>
  <c r="AR119" i="7"/>
  <c r="CH119" i="7" s="1"/>
  <c r="CF119" i="7" s="1"/>
  <c r="BV119" i="7"/>
  <c r="BT119" i="7" s="1"/>
  <c r="AR111" i="7"/>
  <c r="CH111" i="7" s="1"/>
  <c r="CF111" i="7" s="1"/>
  <c r="BV111" i="7"/>
  <c r="BT111" i="7" s="1"/>
  <c r="AM80" i="7"/>
  <c r="CC80" i="7" s="1"/>
  <c r="CA80" i="7" s="1"/>
  <c r="BQ80" i="7"/>
  <c r="BO80" i="7" s="1"/>
  <c r="AR312" i="7"/>
  <c r="CH312" i="7" s="1"/>
  <c r="CF312" i="7" s="1"/>
  <c r="BV312" i="7"/>
  <c r="BT312" i="7" s="1"/>
  <c r="AM52" i="7"/>
  <c r="CC52" i="7" s="1"/>
  <c r="CA52" i="7" s="1"/>
  <c r="BQ52" i="7"/>
  <c r="BO52" i="7" s="1"/>
  <c r="AM300" i="7"/>
  <c r="CC300" i="7" s="1"/>
  <c r="CA300" i="7" s="1"/>
  <c r="BQ300" i="7"/>
  <c r="BO300" i="7" s="1"/>
  <c r="AM184" i="7"/>
  <c r="CC184" i="7" s="1"/>
  <c r="CA184" i="7" s="1"/>
  <c r="BQ184" i="7"/>
  <c r="BO184" i="7" s="1"/>
  <c r="AR209" i="7"/>
  <c r="CH209" i="7" s="1"/>
  <c r="CF209" i="7" s="1"/>
  <c r="BV209" i="7"/>
  <c r="BT209" i="7" s="1"/>
  <c r="AM298" i="7"/>
  <c r="CC298" i="7" s="1"/>
  <c r="CA298" i="7" s="1"/>
  <c r="BQ298" i="7"/>
  <c r="BO298" i="7" s="1"/>
  <c r="AM124" i="7"/>
  <c r="CC124" i="7" s="1"/>
  <c r="CA124" i="7" s="1"/>
  <c r="BQ124" i="7"/>
  <c r="BO124" i="7" s="1"/>
  <c r="AR292" i="7"/>
  <c r="CH292" i="7" s="1"/>
  <c r="CF292" i="7" s="1"/>
  <c r="BV292" i="7"/>
  <c r="BT292" i="7" s="1"/>
  <c r="AM301" i="7"/>
  <c r="CC301" i="7" s="1"/>
  <c r="CA301" i="7" s="1"/>
  <c r="BQ301" i="7"/>
  <c r="BO301" i="7" s="1"/>
  <c r="AR135" i="7"/>
  <c r="CH135" i="7" s="1"/>
  <c r="CF135" i="7" s="1"/>
  <c r="BV135" i="7"/>
  <c r="BT135" i="7" s="1"/>
  <c r="AR61" i="7"/>
  <c r="CH61" i="7" s="1"/>
  <c r="CF61" i="7" s="1"/>
  <c r="BV61" i="7"/>
  <c r="BT61" i="7" s="1"/>
  <c r="AM209" i="7"/>
  <c r="CC209" i="7" s="1"/>
  <c r="CA209" i="7" s="1"/>
  <c r="BQ209" i="7"/>
  <c r="BO209" i="7" s="1"/>
  <c r="AR102" i="7"/>
  <c r="CH102" i="7" s="1"/>
  <c r="CF102" i="7" s="1"/>
  <c r="BV102" i="7"/>
  <c r="BT102" i="7" s="1"/>
  <c r="AM29" i="7"/>
  <c r="CC29" i="7" s="1"/>
  <c r="CA29" i="7" s="1"/>
  <c r="BQ29" i="7"/>
  <c r="BO29" i="7" s="1"/>
  <c r="BO312" i="7"/>
  <c r="CA87" i="7"/>
  <c r="CA320" i="7"/>
  <c r="CF87" i="7"/>
  <c r="CA243" i="7"/>
  <c r="AR182" i="7"/>
  <c r="CH182" i="7" s="1"/>
  <c r="CF182" i="7" s="1"/>
  <c r="BV182" i="7"/>
  <c r="BT182" i="7" s="1"/>
  <c r="AR199" i="7"/>
  <c r="CH199" i="7" s="1"/>
  <c r="CF199" i="7" s="1"/>
  <c r="BV199" i="7"/>
  <c r="BT199" i="7" s="1"/>
  <c r="BO182" i="7"/>
  <c r="AR266" i="7"/>
  <c r="CH266" i="7" s="1"/>
  <c r="CF266" i="7" s="1"/>
  <c r="BV266" i="7"/>
  <c r="BT266" i="7" s="1"/>
  <c r="AR299" i="7"/>
  <c r="CH299" i="7" s="1"/>
  <c r="CF299" i="7" s="1"/>
  <c r="BV299" i="7"/>
  <c r="BT299" i="7" s="1"/>
  <c r="AM102" i="7"/>
  <c r="CC102" i="7" s="1"/>
  <c r="CA102" i="7" s="1"/>
  <c r="BQ102" i="7"/>
  <c r="BO102" i="7" s="1"/>
  <c r="AR66" i="7"/>
  <c r="CH66" i="7" s="1"/>
  <c r="CF66" i="7" s="1"/>
  <c r="BV66" i="7"/>
  <c r="BT66" i="7" s="1"/>
  <c r="AR231" i="7"/>
  <c r="CH231" i="7" s="1"/>
  <c r="CF231" i="7" s="1"/>
  <c r="BV231" i="7"/>
  <c r="BT231" i="7" s="1"/>
  <c r="AR29" i="7"/>
  <c r="CH29" i="7" s="1"/>
  <c r="CF29" i="7" s="1"/>
  <c r="BV29" i="7"/>
  <c r="BT29" i="7" s="1"/>
  <c r="AM230" i="7"/>
  <c r="CC230" i="7" s="1"/>
  <c r="CA230" i="7" s="1"/>
  <c r="BQ230" i="7"/>
  <c r="BO230" i="7" s="1"/>
  <c r="AM196" i="7"/>
  <c r="CC196" i="7" s="1"/>
  <c r="CA196" i="7" s="1"/>
  <c r="BQ196" i="7"/>
  <c r="BO196" i="7" s="1"/>
  <c r="AR9" i="7"/>
  <c r="CH9" i="7" s="1"/>
  <c r="CF9" i="7" s="1"/>
  <c r="BV9" i="7"/>
  <c r="BT9" i="7" s="1"/>
  <c r="AR307" i="7"/>
  <c r="CH307" i="7" s="1"/>
  <c r="CF307" i="7" s="1"/>
  <c r="BV307" i="7"/>
  <c r="BT307" i="7" s="1"/>
  <c r="AR52" i="7"/>
  <c r="CH52" i="7" s="1"/>
  <c r="CF52" i="7" s="1"/>
  <c r="BV52" i="7"/>
  <c r="BT52" i="7" s="1"/>
  <c r="AR161" i="7"/>
  <c r="CH161" i="7" s="1"/>
  <c r="CF161" i="7" s="1"/>
  <c r="BV161" i="7"/>
  <c r="BT161" i="7" s="1"/>
  <c r="AM144" i="7"/>
  <c r="CC144" i="7" s="1"/>
  <c r="CA144" i="7" s="1"/>
  <c r="BQ144" i="7"/>
  <c r="BO144" i="7" s="1"/>
  <c r="AM282" i="7"/>
  <c r="CC282" i="7" s="1"/>
  <c r="CA282" i="7" s="1"/>
  <c r="BQ282" i="7"/>
  <c r="BO282" i="7" s="1"/>
  <c r="AR37" i="7"/>
  <c r="CH37" i="7" s="1"/>
  <c r="CF37" i="7" s="1"/>
  <c r="BV37" i="7"/>
  <c r="BT37" i="7" s="1"/>
  <c r="AR89" i="7"/>
  <c r="CH89" i="7" s="1"/>
  <c r="CF89" i="7" s="1"/>
  <c r="BV89" i="7"/>
  <c r="BT89" i="7" s="1"/>
  <c r="AM199" i="7"/>
  <c r="CC199" i="7" s="1"/>
  <c r="CA199" i="7" s="1"/>
  <c r="BQ199" i="7"/>
  <c r="BO199" i="7" s="1"/>
  <c r="AR141" i="7"/>
  <c r="CH141" i="7" s="1"/>
  <c r="CF141" i="7" s="1"/>
  <c r="BV141" i="7"/>
  <c r="BT141" i="7" s="1"/>
  <c r="AR90" i="7"/>
  <c r="CH90" i="7" s="1"/>
  <c r="CF90" i="7" s="1"/>
  <c r="BV90" i="7"/>
  <c r="BT90" i="7" s="1"/>
  <c r="AR320" i="7"/>
  <c r="CH320" i="7" s="1"/>
  <c r="CF320" i="7" s="1"/>
  <c r="BV320" i="7"/>
  <c r="BT320" i="7" s="1"/>
  <c r="AM34" i="7"/>
  <c r="CC34" i="7" s="1"/>
  <c r="CA34" i="7" s="1"/>
  <c r="BQ34" i="7"/>
  <c r="BO34" i="7" s="1"/>
  <c r="AR118" i="7"/>
  <c r="CH118" i="7" s="1"/>
  <c r="CF118" i="7" s="1"/>
  <c r="BV118" i="7"/>
  <c r="BT118" i="7" s="1"/>
  <c r="AM311" i="7"/>
  <c r="CC311" i="7" s="1"/>
  <c r="CA311" i="7" s="1"/>
  <c r="BQ311" i="7"/>
  <c r="BO311" i="7" s="1"/>
  <c r="CA182" i="7"/>
  <c r="AM189" i="7"/>
  <c r="CC189" i="7" s="1"/>
  <c r="CA189" i="7" s="1"/>
  <c r="BQ189" i="7"/>
  <c r="BO189" i="7" s="1"/>
  <c r="AM173" i="7"/>
  <c r="CC173" i="7" s="1"/>
  <c r="CA173" i="7" s="1"/>
  <c r="BQ173" i="7"/>
  <c r="BO173" i="7" s="1"/>
  <c r="AM266" i="7"/>
  <c r="CC266" i="7" s="1"/>
  <c r="CA266" i="7" s="1"/>
  <c r="BQ266" i="7"/>
  <c r="BO266" i="7" s="1"/>
  <c r="AR319" i="7"/>
  <c r="CH319" i="7" s="1"/>
  <c r="CF319" i="7" s="1"/>
  <c r="BV319" i="7"/>
  <c r="BT319" i="7" s="1"/>
  <c r="AR47" i="7"/>
  <c r="CH47" i="7" s="1"/>
  <c r="CF47" i="7" s="1"/>
  <c r="BV47" i="7"/>
  <c r="BT47" i="7" s="1"/>
  <c r="AM19" i="7"/>
  <c r="CC19" i="7" s="1"/>
  <c r="CA19" i="7" s="1"/>
  <c r="BQ19" i="7"/>
  <c r="BO19" i="7" s="1"/>
  <c r="AM89" i="7"/>
  <c r="CC89" i="7" s="1"/>
  <c r="CA89" i="7" s="1"/>
  <c r="BQ89" i="7"/>
  <c r="BO89" i="7" s="1"/>
  <c r="AM231" i="7"/>
  <c r="CC231" i="7" s="1"/>
  <c r="CA231" i="7" s="1"/>
  <c r="BQ231" i="7"/>
  <c r="BO231" i="7" s="1"/>
  <c r="AM292" i="7"/>
  <c r="CC292" i="7" s="1"/>
  <c r="CA292" i="7" s="1"/>
  <c r="BQ292" i="7"/>
  <c r="BO292" i="7" s="1"/>
  <c r="AM86" i="7"/>
  <c r="CC86" i="7" s="1"/>
  <c r="CA86" i="7" s="1"/>
  <c r="BQ86" i="7"/>
  <c r="BO86" i="7" s="1"/>
  <c r="AR298" i="7"/>
  <c r="CH298" i="7" s="1"/>
  <c r="CF298" i="7" s="1"/>
  <c r="BV298" i="7"/>
  <c r="BT298" i="7" s="1"/>
  <c r="AM57" i="7"/>
  <c r="CC57" i="7" s="1"/>
  <c r="CA57" i="7" s="1"/>
  <c r="BQ57" i="7"/>
  <c r="BO57" i="7" s="1"/>
  <c r="AM288" i="7"/>
  <c r="CC288" i="7" s="1"/>
  <c r="CA288" i="7" s="1"/>
  <c r="BQ288" i="7"/>
  <c r="BO288" i="7" s="1"/>
  <c r="AR10" i="7"/>
  <c r="CH10" i="7" s="1"/>
  <c r="CF10" i="7" s="1"/>
  <c r="BV10" i="7"/>
  <c r="BT10" i="7" s="1"/>
  <c r="AR311" i="7"/>
  <c r="CH311" i="7" s="1"/>
  <c r="CF311" i="7" s="1"/>
  <c r="BV311" i="7"/>
  <c r="BT311" i="7" s="1"/>
  <c r="AM287" i="7"/>
  <c r="CC287" i="7" s="1"/>
  <c r="CA287" i="7" s="1"/>
  <c r="BQ287" i="7"/>
  <c r="BO287" i="7" s="1"/>
  <c r="AR144" i="7"/>
  <c r="CH144" i="7" s="1"/>
  <c r="CF144" i="7" s="1"/>
  <c r="BV144" i="7"/>
  <c r="BT144" i="7" s="1"/>
  <c r="BO118" i="7"/>
  <c r="CA66" i="7"/>
  <c r="BT250" i="7"/>
  <c r="BO135" i="7"/>
  <c r="AM75" i="7"/>
  <c r="CC75" i="7" s="1"/>
  <c r="CA75" i="7" s="1"/>
  <c r="BQ75" i="7"/>
  <c r="BO75" i="7" s="1"/>
  <c r="AM7" i="7"/>
  <c r="CC7" i="7" s="1"/>
  <c r="CA7" i="7" s="1"/>
  <c r="BQ7" i="7"/>
  <c r="BO7" i="7" s="1"/>
  <c r="AM63" i="7"/>
  <c r="CC63" i="7" s="1"/>
  <c r="CA63" i="7" s="1"/>
  <c r="BQ63" i="7"/>
  <c r="BO63" i="7" s="1"/>
  <c r="AR287" i="7"/>
  <c r="CH287" i="7" s="1"/>
  <c r="CF287" i="7" s="1"/>
  <c r="BV287" i="7"/>
  <c r="BT287" i="7" s="1"/>
  <c r="AR173" i="7"/>
  <c r="CH173" i="7" s="1"/>
  <c r="CF173" i="7" s="1"/>
  <c r="BV173" i="7"/>
  <c r="BT173" i="7" s="1"/>
  <c r="AM91" i="7"/>
  <c r="CC91" i="7" s="1"/>
  <c r="CA91" i="7" s="1"/>
  <c r="BQ91" i="7"/>
  <c r="BO91" i="7" s="1"/>
  <c r="AM278" i="7"/>
  <c r="CC278" i="7" s="1"/>
  <c r="CA278" i="7" s="1"/>
  <c r="BQ278" i="7"/>
  <c r="BO278" i="7" s="1"/>
  <c r="AM245" i="7"/>
  <c r="CC245" i="7" s="1"/>
  <c r="CA245" i="7" s="1"/>
  <c r="BQ245" i="7"/>
  <c r="BO245" i="7" s="1"/>
  <c r="AR139" i="7"/>
  <c r="CH139" i="7" s="1"/>
  <c r="CF139" i="7" s="1"/>
  <c r="BV139" i="7"/>
  <c r="BT139" i="7" s="1"/>
  <c r="AM319" i="7"/>
  <c r="CC319" i="7" s="1"/>
  <c r="CA319" i="7" s="1"/>
  <c r="BQ319" i="7"/>
  <c r="BO319" i="7" s="1"/>
  <c r="AR109" i="7"/>
  <c r="CH109" i="7" s="1"/>
  <c r="CF109" i="7" s="1"/>
  <c r="BV109" i="7"/>
  <c r="BT109" i="7" s="1"/>
  <c r="AR264" i="7"/>
  <c r="CH264" i="7" s="1"/>
  <c r="CF264" i="7" s="1"/>
  <c r="BV264" i="7"/>
  <c r="BT264" i="7" s="1"/>
  <c r="AM175" i="7"/>
  <c r="CC175" i="7" s="1"/>
  <c r="CA175" i="7" s="1"/>
  <c r="BQ175" i="7"/>
  <c r="BO175" i="7" s="1"/>
  <c r="AR189" i="7"/>
  <c r="CH189" i="7" s="1"/>
  <c r="CF189" i="7" s="1"/>
  <c r="BV189" i="7"/>
  <c r="BT189" i="7" s="1"/>
  <c r="AR7" i="7"/>
  <c r="CH7" i="7" s="1"/>
  <c r="CF7" i="7" s="1"/>
  <c r="BV7" i="7"/>
  <c r="BT7" i="7" s="1"/>
  <c r="AM187" i="7"/>
  <c r="CC187" i="7" s="1"/>
  <c r="CA187" i="7" s="1"/>
  <c r="BQ187" i="7"/>
  <c r="BO187" i="7" s="1"/>
  <c r="AR175" i="7"/>
  <c r="CH175" i="7" s="1"/>
  <c r="CF175" i="7" s="1"/>
  <c r="BV175" i="7"/>
  <c r="BT175" i="7" s="1"/>
  <c r="AR19" i="7"/>
  <c r="CH19" i="7" s="1"/>
  <c r="CF19" i="7" s="1"/>
  <c r="BV19" i="7"/>
  <c r="BT19" i="7" s="1"/>
  <c r="AM316" i="7"/>
  <c r="CC316" i="7" s="1"/>
  <c r="CA316" i="7" s="1"/>
  <c r="BQ316" i="7"/>
  <c r="BO316" i="7" s="1"/>
  <c r="AR241" i="7"/>
  <c r="CH241" i="7" s="1"/>
  <c r="CF241" i="7" s="1"/>
  <c r="BV241" i="7"/>
  <c r="BT241" i="7" s="1"/>
  <c r="AR91" i="7"/>
  <c r="CH91" i="7" s="1"/>
  <c r="CF91" i="7" s="1"/>
  <c r="BV91" i="7"/>
  <c r="BT91" i="7" s="1"/>
  <c r="AM141" i="7"/>
  <c r="CC141" i="7" s="1"/>
  <c r="CA141" i="7" s="1"/>
  <c r="BQ141" i="7"/>
  <c r="BO141" i="7" s="1"/>
  <c r="AR80" i="7"/>
  <c r="CH80" i="7" s="1"/>
  <c r="CF80" i="7" s="1"/>
  <c r="BV80" i="7"/>
  <c r="BT80" i="7" s="1"/>
  <c r="BO299" i="7"/>
  <c r="BO250" i="7"/>
  <c r="CA118" i="7"/>
  <c r="BT46" i="7"/>
  <c r="CA161" i="7"/>
  <c r="BO10" i="7"/>
  <c r="BO61" i="7"/>
  <c r="BT301" i="7"/>
  <c r="BO152" i="7"/>
  <c r="CF250" i="7"/>
  <c r="BT282" i="7"/>
  <c r="CA135" i="7"/>
  <c r="BO22" i="7"/>
  <c r="BT187" i="7"/>
  <c r="AM119" i="7"/>
  <c r="CC119" i="7" s="1"/>
  <c r="CA119" i="7" s="1"/>
  <c r="BQ119" i="7"/>
  <c r="BO119" i="7" s="1"/>
  <c r="AM109" i="7"/>
  <c r="CC109" i="7" s="1"/>
  <c r="CA109" i="7" s="1"/>
  <c r="BQ109" i="7"/>
  <c r="BO109" i="7" s="1"/>
  <c r="AR35" i="7"/>
  <c r="CH35" i="7" s="1"/>
  <c r="CF35" i="7" s="1"/>
  <c r="BV35" i="7"/>
  <c r="BT35" i="7" s="1"/>
  <c r="AR245" i="7"/>
  <c r="CH245" i="7" s="1"/>
  <c r="CF245" i="7" s="1"/>
  <c r="BV245" i="7"/>
  <c r="BT245" i="7" s="1"/>
  <c r="AM315" i="7"/>
  <c r="CC315" i="7" s="1"/>
  <c r="CA315" i="7" s="1"/>
  <c r="BQ315" i="7"/>
  <c r="BO315" i="7" s="1"/>
  <c r="AM47" i="7"/>
  <c r="CC47" i="7" s="1"/>
  <c r="CA47" i="7" s="1"/>
  <c r="BQ47" i="7"/>
  <c r="BO47" i="7" s="1"/>
  <c r="AR62" i="7"/>
  <c r="CH62" i="7" s="1"/>
  <c r="CF62" i="7" s="1"/>
  <c r="BV62" i="7"/>
  <c r="BT62" i="7" s="1"/>
  <c r="AR75" i="7"/>
  <c r="CH75" i="7" s="1"/>
  <c r="CF75" i="7" s="1"/>
  <c r="BV75" i="7"/>
  <c r="BT75" i="7" s="1"/>
  <c r="AM139" i="7"/>
  <c r="CC139" i="7" s="1"/>
  <c r="CA139" i="7" s="1"/>
  <c r="BQ139" i="7"/>
  <c r="BO139" i="7" s="1"/>
  <c r="AR130" i="7"/>
  <c r="CH130" i="7" s="1"/>
  <c r="CF130" i="7" s="1"/>
  <c r="BV130" i="7"/>
  <c r="BT130" i="7" s="1"/>
  <c r="AM90" i="7"/>
  <c r="CC90" i="7" s="1"/>
  <c r="CA90" i="7" s="1"/>
  <c r="BQ90" i="7"/>
  <c r="BO90" i="7" s="1"/>
  <c r="AR230" i="7"/>
  <c r="CH230" i="7" s="1"/>
  <c r="CF230" i="7" s="1"/>
  <c r="BV230" i="7"/>
  <c r="BT230" i="7" s="1"/>
  <c r="AM293" i="7"/>
  <c r="CC293" i="7" s="1"/>
  <c r="CA293" i="7" s="1"/>
  <c r="BQ293" i="7"/>
  <c r="BO293" i="7" s="1"/>
  <c r="AR54" i="7"/>
  <c r="CH54" i="7" s="1"/>
  <c r="CF54" i="7" s="1"/>
  <c r="BV54" i="7"/>
  <c r="BT54" i="7" s="1"/>
  <c r="CF196" i="7"/>
  <c r="BO264" i="7"/>
  <c r="CA250" i="7"/>
  <c r="BO35" i="7"/>
  <c r="BT57" i="7"/>
  <c r="CA174" i="7"/>
  <c r="CF46" i="7"/>
  <c r="CF174" i="7"/>
  <c r="CA152" i="7"/>
  <c r="BT154" i="7"/>
  <c r="CF282" i="7"/>
  <c r="BO130" i="7"/>
  <c r="CA22" i="7"/>
  <c r="CF18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<sst xmlns="http://schemas.openxmlformats.org/spreadsheetml/2006/main" count="47323" uniqueCount="4925">
  <si>
    <t>Generating Facility</t>
  </si>
  <si>
    <t>Deliverability
Status</t>
  </si>
  <si>
    <t>Location</t>
  </si>
  <si>
    <t>Point of Interconnection</t>
  </si>
  <si>
    <t>Study Availability</t>
  </si>
  <si>
    <t>Queue Position</t>
  </si>
  <si>
    <t>Interconnection Request
Receive Date</t>
  </si>
  <si>
    <t>Queue Date</t>
  </si>
  <si>
    <t>Application Status</t>
  </si>
  <si>
    <t>County</t>
  </si>
  <si>
    <t>State</t>
  </si>
  <si>
    <t>Utility</t>
  </si>
  <si>
    <t>Station or Transmission Line</t>
  </si>
  <si>
    <r>
      <t xml:space="preserve">Proposed
On-line Date
</t>
    </r>
    <r>
      <rPr>
        <b/>
        <sz val="10"/>
        <rFont val="Arial"/>
        <family val="2"/>
      </rPr>
      <t>(as filed with IR)</t>
    </r>
  </si>
  <si>
    <t>Current
On-line Date</t>
  </si>
  <si>
    <r>
      <t xml:space="preserve">System Impact Study </t>
    </r>
    <r>
      <rPr>
        <b/>
        <i/>
        <sz val="11"/>
        <color indexed="10"/>
        <rFont val="Arial"/>
        <family val="2"/>
      </rPr>
      <t>or</t>
    </r>
    <r>
      <rPr>
        <b/>
        <sz val="11"/>
        <rFont val="Arial"/>
        <family val="2"/>
      </rPr>
      <t xml:space="preserve"> 
Phase I Cluster Study</t>
    </r>
  </si>
  <si>
    <r>
      <t xml:space="preserve">Facilities Study (FAS) </t>
    </r>
    <r>
      <rPr>
        <b/>
        <i/>
        <sz val="11"/>
        <color indexed="10"/>
        <rFont val="Arial"/>
        <family val="2"/>
      </rPr>
      <t>or</t>
    </r>
    <r>
      <rPr>
        <b/>
        <sz val="11"/>
        <rFont val="Arial"/>
        <family val="2"/>
      </rPr>
      <t xml:space="preserve"> 
Phase II Cluster Study</t>
    </r>
  </si>
  <si>
    <t>Optional Study
(OS)</t>
  </si>
  <si>
    <t>Interconnection Agreement 
Status</t>
  </si>
  <si>
    <t xml:space="preserve"> </t>
  </si>
  <si>
    <t>Study
Process</t>
  </si>
  <si>
    <t>Type-1</t>
  </si>
  <si>
    <t>Type-2</t>
  </si>
  <si>
    <t>Fuel-1</t>
  </si>
  <si>
    <t>Fuel-2</t>
  </si>
  <si>
    <t>Legend:</t>
  </si>
  <si>
    <t>MW-1</t>
  </si>
  <si>
    <t>Full Capacity, Partial or Energy Only (FC/P/EO)</t>
  </si>
  <si>
    <r>
      <t xml:space="preserve">● </t>
    </r>
    <r>
      <rPr>
        <b/>
        <sz val="10"/>
        <rFont val="Arial"/>
        <family val="2"/>
      </rPr>
      <t>Study Process Key:  Active</t>
    </r>
    <r>
      <rPr>
        <sz val="10"/>
        <rFont val="Arial"/>
        <family val="2"/>
      </rPr>
      <t xml:space="preserve">=project is in study through Construction phases; </t>
    </r>
    <r>
      <rPr>
        <b/>
        <sz val="10"/>
        <rFont val="Arial"/>
        <family val="2"/>
      </rPr>
      <t>Complete</t>
    </r>
    <r>
      <rPr>
        <sz val="10"/>
        <rFont val="Arial"/>
        <family val="2"/>
      </rPr>
      <t xml:space="preserve">=project is in Commercial Operation, </t>
    </r>
    <r>
      <rPr>
        <b/>
        <sz val="10"/>
        <rFont val="Arial"/>
        <family val="2"/>
      </rPr>
      <t>Withdrawn</t>
    </r>
    <r>
      <rPr>
        <sz val="10"/>
        <rFont val="Arial"/>
        <family val="2"/>
      </rPr>
      <t>=project is withdrawn</t>
    </r>
  </si>
  <si>
    <r>
      <t xml:space="preserve">● </t>
    </r>
    <r>
      <rPr>
        <b/>
        <sz val="10"/>
        <rFont val="Arial"/>
        <family val="2"/>
      </rPr>
      <t>Study Process Key:  A39</t>
    </r>
    <r>
      <rPr>
        <sz val="10"/>
        <rFont val="Arial"/>
        <family val="2"/>
      </rPr>
      <t xml:space="preserve">=Amendment 39 Procedures (Appendix W), </t>
    </r>
    <r>
      <rPr>
        <b/>
        <sz val="10"/>
        <rFont val="Arial"/>
        <family val="2"/>
      </rPr>
      <t>Serial</t>
    </r>
    <r>
      <rPr>
        <sz val="10"/>
        <rFont val="Arial"/>
        <family val="2"/>
      </rPr>
      <t xml:space="preserve">=Standard Large Generator Interconnection Procedures (Appendix U), </t>
    </r>
    <r>
      <rPr>
        <b/>
        <sz val="10"/>
        <rFont val="Arial"/>
        <family val="2"/>
      </rPr>
      <t>SGIP</t>
    </r>
    <r>
      <rPr>
        <sz val="10"/>
        <rFont val="Arial"/>
        <family val="2"/>
      </rPr>
      <t xml:space="preserve">=Small Generator Interconnection Procedure (Appendix S), Numbered Clusters=Large Generator Interconnection Procedures in a Queue Cluster Window (Appendix Y), </t>
    </r>
    <r>
      <rPr>
        <b/>
        <sz val="10"/>
        <rFont val="Arial"/>
        <family val="2"/>
      </rPr>
      <t>TC</t>
    </r>
    <r>
      <rPr>
        <sz val="10"/>
        <rFont val="Arial"/>
        <family val="2"/>
      </rPr>
      <t xml:space="preserve">=Transition Cluster (Appendix 2 to Appendix Y), </t>
    </r>
    <r>
      <rPr>
        <b/>
        <sz val="10"/>
        <rFont val="Arial"/>
        <family val="2"/>
      </rPr>
      <t>ISP</t>
    </r>
    <r>
      <rPr>
        <sz val="10"/>
        <rFont val="Arial"/>
        <family val="2"/>
      </rPr>
      <t xml:space="preserve">=Independent Study Process (Appendix Y), </t>
    </r>
    <r>
      <rPr>
        <b/>
        <sz val="10"/>
        <rFont val="Arial"/>
        <family val="2"/>
      </rPr>
      <t>FT</t>
    </r>
    <r>
      <rPr>
        <sz val="10"/>
        <rFont val="Arial"/>
        <family val="2"/>
      </rPr>
      <t>=Fast Track (Appendix Y)</t>
    </r>
  </si>
  <si>
    <r>
      <t xml:space="preserve">Feasibility Study </t>
    </r>
    <r>
      <rPr>
        <b/>
        <i/>
        <sz val="11"/>
        <color rgb="FFFF0000"/>
        <rFont val="Arial"/>
        <family val="2"/>
      </rPr>
      <t>or</t>
    </r>
    <r>
      <rPr>
        <b/>
        <sz val="11"/>
        <rFont val="Arial"/>
        <family val="2"/>
      </rPr>
      <t xml:space="preserve"> </t>
    </r>
    <r>
      <rPr>
        <b/>
        <sz val="7"/>
        <rFont val="Arial"/>
        <family val="2"/>
      </rPr>
      <t>Supplemental</t>
    </r>
    <r>
      <rPr>
        <b/>
        <sz val="11"/>
        <rFont val="Arial"/>
        <family val="2"/>
      </rPr>
      <t xml:space="preserve"> Review</t>
    </r>
  </si>
  <si>
    <r>
      <t xml:space="preserve">● </t>
    </r>
    <r>
      <rPr>
        <b/>
        <sz val="10"/>
        <rFont val="Arial"/>
        <family val="2"/>
      </rPr>
      <t>Generating Facility Type Key:  CC</t>
    </r>
    <r>
      <rPr>
        <sz val="10"/>
        <rFont val="Arial"/>
        <family val="2"/>
      </rPr>
      <t xml:space="preserve">=Combined Cycle, </t>
    </r>
    <r>
      <rPr>
        <b/>
        <sz val="10"/>
        <rFont val="Arial"/>
        <family val="2"/>
      </rPr>
      <t>CT=</t>
    </r>
    <r>
      <rPr>
        <sz val="10"/>
        <rFont val="Arial"/>
        <family val="2"/>
      </rPr>
      <t>Combustion Turbine</t>
    </r>
    <r>
      <rPr>
        <b/>
        <sz val="10"/>
        <rFont val="Arial"/>
        <family val="2"/>
      </rPr>
      <t>, FC=</t>
    </r>
    <r>
      <rPr>
        <sz val="10"/>
        <rFont val="Arial"/>
        <family val="2"/>
      </rPr>
      <t>Fuel Cell,</t>
    </r>
    <r>
      <rPr>
        <b/>
        <sz val="10"/>
        <rFont val="Arial"/>
        <family val="2"/>
      </rPr>
      <t xml:space="preserve"> H</t>
    </r>
    <r>
      <rPr>
        <sz val="10"/>
        <rFont val="Arial"/>
        <family val="2"/>
      </rPr>
      <t xml:space="preserve">=Hydro, </t>
    </r>
    <r>
      <rPr>
        <b/>
        <sz val="10"/>
        <rFont val="Arial"/>
        <family val="2"/>
      </rPr>
      <t>PS</t>
    </r>
    <r>
      <rPr>
        <sz val="10"/>
        <rFont val="Arial"/>
        <family val="2"/>
      </rPr>
      <t xml:space="preserve">=Pump Storage, </t>
    </r>
    <r>
      <rPr>
        <b/>
        <sz val="10"/>
        <rFont val="Arial"/>
        <family val="2"/>
      </rPr>
      <t>PV</t>
    </r>
    <r>
      <rPr>
        <sz val="10"/>
        <rFont val="Arial"/>
        <family val="2"/>
      </rPr>
      <t xml:space="preserve">=Photovoltaic, </t>
    </r>
    <r>
      <rPr>
        <b/>
        <sz val="10"/>
        <rFont val="Arial"/>
        <family val="2"/>
      </rPr>
      <t>RE</t>
    </r>
    <r>
      <rPr>
        <sz val="10"/>
        <rFont val="Arial"/>
        <family val="2"/>
      </rPr>
      <t xml:space="preserve">=Reciprocating Engine, </t>
    </r>
    <r>
      <rPr>
        <b/>
        <sz val="10"/>
        <rFont val="Arial"/>
        <family val="2"/>
      </rPr>
      <t>ST</t>
    </r>
    <r>
      <rPr>
        <sz val="10"/>
        <rFont val="Arial"/>
        <family val="2"/>
      </rPr>
      <t xml:space="preserve">= Steam Turbine, </t>
    </r>
    <r>
      <rPr>
        <b/>
        <sz val="10"/>
        <rFont val="Arial"/>
        <family val="2"/>
      </rPr>
      <t>STH</t>
    </r>
    <r>
      <rPr>
        <sz val="10"/>
        <rFont val="Arial"/>
        <family val="2"/>
      </rPr>
      <t xml:space="preserve">=Solar Thermal, </t>
    </r>
    <r>
      <rPr>
        <b/>
        <sz val="10"/>
        <rFont val="Arial"/>
        <family val="2"/>
      </rPr>
      <t>STR</t>
    </r>
    <r>
      <rPr>
        <sz val="10"/>
        <rFont val="Arial"/>
        <family val="2"/>
      </rPr>
      <t xml:space="preserve">=Storage, </t>
    </r>
    <r>
      <rPr>
        <b/>
        <sz val="10"/>
        <rFont val="Arial"/>
        <family val="2"/>
      </rPr>
      <t>WT</t>
    </r>
    <r>
      <rPr>
        <sz val="10"/>
        <rFont val="Arial"/>
        <family val="2"/>
      </rPr>
      <t>=Wind Turbine</t>
    </r>
  </si>
  <si>
    <r>
      <t xml:space="preserve">● </t>
    </r>
    <r>
      <rPr>
        <b/>
        <sz val="10"/>
        <rFont val="Arial"/>
        <family val="2"/>
      </rPr>
      <t>Generating Facility Fuel Key:  B</t>
    </r>
    <r>
      <rPr>
        <sz val="10"/>
        <rFont val="Arial"/>
        <family val="2"/>
      </rPr>
      <t xml:space="preserve">=Biofuel, </t>
    </r>
    <r>
      <rPr>
        <b/>
        <sz val="10"/>
        <rFont val="Arial"/>
        <family val="2"/>
      </rPr>
      <t>BAT</t>
    </r>
    <r>
      <rPr>
        <sz val="10"/>
        <rFont val="Arial"/>
        <family val="2"/>
      </rPr>
      <t xml:space="preserve">=Battery, </t>
    </r>
    <r>
      <rPr>
        <b/>
        <sz val="10"/>
        <rFont val="Arial"/>
        <family val="2"/>
      </rPr>
      <t>C</t>
    </r>
    <r>
      <rPr>
        <sz val="10"/>
        <rFont val="Arial"/>
        <family val="2"/>
      </rPr>
      <t xml:space="preserve">=Coal, </t>
    </r>
    <r>
      <rPr>
        <b/>
        <sz val="10"/>
        <rFont val="Arial"/>
        <family val="2"/>
      </rPr>
      <t>G</t>
    </r>
    <r>
      <rPr>
        <sz val="10"/>
        <rFont val="Arial"/>
        <family val="2"/>
      </rPr>
      <t xml:space="preserve">=Geothermal, </t>
    </r>
    <r>
      <rPr>
        <b/>
        <sz val="10"/>
        <rFont val="Arial"/>
        <family val="2"/>
      </rPr>
      <t>FW</t>
    </r>
    <r>
      <rPr>
        <sz val="10"/>
        <rFont val="Arial"/>
        <family val="2"/>
      </rPr>
      <t xml:space="preserve">=Flywheel, </t>
    </r>
    <r>
      <rPr>
        <b/>
        <sz val="10"/>
        <rFont val="Arial"/>
        <family val="2"/>
      </rPr>
      <t>HR</t>
    </r>
    <r>
      <rPr>
        <sz val="10"/>
        <rFont val="Arial"/>
        <family val="2"/>
      </rPr>
      <t xml:space="preserve">=Heat Recovery, </t>
    </r>
    <r>
      <rPr>
        <b/>
        <sz val="10"/>
        <rFont val="Arial"/>
        <family val="2"/>
      </rPr>
      <t>NG</t>
    </r>
    <r>
      <rPr>
        <sz val="10"/>
        <rFont val="Arial"/>
        <family val="2"/>
      </rPr>
      <t xml:space="preserve">=Natural Gas, </t>
    </r>
    <r>
      <rPr>
        <b/>
        <sz val="10"/>
        <rFont val="Arial"/>
        <family val="2"/>
      </rPr>
      <t>NU</t>
    </r>
    <r>
      <rPr>
        <sz val="10"/>
        <rFont val="Arial"/>
        <family val="2"/>
      </rPr>
      <t xml:space="preserve">=Nuclear, </t>
    </r>
    <r>
      <rPr>
        <b/>
        <sz val="10"/>
        <rFont val="Arial"/>
        <family val="2"/>
      </rPr>
      <t>O</t>
    </r>
    <r>
      <rPr>
        <sz val="10"/>
        <rFont val="Arial"/>
        <family val="2"/>
      </rPr>
      <t xml:space="preserve">=Fuel Oil, </t>
    </r>
    <r>
      <rPr>
        <b/>
        <sz val="10"/>
        <rFont val="Arial"/>
        <family val="2"/>
      </rPr>
      <t>S</t>
    </r>
    <r>
      <rPr>
        <sz val="10"/>
        <rFont val="Arial"/>
        <family val="2"/>
      </rPr>
      <t xml:space="preserve">=Solar, </t>
    </r>
    <r>
      <rPr>
        <b/>
        <sz val="10"/>
        <rFont val="Arial"/>
        <family val="2"/>
      </rPr>
      <t>W</t>
    </r>
    <r>
      <rPr>
        <sz val="10"/>
        <rFont val="Arial"/>
        <family val="2"/>
      </rPr>
      <t xml:space="preserve">=Wind, </t>
    </r>
    <r>
      <rPr>
        <b/>
        <sz val="10"/>
        <rFont val="Arial"/>
        <family val="2"/>
      </rPr>
      <t>WTR</t>
    </r>
    <r>
      <rPr>
        <sz val="10"/>
        <rFont val="Arial"/>
        <family val="2"/>
      </rPr>
      <t>=Water</t>
    </r>
  </si>
  <si>
    <t>MW-2</t>
  </si>
  <si>
    <t>Actual
On-line Date</t>
  </si>
  <si>
    <t>Reason for Withdrawal</t>
  </si>
  <si>
    <t>Project Name - Confidential</t>
  </si>
  <si>
    <t>Project Name</t>
  </si>
  <si>
    <t>The contents of these pages are subject to change without notice.  Decisions based on information contained within the California ISO's web site are the visitor's sole responsibility.</t>
  </si>
  <si>
    <t>Withdrawn Date</t>
  </si>
  <si>
    <t>Off-Peak Deliverability and Economic Only</t>
  </si>
  <si>
    <t>Type-3</t>
  </si>
  <si>
    <t>Fuel-3</t>
  </si>
  <si>
    <t>MW-3</t>
  </si>
  <si>
    <t>MWs</t>
  </si>
  <si>
    <t>Net MWs to Grid</t>
  </si>
  <si>
    <t>Report Run Date: 12/02/2022</t>
  </si>
  <si>
    <t>The California ISO Controlled Grid Generation Queue for All: Active</t>
  </si>
  <si>
    <t>TULE WIND</t>
  </si>
  <si>
    <t>ACTIVE</t>
  </si>
  <si>
    <t>Serial LGIP</t>
  </si>
  <si>
    <t>Wind Turbine</t>
  </si>
  <si>
    <t>Partial Capacity</t>
  </si>
  <si>
    <t>Off-Peak Deliverability</t>
  </si>
  <si>
    <t>SAN DIEGO</t>
  </si>
  <si>
    <t>CA</t>
  </si>
  <si>
    <t>SDGE</t>
  </si>
  <si>
    <t>Boulevard East Substation 138 kV</t>
  </si>
  <si>
    <t>Waived</t>
  </si>
  <si>
    <t>Complete</t>
  </si>
  <si>
    <t>None</t>
  </si>
  <si>
    <t>Executed</t>
  </si>
  <si>
    <t>LAKE ELSINORE ADVANCED PUMPED STORAGE PROJECT</t>
  </si>
  <si>
    <t>Storage</t>
  </si>
  <si>
    <t>Pumped-Storage hydro</t>
  </si>
  <si>
    <t>Full Capacity</t>
  </si>
  <si>
    <t>RIVERSIDE</t>
  </si>
  <si>
    <t>Proposed Lee Lake Substation 500 kV</t>
  </si>
  <si>
    <t>Re-Study</t>
  </si>
  <si>
    <t xml:space="preserve">SANDSTORM WIND POWER </t>
  </si>
  <si>
    <t>Battery</t>
  </si>
  <si>
    <t>SCE</t>
  </si>
  <si>
    <t>Devers - San Bernardino 230 kV line</t>
  </si>
  <si>
    <t>DESERT SUNLIGHT PV I</t>
  </si>
  <si>
    <t>Photovoltaic</t>
  </si>
  <si>
    <t>Solar</t>
  </si>
  <si>
    <t>Red Bluff Substation 230kV</t>
  </si>
  <si>
    <t>Required</t>
  </si>
  <si>
    <t>DESERT SUNLIGHT PV II</t>
  </si>
  <si>
    <t>DRACKER SOLAR</t>
  </si>
  <si>
    <t>TC</t>
  </si>
  <si>
    <t>Colorado River Substation 500kV</t>
  </si>
  <si>
    <t>NA</t>
  </si>
  <si>
    <t>ALMASOL</t>
  </si>
  <si>
    <t>LOS ESTEROS CRITICAL ENERGY FACILITY EXPANSION</t>
  </si>
  <si>
    <t>Combined Cycle</t>
  </si>
  <si>
    <t>Natural Gas</t>
  </si>
  <si>
    <t>SANTA CLARA</t>
  </si>
  <si>
    <t>PGAE</t>
  </si>
  <si>
    <t>Los Esteros Substation 115kV bus</t>
  </si>
  <si>
    <t xml:space="preserve">SLOTH </t>
  </si>
  <si>
    <t>Steam Turbine</t>
  </si>
  <si>
    <t>Energy Only</t>
  </si>
  <si>
    <t>Off-Peak Energy Only</t>
  </si>
  <si>
    <t>Red Bluff Substation 220kV</t>
  </si>
  <si>
    <t>SILVER STATE SOUTH SOLAR PROJECT (FKA PRIMM SOLAR 1)</t>
  </si>
  <si>
    <t>CLARK</t>
  </si>
  <si>
    <t>NV</t>
  </si>
  <si>
    <t>Eldorado-Ivanpah 230kV line</t>
  </si>
  <si>
    <t>ROSAMOND WEST SOLAR</t>
  </si>
  <si>
    <t>C01</t>
  </si>
  <si>
    <t>KERN</t>
  </si>
  <si>
    <t>Whirlwind Substation 230kV</t>
  </si>
  <si>
    <t>BLYTHE MESA SOLAR</t>
  </si>
  <si>
    <t>C02</t>
  </si>
  <si>
    <t>Colorado River Sub 230kV Bus</t>
  </si>
  <si>
    <t>CATALINA SOLAR</t>
  </si>
  <si>
    <t>APPARENT FIRST HYBRID</t>
  </si>
  <si>
    <t>653F</t>
  </si>
  <si>
    <t>SGIP-TC</t>
  </si>
  <si>
    <t>YOLO</t>
  </si>
  <si>
    <t>Woodland-Davis 115 kV</t>
  </si>
  <si>
    <t>LASSEN LODGE HYDROELECTRIC</t>
  </si>
  <si>
    <t>C04</t>
  </si>
  <si>
    <t>Hydro</t>
  </si>
  <si>
    <t>Water</t>
  </si>
  <si>
    <t>TEHAMA</t>
  </si>
  <si>
    <t>Vota - South 60 KV</t>
  </si>
  <si>
    <t>REDWOOD SOLAR FARM</t>
  </si>
  <si>
    <t>Lamont Sub 115 KV Bus</t>
  </si>
  <si>
    <t>BIG SKY SOLAR</t>
  </si>
  <si>
    <t>LOS ANGELES</t>
  </si>
  <si>
    <t>Antelope Substation 230kV bus</t>
  </si>
  <si>
    <t>WRIGHT SOLAR</t>
  </si>
  <si>
    <t>MERCED</t>
  </si>
  <si>
    <t xml:space="preserve">Los Banos-Panoche #1 230kV </t>
  </si>
  <si>
    <t>RUGGED SOLAR FARM</t>
  </si>
  <si>
    <t>Boulevard East Substation 69 kV</t>
  </si>
  <si>
    <t>STAGE COACH SOLAR</t>
  </si>
  <si>
    <t>C05</t>
  </si>
  <si>
    <t>SAN BERNARDINO</t>
  </si>
  <si>
    <t>Calcite Substation 220kV bus</t>
  </si>
  <si>
    <t>NORTHERN ORCHARD SOLAR</t>
  </si>
  <si>
    <t>C06</t>
  </si>
  <si>
    <t>Midway- Wheeler Ridge  #2 - 230 kV Line</t>
  </si>
  <si>
    <t>FIFTH STANDARD SOLAR</t>
  </si>
  <si>
    <t>FRESNO</t>
  </si>
  <si>
    <t>Gates Substation 230 kV</t>
  </si>
  <si>
    <t>JAVA SOLAR</t>
  </si>
  <si>
    <t>KINGS</t>
  </si>
  <si>
    <t>Henrietta-GWF 115 kV Line</t>
  </si>
  <si>
    <t>SUNSHINE VALLEY SOLAR 1</t>
  </si>
  <si>
    <t>NYE</t>
  </si>
  <si>
    <t>VEA</t>
  </si>
  <si>
    <t>Valley Substation 138kV</t>
  </si>
  <si>
    <t>LASSEN LODGE HYDROELECTRIC 2</t>
  </si>
  <si>
    <t>Volta-South 60 kV Line</t>
  </si>
  <si>
    <t>BLACKBRIAR</t>
  </si>
  <si>
    <t>C07</t>
  </si>
  <si>
    <t>Gates Substation 230kV</t>
  </si>
  <si>
    <t>CHULA VISTA ENERGY CENTER 2</t>
  </si>
  <si>
    <t>Otay Substation 69 kV</t>
  </si>
  <si>
    <t>NORTH JOHNSON ENERGY CENTER</t>
  </si>
  <si>
    <t>El Cajon Substation 69 kV</t>
  </si>
  <si>
    <t>ESCONDIDO ENERGY CENTER 2</t>
  </si>
  <si>
    <t>Escondido Substation 69 kV</t>
  </si>
  <si>
    <t>In Progress</t>
  </si>
  <si>
    <t xml:space="preserve">WHITE WING RANCH SOLAR </t>
  </si>
  <si>
    <t>YUMA</t>
  </si>
  <si>
    <t>AZ</t>
  </si>
  <si>
    <t>Hoodoo Wash Switchyard 500 kV</t>
  </si>
  <si>
    <t xml:space="preserve">ARES NEVADA </t>
  </si>
  <si>
    <t>Gravity via Rail</t>
  </si>
  <si>
    <t>GLW</t>
  </si>
  <si>
    <t>Gamebird Switchyard 230kV</t>
  </si>
  <si>
    <t>GASKELL WEST</t>
  </si>
  <si>
    <t>Whirlwind Substation 220 kV</t>
  </si>
  <si>
    <t>WILLOW SPRINGS SOLAR 3</t>
  </si>
  <si>
    <t>Whirlwind Substation 230 kV</t>
  </si>
  <si>
    <t>ALTAMONT MIDWAY LTD</t>
  </si>
  <si>
    <t>FT</t>
  </si>
  <si>
    <t>ALAMEDA</t>
  </si>
  <si>
    <t xml:space="preserve">Altamont Midway Substation 230 kV </t>
  </si>
  <si>
    <t>BEAR CANYON ENERGY STORAGE</t>
  </si>
  <si>
    <t>C08</t>
  </si>
  <si>
    <t>LAKE</t>
  </si>
  <si>
    <t>Geysers #12-Fulton 230kV line</t>
  </si>
  <si>
    <t>FOUNTAIN WIND</t>
  </si>
  <si>
    <t>SHASTA</t>
  </si>
  <si>
    <t xml:space="preserve">Pit1-Cottonwood 230kV line </t>
  </si>
  <si>
    <t>NORTH CENTRAL VALLEY</t>
  </si>
  <si>
    <t>SAN JOAQUIN</t>
  </si>
  <si>
    <t>Belotta Substation 115 kV</t>
  </si>
  <si>
    <t>ULTRAPOWER CHINESE STATION BESS</t>
  </si>
  <si>
    <t>TUOLUMNE</t>
  </si>
  <si>
    <t>Melones-Curtis 115kV line</t>
  </si>
  <si>
    <t>CHESTNUT WESTSIDE</t>
  </si>
  <si>
    <t>LUNA VALLEY SOLAR</t>
  </si>
  <si>
    <t>Tranquility Substation 230kV</t>
  </si>
  <si>
    <t>SCARLET</t>
  </si>
  <si>
    <t>Tranquillity Switching Station 230kV</t>
  </si>
  <si>
    <t>WESTLANDS ALMOND</t>
  </si>
  <si>
    <t>Kent SW STA 70 kV</t>
  </si>
  <si>
    <t>WESTLANDS SOLAR BLUE</t>
  </si>
  <si>
    <t>LAKE ALPAUGH BATTERY STORAGE</t>
  </si>
  <si>
    <t>TULARE</t>
  </si>
  <si>
    <t xml:space="preserve">Corcoran-Olive Switching Station 115 kV </t>
  </si>
  <si>
    <t>SLATE</t>
  </si>
  <si>
    <t>Mustang Switching Station 230kV</t>
  </si>
  <si>
    <t>BIG ROCK SOLAR FARM</t>
  </si>
  <si>
    <t>IMPERIAL</t>
  </si>
  <si>
    <t>Imperial Valley Substation 230 kV</t>
  </si>
  <si>
    <t>FALLBROOK ENERGY STORAGE</t>
  </si>
  <si>
    <t>Avocado Substation 69 kV</t>
  </si>
  <si>
    <t>GATEWAY ENERGY STORAGE</t>
  </si>
  <si>
    <t>Otay Mesa Switchyard 230 kV</t>
  </si>
  <si>
    <t>MCFARLAND SOLAR</t>
  </si>
  <si>
    <t>LECONTE ENERGY STORAGE</t>
  </si>
  <si>
    <t>CRIMSON</t>
  </si>
  <si>
    <t>Colorado River Substation 230kV</t>
  </si>
  <si>
    <t>ARLINGTON</t>
  </si>
  <si>
    <t>QUARTZITE SOLAR 8</t>
  </si>
  <si>
    <t>Colorado River Substation 220kV</t>
  </si>
  <si>
    <t>VICTORY PASS SOLAR</t>
  </si>
  <si>
    <t>ARATINA SOLAR CENTER 1</t>
  </si>
  <si>
    <t>Kramer Substation 230kV</t>
  </si>
  <si>
    <t>SIENNA SOLAR FARM</t>
  </si>
  <si>
    <t>Calcite Substation 230kV</t>
  </si>
  <si>
    <t>ANTELOPE SOLAR 2</t>
  </si>
  <si>
    <t>Antelope Substation 220kV</t>
  </si>
  <si>
    <t>ROSAMOND SOUTH EAST</t>
  </si>
  <si>
    <t xml:space="preserve">GOLDEN FIELDS SOLAR </t>
  </si>
  <si>
    <t xml:space="preserve">Whirlwind Substation 230kV </t>
  </si>
  <si>
    <t>RABBITBRUSH SOLAR</t>
  </si>
  <si>
    <t>WILLOW SPRINGS SOLAR 4</t>
  </si>
  <si>
    <t>AGUA CALIENTE SOLAR 2</t>
  </si>
  <si>
    <t>ISP</t>
  </si>
  <si>
    <t>MARICOPA</t>
  </si>
  <si>
    <t>DAYLIGHT</t>
  </si>
  <si>
    <t>C09</t>
  </si>
  <si>
    <t>MEDEIROS SOLAR</t>
  </si>
  <si>
    <t>Los Banos - O'Neil PGP 70 kV Line</t>
  </si>
  <si>
    <t>PLUOT</t>
  </si>
  <si>
    <t>Gates 230 kV.</t>
  </si>
  <si>
    <t>POMEGRANATE</t>
  </si>
  <si>
    <t>PROXIMA SOLAR</t>
  </si>
  <si>
    <t>STANISLAUS</t>
  </si>
  <si>
    <t>Quinto-Westley 230 kV line</t>
  </si>
  <si>
    <t>NORTHERN ORCHARD SOLAR 2</t>
  </si>
  <si>
    <t>Midway - Wheeler Ridge 230kV #2 line</t>
  </si>
  <si>
    <t>NORTHERN ORCHARD SOLAR 3</t>
  </si>
  <si>
    <t>CORBY</t>
  </si>
  <si>
    <t>SOLANO</t>
  </si>
  <si>
    <t>Vaca-Dixon Substation 230kV</t>
  </si>
  <si>
    <t>CASCADE ENERGY STORAGE</t>
  </si>
  <si>
    <t xml:space="preserve">Weber Substation 60kV </t>
  </si>
  <si>
    <t>KOLA</t>
  </si>
  <si>
    <t>Tesla Substation 230kV</t>
  </si>
  <si>
    <t xml:space="preserve">MULQUEENEY RANCH WIND </t>
  </si>
  <si>
    <t>Tesla 230 kV Bus "C"</t>
  </si>
  <si>
    <t>MESQUITE SOLAR 4</t>
  </si>
  <si>
    <t>Hassayampa Common Bus 500 kV</t>
  </si>
  <si>
    <t>MARVEL</t>
  </si>
  <si>
    <t>Devers Substation 230kV</t>
  </si>
  <si>
    <t>SOL CATCHER BESS</t>
  </si>
  <si>
    <t>Red Bluff 220 kV</t>
  </si>
  <si>
    <t>DAGGETT SOLAR 1</t>
  </si>
  <si>
    <t>Coolwater Substation 115kV</t>
  </si>
  <si>
    <t>DAGGETT SOLAR 2</t>
  </si>
  <si>
    <t>DAGGETT SOLAR 3</t>
  </si>
  <si>
    <t>WILLY 9</t>
  </si>
  <si>
    <t>SOLAR STAR 3</t>
  </si>
  <si>
    <t>SOLAR STAR 4</t>
  </si>
  <si>
    <t>EDSAN 1</t>
  </si>
  <si>
    <t>Windhub Substation 230kV</t>
  </si>
  <si>
    <t>SAGEBRUSH SOLAR 2</t>
  </si>
  <si>
    <t>Vincent Substation 230kV</t>
  </si>
  <si>
    <t>CYCLONE SOLAR</t>
  </si>
  <si>
    <t>TROPICO SOLAR</t>
  </si>
  <si>
    <t xml:space="preserve">Whirlwind Substation 230 kV </t>
  </si>
  <si>
    <t>PASTORIA SOLAR</t>
  </si>
  <si>
    <t>Pastoria Substation 230kV</t>
  </si>
  <si>
    <t>POLETA SPRING SOLAR</t>
  </si>
  <si>
    <t>SCE owned Eldorado Bus 230kV</t>
  </si>
  <si>
    <t>YELLOW PINE 2</t>
  </si>
  <si>
    <t>Crazy Eyes Substation 230kV</t>
  </si>
  <si>
    <t xml:space="preserve">CRESCENT PEAK </t>
  </si>
  <si>
    <t>Sloan Canyon Switching Station 230kV</t>
  </si>
  <si>
    <t>ARAMIS POWER PLANT</t>
  </si>
  <si>
    <t>C10</t>
  </si>
  <si>
    <t>Cayetano Substation 230kV</t>
  </si>
  <si>
    <t>PAULSELL SOLAR ENERGY CENTER</t>
  </si>
  <si>
    <t>Crow Creek Switching Station 60kV</t>
  </si>
  <si>
    <t>SAND HILL C</t>
  </si>
  <si>
    <t>Delta Switching Yard-Tesla 230kV line</t>
  </si>
  <si>
    <t>WEST FORD FLAT ENERGY STORAGE</t>
  </si>
  <si>
    <t>Fulton Substation 230kV</t>
  </si>
  <si>
    <t>GONZAGA WIND FARM</t>
  </si>
  <si>
    <t>Los Banos Substation 70kV</t>
  </si>
  <si>
    <t>HEARTLAND 1</t>
  </si>
  <si>
    <t>Tranquility Switching Station 230kV</t>
  </si>
  <si>
    <t>HEARTLAND 2</t>
  </si>
  <si>
    <t>LAS CAMAS 1</t>
  </si>
  <si>
    <t>Los Banos Substation 230kV</t>
  </si>
  <si>
    <t>REDUX SOLAR</t>
  </si>
  <si>
    <t>SONRISA</t>
  </si>
  <si>
    <t>DRIFTWOOD STELLA</t>
  </si>
  <si>
    <t>Midway Substation 115kV</t>
  </si>
  <si>
    <t>SANDRINI SOL 1</t>
  </si>
  <si>
    <t>Wheeler Ridge Substation 70kV</t>
  </si>
  <si>
    <t>SANDRINI SOL 2</t>
  </si>
  <si>
    <t>Wheeler Ridge Substation 230kV</t>
  </si>
  <si>
    <t>ATLAS SOLAR</t>
  </si>
  <si>
    <t>LA PAZ</t>
  </si>
  <si>
    <t>DCRT</t>
  </si>
  <si>
    <t>Delaney-Colorado River 500kV</t>
  </si>
  <si>
    <t>ATHOS POWER PLANT</t>
  </si>
  <si>
    <t>BALDY MESA</t>
  </si>
  <si>
    <t>Roadway Substation 115kV bus</t>
  </si>
  <si>
    <t>CAMINO SOLAR</t>
  </si>
  <si>
    <t>EDSAN 2</t>
  </si>
  <si>
    <t>MOUNT LAGUNA WIND 2</t>
  </si>
  <si>
    <t>Suncrest - Ocotillo 500 kV Line</t>
  </si>
  <si>
    <t>STARLIGHT SOLAR</t>
  </si>
  <si>
    <t>VIKTORIA SOLAR</t>
  </si>
  <si>
    <t>AJO POWER BANK</t>
  </si>
  <si>
    <t>C11</t>
  </si>
  <si>
    <t>Llagas-Gilroy Foods 115 kV line</t>
  </si>
  <si>
    <t>ANGELA</t>
  </si>
  <si>
    <t>Olive Switching Station 115kV</t>
  </si>
  <si>
    <t>BEAUCHAMP SOLAR</t>
  </si>
  <si>
    <t>COLUSA</t>
  </si>
  <si>
    <t>Cortina Substation 115kV</t>
  </si>
  <si>
    <t>HUMMINGBIRD ENERGY STORAGE</t>
  </si>
  <si>
    <t>Metcalf 115kV</t>
  </si>
  <si>
    <t>JANUS</t>
  </si>
  <si>
    <t>Cortina Substation 60kV</t>
  </si>
  <si>
    <t>LAS CAMAS 3</t>
  </si>
  <si>
    <t>Los Banos 230kV</t>
  </si>
  <si>
    <t>MILPA POWER BANK</t>
  </si>
  <si>
    <t>Los Esteros Substation 115kV</t>
  </si>
  <si>
    <t>MULQUEENEY RANCH WIND 2</t>
  </si>
  <si>
    <t>PINTO PASS</t>
  </si>
  <si>
    <t>CONTRA COSTA</t>
  </si>
  <si>
    <t>Christie Substation 60kV</t>
  </si>
  <si>
    <t>RECLAIMED WIND</t>
  </si>
  <si>
    <t>Kelso - Tesla Tap 230kV</t>
  </si>
  <si>
    <t>SOLANO 4 WIND</t>
  </si>
  <si>
    <t>Birds Landing Switching Station 230kV</t>
  </si>
  <si>
    <t>CABALLERO STORAGE</t>
  </si>
  <si>
    <t>SAN LUIS OBISPO</t>
  </si>
  <si>
    <t>Mesa Substation 230kV</t>
  </si>
  <si>
    <t>KEY STORAGE 1</t>
  </si>
  <si>
    <t>Gates Sub 500kV</t>
  </si>
  <si>
    <t>PANOCHE ENERGY CENTER C11</t>
  </si>
  <si>
    <t>Gas Turbine</t>
  </si>
  <si>
    <t>Panoche Substation 230kV</t>
  </si>
  <si>
    <t>TEPONA OFF-SHORE WIND</t>
  </si>
  <si>
    <t>HUMBOLDT</t>
  </si>
  <si>
    <t>Humboldt Substation 115kV</t>
  </si>
  <si>
    <t>AZALEA</t>
  </si>
  <si>
    <t xml:space="preserve">Arco Substation 70kV </t>
  </si>
  <si>
    <t>CHALAN SOLAR</t>
  </si>
  <si>
    <t>Arco Substation 230kV</t>
  </si>
  <si>
    <t>DESCENDANT RANCH 1</t>
  </si>
  <si>
    <t>Delevan Sub 230kV</t>
  </si>
  <si>
    <t>JASMINE</t>
  </si>
  <si>
    <t>Lakeview Substation 70kV</t>
  </si>
  <si>
    <t>PROSPECT ENERGY STORAGE</t>
  </si>
  <si>
    <t>SACRAMENTO</t>
  </si>
  <si>
    <t>Gold Hill Substation 60kV</t>
  </si>
  <si>
    <t>BELLEFIELD SOLAR FARM</t>
  </si>
  <si>
    <t>REXFORD SOLAR FARM</t>
  </si>
  <si>
    <t>Vestal Substation 230kV</t>
  </si>
  <si>
    <t>SANBORN SOLAR 2</t>
  </si>
  <si>
    <t>BALDY MESA 2</t>
  </si>
  <si>
    <t>Roadway Substation 115kV</t>
  </si>
  <si>
    <t>ARIDA SOLAR FARM</t>
  </si>
  <si>
    <t>Mohave Substation 500kV</t>
  </si>
  <si>
    <t>QUARTZITE SOLAR 11</t>
  </si>
  <si>
    <t>WINDY WASH SOLAR</t>
  </si>
  <si>
    <t>Devers Substation 220kV</t>
  </si>
  <si>
    <t>CENTENNIAL FLATS</t>
  </si>
  <si>
    <t>Delaney-Colorado River 500kV line</t>
  </si>
  <si>
    <t>BATERIA DEL SUR</t>
  </si>
  <si>
    <t>TBD</t>
  </si>
  <si>
    <t>KETTLE SOLAR ONE</t>
  </si>
  <si>
    <t>Carrizo Gorge Switchyard 138 kV</t>
  </si>
  <si>
    <t>VULCAN</t>
  </si>
  <si>
    <t>IRVING STORAGE</t>
  </si>
  <si>
    <t>MONTEREY</t>
  </si>
  <si>
    <t>Moss Landing Substation 500kV</t>
  </si>
  <si>
    <t>PLANO STORAGE</t>
  </si>
  <si>
    <t>TANAGER STORAGE</t>
  </si>
  <si>
    <t>C12</t>
  </si>
  <si>
    <t>Los Esteros Substation 230kV</t>
  </si>
  <si>
    <t>CORMORANT STORAGE</t>
  </si>
  <si>
    <t>SAN FRANCISCO</t>
  </si>
  <si>
    <t>Martin Substation 115kV</t>
  </si>
  <si>
    <t>JEWELFLOWER STORAGE</t>
  </si>
  <si>
    <t>Metcalf Substation  230kV</t>
  </si>
  <si>
    <t>NOOSA ENERGY STORAGE</t>
  </si>
  <si>
    <t>Ripon Substation 115kV</t>
  </si>
  <si>
    <t>HYDASPES</t>
  </si>
  <si>
    <t>Miller #1 Tap 115 kV</t>
  </si>
  <si>
    <t>DYNAMO SOLAR</t>
  </si>
  <si>
    <t>NAPA</t>
  </si>
  <si>
    <t>Tulucay Substation 60kV</t>
  </si>
  <si>
    <t>AIR STATION 1</t>
  </si>
  <si>
    <t>Henrietta-Lemoore NAS 70 kV</t>
  </si>
  <si>
    <t>ARCTURUS</t>
  </si>
  <si>
    <t>KINGSROAD HYBRID SOLAR</t>
  </si>
  <si>
    <t>CHAMISE</t>
  </si>
  <si>
    <t>Midway-Tupman-Rio Bravo-Renfro 115 kV</t>
  </si>
  <si>
    <t>PELICANS JAW HYBRID SOLAR</t>
  </si>
  <si>
    <t>Gates-Midway 230 kV</t>
  </si>
  <si>
    <t>BUTTONBUSH SOLAR HYBRID ENERGY CENTER</t>
  </si>
  <si>
    <t>Midway Substation 500kV</t>
  </si>
  <si>
    <t>ARATINA SOLAR CENTER 2</t>
  </si>
  <si>
    <t>AVOCET STORAGE</t>
  </si>
  <si>
    <t>Hinson Substation 230kV</t>
  </si>
  <si>
    <t>COMMERCE ENERGY STORAGE</t>
  </si>
  <si>
    <t>Laguna Bell Substation 230kV</t>
  </si>
  <si>
    <t>KESTREL STORAGE</t>
  </si>
  <si>
    <t>Walnut Substation 220kV</t>
  </si>
  <si>
    <t>LOCKHART SOLAR 2</t>
  </si>
  <si>
    <t>GOLDBACK SOLAR CENTER</t>
  </si>
  <si>
    <t>VENTURA</t>
  </si>
  <si>
    <t>Moorpark Substation 230 kV</t>
  </si>
  <si>
    <t>ANGELENO SOLAR FARM</t>
  </si>
  <si>
    <t>Vincent Substation 500kV</t>
  </si>
  <si>
    <t>HUMIDOR STORAGE 1</t>
  </si>
  <si>
    <t>Vincent Substation 230 kV</t>
  </si>
  <si>
    <t>GLENFELIZ SOLAR FARM</t>
  </si>
  <si>
    <t>Windhub Substation 220kV</t>
  </si>
  <si>
    <t>SANBORN HYBRID 3</t>
  </si>
  <si>
    <t>Windhub Substation 500kV</t>
  </si>
  <si>
    <t>CALYPSO SOLAR</t>
  </si>
  <si>
    <t>RAMPA</t>
  </si>
  <si>
    <t>Etiwanda Substation 230kV</t>
  </si>
  <si>
    <t>OBERON</t>
  </si>
  <si>
    <t>Red Bluff Substation 500kV</t>
  </si>
  <si>
    <t>LYCAN SOLAR</t>
  </si>
  <si>
    <t>MENIFEE POWER BANK</t>
  </si>
  <si>
    <t>Valley Substation 500kV</t>
  </si>
  <si>
    <t>DOUBLE BUTTE STORAGE</t>
  </si>
  <si>
    <t>Valley Substation 500 kV</t>
  </si>
  <si>
    <t>ANGORA SOLAR FARM</t>
  </si>
  <si>
    <t>BONANZA SOLAR</t>
  </si>
  <si>
    <t>CLARK/NYE</t>
  </si>
  <si>
    <t>Innovation 230kV Sub</t>
  </si>
  <si>
    <t>ROUGH HAT HYBRID SOLAR</t>
  </si>
  <si>
    <t>Trout Canyon Switching Station 230kV</t>
  </si>
  <si>
    <t>YELLOW PINE 3</t>
  </si>
  <si>
    <t>Trout Canyon Substation 230kV</t>
  </si>
  <si>
    <t>BONANZA PEAK SOLAR FARM</t>
  </si>
  <si>
    <t>CLARK AND NYE</t>
  </si>
  <si>
    <t>SANDPIPER STORAGE</t>
  </si>
  <si>
    <t>ORANGE</t>
  </si>
  <si>
    <t>Talega Substation 138 kV</t>
  </si>
  <si>
    <t>CIMARRON WIND</t>
  </si>
  <si>
    <t>TECATE</t>
  </si>
  <si>
    <t>MX</t>
  </si>
  <si>
    <t>East County Substation 230 kV</t>
  </si>
  <si>
    <t>OBSIDIAN WIND</t>
  </si>
  <si>
    <t>BAJA CALIFORNIA</t>
  </si>
  <si>
    <t>VENTASSO ENERGY STORAGE</t>
  </si>
  <si>
    <t>HOODINI</t>
  </si>
  <si>
    <t>YUMA COUNTY</t>
  </si>
  <si>
    <t>VOLTA DE MEXICALI</t>
  </si>
  <si>
    <t>SONORA</t>
  </si>
  <si>
    <t>KINGSLEY SOLAR FARM</t>
  </si>
  <si>
    <t>SUNRISE BUTTE</t>
  </si>
  <si>
    <t>POME BESS</t>
  </si>
  <si>
    <t>Pomerado Substation 69 kV</t>
  </si>
  <si>
    <t>PEREGRINE STORAGE</t>
  </si>
  <si>
    <t>Silvergate Substation 230 kV</t>
  </si>
  <si>
    <t>MARINE DEPOT</t>
  </si>
  <si>
    <t>SAN DEIGO</t>
  </si>
  <si>
    <t>Point Loma Substation 69 kV</t>
  </si>
  <si>
    <t>NIGHTHAWK STORAGE</t>
  </si>
  <si>
    <t>Sycamore Canyon Substation 138 kV</t>
  </si>
  <si>
    <t>HARQUAHALA SUNRISE</t>
  </si>
  <si>
    <t>C13</t>
  </si>
  <si>
    <t>Delaney Substation 500 kV</t>
  </si>
  <si>
    <t xml:space="preserve">AQUEDUCT ENERGY STORAGE </t>
  </si>
  <si>
    <t>Contra Costa-Delta Switchyard 230 kV Line</t>
  </si>
  <si>
    <t>CONAWAY HYBRID POWER PLANT</t>
  </si>
  <si>
    <t>Woodland - Davis 115 kV</t>
  </si>
  <si>
    <t>CROSSROADS STORAGE</t>
  </si>
  <si>
    <t>Round Mountain Substation 230kV</t>
  </si>
  <si>
    <t>DENALI ENERGY STORAGE</t>
  </si>
  <si>
    <t>SAN JAUQUIN</t>
  </si>
  <si>
    <t>Vierra Substation 115kV</t>
  </si>
  <si>
    <t>FORTIS</t>
  </si>
  <si>
    <t>BIRDS LANDING SWITCHING STATION 230kV</t>
  </si>
  <si>
    <t>MEADOWS ENERGY STORAGE</t>
  </si>
  <si>
    <t>PLACER</t>
  </si>
  <si>
    <t>Atlantic Substation 60kV</t>
  </si>
  <si>
    <t>NORTH BAY ENERGY STORAGE</t>
  </si>
  <si>
    <t>SONOMA COUNTY</t>
  </si>
  <si>
    <t>Lakeville Substation 60kV</t>
  </si>
  <si>
    <t>POTENTIA-VIRIDI</t>
  </si>
  <si>
    <t>Tesla Substation 500 kV</t>
  </si>
  <si>
    <t>STEEL CITY BATTERY STORAGE</t>
  </si>
  <si>
    <t>Pittsburg Substation 230kV</t>
  </si>
  <si>
    <t>ROSEMARY</t>
  </si>
  <si>
    <t>Crescent Switching Station 70kV</t>
  </si>
  <si>
    <t>BIA BESS 1</t>
  </si>
  <si>
    <t xml:space="preserve">GWF Switching Station 115 kV </t>
  </si>
  <si>
    <t>GONZAGA HYBRID</t>
  </si>
  <si>
    <t>ZETA</t>
  </si>
  <si>
    <t>Mercy Springs Switching Station 70kV</t>
  </si>
  <si>
    <t>AUSTIN ES</t>
  </si>
  <si>
    <t>Morro Bay Substation 230kV</t>
  </si>
  <si>
    <t>BLUFF TRAIL STORAGE</t>
  </si>
  <si>
    <t>MesaSubstation 230kV</t>
  </si>
  <si>
    <t>HAWKINS SOLAR HYBRID</t>
  </si>
  <si>
    <t>ARCO Substation 230kV</t>
  </si>
  <si>
    <t>PECHO ENERGY STORAGE</t>
  </si>
  <si>
    <t>Other</t>
  </si>
  <si>
    <t>Morro Bay Switching Station 230kV</t>
  </si>
  <si>
    <t>PUFF HYBRID SOLAR</t>
  </si>
  <si>
    <t>SECOND FIDDLE</t>
  </si>
  <si>
    <t>Solar Thermal</t>
  </si>
  <si>
    <t>Lamont Substation 115kV</t>
  </si>
  <si>
    <t>SUNRISE POWER IMPROVEMENT</t>
  </si>
  <si>
    <t>Midway Substation 230kV</t>
  </si>
  <si>
    <t>WHALE ROCK ENERGY</t>
  </si>
  <si>
    <t>Caliente Switching Station 230kV</t>
  </si>
  <si>
    <t>WINDWALKER OFFSHORE</t>
  </si>
  <si>
    <t>Diablo Canyon Switching Station 500kV</t>
  </si>
  <si>
    <t>WINSTON HYBRID PV AND BESS</t>
  </si>
  <si>
    <t>COBALT</t>
  </si>
  <si>
    <t>DESERT SANDS</t>
  </si>
  <si>
    <t>ETERNAL PUMPED STORAGE</t>
  </si>
  <si>
    <t>GRACE ENERGY CENTER</t>
  </si>
  <si>
    <t>PORTA</t>
  </si>
  <si>
    <t>DEVERS SUBSTATION 220kV</t>
  </si>
  <si>
    <t>SAPPHIRE SOLAR</t>
  </si>
  <si>
    <t>COMMERCE ENERGY STORAGE 2</t>
  </si>
  <si>
    <t>ROADHOUSE STORAGE</t>
  </si>
  <si>
    <t>Mira Loma Substation 230kV</t>
  </si>
  <si>
    <t>OVERNIGHT SOLAR</t>
  </si>
  <si>
    <t>SEGS EXPANSION 2 HYBRID</t>
  </si>
  <si>
    <t>Kramer Junction Substation 230kV</t>
  </si>
  <si>
    <t>VENTOSO</t>
  </si>
  <si>
    <t>SAN  BERNARDINO</t>
  </si>
  <si>
    <t>COOLWATER SUBSTATION 115kV</t>
  </si>
  <si>
    <t>BELLEFIELD 3 SOLAR FARM</t>
  </si>
  <si>
    <t>WILLOW ROCK ENERGY STORAGE</t>
  </si>
  <si>
    <t>SHOALS ENERGY STORAGE</t>
  </si>
  <si>
    <t>Mandalay Switchyard 220kV</t>
  </si>
  <si>
    <t>KEYHOLE WIND</t>
  </si>
  <si>
    <t>REXFORD 2 SOLAR FARM</t>
  </si>
  <si>
    <t>SANBORN HYBRID 4</t>
  </si>
  <si>
    <t>SANBORN 5 HYBRID</t>
  </si>
  <si>
    <t>SEQUOIA</t>
  </si>
  <si>
    <t>Vestal Substation 230 kV</t>
  </si>
  <si>
    <t>ARIDA 3 SOLAR FARM</t>
  </si>
  <si>
    <t>DELAMAR ENERGY STORAGE</t>
  </si>
  <si>
    <t>Eldorado Substation 230kV</t>
  </si>
  <si>
    <t>CALVADA SPRINGS SOLAR</t>
  </si>
  <si>
    <t>INYO</t>
  </si>
  <si>
    <t>ROUGH HAT 2</t>
  </si>
  <si>
    <t>SAGITTARIUS HYBRID</t>
  </si>
  <si>
    <t>WATER ROCK SOLAR 1</t>
  </si>
  <si>
    <t>Gamebird Substation 230kV</t>
  </si>
  <si>
    <t>AMPCHAMP STORAGE</t>
  </si>
  <si>
    <t>CAPTIVA ENERGY STORAGE</t>
  </si>
  <si>
    <t>Trabuco - Capistrano 138 kV Line</t>
  </si>
  <si>
    <t>DROP ZONE STORAGE</t>
  </si>
  <si>
    <t>DUCK PILOT STORAGE</t>
  </si>
  <si>
    <t>Los Coches Substation 138 kV</t>
  </si>
  <si>
    <t>ELISABETH</t>
  </si>
  <si>
    <t>HEDIONDA ENERGY STORAGE</t>
  </si>
  <si>
    <t>Encina Substation 138 kV</t>
  </si>
  <si>
    <t>HINTON ENERGY STORAGE</t>
  </si>
  <si>
    <t>Creelman Substation 69 kV</t>
  </si>
  <si>
    <t>SADDLE MOUNTAIN SOLAR</t>
  </si>
  <si>
    <t>SCAFELL STORAGE</t>
  </si>
  <si>
    <t>SEGURO STORAGE</t>
  </si>
  <si>
    <t>Escondido Substation 230 kV</t>
  </si>
  <si>
    <t>SUN STREAMS 4</t>
  </si>
  <si>
    <t>SUN STREAMS 5</t>
  </si>
  <si>
    <t>VIENTO FRONTERIZO</t>
  </si>
  <si>
    <t>MUNICIPALITY OF TECATE</t>
  </si>
  <si>
    <t>East County Substation 500 kV</t>
  </si>
  <si>
    <t>VIKING ENERGY STORAGE</t>
  </si>
  <si>
    <t>Ocean Ranch Substation 69 kV</t>
  </si>
  <si>
    <t>HIGH DESERT POWER PLANT UPDATE</t>
  </si>
  <si>
    <t>Victor Substation</t>
  </si>
  <si>
    <t>OAKLAND ES UNIT 3</t>
  </si>
  <si>
    <t>Oakland C Sub via Oakland C-Turbine 115 kV Line</t>
  </si>
  <si>
    <t>MIDLAND ES</t>
  </si>
  <si>
    <t>C14</t>
  </si>
  <si>
    <t>Morro Bay Substation</t>
  </si>
  <si>
    <t>GOAL LINE RELIABILITY</t>
  </si>
  <si>
    <t>Esco Substation 69 kV</t>
  </si>
  <si>
    <t>CASCADE ENERGY STORAGE EXPANSION</t>
  </si>
  <si>
    <t>SAN JOAQUIN COUNTY</t>
  </si>
  <si>
    <t>Weber Substation</t>
  </si>
  <si>
    <t>BRIX ENERGY STORAGE</t>
  </si>
  <si>
    <t>Fulton Substation</t>
  </si>
  <si>
    <t>TAMALPAIS ENERGY STORAGE</t>
  </si>
  <si>
    <t>MARIN</t>
  </si>
  <si>
    <t>Ignacio Substation 115 kV</t>
  </si>
  <si>
    <t>BOREALIS ENERGY STORAGE</t>
  </si>
  <si>
    <t>SONOMA</t>
  </si>
  <si>
    <t>Lakeville Substation 115 kV</t>
  </si>
  <si>
    <t>GENOA ENERGY STORAGE</t>
  </si>
  <si>
    <t>Vaca-Lakeville #1 230 kV line</t>
  </si>
  <si>
    <t>TOLENAS</t>
  </si>
  <si>
    <t>Lambie Substation 230 kV</t>
  </si>
  <si>
    <t>BRUSHY</t>
  </si>
  <si>
    <t>KANOA SOLAR</t>
  </si>
  <si>
    <t>GLENN</t>
  </si>
  <si>
    <t>Logan Creek-Delevan 230 kV</t>
  </si>
  <si>
    <t>NORTH BAY ENERGY STORAGE 2</t>
  </si>
  <si>
    <t>Lakeville Substation 60 kV</t>
  </si>
  <si>
    <t>WILDHORSE ENERGY CENTER</t>
  </si>
  <si>
    <t>Geothermal</t>
  </si>
  <si>
    <t>Fulton Substaiton 230 kV</t>
  </si>
  <si>
    <t>DRANEM ENERGY STORAGE</t>
  </si>
  <si>
    <t>Vaca-Dixon Substation 500 kV</t>
  </si>
  <si>
    <t>MYRTLE</t>
  </si>
  <si>
    <t>Santa Rosa-Corona 115 kV line</t>
  </si>
  <si>
    <t>SUNRIDGE STORAGE</t>
  </si>
  <si>
    <t>Gold Hill-Eight Mile Road 230 kV</t>
  </si>
  <si>
    <t>HIGH WINDS STORAGE</t>
  </si>
  <si>
    <t>Birds Landing Substation 230 kV</t>
  </si>
  <si>
    <t>BLUE BIRD</t>
  </si>
  <si>
    <t>SUTTER</t>
  </si>
  <si>
    <t>Rio Oso Substation 115 kV</t>
  </si>
  <si>
    <t>BULL RUN</t>
  </si>
  <si>
    <t>BUTTE</t>
  </si>
  <si>
    <t>Table Mountain Substation 115 kV</t>
  </si>
  <si>
    <t>BULL RUN 2 ES</t>
  </si>
  <si>
    <t>CORBY 2</t>
  </si>
  <si>
    <t>Vaca-Dixon Substation 230 kV</t>
  </si>
  <si>
    <t>TRES RIOS ENERGY CENTER</t>
  </si>
  <si>
    <t>YUBA</t>
  </si>
  <si>
    <t>Table Mtn-Rio Oso 230 kV</t>
  </si>
  <si>
    <t>ARGES BESS</t>
  </si>
  <si>
    <t>Vaca Dixon Substation 115 kV</t>
  </si>
  <si>
    <t>BLITZ ENERGY STORAGE</t>
  </si>
  <si>
    <t>Fulton Substation 115 kV</t>
  </si>
  <si>
    <t>GRINDSTONE CREEK SOLAR</t>
  </si>
  <si>
    <t>Cottonwood-Delevan #1 and #2 230 kV</t>
  </si>
  <si>
    <t>MAYACAMAS GEOTHERMAL</t>
  </si>
  <si>
    <t>Geysers #3-Cloverdale 115 kV</t>
  </si>
  <si>
    <t>MEADOW RIDGE SOLAR AND BATTERY</t>
  </si>
  <si>
    <t>PIT#1 - Cottonwood 230 kV</t>
  </si>
  <si>
    <t>VERBENA ENERGY STORAGE</t>
  </si>
  <si>
    <t xml:space="preserve">Pease-Harter 60 kV Line </t>
  </si>
  <si>
    <t>STONY CREEK SOLAR</t>
  </si>
  <si>
    <t>TOWNSHIP POWER BANK</t>
  </si>
  <si>
    <t>SEAHAWK STORAGE</t>
  </si>
  <si>
    <t>SANTA CRUZ</t>
  </si>
  <si>
    <t>Green Valley Substation 115 kV</t>
  </si>
  <si>
    <t>TOKAY STORAGE</t>
  </si>
  <si>
    <t>Santa Teresa Substation 115 kV</t>
  </si>
  <si>
    <t>VELAS</t>
  </si>
  <si>
    <t>Schulte Substation 115 kV</t>
  </si>
  <si>
    <t>STAGELINE ENERGY STORAGE</t>
  </si>
  <si>
    <t>Palermo Substation 115 kV</t>
  </si>
  <si>
    <t>ALLEGHENY ENERGY STORAGE</t>
  </si>
  <si>
    <t>Pittsburg Substation 115 kV</t>
  </si>
  <si>
    <t>BEOWULF ENERGY STORAGE</t>
  </si>
  <si>
    <t>Evergreen Substation 115 kV bus</t>
  </si>
  <si>
    <t>COMMANDER ENERGY STORAGE</t>
  </si>
  <si>
    <t>Pittsburg Substation 230 kV</t>
  </si>
  <si>
    <t>DELILAH ENERGY STORAGE</t>
  </si>
  <si>
    <t>Pittsburg-Tesla #1 230 kV line</t>
  </si>
  <si>
    <t>DOUBLE SPRINGS ENERGY STORAGE</t>
  </si>
  <si>
    <t>CALAVERAS</t>
  </si>
  <si>
    <t>Valley Springs Substation 60 kV</t>
  </si>
  <si>
    <t>JAGUAR ENERGY STORAGE</t>
  </si>
  <si>
    <t>Grant-Eastshore 115 kV Line #1</t>
  </si>
  <si>
    <t>LANYARD ENERGY STORAGE</t>
  </si>
  <si>
    <t>Pittsburg-Kirker-Columbia Steel 115kV Line</t>
  </si>
  <si>
    <t>MOONSTONE ENERGY STORAGE</t>
  </si>
  <si>
    <t>Tassajara - Newark 230 kV</t>
  </si>
  <si>
    <t>PALMETTO ENERGY STORAGE</t>
  </si>
  <si>
    <t xml:space="preserve">Oakland C Sub 115 kV </t>
  </si>
  <si>
    <t>SPECTRUM ENERGY STORAGE</t>
  </si>
  <si>
    <t>Tesla-Newark #1 230 kV Line</t>
  </si>
  <si>
    <t>LACUNA ENERGY STORAGE</t>
  </si>
  <si>
    <t>Dumbarton-Newark 115 kV line</t>
  </si>
  <si>
    <t>BLUE OAK STORAGE</t>
  </si>
  <si>
    <t>Tesla-Tracy #1 230 kV line</t>
  </si>
  <si>
    <t>ZIETZ STORAGE</t>
  </si>
  <si>
    <t>Llagas Substation 115 kV</t>
  </si>
  <si>
    <t>HADSELVILLE</t>
  </si>
  <si>
    <t>Bellota-Warnerville and Bellota Cottle Lines 230 kV</t>
  </si>
  <si>
    <t>PRESIDIO</t>
  </si>
  <si>
    <t>Rancho Seco-Bellota #1 230 kV</t>
  </si>
  <si>
    <t>DOLORES</t>
  </si>
  <si>
    <t>SAN CLARA</t>
  </si>
  <si>
    <t>Los Esteros Substation 230 kV</t>
  </si>
  <si>
    <t>HOLMAN</t>
  </si>
  <si>
    <t>Moss Landing Substation 500 kV</t>
  </si>
  <si>
    <t>HARMONY STORAGE 1</t>
  </si>
  <si>
    <t>Fibreboard tap 115 kV</t>
  </si>
  <si>
    <t>HARMONY STORAGE 2</t>
  </si>
  <si>
    <t>Contra Costa PP - Contra Costa Substation 230 kV Line</t>
  </si>
  <si>
    <t>HEMMINGS STORAGE</t>
  </si>
  <si>
    <t>Piercy Substation 115 kV</t>
  </si>
  <si>
    <t>ADA ENERGY STORAGE</t>
  </si>
  <si>
    <t>Monta Vista Substation 230 kV</t>
  </si>
  <si>
    <t>OAKDALE STORAGE</t>
  </si>
  <si>
    <t>Cottle Substation 230 kV</t>
  </si>
  <si>
    <t>PATHFINDER STORAGE</t>
  </si>
  <si>
    <t>Weber Substation 60 kV</t>
  </si>
  <si>
    <t>NIGHTSHADE</t>
  </si>
  <si>
    <t>KELSO SUBSTATION 230 kV</t>
  </si>
  <si>
    <t>STONEMAN</t>
  </si>
  <si>
    <t>BAYLANDS BATTERY</t>
  </si>
  <si>
    <t>SAN MATEO</t>
  </si>
  <si>
    <t>Martin Substation 115 kV</t>
  </si>
  <si>
    <t>TIMBER ENERGY STORAGE</t>
  </si>
  <si>
    <t>Atlantic Substation 230 kV</t>
  </si>
  <si>
    <t>TOLEDO STORAGE</t>
  </si>
  <si>
    <t>Contra Costa Substation 230 kV</t>
  </si>
  <si>
    <t>GOLDEN FLATS</t>
  </si>
  <si>
    <t>Westly-Quinto 230 kV</t>
  </si>
  <si>
    <t>NORTHEAST CENTRAL VALLEY</t>
  </si>
  <si>
    <t>Bellota Substation 115 kV</t>
  </si>
  <si>
    <t>ADRIAN STORAGE</t>
  </si>
  <si>
    <t>MILLBRAE Substation 60 KV Bus</t>
  </si>
  <si>
    <t>ALVISO ENERGY STORAGE</t>
  </si>
  <si>
    <t>CROW CREEK BATTERY 1</t>
  </si>
  <si>
    <t>Crow Creek Switching Station 60 kV</t>
  </si>
  <si>
    <t>RUBY ENERGY STORAGE</t>
  </si>
  <si>
    <t>Sobrante - Standard Oil Switching Stn #1 115  kV Line</t>
  </si>
  <si>
    <t>STOMPER STORAGE</t>
  </si>
  <si>
    <t>Oakland J - Grant 115 kV line</t>
  </si>
  <si>
    <t>ZORIN STORAGE</t>
  </si>
  <si>
    <t>Newark Substation 230 kV</t>
  </si>
  <si>
    <t>KOLA 2</t>
  </si>
  <si>
    <t>Tesla Substation 230 kV</t>
  </si>
  <si>
    <t>OVERLAKE STORAGE</t>
  </si>
  <si>
    <t>Dumbarton - Newark 115 kV line</t>
  </si>
  <si>
    <t>BLACK DIAMOND ES2</t>
  </si>
  <si>
    <t>Pittsburg PP 230 kV</t>
  </si>
  <si>
    <t>SHERMAN ENERGY STORAGE</t>
  </si>
  <si>
    <t>Contra Costa PP Substation 230 kV</t>
  </si>
  <si>
    <t>STIRLING BRIDGE</t>
  </si>
  <si>
    <t>STIRLING BRIDGE 2 ES</t>
  </si>
  <si>
    <t>KIFER BESS 1</t>
  </si>
  <si>
    <t>KEN-OKJ 60 kV</t>
  </si>
  <si>
    <t>SUNBEAM STORAGE</t>
  </si>
  <si>
    <t>Cooley Landing Substation 60 kV</t>
  </si>
  <si>
    <t>ZEUS BESS</t>
  </si>
  <si>
    <t>Schulte Sw St 115 kV</t>
  </si>
  <si>
    <t>ALLIUM</t>
  </si>
  <si>
    <t>SAN BENITO</t>
  </si>
  <si>
    <t>Crazy Horse Canyon - Hollister 115 lV</t>
  </si>
  <si>
    <t>ALTA CASA STORAGE</t>
  </si>
  <si>
    <t>EMPEROR STORAGE</t>
  </si>
  <si>
    <t>FMC Substation 115 kV</t>
  </si>
  <si>
    <t>EPPS STORAGE</t>
  </si>
  <si>
    <t>Moraga Substation 230 kV</t>
  </si>
  <si>
    <t>VALLEY GREEN</t>
  </si>
  <si>
    <t>EL REY POWER BANK</t>
  </si>
  <si>
    <t xml:space="preserve">Coburn-Basic Energy 60kV Line Tap </t>
  </si>
  <si>
    <t>CAZADORES STORAGE</t>
  </si>
  <si>
    <t>Lammers Substation 115 kV</t>
  </si>
  <si>
    <t>APACHE STORAGE</t>
  </si>
  <si>
    <t>Sanger Substation 115 kV</t>
  </si>
  <si>
    <t>BULLDOG STORAGE</t>
  </si>
  <si>
    <t>West Fresno Substation 115 kV</t>
  </si>
  <si>
    <t>COUGAR STORAGE</t>
  </si>
  <si>
    <t>Wilson Substation 115 kV</t>
  </si>
  <si>
    <t>PUMA STORAGE</t>
  </si>
  <si>
    <t>MADERA</t>
  </si>
  <si>
    <t>Borden Substation 230 kV</t>
  </si>
  <si>
    <t>LOTUS SOLAR 2</t>
  </si>
  <si>
    <t>ELYSIAN</t>
  </si>
  <si>
    <t>Tranquility Substation 230 kV</t>
  </si>
  <si>
    <t>MARNIER</t>
  </si>
  <si>
    <t>Le Grand Substation 115 kV</t>
  </si>
  <si>
    <t>WHITE RABBIT</t>
  </si>
  <si>
    <t>Mendota Substation 115 kV</t>
  </si>
  <si>
    <t>WINGTIP SOLAR 1</t>
  </si>
  <si>
    <t>Los Banos Substation 500 kV</t>
  </si>
  <si>
    <t>WINGTIP SOLAR 2</t>
  </si>
  <si>
    <t>ELBRUS ENERGY STORAGE</t>
  </si>
  <si>
    <t>HEKLA ENERGY STORAGE</t>
  </si>
  <si>
    <t>Huron Substation 70 kV</t>
  </si>
  <si>
    <t>TRIVOR ENERGY STORAGE</t>
  </si>
  <si>
    <t>El Nido Substation 115 kV</t>
  </si>
  <si>
    <t>DARDEN</t>
  </si>
  <si>
    <t>Los Banos - Midway #2 500 kV</t>
  </si>
  <si>
    <t>EE K BATTERY 1</t>
  </si>
  <si>
    <t>Kent Sw Sta-Tulare Lake 70 kV</t>
  </si>
  <si>
    <t>EXCELSIOR BATTERY 1</t>
  </si>
  <si>
    <t>Excelsior Switching Station 115 kV</t>
  </si>
  <si>
    <t>AUSTRALIS</t>
  </si>
  <si>
    <t>Los Banos Substation 230 kV</t>
  </si>
  <si>
    <t>FLORES SOLAR</t>
  </si>
  <si>
    <t>Greg Substation 230 kV</t>
  </si>
  <si>
    <t>HUASO HYBRID</t>
  </si>
  <si>
    <t>CIERVO MOUNTAIN HYBRID</t>
  </si>
  <si>
    <t>Excelsior Substation 115 kV</t>
  </si>
  <si>
    <t>Tranquillity Substation 230 kV</t>
  </si>
  <si>
    <t>SPIKES PEAK WIND</t>
  </si>
  <si>
    <t>Quinto Switching Station 230 kV</t>
  </si>
  <si>
    <t>CORNUCOPIA HYBRID</t>
  </si>
  <si>
    <t>Gates-Templeton 230 kV</t>
  </si>
  <si>
    <t>LAS CAMAS 4</t>
  </si>
  <si>
    <t>Los Banos Substationc230 kV</t>
  </si>
  <si>
    <t>LOCK STORAGE</t>
  </si>
  <si>
    <t>Gates Substation 500 kV</t>
  </si>
  <si>
    <t>ALMANDE ENERGY STORAGE</t>
  </si>
  <si>
    <t>Wilson Substation 230 kV</t>
  </si>
  <si>
    <t>NORMANDY</t>
  </si>
  <si>
    <t>Guernsey Substation 70 kV</t>
  </si>
  <si>
    <t>ORLEANS</t>
  </si>
  <si>
    <t>Giffen Substation 70 kV</t>
  </si>
  <si>
    <t>NORTE VISTA</t>
  </si>
  <si>
    <t>PLUM</t>
  </si>
  <si>
    <t>KINGS COUNTY</t>
  </si>
  <si>
    <t>YORKTOWN</t>
  </si>
  <si>
    <t>Corcoran Substation 70 kV</t>
  </si>
  <si>
    <t>BUTTERCUP HYBRID SOLAR</t>
  </si>
  <si>
    <t>STORYBOOK</t>
  </si>
  <si>
    <t>Kearney Substation 230 kV</t>
  </si>
  <si>
    <t>PEACEFUL HOLLOW BESS</t>
  </si>
  <si>
    <t>Line tap at Tranquillity 8 Gen-tie 230 kV</t>
  </si>
  <si>
    <t>SWEETBRIER HYBRID SOLAR</t>
  </si>
  <si>
    <t>California Flats Switching Station 230 kV</t>
  </si>
  <si>
    <t>TARRAGON HYBRID</t>
  </si>
  <si>
    <t>Crescent Switching Station 70 kV</t>
  </si>
  <si>
    <t>TAVA FLATS</t>
  </si>
  <si>
    <t>VALETUDO ENERGY STOARGE</t>
  </si>
  <si>
    <t>Chowchilla Substation 115 kV</t>
  </si>
  <si>
    <t>ESTRADA STORAGE</t>
  </si>
  <si>
    <t>Lamont Substation 115 kV</t>
  </si>
  <si>
    <t>APPELLATION</t>
  </si>
  <si>
    <t>Templeton Substation 230 kV</t>
  </si>
  <si>
    <t>ARTEMIS</t>
  </si>
  <si>
    <t>Arco Substation 230 kV</t>
  </si>
  <si>
    <t>AIRFIELD</t>
  </si>
  <si>
    <t>Semitropic  - Midway #1 115 kV</t>
  </si>
  <si>
    <t>RESPIRE</t>
  </si>
  <si>
    <t>MIDWAY-TUPMAN-RIO BRAVO-RENFRO 115 kV</t>
  </si>
  <si>
    <t>PHAENON</t>
  </si>
  <si>
    <t>Shafter Substation 115 kV</t>
  </si>
  <si>
    <t>HOG ISLAND</t>
  </si>
  <si>
    <t>TULARE COUNTY</t>
  </si>
  <si>
    <t>Olive Switch Station - Smyrna 115 kV line</t>
  </si>
  <si>
    <t>FINKE RIVER</t>
  </si>
  <si>
    <t>KERN COUNTY</t>
  </si>
  <si>
    <t>Kern - Old River #1 70 kV line</t>
  </si>
  <si>
    <t>ROWAN</t>
  </si>
  <si>
    <t>Symrna-Semitropic-Midway 115 kV Line</t>
  </si>
  <si>
    <t>BUTTONBUSH SOLAR 2</t>
  </si>
  <si>
    <t>Midway</t>
  </si>
  <si>
    <t>THUNDER</t>
  </si>
  <si>
    <t>ROSEBOWL</t>
  </si>
  <si>
    <t xml:space="preserve">Kern PP Substation 115KV </t>
  </si>
  <si>
    <t>SHEATH STORAGE</t>
  </si>
  <si>
    <t>Midway Substation 230 kV</t>
  </si>
  <si>
    <t>SALIX</t>
  </si>
  <si>
    <t>CALLINAN SOLAR AND STORAGE</t>
  </si>
  <si>
    <t>AURUM MINE</t>
  </si>
  <si>
    <t>Bear Mountain - Bear Mountain Tap 115 kV line</t>
  </si>
  <si>
    <t>EIGER ENERGY STORAGE</t>
  </si>
  <si>
    <t>EVEREST ENERGY STORAGE</t>
  </si>
  <si>
    <t>Kern Power Substation 230 kV</t>
  </si>
  <si>
    <t>BRECKENRIDGE</t>
  </si>
  <si>
    <t>HIGH PLAINS STORAGE</t>
  </si>
  <si>
    <t>Caliente Switching Station 230 kV</t>
  </si>
  <si>
    <t>ISLAY</t>
  </si>
  <si>
    <t>Diablo Canyon Substation 500 kV</t>
  </si>
  <si>
    <t>FLYWAY SOLAR</t>
  </si>
  <si>
    <t>Berrenda "C" Tap 70 kV</t>
  </si>
  <si>
    <t>SERENA STORAGE</t>
  </si>
  <si>
    <t>Kern PP Substation 230 kV</t>
  </si>
  <si>
    <t>FOUNTAIN HYBRID</t>
  </si>
  <si>
    <t>Alpaugh Substation 115 kV</t>
  </si>
  <si>
    <t>VALLEY SUNLIGHT REFINERY</t>
  </si>
  <si>
    <t>Gates - Midway 230 kV line</t>
  </si>
  <si>
    <t>CALLOWAY BESS</t>
  </si>
  <si>
    <t>7th Standard Substation 115 kV</t>
  </si>
  <si>
    <t>WATER CANYON WIND</t>
  </si>
  <si>
    <t>Diablo Canyon Switching Station 500 kV</t>
  </si>
  <si>
    <t>SALINAN ENERGY</t>
  </si>
  <si>
    <t>Diablo-Gates 500kV Line</t>
  </si>
  <si>
    <t>CANNAE</t>
  </si>
  <si>
    <t>Midway Substation 115KV</t>
  </si>
  <si>
    <t>GRAN VISTA</t>
  </si>
  <si>
    <t>Midway-Wheeler Ridge #1 230 kV</t>
  </si>
  <si>
    <t>SEAGLASS OFFSHORE WIND</t>
  </si>
  <si>
    <t>Morro Bay Substation 230 kV</t>
  </si>
  <si>
    <t>ANDROMEDA</t>
  </si>
  <si>
    <t>BRAVO WIND</t>
  </si>
  <si>
    <t>CHERRY LANE HYBRID</t>
  </si>
  <si>
    <t>Wheeler Ridge Substation 230 kV</t>
  </si>
  <si>
    <t>CHERRYBLOSSOM HYBRID SOLAR</t>
  </si>
  <si>
    <t>Solar Switching Station 230 kV</t>
  </si>
  <si>
    <t>ARIELLA SOLAR</t>
  </si>
  <si>
    <t>Olive SW 115 kV</t>
  </si>
  <si>
    <t>HIDDEN KNOLLS BESS</t>
  </si>
  <si>
    <t>Arco-Carneras 70 kV</t>
  </si>
  <si>
    <t>SUR VISTA</t>
  </si>
  <si>
    <t>RED STAR GRIZZLY OFFSHORE WIND</t>
  </si>
  <si>
    <t>LA PAZ 2</t>
  </si>
  <si>
    <t>Cielo Azul Substation 500 kV</t>
  </si>
  <si>
    <t>SOCORRO PEAK SOLAR</t>
  </si>
  <si>
    <t>JOVE SOLAR</t>
  </si>
  <si>
    <t>RANEGRAS PVS</t>
  </si>
  <si>
    <t>Colorado River-Delaney 500 kV line</t>
  </si>
  <si>
    <t>ADOBE FLATS</t>
  </si>
  <si>
    <t>HARQUAHALA FLATS 2</t>
  </si>
  <si>
    <t>HARQUAHALA SUNRISE 2</t>
  </si>
  <si>
    <t>MARLEY</t>
  </si>
  <si>
    <t>Wildlife Substation 230 kV</t>
  </si>
  <si>
    <t>TROLLEY</t>
  </si>
  <si>
    <t>Etiwanda Substation 230 kV</t>
  </si>
  <si>
    <t>CARMINE</t>
  </si>
  <si>
    <t>Colorado River Substation 230 kV</t>
  </si>
  <si>
    <t>HUB CITY ENERGY STORAGE</t>
  </si>
  <si>
    <t>Devers-San Bernardino line 230 kV</t>
  </si>
  <si>
    <t>PELAGIC ENERGY STORAGE</t>
  </si>
  <si>
    <t>Devers Substation 220 kV</t>
  </si>
  <si>
    <t>REDONDA</t>
  </si>
  <si>
    <t>Red Bluff Substation 220 kV</t>
  </si>
  <si>
    <t>SARGASSO STORAGE</t>
  </si>
  <si>
    <t>SAN BERNADINO</t>
  </si>
  <si>
    <t>San Bernadino 230 kV</t>
  </si>
  <si>
    <t>ATHOS STORAGE 1</t>
  </si>
  <si>
    <t>Red Bluff Substation 230 kV</t>
  </si>
  <si>
    <t>ATHOS STORAGE 2</t>
  </si>
  <si>
    <t>EASLEY</t>
  </si>
  <si>
    <t>Red Bluff Substation 500 kV</t>
  </si>
  <si>
    <t>PICADOR ENERGY STORAGE</t>
  </si>
  <si>
    <t>INVICTUS</t>
  </si>
  <si>
    <t>BLYTHE SUBSTATION 161 kV</t>
  </si>
  <si>
    <t>TWIN PALMS SOLAR</t>
  </si>
  <si>
    <t>ARDILLA</t>
  </si>
  <si>
    <t>ETERNAL 2</t>
  </si>
  <si>
    <t>SALVADOR</t>
  </si>
  <si>
    <t>MIRAGE Substation 220 kV</t>
  </si>
  <si>
    <t>BOUSE SOLAR AND STORAGE PLANT</t>
  </si>
  <si>
    <t xml:space="preserve">Colorado River - Palo Verde 500kV </t>
  </si>
  <si>
    <t>EUISMOD</t>
  </si>
  <si>
    <t>WHIRLWIND Substation 230 kV</t>
  </si>
  <si>
    <t>QUERCUS</t>
  </si>
  <si>
    <t>Pardee-Vincent No1 230kV Line</t>
  </si>
  <si>
    <t>RESONATE</t>
  </si>
  <si>
    <t>LOS ANGELES COUNTY</t>
  </si>
  <si>
    <t>FOUR CREEKS ENERGY STORAGE</t>
  </si>
  <si>
    <t>Rector Substation 230 kV</t>
  </si>
  <si>
    <t>J90 ENERGY STORAGE</t>
  </si>
  <si>
    <t>Antelope Substation 230 kV</t>
  </si>
  <si>
    <t>SAGEBRUSH ENERGY STORAGE</t>
  </si>
  <si>
    <t>JUNIPER STORAGE</t>
  </si>
  <si>
    <t>Vincent - Pearblossom 230 kV line</t>
  </si>
  <si>
    <t>DORIAN SOLAR</t>
  </si>
  <si>
    <t>ELION ENERGY STORAGE</t>
  </si>
  <si>
    <t>Antelope ValleySubstation 230 kV</t>
  </si>
  <si>
    <t>BELLEFIELD SOLAR 4</t>
  </si>
  <si>
    <t>Windhub Substation 500 kV</t>
  </si>
  <si>
    <t>DRIFTER ENERGY STORAGE</t>
  </si>
  <si>
    <t>BOBOR STORAGE</t>
  </si>
  <si>
    <t>ALPINE STORAGE</t>
  </si>
  <si>
    <t>Neenach Substation 66 kV</t>
  </si>
  <si>
    <t>FAIRMONT SOLAR I</t>
  </si>
  <si>
    <t>Antelope-Neenach 66kV line</t>
  </si>
  <si>
    <t>SOLEIL CANTIL</t>
  </si>
  <si>
    <t>RANGELAND SOLAR</t>
  </si>
  <si>
    <t>Antelope- Magunden #2 230 kV line</t>
  </si>
  <si>
    <t>MINERAL KING SOLAR</t>
  </si>
  <si>
    <t>Rector Substation 220 kV</t>
  </si>
  <si>
    <t>ANODE</t>
  </si>
  <si>
    <t>ANTELOPE Substation 220 kV</t>
  </si>
  <si>
    <t>SOLSKEN</t>
  </si>
  <si>
    <t>Springville Substation 230 kV</t>
  </si>
  <si>
    <t>BISON PEAK</t>
  </si>
  <si>
    <t>WINDHUB Substation 230 kV</t>
  </si>
  <si>
    <t>GREASEWOOD ENERGY STORAGE</t>
  </si>
  <si>
    <t>Whirlwind Substation 500 kV</t>
  </si>
  <si>
    <t>GWENT STORAGE 2</t>
  </si>
  <si>
    <t>MAATHAI</t>
  </si>
  <si>
    <t>ROSA STORAGE</t>
  </si>
  <si>
    <t>YEAGER MUSTANG</t>
  </si>
  <si>
    <t>Whirlwind-Windhub 500 kV</t>
  </si>
  <si>
    <t>HIDALGO ENERGY STORAGE</t>
  </si>
  <si>
    <t>Kramer-Lugo #1 220 kV</t>
  </si>
  <si>
    <t>SIENNA SOLAR 2</t>
  </si>
  <si>
    <t>Calcite Substation 230 kV</t>
  </si>
  <si>
    <t>CUERNO GRANDE WIND</t>
  </si>
  <si>
    <t>Lugo-Pisgah  230 kV</t>
  </si>
  <si>
    <t>WESTON SOLAR</t>
  </si>
  <si>
    <t>Kramer Substaiton 230 kV</t>
  </si>
  <si>
    <t>CADY SOLAR</t>
  </si>
  <si>
    <t>Pisgah Substation 230 kV</t>
  </si>
  <si>
    <t>DOS PALMAS</t>
  </si>
  <si>
    <t>Victor Substation 230 kV</t>
  </si>
  <si>
    <t>CONDUIT ENERGY STORAGE</t>
  </si>
  <si>
    <t>Lugo Substation 500 kV</t>
  </si>
  <si>
    <t>PEARL GEOTHERMAL</t>
  </si>
  <si>
    <t>ESMERALDA COUNTY</t>
  </si>
  <si>
    <t>Control Substation 115 kV</t>
  </si>
  <si>
    <t>RED DIAMOND SOLAR</t>
  </si>
  <si>
    <t>Tortilla Substation 115 kV</t>
  </si>
  <si>
    <t>ADAGIO</t>
  </si>
  <si>
    <t>Hinson Substation 230 kV</t>
  </si>
  <si>
    <t>FLEA FLICKER ENERGY STORAGE</t>
  </si>
  <si>
    <t>FLEETWOOD</t>
  </si>
  <si>
    <t>Litehipe Substation 230 kV</t>
  </si>
  <si>
    <t>MAGNOLIA</t>
  </si>
  <si>
    <t>Mira Loma Substation 230 kV</t>
  </si>
  <si>
    <t>GABRIEL STORAGE</t>
  </si>
  <si>
    <t>Rio Hondo Substation 230 kV</t>
  </si>
  <si>
    <t>DIRAC</t>
  </si>
  <si>
    <t>SAN BERNARDINO COUNTY</t>
  </si>
  <si>
    <t>Chino Substation 230 kV</t>
  </si>
  <si>
    <t>SIMON</t>
  </si>
  <si>
    <t>La Cienega Substation 230 kV</t>
  </si>
  <si>
    <t>MARICI</t>
  </si>
  <si>
    <t>Walnut Substation 230 kV</t>
  </si>
  <si>
    <t>CORAL REEF</t>
  </si>
  <si>
    <t>El Nido Substation 230 kV</t>
  </si>
  <si>
    <t>SPROUT</t>
  </si>
  <si>
    <t>Center S Substation 230 kV</t>
  </si>
  <si>
    <t>RISU</t>
  </si>
  <si>
    <t>ORANGE COUNTY</t>
  </si>
  <si>
    <t>Villa Park Substation 230 kV</t>
  </si>
  <si>
    <t>VOLTRON</t>
  </si>
  <si>
    <t>Laguna Bell Substation 230 kV Substation</t>
  </si>
  <si>
    <t>GREENWOOD ENERGY STORAGE</t>
  </si>
  <si>
    <t>Mesa Substation 500 kV</t>
  </si>
  <si>
    <t>JACIVA ENERGY STORAGE</t>
  </si>
  <si>
    <t>SPINDLE ENERGY STORAGE</t>
  </si>
  <si>
    <t>TABLA ENERGY STORAGE</t>
  </si>
  <si>
    <t>TYRELL ENERGY STORAGE</t>
  </si>
  <si>
    <t>Viejo Substation 230kV</t>
  </si>
  <si>
    <t>ALAMITOS ENERGY STORAGE 3</t>
  </si>
  <si>
    <t>Alamitos Substation, Section A 220 kV</t>
  </si>
  <si>
    <t>MANUEL STORAGE</t>
  </si>
  <si>
    <t>LOS NIETOS</t>
  </si>
  <si>
    <t>Johanna Substation 230 kV</t>
  </si>
  <si>
    <t>LAS PILAS</t>
  </si>
  <si>
    <t>MERLIN STORAGE</t>
  </si>
  <si>
    <t>Hinson Substation 220 kV</t>
  </si>
  <si>
    <t>LOPEZ BESS</t>
  </si>
  <si>
    <t>Sylmar-Gould line 230 kV</t>
  </si>
  <si>
    <t>HAVEN STORAGE</t>
  </si>
  <si>
    <t>MT BALDY ENERGY STORAGE</t>
  </si>
  <si>
    <t>SEPARATOR</t>
  </si>
  <si>
    <t>SERRANO Substation 220 kV</t>
  </si>
  <si>
    <t>COMMERCE ENERGY STORAGE 3</t>
  </si>
  <si>
    <t>L.A</t>
  </si>
  <si>
    <t>Laguna Bell Substation 230 kV</t>
  </si>
  <si>
    <t>STERLING</t>
  </si>
  <si>
    <t>Mohave Substation 500 kV</t>
  </si>
  <si>
    <t>DELAMAR ENERGY STORAGE 2</t>
  </si>
  <si>
    <t>SCE portion of Eldorado Substation 230 kV</t>
  </si>
  <si>
    <t>SILVER STAR SOLAR</t>
  </si>
  <si>
    <t xml:space="preserve">Lathrop Wells Substation 138 kV </t>
  </si>
  <si>
    <t>ALUM GEOTHERMAL</t>
  </si>
  <si>
    <t>Beatty Substation 138 kV</t>
  </si>
  <si>
    <t>MURRAY</t>
  </si>
  <si>
    <t>DANDELION HYBRID SOLAR</t>
  </si>
  <si>
    <t>NYE (NV)</t>
  </si>
  <si>
    <t>Vista Substation 138 kV</t>
  </si>
  <si>
    <t>WATER ROCK SOLAR 2</t>
  </si>
  <si>
    <t>Gamebird Substation 230 kV</t>
  </si>
  <si>
    <t>KAWICH</t>
  </si>
  <si>
    <t>Innovation-Desert View 230 kV line</t>
  </si>
  <si>
    <t>MOSEY</t>
  </si>
  <si>
    <t>Trout Canyon Switching Station 230 kV</t>
  </si>
  <si>
    <t>SUNBAKED SOLAR</t>
  </si>
  <si>
    <t>Trout Canyon Substation 230 kV</t>
  </si>
  <si>
    <t>ROUGH HAT 3</t>
  </si>
  <si>
    <t>LAVA RIDGE WIND</t>
  </si>
  <si>
    <t>LINCOLN</t>
  </si>
  <si>
    <t>ID</t>
  </si>
  <si>
    <t>DSLK</t>
  </si>
  <si>
    <t>Harry Allen-Eldorado 500 kV</t>
  </si>
  <si>
    <t>SALMON FALLS WIND</t>
  </si>
  <si>
    <t>TWIN FALLS</t>
  </si>
  <si>
    <t>FRIGATEBIRD STORAGE</t>
  </si>
  <si>
    <t>SAN DIEGO COUNTY</t>
  </si>
  <si>
    <t>REMY</t>
  </si>
  <si>
    <t>AMBER RAY</t>
  </si>
  <si>
    <t>Chicarita Substation 138 kV</t>
  </si>
  <si>
    <t>SCIURUS</t>
  </si>
  <si>
    <t>Trabuco Substation 138 kV</t>
  </si>
  <si>
    <t>GNARLY OSAGE</t>
  </si>
  <si>
    <t>ALISA SOLAR ENERGY COMPLEX</t>
  </si>
  <si>
    <t>Hoodoo Wash - North Gila 500 kV</t>
  </si>
  <si>
    <t>SOLAR DE MEXICALI</t>
  </si>
  <si>
    <t>PAVION</t>
  </si>
  <si>
    <t>Talega Substation 230 kV</t>
  </si>
  <si>
    <t>TOWER 1 ENERGY STORAGE</t>
  </si>
  <si>
    <t>UMBRIEL</t>
  </si>
  <si>
    <t>North Gila - Imperial Valley 500 kV Line</t>
  </si>
  <si>
    <t>HAMMERHEAD STORAGE</t>
  </si>
  <si>
    <t>Scripps Substation 69 kV</t>
  </si>
  <si>
    <t>LAGO DOMINGO SOLAR</t>
  </si>
  <si>
    <t>SPANISH TABLE</t>
  </si>
  <si>
    <t>Border - Border Tap 69 kV</t>
  </si>
  <si>
    <t>JAPATUL VALLEY STORAGE</t>
  </si>
  <si>
    <t>Suncrest Substation 230 kV</t>
  </si>
  <si>
    <t>HYDER</t>
  </si>
  <si>
    <t>Hoodoo Wash - Hassayampa 500 kV Line</t>
  </si>
  <si>
    <t>LAGO DOMINGO STORAGE</t>
  </si>
  <si>
    <t>CHARGER STORAGE</t>
  </si>
  <si>
    <t>WINGED DOVE STORAGE</t>
  </si>
  <si>
    <t>YUHA DESERT BATTERY STORAGE</t>
  </si>
  <si>
    <t>BOULDER BRUSH HYBRID</t>
  </si>
  <si>
    <t>BELL BLUFF STORAGE</t>
  </si>
  <si>
    <t>CARGO STORAGE</t>
  </si>
  <si>
    <t>PINSCHER ENERGY STORAGE</t>
  </si>
  <si>
    <t>TAYLOR STORAGE</t>
  </si>
  <si>
    <t>AMBERJACK ENERGY STORAGE</t>
  </si>
  <si>
    <t>Loveland - Alpine 69 kV Line</t>
  </si>
  <si>
    <t>GATEWAY ENERGY STORAGE 2</t>
  </si>
  <si>
    <t>SANDBAR ENERGY STORAGE</t>
  </si>
  <si>
    <t>San Luis Rey Substation 230 kV</t>
  </si>
  <si>
    <t>EOLICA DE RUMOROSA</t>
  </si>
  <si>
    <t>TECATE BAJA CALIFORNIA MEXICO</t>
  </si>
  <si>
    <t>GERANIUM ENERGY STORAGE</t>
  </si>
  <si>
    <t>Miguel Substation 69 kV</t>
  </si>
  <si>
    <t>LA FUENTE ENERGY STORAGE</t>
  </si>
  <si>
    <t>PAJARO VALLEY STORAGE</t>
  </si>
  <si>
    <t>Salt Creek Substation 69 kV</t>
  </si>
  <si>
    <t>TOWNSHIP EXPANSION</t>
  </si>
  <si>
    <t>Greenleaf #1 115 kV Tap Line</t>
  </si>
  <si>
    <t>The California ISO Controlled Grid Generation Queue for All: Completed</t>
  </si>
  <si>
    <t>OTAY MESA GENERATING PROJECT</t>
  </si>
  <si>
    <t>1A</t>
  </si>
  <si>
    <t>COMPLETED</t>
  </si>
  <si>
    <t>Pre- Amend. 39</t>
  </si>
  <si>
    <t>GATEWAY GENERATING FACILITY (FKA CONTRA COSTA POWER PLANT PROJECT)</t>
  </si>
  <si>
    <t>Contra Costa Power Plant 230 kV bus</t>
  </si>
  <si>
    <t>CPV SENTINEL (FKA INTERGEN OCOTILLO)</t>
  </si>
  <si>
    <t>Devers Substation 230kV Bus</t>
  </si>
  <si>
    <t>PALOMAR ENERGY PROJECT</t>
  </si>
  <si>
    <t>Palomar Energy Switchyard 230 kV</t>
  </si>
  <si>
    <t>NRG EL SEGUNDO - TOT041</t>
  </si>
  <si>
    <t>El Segundo 220 kV Bus</t>
  </si>
  <si>
    <t>BLYTHE ENERGY PROJECT PHASE I</t>
  </si>
  <si>
    <t>11A</t>
  </si>
  <si>
    <t>Julian Hinds Substation 230kV</t>
  </si>
  <si>
    <t>SHILOH WIND PARTNERS, LLC</t>
  </si>
  <si>
    <t>AMEND 39</t>
  </si>
  <si>
    <t>Birds Landing Sub 230kV Bus</t>
  </si>
  <si>
    <t>LAKE HODGES PUMPED STORAGE PROJECT</t>
  </si>
  <si>
    <t>Lake Hodges Metering Switchyard 69 kV</t>
  </si>
  <si>
    <t>OTAY MESA</t>
  </si>
  <si>
    <t>KUMEYAAY/CAMPO WIND FARM</t>
  </si>
  <si>
    <t>Crestwood Substation 69 kV</t>
  </si>
  <si>
    <t>MANZANA WIND</t>
  </si>
  <si>
    <t>Whirlwind 220kV</t>
  </si>
  <si>
    <t>BUENA VISTA REPOWER</t>
  </si>
  <si>
    <t>Windmaster/Buena Vista Sub</t>
  </si>
  <si>
    <t>N/A</t>
  </si>
  <si>
    <t>MONTEZUMA (HIGH WINDS III)</t>
  </si>
  <si>
    <t>Birds Landing Sub 230 kV Bus</t>
  </si>
  <si>
    <t>MOUNTAINVIEW POWER PROJECT</t>
  </si>
  <si>
    <t>San Bernadino 220+M127 kV</t>
  </si>
  <si>
    <t>SHILOH WIND FARM II</t>
  </si>
  <si>
    <t>High Winds/Contra Costa PP</t>
  </si>
  <si>
    <t>TERRA-GEN DIXIE VALLEY EXPANSION (FKA CAITHNESS DIXIE VALLEY)</t>
  </si>
  <si>
    <t>CHURCHILL</t>
  </si>
  <si>
    <t>Bishop Control Sub</t>
  </si>
  <si>
    <t>HUMBOLDT BAY POWER PLANT REPOWERING PROJECT</t>
  </si>
  <si>
    <t>Combustion Turbine</t>
  </si>
  <si>
    <t>Humboldt Power Plant Substation</t>
  </si>
  <si>
    <t>SHILOH III</t>
  </si>
  <si>
    <t>RUSSELL CITY ENERGY CENTER</t>
  </si>
  <si>
    <t>Eastshore Substation 230kV</t>
  </si>
  <si>
    <t>INLAND EMPIRE ENERGY CENTER</t>
  </si>
  <si>
    <t>SCE Valley Substation</t>
  </si>
  <si>
    <t>FRESNO COGEN ICE UNIT</t>
  </si>
  <si>
    <t>Kerman-Helm 70kV line</t>
  </si>
  <si>
    <t>PANOCHE ENERGY CENTER</t>
  </si>
  <si>
    <t>Panoche Substation</t>
  </si>
  <si>
    <t>STARWOOD POWER MIDWAY, LLC (FKA PANOCHE)</t>
  </si>
  <si>
    <t>CPV COLUSA</t>
  </si>
  <si>
    <t>Between Cottonwood and Vaca-Dixon</t>
  </si>
  <si>
    <t>FRESNO COGENERATION EXPANSION PROJECT</t>
  </si>
  <si>
    <t>Helm-Kerman 70kV line</t>
  </si>
  <si>
    <t>WALNUT CREEK ENERGY PARK - PHASE 1</t>
  </si>
  <si>
    <t>RUSSELL CITY ENERGY CENTER EXPANSION</t>
  </si>
  <si>
    <t>OX MOUNTAIN LANDFILL GAS GENERATION</t>
  </si>
  <si>
    <t>Hillsdale Junction-Half Moon Bay 60 kV line</t>
  </si>
  <si>
    <t>PACIFIC WIND</t>
  </si>
  <si>
    <t>Whirlwind Sub 230kV Bus</t>
  </si>
  <si>
    <t>HATCHET RIDGE WIND FARM PROJECT</t>
  </si>
  <si>
    <t>Pit #3-Round Mountain 230kV  Line</t>
  </si>
  <si>
    <t>CHOWCHILLA BIOMASS</t>
  </si>
  <si>
    <t>Biofuel</t>
  </si>
  <si>
    <t>Le Grand-Chowcilla 115 kV</t>
  </si>
  <si>
    <t>EL NIDO</t>
  </si>
  <si>
    <t>Merced #1 70 kV circuit</t>
  </si>
  <si>
    <t>BOTTLE ROCK POWER</t>
  </si>
  <si>
    <t>Geysers #17 - Fulton 230kV Line</t>
  </si>
  <si>
    <t>AVALON HYBRID</t>
  </si>
  <si>
    <t>VOYAGER WIND</t>
  </si>
  <si>
    <t>Windhub Substation 220kV bus</t>
  </si>
  <si>
    <t>CPC EAST</t>
  </si>
  <si>
    <t>CPC WEST</t>
  </si>
  <si>
    <t>Tehachapi Conceptual Substation #1</t>
  </si>
  <si>
    <t>DIABLO CANYON P.P. UNIT 1</t>
  </si>
  <si>
    <t>Nuclear</t>
  </si>
  <si>
    <t>Diablo Canyon Substation Cirvuit Breakers 532 and 632</t>
  </si>
  <si>
    <t>DIABLO CANYON P.P. UNIT 2</t>
  </si>
  <si>
    <t>Diablo Canyon Substation Circuit Breakers 542 and 642</t>
  </si>
  <si>
    <t>WINDSTAR I ALTERNATE</t>
  </si>
  <si>
    <t>SOLANO WIND PROJECT - PHASE 3 (230KV)</t>
  </si>
  <si>
    <t>Lambie-Contra Costa 230 kV</t>
  </si>
  <si>
    <t>VOYAGER WIND 2</t>
  </si>
  <si>
    <t>Windhub Sub 230kV Bus</t>
  </si>
  <si>
    <t>MIRAMAR ENERGY FACILITY II</t>
  </si>
  <si>
    <t>Miramar GT Substation 69 kV</t>
  </si>
  <si>
    <t>SILVER RIDGE MOUNT SIGNAL</t>
  </si>
  <si>
    <t>MOJAVE SOLAR (FKA HARPER LAKE SOLAR)</t>
  </si>
  <si>
    <t>Coolwater-Kramer 230kv line</t>
  </si>
  <si>
    <t>DPT 1</t>
  </si>
  <si>
    <t>Eldorado-Baker-Cool Water-Dunn Siding-Mountain Pass 115kV line</t>
  </si>
  <si>
    <t>NORTH SKY RIVER WIND</t>
  </si>
  <si>
    <t>Highwind Substation 230kV bus</t>
  </si>
  <si>
    <t>CARLSBAD 1</t>
  </si>
  <si>
    <t>Encina Substation 230 kV</t>
  </si>
  <si>
    <t>ENERGIA SIERRA JUAREZ WIND</t>
  </si>
  <si>
    <t>159A</t>
  </si>
  <si>
    <t>DPT 2</t>
  </si>
  <si>
    <t>DESERT STATELINE PROJECT</t>
  </si>
  <si>
    <t>Mountain Pass Substation 115kV</t>
  </si>
  <si>
    <t>CALIFORNIA VALLEY PV</t>
  </si>
  <si>
    <t>Midway-Morrow Bay 230kV line</t>
  </si>
  <si>
    <t>RISING TREE WIND FARM (FKA HOMESTEAD WIND FARM)</t>
  </si>
  <si>
    <t>CARLSBAD 2</t>
  </si>
  <si>
    <t>GENESIS MCCOY</t>
  </si>
  <si>
    <t>CARRIZO PLAIN SOLAR</t>
  </si>
  <si>
    <t xml:space="preserve">Morro Bay-Midway #1 &amp; #2 lines 230kV </t>
  </si>
  <si>
    <t>ORANGE GROVE</t>
  </si>
  <si>
    <t>Pala Substation 69 kV</t>
  </si>
  <si>
    <t>MONTEZUMA II</t>
  </si>
  <si>
    <t>Birds Landing Substation 230kV</t>
  </si>
  <si>
    <t>IVANPAH SEGS 3</t>
  </si>
  <si>
    <t>Ivanpah Substation 115kV</t>
  </si>
  <si>
    <t>CALIFORNIA VALLEY SOLAR RANCH (FKA CARRIZO SOLAR FARM II)</t>
  </si>
  <si>
    <t>Midway-Morro Bay 230kV line</t>
  </si>
  <si>
    <t>DESERT TOPAZ PV 2</t>
  </si>
  <si>
    <t>Morro Bay-Midway 230kV line</t>
  </si>
  <si>
    <t>AES REDONDO BEACH UNIT 7</t>
  </si>
  <si>
    <t>Redondo Beach Generating Station 220kV switchyard</t>
  </si>
  <si>
    <t>CALRENEW-1(A)</t>
  </si>
  <si>
    <t>261A</t>
  </si>
  <si>
    <t>Mendota-San Joaquin-Helm 70kV line</t>
  </si>
  <si>
    <t>LODI ENERGY CENTER</t>
  </si>
  <si>
    <t>Gold Hill-Eight Mile 230kV lines</t>
  </si>
  <si>
    <t>Unexpected</t>
  </si>
  <si>
    <t>GWF TRACY</t>
  </si>
  <si>
    <t>Tesla-Manteca 115kV line via Schulte Switchyard</t>
  </si>
  <si>
    <t>AMERICAN KINGS SOLAR</t>
  </si>
  <si>
    <t>Henrietta Substation 70kV bus</t>
  </si>
  <si>
    <t>PALOMAR ENERGY CENTER EXPANSION</t>
  </si>
  <si>
    <t>ALTA VISTA SUNTOWER GENERATING STATION</t>
  </si>
  <si>
    <t>Neenach-Bailey 66kV line</t>
  </si>
  <si>
    <t>ALPAUGH PV SOLAR GENERATION FACILITY</t>
  </si>
  <si>
    <t>Smyrna-Alpaugh 115kV line</t>
  </si>
  <si>
    <t>MARSH LANDING GENERATION STATION - SIMPLE CYCLE UNITS</t>
  </si>
  <si>
    <t>Contra Costa Substation 230kV switchyard</t>
  </si>
  <si>
    <t>MARIPOSA ENERGY PROJECT (FKA DGC KELSO CT)</t>
  </si>
  <si>
    <t>Kelso Substation 230kV bus</t>
  </si>
  <si>
    <t>BORREGO SOLAR I</t>
  </si>
  <si>
    <t>Borrego Substation 69 kV</t>
  </si>
  <si>
    <t>ATWELL ISLAND PV SOLAR GENERATING FACILITY</t>
  </si>
  <si>
    <t>SGIP</t>
  </si>
  <si>
    <t>System Impact Study</t>
  </si>
  <si>
    <t>Facilities Study</t>
  </si>
  <si>
    <t>SGIA</t>
  </si>
  <si>
    <t>CUYAMA SOLAR</t>
  </si>
  <si>
    <t>Taft-Cuyama #1 70kV line</t>
  </si>
  <si>
    <t xml:space="preserve">SOLAR STAR 1 </t>
  </si>
  <si>
    <t>Cottonwind-Whirlwind 230kV line</t>
  </si>
  <si>
    <t xml:space="preserve">SOLAR STAR 2 </t>
  </si>
  <si>
    <t>AV SOLAR ONE PROJECT</t>
  </si>
  <si>
    <t>WISTARIA RANCH SOLAR ENERGY</t>
  </si>
  <si>
    <t>CENTINELA SOLAR ENERGY</t>
  </si>
  <si>
    <t>AGUA CALIENTE</t>
  </si>
  <si>
    <t>BLUE LAKE POWER</t>
  </si>
  <si>
    <t>Blue Lake Power Substation</t>
  </si>
  <si>
    <t>ALPAUGH NORTH PV SOLAR GENERATING FACILITY</t>
  </si>
  <si>
    <t>AMERESCO BUTTE COUNTY LANDFILL</t>
  </si>
  <si>
    <t>Reciprocating Engine</t>
  </si>
  <si>
    <t>Centerville-Table Mountain 60kV line</t>
  </si>
  <si>
    <t>CORCORAN PV GENERATION FACILITY</t>
  </si>
  <si>
    <t>Corcoran-Kingsburg 115kV #2 line</t>
  </si>
  <si>
    <t>WHITE RIVER PV 20MVA SOLAR GENERATION FACILITY</t>
  </si>
  <si>
    <t>BVBP REPOWERING PROJECT</t>
  </si>
  <si>
    <t>AMADOR</t>
  </si>
  <si>
    <t>Valley Springs-Martel #2 60kV line</t>
  </si>
  <si>
    <t>ATWELL WEST PV SOLAR GENERATING FACILITY</t>
  </si>
  <si>
    <t>LOST HILLS SOLAR</t>
  </si>
  <si>
    <t>Arco-Carneras 70 kV Line</t>
  </si>
  <si>
    <t>OCOTILLO EXPRESS</t>
  </si>
  <si>
    <t xml:space="preserve">Ocotillo Switchyard 500 kV </t>
  </si>
  <si>
    <t>TULLOCH POWERHOUSE</t>
  </si>
  <si>
    <t>Tulloch 115kV tap</t>
  </si>
  <si>
    <t>SILVER STATE SOUTH SOLAR PROJECT (FKA SILVER STATE SOLAR II)</t>
  </si>
  <si>
    <t>CMS2 (FKA BOULDER CITY PV)</t>
  </si>
  <si>
    <t>Merchant Switchyard 230 kV</t>
  </si>
  <si>
    <t>EL CAJON ENERGY CENTER</t>
  </si>
  <si>
    <t>IV SUBSTATION SOUTH</t>
  </si>
  <si>
    <t>OLD RIVER 1</t>
  </si>
  <si>
    <t>Kern-Old River #1 70kV line</t>
  </si>
  <si>
    <t xml:space="preserve">PAIGE SOLAR </t>
  </si>
  <si>
    <t>Schindler-Coalinga #2 70kV line</t>
  </si>
  <si>
    <t>FRESHWATER SOLAR GENERATING FACILITY (FKA SWEETWATER PV 20MVA SOLAR GENERATING FACILITY)</t>
  </si>
  <si>
    <t>Corcoran- Kingsburg #1 115kV line</t>
  </si>
  <si>
    <t>WHITNEY POINT SOLAR</t>
  </si>
  <si>
    <t>Schindler-Huron-Gates 70kV line</t>
  </si>
  <si>
    <t>CROW CREEK SOLAR 1 (FKA: FRONTIER SOLAR 1) (FKA AS SCATEC WESTSIDE SOLAR RANCH I AND STANISLAUS PV - PHASE 1)</t>
  </si>
  <si>
    <t>Salado-Newman #1 60kV line</t>
  </si>
  <si>
    <t>VEGA SOLAR (FKA: FRV VEGA SOLAR)</t>
  </si>
  <si>
    <t>Mercy Springs Substation 70kV</t>
  </si>
  <si>
    <t>WHITE RIVER 2 (FKA:WHITE RIVER WEST 19.75 MW PV GENERATION FACILTY)</t>
  </si>
  <si>
    <t>CORCORAN 2 GENERATING FACILITY (FKA: CORCORAN WEST 19.75 MW PV GENERATION FACILTY)</t>
  </si>
  <si>
    <t>Corcoran-Kingsburg #2 115kV</t>
  </si>
  <si>
    <t>REGULUS SOLAR (FKA FRV REGULUS SOLAR)</t>
  </si>
  <si>
    <t>Wheeler Ridge-Lamont 115kV</t>
  </si>
  <si>
    <t>RUSSELL CITY ENERGY CENTER FD3 UPGRADE</t>
  </si>
  <si>
    <t>Eastshore Substation 230kV Bus</t>
  </si>
  <si>
    <t>PIO PICO ENERGY CENTER</t>
  </si>
  <si>
    <t>SOLAR STAR CALIFORNIA XIII (QUINTO)</t>
  </si>
  <si>
    <t>Los Banos-Westley 230kV</t>
  </si>
  <si>
    <t>HENRIETTA SOLAR (FKA SUNPOWER HENRIETTA SOLAR)</t>
  </si>
  <si>
    <t>CAMPO VERDE SOLAR (FKA USS WIXOM SOLAR 1)</t>
  </si>
  <si>
    <t>GWF TRACY - ADDITIONAL CAPACITY</t>
  </si>
  <si>
    <t>Schulte Switching Station 115kV bus</t>
  </si>
  <si>
    <t>NORTH STAR SOLAR 1</t>
  </si>
  <si>
    <t>Mendota Substation 115 kV bus</t>
  </si>
  <si>
    <t>IMPERIAL VALLEY WEST</t>
  </si>
  <si>
    <t>MARICOPA WEST SOLAR PV (FKA COPUS SOLAR ONE)</t>
  </si>
  <si>
    <t>Copus Road Sub 70kV bus</t>
  </si>
  <si>
    <t>ORION SOLAR I (FKA: FRV ORION KERN SOLAR)</t>
  </si>
  <si>
    <t>621A</t>
  </si>
  <si>
    <t>Weedpatch - San Bernard 70 KV line</t>
  </si>
  <si>
    <t>ADOBE SOLAR (FKA FRV ADOBE SOLAR)</t>
  </si>
  <si>
    <t>622B</t>
  </si>
  <si>
    <t>Wheeler Ridge-Lamont 115 kv</t>
  </si>
  <si>
    <t>KETTLEMAN SOLAR PROJECT (FKA KETTLEMAN SOLAR FARM)</t>
  </si>
  <si>
    <t>Henrietta-Tulare Lake 70kV</t>
  </si>
  <si>
    <t>ADAMS EAST</t>
  </si>
  <si>
    <t>Wesix 70kV Tap</t>
  </si>
  <si>
    <t>SUMMER WHEAT SOLAR FARM</t>
  </si>
  <si>
    <t>632B</t>
  </si>
  <si>
    <t>Stroud switching station 70kV</t>
  </si>
  <si>
    <t>WESTLANDS SOLAR FARM PV1</t>
  </si>
  <si>
    <t>Gates-Coalinga 70 kV Line #1</t>
  </si>
  <si>
    <t>KANSAS</t>
  </si>
  <si>
    <t>Leprino Food (Lemoore) 115 kV Tap Line</t>
  </si>
  <si>
    <t>KANSAS SOUTH</t>
  </si>
  <si>
    <t>Henrietta-Jacobs Corner 70kV</t>
  </si>
  <si>
    <t xml:space="preserve">DESERT HARVEST </t>
  </si>
  <si>
    <t>643AE</t>
  </si>
  <si>
    <t>C03</t>
  </si>
  <si>
    <t>Red Bluff Sub 230kV Bus</t>
  </si>
  <si>
    <t>WILLOW SPRINGS 2</t>
  </si>
  <si>
    <t>643AJ</t>
  </si>
  <si>
    <t>Whirlwind Sub 230 kV Bus</t>
  </si>
  <si>
    <t xml:space="preserve">CENTINELA SOLAR ENERGY EXPANSION (45 MW) </t>
  </si>
  <si>
    <t>643AM</t>
  </si>
  <si>
    <t>SPI ANDERSON 2</t>
  </si>
  <si>
    <t>643G</t>
  </si>
  <si>
    <t>Cascade-Cottonwood 115 kV</t>
  </si>
  <si>
    <t>NORTH ROSAMOND SOLAR</t>
  </si>
  <si>
    <t>643R</t>
  </si>
  <si>
    <t>MESQUITE SOLAR 1 (FKA MESQUITE GENERATION)</t>
  </si>
  <si>
    <t>643T</t>
  </si>
  <si>
    <t>RE MUSTANG</t>
  </si>
  <si>
    <t>643W</t>
  </si>
  <si>
    <t>Gates-Gregg 230 kV and Gates-McCall 230 kV</t>
  </si>
  <si>
    <t>RE TRANQUILLITY</t>
  </si>
  <si>
    <t>643X</t>
  </si>
  <si>
    <t>Helm-Panoche 230 kV and Panoche-Kearney 230kV</t>
  </si>
  <si>
    <t>CHOWCHILLA SOLAR PROJECT</t>
  </si>
  <si>
    <t>Dairyland - Legrand 115 kV</t>
  </si>
  <si>
    <t>JACUMBA SOLAR FARM</t>
  </si>
  <si>
    <t>644A</t>
  </si>
  <si>
    <t>East County Substation 138 kV</t>
  </si>
  <si>
    <t>KENT SOUTH</t>
  </si>
  <si>
    <t>650AB</t>
  </si>
  <si>
    <t>WEST ANTELOPE SOLAR (FKA: TA - ACACIA)</t>
  </si>
  <si>
    <t>651A</t>
  </si>
  <si>
    <t>Antlelope Sub 66 kV Bus</t>
  </si>
  <si>
    <t>PUMPJACK SOLAR I (AKA PIONEER SOLAR I)</t>
  </si>
  <si>
    <t>653B</t>
  </si>
  <si>
    <t>Belridge - Temblor 115 kV</t>
  </si>
  <si>
    <t>SOUTH KERN SOLAR PV PLANT</t>
  </si>
  <si>
    <t>653EA</t>
  </si>
  <si>
    <t>Copus-Old River 70 kV</t>
  </si>
  <si>
    <t>WESTERN ANTELOPE DRY RANCH</t>
  </si>
  <si>
    <t>653H</t>
  </si>
  <si>
    <t>Antelope Sub 66 kV Bus</t>
  </si>
  <si>
    <t>WILDWOOD SOLAR I (FKA GOOSE LAKE SOLAR I)</t>
  </si>
  <si>
    <t>Semitropic-Midway #2 115kV</t>
  </si>
  <si>
    <t>CENTRAL ANTELOPE SOLAR (FKA WESTERN ANTELOPE BLUE SKY RANCH B)</t>
  </si>
  <si>
    <t>WESTERN ANTELOPE BLUE SKY RANCH A</t>
  </si>
  <si>
    <t>SIERRA SOLAR GWX (FKA SILVER SUN GREENWORKS)</t>
  </si>
  <si>
    <t>EXCELSIOR SOLAR (FKA: BURFORD FIVE POINTS)</t>
  </si>
  <si>
    <t>Panoche-Schindler #1 &amp; #2 115kV</t>
  </si>
  <si>
    <t>BURFORD GIFFEN</t>
  </si>
  <si>
    <t>Giffen substation 70 KV</t>
  </si>
  <si>
    <t>COLUMBIA SOLAR ENERGY 2 FKA COLUMBIA SOLAR ENERGY II</t>
  </si>
  <si>
    <t>Pittsburg - Kirker - Columbia Steel 115 KV</t>
  </si>
  <si>
    <t xml:space="preserve">FRONTIER SOLAR </t>
  </si>
  <si>
    <t>Arco-Carneras 70 kV line</t>
  </si>
  <si>
    <t>GOLDEN HILLS 2 WIND</t>
  </si>
  <si>
    <t>Tesla Sub 115  KV</t>
  </si>
  <si>
    <t>LOTUS SOLAR FARM</t>
  </si>
  <si>
    <t>Borden 70kV</t>
  </si>
  <si>
    <t>RE ASTORIA</t>
  </si>
  <si>
    <t>Whirlwind Substation 220kV</t>
  </si>
  <si>
    <t>MORELOS DEL SOL (FKA TWISSLEMAN I)</t>
  </si>
  <si>
    <t>Arco-Twisselman 70 KV</t>
  </si>
  <si>
    <t>NORTH LANCASTER SOLAR (FKA WESTERN ANTELOPE DRY RANCH ADDITION)</t>
  </si>
  <si>
    <t>Antelope Substation 66 kV bus</t>
  </si>
  <si>
    <t>KINGBIRD SOLAR A (FKA AV SOLAR RANCH 2-A)</t>
  </si>
  <si>
    <t>Whirlwind Substation 230 kV bus</t>
  </si>
  <si>
    <t>KINGBIRD SOLAR B (FKA AV SOLAR RANCH 2-B</t>
  </si>
  <si>
    <t>PV2 PANOCHE VALLEY SOLAR (AKA SGE PANOCHE VALLEY SOLAR)</t>
  </si>
  <si>
    <t>Moss-Panoche and Coburn-Panoche 230 KV</t>
  </si>
  <si>
    <t>BLUE HORNET SOLAR</t>
  </si>
  <si>
    <t>COPPER MOUNTAIN SOLAR 4</t>
  </si>
  <si>
    <t>VASCO WIND PROJECT</t>
  </si>
  <si>
    <t>Lone Tree-Cayetano at the Jackson Substation</t>
  </si>
  <si>
    <t>CALIFORNIA FLATS SOLAR</t>
  </si>
  <si>
    <t>Morro-Gates 230kV line</t>
  </si>
  <si>
    <t>SKIC SOLAR</t>
  </si>
  <si>
    <t>Copus-Old River 70 kV line</t>
  </si>
  <si>
    <t>RIO BRAVO SOLAR 1</t>
  </si>
  <si>
    <t>Midway Temblor 115 kV line</t>
  </si>
  <si>
    <t>WILDWOOD SOLAR 2</t>
  </si>
  <si>
    <t>Semitropic-Midway 115 kV line</t>
  </si>
  <si>
    <t>MOJAVE SOLAR</t>
  </si>
  <si>
    <t>Sandlot Substation 220kV</t>
  </si>
  <si>
    <t>PASTORIA ENERGY FACILITY</t>
  </si>
  <si>
    <t>Pastoria Substation 220kV</t>
  </si>
  <si>
    <t>LECU</t>
  </si>
  <si>
    <t>Lodi STIG 230 kV Substation</t>
  </si>
  <si>
    <t>MESQUITE SOLAR 2</t>
  </si>
  <si>
    <t>LOS MEDANOS ENERGY CENTER</t>
  </si>
  <si>
    <t>Pittsburg Substation 115 kV bus</t>
  </si>
  <si>
    <t>PALOMAR ENERGY CENTER 2</t>
  </si>
  <si>
    <t>GARLAND</t>
  </si>
  <si>
    <t>RIO BRAVO SOLAR 2</t>
  </si>
  <si>
    <t>Midway-Temblor 115kV line</t>
  </si>
  <si>
    <t xml:space="preserve">SUNSHINE VALLEY SOLAR 2 </t>
  </si>
  <si>
    <t xml:space="preserve">Valley Substation 138kV </t>
  </si>
  <si>
    <t>PEARBLOSSOM SOLAR</t>
  </si>
  <si>
    <t>1003A</t>
  </si>
  <si>
    <t>MERCED POWER</t>
  </si>
  <si>
    <t>Merced #1 70kV Line</t>
  </si>
  <si>
    <t>DYER SUMMIT WIND REPOWER</t>
  </si>
  <si>
    <t>Vasco-Herdlyn 60kV line</t>
  </si>
  <si>
    <t>RICHMOND STEAM TURBINE</t>
  </si>
  <si>
    <t>Standard Oil Switching Station 115kV</t>
  </si>
  <si>
    <t>LITTLE BEAR SOLAR 1</t>
  </si>
  <si>
    <t>LITTLE BEAR SOLAR 2</t>
  </si>
  <si>
    <t>TRANQUILLITY 8</t>
  </si>
  <si>
    <t>Tranquillity Switchyard 230kV</t>
  </si>
  <si>
    <t>MUSTANG 2</t>
  </si>
  <si>
    <t>Mustang Switchyard 230 kV</t>
  </si>
  <si>
    <t>ARLINGTON VALLEY SOLAR ENERGY 2</t>
  </si>
  <si>
    <t>MESQUITE SOLAR 3</t>
  </si>
  <si>
    <t>PIO PICO CAPACITY INCREASE (FKA PIO PICO ENERGY CENTER 2)</t>
  </si>
  <si>
    <t>VISTA ENERGY STORAGE</t>
  </si>
  <si>
    <t>Melrose Substation 69 kV</t>
  </si>
  <si>
    <t>CENTRAL 40</t>
  </si>
  <si>
    <t>Miller #1 115 kV line</t>
  </si>
  <si>
    <t>BLACK DIAMOND ENERGY STORAGE</t>
  </si>
  <si>
    <t>Pittsburgh Substation 230kV</t>
  </si>
  <si>
    <t>AQUAMARINE WESTSIDE</t>
  </si>
  <si>
    <t>LITTLE BEAR 3</t>
  </si>
  <si>
    <t>Mendota Substation 115kV</t>
  </si>
  <si>
    <t>LITTLE BEAR 4</t>
  </si>
  <si>
    <t>SUN STREAMS SOLAR 2</t>
  </si>
  <si>
    <t>VALLEY CENTER ENERGY STORAGE</t>
  </si>
  <si>
    <t>Valley Center Substation 69 kV</t>
  </si>
  <si>
    <t>SPI SONORA</t>
  </si>
  <si>
    <t>Cogeneration</t>
  </si>
  <si>
    <t>Donnels-Curtis at PG&amp;E switch 183 115vK</t>
  </si>
  <si>
    <t>VISTA ENERGY STORAGE 2</t>
  </si>
  <si>
    <t>PIO PICO PLUS</t>
  </si>
  <si>
    <t>USA</t>
  </si>
  <si>
    <t xml:space="preserve">Otay Mesa Switchyard 230 kV </t>
  </si>
  <si>
    <t>ELKHORN ENERGY STORAGE</t>
  </si>
  <si>
    <t>Moss Landing Substation 115kV</t>
  </si>
  <si>
    <t>Filed Unexecuted</t>
  </si>
  <si>
    <t>MOUNTAINVIEW GENERATING STATION PMAX INCREASE</t>
  </si>
  <si>
    <t>San Bernardino Substation 230kV</t>
  </si>
  <si>
    <t>HIGH 5 SOLAR</t>
  </si>
  <si>
    <t>Victor Substation 230kV</t>
  </si>
  <si>
    <t>TOP GUN ENERGY STORAGE</t>
  </si>
  <si>
    <t>WIND WALL MONOLITH 1</t>
  </si>
  <si>
    <t>Vincent Substation 220kV</t>
  </si>
  <si>
    <t>Offered</t>
  </si>
  <si>
    <t>WIND WALL MONOLITH  2</t>
  </si>
  <si>
    <t>DALLAS ENERGY STORAGE</t>
  </si>
  <si>
    <t>RESAVA ENERGY STORAGE</t>
  </si>
  <si>
    <t>POINT WIND FAST TRACK</t>
  </si>
  <si>
    <t>Vincent Sub</t>
  </si>
  <si>
    <t xml:space="preserve">RE GARLAND </t>
  </si>
  <si>
    <t>Whirlwind Substation</t>
  </si>
  <si>
    <t>CHULA VISTA ENERGY CENTER EXPANSION</t>
  </si>
  <si>
    <t>The California ISO Controlled Grid Generation Queue for All: Withdrawn</t>
  </si>
  <si>
    <t>ENCINA GENERATING PROJECT (PH. 1 AND 2)</t>
  </si>
  <si>
    <t>WITHDRAWN</t>
  </si>
  <si>
    <t>Encina Power Plant Switchyard</t>
  </si>
  <si>
    <t>TESLA POWER PLANT</t>
  </si>
  <si>
    <t>Tesla Sub 230kV Bus E</t>
  </si>
  <si>
    <t>SAN DIEGO COMMUNITY POWER GENERATING STATION</t>
  </si>
  <si>
    <t>Sycamore Canyon Substation</t>
  </si>
  <si>
    <t>MORRO BAY MODERNIZATION PROJECT</t>
  </si>
  <si>
    <t>AVENAL ENERGY PROJECT</t>
  </si>
  <si>
    <t>Gates Substation (Arco - Gates 230 kV line)</t>
  </si>
  <si>
    <t>DESERT POWER WIND PROJECT</t>
  </si>
  <si>
    <t>Wheaton Substation</t>
  </si>
  <si>
    <t>ARGONAUT WIND PROJECT</t>
  </si>
  <si>
    <t>Mountain Pass</t>
  </si>
  <si>
    <t>PACIFIC RENEWABLE ENERGY GENERATION LLC (FKA LOMPOC WIND POWER PROJECT)</t>
  </si>
  <si>
    <t>SANTA BARBARA</t>
  </si>
  <si>
    <t>Divide-Cabrillo #2 115kV line tap</t>
  </si>
  <si>
    <t>SONORAN 2</t>
  </si>
  <si>
    <t>Colorado River Substation 500kV bus</t>
  </si>
  <si>
    <t>FAIRMONT WIND GENERATION PROJECT</t>
  </si>
  <si>
    <t>Antelope</t>
  </si>
  <si>
    <t>CUYAPAIPE WIND POWER PROJECT</t>
  </si>
  <si>
    <t>Crestwood</t>
  </si>
  <si>
    <t>SAN DIEGO WIND #2 - PHASE I</t>
  </si>
  <si>
    <t>SOUTH BAY REPLACEMENT - OPTION 1</t>
  </si>
  <si>
    <t>230/138/69 kV South Bay (650 MW CC)</t>
  </si>
  <si>
    <t>S. F. ELECTRIC RELIABILITY GENERATING PLANT</t>
  </si>
  <si>
    <t>Potrero 115 kV Sub</t>
  </si>
  <si>
    <t>GEYSERS WIND PROJECT</t>
  </si>
  <si>
    <t>LAKE/SONOMA</t>
  </si>
  <si>
    <t>Collector Sub at Geysers #17 Fulton 230 kV line</t>
  </si>
  <si>
    <t>SAN FRANCISCO AIRPORT ELECTRIC RELIABILITY PLANT</t>
  </si>
  <si>
    <t>SF Airport Substation</t>
  </si>
  <si>
    <t>BARREN RIDGE WIND PROJECT</t>
  </si>
  <si>
    <t>Monolith Substation</t>
  </si>
  <si>
    <t>BARREN RIDGE II</t>
  </si>
  <si>
    <t>WELLHEAD POWER FIREBAUGH</t>
  </si>
  <si>
    <t>115 KV Panoche Sub</t>
  </si>
  <si>
    <t>WELLHEAD POWER LATHROP</t>
  </si>
  <si>
    <t>115 kV Tesla - Stockton Cogen Trans. Line.</t>
  </si>
  <si>
    <t>RIPON GENERATION</t>
  </si>
  <si>
    <t>Tesla Substation</t>
  </si>
  <si>
    <t>EASTSHORE ENERGY FACILITY PROJECT</t>
  </si>
  <si>
    <t>Eastshore Substation</t>
  </si>
  <si>
    <t>PASTORIA EXPANSION</t>
  </si>
  <si>
    <t>Pastoria Substation</t>
  </si>
  <si>
    <t>WELLHEAD POWER MCCALL</t>
  </si>
  <si>
    <t>McCall Substation</t>
  </si>
  <si>
    <t>ALBION P3</t>
  </si>
  <si>
    <t>Tesla-Bellota 230 kV line</t>
  </si>
  <si>
    <t>LOWLANDS P3</t>
  </si>
  <si>
    <t>Borden Substation 230 kV Bus</t>
  </si>
  <si>
    <t>EAST ALTAMONT ENERGY CENTER - OPTION 2</t>
  </si>
  <si>
    <t>Tesla-Tracy #1 230 kV Line - Tracy Sub</t>
  </si>
  <si>
    <t>BULLARD ENERGY CENTER</t>
  </si>
  <si>
    <t>Herndon - Kearney 230 kV line</t>
  </si>
  <si>
    <t>BRIDGEVIEW ENERGY FACILITY</t>
  </si>
  <si>
    <t>Contra Costa Power Plant 230 kV Substation</t>
  </si>
  <si>
    <t>ROCKLIN PEAKER</t>
  </si>
  <si>
    <t>Pleasant Grove Sub Station</t>
  </si>
  <si>
    <t>COPPER MOUNTAIN PROJECT</t>
  </si>
  <si>
    <t>El Dorado 230 kV Substation</t>
  </si>
  <si>
    <t>GREEN BORDERS GEOTHERMAL</t>
  </si>
  <si>
    <t>MINERAL</t>
  </si>
  <si>
    <t>Control 115kV Substation</t>
  </si>
  <si>
    <t>HENRIETTA II</t>
  </si>
  <si>
    <t>Henrietta Substantion 70 kV</t>
  </si>
  <si>
    <t>SOUTH KERN FRONT COGEN</t>
  </si>
  <si>
    <t>Kern Oil Substation 115 kV</t>
  </si>
  <si>
    <t>WELLHEAD POWER HUMBOLDT</t>
  </si>
  <si>
    <t>Humboldt Bay-Humboldt #1 115 kV</t>
  </si>
  <si>
    <t>WILBUR POWER CC</t>
  </si>
  <si>
    <t>Contra Costa (230 kV)</t>
  </si>
  <si>
    <t>HUMBOLDT ENERGY FACILITY (AGILE ENERGY)</t>
  </si>
  <si>
    <t>Humboldt Bay Power Plant Sub</t>
  </si>
  <si>
    <t>LONG BEACH PEAKER PROJECT</t>
  </si>
  <si>
    <t>Long Beach Gen Station 220kv switchyard</t>
  </si>
  <si>
    <t>K ROAD CALICO SOLAR LLC (KRCS) (FKA CALICO SOLAR 1; SES SOLAR ONE)</t>
  </si>
  <si>
    <t>Pisgah Sub 230 kV Bus</t>
  </si>
  <si>
    <t>FONTANA ENERGY CENTER</t>
  </si>
  <si>
    <t>Etiwanda 230kV Substation</t>
  </si>
  <si>
    <t>RELIANT ENERGY BIGHORN</t>
  </si>
  <si>
    <t>Eldorado 500/230kV Substation</t>
  </si>
  <si>
    <t>BARREN RIDGE II ALTERNATIVE</t>
  </si>
  <si>
    <t>TBD Bakersfield</t>
  </si>
  <si>
    <t>SES SOLAR TWO)</t>
  </si>
  <si>
    <t>Imperial Valley Sub 230kV Bus</t>
  </si>
  <si>
    <t>VERNON POWER PLANT</t>
  </si>
  <si>
    <t>Laguna Bell Sub 230 kV Bus</t>
  </si>
  <si>
    <t>PALCO</t>
  </si>
  <si>
    <t>Rio Dell Substation 60kV</t>
  </si>
  <si>
    <t>WEST FRY WIND ENERGY PROJECT</t>
  </si>
  <si>
    <t>Lugo-Pisgah No. 2 230 kV tran line</t>
  </si>
  <si>
    <t>WINDSTAR I</t>
  </si>
  <si>
    <t>Segment 3 230 Collector Loop Tehachapi</t>
  </si>
  <si>
    <t>Withdrawn</t>
  </si>
  <si>
    <t>CAITHNESS 251 WIND REPOWER</t>
  </si>
  <si>
    <t>86A</t>
  </si>
  <si>
    <t>Vincent Substation</t>
  </si>
  <si>
    <t>CAITHNESS RIDGETOP WIND REPOWER</t>
  </si>
  <si>
    <t>86B</t>
  </si>
  <si>
    <t>Canwind Substation 66kV</t>
  </si>
  <si>
    <t>DIABLO CANYON P.P. #1 UNIT</t>
  </si>
  <si>
    <t>Diablo Canyon Substation Circuit Breakers 532 and 632</t>
  </si>
  <si>
    <t>CARSON HYDROGEN POWER PROJECT (CHPP)</t>
  </si>
  <si>
    <t>Hinson Sub 230 kV bus</t>
  </si>
  <si>
    <t>VICTORVILLE 2</t>
  </si>
  <si>
    <t>Victorville Substation</t>
  </si>
  <si>
    <t>MMC CHULA VISTA EXPANSION</t>
  </si>
  <si>
    <t>Existing radial 69kV gen-tie line to TL6929</t>
  </si>
  <si>
    <t>PALMDALE POWER PLANT</t>
  </si>
  <si>
    <t>Vincent Sub 230 kV Bus</t>
  </si>
  <si>
    <t>Failure to Cure Deficiency</t>
  </si>
  <si>
    <t>ALTA Q94 (FKA LEHIGH)</t>
  </si>
  <si>
    <t>Highwind Sub 220kV Bus</t>
  </si>
  <si>
    <t>ALTA Q97 (FKA ALTA 5 AND LUCCHESE)</t>
  </si>
  <si>
    <t>Whirlwind Sub 220kV bus</t>
  </si>
  <si>
    <t>RMU PLANT</t>
  </si>
  <si>
    <t>PG&amp;E Kern Oil-Vedder 115kV line</t>
  </si>
  <si>
    <t>WILDHORSE</t>
  </si>
  <si>
    <t>Coburn Sub 230 kV Bus</t>
  </si>
  <si>
    <t>LOMPOC WIND PROJECT II</t>
  </si>
  <si>
    <t>102A</t>
  </si>
  <si>
    <t>Cabrill0-Divide 115kV</t>
  </si>
  <si>
    <t>BME OTAY MESA BIOMASS FACILITY</t>
  </si>
  <si>
    <t>Border Substation 69 kV</t>
  </si>
  <si>
    <t>FERC Order</t>
  </si>
  <si>
    <t>VERNON POWER PLANT EXPANSION PROJECT</t>
  </si>
  <si>
    <t>BEAR RIVER WIND FARM</t>
  </si>
  <si>
    <t>Between Rio Del Junction and Bridgeville</t>
  </si>
  <si>
    <t>MOJAVE SOLAR PARK 1</t>
  </si>
  <si>
    <t>Mohave 500 kV Switchyard</t>
  </si>
  <si>
    <t>TECATE HYBRID</t>
  </si>
  <si>
    <t>106A</t>
  </si>
  <si>
    <t>Boulevard East Substation 138kV</t>
  </si>
  <si>
    <t>IC Request</t>
  </si>
  <si>
    <t>SOLANO WIND PROJECT - PHASE 3 (115KV)</t>
  </si>
  <si>
    <t>Brighton-Contra Costa 115 kV</t>
  </si>
  <si>
    <t>SAN LUIS OBISPO SOLAR I</t>
  </si>
  <si>
    <t>108A</t>
  </si>
  <si>
    <t>Morro Bay - Midway 230kV line</t>
  </si>
  <si>
    <t>SES SOLAR THREE</t>
  </si>
  <si>
    <t>Pisgah Substation</t>
  </si>
  <si>
    <t>SES SOLAR SIX</t>
  </si>
  <si>
    <t>LIBERTY V LOST HILLS</t>
  </si>
  <si>
    <t>Tap of Chevron 70kv tran line</t>
  </si>
  <si>
    <t>TULE II</t>
  </si>
  <si>
    <t>500 kV Imperial Valley-Miguel trans line</t>
  </si>
  <si>
    <t>COLLINSVILLE WIND</t>
  </si>
  <si>
    <t>Birds Landing Switching Station 230kV bus</t>
  </si>
  <si>
    <t>MOJAVE WINDS</t>
  </si>
  <si>
    <t>Victor 230 kV</t>
  </si>
  <si>
    <t>UPC GRAND VIEW WINDS</t>
  </si>
  <si>
    <t>Lugo-Pisgah 230kV line</t>
  </si>
  <si>
    <t>INDIGO WINDS</t>
  </si>
  <si>
    <t>BEAR RIVER WIND FARM Q=117</t>
  </si>
  <si>
    <t>Rio Del Junction - Bridgeville</t>
  </si>
  <si>
    <t>SOUTH POINT ENERGY CENTER</t>
  </si>
  <si>
    <t>MOHAVE</t>
  </si>
  <si>
    <t>SCE Mohave Substation</t>
  </si>
  <si>
    <t>SES SOLAR SEVEN</t>
  </si>
  <si>
    <t>Mojave 500 kV Switchyard</t>
  </si>
  <si>
    <t>MARGARITA ENERGY CENTER</t>
  </si>
  <si>
    <t>SDG&amp;E Margarita Substation</t>
  </si>
  <si>
    <t>PALA ENERGY CENTER</t>
  </si>
  <si>
    <t>SDG&amp;E Pala Substation</t>
  </si>
  <si>
    <t>SEARCHLIGHT 1</t>
  </si>
  <si>
    <t>Eldorado Substation 220kV bus</t>
  </si>
  <si>
    <t>CONTRA COSTA CARBON PLANT RECONNECT (CCCPR)</t>
  </si>
  <si>
    <t>Heat Recovery</t>
  </si>
  <si>
    <t>115kV Oleum Switchyard</t>
  </si>
  <si>
    <t>KRCD COMMUNITY POWER PLANT</t>
  </si>
  <si>
    <t>AMBOY</t>
  </si>
  <si>
    <t>Pisgah 230kV Substation</t>
  </si>
  <si>
    <t>MOJAVE SOLAR PARK 2</t>
  </si>
  <si>
    <t>Mohave Generating Station</t>
  </si>
  <si>
    <t>CROSSROADS WIND</t>
  </si>
  <si>
    <t>Pisgah-Lugo 230kV</t>
  </si>
  <si>
    <t>PASTORIA EXPANSION II</t>
  </si>
  <si>
    <t>GRANITE MOUNTAIN WIND FARM</t>
  </si>
  <si>
    <t>ETIWANDA CCGT</t>
  </si>
  <si>
    <t>SCE Rancho Vista 500kV Sub</t>
  </si>
  <si>
    <t>NAVY 1</t>
  </si>
  <si>
    <t>Coso-Kramer 230 kV</t>
  </si>
  <si>
    <t>ETIWANDA SCGT EXPANSION</t>
  </si>
  <si>
    <t>Rancho Vista 500 kV Substation</t>
  </si>
  <si>
    <t>KM ACQUISITIONS</t>
  </si>
  <si>
    <t>Kramer Substation 220kV</t>
  </si>
  <si>
    <t>HDLA SOLAR</t>
  </si>
  <si>
    <t>Kramer Substation</t>
  </si>
  <si>
    <t>LUZ SOLAR PARTNERS</t>
  </si>
  <si>
    <t>BIGHORN</t>
  </si>
  <si>
    <t>Eldorado 500 kV Substation</t>
  </si>
  <si>
    <t>GREEN BORDERS GEOTHERMAL PHASE II</t>
  </si>
  <si>
    <t>CHURCH</t>
  </si>
  <si>
    <t>Oxbow 230kV Substation</t>
  </si>
  <si>
    <t>NORTH SKY RIVER II WIND</t>
  </si>
  <si>
    <t>SCE Highwind Sub #2 (proposed) 230 kV</t>
  </si>
  <si>
    <t>LARKSPUR 3</t>
  </si>
  <si>
    <t>TRANSCANADA PEAKER</t>
  </si>
  <si>
    <t>Chino Substation 230kV Line</t>
  </si>
  <si>
    <t>POINT SAL WIND</t>
  </si>
  <si>
    <t>Mesa-Divide #1 115kV line</t>
  </si>
  <si>
    <t>ALTA Q153 (FKA ALTA 7)</t>
  </si>
  <si>
    <t>FLYING WING SOLAR (FKA GENESIS SOLAR)</t>
  </si>
  <si>
    <t>Windhub 230 kV Substation</t>
  </si>
  <si>
    <t>LSP OAKLAND</t>
  </si>
  <si>
    <t>Oakland C 115kV substation</t>
  </si>
  <si>
    <t>DAGGETT WIND PROJECT II</t>
  </si>
  <si>
    <t>ALTA 8</t>
  </si>
  <si>
    <t>66kV Rosamond-Antelope line</t>
  </si>
  <si>
    <t>ALTA 9</t>
  </si>
  <si>
    <t>66kV Rosamond-Delsur line</t>
  </si>
  <si>
    <t>ALTA 10</t>
  </si>
  <si>
    <t>Antelope-Magunden #1 220kV line</t>
  </si>
  <si>
    <t>CALIFORNIA SOLAR ONE</t>
  </si>
  <si>
    <t>Kramer</t>
  </si>
  <si>
    <t>HARBOR II</t>
  </si>
  <si>
    <t>Harborgen Substation</t>
  </si>
  <si>
    <t>BAJANORTE WIND FACILITY</t>
  </si>
  <si>
    <t>Imperial Valley 230kV switchyard</t>
  </si>
  <si>
    <t>DPT BROADWELL LAKE</t>
  </si>
  <si>
    <t>Pisgah 230kV Substation bus</t>
  </si>
  <si>
    <t>BLYTHE III</t>
  </si>
  <si>
    <t>500kV line to Midpoint Switching Station</t>
  </si>
  <si>
    <t>VIENTO MEXICANA</t>
  </si>
  <si>
    <t>Imperial Valley 500kV bus</t>
  </si>
  <si>
    <t>IMPERIAL SOLEIL</t>
  </si>
  <si>
    <t>Imperial Valley 230kV bus</t>
  </si>
  <si>
    <t>MOJAVE SOLEIL</t>
  </si>
  <si>
    <t>Substation 5 (aka Whirlwind)</t>
  </si>
  <si>
    <t>DELTA WIND II</t>
  </si>
  <si>
    <t>Vaca-Tesla 500kV line</t>
  </si>
  <si>
    <t>STOCKTON GENERATION</t>
  </si>
  <si>
    <t>Tesla-Bellota 230kV lines</t>
  </si>
  <si>
    <t>WELLHEAD POWER PALA</t>
  </si>
  <si>
    <t>Pala 69kV Substation</t>
  </si>
  <si>
    <t>PAINTED HILLS II</t>
  </si>
  <si>
    <t>Devers-Venwind 115kV line</t>
  </si>
  <si>
    <t>ALTA Q175 (FKA ALTA 11)</t>
  </si>
  <si>
    <t>WELLHEAD POWER MARGARITA</t>
  </si>
  <si>
    <t>Margarita 138kV Substation</t>
  </si>
  <si>
    <t>CARQUINEZ WIND</t>
  </si>
  <si>
    <t>Bahia   Moraga 230 kV Line</t>
  </si>
  <si>
    <t>PACHECO WIND</t>
  </si>
  <si>
    <t>Los Banos 230kV bus near Pacheco Pass</t>
  </si>
  <si>
    <t>BAJA WIND</t>
  </si>
  <si>
    <t>178A</t>
  </si>
  <si>
    <t>MEXICALI/ENSENADA/TECATE</t>
  </si>
  <si>
    <t>Miguel 230kV Bus</t>
  </si>
  <si>
    <t>MEXICO WIND</t>
  </si>
  <si>
    <t>178B</t>
  </si>
  <si>
    <t>Imperial Valley  230kV Substation</t>
  </si>
  <si>
    <t>EAGLE MOUNTAIN</t>
  </si>
  <si>
    <t>Julian Hinds 230kV Substation</t>
  </si>
  <si>
    <t>CPV CALIFORNIA I</t>
  </si>
  <si>
    <t>New 230kV Switchyard on the Mira Loma-Vista #2 line</t>
  </si>
  <si>
    <t>CPV CALIFORNIA II</t>
  </si>
  <si>
    <t>New  230kV switchyard on the Chino-Serrano line</t>
  </si>
  <si>
    <t>DESERT SAPPHIRE PV</t>
  </si>
  <si>
    <t>Windhub Substation</t>
  </si>
  <si>
    <t>ESJ PHASE II PROJECT (FKA RUMOROSA WIND ENERGY PHASE II PROJECT)</t>
  </si>
  <si>
    <t>East County (ECO) Substation 230kV</t>
  </si>
  <si>
    <t>WESTERN GEOPOWER UNIT 1</t>
  </si>
  <si>
    <t>Geysers #3-Cloverdale 115 kV line</t>
  </si>
  <si>
    <t>GREEN BORDERS GEOTHERMAL PHASE 2</t>
  </si>
  <si>
    <t>Control Sub</t>
  </si>
  <si>
    <t>STOCKTON PEAKERS PROJECT</t>
  </si>
  <si>
    <t>Stockton¿A¿-Lockeford-Bellota 115kV #1&amp;#2 lines &amp; Tesla-Tracy 115kV line</t>
  </si>
  <si>
    <t>NEW GEYSERS</t>
  </si>
  <si>
    <t>Geysers-Fulton 230kV transmission line</t>
  </si>
  <si>
    <t>DOGHOUSE JUNCTION ENERGY CENTER</t>
  </si>
  <si>
    <t>Otay Mesa Energy Center 230kV Substation</t>
  </si>
  <si>
    <t>CPV CALIFORNIA III</t>
  </si>
  <si>
    <t>Penasquistos Old Town 230kV transmission line</t>
  </si>
  <si>
    <t>CPV CALIFORNIA IV</t>
  </si>
  <si>
    <t>San Luis Rey¿Mission 230kV transmission line</t>
  </si>
  <si>
    <t>BPAE KERN FRONT</t>
  </si>
  <si>
    <t>Springerville Mugunden 230kV Line</t>
  </si>
  <si>
    <t>MADERA ENERGY CENTER</t>
  </si>
  <si>
    <t>Borden Substation 230kV Bus</t>
  </si>
  <si>
    <t>CPV CALIFORNIA V</t>
  </si>
  <si>
    <t>Otay Mesa 230kV switchyard</t>
  </si>
  <si>
    <t>STAR GENERATION</t>
  </si>
  <si>
    <t>OMEC interconnection substation</t>
  </si>
  <si>
    <t>STOCKTON REPOWERING PROJECT</t>
  </si>
  <si>
    <t>60kV bus at Posdef QF facility</t>
  </si>
  <si>
    <t>MILLIKEN</t>
  </si>
  <si>
    <t>Mira Loma Substation</t>
  </si>
  <si>
    <t>CALICO MOUNTAINS WIND ENERGY</t>
  </si>
  <si>
    <t>Cool Water-Kramer #1 230kV line</t>
  </si>
  <si>
    <t>CAMP ROCK WIND</t>
  </si>
  <si>
    <t>Cool Water-SEGS2-Tortilla 115kV line</t>
  </si>
  <si>
    <t>IRON MOUNTAIN WIND ENERGY</t>
  </si>
  <si>
    <t>Tortilla-Kramer 115 kV line</t>
  </si>
  <si>
    <t>EL DORADO SOLAR GENERATING STATION PROJECT</t>
  </si>
  <si>
    <t>El Dorado 220kV Switchyard</t>
  </si>
  <si>
    <t>EL SEGUNDO 3 &amp; 4 RE-POWER II</t>
  </si>
  <si>
    <t>El Sequndo 230kV Switchyard</t>
  </si>
  <si>
    <t>LONG BEACH 5, 6, 7 &amp; 8</t>
  </si>
  <si>
    <t>Long Beach Substation</t>
  </si>
  <si>
    <t>GV1</t>
  </si>
  <si>
    <t>Tracy-Herdlyn 69kV line</t>
  </si>
  <si>
    <t>CONCEPCION II WIND GENERATION</t>
  </si>
  <si>
    <t>New 230/500kV substation near the 500kV IV-ML line</t>
  </si>
  <si>
    <t>DESERT SUNLIGHT PV III</t>
  </si>
  <si>
    <t>Red Bluff Substation 230kV switchyard</t>
  </si>
  <si>
    <t>HORSE LAKE WIND PROJECT</t>
  </si>
  <si>
    <t>LASSEN</t>
  </si>
  <si>
    <t>Caribou 230kV Substation</t>
  </si>
  <si>
    <t>BEAR RIVER RIDGE WIND FARM</t>
  </si>
  <si>
    <t>DESERT WIND</t>
  </si>
  <si>
    <t>Coolwater 220kV bus</t>
  </si>
  <si>
    <t>WATERMAN MOUNTAINS WIND ENERGY PROJECT</t>
  </si>
  <si>
    <t>Coolwater-Kramer 115 kV line</t>
  </si>
  <si>
    <t>ESJ EXPANSION PROJECT (FKA RUMOROSA WIND EXPANSION)</t>
  </si>
  <si>
    <t>LONESTAR</t>
  </si>
  <si>
    <t>Otay Mesa Energy Center</t>
  </si>
  <si>
    <t>OCEANSIDE</t>
  </si>
  <si>
    <t>San Luis Rey-Melrose 69kV</t>
  </si>
  <si>
    <t>OLYMPUS POWER</t>
  </si>
  <si>
    <t>Loop Talega-Escondido 230kV line</t>
  </si>
  <si>
    <t>SONORAN</t>
  </si>
  <si>
    <t>DESERT GARNET PV</t>
  </si>
  <si>
    <t>BLM West-Kramer 230kV line</t>
  </si>
  <si>
    <t>DESERT ONYX PV</t>
  </si>
  <si>
    <t>NOBLE WELL WIND GENERATION PROJECT</t>
  </si>
  <si>
    <t>BORDER II</t>
  </si>
  <si>
    <t>69kV line next to Calpeak Border site</t>
  </si>
  <si>
    <t>BLYTHE III (REVISED)</t>
  </si>
  <si>
    <t>500kV line to the new Midpoint switching station</t>
  </si>
  <si>
    <t>RAINBOW ENERGY FACILITY</t>
  </si>
  <si>
    <t>New double circuit 230kV line into Escondido Substation</t>
  </si>
  <si>
    <t>BODEGA BAY PROJECT</t>
  </si>
  <si>
    <t>Fulton-Ignacio 230kV #2 line</t>
  </si>
  <si>
    <t>CPV CALIFORNIA VI</t>
  </si>
  <si>
    <t>Newark Substation 230kV bus</t>
  </si>
  <si>
    <t>DESERT OPAL III PV</t>
  </si>
  <si>
    <t>Devers Substation</t>
  </si>
  <si>
    <t>DESERT RUBY PV</t>
  </si>
  <si>
    <t>PAINTED HILLS III</t>
  </si>
  <si>
    <t>Venwind portion of Devers-Garnett-Venwind line</t>
  </si>
  <si>
    <t>RAMCO ENERGY CENTER</t>
  </si>
  <si>
    <t>Interconnection on Site</t>
  </si>
  <si>
    <t>JEAN LAKE SOLAR</t>
  </si>
  <si>
    <t>Proposed Eldorado-Ivanpah 230kV line</t>
  </si>
  <si>
    <t>CPV CALIFORNIA VII</t>
  </si>
  <si>
    <t>Tesla-Tracy #1 230kV line</t>
  </si>
  <si>
    <t>CPV CALIFORNIA VIII</t>
  </si>
  <si>
    <t>Tesla Substation 230kV bus</t>
  </si>
  <si>
    <t>COPPER MOUNTAIN II</t>
  </si>
  <si>
    <t>Eldorado 220kV switchyard</t>
  </si>
  <si>
    <t>CARRIZO SOLAR FARM I</t>
  </si>
  <si>
    <t>Temblor-San Luis Obispo 115kV line</t>
  </si>
  <si>
    <t>SIBERIA PHASE I SEGS (FKA DPT BROADWELL LAKE II)</t>
  </si>
  <si>
    <t>Pisgah Sub 230kV</t>
  </si>
  <si>
    <t>SIBERIA PHASE II SEGS (FKA DPT 9)</t>
  </si>
  <si>
    <t>SOUTH BRISTOL MOUNTAINS WIND FARM</t>
  </si>
  <si>
    <t>LITTLE LAKE SOUTH WIND FARM</t>
  </si>
  <si>
    <t>KERN/INYO</t>
  </si>
  <si>
    <t>Control-Haiwee-Inyokern 115kV line</t>
  </si>
  <si>
    <t>SHAVERS VALLEY WIND FARM</t>
  </si>
  <si>
    <t>Devers-Mirage-Julian Hinds 230kV line</t>
  </si>
  <si>
    <t>LAUREL MOUNTAIN WIND FARM</t>
  </si>
  <si>
    <t>Kramer-Inyokern-Randsburg #3 115kV line</t>
  </si>
  <si>
    <t>MADERA ENERGY CENTER EXPANSION</t>
  </si>
  <si>
    <t>STOCKTON GENERATION EXPANSION</t>
  </si>
  <si>
    <t>Tesla-Bellota 230kV line</t>
  </si>
  <si>
    <t>SOLEDAD WIND ENERGY PARK</t>
  </si>
  <si>
    <t>Moss-Linding-Salinas-Soledad 115kV #1 and #2 lines #1 line &amp; Tap N/O Moss Landing-Salinas-Soledad #2</t>
  </si>
  <si>
    <t>WALKER RIDGE WIND ENERGY PARK</t>
  </si>
  <si>
    <t>LAKE/COLUSA</t>
  </si>
  <si>
    <t>Redbud-Cortina 115kV line</t>
  </si>
  <si>
    <t>CHUCKWALLA SOLAR I</t>
  </si>
  <si>
    <t>Eagle Mountain-Blythe 161kV line</t>
  </si>
  <si>
    <t>CENTRAL COAST</t>
  </si>
  <si>
    <t>Cabrillo Substation 115kV</t>
  </si>
  <si>
    <t>Gates Substation 230kV bus</t>
  </si>
  <si>
    <t>RIDGECREST SOLAR II (FKA MOJAVE SOLAR PEAKING POWER)</t>
  </si>
  <si>
    <t>Inyokern Substation</t>
  </si>
  <si>
    <t>CALRENEW-1</t>
  </si>
  <si>
    <t>Mendota Biomass Substation</t>
  </si>
  <si>
    <t>FAIRFIELD ENERGY CENTER</t>
  </si>
  <si>
    <t>New Fairfield Substation 230kV bus</t>
  </si>
  <si>
    <t>OAKLEY GENERATING STATION</t>
  </si>
  <si>
    <t>Contra Costa Substation 230kV bus</t>
  </si>
  <si>
    <t>PALERMO GENERATING STATION</t>
  </si>
  <si>
    <t>Rio Oso Substation 115kV bus</t>
  </si>
  <si>
    <t>LODI GENERATING STATION</t>
  </si>
  <si>
    <t>Loop Gold Hill-Eight Mile Road 230kV line</t>
  </si>
  <si>
    <t>TESORO REFINERY COGENERATION</t>
  </si>
  <si>
    <t>Hinson Substation 220kV</t>
  </si>
  <si>
    <t>BIRDS LANDING ENERGY CENTER</t>
  </si>
  <si>
    <t>Birds Landing Substation 230 kV Bus</t>
  </si>
  <si>
    <t>COPPER MOUNTAIN II ALTERNATE</t>
  </si>
  <si>
    <t>Eldorado Switchyard 220kV &amp; NCP Merchant Substation 230kV</t>
  </si>
  <si>
    <t>HOMER MOUNTAIN WIND FARM</t>
  </si>
  <si>
    <t>Lugo-Mohave 500kV line</t>
  </si>
  <si>
    <t>PALEN DRY LAKE PV</t>
  </si>
  <si>
    <t>Eagle Mountain Blythe 161kV line</t>
  </si>
  <si>
    <t>RIO OSO GENERATING STATION</t>
  </si>
  <si>
    <t>Rio Oso Substation 230 kV Bus</t>
  </si>
  <si>
    <t>PATTERSON PASS ENERGY CENTER</t>
  </si>
  <si>
    <t>Tesla-Westley 230 KV lines</t>
  </si>
  <si>
    <t>DESERT QUARTZSITE PV</t>
  </si>
  <si>
    <t>Proposed Midpoint Substation 230kV</t>
  </si>
  <si>
    <t>DESERT JASPER PV</t>
  </si>
  <si>
    <t>GWF HANFORD</t>
  </si>
  <si>
    <t>Hanford Switchyard 115kV bus</t>
  </si>
  <si>
    <t>CPV CALIFORNIA IX</t>
  </si>
  <si>
    <t>Loop Vaca Dixon-Peabody &amp; Vaca Dixon-Lambie 230 kV lines</t>
  </si>
  <si>
    <t>ANTIOCH GENERATING STATION</t>
  </si>
  <si>
    <t>Contra Costa Substation</t>
  </si>
  <si>
    <t>RIO SECO WIND</t>
  </si>
  <si>
    <t>Coolwater-Dunn Siding 115kV line</t>
  </si>
  <si>
    <t>HUMBOLDT WAVECONNECT PROJECT</t>
  </si>
  <si>
    <t>Fairhaven Substation 60kV bus</t>
  </si>
  <si>
    <t>MENDOCINO WAVECONNECT PROJECT</t>
  </si>
  <si>
    <t>MENDOCINO</t>
  </si>
  <si>
    <t>Fort Bragg Substation 60kV bus</t>
  </si>
  <si>
    <t>ROUGH &amp; READY ISLAND ENERGY PARK PROJECT</t>
  </si>
  <si>
    <t>Loop Tesla-Stagg and Tesla-Eight Mile 230kV lines</t>
  </si>
  <si>
    <t>MADERA POWER</t>
  </si>
  <si>
    <t>Dairyland-Mendota 115 kV line tap</t>
  </si>
  <si>
    <t>BETHEL 7 &amp; 8 SOLAR THERMAL HYBRID PROJECT</t>
  </si>
  <si>
    <t>UKIAH ENERGY CENTER</t>
  </si>
  <si>
    <t>Ukiah Substation 115kV bus</t>
  </si>
  <si>
    <t>TROY LAKE WIND</t>
  </si>
  <si>
    <t>Pisgah Substation 230kV</t>
  </si>
  <si>
    <t>EL CENTRO 1</t>
  </si>
  <si>
    <t>Southwest Power Link 500kV line</t>
  </si>
  <si>
    <t>SUNTOWER GASKELL GENERATING STATION</t>
  </si>
  <si>
    <t>Antelope-Magunden 230kV</t>
  </si>
  <si>
    <t>CARRIZO 1</t>
  </si>
  <si>
    <t>Morro Bay-Midway #2 230kV line</t>
  </si>
  <si>
    <t>ECP I</t>
  </si>
  <si>
    <t>El Dorado-Ivanpah 115kV line</t>
  </si>
  <si>
    <t>TRILOBITE SOLAR PROJECT</t>
  </si>
  <si>
    <t>MESQUITE LAKE</t>
  </si>
  <si>
    <t>Ivanpah Substation 230kV</t>
  </si>
  <si>
    <t>FREEMAN JUNCTION SOLAR PROJECT</t>
  </si>
  <si>
    <t>SCE portion of Kramer BLM West 230kV line</t>
  </si>
  <si>
    <t>WELLHEAD POWER PROJECT 5</t>
  </si>
  <si>
    <t>TROY LAKE SOLEIL</t>
  </si>
  <si>
    <t>Pisgah Substation 220kV</t>
  </si>
  <si>
    <t>BIG ROCK SUNTOWER GENERATING STATION</t>
  </si>
  <si>
    <t>Antelope-Piute 66kV line</t>
  </si>
  <si>
    <t>EL DORADO SOLAR ALTERNATE</t>
  </si>
  <si>
    <t>El Dorado 220kV switchyard</t>
  </si>
  <si>
    <t>GWF HANFORD COMBINED CYCLE POWER PLANT</t>
  </si>
  <si>
    <t>HYDROGEN ENERGY CALIFORNIA</t>
  </si>
  <si>
    <t>Midway-Wheeler Ridge #1 and #2 230kV line</t>
  </si>
  <si>
    <t>LUCERNE VALLEY SOLAR PROJECT, PHASE 2</t>
  </si>
  <si>
    <t>Lugo-Pisgah Line 220kV line</t>
  </si>
  <si>
    <t>LUCERNE VALLEY SOLAR PROJECT, PHASE 1</t>
  </si>
  <si>
    <t>Lugo-Pisgah 220kV line</t>
  </si>
  <si>
    <t>AUBANEL WIND PROJECT</t>
  </si>
  <si>
    <t>Imperial Valley - Miguel 500kV line</t>
  </si>
  <si>
    <t>MARSH LANDING GENERATING STATION - COMBINED CYCLE UNITS</t>
  </si>
  <si>
    <t>Contra Costa Substation 230kV Switchyard</t>
  </si>
  <si>
    <t>ZEPHYR POWER STATION</t>
  </si>
  <si>
    <t>Tesla-Belota 230kV and Tesla-Webber 230kV lines</t>
  </si>
  <si>
    <t>PV REDMAN-LANCASTER</t>
  </si>
  <si>
    <t>Lancaster Redman 66kV line</t>
  </si>
  <si>
    <t>PV LITTLE ROCK-PALMDALE</t>
  </si>
  <si>
    <t>Helijet-Little Rock-Palmdale-Rockair 66kV line</t>
  </si>
  <si>
    <t>PV-3 (FKA PV ANTELOPE-DEL SUR)</t>
  </si>
  <si>
    <t>Antelope Substation 66kV</t>
  </si>
  <si>
    <t>PV DEL SUR-LANCASTER</t>
  </si>
  <si>
    <t>Del-Dur-Lancaster-Rite Aid 66kV line</t>
  </si>
  <si>
    <t>PV PIUTE-LANCASTER</t>
  </si>
  <si>
    <t>Lancaster-Little Rock-Piute 66kV line</t>
  </si>
  <si>
    <t>PV PALMDALE-TORTOISE</t>
  </si>
  <si>
    <t>Oasis-Tortoise 66kV line</t>
  </si>
  <si>
    <t>PV REDMAN-PIUTE</t>
  </si>
  <si>
    <t>Piute-Redman 66kV line</t>
  </si>
  <si>
    <t>PV PIUTE-LITTLE ROCK</t>
  </si>
  <si>
    <t>PV PALMDALE-ROCKAIR</t>
  </si>
  <si>
    <t>PV ROSAMOND-ANTELOPE</t>
  </si>
  <si>
    <t>Antelope-Rosamond 66kV line</t>
  </si>
  <si>
    <t>PV-11 (FKA PV ROSAMOND-DEL SUR)</t>
  </si>
  <si>
    <t>PV GOLDTOWN-LANCASTER</t>
  </si>
  <si>
    <t>Goldtown-Lancaster 66kV line</t>
  </si>
  <si>
    <t>PV GOLDTOWN-CORUM</t>
  </si>
  <si>
    <t>Corum-Goldtown 66kV line</t>
  </si>
  <si>
    <t>NE WIND PROJECT</t>
  </si>
  <si>
    <t>PLUMAS</t>
  </si>
  <si>
    <t>Caribou Substation 230kV switchyard</t>
  </si>
  <si>
    <t>PITTSBURG POWER PLANT - CCU</t>
  </si>
  <si>
    <t>Pittsburg 230kV switchyard</t>
  </si>
  <si>
    <t>PV ROSAMOND-CORUM</t>
  </si>
  <si>
    <t>Coram-Rosemond 66kV line</t>
  </si>
  <si>
    <t>PV COOLWATER-DUNN SIDING</t>
  </si>
  <si>
    <t>Eldorado Baker Cook Water Dunn Siding Mountain Pass 115kV line</t>
  </si>
  <si>
    <t>PV COOLWATER - KRAMER</t>
  </si>
  <si>
    <t>Kramer-Cool Water 115kV line</t>
  </si>
  <si>
    <t>PV TORTILLA-KRAMER</t>
  </si>
  <si>
    <t>Kramer-Tortilla 115kV line</t>
  </si>
  <si>
    <t>PV KRAMER-INYOKERN #1</t>
  </si>
  <si>
    <t>Kramer-Inyokern-Randsberg No. 1 115kV line</t>
  </si>
  <si>
    <t>PV KRAMER-INYOKERN #2</t>
  </si>
  <si>
    <t>Kramer-Inyokern-Randsberg No. 3 115kV line</t>
  </si>
  <si>
    <t>GASKELL SOLAR GENERATING STATION</t>
  </si>
  <si>
    <t>TUMBLEWEED SOLAR GENERATING STATION</t>
  </si>
  <si>
    <t>Antelope-Calcement 66kV line</t>
  </si>
  <si>
    <t>WILLOW SPRINGS SOLAR GENERATING STATION</t>
  </si>
  <si>
    <t>WILLOW SPRINGS SOLAR GENERATING STATION II</t>
  </si>
  <si>
    <t>PHOENIX SOLAR GENERATING STATION</t>
  </si>
  <si>
    <t>Cool Water-Kramer 115kV line</t>
  </si>
  <si>
    <t>DGC KELSO RE</t>
  </si>
  <si>
    <t>BORREGO STARLIGHT 1</t>
  </si>
  <si>
    <t>Borrego Substation 69kV</t>
  </si>
  <si>
    <t>FRESNO COGENERATION CTG-4</t>
  </si>
  <si>
    <t>Kerman-Helms 70kV line</t>
  </si>
  <si>
    <t>SANGEN</t>
  </si>
  <si>
    <t>Mission Substation</t>
  </si>
  <si>
    <t>APG WILSON STATION</t>
  </si>
  <si>
    <t>Wilson Substation 230kV Bus</t>
  </si>
  <si>
    <t>PV-7</t>
  </si>
  <si>
    <t>Piute-Redman 66kV Line</t>
  </si>
  <si>
    <t>PV-8</t>
  </si>
  <si>
    <t>PV-5</t>
  </si>
  <si>
    <t>Lancaster-Little Rock-Piute 66kV Line (Lancaster side of Tap 72)</t>
  </si>
  <si>
    <t>PV-1</t>
  </si>
  <si>
    <t>Lancaster-Redman 66kV Line</t>
  </si>
  <si>
    <t>PV-9</t>
  </si>
  <si>
    <t>Helijet-Little Rock-Palmdale-Rockair 66kV line (primary: Palmdale side of Tap 62; Aternate: Little Rock side of Tap 62)</t>
  </si>
  <si>
    <t>PV-31</t>
  </si>
  <si>
    <t>Eldorado-Baker- Coolwater-Dunn Siding-Mountain Pass 115 kV line</t>
  </si>
  <si>
    <t>WELLHEAD POWER WINTERS</t>
  </si>
  <si>
    <t>Tap Vaca-Rio Oso 115 kV line</t>
  </si>
  <si>
    <t>WELLHEAD POWER SALADO</t>
  </si>
  <si>
    <t>Salado Substation 115 kV</t>
  </si>
  <si>
    <t>WELLHEAD POWER FIREBAUGH 2</t>
  </si>
  <si>
    <t>Panoche Substation 115 kV bus</t>
  </si>
  <si>
    <t>WELLHEAD POWER HELM</t>
  </si>
  <si>
    <t>Tap Helm-Valley Nitrogen 70 kV line</t>
  </si>
  <si>
    <t>PV-41</t>
  </si>
  <si>
    <t>San Luis Obispo-Tremblor 115kV line</t>
  </si>
  <si>
    <t>PV-43</t>
  </si>
  <si>
    <t>Midway Substation via Midway-Sunset Gen-Tie 230 kV line</t>
  </si>
  <si>
    <t>PV-46</t>
  </si>
  <si>
    <t>Midway Sunset via Midway-Sunset Gen-Tie 230 kV line</t>
  </si>
  <si>
    <t>SODA MOUNTAIN SOLAR PROJECT</t>
  </si>
  <si>
    <t>WILLIAMS ENERGY CENTER</t>
  </si>
  <si>
    <t>Cortina Substation 230kV Bus</t>
  </si>
  <si>
    <t>PVV-K SOLAR I</t>
  </si>
  <si>
    <t>Blythe-Eagle Mountain 161 kV line</t>
  </si>
  <si>
    <t>PVV-M SOLAR I</t>
  </si>
  <si>
    <t>Midpoint Substation</t>
  </si>
  <si>
    <t>PV-47</t>
  </si>
  <si>
    <t>Windhub Substation 230 kV</t>
  </si>
  <si>
    <t>PV-48</t>
  </si>
  <si>
    <t>DGC KELSO RE 115.5</t>
  </si>
  <si>
    <t>Kelso Substation</t>
  </si>
  <si>
    <t>CUYAMA SOLAR I</t>
  </si>
  <si>
    <t>69kV proximate to the Cuyama Substation</t>
  </si>
  <si>
    <t>GOAL LINE</t>
  </si>
  <si>
    <t>EAGLE MOUNTAIN PUMPED STORAGE PROJECT</t>
  </si>
  <si>
    <t>Midpoint Substation 500 kV</t>
  </si>
  <si>
    <t>SOLANO ENERGY CENTER</t>
  </si>
  <si>
    <t>Lambie-Contra Costa Substation 230 kV bus</t>
  </si>
  <si>
    <t>KES KINGSBURG</t>
  </si>
  <si>
    <t>McCall-Kingsburg #1 &amp; #2 115 kV lines</t>
  </si>
  <si>
    <t>JACOB CANAL SOLAR FARM</t>
  </si>
  <si>
    <t>Jacobs Corner Substation 70kV bus</t>
  </si>
  <si>
    <t>ISLAND ENERGY CENTER</t>
  </si>
  <si>
    <t>Loop Tesla Stagg and Tesla-Eight Mile 230 kV lines</t>
  </si>
  <si>
    <t>WELLHEAD POWER LOGAN CREEK</t>
  </si>
  <si>
    <t xml:space="preserve">Tap Cottonwood-Logan Creek-Vaca Dixon 230kV line </t>
  </si>
  <si>
    <t>CAL-ZEPP 1</t>
  </si>
  <si>
    <t>Famoso Substation</t>
  </si>
  <si>
    <t>MOJAVE SOLAR PARK 4 - JOHNSON VALLEY</t>
  </si>
  <si>
    <t>Pisgah-Lugo 230kV Line</t>
  </si>
  <si>
    <t>EAST ALTAMONT ENERGY CENTER</t>
  </si>
  <si>
    <t xml:space="preserve">ALAMEDA </t>
  </si>
  <si>
    <t>Tracy Substation 230 kV</t>
  </si>
  <si>
    <t>SUTTER ENERGY CENTER</t>
  </si>
  <si>
    <t xml:space="preserve">Table Mountain-Tesla 500kV line </t>
  </si>
  <si>
    <t>ARROWHEAD JUNCTION SOLAR PROJECT</t>
  </si>
  <si>
    <t>Lugo-Mohave 500 kV Line</t>
  </si>
  <si>
    <t>MCCULLOUGH PASS SOLAR PROJECT</t>
  </si>
  <si>
    <t>Eldorado Subsation 230kV</t>
  </si>
  <si>
    <t>MESQUITE HILLS SOLAR PROJECT</t>
  </si>
  <si>
    <t>Lugo-Eldorado 500 kV line</t>
  </si>
  <si>
    <t>WATSON COGENERATION</t>
  </si>
  <si>
    <t>Arco Gen #1 &amp; #2 230kV lines</t>
  </si>
  <si>
    <t>CADIZ WEST</t>
  </si>
  <si>
    <t>Lugo-Mojave 500 kV Line</t>
  </si>
  <si>
    <t>CADIZ EAST</t>
  </si>
  <si>
    <t>Lugo-Mojave 500kV Line</t>
  </si>
  <si>
    <t>OGILBY</t>
  </si>
  <si>
    <t>New Substation on North Gila-Imperial Valley 500 kV line</t>
  </si>
  <si>
    <t>LA POSA</t>
  </si>
  <si>
    <t>Devers-Palo Verde 500 kV Line</t>
  </si>
  <si>
    <t>RANEGRAS EAGLETAIL</t>
  </si>
  <si>
    <t>LA PAZ/MARICOPA</t>
  </si>
  <si>
    <t>AZ BIGHORN</t>
  </si>
  <si>
    <t>Devers-Palo Verde Line 500 kV line</t>
  </si>
  <si>
    <t>North Gila-Hassayampa 500 kV line</t>
  </si>
  <si>
    <t>COSO #1</t>
  </si>
  <si>
    <t>COSO #3</t>
  </si>
  <si>
    <t>BLM Substation 230kV</t>
  </si>
  <si>
    <t>COSO #2</t>
  </si>
  <si>
    <t>Inyokern Substation 115kV</t>
  </si>
  <si>
    <t>NYC #1</t>
  </si>
  <si>
    <t>Control Substation 115kV bus</t>
  </si>
  <si>
    <t>NYC #2</t>
  </si>
  <si>
    <t>Bishop  Substation</t>
  </si>
  <si>
    <t>DIXIE MEADOWS #1</t>
  </si>
  <si>
    <t>DIXIE MEADOWS #2</t>
  </si>
  <si>
    <t>Bishop Substation</t>
  </si>
  <si>
    <t>TGDV #1</t>
  </si>
  <si>
    <t>TGDV#2</t>
  </si>
  <si>
    <t>PV-49</t>
  </si>
  <si>
    <t xml:space="preserve">Windhub Substation </t>
  </si>
  <si>
    <t>D TRAIN</t>
  </si>
  <si>
    <t>ChevGen Substation</t>
  </si>
  <si>
    <t>LA PALOMA II</t>
  </si>
  <si>
    <t>Midway Substation 230kV line</t>
  </si>
  <si>
    <t>SUNGEN 1</t>
  </si>
  <si>
    <t>Midway Substation 230 kV Bus</t>
  </si>
  <si>
    <t>LA PALOMA PEAKING</t>
  </si>
  <si>
    <t>YUHA BASIN HYBRID SOLAR ENERGY PROJECT</t>
  </si>
  <si>
    <t xml:space="preserve">IMPERIAL </t>
  </si>
  <si>
    <t xml:space="preserve">Imperial Valley Substation </t>
  </si>
  <si>
    <t>MILAGRO WIND</t>
  </si>
  <si>
    <t>Boulevard Substation</t>
  </si>
  <si>
    <t>RED MOUNTAIN RIDGE</t>
  </si>
  <si>
    <t>Highwind Substation 230kV</t>
  </si>
  <si>
    <t>MIDPOINT SOLAR 1</t>
  </si>
  <si>
    <t>Midpoint Substation 500kV</t>
  </si>
  <si>
    <t>MIDPOINT SOLAR 2</t>
  </si>
  <si>
    <t>LUDLOW SOLAR 1</t>
  </si>
  <si>
    <t>IMPERIAL SOLAR 1</t>
  </si>
  <si>
    <t>Imperial Valley Substation 230kV bus</t>
  </si>
  <si>
    <t>PALEN VALLEY SOLAR 1</t>
  </si>
  <si>
    <t>MCCOY SOLAR 1</t>
  </si>
  <si>
    <t>Midpoint Substation 230 kV</t>
  </si>
  <si>
    <t>TRES VAQUEROS WIND FARM</t>
  </si>
  <si>
    <t>Pittsburg-Tesla 230kV line</t>
  </si>
  <si>
    <t>PATTERSON PASS GT PROJECT</t>
  </si>
  <si>
    <t xml:space="preserve">Tesla Substation 230 KV bus </t>
  </si>
  <si>
    <t>WEST VALLEY ENERGY CENTER</t>
  </si>
  <si>
    <t>Panoche Substation 230kV Bus</t>
  </si>
  <si>
    <t>BORREGO SOLAR 2</t>
  </si>
  <si>
    <t>IRON MOUNTAIN SOLAR 1</t>
  </si>
  <si>
    <t>Camino-Iron Mountain 230kV line</t>
  </si>
  <si>
    <t>IRON MOUNTAIN SOLAR 2</t>
  </si>
  <si>
    <t>AJ SOLAR ENERGY</t>
  </si>
  <si>
    <t xml:space="preserve">Mohave switchyard </t>
  </si>
  <si>
    <t>COLORADO RIVER ENERGY 2</t>
  </si>
  <si>
    <t xml:space="preserve">RIVERSIDE </t>
  </si>
  <si>
    <t>Colorado River Substation</t>
  </si>
  <si>
    <t>CAMPOS SOLAR ENERGY</t>
  </si>
  <si>
    <t>Mohave Switchyard</t>
  </si>
  <si>
    <t>CANTIL SOLAR ENERGY</t>
  </si>
  <si>
    <t>Antelope Substation</t>
  </si>
  <si>
    <t>DC SOLAR ENERGY</t>
  </si>
  <si>
    <t xml:space="preserve"> SAN BERNARDINO</t>
  </si>
  <si>
    <t xml:space="preserve">Eagle Mountain Substation </t>
  </si>
  <si>
    <t>RANDSBURG SOLAR ENERGY</t>
  </si>
  <si>
    <t>RICE SOLAR ENERGY</t>
  </si>
  <si>
    <t>Midpoint Substation 220kV</t>
  </si>
  <si>
    <t>WARD VALLEY SOLAR ENERGY 1</t>
  </si>
  <si>
    <t>WARD VALLEY SOLAR ENERGY 2</t>
  </si>
  <si>
    <t>Iron Mountain Substation</t>
  </si>
  <si>
    <t>WARD VALLEY SOLAR ENERGY 3</t>
  </si>
  <si>
    <t>Mohave switchyard</t>
  </si>
  <si>
    <t>QUARTZSITE SOLAR ENERGY</t>
  </si>
  <si>
    <t>Palo Verde Devers #2 line</t>
  </si>
  <si>
    <t>CALIENTE SOLAR ENERGY</t>
  </si>
  <si>
    <t>ROUND MOUNTAIN WIND PROJECT</t>
  </si>
  <si>
    <t>Pit #3 Round Mountain 230kV line</t>
  </si>
  <si>
    <t>AVALON II</t>
  </si>
  <si>
    <t>BLYTHE SOLEIL</t>
  </si>
  <si>
    <t>MOJAVE SOLEIL II</t>
  </si>
  <si>
    <t>BINKLEY POWER PROJECT</t>
  </si>
  <si>
    <t>Geyers 17- Fulton #2 230kV line</t>
  </si>
  <si>
    <t>WELLHEAD POWER RAINBOW</t>
  </si>
  <si>
    <t>Telega - Escondido 230kV Line</t>
  </si>
  <si>
    <t>WELLHEAD POWER LILAC</t>
  </si>
  <si>
    <t xml:space="preserve">Lilac Rincon 69kV </t>
  </si>
  <si>
    <t>WELLHEAD POWER COUSER CANYON</t>
  </si>
  <si>
    <t>Pala - lilac 69kV line</t>
  </si>
  <si>
    <t>WELLHEAD POWER CLEMENTE</t>
  </si>
  <si>
    <t>Talega San Mateo 69kV line</t>
  </si>
  <si>
    <t>WELLHEAD POWER ASH VALLEY</t>
  </si>
  <si>
    <t>Ash - Valley Center 69kV line</t>
  </si>
  <si>
    <t>WELLHEAD POWER LONESTAR</t>
  </si>
  <si>
    <t>BIG MARIA VISTA SOLAR GENERATING STATION</t>
  </si>
  <si>
    <t>ALTA 12</t>
  </si>
  <si>
    <t>LOS ANGELES/KERN</t>
  </si>
  <si>
    <t>ALTA 13</t>
  </si>
  <si>
    <t>FAIRFIELD ENERGY CENTER - 730 MW</t>
  </si>
  <si>
    <t>Loop Lakesville-Sobrante and Lakesville-Ignacio 230kV Lines</t>
  </si>
  <si>
    <t>PARKER SOLAR ENERGY</t>
  </si>
  <si>
    <t>SONORA SOLAR GENERATING STATION</t>
  </si>
  <si>
    <t>FAIRMONT SOLAR GENERATING STATION</t>
  </si>
  <si>
    <t>CLEARWATER SOLAR GENERATING STATION</t>
  </si>
  <si>
    <t>VICTOR SOLAR I</t>
  </si>
  <si>
    <t>Victor substation 115kV</t>
  </si>
  <si>
    <t>ROSAMOND SOLAR I</t>
  </si>
  <si>
    <t>Antelope Cal Cement 60kV line</t>
  </si>
  <si>
    <t>CAMERON SOLAR I</t>
  </si>
  <si>
    <t>Cameron Substation 69 kV</t>
  </si>
  <si>
    <t>INYOKERN SOLAR I</t>
  </si>
  <si>
    <t>Inyokern Substation115 kV bus</t>
  </si>
  <si>
    <t>DUNN SIDING SOLAR I</t>
  </si>
  <si>
    <t>Dunn Siding Cool Water 115 kV Line</t>
  </si>
  <si>
    <t>GREENLIGHT SOLAR I</t>
  </si>
  <si>
    <t>WARNER SOLAR I</t>
  </si>
  <si>
    <t xml:space="preserve">SAN DIEGO </t>
  </si>
  <si>
    <t>Warner Substation 69 kV</t>
  </si>
  <si>
    <t>REDMAN SOLAR I</t>
  </si>
  <si>
    <t>Redman Substation 69 kV bus</t>
  </si>
  <si>
    <t>LITTLE ROCK SOLAR I</t>
  </si>
  <si>
    <t>Little Rock Substation 69 kV bus</t>
  </si>
  <si>
    <t>BAKER SOLAR I</t>
  </si>
  <si>
    <t>Baker Substation 115kV</t>
  </si>
  <si>
    <t>RENEGY IONE</t>
  </si>
  <si>
    <t>Valley Springs Martel #2 60kV line</t>
  </si>
  <si>
    <t>LAUREL WEST SOLAR FARM</t>
  </si>
  <si>
    <t>LAUREL EAST SOLAR FARM</t>
  </si>
  <si>
    <t>AFTON CANYON PV</t>
  </si>
  <si>
    <t>Dunn Siding Substation</t>
  </si>
  <si>
    <t>PAINTED HILLS IV</t>
  </si>
  <si>
    <t>Devers-Garnet-Venwind 115 kV line</t>
  </si>
  <si>
    <t>REDWOOD LANDFILL</t>
  </si>
  <si>
    <t>Lakeville #2 60 kV line</t>
  </si>
  <si>
    <t>20 MW SOLAR PROJECT #1</t>
  </si>
  <si>
    <t>GE TEHACHAPI SOLAR PROJECT</t>
  </si>
  <si>
    <t>FULL CIRCLE</t>
  </si>
  <si>
    <t>Winhub 230 KV via Highwind 66 KV</t>
  </si>
  <si>
    <t>RUBY SOLAR PROJECT</t>
  </si>
  <si>
    <t>MARICOPA SOLAR</t>
  </si>
  <si>
    <t>Midway-Wheeler Ridge 230kV double circuit line</t>
  </si>
  <si>
    <t>NEVADA SOLAR II (NS2)</t>
  </si>
  <si>
    <t>MONTEZUMA II EXPANSION</t>
  </si>
  <si>
    <t>SONGS HIGH PRESSURE TURBINE RETROFIT</t>
  </si>
  <si>
    <t>San Onofre Nuclear Generating Station 230kV switchyard</t>
  </si>
  <si>
    <t>RIVER BLUFF SOLAR ENERGY PARK</t>
  </si>
  <si>
    <t>WEST MOJAVE ENERGY</t>
  </si>
  <si>
    <t>ORO VERDE SOLAR PROJECT (FKA GATEWAY SOLAR ENERGY PROJECT)</t>
  </si>
  <si>
    <t>JEEP WRANGLER</t>
  </si>
  <si>
    <t>500 kV collector station 40 mi east of NGila sub and 4.5 mi w of proposed Agua Caliente sub</t>
  </si>
  <si>
    <t>IVANPAH 1- EXPANSION</t>
  </si>
  <si>
    <t>New Ivanpah Substation 115kV</t>
  </si>
  <si>
    <t>IVANPAH 2 - EXPANSION</t>
  </si>
  <si>
    <t>IVANPAH SEGS 3 - EXPANSION</t>
  </si>
  <si>
    <t>COYOTE SPRINGS</t>
  </si>
  <si>
    <t>Eldorado Substation 500kV</t>
  </si>
  <si>
    <t>PALOMAS SOLAR</t>
  </si>
  <si>
    <t>Hassayampa-North Gila 500kV switching station</t>
  </si>
  <si>
    <t>CITY OF VERNON RENEWABLE PROJECT 1</t>
  </si>
  <si>
    <t>CITY OF VERNON RENEWABLE PROJECT 2</t>
  </si>
  <si>
    <t>Highwind-Windhub 230kV line</t>
  </si>
  <si>
    <t>CONTRA COSTA GENERATING STATION EXPANSION</t>
  </si>
  <si>
    <t>ALGONQUIN POWER SANGER</t>
  </si>
  <si>
    <t>Sanger-Reedley 115kV line</t>
  </si>
  <si>
    <t>FALLBROOK ROSAMOND SUNTOWER</t>
  </si>
  <si>
    <t>ALPINE SUNTOWER GENERATION STATION</t>
  </si>
  <si>
    <t>Neenach Substation 66kV</t>
  </si>
  <si>
    <t>DESERT VIEW SUNTOWER</t>
  </si>
  <si>
    <t>WELLHEAD POWER OTAY MESA</t>
  </si>
  <si>
    <t>513A</t>
  </si>
  <si>
    <t>Otay Mesa Energy Center Substation 230 kV</t>
  </si>
  <si>
    <t>ARCO SOLAR 1 PROJECT</t>
  </si>
  <si>
    <t>Arco Substation 69kV bus</t>
  </si>
  <si>
    <t>KJ SOLAR ENERGY CENTER</t>
  </si>
  <si>
    <t>Kramer-Ransburg 115kV line</t>
  </si>
  <si>
    <t>FRV PEGASUS SOLAR PROJECT</t>
  </si>
  <si>
    <t>OLD RIVER 2</t>
  </si>
  <si>
    <t>Kern Old River #2 70kV line</t>
  </si>
  <si>
    <t>ACACIA</t>
  </si>
  <si>
    <t>Elk Hills Taft 70kV line</t>
  </si>
  <si>
    <t>BLACKWELL SOLAR 1</t>
  </si>
  <si>
    <t>Blackwell-Carneras 70kV line</t>
  </si>
  <si>
    <t>TEHACHAPI SOLAR</t>
  </si>
  <si>
    <t>522C</t>
  </si>
  <si>
    <t>Kern River-Cummings 66kV line</t>
  </si>
  <si>
    <t>KINGSOLAR (FKA QUAY VALLEY 20MW SOLAR PV)</t>
  </si>
  <si>
    <t>Arco Substation 70kV bus</t>
  </si>
  <si>
    <t>SANBORN SOLAR</t>
  </si>
  <si>
    <t>523A</t>
  </si>
  <si>
    <t>Goldtown-Corum 66kV line</t>
  </si>
  <si>
    <t>LUCERNE SOLAR ENERGY CENTER</t>
  </si>
  <si>
    <t>Eldorado-Pisgah #2 230kV line</t>
  </si>
  <si>
    <t>WAGON WHEEL MT. SOLAR 1</t>
  </si>
  <si>
    <t>Arco Caneras 70kV line</t>
  </si>
  <si>
    <t>INYOKERN POWER PLANT</t>
  </si>
  <si>
    <t>Control-Haiwee-Inyokern #2 115kV line</t>
  </si>
  <si>
    <t>PREMIER POWER RUSSELL SOLAR</t>
  </si>
  <si>
    <t>Birds Landing Substation 230kV bus</t>
  </si>
  <si>
    <t>WELLHEAD RENEWABLES FRESNO</t>
  </si>
  <si>
    <t>529A</t>
  </si>
  <si>
    <t>ANGIOLA WATER DISTRICT SOLAR PROJECT</t>
  </si>
  <si>
    <t xml:space="preserve">Alpaugh 115kV substation </t>
  </si>
  <si>
    <t>WHITE RANCH DISTRICT SOLAR PROJECT</t>
  </si>
  <si>
    <t>Corcoran Smyrna 115 kV line</t>
  </si>
  <si>
    <t>CANAL POWER PLANT</t>
  </si>
  <si>
    <t>531B</t>
  </si>
  <si>
    <t>Neenach Substation 69kV</t>
  </si>
  <si>
    <t>BUTTONWOOD SOLAR</t>
  </si>
  <si>
    <t>Semitropic Midway #2 115kV line</t>
  </si>
  <si>
    <t>PANOCHE VALLEY SOLAR FARM</t>
  </si>
  <si>
    <t>Moss Landing-Panoche #2 230kV line</t>
  </si>
  <si>
    <t>FRV ALDEBARAN SOLAR</t>
  </si>
  <si>
    <t>Mercy Springs 70kV Line</t>
  </si>
  <si>
    <t>CLEARVISTA ENERGY</t>
  </si>
  <si>
    <t>537A</t>
  </si>
  <si>
    <t>Highwind Substation 220kV bus</t>
  </si>
  <si>
    <t>HUDSON SOLAR</t>
  </si>
  <si>
    <t>Oro Loma-Mendota 69kV line</t>
  </si>
  <si>
    <t>BLUE DIAMOND SOLAR</t>
  </si>
  <si>
    <t>Little Rock-Piute 69kV line</t>
  </si>
  <si>
    <t>BRANNON SOLAR</t>
  </si>
  <si>
    <t xml:space="preserve">Panoche-Oro Loma 115kV Line </t>
  </si>
  <si>
    <t>SUNSHINE TWO</t>
  </si>
  <si>
    <t>541A</t>
  </si>
  <si>
    <t>Antelope-Neenach 66kV</t>
  </si>
  <si>
    <t>SUNSHINE FOUR</t>
  </si>
  <si>
    <t>541B</t>
  </si>
  <si>
    <t>EXCELSIOR SOLAR</t>
  </si>
  <si>
    <t>Schindler Sub 115kV bus</t>
  </si>
  <si>
    <t>SCHINDLER SOUTH SOLAR</t>
  </si>
  <si>
    <t>Schindler Sub 70kV bus</t>
  </si>
  <si>
    <t>FRV CYGNUS SOLAR</t>
  </si>
  <si>
    <t>Lamont Substation 115kV bus</t>
  </si>
  <si>
    <t>FRV CENTAURI SOLAR</t>
  </si>
  <si>
    <t>Wheeler Ridge-Lakeview 70kV</t>
  </si>
  <si>
    <t>GAUGAMELA</t>
  </si>
  <si>
    <t>Redman-Piute 66kV Tap</t>
  </si>
  <si>
    <t>WATERLOO</t>
  </si>
  <si>
    <t>Loop Redman-Lancaster 66kV</t>
  </si>
  <si>
    <t>FRV ORION SOLAR</t>
  </si>
  <si>
    <t>Mercy Springs Oro Loma 70kV line</t>
  </si>
  <si>
    <t>CAL SP V</t>
  </si>
  <si>
    <t>Merced #1 70 kV</t>
  </si>
  <si>
    <t>FRV RIGEL SOLAR</t>
  </si>
  <si>
    <t>Wheeler Ridge Sub 70kV bus</t>
  </si>
  <si>
    <t xml:space="preserve">ORD MOUNTAIN </t>
  </si>
  <si>
    <t>Calcite Substation 220kV</t>
  </si>
  <si>
    <t>PANOCHE VALLEY SOLAR FARM EXPANSION</t>
  </si>
  <si>
    <t xml:space="preserve">Moss Landing-Panoche #2 &amp; Coburn-Panoche #2 230 kV </t>
  </si>
  <si>
    <t>TIMBER HILLS WIND (FKA HILLCREST WIND POWER 1)</t>
  </si>
  <si>
    <t>Pit River 1-Cottonwood 230kV</t>
  </si>
  <si>
    <t>JEWEL VALLEY PROJECT (FKA JORDAN WIND POWER)</t>
  </si>
  <si>
    <t>Boulevard Substation 138kV</t>
  </si>
  <si>
    <t>MAYACMAS WIND POWER</t>
  </si>
  <si>
    <t>Eagle Rock Substation 115 kV</t>
  </si>
  <si>
    <t>FRV LEO SOLAR</t>
  </si>
  <si>
    <t>Los Banos-Dos Amigos 230kV</t>
  </si>
  <si>
    <t>MOUNT SIGNAL SOLAR FARM</t>
  </si>
  <si>
    <t>Imperial Valley Substation 230kV</t>
  </si>
  <si>
    <t>BARSTOW SOLAR II</t>
  </si>
  <si>
    <t>PV-11 EXPANSION</t>
  </si>
  <si>
    <t>PV-03 EXPANSION</t>
  </si>
  <si>
    <t>QUAIL BRUSH POWER PROJECT (FKA SAN DIEGO COMMUNITY POWER PROJECT 2)</t>
  </si>
  <si>
    <t>Mission-Carlton Hills 138kV Line</t>
  </si>
  <si>
    <t>SANBORN II SOLAR</t>
  </si>
  <si>
    <t>Rosamond-Corum 66kV</t>
  </si>
  <si>
    <t>EAGLE MOUNTAIN PUMP STORAGE #2</t>
  </si>
  <si>
    <t>SUTTER ENERGY CENTER 2</t>
  </si>
  <si>
    <t>Table Mountain-Tesla 500kV</t>
  </si>
  <si>
    <t>PARADISE PEAK WIND POWER PROJECT</t>
  </si>
  <si>
    <t>SHASTA/TRINITY</t>
  </si>
  <si>
    <t>Trinity-Cottonwood 115 kV Line</t>
  </si>
  <si>
    <t>FRV EAFB SOLAR</t>
  </si>
  <si>
    <t>FRV DIAMOND VALLEY SOLAR</t>
  </si>
  <si>
    <t>Valley Substation 500 kV bus</t>
  </si>
  <si>
    <t>SUNSHINE THREE EXPANSION</t>
  </si>
  <si>
    <t>Antelope-Cal Cement 66kV</t>
  </si>
  <si>
    <t>POTRERO HILLS ENERGY</t>
  </si>
  <si>
    <t xml:space="preserve">Brighton-Davis 115 kV Line </t>
  </si>
  <si>
    <t>SOLAR STAR XI</t>
  </si>
  <si>
    <t>Cottonwood-Savage 115kV line</t>
  </si>
  <si>
    <t>MADERA SOLAR PV I (FKA WHEELER RIDGE SOLAR PV1)</t>
  </si>
  <si>
    <t>Borden Sub 230kV bus</t>
  </si>
  <si>
    <t>BLYTHE SOLAR PV I</t>
  </si>
  <si>
    <t>Blythe-Eagle Mountain 161kV line</t>
  </si>
  <si>
    <t>CPA MARICOPA SOLAR</t>
  </si>
  <si>
    <t>Midway - Vincent #1 &amp; #2 500kV</t>
  </si>
  <si>
    <t>MANZANITA WIND</t>
  </si>
  <si>
    <t>ANTELOPE VALLEY RENEWABLE ENERGY FARM - SOLAR</t>
  </si>
  <si>
    <t>Antelope Sub 220kV Bus</t>
  </si>
  <si>
    <t>ANTELOPE VALLEY RENEWABLE ENERGY FARM - WIND</t>
  </si>
  <si>
    <t>CPN WILD HORSE GEOTHERMAL</t>
  </si>
  <si>
    <t>Geysers #17-Fulton 230kV</t>
  </si>
  <si>
    <t>SAN JOAQUIN 1 &amp; 2</t>
  </si>
  <si>
    <t xml:space="preserve">Gates Substation </t>
  </si>
  <si>
    <t>NRG RED BLUFF SOLAR 1 (FKA NRG BLYTHE SOLAR 2)</t>
  </si>
  <si>
    <t>NRG SOLAR VICTOR 1</t>
  </si>
  <si>
    <t>Victor Substation 115kV</t>
  </si>
  <si>
    <t>BORREGO SPRINGS SOLAR SOUTH</t>
  </si>
  <si>
    <t>Borrego Substation 60kV</t>
  </si>
  <si>
    <t>KINGSOLAR II</t>
  </si>
  <si>
    <t>Midway-Gates &amp; Arco-Gates 230kV lines</t>
  </si>
  <si>
    <t>FORT MOJAVE SOLAR</t>
  </si>
  <si>
    <t>MOJAVE</t>
  </si>
  <si>
    <t>Mohave Generating Station 500kV bus</t>
  </si>
  <si>
    <t>BIO VERDE PV - HOOGENDM</t>
  </si>
  <si>
    <t>Merced Substation 70 kV</t>
  </si>
  <si>
    <t>BIO VERDE PV - KETTLEMAN 1</t>
  </si>
  <si>
    <t>Henrietta - Tulare 70kV line</t>
  </si>
  <si>
    <t>BIO VERDE PV - KETTLEMAN 3</t>
  </si>
  <si>
    <t>Henrietta Tulare 70kV line</t>
  </si>
  <si>
    <t>BIO VERDE PV - VLOT</t>
  </si>
  <si>
    <t>Merced #1 70 kV line (El Nido Bonita segment)</t>
  </si>
  <si>
    <t>BIO VERDE PV - KETTLEMAN 2</t>
  </si>
  <si>
    <t>BIO VERDE PV - SAN JOAQUIN</t>
  </si>
  <si>
    <t>Corral Substation 70 kV</t>
  </si>
  <si>
    <t>BIO VERDE PV - VANDER WOUDE</t>
  </si>
  <si>
    <t>ROSINA BIO VERDE</t>
  </si>
  <si>
    <t>Tulare Henrietta 70kV line</t>
  </si>
  <si>
    <t>MOJAVALON I</t>
  </si>
  <si>
    <t>IMPERIAL VALLEY GENERATION PROJECT</t>
  </si>
  <si>
    <t>EL DORADO VALLEY GENERATION</t>
  </si>
  <si>
    <t>SUN HARVESTER SOLAR PROJECT</t>
  </si>
  <si>
    <t>Stroud SW STA-Schindler 70kV</t>
  </si>
  <si>
    <t>FAIRFAX SOLAR PROJECT</t>
  </si>
  <si>
    <t>Oro Loma-El Nido 115kV</t>
  </si>
  <si>
    <t>THREE ROCKS SOLAR</t>
  </si>
  <si>
    <t>Panoche-Schindler #2 115kV Line</t>
  </si>
  <si>
    <t>PLACER SOLAR</t>
  </si>
  <si>
    <t>Helm 70kV bus</t>
  </si>
  <si>
    <t>SAND CANYON OF TEHACHAPI</t>
  </si>
  <si>
    <t>613A</t>
  </si>
  <si>
    <t>Cal Cement - Monolith - Windland - Arwind 66 kV line</t>
  </si>
  <si>
    <t>EL PECO SOLAR FARM</t>
  </si>
  <si>
    <t>Merced-Madera 70kV</t>
  </si>
  <si>
    <t>FRV MOJAVE SOLAR</t>
  </si>
  <si>
    <t>614A</t>
  </si>
  <si>
    <t xml:space="preserve">Goldtown-Lancaster 66kV </t>
  </si>
  <si>
    <t>SUN STREAM</t>
  </si>
  <si>
    <t>Zondwind Sub 66kV Bus</t>
  </si>
  <si>
    <t>SUNLITE STATION</t>
  </si>
  <si>
    <t>Eagle Mountain-Blythe 161kV</t>
  </si>
  <si>
    <t>CROCKER SOLAR POWER - UNIT ONE</t>
  </si>
  <si>
    <t>Tesla-Tracy 115kV</t>
  </si>
  <si>
    <t>LA-SOLAR-20</t>
  </si>
  <si>
    <t>617A</t>
  </si>
  <si>
    <t xml:space="preserve">Piute-Redmond 66kV </t>
  </si>
  <si>
    <t>US SOLAR DESERT CENTER PV 1</t>
  </si>
  <si>
    <t>617AA</t>
  </si>
  <si>
    <t>Eagle Mountain-Blythe SCE 161 kV</t>
  </si>
  <si>
    <t>GREAT VALLEY SOLAR</t>
  </si>
  <si>
    <t>617B</t>
  </si>
  <si>
    <t>Corcoran-Smyrna 115kV</t>
  </si>
  <si>
    <t>OASIS SOLAR ENERGY</t>
  </si>
  <si>
    <t>617C</t>
  </si>
  <si>
    <t>MONO</t>
  </si>
  <si>
    <t>Control-Silverpeak 55 kV</t>
  </si>
  <si>
    <t>SKUNK HOLLOW SPGS1</t>
  </si>
  <si>
    <t>Coalinga-Mendota Road 69kV</t>
  </si>
  <si>
    <t>FIVE POINTS SOLAR</t>
  </si>
  <si>
    <t>618A</t>
  </si>
  <si>
    <t>Helms-Schindler 70kV</t>
  </si>
  <si>
    <t>JEFFERSON SOLAR</t>
  </si>
  <si>
    <t>618B</t>
  </si>
  <si>
    <t>Kerman-San Joaquin 70kv</t>
  </si>
  <si>
    <t>EAST LANCASTER POWER PLANT</t>
  </si>
  <si>
    <t>Piute-Lancaster 66kV</t>
  </si>
  <si>
    <t>MARICOPA EAST SOLAR PV (FKA LAKEVIEW SOLAR ONE)</t>
  </si>
  <si>
    <t>620A</t>
  </si>
  <si>
    <t>Lakeview Sub 70kV bus</t>
  </si>
  <si>
    <t>OCOTILLO SOL PROJECT</t>
  </si>
  <si>
    <t>Imperial Valley Sub 12kV Bus</t>
  </si>
  <si>
    <t>PV ROSINA 1 SG</t>
  </si>
  <si>
    <t>Temblor-King Ellis 70kV</t>
  </si>
  <si>
    <t>ROSAMOND SOLAR FACILITY</t>
  </si>
  <si>
    <t>Cal Cement-Antelope 66kV</t>
  </si>
  <si>
    <t>ROUGH ACRES SOLAR</t>
  </si>
  <si>
    <t>623A</t>
  </si>
  <si>
    <t>Boulevard Sub 138 kV Bus</t>
  </si>
  <si>
    <t>SUN SEEKER SOLAR ENERGY CENTER</t>
  </si>
  <si>
    <t>Maricopa Substation 70 kV bus</t>
  </si>
  <si>
    <t>STRATFORD SOLAR FARM</t>
  </si>
  <si>
    <t>Henrietta-Guernsey 70kV</t>
  </si>
  <si>
    <t>FRV MOJAVE SOLAR 2</t>
  </si>
  <si>
    <t>Neenach-Antelope 66kV</t>
  </si>
  <si>
    <t>SALADO SOLAR</t>
  </si>
  <si>
    <t>Salado-Miller 115kV line</t>
  </si>
  <si>
    <t>PURDY AVE PV</t>
  </si>
  <si>
    <t>Goldtown Substation 66kV</t>
  </si>
  <si>
    <t>KAMM</t>
  </si>
  <si>
    <t>Strout SW Station 70kV</t>
  </si>
  <si>
    <t>WORLD SUN PV PROJECT</t>
  </si>
  <si>
    <t>632A</t>
  </si>
  <si>
    <t>Salado-Miller 115 kV</t>
  </si>
  <si>
    <t>SAN JOAQUIN 2A</t>
  </si>
  <si>
    <t>632C</t>
  </si>
  <si>
    <t>GRANGEVILLE</t>
  </si>
  <si>
    <t>Camden Junction-Lemoore Tap 70kV</t>
  </si>
  <si>
    <t>CAL SP XII</t>
  </si>
  <si>
    <t>Oro Loma-Canal 70kV</t>
  </si>
  <si>
    <t>JAYNE EAST</t>
  </si>
  <si>
    <t>Coalinga 1-Gates 70kV</t>
  </si>
  <si>
    <t>SEPV-15</t>
  </si>
  <si>
    <t>638A</t>
  </si>
  <si>
    <t>Coalinga CoGen 70 kV Tap &amp; Tornado Dist</t>
  </si>
  <si>
    <t>LANCASTER SOLAR FARM</t>
  </si>
  <si>
    <t>Redman-Piute 66kV</t>
  </si>
  <si>
    <t>BFO PV-06</t>
  </si>
  <si>
    <t>Rosamond 66kV - Tap 52</t>
  </si>
  <si>
    <t>GRAHAM SOLAR FARM I</t>
  </si>
  <si>
    <t>640A</t>
  </si>
  <si>
    <t>Schindler Sub 115 kV Bus</t>
  </si>
  <si>
    <t>PDD WHR SOLAR FARM I</t>
  </si>
  <si>
    <t>640B</t>
  </si>
  <si>
    <t>Oro Loma   115kV</t>
  </si>
  <si>
    <t>REPOWERED MCKITTRICK COGEN PLANT</t>
  </si>
  <si>
    <t>Midsun-Midway 115 kV</t>
  </si>
  <si>
    <t>THUNDERHILL SOLAR POWER</t>
  </si>
  <si>
    <t>Elk Creek 60kV Tap</t>
  </si>
  <si>
    <t>PACHECO PASS WIND ENERGY CENTER</t>
  </si>
  <si>
    <t>Los Banos-San Luis PGP #1 230 kV</t>
  </si>
  <si>
    <t>ARCO SOLAR STATION</t>
  </si>
  <si>
    <t>643A</t>
  </si>
  <si>
    <t>Arco Sub 230 kV Bus</t>
  </si>
  <si>
    <t>BLUE SKY WIND ENERGY CENTER</t>
  </si>
  <si>
    <t>643AA</t>
  </si>
  <si>
    <t>Antelope Sub 230kV Bus</t>
  </si>
  <si>
    <t>BRIGHTSOURCE AV PROJECT</t>
  </si>
  <si>
    <t>643AB</t>
  </si>
  <si>
    <t>Whirlwind Substation 230kV Bus</t>
  </si>
  <si>
    <t>PALO VERDE MESA (FKA BRIGHTSOURCE MIDPOINT SOLAR)</t>
  </si>
  <si>
    <t>643AC</t>
  </si>
  <si>
    <t>Colorado River Sub 220 kV Bus</t>
  </si>
  <si>
    <t>COSO 2 SWAP (COSO FINANCE PARTNERS)</t>
  </si>
  <si>
    <t>643AD</t>
  </si>
  <si>
    <t>Kramer Sub 220kV Bus</t>
  </si>
  <si>
    <t>GILA SOLAR</t>
  </si>
  <si>
    <t>643AF</t>
  </si>
  <si>
    <t>Colorado River Sub 220kV Bus</t>
  </si>
  <si>
    <t>HAY RANCH SOLAR ENERGY PARK</t>
  </si>
  <si>
    <t>643AG</t>
  </si>
  <si>
    <t xml:space="preserve">Control-Inyokern 115 kV </t>
  </si>
  <si>
    <t>LOMA VERDE SOLAR ENERGY PARK</t>
  </si>
  <si>
    <t>643AH</t>
  </si>
  <si>
    <t>Red Bluff Sub 230 kV Bus</t>
  </si>
  <si>
    <t>NEVADA 300</t>
  </si>
  <si>
    <t>643AI</t>
  </si>
  <si>
    <t>Eldorado Sub 220 kV Bus</t>
  </si>
  <si>
    <t>TERRA GEN DIXIE VALLEY EXPANSION</t>
  </si>
  <si>
    <t>643AK</t>
  </si>
  <si>
    <t>Control Sub 115 kV Bus</t>
  </si>
  <si>
    <t>WILDCAT QUARTSZITE</t>
  </si>
  <si>
    <t>643AL</t>
  </si>
  <si>
    <t xml:space="preserve">Palo Verde-Devers #1 500kV </t>
  </si>
  <si>
    <t>JORDAN II RENEWABLE POWER PROJECT (20/66MW)</t>
  </si>
  <si>
    <t>643AN</t>
  </si>
  <si>
    <t>Boulevard Sub 138kV Bus</t>
  </si>
  <si>
    <t>MOUNT SIGNAL SOLAR FARM II</t>
  </si>
  <si>
    <t>643AO</t>
  </si>
  <si>
    <t>Imperial Valley 230 kV Switchyard</t>
  </si>
  <si>
    <t>OCOTILLO EXPRESS PHASE II</t>
  </si>
  <si>
    <t>643AP</t>
  </si>
  <si>
    <t xml:space="preserve">Sunrise Powerlink 500 kV </t>
  </si>
  <si>
    <t>PALMAS (FKA HYDER SOLAR)</t>
  </si>
  <si>
    <t>643AQ</t>
  </si>
  <si>
    <t>Hassayampa-North Gila 500kV line</t>
  </si>
  <si>
    <t>TGP NNP</t>
  </si>
  <si>
    <t>643AR</t>
  </si>
  <si>
    <t>CHURCHILL/PERSHING</t>
  </si>
  <si>
    <t>AIRPORT SOLAR PV 1</t>
  </si>
  <si>
    <t>643AS</t>
  </si>
  <si>
    <t>COPPER MOUNTAIN SOLAR III (BLACK HILLS)</t>
  </si>
  <si>
    <t>643AT</t>
  </si>
  <si>
    <t>Mead-Eldorado 230kV</t>
  </si>
  <si>
    <t>AUBANEL I WIND PROJECT</t>
  </si>
  <si>
    <t>643B</t>
  </si>
  <si>
    <t>Imperial Valley Sub 230 kV Bus</t>
  </si>
  <si>
    <t>AUBANEL II WIND PROJECT</t>
  </si>
  <si>
    <t>643C</t>
  </si>
  <si>
    <t>ECO Sub 230 kV Bus</t>
  </si>
  <si>
    <t>ANGIOLA VALLEY SOLAR RANCH</t>
  </si>
  <si>
    <t>643D</t>
  </si>
  <si>
    <t>Angiola Sub 70 kV Bus</t>
  </si>
  <si>
    <t>LAGUNA SOLAR FARM</t>
  </si>
  <si>
    <t>643E</t>
  </si>
  <si>
    <t>PLACER SOLAR PV I</t>
  </si>
  <si>
    <t>643F</t>
  </si>
  <si>
    <t>Rio Oso-Lockford 230 kV</t>
  </si>
  <si>
    <t>VALLEY OAK SOLAR</t>
  </si>
  <si>
    <t>643H</t>
  </si>
  <si>
    <t>Gates-Gregg 230 kV</t>
  </si>
  <si>
    <t>WESTLANDS SOLAR PV I</t>
  </si>
  <si>
    <t>643I</t>
  </si>
  <si>
    <t>Mendota-Dairyland 115 kV</t>
  </si>
  <si>
    <t>WRE - COALINGA (49/120MW)</t>
  </si>
  <si>
    <t>643J</t>
  </si>
  <si>
    <t>Coalinga #2-Schindler 70 kV</t>
  </si>
  <si>
    <t>WRE - MENDOTA</t>
  </si>
  <si>
    <t>643K</t>
  </si>
  <si>
    <t>Mendota-San Joaquin-Helm 70 kV</t>
  </si>
  <si>
    <t>WRE - PANOCHE</t>
  </si>
  <si>
    <t>643L</t>
  </si>
  <si>
    <t>Panoche-Schindler #1 &amp; #2 115 kV</t>
  </si>
  <si>
    <t>WRE - SCHINDLER</t>
  </si>
  <si>
    <t>643M</t>
  </si>
  <si>
    <t>WRE - STROUD</t>
  </si>
  <si>
    <t>643N</t>
  </si>
  <si>
    <t>Helm-Stroud Sw Sta 70 kV</t>
  </si>
  <si>
    <t>YOLO SOLAR PV I</t>
  </si>
  <si>
    <t>643O</t>
  </si>
  <si>
    <t>Brighton-Davis 115 kV</t>
  </si>
  <si>
    <t>RRG SOLAR</t>
  </si>
  <si>
    <t>643P</t>
  </si>
  <si>
    <t>KERN/LOS ANGELES</t>
  </si>
  <si>
    <t>Whirlwind Sub 500 kV Bus</t>
  </si>
  <si>
    <t>VOYAGER SOLAR ENERGY</t>
  </si>
  <si>
    <t>643Q</t>
  </si>
  <si>
    <t>Windhub Sub 220 kV Bus</t>
  </si>
  <si>
    <t>WRE - VESTAL (49/480MW)</t>
  </si>
  <si>
    <t>643S</t>
  </si>
  <si>
    <t>Vestal Sub 230 kV Bus</t>
  </si>
  <si>
    <t>RE AUSTIN</t>
  </si>
  <si>
    <t>643U</t>
  </si>
  <si>
    <t>SILVER LEAF SOLAR</t>
  </si>
  <si>
    <t>643V</t>
  </si>
  <si>
    <t>SOLCEN SOLAR PROJECT</t>
  </si>
  <si>
    <t>643Y</t>
  </si>
  <si>
    <t xml:space="preserve">Henrietta-Leprino Food 115 kV </t>
  </si>
  <si>
    <t>ALTA 14</t>
  </si>
  <si>
    <t>643Z</t>
  </si>
  <si>
    <t xml:space="preserve">Whirlwind - Windhub 500 kV </t>
  </si>
  <si>
    <t>MONTEREY SOLAR FARM (FKA BFO PV -09)</t>
  </si>
  <si>
    <t>Jolon 60 kV sub</t>
  </si>
  <si>
    <t>SIRIUS SOLAR</t>
  </si>
  <si>
    <t>645A</t>
  </si>
  <si>
    <t>Weedpatch-Wheeler Ridge 70kV</t>
  </si>
  <si>
    <t>BRJ</t>
  </si>
  <si>
    <t>Chaney #1 115kV Tap</t>
  </si>
  <si>
    <t>ENRICO MATSON 2</t>
  </si>
  <si>
    <t>Panoche - Oro Loma 115 KV</t>
  </si>
  <si>
    <t>ORO LOMA 4 ( FKA ENRICO MATSON 4)</t>
  </si>
  <si>
    <t>Panoche-Oro Loma 115kV Tap</t>
  </si>
  <si>
    <t>DES</t>
  </si>
  <si>
    <t>Helm 70kV</t>
  </si>
  <si>
    <t>PEABODY JAC</t>
  </si>
  <si>
    <t>649A</t>
  </si>
  <si>
    <t>Dixon-Vaca #2 60kV</t>
  </si>
  <si>
    <t>GRAHAM - WESTLANDS PROJECT</t>
  </si>
  <si>
    <t>Westlands 138 kV Tap</t>
  </si>
  <si>
    <t>SIERRA SOLAR GREENWORKS</t>
  </si>
  <si>
    <t>650A</t>
  </si>
  <si>
    <t>Lancaster-Purify-Redman 66 kV</t>
  </si>
  <si>
    <t>ORION</t>
  </si>
  <si>
    <t>650AC</t>
  </si>
  <si>
    <t>Henrietta-Tulare Lake 70kV line</t>
  </si>
  <si>
    <t>GYPSUM</t>
  </si>
  <si>
    <t>650B</t>
  </si>
  <si>
    <t>Line to be constructed 1 mile south &amp; tie into SCE 69kV</t>
  </si>
  <si>
    <t>INDECK YUBA ENERGY CENTER</t>
  </si>
  <si>
    <t>Nicolaus-Marysville 60kV</t>
  </si>
  <si>
    <t>SOLARPACK PROMO III</t>
  </si>
  <si>
    <t>Woodward-Sanger 115kV</t>
  </si>
  <si>
    <t>SOUTH DOME SOLAR</t>
  </si>
  <si>
    <t>Arco  70 kV</t>
  </si>
  <si>
    <t>LAS LOMAS SOLAR</t>
  </si>
  <si>
    <t>653A</t>
  </si>
  <si>
    <t>Arco Sub 70 kV Bus</t>
  </si>
  <si>
    <t>RE TEHACHAPI SOLAR 2</t>
  </si>
  <si>
    <t>653BA</t>
  </si>
  <si>
    <t>Kern River-Cummings 66kV</t>
  </si>
  <si>
    <t>BFO PV-18</t>
  </si>
  <si>
    <t>653C</t>
  </si>
  <si>
    <t>Taft-Cuyama#1 70kV</t>
  </si>
  <si>
    <t>ANNEDALE SOLAR PROJECT</t>
  </si>
  <si>
    <t>653D</t>
  </si>
  <si>
    <t>Panoche-Mendota 115kV</t>
  </si>
  <si>
    <t>ROSE SOLAR PROJECT</t>
  </si>
  <si>
    <t>653E</t>
  </si>
  <si>
    <t>Helm Sub 70 kV Bus</t>
  </si>
  <si>
    <t>SUNGEN I 20MW SOLAR PV PLANT</t>
  </si>
  <si>
    <t>653EB</t>
  </si>
  <si>
    <t>Midway 230 KV bus via Midway-La Paloma 230kV #1</t>
  </si>
  <si>
    <t>ORION KERN COUNTY SOLAR I</t>
  </si>
  <si>
    <t>653EC</t>
  </si>
  <si>
    <t>KINGS/KERN</t>
  </si>
  <si>
    <t>LANEAST SOLAR FARM (FKA EASTLAND SOLAR FARM)</t>
  </si>
  <si>
    <t>653ED</t>
  </si>
  <si>
    <t>SAND CANYON CREEK</t>
  </si>
  <si>
    <t>653EF</t>
  </si>
  <si>
    <t>Cal Cement-Monolith-Windland 66 kV</t>
  </si>
  <si>
    <t>PIUTE #2</t>
  </si>
  <si>
    <t>653FA</t>
  </si>
  <si>
    <t>Lancaster-Little Rock-Piute 66kV</t>
  </si>
  <si>
    <t>PIUTE</t>
  </si>
  <si>
    <t>653FB</t>
  </si>
  <si>
    <t>IFS</t>
  </si>
  <si>
    <t>653G</t>
  </si>
  <si>
    <t>Mendota - San Joaquin - Helm 70 KV line</t>
  </si>
  <si>
    <t>Westpark-Magunden 115 kV</t>
  </si>
  <si>
    <t>ELK HILLS</t>
  </si>
  <si>
    <t>Taft-Elk Hills 70 kV</t>
  </si>
  <si>
    <t>MERIDIAN &amp; MUNJAR SOLAR PROJECT</t>
  </si>
  <si>
    <t>Glenn #3 60 kV</t>
  </si>
  <si>
    <t>SIERRA VIEW SOLAR IV</t>
  </si>
  <si>
    <t>657A</t>
  </si>
  <si>
    <t>SIERRA VIEW SOLAR V</t>
  </si>
  <si>
    <t>657B</t>
  </si>
  <si>
    <t>Goldtown-Corum 66 kV</t>
  </si>
  <si>
    <t>DESERT VISTA GREENWORKS B</t>
  </si>
  <si>
    <t>Lancaster-Redman-Purify 66KV</t>
  </si>
  <si>
    <t>DESERT SUN RANCH</t>
  </si>
  <si>
    <t>Piute Sub 66 kV Bus</t>
  </si>
  <si>
    <t>GALE AVENUE SOLAR</t>
  </si>
  <si>
    <t>Coalinga #1-Tornado 70kV line; pole number 4/3</t>
  </si>
  <si>
    <t xml:space="preserve">COLUMBIA SOLAR ENERGY </t>
  </si>
  <si>
    <t>Pittsburg - Kirker - Columbia Steel 115 KV line</t>
  </si>
  <si>
    <t>ACORN GREENWORKS</t>
  </si>
  <si>
    <t>ADAME 1</t>
  </si>
  <si>
    <t>Mendota 115 kV</t>
  </si>
  <si>
    <t>ALTA 15</t>
  </si>
  <si>
    <t>Highwind Substation 230kV Bus</t>
  </si>
  <si>
    <t>APOLLO SOLAR</t>
  </si>
  <si>
    <t>Whirlwind Substation 66kV</t>
  </si>
  <si>
    <t>ARLINGTON VALLEY SOLAR ENERGY II</t>
  </si>
  <si>
    <t>Hassayampa - N. Gila 500 kV line</t>
  </si>
  <si>
    <t>AS LH PV 20MW</t>
  </si>
  <si>
    <t>Arco - Polonios Pass 70kV</t>
  </si>
  <si>
    <t>BELLOTA SOLAR FARM</t>
  </si>
  <si>
    <t>Bellota - Tesla 230 kV Tap</t>
  </si>
  <si>
    <t>BIG HORN 30MW PV PROJECT</t>
  </si>
  <si>
    <t>Borrego Substation 69kV Bus</t>
  </si>
  <si>
    <t>BLACK ROCK 1,2,3,4, &amp; 5,6</t>
  </si>
  <si>
    <t>Imperial Valley Sub</t>
  </si>
  <si>
    <t>KERN SOLAR RANCH (FKA CALIFORNIA SOLAR RANCH)</t>
  </si>
  <si>
    <t>Diablo Canyon - Midway #3 500 KV Line</t>
  </si>
  <si>
    <t>CALAVERAS WIND PROJECT (100/383MW)</t>
  </si>
  <si>
    <t>SCE Highwind Substation 230kV</t>
  </si>
  <si>
    <t>CALRENEW-1 EXPANSION</t>
  </si>
  <si>
    <t>Mendota Biomass Tap line 70 KV</t>
  </si>
  <si>
    <t>CAMDEN 1</t>
  </si>
  <si>
    <t>Camden Substation 70kV Bus</t>
  </si>
  <si>
    <t>CAMDEN 2</t>
  </si>
  <si>
    <t xml:space="preserve">Caruthers - Kingsburg 70kV </t>
  </si>
  <si>
    <t>CENTINELA SOLAR ENERGY  EXPANSION II - 45 MW EXPANSION</t>
  </si>
  <si>
    <t>Imperial Valley 230 kV bus</t>
  </si>
  <si>
    <t>COLORADO RIVER 48 MW</t>
  </si>
  <si>
    <t>COSTA</t>
  </si>
  <si>
    <t>Henrietta - Lemoore 70 kV</t>
  </si>
  <si>
    <t>COWBOY MESA WIND</t>
  </si>
  <si>
    <t>NM</t>
  </si>
  <si>
    <t>Four Corners Sub 345kV Bus</t>
  </si>
  <si>
    <t>CPV NORTH CITY</t>
  </si>
  <si>
    <t>Approx 4 mi south of the Penasquitos sub along the East side of the Penasquitos-Old Town 230kV line</t>
  </si>
  <si>
    <t>CREED ENERGY CENTER</t>
  </si>
  <si>
    <t>Lambie Switching Station 230 KV</t>
  </si>
  <si>
    <t>DEADHORSE WELLS GEOTHERMAL PROJECT</t>
  </si>
  <si>
    <t>Control Substation 115kV Bus</t>
  </si>
  <si>
    <t>DEL SUR SOLAR</t>
  </si>
  <si>
    <t>Del Sur Substation 66kV Bus</t>
  </si>
  <si>
    <t>DESERT BELL SOLAR</t>
  </si>
  <si>
    <t>Keim Substation, 500kV, 7.1 miles northeast of Colorado River Station</t>
  </si>
  <si>
    <t>DIXIE-COMSTOCK GEOTHERMAL PROJECT</t>
  </si>
  <si>
    <t>Control Sub 115kV Bus</t>
  </si>
  <si>
    <t>DUNNIGAN</t>
  </si>
  <si>
    <t>Cortina - Vaca 230; Delevan - Vaca #1 230 KV, and Delevan - Vaca #2 230 KV</t>
  </si>
  <si>
    <t>EAGLE MOUNTAIN PUMP STORAGE #3</t>
  </si>
  <si>
    <t>EDWARDS CREEK GEOTHERMAL PROJECT</t>
  </si>
  <si>
    <t>EE BORREGO II</t>
  </si>
  <si>
    <t>Borrego Substation 69kV bus</t>
  </si>
  <si>
    <t>EE ROSAMOND</t>
  </si>
  <si>
    <t>Rosamond-Del Sur 66kV line</t>
  </si>
  <si>
    <t>EGP SOLAR 1</t>
  </si>
  <si>
    <t>EL SEGUNDO ENERGY CENTER 2 ( FKA EL SEGUNDO ENERGY CENTER-II)</t>
  </si>
  <si>
    <t>El Segundo Substation 230kV Bus</t>
  </si>
  <si>
    <t>ENRICO MATSON III</t>
  </si>
  <si>
    <t>Panoche - Oro Loma 115 KV Tap</t>
  </si>
  <si>
    <t>FORT MOJAVE SOLAR FARMS 2</t>
  </si>
  <si>
    <t>Mojave Generating Station 500 kV bus</t>
  </si>
  <si>
    <t>GIFFEN 1</t>
  </si>
  <si>
    <t>Giffen Substation 70KV</t>
  </si>
  <si>
    <t>GOLDEN HILLS SOLAR FARM</t>
  </si>
  <si>
    <t>Solado sub 115 KV bus</t>
  </si>
  <si>
    <t>GOLDEN HILLS 1 WIND</t>
  </si>
  <si>
    <t>Tesla - Keslo 230 KV</t>
  </si>
  <si>
    <t>GOOSE HAVEN ENERGY CENTER</t>
  </si>
  <si>
    <t>Corcoran-Smyrna 115kV line</t>
  </si>
  <si>
    <t>HARBOR COGENERATION</t>
  </si>
  <si>
    <t xml:space="preserve">Harbor Cogeneration Facility </t>
  </si>
  <si>
    <t>HICKORY SOLAR FARM</t>
  </si>
  <si>
    <t>Imperial Valley 230kV Sub</t>
  </si>
  <si>
    <t>HIDDEN HILLS RANCH</t>
  </si>
  <si>
    <t>Crazy Eye Tap Substation 230kV</t>
  </si>
  <si>
    <t>JACOBS CORNER SOLAR</t>
  </si>
  <si>
    <t xml:space="preserve">Jacob Corner Substation 70KV Bus </t>
  </si>
  <si>
    <t>JUNIPER SOLAR FARM</t>
  </si>
  <si>
    <t>Colorado River Substation 230kV Bus</t>
  </si>
  <si>
    <t>KINGSOLAR I</t>
  </si>
  <si>
    <t>Arco Sub 70 KV Bus</t>
  </si>
  <si>
    <t>KINGSOLAR III</t>
  </si>
  <si>
    <t>LAMBIE ENERGY CENTER</t>
  </si>
  <si>
    <t>LONE TREE WIND</t>
  </si>
  <si>
    <t>Tesla - Westley 230 KV line</t>
  </si>
  <si>
    <t>LOOP RANCH WIND</t>
  </si>
  <si>
    <t>MADISON SOLAR</t>
  </si>
  <si>
    <t>Gates 230 KV Bus</t>
  </si>
  <si>
    <t>MAGNOLIA SOLAR FARM</t>
  </si>
  <si>
    <t>Hammond Sub 115 KV</t>
  </si>
  <si>
    <t>MARICOPA CALIFORNIA SOLAR FARMS I</t>
  </si>
  <si>
    <t>Midway - Wheeler Ridge #1 and #2 230 kV</t>
  </si>
  <si>
    <t>MARICOPA CALIFORNIA SOLAR FARMS II</t>
  </si>
  <si>
    <t>Midway - Wheeler Ridge #1 &amp; #2 230 kV</t>
  </si>
  <si>
    <t xml:space="preserve">MARTELLA SOLAR </t>
  </si>
  <si>
    <t>69 KV   POI is at a designated google coordinates</t>
  </si>
  <si>
    <t>MENDOTA SOLAR I</t>
  </si>
  <si>
    <t>Mendota Sub 115 KV Bus</t>
  </si>
  <si>
    <t>MESA SOLAR</t>
  </si>
  <si>
    <t>MIMOSA SOLAR FARM</t>
  </si>
  <si>
    <t>Kearney Sub 230 KV</t>
  </si>
  <si>
    <t>MOJAVE VIEW SOLAR</t>
  </si>
  <si>
    <t>Windhub Substation 230kV bus</t>
  </si>
  <si>
    <t>MONTEREY WIND</t>
  </si>
  <si>
    <t>Coburn Sub 230 KV</t>
  </si>
  <si>
    <t>MONTEZUMA WETLANDS</t>
  </si>
  <si>
    <t xml:space="preserve">Birds Landing Substation 230 kV </t>
  </si>
  <si>
    <t>MOUNT SIGNAL SOLAR FARM III</t>
  </si>
  <si>
    <t>MULE MOUNTAIN SOLAR PROJECT</t>
  </si>
  <si>
    <t>Colorado River Substation 230kV bus</t>
  </si>
  <si>
    <t>NAS NORTH ISLAND COGENERATION</t>
  </si>
  <si>
    <t>North Island Metering Station 69 kV</t>
  </si>
  <si>
    <t>OTAY MESA ENERGY CENTER UPGRADE</t>
  </si>
  <si>
    <t xml:space="preserve">Otay Mesa Substation </t>
  </si>
  <si>
    <t>SANDY VALLEY PHASE I SEGS (FKA PAHRUMP VALLEY SEGS)</t>
  </si>
  <si>
    <t>Crazy Eyes Tap 230kV</t>
  </si>
  <si>
    <t>PATHFINDER RENEWABLE WIND ENERGY</t>
  </si>
  <si>
    <t>PLATTE</t>
  </si>
  <si>
    <t>WY</t>
  </si>
  <si>
    <t>Eldorado Substation 500kV Bus</t>
  </si>
  <si>
    <t xml:space="preserve">PLAINFIELD SOLAR </t>
  </si>
  <si>
    <t>Line Tap to 69 KV - Plainfield</t>
  </si>
  <si>
    <t>BOLTHOUSE SOLAR (FKA PUMPJACK SOLAR)</t>
  </si>
  <si>
    <t>Morrow Bay - Midway #1 &amp; #2 230 KV</t>
  </si>
  <si>
    <t>RE ALPINE</t>
  </si>
  <si>
    <t>Coalinga - Gates #1 70 KV</t>
  </si>
  <si>
    <t>RE BLUE STAR</t>
  </si>
  <si>
    <t>Smyrna - Semitropic - Midway 115 KV</t>
  </si>
  <si>
    <t>RE CANNON</t>
  </si>
  <si>
    <t>Smyrna - Semitropic - Midway 115 KV line</t>
  </si>
  <si>
    <t>RE COBB</t>
  </si>
  <si>
    <t>Old River - Kern #1 70 KV</t>
  </si>
  <si>
    <t>RE GOLDTOWN</t>
  </si>
  <si>
    <t>Either Goldtown-Corum or Goldtown-Lancaster 66kV line on Holt St.</t>
  </si>
  <si>
    <t>RE JAMESON</t>
  </si>
  <si>
    <t>RE LINCOLN</t>
  </si>
  <si>
    <t>Guernsey - Henrietta  70 KV</t>
  </si>
  <si>
    <t>RE MONTEREY</t>
  </si>
  <si>
    <t>Gates - Coalinga #1 70 KV</t>
  </si>
  <si>
    <t>RE OASIS</t>
  </si>
  <si>
    <t>220kV Red Bluff Substation</t>
  </si>
  <si>
    <t>RE OIL CITY</t>
  </si>
  <si>
    <t>RE PADRE</t>
  </si>
  <si>
    <t>Borrego substation 69kV</t>
  </si>
  <si>
    <t>RE PALMER</t>
  </si>
  <si>
    <t>RE SOLEDAD</t>
  </si>
  <si>
    <t>Goldtown-Corum or Goldtown-Lancaster 66kV line</t>
  </si>
  <si>
    <t>RE TRACTOR</t>
  </si>
  <si>
    <t>RE WILDWOOD</t>
  </si>
  <si>
    <t>Smyrna - Semitropic - Midway #1 115 KV</t>
  </si>
  <si>
    <t>RE WILLOW SPRINGS</t>
  </si>
  <si>
    <t>Cal Cement-Antelope 66kV line</t>
  </si>
  <si>
    <t>SAGE SOLAR FARM</t>
  </si>
  <si>
    <t>Contra Costa-Delta SW Yard 230kV</t>
  </si>
  <si>
    <t>SAN JOAQUIN 2B</t>
  </si>
  <si>
    <t>Stroud SW Sta   70 KV</t>
  </si>
  <si>
    <t>SANTA CATARINA WIND</t>
  </si>
  <si>
    <t>ENSENADA</t>
  </si>
  <si>
    <t>Imperial Valley Substation 500kV Bus</t>
  </si>
  <si>
    <t>FRONTIER SOLAR II (FKA SCATEC WESTSIDE SOLAR RANCH II)</t>
  </si>
  <si>
    <t>Salado - Newman 60 KV</t>
  </si>
  <si>
    <t>SILVERTREE GREENWORKS</t>
  </si>
  <si>
    <t>SOLDIER FLAT</t>
  </si>
  <si>
    <t>SUNCREST IMPERIAL SEGS</t>
  </si>
  <si>
    <t>ECO Sub 230kV</t>
  </si>
  <si>
    <t>TA-EAST LANCASTER</t>
  </si>
  <si>
    <t>Plute-Lancaster 66kV line</t>
  </si>
  <si>
    <t>TESLA SOLAR FARM</t>
  </si>
  <si>
    <t>Stanislaus - Manteca #2 115 kV Line</t>
  </si>
  <si>
    <t>THUNDERHILL SOLAR POWER UNIT 2</t>
  </si>
  <si>
    <t>Elk Creek 60 KV Tap</t>
  </si>
  <si>
    <t>TUNGSTEN MOUNTAIN GEOTHERMAL PROJECT</t>
  </si>
  <si>
    <t>Control Substation 115 kV bus</t>
  </si>
  <si>
    <t>UTICA 25MW PV PROJECT</t>
  </si>
  <si>
    <t>Tulare Lake - Arco 70 KV</t>
  </si>
  <si>
    <t>WELLHEAD POWER KERN 3</t>
  </si>
  <si>
    <t>Pastoria-Magunden 230kV line</t>
  </si>
  <si>
    <t>ZAMORA SOLAR</t>
  </si>
  <si>
    <t>Woodland - Zamora - Rio Oso #2  115kV Bus</t>
  </si>
  <si>
    <t>ZODIAC SOLAR</t>
  </si>
  <si>
    <t>Barrett-Cameron 69kV line</t>
  </si>
  <si>
    <t>CSED BARSTOW ROAD 100 MW PV GENERATING STATION</t>
  </si>
  <si>
    <t>Jasper Switching Station 220kV bus</t>
  </si>
  <si>
    <t>DAGGETT SOLAR PROJECT</t>
  </si>
  <si>
    <t>Cool Water Substation 115kV</t>
  </si>
  <si>
    <t>GWF TRACY SOLAR</t>
  </si>
  <si>
    <t>Schulte sub 115 KV</t>
  </si>
  <si>
    <t>HIGH DESERT SOLAR</t>
  </si>
  <si>
    <t>Silver Queen-Goldtown 69kV line</t>
  </si>
  <si>
    <t>HIGHWAY 58 SOLAR ENERGY PROJECT</t>
  </si>
  <si>
    <t>Windhub Substation 66kV</t>
  </si>
  <si>
    <t>REDDY I</t>
  </si>
  <si>
    <t>ROYAL SOLAR PROJECT</t>
  </si>
  <si>
    <t>Antelope Substation 66kV bus</t>
  </si>
  <si>
    <t>SUNSHINE 3</t>
  </si>
  <si>
    <t>WILDFLOWER GREEN ENERGY FARM- SOLAR</t>
  </si>
  <si>
    <t>Antelope Substation 220kV Bus</t>
  </si>
  <si>
    <t>SILURIAN VALLEY WIND</t>
  </si>
  <si>
    <t>Ivanpah Substation 220kV bus</t>
  </si>
  <si>
    <t>TCA SOLAR GOLDTOWN</t>
  </si>
  <si>
    <t>Goldtown Substation 66kV Bus</t>
  </si>
  <si>
    <t>TIERRA DEL SOL SOLAR FARM</t>
  </si>
  <si>
    <t>HOLLY RANCH</t>
  </si>
  <si>
    <t>SP BLYTHE 1</t>
  </si>
  <si>
    <t>ASPIRATION SOLAR D</t>
  </si>
  <si>
    <t>Mendota-San Joaquin-Helm 70kV</t>
  </si>
  <si>
    <t>ASPIRATION SOLAR E</t>
  </si>
  <si>
    <t>BUTTE SOLAR</t>
  </si>
  <si>
    <t>Butte-Table Mountain 115kV No. 2</t>
  </si>
  <si>
    <t>CANDLEWOOD WIND</t>
  </si>
  <si>
    <t>500kV at Ocotillo Express</t>
  </si>
  <si>
    <t>CENTRAL VALLEY I SEGS</t>
  </si>
  <si>
    <t>CENTRAL VALLEY II SEGS</t>
  </si>
  <si>
    <t>Arco Substation  230 KV bus</t>
  </si>
  <si>
    <t>CITIZEN SOLAR C</t>
  </si>
  <si>
    <t>Mendota-San Joaquin-Helm 69K</t>
  </si>
  <si>
    <t>CITIZEN SOLAR D</t>
  </si>
  <si>
    <t>Mendota-San Joaquin-Helm 70 KV</t>
  </si>
  <si>
    <t>CVH POWER I</t>
  </si>
  <si>
    <t>Harquahala Substation 500kV</t>
  </si>
  <si>
    <t>CVH POWER II</t>
  </si>
  <si>
    <t xml:space="preserve">Harquahala Substation 500kV </t>
  </si>
  <si>
    <t>ELEVATION SOLAR C</t>
  </si>
  <si>
    <t>FRESNO SOLAR</t>
  </si>
  <si>
    <t>Gates-McCall 230kV</t>
  </si>
  <si>
    <t>GRAHAM SOLAR FARM I EXPANSION</t>
  </si>
  <si>
    <t>Schindler Substation 115 KV Bus</t>
  </si>
  <si>
    <t>GRAHAM SOLAR FARM II</t>
  </si>
  <si>
    <t>GRAHAM SOLAR FARM II EXPANSION</t>
  </si>
  <si>
    <t>INSPIRATION SOLAR C</t>
  </si>
  <si>
    <t>INSPIRATION SOLAR E</t>
  </si>
  <si>
    <t>INSPIRATION SOLAR F</t>
  </si>
  <si>
    <t>JERSEY AVE 20 MW SOLAR PROJECT</t>
  </si>
  <si>
    <t>Henrietta-GWF 115kV</t>
  </si>
  <si>
    <t>LE GRAND CA 20 MW SOLAR PROJECT</t>
  </si>
  <si>
    <t>Le Grand 115 KV</t>
  </si>
  <si>
    <t>WESTLANDS LEMOORE SOLAR</t>
  </si>
  <si>
    <t>Gates Substation 500 KV</t>
  </si>
  <si>
    <t>LIBERTY SOLAR</t>
  </si>
  <si>
    <t>Mendota Sub 115KV Bus</t>
  </si>
  <si>
    <t>MADERA SOLAR</t>
  </si>
  <si>
    <t>Borden Sub 70 KV Bus</t>
  </si>
  <si>
    <t>WESTSIDE RENEWAL PV PROJECT</t>
  </si>
  <si>
    <t>Gates - Midway 230 KV</t>
  </si>
  <si>
    <t>NORTH VALLEY SOLAR</t>
  </si>
  <si>
    <t>Oro Loma - Panoche 115 KV</t>
  </si>
  <si>
    <t>PATRIOT SOLAR A</t>
  </si>
  <si>
    <t>PATRIOT SOLAR B</t>
  </si>
  <si>
    <t>ORION SOLAR KERN COUNTY 3</t>
  </si>
  <si>
    <t>Westfield Sub 70 KV</t>
  </si>
  <si>
    <t>SAN JOAQUIN SOLAR</t>
  </si>
  <si>
    <t>Bellota - Tesla #2 230 KV</t>
  </si>
  <si>
    <t>SEMITROPIC SOLAR</t>
  </si>
  <si>
    <t>Smyrna Sub 115 KV Bus</t>
  </si>
  <si>
    <t>SOLANO SOLAR</t>
  </si>
  <si>
    <t>Vaca - Dixon Sub 115 KV Bus</t>
  </si>
  <si>
    <t>SONORAN WEST I SEGS</t>
  </si>
  <si>
    <t>Colorado River Substation  230kV</t>
  </si>
  <si>
    <t>STANISLAUS SOLAR</t>
  </si>
  <si>
    <t>Tesla - Miller 115 KV</t>
  </si>
  <si>
    <t>WARTHAN CREEK SOLAR PROJECT</t>
  </si>
  <si>
    <t>Coalinga   70 KV</t>
  </si>
  <si>
    <t>WELLHEAD POWER KERN 1</t>
  </si>
  <si>
    <t>Gorman-Kern River 66kV line</t>
  </si>
  <si>
    <t>WSP 3</t>
  </si>
  <si>
    <t>Gates Sub 500 KV Bus</t>
  </si>
  <si>
    <t>AREVA SOLAR AZ I</t>
  </si>
  <si>
    <t>North Gila Substation 500 kV</t>
  </si>
  <si>
    <t>JACUMBA II SOLAR FARM</t>
  </si>
  <si>
    <t>East County (ECO) Substation 138kV</t>
  </si>
  <si>
    <t>DESERT HARVEST SOLAR FARM</t>
  </si>
  <si>
    <t>DESERT QUARTZITE SOLAR</t>
  </si>
  <si>
    <t>HYDER SOLAR ENERGY PROJECT</t>
  </si>
  <si>
    <t>Hassayampa-North Gila 500kV</t>
  </si>
  <si>
    <t>JASPER SEGS (FKA SONORAN WEST II)</t>
  </si>
  <si>
    <t>Jasper Substation 220kV</t>
  </si>
  <si>
    <t>OAK CREEK SOLAR I</t>
  </si>
  <si>
    <t>66kV Windhub Substation</t>
  </si>
  <si>
    <t>RE JUNIPER</t>
  </si>
  <si>
    <t xml:space="preserve">Cal Cement-Antelope 66kV line </t>
  </si>
  <si>
    <t>SIERRA VIEW SOLAR III</t>
  </si>
  <si>
    <t>Corum-Goldtown 69kV line</t>
  </si>
  <si>
    <t>SOLAR FOUR</t>
  </si>
  <si>
    <t>Imperial Valley 230-kV Substation</t>
  </si>
  <si>
    <t>SUN HILL RANCH SOLAR 1</t>
  </si>
  <si>
    <t>Kramer-Victor 115kV line</t>
  </si>
  <si>
    <t>VALLE DEL SOL</t>
  </si>
  <si>
    <t>Imperial Valley Substation 12kV Bus</t>
  </si>
  <si>
    <t>WILLOW SOLAR</t>
  </si>
  <si>
    <t>CHALLENGER</t>
  </si>
  <si>
    <t>Redman-Lancaster 66kV line</t>
  </si>
  <si>
    <t>COYOTE CANYON</t>
  </si>
  <si>
    <t>Control Substation 115kV</t>
  </si>
  <si>
    <t>FAVORITO</t>
  </si>
  <si>
    <t xml:space="preserve">Rosamond-Cal Cement 66kV line </t>
  </si>
  <si>
    <t>MONOLITH 20 MW (FKA WDAT-BREEZE)</t>
  </si>
  <si>
    <t>Monolith Substation 66kV</t>
  </si>
  <si>
    <t>MURPHY 1</t>
  </si>
  <si>
    <t>Blythe Substation 161kV bus</t>
  </si>
  <si>
    <t>TULARE SOLAR</t>
  </si>
  <si>
    <t>Springville Sub 230 KV Bus</t>
  </si>
  <si>
    <t>WILD SANDS SOLAR</t>
  </si>
  <si>
    <t>Devers-Farrel 115kV line</t>
  </si>
  <si>
    <t>LODI 5</t>
  </si>
  <si>
    <t>PG&amp;E Valley Springs #2 60 kV Line from Valley Springs to Lockford 60 kV line</t>
  </si>
  <si>
    <t>819 HANFORD SOLAR I</t>
  </si>
  <si>
    <t>PG&amp;E Armstrong 70kV switching station at intersection of S 11th Ave. and Idaho Avenue, Hanford, CA.</t>
  </si>
  <si>
    <t>LEMOORE WWTP SOLAR</t>
  </si>
  <si>
    <t>Guernsey - Henrietta 70 KV line</t>
  </si>
  <si>
    <t>MADDOX DAIRY SOLAR</t>
  </si>
  <si>
    <t xml:space="preserve">Stroud  70 KV substation </t>
  </si>
  <si>
    <t>WELLFIELD SOLAR</t>
  </si>
  <si>
    <t>Hardwick  70 KV sub</t>
  </si>
  <si>
    <t>REDWOOD HOUSE WIND POWER PLANT</t>
  </si>
  <si>
    <t>Humboldt-Bridgeville 115 kV line</t>
  </si>
  <si>
    <t>WHITEHORSE MOUNTAIN WIND POWER PLANT</t>
  </si>
  <si>
    <t>SISKIYOU/MODOC</t>
  </si>
  <si>
    <t>Pit#1-Pit#3 230kV line</t>
  </si>
  <si>
    <t>CORDELIA HILLS WIND POWER PLANT</t>
  </si>
  <si>
    <t>Vaca-Bahia 230kV line</t>
  </si>
  <si>
    <t>HELM 1</t>
  </si>
  <si>
    <t>Helm Substation 70kV Bus</t>
  </si>
  <si>
    <t>HYDROGEN ENERGY CALIFORNIA  ( HECA ) PROJECT</t>
  </si>
  <si>
    <t xml:space="preserve">Midway-Wheeler Ridge 230 kV </t>
  </si>
  <si>
    <t>MESA VERDE SOLAR</t>
  </si>
  <si>
    <t>BELRIDGE SOLAR ENERGY PROJECT</t>
  </si>
  <si>
    <t>Carneras-Taft 70 kV Line</t>
  </si>
  <si>
    <t>SUN VALLEY ENERGY CENTER-1</t>
  </si>
  <si>
    <t>Palo Verde-Devers #1 500kV line</t>
  </si>
  <si>
    <t>BLYTHE MESA SOLAR II</t>
  </si>
  <si>
    <t>SILVERLEAF SOLAR II</t>
  </si>
  <si>
    <t>ZANNON SOLAR</t>
  </si>
  <si>
    <t>Cuyama Substation</t>
  </si>
  <si>
    <t>HORSE LAKE</t>
  </si>
  <si>
    <t>Westwood Substation 60kV</t>
  </si>
  <si>
    <t>LASSEN LODGE HYDROELECTRIC PROJECT EXPANSION</t>
  </si>
  <si>
    <t>Volta/South 60 kV</t>
  </si>
  <si>
    <t>COPPER RAYS SOLAR</t>
  </si>
  <si>
    <t>Gamebird Substation 138kV</t>
  </si>
  <si>
    <t>BLYTHE MESA SOLAR II - C5</t>
  </si>
  <si>
    <t>GREAT VALLEY SOLAR 2</t>
  </si>
  <si>
    <t>Olive Substation 115 kV</t>
  </si>
  <si>
    <t>RIPON LM6000 REPOWER</t>
  </si>
  <si>
    <t>Tesla - Stockton Co-Gen Jct 115 kV Line</t>
  </si>
  <si>
    <t>SANDY VALLEY SOLAR PROJECT</t>
  </si>
  <si>
    <t>Crazy Eyes Subsation 230kV</t>
  </si>
  <si>
    <t>TRACY DESALINATION AND GREEN ENERGY PROJECT</t>
  </si>
  <si>
    <t>Tracy-Tesla 115kV line</t>
  </si>
  <si>
    <t>BOULDER SOLAR POWER</t>
  </si>
  <si>
    <t>Eldorado Substation 220kV Bus</t>
  </si>
  <si>
    <t>LUCERNE VALLEY 100 MW PV PLANT</t>
  </si>
  <si>
    <t>Jasper 220 kV</t>
  </si>
  <si>
    <t>SANDY VALLEY PHASE II SEGS</t>
  </si>
  <si>
    <t>Eldorado Substation 220 kV Bus</t>
  </si>
  <si>
    <t>BACKUS SOLAR ENERGY</t>
  </si>
  <si>
    <t>Cal Cement-Rosamond 69kV line</t>
  </si>
  <si>
    <t>TOWNSITE SOLAR PROJECT</t>
  </si>
  <si>
    <t>Eldorado Substation 230 kV bus</t>
  </si>
  <si>
    <t>SIBERIA PHASE III SEGS</t>
  </si>
  <si>
    <t xml:space="preserve">Pisgah Substation 220kV bus </t>
  </si>
  <si>
    <t>HUNTINGTON BEACH</t>
  </si>
  <si>
    <t>Huntington Beach Switching Station 230kV</t>
  </si>
  <si>
    <t>PROSPECT ENERGY CENTER</t>
  </si>
  <si>
    <t xml:space="preserve">YUBA </t>
  </si>
  <si>
    <t>Table Mountain-Rio Oso 230kV circuit</t>
  </si>
  <si>
    <t>TIERRA DEL SOL II</t>
  </si>
  <si>
    <t>LOS ROBLES</t>
  </si>
  <si>
    <t>KPP - 45</t>
  </si>
  <si>
    <t>Famoso Substation 115kV bus</t>
  </si>
  <si>
    <t>DUNNIGAN HILLS</t>
  </si>
  <si>
    <t>Ckt I &amp; 2 Delevan-Vaca and Cortina-Vaca 230 kV lines</t>
  </si>
  <si>
    <t>QUARTZ 2 SOLAR</t>
  </si>
  <si>
    <t>Colorado River sub, 230 kV bus</t>
  </si>
  <si>
    <t>DESERT BUTTE SOLAR FARM</t>
  </si>
  <si>
    <t>Lugo-Vincent 500 kV line</t>
  </si>
  <si>
    <t>MULE MOUNTAIN - C5</t>
  </si>
  <si>
    <t xml:space="preserve">BELRIDGE SOLAR ENERGY 2 PROJECT </t>
  </si>
  <si>
    <t>Temblor-Kernridge 115kV line</t>
  </si>
  <si>
    <t>LUCERNE SOLAR ENERGY - C5</t>
  </si>
  <si>
    <t>Jasper Substation 230kV</t>
  </si>
  <si>
    <t>NEWHALL SOLAR ENERGY PROJECT</t>
  </si>
  <si>
    <t>Newhall Substation 115 kV bus</t>
  </si>
  <si>
    <t>PAHRUMP VALLEY SOLAR (FKA LATHROP WELLS 240MW)</t>
  </si>
  <si>
    <t>HONEY LAKE GEOTHERMAL PROJECT</t>
  </si>
  <si>
    <t>Honey Lake Substation 60 kV</t>
  </si>
  <si>
    <t>QUARTZ 1 SOLAR</t>
  </si>
  <si>
    <t>Colorado River Substation 230 kV bus</t>
  </si>
  <si>
    <t>VEA BLACKROCK</t>
  </si>
  <si>
    <t>Vista Substation 138kV</t>
  </si>
  <si>
    <t>VEA HOMESTEAD</t>
  </si>
  <si>
    <t>Thousandaire Substation 138kV</t>
  </si>
  <si>
    <t>STRATFORD SOLAR - C5</t>
  </si>
  <si>
    <t xml:space="preserve">Henrietta-GWF 115 kV Line </t>
  </si>
  <si>
    <t>LEMOORE SOLAR - C5</t>
  </si>
  <si>
    <t xml:space="preserve">Henrietta-GWF 115 kV Line; </t>
  </si>
  <si>
    <t>FIREBAUGH SOLAR - C5</t>
  </si>
  <si>
    <t xml:space="preserve">Mendota Dairyland 115kV </t>
  </si>
  <si>
    <t>YUHA BASIN SOLAR</t>
  </si>
  <si>
    <t>YERMO SOLAR</t>
  </si>
  <si>
    <t>Coolwater-DunnSiding-Baker Substation 115kV</t>
  </si>
  <si>
    <t>SPS AS 40MW PV GENERATION FACILITY</t>
  </si>
  <si>
    <t>Alpaugh-Smyrna 115kV Line</t>
  </si>
  <si>
    <t>HIGHWIND POWER PROJECT</t>
  </si>
  <si>
    <t>VISTA POWER PROJECT</t>
  </si>
  <si>
    <t xml:space="preserve">Vista Substation 230kV </t>
  </si>
  <si>
    <t>RED MOUNTAIN WIND ENERGY CENTER - C5</t>
  </si>
  <si>
    <t xml:space="preserve">Los Banos-Westly 230 kV Line </t>
  </si>
  <si>
    <t>TEHACHAPI SPINDLE</t>
  </si>
  <si>
    <t>Flywheel</t>
  </si>
  <si>
    <t>GOLDEN HILLS POWER</t>
  </si>
  <si>
    <t>TEHACHAPI VALLEY SOLAR I</t>
  </si>
  <si>
    <t>DELTA SOLANO WIND</t>
  </si>
  <si>
    <t>CPN Creed/ Goose Haven Subs - Lambie Switching Station 230 kV</t>
  </si>
  <si>
    <t>ENN MOJAVE POWER 1</t>
  </si>
  <si>
    <t>Mohave-Lugo 500kV line</t>
  </si>
  <si>
    <t>ENN MOJAVE POWER 2</t>
  </si>
  <si>
    <t>ENN MOJAVE POWER 3</t>
  </si>
  <si>
    <t>Mohave-Eldorado 500kV line</t>
  </si>
  <si>
    <t>ENN MOJAVE POWER 4</t>
  </si>
  <si>
    <t>WELLHEAD POWER MIDFRUIT CHP</t>
  </si>
  <si>
    <t xml:space="preserve"> Rio Bravo Tomato Substation 115 kV Bus</t>
  </si>
  <si>
    <t>WELLHEAD POWER NELLA CHP</t>
  </si>
  <si>
    <t>Santa Nella-Canal 70kV line</t>
  </si>
  <si>
    <t>WELLHEAD POWER WOODLAND CHP</t>
  </si>
  <si>
    <t>Woodland-Davis 115kV line</t>
  </si>
  <si>
    <t>COALINGA SOLAR CENTER</t>
  </si>
  <si>
    <t>Coalinga 1-Coalinga 2 70kV line</t>
  </si>
  <si>
    <t>WELLHEAD POWER LEMIETTA CHP</t>
  </si>
  <si>
    <t>Lemoore-Henrietta 115kV line</t>
  </si>
  <si>
    <t>TENASKA MOUNTAIN BASIN</t>
  </si>
  <si>
    <t>Windhub 230 kV bus</t>
  </si>
  <si>
    <t>ALAMITOS ENERGY CENTER</t>
  </si>
  <si>
    <t>Alamitos Switching Station 230kV</t>
  </si>
  <si>
    <t>PALMAS C5</t>
  </si>
  <si>
    <t>Hassayampa-North Gila 500kV Line</t>
  </si>
  <si>
    <t>REDONDO BEACH ENERGY PROJECT</t>
  </si>
  <si>
    <t>Redondo Beach Switching Station 230kV</t>
  </si>
  <si>
    <t>MIRAGE SOLAR</t>
  </si>
  <si>
    <t>Kramer Substation 220kV bus</t>
  </si>
  <si>
    <t>LERDO SOLAR</t>
  </si>
  <si>
    <t>Lerdo 115 kV Substation</t>
  </si>
  <si>
    <t>VALLEY CENTER SOLAR</t>
  </si>
  <si>
    <t>Valley Center 69kv Sub</t>
  </si>
  <si>
    <t>GV SOLAR 3</t>
  </si>
  <si>
    <t>BORDER SOLAR</t>
  </si>
  <si>
    <t>Border 69 KV Substation</t>
  </si>
  <si>
    <t>FELIPE SOLAR</t>
  </si>
  <si>
    <t>Warners 69kV line</t>
  </si>
  <si>
    <t>KRAMER SOLAR</t>
  </si>
  <si>
    <t>LIVERMORE SOLAR</t>
  </si>
  <si>
    <t>Vasco 60kV Substation</t>
  </si>
  <si>
    <t>ALGONQUIN POWER SANGER 2</t>
  </si>
  <si>
    <t>Sanger Co-gen 115/13.8kV Sub</t>
  </si>
  <si>
    <t>BENICIA WIND</t>
  </si>
  <si>
    <t>VACA-VACAVILLE-JAMESON-NORTH TOWER 115KV</t>
  </si>
  <si>
    <t>CALPEAK BORDER OM 2</t>
  </si>
  <si>
    <t>Otay Mesa Substation 230kV</t>
  </si>
  <si>
    <t>EL CAJON ENERGY CENTER 2</t>
  </si>
  <si>
    <t>69kV bus of the El Cajon Sub</t>
  </si>
  <si>
    <t>FOX SOLAR</t>
  </si>
  <si>
    <t>Crestwood-Boulevard East 69kV line</t>
  </si>
  <si>
    <t>HUNTINGTON BEACH 2</t>
  </si>
  <si>
    <t xml:space="preserve">Huntington Beach Switching Station 230kV </t>
  </si>
  <si>
    <t>LAGUNA SALADA PV POWER PLANT</t>
  </si>
  <si>
    <t>LAKE CLEMENTINE HYDROELECTRIC</t>
  </si>
  <si>
    <t>Halsey Substation 60Kv</t>
  </si>
  <si>
    <t>LOST HILLS COGEN</t>
  </si>
  <si>
    <t>Arco-Twisselman 70 kV Line</t>
  </si>
  <si>
    <t>MIDWAY HILLS COGEN</t>
  </si>
  <si>
    <t>Midway-Midsun 115 kV line</t>
  </si>
  <si>
    <t>GOLDEN OASIS</t>
  </si>
  <si>
    <t>Whirlwind 230 kV bus</t>
  </si>
  <si>
    <t>PIO PICO 2</t>
  </si>
  <si>
    <t>Otay Mesa Switchyard 230kV</t>
  </si>
  <si>
    <t>QUARTZ 3 SOLAR</t>
  </si>
  <si>
    <t>SILVER STATE SOUTH 3 SOLAR</t>
  </si>
  <si>
    <t>Primm Substation 230kV</t>
  </si>
  <si>
    <t>THREE PEAKS WIND</t>
  </si>
  <si>
    <t>Morrow Bay-Gates 230 kV Line</t>
  </si>
  <si>
    <t>TIMBA SOLAR</t>
  </si>
  <si>
    <t>Salado- Newman 60 kV Line #1, Pole No. 3/13</t>
  </si>
  <si>
    <t>TRANSFER RIDGE WIND</t>
  </si>
  <si>
    <t>TABLE MTN-RIO OSO 230 KV Line</t>
  </si>
  <si>
    <t>VENTURA CLEAN ENERGY</t>
  </si>
  <si>
    <t>Santa Clara Substation 230kV bus</t>
  </si>
  <si>
    <t>WP FALLBROOK</t>
  </si>
  <si>
    <t>Avocado-Monserate 69kV line approx 2.5 mile from Monserate</t>
  </si>
  <si>
    <t>WP PENDLETON</t>
  </si>
  <si>
    <t>Pendleton Sub</t>
  </si>
  <si>
    <t>WP OCEANSIDE</t>
  </si>
  <si>
    <t>San Luis Rey-Pendleton 69kV line</t>
  </si>
  <si>
    <t>WP GOLETA (FKA WP OXNARD)</t>
  </si>
  <si>
    <t>Goleta Substation 220kV bus</t>
  </si>
  <si>
    <t>WP VANDE</t>
  </si>
  <si>
    <t>San Luis Rey-Stuart 69kV line</t>
  </si>
  <si>
    <t>WP WALNUT</t>
  </si>
  <si>
    <t>Walnut Substation 230kV</t>
  </si>
  <si>
    <t>DREW ROAD GENERATION</t>
  </si>
  <si>
    <t xml:space="preserve">Imperial Valley Sub 230kV </t>
  </si>
  <si>
    <t>RANCHO WISTARIA SOLAR ENERGY CENTER</t>
  </si>
  <si>
    <t>FREMONT VALLEY PRESERVATION</t>
  </si>
  <si>
    <t>PISMO SOLAR</t>
  </si>
  <si>
    <t>SLO to Oceano 115kV line</t>
  </si>
  <si>
    <t>MARICOPA WEST SOLAR PV 2</t>
  </si>
  <si>
    <t>Maricopa-Copus 70kV line</t>
  </si>
  <si>
    <t>KASSON MANTECA SOLAR</t>
  </si>
  <si>
    <t>Kasson-Manteca 60kV</t>
  </si>
  <si>
    <t>CENTER POWER</t>
  </si>
  <si>
    <t>Loop Center-Mesa and Center-Olinda 230kV lines</t>
  </si>
  <si>
    <t>RIO HONDO POWER</t>
  </si>
  <si>
    <t>Rio Hondo Substation 230kV</t>
  </si>
  <si>
    <t>EAST NICOLAUS SOLAR</t>
  </si>
  <si>
    <t>East Nicolaus 60 kV substation</t>
  </si>
  <si>
    <t xml:space="preserve">KINGS SOLAR 4 </t>
  </si>
  <si>
    <t>Gates-Midway 230kV line</t>
  </si>
  <si>
    <t>MARICOPA 4 SOLAR PROJECT</t>
  </si>
  <si>
    <t>Midway- Wheeler Ridge 230 kV line tap via .5 mile gen tie</t>
  </si>
  <si>
    <t>STS SOLAR</t>
  </si>
  <si>
    <t>Monte Rio-Fulton 60 kV transmission line</t>
  </si>
  <si>
    <t>HYDER VALLEY SOLAR ENERGY</t>
  </si>
  <si>
    <t>Proposed switch station on the Hassayama-North Gila Bend 500 kV line</t>
  </si>
  <si>
    <t>BLUE STAR WIND ENERGY CENTER</t>
  </si>
  <si>
    <t>HECA SCS</t>
  </si>
  <si>
    <t>Midway-Wheeler Ridge 230 kV Line</t>
  </si>
  <si>
    <t>LASALLE SOLAR PROJECT</t>
  </si>
  <si>
    <t>Henreitta-GWF 115kV Line</t>
  </si>
  <si>
    <t>DRY CREEK (FKA JASMIN POWER 3)</t>
  </si>
  <si>
    <t>Vestal-Magunden #2 220kV line</t>
  </si>
  <si>
    <t>CLEARVISTA SOLAR 1</t>
  </si>
  <si>
    <t>Highwind Substation 220kV</t>
  </si>
  <si>
    <t>DIXIE VALLEY 2</t>
  </si>
  <si>
    <t>COYOTE CREEK ENERGY STORAGE</t>
  </si>
  <si>
    <t>DIABLO ENERGY FACILITY</t>
  </si>
  <si>
    <t>DIABLO ENERGY STORAGE</t>
  </si>
  <si>
    <t>Pittsburg Substation 60kV</t>
  </si>
  <si>
    <t>COLINAS DE ORO</t>
  </si>
  <si>
    <t>Tesla Substation 115kV</t>
  </si>
  <si>
    <t>HONEY BEE</t>
  </si>
  <si>
    <t>LAKE CLEMENTINE HYDROELECTRIC C7</t>
  </si>
  <si>
    <t>Halsey Substation 60 kV</t>
  </si>
  <si>
    <t>PARADISE CUT</t>
  </si>
  <si>
    <t>Kasson-Louise 60kV Line</t>
  </si>
  <si>
    <t>PLEASANT GROVE GRID STABILIZATION PROJECT</t>
  </si>
  <si>
    <t>Pleasant Grove Substation 115 kV</t>
  </si>
  <si>
    <t>SGS FREMONT</t>
  </si>
  <si>
    <t xml:space="preserve">Newark Substation 115 kV </t>
  </si>
  <si>
    <t>SGS LIVERMORE (FKA SGS SOUTH SAN FRANCISCO)</t>
  </si>
  <si>
    <t>Las Positas 60 kV</t>
  </si>
  <si>
    <t>SHINGLE SPRINGS GRID STABILIZATION PROJECT</t>
  </si>
  <si>
    <t>EL DORADO</t>
  </si>
  <si>
    <t>Shingle Springs Substation 115kV</t>
  </si>
  <si>
    <t>SKY VALLEY WIND</t>
  </si>
  <si>
    <t>Vaca-Vacaville-Jameson-North Tower 115kV</t>
  </si>
  <si>
    <t>STOCKTON BIOMASS</t>
  </si>
  <si>
    <t>Stockton A #1 line 60 kV, Cogeneration National 60 kV tap</t>
  </si>
  <si>
    <t>TESLA WIND BANK</t>
  </si>
  <si>
    <t>Patterson Pass 230 kV Substation</t>
  </si>
  <si>
    <t>UMBARGER EVERGREEN ENERGY STORAGE</t>
  </si>
  <si>
    <t>Evergreen Substation  60kV</t>
  </si>
  <si>
    <t>VICTOR GRID STABILIZATION PROJECT</t>
  </si>
  <si>
    <t>Victor Substation 60 kV</t>
  </si>
  <si>
    <t>WATT ENERGY STORAGE</t>
  </si>
  <si>
    <t>Jameson Substation 115 kV</t>
  </si>
  <si>
    <t>WEBER GRID STABILIZATION PROJECT</t>
  </si>
  <si>
    <t>Weber Substation 60kV</t>
  </si>
  <si>
    <t>SOUTH LAKE SOLAR</t>
  </si>
  <si>
    <t xml:space="preserve">Schindler-Huron-Gates Tap 70kV </t>
  </si>
  <si>
    <t>STONECROP</t>
  </si>
  <si>
    <t>BROKEN SPOKE</t>
  </si>
  <si>
    <t>Arco Substation 70 kV</t>
  </si>
  <si>
    <t>HIGH NOON</t>
  </si>
  <si>
    <t>Waukena Substation 115kV</t>
  </si>
  <si>
    <t>MAGELLAN SOLAR</t>
  </si>
  <si>
    <t>Arco Substation 70kV</t>
  </si>
  <si>
    <t>NEW HECA</t>
  </si>
  <si>
    <t>PANDORA SOLAR</t>
  </si>
  <si>
    <t>PUMA FORK</t>
  </si>
  <si>
    <t>BCS ENERGY STORAGE</t>
  </si>
  <si>
    <t>BIG POTRERO</t>
  </si>
  <si>
    <t>CANASTA</t>
  </si>
  <si>
    <t>CCI HYBRID POWER</t>
  </si>
  <si>
    <t>Mission-San Luis Rey 230 kV line</t>
  </si>
  <si>
    <t>ECO ENERGY STORAGE CENTER</t>
  </si>
  <si>
    <t>East County Substation 138kV</t>
  </si>
  <si>
    <t>HAWKWIND</t>
  </si>
  <si>
    <t>ECO Substation 138kV</t>
  </si>
  <si>
    <t>HONEY BADGER</t>
  </si>
  <si>
    <t>Cameron Substation 69kV</t>
  </si>
  <si>
    <t xml:space="preserve">KEARNY HYBRID POWER </t>
  </si>
  <si>
    <t>Kearny Substation 69kV</t>
  </si>
  <si>
    <t>MESA ROJO</t>
  </si>
  <si>
    <t>San Ysabel Substation 69kV</t>
  </si>
  <si>
    <t>MIGUEL ENERGY STORAGE</t>
  </si>
  <si>
    <t>Miguel Substation 230kV</t>
  </si>
  <si>
    <t>NCC HYBRID POWER</t>
  </si>
  <si>
    <t>NCI HYBRID POWER</t>
  </si>
  <si>
    <t>Talega-Escondido 230kV line</t>
  </si>
  <si>
    <t>OTAY MESA ENERGY CENTER AGP</t>
  </si>
  <si>
    <t>SEA LION ENERGY STORAGE</t>
  </si>
  <si>
    <t>San Luis Rey Substation 69 kV</t>
  </si>
  <si>
    <t>SLW (FKA SHU'LUUK WIND)</t>
  </si>
  <si>
    <t>WILEY ROAD</t>
  </si>
  <si>
    <t>Salt Creek Substation 69kV</t>
  </si>
  <si>
    <t>CABALLO LOCO</t>
  </si>
  <si>
    <t>ROADRUNNER</t>
  </si>
  <si>
    <t>SPRING MOUNTAIN SOLAR</t>
  </si>
  <si>
    <t>SUNSHINE VALLEY SOLAR 3</t>
  </si>
  <si>
    <t>BOULDER SOLAR 3 (FKA: BOULDER SOLAR POWER C7)</t>
  </si>
  <si>
    <t>SCE owned Eldorado 220 kV bus</t>
  </si>
  <si>
    <t>JUPITER SOLAR</t>
  </si>
  <si>
    <t>QUARTZITE SOLAR 7</t>
  </si>
  <si>
    <t>VERMILLION</t>
  </si>
  <si>
    <t>MISSION ROCK ENERGY CENTER  (FKA MISSION ROCK ENERGY CENTER FLEX)</t>
  </si>
  <si>
    <t xml:space="preserve">Santa Clara Substation 230 kV </t>
  </si>
  <si>
    <t>ROSE MEADOW WIND BANK</t>
  </si>
  <si>
    <t>Whirlwind 230kV bus</t>
  </si>
  <si>
    <t>ALAMITOS ENERGY STORAGE</t>
  </si>
  <si>
    <t>Alamitos Switching Station 220kV</t>
  </si>
  <si>
    <t>BIRCH STREET - BATTERY SYSTEM</t>
  </si>
  <si>
    <t>Ellis-Santiago 220kV line</t>
  </si>
  <si>
    <t>BIRCH STREET - COMBINED CYCLE</t>
  </si>
  <si>
    <t>Ellis-Santiago line 220kV</t>
  </si>
  <si>
    <t>BIRCH STREET GENERATION FACILITY (FKA BIRCH STREET- SIMPLE CYCLE)</t>
  </si>
  <si>
    <t>GRAND AVE - BATTERY SYSTEM</t>
  </si>
  <si>
    <t xml:space="preserve">Johanna Switchyard 230 kV </t>
  </si>
  <si>
    <t>GRAND AVE- COMBINED CYCLE</t>
  </si>
  <si>
    <t>GRAND AVE GENERATION FACILITY (FKA GRAND AVE SIMPLE CYCLE)</t>
  </si>
  <si>
    <t xml:space="preserve">Johanna Switchyard 230kV </t>
  </si>
  <si>
    <t>JOHANNA ENERGY CENTER (FKA JOHANNA ENERGY CENTER LMS)</t>
  </si>
  <si>
    <t>MIRA LOMA HYBRID POWER PROJECT</t>
  </si>
  <si>
    <t>Mira Loma Substation 220kV Tap</t>
  </si>
  <si>
    <t>SANTA ANA ENERGY CENTER</t>
  </si>
  <si>
    <t xml:space="preserve">Johanna Substation 230 kV </t>
  </si>
  <si>
    <t>VIEJO HYBRID POWER</t>
  </si>
  <si>
    <t>Chino-Viejo 220 kV line</t>
  </si>
  <si>
    <t>HIGH DESERT SOLAR PV</t>
  </si>
  <si>
    <t>Desert View Substation 220kV</t>
  </si>
  <si>
    <t>CENTINELA SOLAR ENERGY FACILITY 2MWFT</t>
  </si>
  <si>
    <t>Imperial Valley 230kV sub</t>
  </si>
  <si>
    <t>WESTLANDS SOLAR FARMS PV2</t>
  </si>
  <si>
    <t>PUERTA SOLAR CENTER</t>
  </si>
  <si>
    <t>Gates-Coalinga #2 70 kV Line</t>
  </si>
  <si>
    <t>SWEETWATER ENERGY STORAGE</t>
  </si>
  <si>
    <t>Miguel 69kV</t>
  </si>
  <si>
    <t>WOODLAND BATTERY PROJECT</t>
  </si>
  <si>
    <t>115kV tap on Woodland-Davis 115kV line</t>
  </si>
  <si>
    <t>BLUE SANDS SOLAR PV</t>
  </si>
  <si>
    <t>BIRDS LANDING WIND</t>
  </si>
  <si>
    <t>BRIDGEHEAD ES</t>
  </si>
  <si>
    <t>Du Pont Substation 60 kV Bus</t>
  </si>
  <si>
    <t>BRISBANE ES</t>
  </si>
  <si>
    <t>Martin Substation 115 kV Bus</t>
  </si>
  <si>
    <t>COOLEY LANDING BESS</t>
  </si>
  <si>
    <t>Cooley Landing 60kV Substation</t>
  </si>
  <si>
    <t>CORNWALL ENERGY STORAGE</t>
  </si>
  <si>
    <t>Pittsburgh - GWF Tap #1 60kV</t>
  </si>
  <si>
    <t>GEYSERS UNIT 11 RECONNECTION</t>
  </si>
  <si>
    <t>Geysers 17-Fulton 230kV transmission line</t>
  </si>
  <si>
    <t>GOLDENEYE ENERGY STORAGE CENTER</t>
  </si>
  <si>
    <t>230 kV bus at the Kelso Substation via the Mariposa Energy 230 kV tie line</t>
  </si>
  <si>
    <t>MOLINO ES</t>
  </si>
  <si>
    <t>Molino Substation 60kV bus</t>
  </si>
  <si>
    <t xml:space="preserve">NICOLAUS STORAGE </t>
  </si>
  <si>
    <t>East Nicolaus 115kV Substation</t>
  </si>
  <si>
    <t>OAKLAND ES</t>
  </si>
  <si>
    <t>Oakland J 115kV substation bus</t>
  </si>
  <si>
    <t>POINT ARENA ES</t>
  </si>
  <si>
    <t>Point Arena Substation 60kV</t>
  </si>
  <si>
    <t>SAND HILL WIND 2</t>
  </si>
  <si>
    <t>Tesla to Delta Switching Yard at the Altamont-Midway Substation</t>
  </si>
  <si>
    <t>SHINGLE SPRINGS ES</t>
  </si>
  <si>
    <t>Shingle Springs Substation 115 kV</t>
  </si>
  <si>
    <t>BELTRAN SOLAR</t>
  </si>
  <si>
    <t>Westley-Quinto 230 kV line</t>
  </si>
  <si>
    <t>CENTRAL VALLEY</t>
  </si>
  <si>
    <t>Mendota 115kV substation</t>
  </si>
  <si>
    <t>CORCORAN 2 BESS ADDITION</t>
  </si>
  <si>
    <t>Waukena Switching Station 115kV</t>
  </si>
  <si>
    <t>DOS AMIGOS SOLAR</t>
  </si>
  <si>
    <t>Mercy Springs 70 kV Switching Station</t>
  </si>
  <si>
    <t>FIREBAUGH PANOCHE BESS (FKA PANOCHE ENERGY RELIABILITY CENTER)</t>
  </si>
  <si>
    <t>Panoche-Schindler #2 115 kV Line via the Cheney #1 Tap 115 kV Line</t>
  </si>
  <si>
    <t>FRESNO SOLAR 1</t>
  </si>
  <si>
    <t>Helm-Firebaugh 230kV line</t>
  </si>
  <si>
    <t>GALE SOLAR 1</t>
  </si>
  <si>
    <t xml:space="preserve">Coalinga No 1 Substation 70kV </t>
  </si>
  <si>
    <t>HENRIETTA ENERGY STORAGE</t>
  </si>
  <si>
    <t>Henrietta Substation - 70kV</t>
  </si>
  <si>
    <t>LUNA PRISM (FKA: MOON PRISM 2)</t>
  </si>
  <si>
    <t>ENERGY NUEVO STORAGE FARM (FKA NEW KEARNY ENERGY PARK)</t>
  </si>
  <si>
    <t>New Kearny Substation 70kV bus</t>
  </si>
  <si>
    <t>OLD KEARNEY ES</t>
  </si>
  <si>
    <t>Kearney Substation 70kV bus</t>
  </si>
  <si>
    <t>OVEJA SOLAR FARM</t>
  </si>
  <si>
    <t>Cantua 115kV substation</t>
  </si>
  <si>
    <t>QUAIL CREEK SOLAR 1</t>
  </si>
  <si>
    <t>Gates-Coalinga #1 70kV line at Jacalito</t>
  </si>
  <si>
    <t>WESTLANDS APRICOT</t>
  </si>
  <si>
    <t>WESTLANDS ARTICHOKE</t>
  </si>
  <si>
    <t>WHITE ROCK SOLAR FARM</t>
  </si>
  <si>
    <t>Le Grand Substation 115kV</t>
  </si>
  <si>
    <t>ALAMO SPRINGS SOLAR 1</t>
  </si>
  <si>
    <t>ALGOSO ES</t>
  </si>
  <si>
    <t>Magunden 115 kV Substation</t>
  </si>
  <si>
    <t>AMERICAN KINGS 2</t>
  </si>
  <si>
    <t>Henrietta Substation 70kV</t>
  </si>
  <si>
    <t>ANCHO CREEK SOLAR</t>
  </si>
  <si>
    <t>Arco 230kV substation</t>
  </si>
  <si>
    <t>ATWELL WEST BESS ADDITION</t>
  </si>
  <si>
    <t>Olive switching station - Smynra 115 Kv Line</t>
  </si>
  <si>
    <t>BASKET RIDGE SOLAR</t>
  </si>
  <si>
    <t>Famoso Substation 115kV</t>
  </si>
  <si>
    <t>BRITAIN</t>
  </si>
  <si>
    <t>Arco-Polonio Pass 70 kV line</t>
  </si>
  <si>
    <t>CARNERAS SOLAR 1</t>
  </si>
  <si>
    <t>Blackwell Substation 70kV</t>
  </si>
  <si>
    <t>KIMBERLINA SOLAR</t>
  </si>
  <si>
    <t>Semitropic Substation 115kV</t>
  </si>
  <si>
    <t>MARICOPA WEST SOLAR PV 3</t>
  </si>
  <si>
    <t>MORRO BAY WAVE ENERGY PROJECT</t>
  </si>
  <si>
    <t>Morro Bay PP 230 kV</t>
  </si>
  <si>
    <t>MOUNT VERNON SOLAR</t>
  </si>
  <si>
    <t>New Wheeler Ridge Junction 115kV substation</t>
  </si>
  <si>
    <t>PERIWINKLE</t>
  </si>
  <si>
    <t>Eastshore 115kV Substation</t>
  </si>
  <si>
    <t>SANTA MARIA ENERGY BESS (FKA SANTA MARIA ENERGY RELIABILITY CENTER)</t>
  </si>
  <si>
    <t>Santa Maria Cogen 115 kV Tap</t>
  </si>
  <si>
    <t xml:space="preserve">ALAMO SPRINGS SOLAR 2 </t>
  </si>
  <si>
    <t>TRAFALGAR</t>
  </si>
  <si>
    <t>Arco-Tulare Lake 70kV line</t>
  </si>
  <si>
    <t>TROY</t>
  </si>
  <si>
    <t>Arco - Polonio Pass 70kV line</t>
  </si>
  <si>
    <t>ROYAL (FKA WHEELER INDIGO)</t>
  </si>
  <si>
    <t>Wheeler Ridge-Midway 230kV line</t>
  </si>
  <si>
    <t>WHITE RIVER 3 BESS</t>
  </si>
  <si>
    <t>WHITE WOLF SOLAR</t>
  </si>
  <si>
    <t>Lamont 115kV Substation</t>
  </si>
  <si>
    <t>PRIMROSE ENERGY STORAGE CENTER</t>
  </si>
  <si>
    <t>115kV Rosedale Substation</t>
  </si>
  <si>
    <t>BANCROFT</t>
  </si>
  <si>
    <t>Spring Valley substation 69 kV bus</t>
  </si>
  <si>
    <t>BONSALL RENEWABLE</t>
  </si>
  <si>
    <t>0.2 miles from Monsrate Tap  on the Monsrate Tap-Pala 69 kV line</t>
  </si>
  <si>
    <t>CARLSBAD ADVANCED ENERGY STORAGE CENTER</t>
  </si>
  <si>
    <t>HARVEST ENERGY STORAGE PROJECT (FKA OTAY MESA MSS)</t>
  </si>
  <si>
    <t>Otay Mesa Substation 230 kV bus</t>
  </si>
  <si>
    <t>HEIRLOOM RENEWABLE</t>
  </si>
  <si>
    <t>0.2-mile from Moro hill tap on the Moro Hill Tap - Monserate 69 kV line</t>
  </si>
  <si>
    <t>JACUMBA RANCH</t>
  </si>
  <si>
    <t>MARIA PICO ENERGY STORAGE CENTER</t>
  </si>
  <si>
    <t>MIDTOWN CANYON ES</t>
  </si>
  <si>
    <t>MIDTOWN CANYON GAS</t>
  </si>
  <si>
    <t>Talega-Escondido 230 kv line</t>
  </si>
  <si>
    <t>MIGUEL BESS (FKA MIGUEL)</t>
  </si>
  <si>
    <t>Miguel Substation 69kV bus</t>
  </si>
  <si>
    <t xml:space="preserve">ORDWAY ENERGY STORAGE (FKA OCEANSIDE BESS) </t>
  </si>
  <si>
    <t>New substations San Luis-Melrose 69 kV</t>
  </si>
  <si>
    <t>OTAY MESA BESS</t>
  </si>
  <si>
    <t>Otay Mesa Substation 230 kV Bus</t>
  </si>
  <si>
    <t>OTAY MESA CINCO</t>
  </si>
  <si>
    <t>Border Substation 69kV Alta and Otay Mesa Road</t>
  </si>
  <si>
    <t>PALA CANYON RENEWABLE (FKA PALA FALLBROOK ENERGY CENTER)</t>
  </si>
  <si>
    <t>Pala 69kV substation</t>
  </si>
  <si>
    <t>PALOMAS SOLAR PROJECT</t>
  </si>
  <si>
    <t>PIO PICO UNIT 4</t>
  </si>
  <si>
    <t>RAINBOW ENERGY CENTER</t>
  </si>
  <si>
    <t>New Substation to Loop in TL2330 Talega- Escondido 230kV line</t>
  </si>
  <si>
    <t>STINGRAY ENERGY STORAGE</t>
  </si>
  <si>
    <t>STOWE ENERGY STORAGE (FKA POWAY)</t>
  </si>
  <si>
    <t>TITAN SOLAR</t>
  </si>
  <si>
    <t>Hassayampa 500 kV Substation</t>
  </si>
  <si>
    <t>EAGLE MOUNTAIN PUMP STORAGE #4</t>
  </si>
  <si>
    <t>IRISH</t>
  </si>
  <si>
    <t>LEPRECHAUN</t>
  </si>
  <si>
    <t>Blythe Energy Park #1 (BEP1) 230kV</t>
  </si>
  <si>
    <t>PALO VERDE ENERGY STORAGE</t>
  </si>
  <si>
    <t>Red Bluff Switchyard 220kV</t>
  </si>
  <si>
    <t>SIDEWINDER SOLAR</t>
  </si>
  <si>
    <t>Red Bluff 220kV bus</t>
  </si>
  <si>
    <t>HARPER LAKE ENERGY STORAGE</t>
  </si>
  <si>
    <t>Kramer Substation 230kV bus</t>
  </si>
  <si>
    <t>HIGH DESERT VIEW SOLAR</t>
  </si>
  <si>
    <t>Calcite Substation gen-tie at 230KV</t>
  </si>
  <si>
    <t>SIENNA</t>
  </si>
  <si>
    <t>Coolwater 115kV Substation</t>
  </si>
  <si>
    <t>TAMPADERO SOLAR</t>
  </si>
  <si>
    <t>BRADMORE BESS FKA BRADMORE ES</t>
  </si>
  <si>
    <t>Antelope 220kV bus</t>
  </si>
  <si>
    <t>FRAZIER ES</t>
  </si>
  <si>
    <t>Springville Substation 220kV bus</t>
  </si>
  <si>
    <t>GOLDEN FIELDS SOLAR 3</t>
  </si>
  <si>
    <t>Whirlwind 230 kV substation</t>
  </si>
  <si>
    <t xml:space="preserve">GOLDEN PRISM </t>
  </si>
  <si>
    <t>PALMDALE ENERGY</t>
  </si>
  <si>
    <t>Vincent Substation 230 kV bus</t>
  </si>
  <si>
    <t>NEVADA MOHAVE SOLAR</t>
  </si>
  <si>
    <t xml:space="preserve">Jointly-owned Mohave Switchyard 500kV </t>
  </si>
  <si>
    <t>SNOW MOUNTAIN SOLAR</t>
  </si>
  <si>
    <t>Desert View Substation 230 kV bus</t>
  </si>
  <si>
    <t>MIKADO</t>
  </si>
  <si>
    <t>IID</t>
  </si>
  <si>
    <t>Liebert 230kV Switchyard</t>
  </si>
  <si>
    <t>WGP GEYSERS</t>
  </si>
  <si>
    <t>Geysers #3 - Cloverdale 115 kV Line</t>
  </si>
  <si>
    <t>ARROYO REYES SOLAR</t>
  </si>
  <si>
    <t>Mustang 230kV Switching Station</t>
  </si>
  <si>
    <t>CINCO</t>
  </si>
  <si>
    <t>Five Points Substation 70 kV</t>
  </si>
  <si>
    <t>CONEJO SOLAR</t>
  </si>
  <si>
    <t>230kV Tranquility Switching Station</t>
  </si>
  <si>
    <t>CURRY</t>
  </si>
  <si>
    <t>Schindler Transmission Line Tap 70 kV</t>
  </si>
  <si>
    <t>EASTERBY ENERGY STORAGE</t>
  </si>
  <si>
    <t xml:space="preserve">Malaga 115kV Bus
</t>
  </si>
  <si>
    <t>SOUTHERN LIGHT SOLAR</t>
  </si>
  <si>
    <t>Coalinga #2 - Coalinga #1 70 kV line Approx. 1.9 miles south of Coalinga #2 and 1 mile east of the project site</t>
  </si>
  <si>
    <t>GOLDEN RECTANGLE</t>
  </si>
  <si>
    <t xml:space="preserve">Tranquility Kearny 230kV </t>
  </si>
  <si>
    <t>HEARTLAND SOLAR</t>
  </si>
  <si>
    <t>PANOCHE 230 KV SUB</t>
  </si>
  <si>
    <t>HEARTLAND SOLAR-2</t>
  </si>
  <si>
    <t>HOBBS ENERGY STORAGE</t>
  </si>
  <si>
    <t xml:space="preserve">Borden Substation 70kV </t>
  </si>
  <si>
    <t>HONEYBEE SOLAR</t>
  </si>
  <si>
    <t>New 115kV Switching Station on the Panoche - Schindler 115kV #1 line</t>
  </si>
  <si>
    <t>HUDSON SOLAR 1</t>
  </si>
  <si>
    <t>Panoche Substation 115 kV</t>
  </si>
  <si>
    <t>INCA</t>
  </si>
  <si>
    <t>Dairyland-Mendota Transmission Line 115 kV</t>
  </si>
  <si>
    <t>MAIZEN BLUE  SOLAR 1</t>
  </si>
  <si>
    <t>Excelsior Switching Station located on the Panoche-Schindler No.1 &amp; 2 115 kV line</t>
  </si>
  <si>
    <t>MANGO SOLAR</t>
  </si>
  <si>
    <t>Jayne Switch Station 70 kV</t>
  </si>
  <si>
    <t>NILES SOLAR 1</t>
  </si>
  <si>
    <t>PG&amp;E Corcoran-Guernsey 70 kV line</t>
  </si>
  <si>
    <t>PELICAN ISLAND</t>
  </si>
  <si>
    <t>Midway- Gates 230 kV line</t>
  </si>
  <si>
    <t>RANCHO FRESNO STORAGE FARM</t>
  </si>
  <si>
    <t>PG&amp;E Kearney Sub 70 kV</t>
  </si>
  <si>
    <t>ROMERO CREEK</t>
  </si>
  <si>
    <t>Quinto Switching Station 230 kV Bus</t>
  </si>
  <si>
    <t>SERENITY SOLAR</t>
  </si>
  <si>
    <t>Coalinga #1 - San Miguel 70 kV line</t>
  </si>
  <si>
    <t>CROWN</t>
  </si>
  <si>
    <t>Dairyland-Mendota 115 kV Line</t>
  </si>
  <si>
    <t>SEIS PUNTOS SOLAR</t>
  </si>
  <si>
    <t>Excelsior Switch Station 115 kV</t>
  </si>
  <si>
    <t>WADY SOLAR</t>
  </si>
  <si>
    <t>LeGrand - Dairyland 115 kV line</t>
  </si>
  <si>
    <t>WARRIORS</t>
  </si>
  <si>
    <t>WILD WEST SOLAR</t>
  </si>
  <si>
    <t>Cantua Substation 115 kV</t>
  </si>
  <si>
    <t>WOLVERINE SOLAR 1 - FKA YUBA SOLAR 1</t>
  </si>
  <si>
    <t>Stroud 70 kV Switching Station</t>
  </si>
  <si>
    <t>ALAMO SPRINGS SOLAR 3</t>
  </si>
  <si>
    <t>PG&amp;E Arco Substation 70 kV</t>
  </si>
  <si>
    <t>ALMOND GROVE SOLAR PROJECT</t>
  </si>
  <si>
    <t>Antelope Substation 70 kV</t>
  </si>
  <si>
    <t>CELESTIAL SOLAR 1</t>
  </si>
  <si>
    <t>HELIOS PRIME</t>
  </si>
  <si>
    <t>HELIOS SECONDUS</t>
  </si>
  <si>
    <t>Midway-Wheeler Ridge #2 230 kV Line</t>
  </si>
  <si>
    <t>ROLLING HILLS SOLAR</t>
  </si>
  <si>
    <t>SURYA SOLAR</t>
  </si>
  <si>
    <t>PG&amp;E Midway Wheeler Ridge 230 kV line</t>
  </si>
  <si>
    <t>TENACITY SOLAR</t>
  </si>
  <si>
    <t>Smyrna Substation  115 kV</t>
  </si>
  <si>
    <t>TIERRA DEL ORO</t>
  </si>
  <si>
    <t>SemiTropic 115 KV substation</t>
  </si>
  <si>
    <t>TRAFALGAR 2</t>
  </si>
  <si>
    <t>ARCO-Tulare Lake Line</t>
  </si>
  <si>
    <t>APPLE HILL ENERGY STORAGE</t>
  </si>
  <si>
    <t>Apple Hill Substation (PGE) 115kV</t>
  </si>
  <si>
    <t>BERRYESSA WIND FARM</t>
  </si>
  <si>
    <t>Madison 115 kV</t>
  </si>
  <si>
    <t>CAL SUN</t>
  </si>
  <si>
    <t>Herdlyn - Tracy 70 kV - Long: -121.577185 Lat: 37.800654</t>
  </si>
  <si>
    <t>CAPETOWN HYBRID</t>
  </si>
  <si>
    <t>Bridgeville 115 kV</t>
  </si>
  <si>
    <t>CREEKSIDE</t>
  </si>
  <si>
    <t>Moss Landing - Metcalf 230 kV line</t>
  </si>
  <si>
    <t>IG TEHAMA SOLAR</t>
  </si>
  <si>
    <t>Cottonwood-Delevan 230 kV Line #1</t>
  </si>
  <si>
    <t>JOAQUIN SOLAR</t>
  </si>
  <si>
    <t>Crows Landing substation 60 kV</t>
  </si>
  <si>
    <t>LAS HERMANAS BESS</t>
  </si>
  <si>
    <t>Carberry Switching Station 230kV</t>
  </si>
  <si>
    <t>NORTHERN PINES</t>
  </si>
  <si>
    <t>Westwood  60kV</t>
  </si>
  <si>
    <t>Terminated</t>
  </si>
  <si>
    <t>PANEM SOLAR</t>
  </si>
  <si>
    <t>Table Mtn.-Butte #2 115 kV Line</t>
  </si>
  <si>
    <t>ROUND HOUSE ENERGY STORAGE</t>
  </si>
  <si>
    <t>PG&amp;E Martin Substation 115kV</t>
  </si>
  <si>
    <t>ROYAL SOLAR</t>
  </si>
  <si>
    <t>Rio Oso - Woodland #1 115 kV line</t>
  </si>
  <si>
    <t>SPI QUINCY</t>
  </si>
  <si>
    <t>SPI 60 kV Tap of PG&amp;E's Caribou Plumas Jct. 60 kV line near Pole 17/12</t>
  </si>
  <si>
    <t>WALKER RIDGE</t>
  </si>
  <si>
    <t>Cortina-Mendocino  and  Cortina-Eagle Rock 115kV Lines</t>
  </si>
  <si>
    <t>BLUE WING RANCH SOLAR</t>
  </si>
  <si>
    <t>GIGANTES SOLAR</t>
  </si>
  <si>
    <t xml:space="preserve">North Gila-Imperial Valley 500 kV line
</t>
  </si>
  <si>
    <t>MOUNT LAGUNA WIND</t>
  </si>
  <si>
    <t>Suncrest - Ocotillo 500 kV line</t>
  </si>
  <si>
    <t>RED WING RANCH SOLAR</t>
  </si>
  <si>
    <t>DORADO ENERGY STORAGE</t>
  </si>
  <si>
    <t>Encina Substation 138kV</t>
  </si>
  <si>
    <t xml:space="preserve">Otay Mesa substation 230 kV
</t>
  </si>
  <si>
    <t>OTAYBAT</t>
  </si>
  <si>
    <t xml:space="preserve">Border Substation 69 kV
</t>
  </si>
  <si>
    <t>SIGNAL PEAK</t>
  </si>
  <si>
    <t>CENTURY SOLAR</t>
  </si>
  <si>
    <t>Delaney-Colorado River Line 500kV</t>
  </si>
  <si>
    <t>QUARTZ 9</t>
  </si>
  <si>
    <t>Colorado River 230 kV SUB</t>
  </si>
  <si>
    <t>HARQUAHALA SOLAR</t>
  </si>
  <si>
    <t>WEST SPRINGS WIND FARM</t>
  </si>
  <si>
    <t>El Casco 230 kV</t>
  </si>
  <si>
    <t>DHS OASIS SOLAR</t>
  </si>
  <si>
    <t>Devers 230 kV Substation</t>
  </si>
  <si>
    <t>Red Bluff 230kV</t>
  </si>
  <si>
    <t>LH ENERGY STORAGE</t>
  </si>
  <si>
    <t>Lighthipe substation  Batteries, Inverters, Step Up Transformer and a 220 kV gen tie line</t>
  </si>
  <si>
    <t>YERMO SOLAR 1</t>
  </si>
  <si>
    <t>Cool WaterDunn Siding Baker Mount Pass Ivanpah 115 kV Line</t>
  </si>
  <si>
    <t>CALCITE SOLAR 1</t>
  </si>
  <si>
    <t>Calcite 230 kV Line</t>
  </si>
  <si>
    <t>GHOST TOWN SOLAR</t>
  </si>
  <si>
    <t>Kramer 230 KV SUB</t>
  </si>
  <si>
    <t>SAND SOLAR</t>
  </si>
  <si>
    <t>KRAMER 230 KV SUB</t>
  </si>
  <si>
    <t>BARSTOW SOLAR 1</t>
  </si>
  <si>
    <t>SEGS10 SOLAR</t>
  </si>
  <si>
    <t>Kramer 230 kV</t>
  </si>
  <si>
    <t>COSO SOLAR 2</t>
  </si>
  <si>
    <t xml:space="preserve">Kramer 230 kV
</t>
  </si>
  <si>
    <t>COSO SOLAR 1</t>
  </si>
  <si>
    <t>Kramer 230kV</t>
  </si>
  <si>
    <t>WALLER SOLAR FARM</t>
  </si>
  <si>
    <t>Kramer-BLM WEST 230KV line</t>
  </si>
  <si>
    <t>HIGH DESERT VIEW SOLAR PROJECT</t>
  </si>
  <si>
    <t>GRAPEVINE 1</t>
  </si>
  <si>
    <t>ROSY 9</t>
  </si>
  <si>
    <t>WHIRLWIND 230 kV Sub.</t>
  </si>
  <si>
    <t>CALIFORNIA CITY SOLAR</t>
  </si>
  <si>
    <t>WINDHUB 230 KV SUB</t>
  </si>
  <si>
    <t xml:space="preserve">ALL AMERICAN SOLAR </t>
  </si>
  <si>
    <t>VESTAL 230 KV SUB</t>
  </si>
  <si>
    <t>SAGEBRUSH SOLAR 1</t>
  </si>
  <si>
    <t>Vincent  230 kV Sub.</t>
  </si>
  <si>
    <t>GOLDEN EVENING SOLAR</t>
  </si>
  <si>
    <t>SCE Whirlwind Substation</t>
  </si>
  <si>
    <t>CLOVER ENERGY STORAGE PLANT</t>
  </si>
  <si>
    <t>CANELLA SOLAR FARM</t>
  </si>
  <si>
    <t>LINWOOD SOLAR FARM</t>
  </si>
  <si>
    <t>EON VISION WIND</t>
  </si>
  <si>
    <t>Whirlwind 230 kV Substation</t>
  </si>
  <si>
    <t>MISSION ROCK</t>
  </si>
  <si>
    <t>Santa Clara Substation 230kV</t>
  </si>
  <si>
    <t>SOUTHLAND</t>
  </si>
  <si>
    <t>ARIZONA MOHAVE SOLAR</t>
  </si>
  <si>
    <t>MOHAVE SWITCHYARD 500kV</t>
  </si>
  <si>
    <t>COPPER MTN SOLAR 5</t>
  </si>
  <si>
    <t>SCE owned Eldorado bus 230kV</t>
  </si>
  <si>
    <t>YELLOW PINE 1</t>
  </si>
  <si>
    <t>VEA Sandy Valley 138 kV</t>
  </si>
  <si>
    <t>PAHRUMP SOLAR</t>
  </si>
  <si>
    <t>Vista Substation 138 kV bus.</t>
  </si>
  <si>
    <t>DESERT OBSIDIAN</t>
  </si>
  <si>
    <t xml:space="preserve">Amargosa Sub 138 kV </t>
  </si>
  <si>
    <t>COPPER RAYS</t>
  </si>
  <si>
    <t>SOUTH RIDGE</t>
  </si>
  <si>
    <t>Innovation Substation 230kV</t>
  </si>
  <si>
    <t>RE PRISM</t>
  </si>
  <si>
    <t>BIG BREAK ENERGY STORAGE</t>
  </si>
  <si>
    <t>Contra Costa switchyard 230kV</t>
  </si>
  <si>
    <t>CAL SUN SOLAR</t>
  </si>
  <si>
    <t xml:space="preserve">Herdlyn-Tracy line 70 kV  </t>
  </si>
  <si>
    <t>CHANSON ENERGY STORAGE FACILITY</t>
  </si>
  <si>
    <t>Valley Springs Substation 60kV</t>
  </si>
  <si>
    <t>EAST-BAY-WIND</t>
  </si>
  <si>
    <t>EXCHEQUER</t>
  </si>
  <si>
    <t>MARIPOSA</t>
  </si>
  <si>
    <t>Exchequer-LeGrand 115 kV</t>
  </si>
  <si>
    <t>HAYDON ENERGY STORAGE FACILITY</t>
  </si>
  <si>
    <t>Kyoho Tap 115kV</t>
  </si>
  <si>
    <t>KING FLAT WIND FARM 1</t>
  </si>
  <si>
    <t xml:space="preserve">Delevan-Vaca No. 2 &amp; No. 3 230kV </t>
  </si>
  <si>
    <t>KING FLAT WIND FARM 2</t>
  </si>
  <si>
    <t>Delevan-Vaca No. 2&amp; No. 3 230kV</t>
  </si>
  <si>
    <t>LUNA MAR</t>
  </si>
  <si>
    <t>Half Moon Bay Substation 60kV</t>
  </si>
  <si>
    <t>OAKLAND ENERGY RELIABILITY CENTER</t>
  </si>
  <si>
    <t>Oakland C Substation 115kV</t>
  </si>
  <si>
    <t>RIOSA CENTRAL SOLAR</t>
  </si>
  <si>
    <t>Smartville-Camp Far West 60kV line</t>
  </si>
  <si>
    <t>SAGE SOLAR</t>
  </si>
  <si>
    <t>SOURGRASS SOLAR</t>
  </si>
  <si>
    <t>Cottonwood-Delevan #1 230kV</t>
  </si>
  <si>
    <t>WALTON ENERGY RELIABILITY CENTER</t>
  </si>
  <si>
    <t>Yuba City Cogen tap line-Pease 60kV</t>
  </si>
  <si>
    <t>WARDENCLYFFE</t>
  </si>
  <si>
    <t>WILBUR ENERGY STORAGE</t>
  </si>
  <si>
    <t>Contra Costa Switchyard 230kV</t>
  </si>
  <si>
    <t>AMERICAN KINGS 10</t>
  </si>
  <si>
    <t>BRUIN SOLAR</t>
  </si>
  <si>
    <t>CALIFORNIA BEAR 6</t>
  </si>
  <si>
    <t>CURRY SOLAR</t>
  </si>
  <si>
    <t>Schindler Substation 70kV</t>
  </si>
  <si>
    <t>DASOS 10</t>
  </si>
  <si>
    <t>Wilson Substation 230kV</t>
  </si>
  <si>
    <t>FIREHAWK SOLAR 1</t>
  </si>
  <si>
    <t>Smyrna Substation 115kV</t>
  </si>
  <si>
    <t>GOLDEN SQUARE</t>
  </si>
  <si>
    <t>Tranquility Switching Station 230 kV</t>
  </si>
  <si>
    <t>GOLDWICK SOLAR FARM</t>
  </si>
  <si>
    <t>Salado Substation 115kV</t>
  </si>
  <si>
    <t>KROE HYBRID</t>
  </si>
  <si>
    <t>MERCED / FRESNO</t>
  </si>
  <si>
    <t xml:space="preserve">Mercy Springs Substation 70kV </t>
  </si>
  <si>
    <t>LAS CAMAS 2</t>
  </si>
  <si>
    <t>LOTUS 2 SOLAR FARM</t>
  </si>
  <si>
    <t>Borden Substation 70kV</t>
  </si>
  <si>
    <t>VANGUARD SOLAR BESS</t>
  </si>
  <si>
    <t>Mustang Switching Station 230 kV</t>
  </si>
  <si>
    <t>MALLARD ENERGY STORAGE PROJECT</t>
  </si>
  <si>
    <t xml:space="preserve">Pittsburg Switchyard 230kV </t>
  </si>
  <si>
    <t>PERSEUS SOLAR</t>
  </si>
  <si>
    <t>Borden Substation 230kV</t>
  </si>
  <si>
    <t>PUERTA RENEWABLE ENERGY RELIABILITY CENTER</t>
  </si>
  <si>
    <t>Gates-Coalinga #2 70kV</t>
  </si>
  <si>
    <t>ROMERO CREEK SOLAR</t>
  </si>
  <si>
    <t>Quinto Substation 230kV</t>
  </si>
  <si>
    <t>WARRIORS SOLAR</t>
  </si>
  <si>
    <t>CASSIOPEIA SOLAR</t>
  </si>
  <si>
    <t>Tap on Maricopa-Copus line 70kV</t>
  </si>
  <si>
    <t>KERRNESS SOLAR</t>
  </si>
  <si>
    <t>Wilson - Le Grand115kV</t>
  </si>
  <si>
    <t>LYNX SOLAR</t>
  </si>
  <si>
    <t>Cuyama 2 Substation 70kV</t>
  </si>
  <si>
    <t xml:space="preserve">SUN BRILLIANCE </t>
  </si>
  <si>
    <t>HIDDEN HILLS SOLAR 1</t>
  </si>
  <si>
    <t xml:space="preserve">Crazy Eyes Switching Station 230kV </t>
  </si>
  <si>
    <t>WARREN SOLAR 1</t>
  </si>
  <si>
    <t>Charleston Substation 138kV</t>
  </si>
  <si>
    <t>HARQUAHALA FLATS</t>
  </si>
  <si>
    <t>Colorado River-Delaney 500kV</t>
  </si>
  <si>
    <t>HARQUAHALA SUN</t>
  </si>
  <si>
    <t>MESAVILLE SOLAR</t>
  </si>
  <si>
    <t>QUARTZITE 10</t>
  </si>
  <si>
    <t>VERMILLION ENERGY STORAGE</t>
  </si>
  <si>
    <t>WEST SPRINGS 2 WIND FARM</t>
  </si>
  <si>
    <t>Devers-Vista #1 230kV</t>
  </si>
  <si>
    <t>GABRIEL SOLAR 3</t>
  </si>
  <si>
    <t>Mira Loma-Walnut 230kV</t>
  </si>
  <si>
    <t>VICKERS ENERGY STORAGE</t>
  </si>
  <si>
    <t>La Cienega Substation 230kV</t>
  </si>
  <si>
    <t>RUBITA</t>
  </si>
  <si>
    <t>Kramer-Inyokern-Randsburg No.1 115kV</t>
  </si>
  <si>
    <t>BLUE MOUNTAIN WIND</t>
  </si>
  <si>
    <t>Antelope Substation 230kV</t>
  </si>
  <si>
    <t>CALHAWK SOLAR FARM</t>
  </si>
  <si>
    <t>CREOSOTE</t>
  </si>
  <si>
    <t>CANELLA 2 SOLAR FARM</t>
  </si>
  <si>
    <t>JAWBONE WIND ENERGY PROJECT</t>
  </si>
  <si>
    <t>LONGSPUR 10</t>
  </si>
  <si>
    <t>Rattlesnake Switchyard 230kV</t>
  </si>
  <si>
    <t>MUNZ SOLAR 1</t>
  </si>
  <si>
    <t>VENTURA ENERGY CENTER</t>
  </si>
  <si>
    <t>VISION WIND</t>
  </si>
  <si>
    <t>DARLINGTON BALLEY SOLAR ENERGY 1</t>
  </si>
  <si>
    <t>Hassayampa Switchyard 500kV</t>
  </si>
  <si>
    <t>MAVERICK</t>
  </si>
  <si>
    <t>Miramar GT Switchyard 69kV</t>
  </si>
  <si>
    <t>OCEANSIDE ENERGY STORAGE</t>
  </si>
  <si>
    <t>Ocean Ranch Substation</t>
  </si>
  <si>
    <t>ROSEBUD</t>
  </si>
  <si>
    <t>Kearny West Substation 69kV</t>
  </si>
  <si>
    <t>SUN STREAMS SOLAR 3</t>
  </si>
  <si>
    <t xml:space="preserve">Hassayampa Substation 500 kV </t>
  </si>
  <si>
    <t>WISTARIA SOLAR 2</t>
  </si>
  <si>
    <t>WESTSIDE CANAL ENERGY CENTER</t>
  </si>
  <si>
    <t>KERNRIDGE EXPANSION</t>
  </si>
  <si>
    <t>Kern Ridge Substation 115kV</t>
  </si>
  <si>
    <t>BLACK DIAMOND ENERGY STORAGE 2</t>
  </si>
  <si>
    <t>Pittsburg 230kV</t>
  </si>
  <si>
    <t>BODIE ENERGY STORAGE</t>
  </si>
  <si>
    <t>Bogue - Rio Oso 115 kV Line</t>
  </si>
  <si>
    <t>DERNOPI SOLAR</t>
  </si>
  <si>
    <t>Schindler 115kV</t>
  </si>
  <si>
    <t>DESCENDANT RANCH 2</t>
  </si>
  <si>
    <t>Logan Creek - Delevan Line Tap 230kV</t>
  </si>
  <si>
    <t>FALCON ENERGY CENTER</t>
  </si>
  <si>
    <t>Kasson-Lammers 115kV</t>
  </si>
  <si>
    <t>GAUCHO STORAGE</t>
  </si>
  <si>
    <t>HOLOCRYSTALLINE ENERGY CENTER</t>
  </si>
  <si>
    <t xml:space="preserve">Bair Substation 60kV bus </t>
  </si>
  <si>
    <t>HOOD 2</t>
  </si>
  <si>
    <t>Q1244 Switching Station 230kV</t>
  </si>
  <si>
    <t>HOOD 3</t>
  </si>
  <si>
    <t>MONTARA</t>
  </si>
  <si>
    <t>Eastshore Station 115kV</t>
  </si>
  <si>
    <t>SEAPORT STORAGE</t>
  </si>
  <si>
    <t>Oakland Station C 115kV</t>
  </si>
  <si>
    <t>STAR GL STORAGE 2</t>
  </si>
  <si>
    <t xml:space="preserve">Greenleaf #1 Tap 115 kV </t>
  </si>
  <si>
    <t>STARGAZE SOLAR BESS</t>
  </si>
  <si>
    <t>TIERRA BUENA ENERGY CENTER</t>
  </si>
  <si>
    <t>Pease 60kV</t>
  </si>
  <si>
    <t>TUNITAS</t>
  </si>
  <si>
    <t xml:space="preserve"> Kasson Station 60kV </t>
  </si>
  <si>
    <t>ATLAS</t>
  </si>
  <si>
    <t>Los Banos - Gates #3 500kV line</t>
  </si>
  <si>
    <t>BERRYDALE STORAGE</t>
  </si>
  <si>
    <t>Birds Landing 230kV</t>
  </si>
  <si>
    <t>CASY SOLAR</t>
  </si>
  <si>
    <t>Tranquility 230kV</t>
  </si>
  <si>
    <t>DEL RANCHO</t>
  </si>
  <si>
    <t>Kelso Switching Station 230kV</t>
  </si>
  <si>
    <t>GEMINI WIND NORTH</t>
  </si>
  <si>
    <t>Diablo Canyon Power Plant 500kV</t>
  </si>
  <si>
    <t>GONZAGA RIDGE WIND FARM 2</t>
  </si>
  <si>
    <t>GREEN MEZZO</t>
  </si>
  <si>
    <t>Birds Landing Switchyard 230kV</t>
  </si>
  <si>
    <t>HEARTLAND 3</t>
  </si>
  <si>
    <t>HUDSON SOLAR 2</t>
  </si>
  <si>
    <t xml:space="preserve">Panoche Substation 115kV </t>
  </si>
  <si>
    <t>KEY STORAGE 2</t>
  </si>
  <si>
    <t>Gates Sub 230kV</t>
  </si>
  <si>
    <t>KINGSTON ENERGY STORAGE</t>
  </si>
  <si>
    <t>MERCATOR</t>
  </si>
  <si>
    <t>Tranquillity SS 230kV</t>
  </si>
  <si>
    <t>PANIOLO SOLAR</t>
  </si>
  <si>
    <t xml:space="preserve">Jayne Switching Station 70kV </t>
  </si>
  <si>
    <t>PLACID</t>
  </si>
  <si>
    <t>ROCKFISH STORAGE 1</t>
  </si>
  <si>
    <t>Moss Landing 230kV</t>
  </si>
  <si>
    <t>ROCKFISH STORAGE 2</t>
  </si>
  <si>
    <t>SAGEBERRY SOLAR</t>
  </si>
  <si>
    <t>STEPHEN</t>
  </si>
  <si>
    <t>Schindler Substation 115kV</t>
  </si>
  <si>
    <t>TEMETTATE ADVANCED CAES</t>
  </si>
  <si>
    <t>Mesa 230kV</t>
  </si>
  <si>
    <t>WINDCHARGER ESS</t>
  </si>
  <si>
    <t>CASTLE WIND OFFSHORE</t>
  </si>
  <si>
    <t>Morro Bay Substation  230kV</t>
  </si>
  <si>
    <t>HOLLY</t>
  </si>
  <si>
    <t>Corcoran-Guernsey 70kV line</t>
  </si>
  <si>
    <t>HOOD 1</t>
  </si>
  <si>
    <t>Olive Switching Substation 115kV</t>
  </si>
  <si>
    <t>LIMON ENERGY PARK</t>
  </si>
  <si>
    <t>MAMMOTH ENERGY STORAGE</t>
  </si>
  <si>
    <t>MAVERICKS</t>
  </si>
  <si>
    <t>Newark Station 230kV</t>
  </si>
  <si>
    <t>PINTAIL ENERGY STORAGE</t>
  </si>
  <si>
    <t>Lakeville 230kV</t>
  </si>
  <si>
    <t>PISTACHIO ENERGY PARK</t>
  </si>
  <si>
    <t>Arco-Midway &amp; Gates-Midway 230kV</t>
  </si>
  <si>
    <t>POLELINE SOLAR ENERGY CENTER</t>
  </si>
  <si>
    <t>MERCED/FRESNO</t>
  </si>
  <si>
    <t>Mercy Springs 70kV</t>
  </si>
  <si>
    <t>POSEIDON</t>
  </si>
  <si>
    <t>Bitterwater Switching Station 230kV</t>
  </si>
  <si>
    <t>CORTES</t>
  </si>
  <si>
    <t>Chino Substation 230kV bus</t>
  </si>
  <si>
    <t>ARROW</t>
  </si>
  <si>
    <t>Whirlwind Substation  230kV</t>
  </si>
  <si>
    <t>CLEANPOWER SOLAR</t>
  </si>
  <si>
    <t xml:space="preserve">DRY CREEK SOLAR </t>
  </si>
  <si>
    <t>Magunden-Vestal #1 230kV line</t>
  </si>
  <si>
    <t>HIGHLINE SOLAR ENERGY CENTER</t>
  </si>
  <si>
    <t>LONGSPUR 11</t>
  </si>
  <si>
    <t>MCGRATH ENERGY CENTER 1</t>
  </si>
  <si>
    <t>Mandalay-Santa Clara 220kV</t>
  </si>
  <si>
    <t>SAGEBRUSH SOLAR 5</t>
  </si>
  <si>
    <t>BIG BEAR WIND</t>
  </si>
  <si>
    <t>MOORHEN ENERGY STORAGE</t>
  </si>
  <si>
    <t>Lugo Substation 220kV</t>
  </si>
  <si>
    <t>PORTHOS SOLAR</t>
  </si>
  <si>
    <t>SUNVALE SOLAR FARM</t>
  </si>
  <si>
    <t>IRON HILLS PUMPED STORAGE</t>
  </si>
  <si>
    <t>SILVERWING</t>
  </si>
  <si>
    <t>PITCHFORK ENERGY</t>
  </si>
  <si>
    <t>Delaney Substation 500kV</t>
  </si>
  <si>
    <t>SAN VICENTE ENERGY STORAGE FACILITY</t>
  </si>
  <si>
    <t>Sycamore Canyon Substation 230kV</t>
  </si>
  <si>
    <t>GONZAGA RIDGE WIND FARM 3</t>
  </si>
  <si>
    <t>Los Banos-Pacheco 70 kV Line via Dinosaur Point Tap 70 kV Line</t>
  </si>
  <si>
    <t>CAMPTONVILLE BIOPOWER</t>
  </si>
  <si>
    <t>COLGATE-CHALLENGE</t>
  </si>
  <si>
    <t>CAMPTONVILLE BIOPOWER1</t>
  </si>
  <si>
    <t>COLGATE-CHALLENGE 60kV</t>
  </si>
  <si>
    <t>KUIPER ENERGY STORAGE</t>
  </si>
  <si>
    <t>Geysers #3 Cloverdale 115 kV line</t>
  </si>
  <si>
    <t>BRIGHT STAR HYBRID</t>
  </si>
  <si>
    <t>Brighton-Bellota 230kV</t>
  </si>
  <si>
    <t>CAPETOWN 2 HYBRID</t>
  </si>
  <si>
    <t>Bridgeville Substation 115kV</t>
  </si>
  <si>
    <t>BEAUCHAMP 2 SOLAR</t>
  </si>
  <si>
    <t>RANCHERO SOLAR</t>
  </si>
  <si>
    <t>Delevan Substation 230kV</t>
  </si>
  <si>
    <t>MARESTE BESS</t>
  </si>
  <si>
    <t>Grant Eastshore #1 115kV</t>
  </si>
  <si>
    <t>TATTON STORAGE 1</t>
  </si>
  <si>
    <t>Elk-Gualala 60 kV</t>
  </si>
  <si>
    <t>BRADMOOR SOLAR</t>
  </si>
  <si>
    <t xml:space="preserve">Lambie SW Station-Birds Landing 230kV </t>
  </si>
  <si>
    <t>LORINER STORAGE</t>
  </si>
  <si>
    <t>Morgan Hill Substation 115kV</t>
  </si>
  <si>
    <t>MIRANDA ESS</t>
  </si>
  <si>
    <t>MABU BESS</t>
  </si>
  <si>
    <t>Mabury Tap 115kV</t>
  </si>
  <si>
    <t>HERCULIS</t>
  </si>
  <si>
    <t>Oakland J-Grant 115kV</t>
  </si>
  <si>
    <t>STEEL CITY ENERGY STORAGE</t>
  </si>
  <si>
    <t>SPINDRIFT HYBRID SOLAR</t>
  </si>
  <si>
    <t>Rio Oso Substation 115kV</t>
  </si>
  <si>
    <t>TEMPEST GENERATION</t>
  </si>
  <si>
    <t>Round Mountain Substation 500kV</t>
  </si>
  <si>
    <t>NIKOLA NORTE</t>
  </si>
  <si>
    <t>Tesla-Stagg 230kV</t>
  </si>
  <si>
    <t>TESOSTER</t>
  </si>
  <si>
    <t>Tesla-Weber 230kV</t>
  </si>
  <si>
    <t>NIKOVASTER</t>
  </si>
  <si>
    <t>Tesla-Westley 230kV</t>
  </si>
  <si>
    <t>BAY SUNSHINE HYBRID SOLAR</t>
  </si>
  <si>
    <t>TRIM BESS</t>
  </si>
  <si>
    <t>Trimble Substation 115kV</t>
  </si>
  <si>
    <t>TYRE</t>
  </si>
  <si>
    <t>Valley Springs #2 60 kV</t>
  </si>
  <si>
    <t>TRIGO</t>
  </si>
  <si>
    <t>OSO ROJO WEST</t>
  </si>
  <si>
    <t>Coalinga Cogen Tap 70kV</t>
  </si>
  <si>
    <t>CARBONERA 1 HYBRID SOLAR</t>
  </si>
  <si>
    <t>Coalinga#1-San Miguel 70 kV</t>
  </si>
  <si>
    <t>EASTSIDE</t>
  </si>
  <si>
    <t>El Nido Substation 115kV</t>
  </si>
  <si>
    <t>POPPY</t>
  </si>
  <si>
    <t>BOYCE SOLAR HYBRID</t>
  </si>
  <si>
    <t>Jayne Substation 70kV</t>
  </si>
  <si>
    <t>BIG DUCK STORAGE</t>
  </si>
  <si>
    <t>Panoche Substation 230 kV</t>
  </si>
  <si>
    <t>ASH TREE HYBRID SOLAR</t>
  </si>
  <si>
    <t>DRY GRAPE HYBRID SOLAR</t>
  </si>
  <si>
    <t>IRRIGOSA</t>
  </si>
  <si>
    <t>Gregg Substation 230kV</t>
  </si>
  <si>
    <t>JOURNEY STORAGE</t>
  </si>
  <si>
    <t>Henrietta Substation 230kV</t>
  </si>
  <si>
    <t>ROBIN SOLAR HYBRID</t>
  </si>
  <si>
    <t>Soledad Substation 60kV</t>
  </si>
  <si>
    <t>STEVINSON</t>
  </si>
  <si>
    <t>Livingston Substation 115kV</t>
  </si>
  <si>
    <t>PINEBROOK SOLAR HYBRID ENERGY CENTER</t>
  </si>
  <si>
    <t>Los Banos-Gates #1 500 kV</t>
  </si>
  <si>
    <t>SUGARLOAF HYBRID SOLAR</t>
  </si>
  <si>
    <t>CORCAIR HYBRID SOLAR</t>
  </si>
  <si>
    <t>RIVIERA SOLAR</t>
  </si>
  <si>
    <t xml:space="preserve">Wilson-Oro Loma 115 kv </t>
  </si>
  <si>
    <t>STORM</t>
  </si>
  <si>
    <t>Olive SW Station-Smyrna 115kV</t>
  </si>
  <si>
    <t>LAS BRISAS OFFSHORE WIND</t>
  </si>
  <si>
    <t>NIMITZ 1 GENERATION</t>
  </si>
  <si>
    <t>Diablo Canyon-Gates 500kV</t>
  </si>
  <si>
    <t>NIMITZ 2 GENERATION</t>
  </si>
  <si>
    <t>OATFIELD HYBRID SOLAR</t>
  </si>
  <si>
    <t>GRAND LAKE HYBRID SOLAR</t>
  </si>
  <si>
    <t>Gates-Midway 230kV</t>
  </si>
  <si>
    <t>PEONY</t>
  </si>
  <si>
    <t>Midway 230kV</t>
  </si>
  <si>
    <t>OSO ROJO GOLF COURSE</t>
  </si>
  <si>
    <t>Midway-Wheeler Ridge 230kV</t>
  </si>
  <si>
    <t>AGUA AMARGA WIND</t>
  </si>
  <si>
    <t>SOLARSS Switching Station</t>
  </si>
  <si>
    <t>LION ROCK OFFSHORE WIND</t>
  </si>
  <si>
    <t>SEAWOLF GENERATION</t>
  </si>
  <si>
    <t>Midway-Diablo Canyon #2</t>
  </si>
  <si>
    <t>FAMILIA HYBRID SOLAR</t>
  </si>
  <si>
    <t>Midway-Wheeler Ridge #2 230kV</t>
  </si>
  <si>
    <t>FOKUS RENEWABLE ENERGY CENTER</t>
  </si>
  <si>
    <t>RIGAL</t>
  </si>
  <si>
    <t>Inyokern-Randsburg 115 kV</t>
  </si>
  <si>
    <t>CAYENNE ENERGY STORAGE</t>
  </si>
  <si>
    <t>Chino Substation 220kV</t>
  </si>
  <si>
    <t>ELLIS BESS</t>
  </si>
  <si>
    <t>Ellis Substation 220kV</t>
  </si>
  <si>
    <t>RANCHO 2 ENERGY STORAGE</t>
  </si>
  <si>
    <t>HINSON BESS</t>
  </si>
  <si>
    <t>SUPERBA STORAGE 1</t>
  </si>
  <si>
    <t>SPEEDWAY ESS</t>
  </si>
  <si>
    <t>TRESTLES ENERGY STORAGE</t>
  </si>
  <si>
    <t>Rio Hondo Substation 220kV</t>
  </si>
  <si>
    <t>CITADEL ESS</t>
  </si>
  <si>
    <t>HIGHWIND ENERGY CENTER</t>
  </si>
  <si>
    <t>DORADUS</t>
  </si>
  <si>
    <t>Magunden-Pastoria 230kV</t>
  </si>
  <si>
    <t>ROCKY HILL SOLAR</t>
  </si>
  <si>
    <t>Rector Substation 230kV</t>
  </si>
  <si>
    <t>YELLOW HAY HYBRID SOLAR</t>
  </si>
  <si>
    <t>Magunden-Springville #1 220 kV</t>
  </si>
  <si>
    <t>BARRENSPRING</t>
  </si>
  <si>
    <t>Springville-Rector 220kV line</t>
  </si>
  <si>
    <t>TRIUMPH SOLAR</t>
  </si>
  <si>
    <t>VESTAL VALLEY</t>
  </si>
  <si>
    <t>Vestal Substation 220kV</t>
  </si>
  <si>
    <t>SAGEBRUSH 6 HYBRID</t>
  </si>
  <si>
    <t>UNA LAKE SOLAR</t>
  </si>
  <si>
    <t>FORT TEJON SOLAR</t>
  </si>
  <si>
    <t>DRACO SOLAR</t>
  </si>
  <si>
    <t>DESERT FLOWER WIND FARM</t>
  </si>
  <si>
    <t>GARCES HYBRID SOLAR</t>
  </si>
  <si>
    <t>YEAGER HYBRID SOLAR</t>
  </si>
  <si>
    <t>SOLO</t>
  </si>
  <si>
    <t>VENTUS RENEWABLE ENERGY CENTER</t>
  </si>
  <si>
    <t>CONSECHA</t>
  </si>
  <si>
    <t>SUNNYNOOK SOLAR CENTER</t>
  </si>
  <si>
    <t>Devers-San Bernardino Line 230 kV</t>
  </si>
  <si>
    <t>SAN BERNARDINO BESS</t>
  </si>
  <si>
    <t>San Bernardino Substation 220kV</t>
  </si>
  <si>
    <t>BULLHEAD SOLAR</t>
  </si>
  <si>
    <t>BLACK HILLS PLAYA A SOLAR</t>
  </si>
  <si>
    <t>BLACK HILLS PLAYA B SOLAR</t>
  </si>
  <si>
    <t>Sloan Canyon Switching Station 230 kV</t>
  </si>
  <si>
    <t>SLOAN ENERGY CENTER</t>
  </si>
  <si>
    <t>GYPSY ESS</t>
  </si>
  <si>
    <t>Bay-Boulevard 230kV</t>
  </si>
  <si>
    <t>CARDINAL STORAGE</t>
  </si>
  <si>
    <t>PRIMAVERA STORAGE</t>
  </si>
  <si>
    <t>ECO 230kV</t>
  </si>
  <si>
    <t>SALTON SOLAR</t>
  </si>
  <si>
    <t>SUFFOLK STORAGE</t>
  </si>
  <si>
    <t>Mesa Heights Substation 69kV</t>
  </si>
  <si>
    <t>BOULDER OAKS HYBRID</t>
  </si>
  <si>
    <t>ECO-Miguel 500kV</t>
  </si>
  <si>
    <t>SV ENERGY STORAGE FACILITY</t>
  </si>
  <si>
    <t>CHAPARREL STORAGE</t>
  </si>
  <si>
    <t>Warners Substation 69kV</t>
  </si>
  <si>
    <t>SYCAMORE EXPANSION</t>
  </si>
  <si>
    <t>Magunden</t>
  </si>
  <si>
    <t>BRISBANE ENERGY STORAGE</t>
  </si>
  <si>
    <t>Martin</t>
  </si>
  <si>
    <t>CAPETOWN 3 HYBRID</t>
  </si>
  <si>
    <t>CHIA ESS</t>
  </si>
  <si>
    <t>CHICKAREE HYBRID SOLAR</t>
  </si>
  <si>
    <t>Table Mountain Substation 115kV</t>
  </si>
  <si>
    <t>CROWSWEST</t>
  </si>
  <si>
    <t>INTREPID ENERGY</t>
  </si>
  <si>
    <t>MARIPOSA ENERGY BESS</t>
  </si>
  <si>
    <t>Mariposa Energy Center 230kV</t>
  </si>
  <si>
    <t>MAYA</t>
  </si>
  <si>
    <t>MENARD ENERGY STORAGE</t>
  </si>
  <si>
    <t>Vaca-Dixon Substation 500kV</t>
  </si>
  <si>
    <t>MUIR STORAGE</t>
  </si>
  <si>
    <t>Ignacio Substation 230kV</t>
  </si>
  <si>
    <t>MIRANDA ESS 2</t>
  </si>
  <si>
    <t>GREASEWOOD HYBRID</t>
  </si>
  <si>
    <t>Delevan-Vaca #3 230kV line</t>
  </si>
  <si>
    <t>ORIGIN ENERGY STORAGE</t>
  </si>
  <si>
    <t>Cottonwood Substation 115kV</t>
  </si>
  <si>
    <t>RAILYARD ENERGY STORAGE</t>
  </si>
  <si>
    <t>New Switchyard on Los Esteros-Trimble Line 115kV</t>
  </si>
  <si>
    <t>SPARTAN ENERGY STORAGE</t>
  </si>
  <si>
    <t>TRAILWAYS ENERGY STORAGE</t>
  </si>
  <si>
    <t>Paradise  Substation 115kV</t>
  </si>
  <si>
    <t>OWL CLAW HYBRID SOLAR</t>
  </si>
  <si>
    <t>Camanche 115kV Tap via the Camanche Powerhouse Station 115kV</t>
  </si>
  <si>
    <t>QUICKSILVER ENERGY STORAGE</t>
  </si>
  <si>
    <t>Metcalf Substation 230kV</t>
  </si>
  <si>
    <t>ALBA</t>
  </si>
  <si>
    <t>Hollister Substation 115kV</t>
  </si>
  <si>
    <t>APRICOT ENERGY STORAGE</t>
  </si>
  <si>
    <t>Cheney #1 Tap 115kV Line</t>
  </si>
  <si>
    <t>COMAL FLATS 1</t>
  </si>
  <si>
    <t>EDGEWOOD SOLAR HYBRID</t>
  </si>
  <si>
    <t>Los Banos - Gates #1 500kV line</t>
  </si>
  <si>
    <t>FERRY HYBRID SOLAR</t>
  </si>
  <si>
    <t>Dairyland - Mendota 115kV line</t>
  </si>
  <si>
    <t>FOXGLOVE HYBRID SOLAR</t>
  </si>
  <si>
    <t>HENSLEY HYBRID SOLAR</t>
  </si>
  <si>
    <t>Chowchilla-Kerckhoff #2 115kV lin3</t>
  </si>
  <si>
    <t>ICEBERG ENERGY STORAGE</t>
  </si>
  <si>
    <t xml:space="preserve">Spence Substation 60kV </t>
  </si>
  <si>
    <t>MILKY WAY HYBRID SOLAR</t>
  </si>
  <si>
    <t>Gates- Templeton 230kV line</t>
  </si>
  <si>
    <t>MORTIMER SOLAR HYBRID</t>
  </si>
  <si>
    <t>POLVADERO HYBRID SOLAR</t>
  </si>
  <si>
    <t>Jayne Sw Sta-Coalinga #1 70kV line</t>
  </si>
  <si>
    <t>ROCK DOVE 1 ENERGY CENTER</t>
  </si>
  <si>
    <t>Arco - Midway 230kV line</t>
  </si>
  <si>
    <t>ROCK DOVE 2 ENERGY CENTER</t>
  </si>
  <si>
    <t>Gates - Midway 230kV line</t>
  </si>
  <si>
    <t>TORANA HYBRID SOLAR</t>
  </si>
  <si>
    <t>TURON ENERGY STORAGE</t>
  </si>
  <si>
    <t>Gates - Coalinga #2 Line 70kV</t>
  </si>
  <si>
    <t>ANACAPA</t>
  </si>
  <si>
    <t>Sisquoc Substation 115kV</t>
  </si>
  <si>
    <t>BLACK BEAR ENERGY STORAGE 1</t>
  </si>
  <si>
    <t>Mesa Substation 115kV</t>
  </si>
  <si>
    <t>BLACK BEAR ENERGY STORAGE 2</t>
  </si>
  <si>
    <t>FREEBORN</t>
  </si>
  <si>
    <t>Midway-Taft 115kV line</t>
  </si>
  <si>
    <t>HANSON ENERGY CENTER</t>
  </si>
  <si>
    <t>Santa Maria Cogen Tap 115kV Line</t>
  </si>
  <si>
    <t>KAIROS HYBRID</t>
  </si>
  <si>
    <t>LIGHTHOUSE WIND</t>
  </si>
  <si>
    <t>ROBIN 2</t>
  </si>
  <si>
    <t>Morro Bay Solar Sw Sta #2 230kV</t>
  </si>
  <si>
    <t>ROBIN 3</t>
  </si>
  <si>
    <t>Temblor - San Luis Obispo 115kV line</t>
  </si>
  <si>
    <t>SAGRARIO</t>
  </si>
  <si>
    <t>Old River Substation 70kV</t>
  </si>
  <si>
    <t>VERBENA</t>
  </si>
  <si>
    <t>Tupman Substation 115kV</t>
  </si>
  <si>
    <t>VINSON ENERGY</t>
  </si>
  <si>
    <t>Diablo-Gates 500kV line</t>
  </si>
  <si>
    <t>WESTERN COAST WIND 1</t>
  </si>
  <si>
    <t>Diablo Canyon - Morro Bay 230 kV and Diablo Canyon - Mesa 230 kV Lines</t>
  </si>
  <si>
    <t>ARIZONA A1</t>
  </si>
  <si>
    <t>Delaney - Colorado River 500kV line</t>
  </si>
  <si>
    <t>PAPAGO</t>
  </si>
  <si>
    <t>AMETHYST SOLAR</t>
  </si>
  <si>
    <t>ASTRA</t>
  </si>
  <si>
    <t>BLYTHE SUBSTATION 161kV</t>
  </si>
  <si>
    <t>FORTUNA</t>
  </si>
  <si>
    <t>GRISEDALE STORAGE 1</t>
  </si>
  <si>
    <t>BULLDOG ENERGY STORAGE</t>
  </si>
  <si>
    <t>HAMMOCK STORAGE</t>
  </si>
  <si>
    <t>El Nido Substation 230kV</t>
  </si>
  <si>
    <t>SPEEDWAY ESS 2</t>
  </si>
  <si>
    <t>SWAN ESS</t>
  </si>
  <si>
    <t>LEO WOLF ENERGY CENTER</t>
  </si>
  <si>
    <t>LUZEN SOLAR ENERGY CENTER</t>
  </si>
  <si>
    <t>Kramer Junction Substation 115kV</t>
  </si>
  <si>
    <t>OXFORD</t>
  </si>
  <si>
    <t>Kramer-Inyokern-Randsburg #1 115kV line</t>
  </si>
  <si>
    <t>ALLEGRO HYBRID SOLAR</t>
  </si>
  <si>
    <t>ALTA 20 WIND</t>
  </si>
  <si>
    <t>BOBCAT ENERGY STORAGE</t>
  </si>
  <si>
    <t>CENTRAL COAST WIND 1</t>
  </si>
  <si>
    <t>Goleta Substation 230kV</t>
  </si>
  <si>
    <t>KEYHOLE WIND 2</t>
  </si>
  <si>
    <t>LONGHORN 1</t>
  </si>
  <si>
    <t>LYCKA SOLAR</t>
  </si>
  <si>
    <t>Springville Substation 230kV</t>
  </si>
  <si>
    <t>METEORITE SOLAR</t>
  </si>
  <si>
    <t>VALOREM</t>
  </si>
  <si>
    <t>HIGHWIND SUBSTATION 230kV</t>
  </si>
  <si>
    <t>VENADO VALLEY 1</t>
  </si>
  <si>
    <t>ROSAMOND</t>
  </si>
  <si>
    <t>WhirlWind Substation 230kV</t>
  </si>
  <si>
    <t>BONANZA SOLAR 2</t>
  </si>
  <si>
    <t>BLUEGILL STORAGE</t>
  </si>
  <si>
    <t>Loop Loveland - Los Coches 69kV line</t>
  </si>
  <si>
    <t>BOULDER OAKS HYBRID 2</t>
  </si>
  <si>
    <t>New Switchyard to loop the ECO-Miguel 500 kV Line</t>
  </si>
  <si>
    <t>BRADSHAW ENERGY STORAGE</t>
  </si>
  <si>
    <t>Miramar-Scripps 69kV line</t>
  </si>
  <si>
    <t>CARROLL CANYON ENERGY STORAGE</t>
  </si>
  <si>
    <t>Eastgate Substation 69kV</t>
  </si>
  <si>
    <t>COASTWOOD ENERGY STORAGE</t>
  </si>
  <si>
    <t>Shadowridge Substation 138kV</t>
  </si>
  <si>
    <t>CUCKOO ENERGY STORAGE</t>
  </si>
  <si>
    <t>GYPSY ESS 2</t>
  </si>
  <si>
    <t>Bay Boulevard 230kV</t>
  </si>
  <si>
    <t>OTAY MESA ENERGY CENTER EXPANSION</t>
  </si>
  <si>
    <t>POWWOW</t>
  </si>
  <si>
    <t>Oceanside Tap - Stuart Tap 69kV (TL690C )</t>
  </si>
  <si>
    <t>SANYO AVE STORAGE 1</t>
  </si>
  <si>
    <t>Border-Salt Creek 69kV line</t>
  </si>
  <si>
    <t>VULCAN 2</t>
  </si>
  <si>
    <t>Hassayampa Switchyard Common Bus 500kV</t>
  </si>
  <si>
    <t>BIG HORN ENERGY STORAGE</t>
  </si>
  <si>
    <t>BLYTHE BESS</t>
  </si>
  <si>
    <t>Julian Hinds Substation 230 kV</t>
  </si>
  <si>
    <t>NEWTON</t>
  </si>
  <si>
    <t>Apple Hill Substation  115 kV</t>
  </si>
  <si>
    <t>SCENIC ENERGY STORAGE</t>
  </si>
  <si>
    <t>Konocti Substation 60 kV</t>
  </si>
  <si>
    <t>OSITO ENERGY</t>
  </si>
  <si>
    <t>Rio Oso-Atlantic 230 kV/Rio Oso-Gold Hill 230 kV</t>
  </si>
  <si>
    <t>COPERNICUS</t>
  </si>
  <si>
    <t>Coburn Substation 230 kV</t>
  </si>
  <si>
    <t>FIFE</t>
  </si>
  <si>
    <t>Grant - Eastshore #2 line 115 kV</t>
  </si>
  <si>
    <t>BALSAM</t>
  </si>
  <si>
    <t>ALAMEDA COUNTY</t>
  </si>
  <si>
    <t>Grant - Eastshore #2 115 kV line</t>
  </si>
  <si>
    <t>LENNY STORAGE</t>
  </si>
  <si>
    <t>HALIFAX</t>
  </si>
  <si>
    <t>Herdlyn-Balfour 60kV line</t>
  </si>
  <si>
    <t>SODIS STORAGE</t>
  </si>
  <si>
    <t>Crows Landing Substation 60 kV</t>
  </si>
  <si>
    <t>STARBURST  STORAGE</t>
  </si>
  <si>
    <t>Dixon Landing - McKee 115 kV line</t>
  </si>
  <si>
    <t>ESTANISLAU SOLAR STORAGE</t>
  </si>
  <si>
    <t xml:space="preserve">Bellota-Warnerville 230 kV </t>
  </si>
  <si>
    <t>BOA VISTA STORAGE</t>
  </si>
  <si>
    <t>San Benito - Hollister 115kV line</t>
  </si>
  <si>
    <t>THREE ROCKS</t>
  </si>
  <si>
    <t>Helm Substation 230 kV</t>
  </si>
  <si>
    <t>BOBCAT</t>
  </si>
  <si>
    <t>El Capitan Substation 115 kV</t>
  </si>
  <si>
    <t>MUSCAT</t>
  </si>
  <si>
    <t>McCall Substation 230 kV</t>
  </si>
  <si>
    <t>DAHLIA SOLAR</t>
  </si>
  <si>
    <t>NORTHLINE</t>
  </si>
  <si>
    <t>MERCED COUNTY</t>
  </si>
  <si>
    <t>Los Banos-Livingston-Canal 70 kV Line</t>
  </si>
  <si>
    <t>MENILLES</t>
  </si>
  <si>
    <t>FRESNO COUNTY</t>
  </si>
  <si>
    <t xml:space="preserve">Panoche - Tranquility #1 230 kV line </t>
  </si>
  <si>
    <t>SOLITUDE HYBRID</t>
  </si>
  <si>
    <t>OLIVOS</t>
  </si>
  <si>
    <t>Gregg Substation 230 kV</t>
  </si>
  <si>
    <t>ALBACORE ESS</t>
  </si>
  <si>
    <t>Guernsey - Henrietta 70kV line</t>
  </si>
  <si>
    <t>KRATOS BESS</t>
  </si>
  <si>
    <t>LEGACY</t>
  </si>
  <si>
    <t>Wheeler Ridge-Tejon 70 kV Line</t>
  </si>
  <si>
    <t>BUCKAROO SOLAR STORAGE</t>
  </si>
  <si>
    <t>Kern - Old River #2 70 kV</t>
  </si>
  <si>
    <t>EUROPA ENERGY CENTER</t>
  </si>
  <si>
    <t>Gates - Midway 230 KV Line</t>
  </si>
  <si>
    <t>SHOVELNOSE ENERGY STORAGE</t>
  </si>
  <si>
    <t>Callender SW STA 115 kV</t>
  </si>
  <si>
    <t>BRENDA RENEWABLE ENERGY COMPLEX</t>
  </si>
  <si>
    <t>TWL Series Compensation Station 500 kV</t>
  </si>
  <si>
    <t>PRIMROSE HYBRID</t>
  </si>
  <si>
    <t>EMPIRE</t>
  </si>
  <si>
    <t>RED ARCH HYBRID SOLAR</t>
  </si>
  <si>
    <t>Devers-El Casco line 230kV</t>
  </si>
  <si>
    <t>GARGANTUA STORAGE</t>
  </si>
  <si>
    <t>Mirage Substation 230 kV</t>
  </si>
  <si>
    <t>NATURA</t>
  </si>
  <si>
    <t>DEVERS SUBSTATION 220 kV</t>
  </si>
  <si>
    <t>ASHANTI HYBRID SOLAR</t>
  </si>
  <si>
    <t>Eagle Mountain Substation 220 kV</t>
  </si>
  <si>
    <t>LONGMEADOW HYBRID SOLAR</t>
  </si>
  <si>
    <t>RIVERSIDE COUNTY</t>
  </si>
  <si>
    <t>GOODALL STORAGE</t>
  </si>
  <si>
    <t>Vista - Mira Loma 230 kV line</t>
  </si>
  <si>
    <t>GOLDENSTAR ENERGY STORAGE</t>
  </si>
  <si>
    <t>Antelope Substation 220 kV</t>
  </si>
  <si>
    <t>GILMORE SOLAR</t>
  </si>
  <si>
    <t>WINOKA HYBRID SOLAR</t>
  </si>
  <si>
    <t>Highwind Substation 230 kV</t>
  </si>
  <si>
    <t>ADASTRA HYBRID SOLAR</t>
  </si>
  <si>
    <t>COLIMA HYBRID SOLAR</t>
  </si>
  <si>
    <t>Pastoria Substation 230 kV</t>
  </si>
  <si>
    <t>CONLOUGE SOLAR</t>
  </si>
  <si>
    <t>DUPONT STORAGE</t>
  </si>
  <si>
    <t>ALTA 1 STORAGE</t>
  </si>
  <si>
    <t>MICHELANGELO</t>
  </si>
  <si>
    <t>HUXLEY SOLAR</t>
  </si>
  <si>
    <t>SLATE MOUNTAIN SOLAR</t>
  </si>
  <si>
    <t>QUAIL LAKE STORAGE</t>
  </si>
  <si>
    <t>Bailey Substation 230 kV</t>
  </si>
  <si>
    <t>SOLAR FARM ENERGY CENTER</t>
  </si>
  <si>
    <t>EDISON DRIVE ENERGY STORAGE</t>
  </si>
  <si>
    <t>AMARYLLIS SOLAR</t>
  </si>
  <si>
    <t>Vestal Substation 220 kV</t>
  </si>
  <si>
    <t>FITZGIBBONS SOLAR</t>
  </si>
  <si>
    <t>LAKEY SOLAR</t>
  </si>
  <si>
    <t>GRAVEL HILLS WIND &amp; SOLAR</t>
  </si>
  <si>
    <t>Kramer Substation 230 kV</t>
  </si>
  <si>
    <t>SOUZA SOLAR</t>
  </si>
  <si>
    <t>Vincent-Lugo 500 kV line</t>
  </si>
  <si>
    <t>ALTILIUM ENERGY STORAGE</t>
  </si>
  <si>
    <t>SUMMIT HYBRID</t>
  </si>
  <si>
    <t>Kramer-Victor #1 230 kV line</t>
  </si>
  <si>
    <t>FUERTE ENERGY STORAGE</t>
  </si>
  <si>
    <t xml:space="preserve">Mira Loma - Chino 230 #1 230 kV </t>
  </si>
  <si>
    <t>RANGER</t>
  </si>
  <si>
    <t>LIVE OAK STORAGE</t>
  </si>
  <si>
    <t>San Bernadino 220 kV</t>
  </si>
  <si>
    <t>CATHODE</t>
  </si>
  <si>
    <t xml:space="preserve">Hinson Substation 220kV </t>
  </si>
  <si>
    <t>PALADIN</t>
  </si>
  <si>
    <t>Rancho Mission Viejo Substation 138 kV</t>
  </si>
  <si>
    <t>BERNARDO ENERGY STORAGE</t>
  </si>
  <si>
    <t>Artesian Ranch Substation 69 kV</t>
  </si>
  <si>
    <t>OLD STEEL BRIDGE BESS</t>
  </si>
  <si>
    <t>Jamacha - Miguel 69 kV Line</t>
  </si>
  <si>
    <t>PETREL STORAGE</t>
  </si>
  <si>
    <t>Friars Substation 138 kV</t>
  </si>
  <si>
    <t>WEST HILLS ENERGY STORAGE</t>
  </si>
  <si>
    <t>Sycamore Canyon Substation 230 kV</t>
  </si>
  <si>
    <t>BIERSTADT ENERGY STORAGE</t>
  </si>
  <si>
    <t>HELIX STORAGE</t>
  </si>
  <si>
    <t>Spring Valley Substation 69 kV</t>
  </si>
  <si>
    <t>HERMES ENERGY STORAGE</t>
  </si>
  <si>
    <t>FREIGHT ENERGY STORAGE</t>
  </si>
  <si>
    <t>VENTANA ENERGY STORAGE</t>
  </si>
  <si>
    <t>Lugo</t>
  </si>
  <si>
    <t>PRONGHORN ENERGY STORAGE</t>
  </si>
  <si>
    <t>CAISO substation name</t>
  </si>
  <si>
    <t>List Sub 1</t>
  </si>
  <si>
    <t>Sub 1 Voltage</t>
  </si>
  <si>
    <t>List Sub 2</t>
  </si>
  <si>
    <t>Sub 2 Voltage</t>
  </si>
  <si>
    <t>Resource Type</t>
  </si>
  <si>
    <t>Fuel 1</t>
  </si>
  <si>
    <t>Fuel 2</t>
  </si>
  <si>
    <t>Fuel 3</t>
  </si>
  <si>
    <t>FCDS output table</t>
  </si>
  <si>
    <t>500 kV common bus @ Hassayampa Switchyard</t>
  </si>
  <si>
    <t>Hassayampa</t>
  </si>
  <si>
    <t>HSN</t>
  </si>
  <si>
    <t>SSN</t>
  </si>
  <si>
    <t>7th Standard</t>
  </si>
  <si>
    <t>Alamitos</t>
  </si>
  <si>
    <t>Offshore Wind</t>
  </si>
  <si>
    <t>Offshore Wind Turbine</t>
  </si>
  <si>
    <t>Alpaugh</t>
  </si>
  <si>
    <t>Wind</t>
  </si>
  <si>
    <t>Kelso</t>
  </si>
  <si>
    <t>Biomass</t>
  </si>
  <si>
    <t>Li_Battery</t>
  </si>
  <si>
    <t>LDES</t>
  </si>
  <si>
    <t>PSH</t>
  </si>
  <si>
    <t>Geothermal-Hybrid</t>
  </si>
  <si>
    <t>Solar-Hybrid</t>
  </si>
  <si>
    <t>EODS output table</t>
  </si>
  <si>
    <t>Wind-Hybrid</t>
  </si>
  <si>
    <t>Resource type </t>
  </si>
  <si>
    <t>Arco</t>
  </si>
  <si>
    <t>Wind-Solar</t>
  </si>
  <si>
    <t>Compressed Air</t>
  </si>
  <si>
    <t>Artesian Substation 69 kV</t>
  </si>
  <si>
    <t>Artesian</t>
  </si>
  <si>
    <t>Sycamore</t>
  </si>
  <si>
    <t>notfound</t>
  </si>
  <si>
    <t>Atlantic</t>
  </si>
  <si>
    <t>Rio Oso</t>
  </si>
  <si>
    <t>Avocado</t>
  </si>
  <si>
    <t>San Luis Rey</t>
  </si>
  <si>
    <t>Bailey</t>
  </si>
  <si>
    <t>Bay Boulevard</t>
  </si>
  <si>
    <t>Bear Mountain</t>
  </si>
  <si>
    <t>Beatty</t>
  </si>
  <si>
    <t>Bellota</t>
  </si>
  <si>
    <t>Warnerville</t>
  </si>
  <si>
    <t>Cottle</t>
  </si>
  <si>
    <t>Berranda C</t>
  </si>
  <si>
    <t>Birds Landing</t>
  </si>
  <si>
    <t>BlytheSC 161 kV</t>
  </si>
  <si>
    <t>Borden</t>
  </si>
  <si>
    <t>Border</t>
  </si>
  <si>
    <t>Otay Mesa</t>
  </si>
  <si>
    <t>Border Substaion 69 kV</t>
  </si>
  <si>
    <t>Boulevard East</t>
  </si>
  <si>
    <t>ECO</t>
  </si>
  <si>
    <t>Boulevard East Substation 69kV</t>
  </si>
  <si>
    <t>Bridgeville</t>
  </si>
  <si>
    <t>Calcite</t>
  </si>
  <si>
    <t>Caliente</t>
  </si>
  <si>
    <t>California Flats Switching Station</t>
  </si>
  <si>
    <t>Gates</t>
  </si>
  <si>
    <t>Callender SW STA</t>
  </si>
  <si>
    <t>Mesa</t>
  </si>
  <si>
    <t>Carrizo Gorge Switchyard: East County-Boulevard East line 138 kV</t>
  </si>
  <si>
    <t>Cayetano</t>
  </si>
  <si>
    <t>Center</t>
  </si>
  <si>
    <t>Cheney</t>
  </si>
  <si>
    <t>Chino</t>
  </si>
  <si>
    <t>Chowchilla</t>
  </si>
  <si>
    <t>Le Grand</t>
  </si>
  <si>
    <t>Christie</t>
  </si>
  <si>
    <t>Martinez</t>
  </si>
  <si>
    <t>Delaney</t>
  </si>
  <si>
    <t>Coburn</t>
  </si>
  <si>
    <t>Colorado River</t>
  </si>
  <si>
    <t>Contra Costa</t>
  </si>
  <si>
    <t>Delta Switching Yard</t>
  </si>
  <si>
    <t>Control</t>
  </si>
  <si>
    <t>Los Esteros</t>
  </si>
  <si>
    <t>Coolwater</t>
  </si>
  <si>
    <t>Corcoran</t>
  </si>
  <si>
    <t>Cortina</t>
  </si>
  <si>
    <t>Glenn</t>
  </si>
  <si>
    <t>Trout Canyon (fka Crazy Eyes)</t>
  </si>
  <si>
    <t>Hollister</t>
  </si>
  <si>
    <t>Moss Landing</t>
  </si>
  <si>
    <t>Creelman</t>
  </si>
  <si>
    <t>Creelman Substaton 69kV</t>
  </si>
  <si>
    <t>Crescent Switching Station</t>
  </si>
  <si>
    <t>Helm</t>
  </si>
  <si>
    <t>Crow Creek</t>
  </si>
  <si>
    <t>Westley</t>
  </si>
  <si>
    <t>Crows Landing</t>
  </si>
  <si>
    <t>Delevan</t>
  </si>
  <si>
    <t>Devers</t>
  </si>
  <si>
    <t>El Casco</t>
  </si>
  <si>
    <t>Diablo</t>
  </si>
  <si>
    <t>Morro Bay (proposed)</t>
  </si>
  <si>
    <t>Dixon Landing</t>
  </si>
  <si>
    <t>Newark</t>
  </si>
  <si>
    <t>Eagle Mountain</t>
  </si>
  <si>
    <t>Redbluff</t>
  </si>
  <si>
    <t>ECO Substation 230kV</t>
  </si>
  <si>
    <t>ECO Substation 500 kV</t>
  </si>
  <si>
    <t>El Cajon</t>
  </si>
  <si>
    <t>Mission</t>
  </si>
  <si>
    <t>El Cajon Substation 69kV</t>
  </si>
  <si>
    <t>El Nido</t>
  </si>
  <si>
    <t>Eldorado</t>
  </si>
  <si>
    <t>Ivanpah</t>
  </si>
  <si>
    <t>Encina</t>
  </si>
  <si>
    <t>ESCO Substation 69 kV</t>
  </si>
  <si>
    <t>Escondido</t>
  </si>
  <si>
    <t>Etiwanda</t>
  </si>
  <si>
    <t>Evergreen</t>
  </si>
  <si>
    <t>Excelsior</t>
  </si>
  <si>
    <t>Schindler</t>
  </si>
  <si>
    <t>Fireboard</t>
  </si>
  <si>
    <t>Five Points</t>
  </si>
  <si>
    <t>FMC</t>
  </si>
  <si>
    <t>Friars</t>
  </si>
  <si>
    <t>Fulton</t>
  </si>
  <si>
    <t>Carpenter Canyon (fka Gamebird)</t>
  </si>
  <si>
    <t>Gates - Midway 230 KV line v2</t>
  </si>
  <si>
    <t>Mustang</t>
  </si>
  <si>
    <t>Geysers</t>
  </si>
  <si>
    <t>Giffen</t>
  </si>
  <si>
    <t>Gold Hill</t>
  </si>
  <si>
    <t>Eight Mile Road</t>
  </si>
  <si>
    <t>Eastshore</t>
  </si>
  <si>
    <t>Green Valley</t>
  </si>
  <si>
    <t>Greenleaf</t>
  </si>
  <si>
    <t>Pease</t>
  </si>
  <si>
    <t>Gregg</t>
  </si>
  <si>
    <t>Henrietta</t>
  </si>
  <si>
    <t>GWF Hanford Sw Sta</t>
  </si>
  <si>
    <t>Hassayampa Substation 500kV</t>
  </si>
  <si>
    <t xml:space="preserve">Hassayampa Substation 500kV </t>
  </si>
  <si>
    <t>Hassayampa Switchyard 500 kV common bus</t>
  </si>
  <si>
    <t>Herdlyn</t>
  </si>
  <si>
    <t>Highwind</t>
  </si>
  <si>
    <t>Hinson</t>
  </si>
  <si>
    <t>Hoodoo Wash Substation  500 kV</t>
  </si>
  <si>
    <t>Hoodoo Wash</t>
  </si>
  <si>
    <t>Hoodoo Wash Substation 500 kV</t>
  </si>
  <si>
    <t>Hoodoo Wash Substation 500kV</t>
  </si>
  <si>
    <t>Hoodoo Wash Switchyard 500kV</t>
  </si>
  <si>
    <t>Humboldt</t>
  </si>
  <si>
    <t>Huron</t>
  </si>
  <si>
    <t>Ignacio</t>
  </si>
  <si>
    <t>Lakeville</t>
  </si>
  <si>
    <t>Imperial Valley 230kV</t>
  </si>
  <si>
    <t>Imperial Valley</t>
  </si>
  <si>
    <t>Innovation</t>
  </si>
  <si>
    <t>Desert View</t>
  </si>
  <si>
    <t>Jamacha-Miguel Double-Circuit Line</t>
  </si>
  <si>
    <t>Miguel</t>
  </si>
  <si>
    <t>Johanna</t>
  </si>
  <si>
    <t>Julian Hinds</t>
  </si>
  <si>
    <t>Kearney</t>
  </si>
  <si>
    <t>Kearny West</t>
  </si>
  <si>
    <t>Kenneth</t>
  </si>
  <si>
    <t>Kent SW</t>
  </si>
  <si>
    <t>Kern</t>
  </si>
  <si>
    <t>Kern Power</t>
  </si>
  <si>
    <t>Konocti</t>
  </si>
  <si>
    <t>Eagle Rock</t>
  </si>
  <si>
    <t>Victor</t>
  </si>
  <si>
    <t>La Cienega</t>
  </si>
  <si>
    <t>Laguna Bell</t>
  </si>
  <si>
    <t>Lakeview</t>
  </si>
  <si>
    <t>Wheeler Ridge</t>
  </si>
  <si>
    <t>Lambie</t>
  </si>
  <si>
    <t>Lamont</t>
  </si>
  <si>
    <t>Lathrop</t>
  </si>
  <si>
    <t>Tranquility</t>
  </si>
  <si>
    <t>Litehipe</t>
  </si>
  <si>
    <t>Llagas</t>
  </si>
  <si>
    <t>New Los Banos - Midway</t>
  </si>
  <si>
    <t>Los Banos</t>
  </si>
  <si>
    <t>Los Choches</t>
  </si>
  <si>
    <t>Suncrest</t>
  </si>
  <si>
    <t>Pisgah</t>
  </si>
  <si>
    <t>Mandalay</t>
  </si>
  <si>
    <t>Martin (San Francisco H)</t>
  </si>
  <si>
    <t>McCall</t>
  </si>
  <si>
    <t>Curtis</t>
  </si>
  <si>
    <t>Mendota</t>
  </si>
  <si>
    <t>Mercy Springs</t>
  </si>
  <si>
    <t>Metcalf</t>
  </si>
  <si>
    <t>New Midway-Wheeler</t>
  </si>
  <si>
    <t>Rio Bravo</t>
  </si>
  <si>
    <t>Millbrae</t>
  </si>
  <si>
    <t>Miller</t>
  </si>
  <si>
    <t>Mira Loma</t>
  </si>
  <si>
    <t>Mirage</t>
  </si>
  <si>
    <t>Miramar GT</t>
  </si>
  <si>
    <t>Mohave</t>
  </si>
  <si>
    <t>Monta Vista</t>
  </si>
  <si>
    <t>Moorpark</t>
  </si>
  <si>
    <t>Morro Bay</t>
  </si>
  <si>
    <t>Neenach</t>
  </si>
  <si>
    <t>New Switchyard with East County-Boulevard East 138 kV line looped-in</t>
  </si>
  <si>
    <t>New Imperial - Gila</t>
  </si>
  <si>
    <t>Oakland C</t>
  </si>
  <si>
    <t>Richmond</t>
  </si>
  <si>
    <t>Oakland J</t>
  </si>
  <si>
    <t>Grant</t>
  </si>
  <si>
    <t>Ocean Ranch</t>
  </si>
  <si>
    <t>Ocean Ranch Substation 69kV</t>
  </si>
  <si>
    <t>Oceanside</t>
  </si>
  <si>
    <t>Old River</t>
  </si>
  <si>
    <t>Olive</t>
  </si>
  <si>
    <t>Otay Mesa Substation 230 kV</t>
  </si>
  <si>
    <t>Otay</t>
  </si>
  <si>
    <t>Otay Substation 69kV</t>
  </si>
  <si>
    <t>Palermo</t>
  </si>
  <si>
    <t>Palomar Energy Substation 230kV</t>
  </si>
  <si>
    <t>Palomar</t>
  </si>
  <si>
    <t>Panoche</t>
  </si>
  <si>
    <t>Pastoria</t>
  </si>
  <si>
    <t>Piercy</t>
  </si>
  <si>
    <t>Cottonwood</t>
  </si>
  <si>
    <t>Round Mountain</t>
  </si>
  <si>
    <t>Pittsburg PP</t>
  </si>
  <si>
    <t>Pittsburg</t>
  </si>
  <si>
    <t>Tesla</t>
  </si>
  <si>
    <t>Point Loma</t>
  </si>
  <si>
    <t>Old Town</t>
  </si>
  <si>
    <t>Pomerado</t>
  </si>
  <si>
    <t>Lee Lake (Proposed)</t>
  </si>
  <si>
    <t>Quinto</t>
  </si>
  <si>
    <t>Rancho Mission Viejo</t>
  </si>
  <si>
    <t>Talega</t>
  </si>
  <si>
    <t>Rancho Seco</t>
  </si>
  <si>
    <t>Rector</t>
  </si>
  <si>
    <t>Rio Hondo</t>
  </si>
  <si>
    <t>Ripon</t>
  </si>
  <si>
    <t>Roadway</t>
  </si>
  <si>
    <t>Salt Creek</t>
  </si>
  <si>
    <t>San Bernardino</t>
  </si>
  <si>
    <t>Sanger</t>
  </si>
  <si>
    <t>Santa Nella - Livingston 70 kV line</t>
  </si>
  <si>
    <t>Bellevue</t>
  </si>
  <si>
    <t>Santa Teresa</t>
  </si>
  <si>
    <t>Schulte Switching Station</t>
  </si>
  <si>
    <t>Scripps</t>
  </si>
  <si>
    <t>Semitropic</t>
  </si>
  <si>
    <t>Serrano</t>
  </si>
  <si>
    <t>Shafter</t>
  </si>
  <si>
    <t>Silvergate</t>
  </si>
  <si>
    <t>Silvergate Substation 230kV</t>
  </si>
  <si>
    <t>Sisquoc</t>
  </si>
  <si>
    <t>Sloan Canyon (fka Bob)</t>
  </si>
  <si>
    <t>Solar SS</t>
  </si>
  <si>
    <t>Springville</t>
  </si>
  <si>
    <t>Suncrest Substaiton 230 kV</t>
  </si>
  <si>
    <t>New Sub Suncrest-Ocotillo</t>
  </si>
  <si>
    <t>Ocotillo</t>
  </si>
  <si>
    <t>Suncrest-Ocotillo 500kV Line</t>
  </si>
  <si>
    <t>Sylmar</t>
  </si>
  <si>
    <t>Smyrna</t>
  </si>
  <si>
    <t>Table Mountain</t>
  </si>
  <si>
    <t>Tassajara</t>
  </si>
  <si>
    <t>Templeton</t>
  </si>
  <si>
    <t>Tortilla</t>
  </si>
  <si>
    <t>Capistrano</t>
  </si>
  <si>
    <t>Trabuco</t>
  </si>
  <si>
    <t>Vaca Dixon</t>
  </si>
  <si>
    <t>Tupman</t>
  </si>
  <si>
    <t>Tulucay</t>
  </si>
  <si>
    <t>Valley Center 69kV</t>
  </si>
  <si>
    <t>Valley Center</t>
  </si>
  <si>
    <t>Valley Center Substation 69kV</t>
  </si>
  <si>
    <t>Valley Springs</t>
  </si>
  <si>
    <t>Valley (VEA)</t>
  </si>
  <si>
    <t>Valley</t>
  </si>
  <si>
    <t>Vasco-Herdlyn</t>
  </si>
  <si>
    <t>Vestal</t>
  </si>
  <si>
    <t>Viejo</t>
  </si>
  <si>
    <t>Vierra</t>
  </si>
  <si>
    <t>Villa Park</t>
  </si>
  <si>
    <t>Vincent</t>
  </si>
  <si>
    <t>Vista (VEA)</t>
  </si>
  <si>
    <t>Volta</t>
  </si>
  <si>
    <t>60 kV</t>
  </si>
  <si>
    <t>Walnut</t>
  </si>
  <si>
    <t>Weber</t>
  </si>
  <si>
    <t>Wever</t>
  </si>
  <si>
    <t>West Fresno</t>
  </si>
  <si>
    <t>Whirlwind</t>
  </si>
  <si>
    <t>Wildlife</t>
  </si>
  <si>
    <t>Wilson</t>
  </si>
  <si>
    <t>Merced</t>
  </si>
  <si>
    <t>Windhub</t>
  </si>
  <si>
    <t>Woodland</t>
  </si>
  <si>
    <t>Wind-Solar-Hybrid</t>
  </si>
  <si>
    <t>Wind (Total)</t>
  </si>
  <si>
    <t>Wind (FCDS)</t>
  </si>
  <si>
    <t>Wind (EODS)</t>
  </si>
  <si>
    <t>Offshore Wind (FCDS)</t>
  </si>
  <si>
    <t>Offshore Wind (EODS)</t>
  </si>
  <si>
    <t>Solar (Total)</t>
  </si>
  <si>
    <t>Solar (FCDS)</t>
  </si>
  <si>
    <t>Solar (EODS)</t>
  </si>
  <si>
    <t>TOTAL MWs:</t>
  </si>
  <si>
    <t>Matched Sub</t>
  </si>
  <si>
    <t>Voltage</t>
  </si>
  <si>
    <t>Is In Busbar List</t>
  </si>
  <si>
    <t>Alteranative Matched Sub</t>
  </si>
  <si>
    <t>Either Sub in Busbar List</t>
  </si>
  <si>
    <t>Alignment to substation included in Busbar Mapping</t>
  </si>
  <si>
    <t>Tx Output Factor PTO AREA</t>
  </si>
  <si>
    <t>Carrizo Gorge</t>
  </si>
  <si>
    <t>Trabuco - Capistrano 138 kV line</t>
  </si>
  <si>
    <t>Greenleaf #1 115 kV Tap</t>
  </si>
  <si>
    <t>Working Tab that Assigns all substations to the CAISO white paper transmission constraints and RESOVLE resource areas</t>
  </si>
  <si>
    <t>Substation Constraints determined from updated CAISO 2021 Transmission Capability Estimates White Paper and 21-22 TPP Information, March 2022</t>
  </si>
  <si>
    <t>RESOLVE Resouce Names per substation</t>
  </si>
  <si>
    <t>SCE Northern Area -- South of Magunden Constraint</t>
  </si>
  <si>
    <t>Tehachapi – Windhub 500/230 kV Transformer Constraint</t>
  </si>
  <si>
    <t>Tehachapi – Antelope – Vincent Constraint</t>
  </si>
  <si>
    <t>Mesa – Laguna Bell Constraint</t>
  </si>
  <si>
    <t>SCE Metro Area “Default” Constraint</t>
  </si>
  <si>
    <t>South of Kramer – Kramer to Victor Area Constraint</t>
  </si>
  <si>
    <t>South of Kramer –Victor to Lugo Constraint</t>
  </si>
  <si>
    <t>Lugo 500/230 kV transformer constraint</t>
  </si>
  <si>
    <t>Colorado River 500/230 kV Transformer Constraint</t>
  </si>
  <si>
    <t>Devers-Red Bluff Constraint</t>
  </si>
  <si>
    <t>Serrano-Alberhill-Valley Constraint</t>
  </si>
  <si>
    <t>Eldorado 500/230 kV Transformer #5 onstraint</t>
  </si>
  <si>
    <t>GLW-VEA Constraint</t>
  </si>
  <si>
    <t>Mohave/Edorado 500 kV “Default” Constraint</t>
  </si>
  <si>
    <t>East of Miguel Area Constraint</t>
  </si>
  <si>
    <t>Imperial Valley Transformer Constraint</t>
  </si>
  <si>
    <t>Encina-San Luis Rey Area Constraint</t>
  </si>
  <si>
    <t>Internal San Diego Constraint</t>
  </si>
  <si>
    <t>San Luis Rey-San Onofre Constraint</t>
  </si>
  <si>
    <t>Silvergate-Bay Boulevard Constraint</t>
  </si>
  <si>
    <t>SDG&amp;E Orange County Area “Default” Constraint</t>
  </si>
  <si>
    <t>Humboldt–Trinity 115 kV Line Constraint</t>
  </si>
  <si>
    <t>Cortina-Vaca-Dixion 230kV Line Constraint</t>
  </si>
  <si>
    <t>Rio Oso-SPI-Lincoln 115 kV Constraint</t>
  </si>
  <si>
    <t>Woodland-Davis 115 kV Line Constraint</t>
  </si>
  <si>
    <t>Vierra-Tracy-Kasson 115 kV On-Peak Constraint</t>
  </si>
  <si>
    <t>Melones-Tulloch 115kV On-Peak Constraint</t>
  </si>
  <si>
    <t>Contra Costa-Delta Switchyard 230kV line (Bay Area) Constraint</t>
  </si>
  <si>
    <t>Midway-Gates 230 kV Line Constraint</t>
  </si>
  <si>
    <t>Gates 500/230 kV Transformer Bank #13 Constraint</t>
  </si>
  <si>
    <t>Los Banos 500/230kV Transformer Bank (Manning Substation) Constraint</t>
  </si>
  <si>
    <t>Wilson-Storey-Borden 230 kV Constraint</t>
  </si>
  <si>
    <t>Tesla-Westley 230 kV Constraint</t>
  </si>
  <si>
    <t>Gates-Panoche #1 and #2 230 kV Constraint</t>
  </si>
  <si>
    <t>Morro Bay-Templeton 230kV Line Constraint</t>
  </si>
  <si>
    <t>Las Aguillas-Panoche 230 kV Line Constraint (OPDS)</t>
  </si>
  <si>
    <t>Los Banos - Gates 500 kV Line Constraint (OPDS)</t>
  </si>
  <si>
    <t>Moss Landing Los Banos 230 kV Line Constraint (OPDS)</t>
  </si>
  <si>
    <t>Warnerville-Wilson 230 kV Line Constraint (OPDS)</t>
  </si>
  <si>
    <t>Kern-Lamont-Stockdale 115 kV Line Constraint (OPDS)</t>
  </si>
  <si>
    <t>Moss Landing - Aguillas 230 kV Constraint (OPDS)</t>
  </si>
  <si>
    <t>Moss Landing 500 kV constraint</t>
  </si>
  <si>
    <t>Morro Bay Offshore Wind constraint</t>
  </si>
  <si>
    <t>Humboldt Offshore Wind constraint</t>
  </si>
  <si>
    <t>Area</t>
  </si>
  <si>
    <t>Substation</t>
  </si>
  <si>
    <t>South of Magunden Constraint</t>
  </si>
  <si>
    <t>Windhub 500/230 kV Transformer Constraint</t>
  </si>
  <si>
    <t>Antelope – Vincent Constraint</t>
  </si>
  <si>
    <t>Laguna Bell – Mesa Constraint</t>
  </si>
  <si>
    <t>SCE Metro Area</t>
  </si>
  <si>
    <t>Kramer- Victor/Roadway -Victor Constraint</t>
  </si>
  <si>
    <t>Victor-Lugo Constraint</t>
  </si>
  <si>
    <t>Lugo 500/230 kV Transformer Constraint</t>
  </si>
  <si>
    <t>Devers – Red Bluff 500 kV Constraint</t>
  </si>
  <si>
    <t>Serrano – Alberhill – Valley 500 kV Constraint</t>
  </si>
  <si>
    <t>Eldorado 500/230 kV Transformer #5 Constraint</t>
  </si>
  <si>
    <t>GLW-VEA Area Constraint</t>
  </si>
  <si>
    <t xml:space="preserve">Mohave/Eldorado 500 kV </t>
  </si>
  <si>
    <t>East of Miguel Constraint</t>
  </si>
  <si>
    <t>Imperial Valley transformer Constraint</t>
  </si>
  <si>
    <t>Encina-San Luis Rey Constraint</t>
  </si>
  <si>
    <t>San Diego Internal Constraint</t>
  </si>
  <si>
    <t>Orange County Area</t>
  </si>
  <si>
    <t>Humboldt-Trinity 115 kV Line</t>
  </si>
  <si>
    <t>Cortina -Vaca-Dixon 230kV Line</t>
  </si>
  <si>
    <t>Rio Oso-SPI-Lincoln 115 kV Line</t>
  </si>
  <si>
    <t>Woodland-Davis 115 kV Lines</t>
  </si>
  <si>
    <t>Vierra-Tracy-Kasson 115 kV Line</t>
  </si>
  <si>
    <t>Melones-Tulloch 115 kV Line</t>
  </si>
  <si>
    <t>Contra Costa-Delta Switchyard 230kV Line</t>
  </si>
  <si>
    <t>Midway – Gates 230kV Line</t>
  </si>
  <si>
    <t>Gates 500/230kV Bank #13 Constraint</t>
  </si>
  <si>
    <t>Los Banos 500/230kV TB</t>
  </si>
  <si>
    <t>Wilson-Storey-Borden #1 &amp; #2 230 kV Lines</t>
  </si>
  <si>
    <t>Tesla-Westley 230kV Line</t>
  </si>
  <si>
    <t>Gates-Panoche #1 and #2 230kV Lines</t>
  </si>
  <si>
    <t>Morro Bay-Templeton 230kV Line</t>
  </si>
  <si>
    <t>Las Aguillas-Panoche #1 and #2 230kV</t>
  </si>
  <si>
    <t>Los Bano-Gates #1 500kV line</t>
  </si>
  <si>
    <t>Moss Landing-Los Banos 230kV</t>
  </si>
  <si>
    <t>Warnerville-Wilson 230kV</t>
  </si>
  <si>
    <t>Kern–Lamont-Stockdale 115kV Line</t>
  </si>
  <si>
    <t>Moss Landing-Las Aguilas 230kV</t>
  </si>
  <si>
    <t>Moss Landing 500kV</t>
  </si>
  <si>
    <t>Morro Bay Offshore Wind</t>
  </si>
  <si>
    <t>Humboldt Offshore Wind Line (Proposed)</t>
  </si>
  <si>
    <t>OOS Wind</t>
  </si>
  <si>
    <t>OSW Wind</t>
  </si>
  <si>
    <t xml:space="preserve">PG&amp;E East Kern Study Area </t>
  </si>
  <si>
    <t> </t>
  </si>
  <si>
    <t>Southern_PGAE_Li_Battery</t>
  </si>
  <si>
    <t>Southern_PGAE_Solar</t>
  </si>
  <si>
    <t xml:space="preserve">SCE Metro Study Area </t>
  </si>
  <si>
    <t>Greater_LA_Li_Battery</t>
  </si>
  <si>
    <t>Greater_LA_Solar</t>
  </si>
  <si>
    <t>PG&amp;E Fresno Study Area</t>
  </si>
  <si>
    <t>SCE Northern Area</t>
  </si>
  <si>
    <t>Tehachapi_Li_Battery</t>
  </si>
  <si>
    <t>Tehachapi_Solar</t>
  </si>
  <si>
    <t>Tehachapi_Wind</t>
  </si>
  <si>
    <t>Arcogen</t>
  </si>
  <si>
    <t>Avenal</t>
  </si>
  <si>
    <t>Bakersfield</t>
  </si>
  <si>
    <t>Barre</t>
  </si>
  <si>
    <t>SDG&amp;E Study Area</t>
  </si>
  <si>
    <t>San_Diego_Li_Battery</t>
  </si>
  <si>
    <t>San_Diego_Solar</t>
  </si>
  <si>
    <t xml:space="preserve">East of Pisgah Study Area </t>
  </si>
  <si>
    <t>Southern_NV_Eldorado_Li_Battery</t>
  </si>
  <si>
    <t>Southern_NV_Eldorado_Solar</t>
  </si>
  <si>
    <t>Southern_Nevada_Geothermal</t>
  </si>
  <si>
    <t xml:space="preserve">PG&amp;E North of Greater Bay Study Area </t>
  </si>
  <si>
    <t>Northern_California_Li_Battery</t>
  </si>
  <si>
    <t>Northern_California_Solar</t>
  </si>
  <si>
    <t>Big Creek Hydro Facilities</t>
  </si>
  <si>
    <t>Solano_Wind</t>
  </si>
  <si>
    <t>Imperial_Li_Battery</t>
  </si>
  <si>
    <t>Imperial_Solar</t>
  </si>
  <si>
    <t>Brentwood</t>
  </si>
  <si>
    <t>Humboldt_Wind</t>
  </si>
  <si>
    <t>Cabrillo</t>
  </si>
  <si>
    <t>Carrizo_Wind</t>
  </si>
  <si>
    <t>Cal Ave</t>
  </si>
  <si>
    <t xml:space="preserve">SCE North of Lugo (NOL) Study Area </t>
  </si>
  <si>
    <t>Greater_Kramer_Li_Battery</t>
  </si>
  <si>
    <t>Greater_Kramer_Solar</t>
  </si>
  <si>
    <t>Kern_Greater_Carrizo_Wind</t>
  </si>
  <si>
    <t>California Water</t>
  </si>
  <si>
    <t>Cantua</t>
  </si>
  <si>
    <t xml:space="preserve">SDG&amp;E Study Area </t>
  </si>
  <si>
    <t>Southern_Nevada_Wind</t>
  </si>
  <si>
    <t>Carquinez</t>
  </si>
  <si>
    <t>Chevmain</t>
  </si>
  <si>
    <t>Cholame</t>
  </si>
  <si>
    <t>Clayton</t>
  </si>
  <si>
    <t>Cloverdale</t>
  </si>
  <si>
    <t>SCE Eastern Study Area</t>
  </si>
  <si>
    <t>Riverside_Li_Battery</t>
  </si>
  <si>
    <t>Riverside_Solar</t>
  </si>
  <si>
    <t>Riverside_Palm_Springs_Wind</t>
  </si>
  <si>
    <t>Riverside_Palm_Springs_Geothermal</t>
  </si>
  <si>
    <t>Columbus</t>
  </si>
  <si>
    <t>Inyokern_North_Kramer_Geothermal</t>
  </si>
  <si>
    <t>North_Victor_Wind</t>
  </si>
  <si>
    <t>Cove Rd</t>
  </si>
  <si>
    <t>Dairyland</t>
  </si>
  <si>
    <t>Davis</t>
  </si>
  <si>
    <t>Del Amo</t>
  </si>
  <si>
    <t>Arizona_Li_Battery</t>
  </si>
  <si>
    <t>Arizona_Solar</t>
  </si>
  <si>
    <t>Northern_California_Wind</t>
  </si>
  <si>
    <t>Diablo_Canyon_Offshore_Wind</t>
  </si>
  <si>
    <t>PG&amp;E S500 Study Area</t>
  </si>
  <si>
    <t>Donnells</t>
  </si>
  <si>
    <t>Solano_Geothermal</t>
  </si>
  <si>
    <t>East Marysville</t>
  </si>
  <si>
    <t>Baja_California_Wind</t>
  </si>
  <si>
    <t>El Segundo</t>
  </si>
  <si>
    <t>Northern_Nevada_Geothermal</t>
  </si>
  <si>
    <t>SW_Ext_Tx_Wind</t>
  </si>
  <si>
    <t>Wyoming_Wind</t>
  </si>
  <si>
    <t>Elk Hills</t>
  </si>
  <si>
    <t>Ellis</t>
  </si>
  <si>
    <t>Gamebird</t>
  </si>
  <si>
    <t>Goleta</t>
  </si>
  <si>
    <t>Goodrich</t>
  </si>
  <si>
    <t>Goose Lake</t>
  </si>
  <si>
    <t>Gould</t>
  </si>
  <si>
    <t>Grand Island</t>
  </si>
  <si>
    <t>Green Ridge Midway</t>
  </si>
  <si>
    <t>Grimway</t>
  </si>
  <si>
    <t>Harborgen</t>
  </si>
  <si>
    <t>Higgins</t>
  </si>
  <si>
    <t>Honcut</t>
  </si>
  <si>
    <t>Humboldt_Bay_Offshore_Wind</t>
  </si>
  <si>
    <t>Humboldt (Proposed)</t>
  </si>
  <si>
    <t>Huntington Beach</t>
  </si>
  <si>
    <t>IID System</t>
  </si>
  <si>
    <t>Greater_Imperial_Geothermal</t>
  </si>
  <si>
    <t>Inyo</t>
  </si>
  <si>
    <t>Inyokern</t>
  </si>
  <si>
    <t>Jessup</t>
  </si>
  <si>
    <t>Kearny</t>
  </si>
  <si>
    <t>Kern Oil</t>
  </si>
  <si>
    <t>Kingsburg</t>
  </si>
  <si>
    <t>La Fresa</t>
  </si>
  <si>
    <t>Riverside_West_Pumped_Storage</t>
  </si>
  <si>
    <t>Leprino Jct</t>
  </si>
  <si>
    <t>Lerdo</t>
  </si>
  <si>
    <t>Lewis</t>
  </si>
  <si>
    <t>Lighthipe</t>
  </si>
  <si>
    <t>Lockeford</t>
  </si>
  <si>
    <t>Lone Tree</t>
  </si>
  <si>
    <t>Long Beach</t>
  </si>
  <si>
    <t>Central_Valley_North_Los_Banos_Wind</t>
  </si>
  <si>
    <t>Malaga</t>
  </si>
  <si>
    <t>Mc Mullin</t>
  </si>
  <si>
    <t>Mead</t>
  </si>
  <si>
    <t>Mendocino</t>
  </si>
  <si>
    <t>Mesa (SCE)</t>
  </si>
  <si>
    <t>Morro_Bay_Offshore_Wind</t>
  </si>
  <si>
    <t>Morro Bay (Proposed)</t>
  </si>
  <si>
    <t>Newhall</t>
  </si>
  <si>
    <t>Norco</t>
  </si>
  <si>
    <t>North Gila</t>
  </si>
  <si>
    <t>Olinda</t>
  </si>
  <si>
    <t>Olivehurst</t>
  </si>
  <si>
    <t>Oro Loma</t>
  </si>
  <si>
    <t>Padua</t>
  </si>
  <si>
    <t>Pahrump</t>
  </si>
  <si>
    <t>Palo Verde</t>
  </si>
  <si>
    <t>New_Mexico_Wind</t>
  </si>
  <si>
    <t xml:space="preserve">Pardee </t>
  </si>
  <si>
    <t>Peabody</t>
  </si>
  <si>
    <t>Penasquitos</t>
  </si>
  <si>
    <t>Peoria</t>
  </si>
  <si>
    <t>Pit 1</t>
  </si>
  <si>
    <t>Northern_California_Geothermal</t>
  </si>
  <si>
    <t>Placerville</t>
  </si>
  <si>
    <t>Pleasant Grove</t>
  </si>
  <si>
    <t>Poso Mountain</t>
  </si>
  <si>
    <t>Primm</t>
  </si>
  <si>
    <t>Pumpjack</t>
  </si>
  <si>
    <t>Putah Creek</t>
  </si>
  <si>
    <t>Rancho Vista</t>
  </si>
  <si>
    <t>Ransburg</t>
  </si>
  <si>
    <t>Riverside_East_Pumped_Storage</t>
  </si>
  <si>
    <t>Redondo</t>
  </si>
  <si>
    <t>Reedley</t>
  </si>
  <si>
    <t>Regulus</t>
  </si>
  <si>
    <t>Renfro</t>
  </si>
  <si>
    <t>Rest of VEA 138 kV System</t>
  </si>
  <si>
    <t>Riverbank</t>
  </si>
  <si>
    <t>Rosedale</t>
  </si>
  <si>
    <t>NW_Ext_Tx_Wind</t>
  </si>
  <si>
    <t>S0478</t>
  </si>
  <si>
    <t>San Luis Obispo</t>
  </si>
  <si>
    <t>San Onofre</t>
  </si>
  <si>
    <t>Sandy</t>
  </si>
  <si>
    <t>Santa Clara</t>
  </si>
  <si>
    <t>Santiago</t>
  </si>
  <si>
    <t>Saugus</t>
  </si>
  <si>
    <t>Shilo III</t>
  </si>
  <si>
    <t>Solar SW</t>
  </si>
  <si>
    <t>Stagg</t>
  </si>
  <si>
    <t>Stockdale</t>
  </si>
  <si>
    <t>Stockdale A</t>
  </si>
  <si>
    <t>Summit</t>
  </si>
  <si>
    <t>San_Diego_Pumped_Storage</t>
  </si>
  <si>
    <t>Taft</t>
  </si>
  <si>
    <t>Temblor</t>
  </si>
  <si>
    <t>Tevis</t>
  </si>
  <si>
    <t>Thermalito</t>
  </si>
  <si>
    <t>UltraPower Chinese Station</t>
  </si>
  <si>
    <t xml:space="preserve">Villa Park </t>
  </si>
  <si>
    <t>Vista</t>
  </si>
  <si>
    <t>Wahtoke</t>
  </si>
  <si>
    <t>Westpark</t>
  </si>
  <si>
    <t>Tehachapi_Pumped_Storage</t>
  </si>
  <si>
    <t>Wyandotte</t>
  </si>
  <si>
    <t>All Projects</t>
  </si>
  <si>
    <t>In Queue</t>
  </si>
  <si>
    <t>Projects with</t>
  </si>
  <si>
    <t>Study Status:</t>
  </si>
  <si>
    <t>IA</t>
  </si>
  <si>
    <t>Phase II Cluster Study</t>
  </si>
  <si>
    <t>online in TPD list</t>
  </si>
  <si>
    <t>FCDS</t>
  </si>
  <si>
    <t>EODS</t>
  </si>
  <si>
    <t>Fcds</t>
  </si>
  <si>
    <t>remove of summaries</t>
  </si>
  <si>
    <t>Date: 12-15-2022</t>
  </si>
  <si>
    <t>Analysis of CAISO's Interconenction Queue for Busbar Mapping</t>
  </si>
  <si>
    <t>Workbook Purpose:</t>
  </si>
  <si>
    <t>Table of Contents</t>
  </si>
  <si>
    <t>Grid_GenerationQueue</t>
  </si>
  <si>
    <t>List Tab for identify resource type and substations using busbar mapping terminology.</t>
  </si>
  <si>
    <t>Summary of CAISO queue by substation and project status.</t>
  </si>
  <si>
    <t>Queue_Subname_list</t>
  </si>
  <si>
    <t>Queue_bySub</t>
  </si>
  <si>
    <t>Summary of CAISO queue resource by busbar mapping substation, resource type, and interconenction status.</t>
  </si>
  <si>
    <t>Substation_Info</t>
  </si>
  <si>
    <t>Completed Generation Projects</t>
  </si>
  <si>
    <t>Withdrawn Generation Projects</t>
  </si>
  <si>
    <t>CAISO interconnection queue tab not used.</t>
  </si>
  <si>
    <t>CPUC staff tab containing the conversion tables for queue names and resource type from CAISO queue to busbar mapping methodology.</t>
  </si>
  <si>
    <t>CAISO interconnection queue tab of projects currently in interconnection queue. CPUC staff added additional columns highlighted by blue headers to preform busbar mapping calculations.</t>
  </si>
  <si>
    <t>This workbook contains the CAISO's public interconnection queue from 12-02-2022 with analysis performed to incorporate the project information into commercial interest for busbar mapping. This work includes, identifying the nearest substation in the busbar mapping substation list for each project, calculating the MW amount of each resource type and deliverability status for the projects (since busbar mapping the portfolios do not contain hybrid or multi-source resources), and determining interconnection study status of each project. The amount of resources are then summed to get a total at each busbar mapping substation.</t>
  </si>
  <si>
    <t>Columns with Blue Headers are CPUC staff added columns for incorporation of the data here into busbar mapping commercial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</si>
</sst>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b/>
      <sz val="12"/>
      <name val="Arial"/>
      <family val="2"/>
    </font>
    <font>
      <sz val="12"/>
      <name val="Arial"/>
      <family val="2"/>
    </font>
    <font>
      <sz val="10"/>
      <name val="Arial"/>
      <family val="2"/>
    </font>
    <font>
      <sz val="10"/>
      <color indexed="8"/>
      <name val="Arial"/>
      <family val="2"/>
    </font>
    <font>
      <b/>
      <sz val="16"/>
      <name val="Arial"/>
      <family val="2"/>
    </font>
    <font>
      <sz val="20"/>
      <name val="Arial"/>
      <family val="2"/>
    </font>
    <font>
      <b/>
      <sz val="9"/>
      <name val="Arial"/>
      <family val="2"/>
    </font>
    <font>
      <b/>
      <sz val="7"/>
      <name val="Arial"/>
      <family val="2"/>
    </font>
    <font>
      <b/>
      <i/>
      <sz val="11"/>
      <color indexed="10"/>
      <name val="Arial"/>
      <family val="2"/>
    </font>
    <font>
      <u/>
      <sz val="10"/>
      <color theme="10"/>
      <name val="Arial"/>
      <family val="2"/>
    </font>
    <font>
      <sz val="10"/>
      <color theme="1"/>
      <name val="Arial"/>
      <family val="2"/>
    </font>
    <font>
      <b/>
      <sz val="10"/>
      <color rgb="FF008000"/>
      <name val="Arial"/>
      <family val="2"/>
    </font>
    <font>
      <strike/>
      <sz val="10"/>
      <color rgb="FFFF0000"/>
      <name val="Arial"/>
      <family val="2"/>
    </font>
    <font>
      <b/>
      <sz val="10"/>
      <color rgb="FFFF0000"/>
      <name val="Arial"/>
      <family val="2"/>
    </font>
    <font>
      <sz val="11"/>
      <name val="Calibri"/>
      <family val="2"/>
      <scheme val="minor"/>
    </font>
    <font>
      <b/>
      <sz val="18"/>
      <name val="Arial"/>
      <family val="2"/>
    </font>
    <font>
      <sz val="10"/>
      <color rgb="FFFF0000"/>
      <name val="Arial"/>
      <family val="2"/>
    </font>
    <font>
      <b/>
      <i/>
      <sz val="11"/>
      <color rgb="FFFF0000"/>
      <name val="Arial"/>
      <family val="2"/>
    </font>
    <font>
      <b/>
      <sz val="14"/>
      <name val="Arial"/>
      <family val="2"/>
    </font>
    <font>
      <b/>
      <sz val="11"/>
      <color theme="1"/>
      <name val="Calibri"/>
      <family val="2"/>
      <scheme val="minor"/>
    </font>
    <font>
      <sz val="11"/>
      <color rgb="FF000000"/>
      <name val="Calibri"/>
      <family val="2"/>
      <scheme val="minor"/>
    </font>
    <font>
      <sz val="12"/>
      <name val="Calibri"/>
      <family val="2"/>
    </font>
    <font>
      <b/>
      <sz val="11"/>
      <color rgb="FFFF0000"/>
      <name val="Calibri"/>
      <family val="2"/>
      <scheme val="minor"/>
    </font>
    <font>
      <b/>
      <sz val="11"/>
      <color rgb="FF000000"/>
      <name val="Calibri"/>
      <family val="2"/>
      <scheme val="minor"/>
    </font>
    <font>
      <sz val="11"/>
      <color rgb="FF000000"/>
      <name val="Calibri"/>
      <family val="2"/>
    </font>
    <font>
      <b/>
      <sz val="12"/>
      <color theme="1"/>
      <name val="Calibri"/>
      <family val="2"/>
      <scheme val="minor"/>
    </font>
    <font>
      <sz val="12"/>
      <color theme="1"/>
      <name val="Calibri"/>
      <family val="2"/>
      <scheme val="minor"/>
    </font>
  </fonts>
  <fills count="1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0C0C0"/>
        <bgColor indexed="64"/>
      </patternFill>
    </fill>
    <fill>
      <patternFill patternType="solid">
        <fgColor rgb="FF33CC33"/>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0070C0"/>
        <bgColor indexed="64"/>
      </patternFill>
    </fill>
    <fill>
      <patternFill patternType="solid">
        <fgColor theme="3" tint="0.59999389629810485"/>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top style="thin">
        <color rgb="FF000000"/>
      </top>
      <bottom/>
      <diagonal/>
    </border>
    <border>
      <left style="thin">
        <color rgb="FF000000"/>
      </left>
      <right style="medium">
        <color rgb="FF000000"/>
      </right>
      <top/>
      <bottom style="medium">
        <color rgb="FF000000"/>
      </bottom>
      <diagonal/>
    </border>
    <border>
      <left/>
      <right style="thin">
        <color indexed="64"/>
      </right>
      <top/>
      <bottom style="thin">
        <color indexed="64"/>
      </bottom>
      <diagonal/>
    </border>
  </borders>
  <cellStyleXfs count="54">
    <xf numFmtId="0" fontId="0" fillId="0" borderId="0"/>
    <xf numFmtId="0" fontId="2" fillId="0" borderId="0"/>
    <xf numFmtId="0" fontId="1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09">
    <xf numFmtId="0" fontId="0" fillId="0" borderId="0" xfId="0"/>
    <xf numFmtId="0" fontId="16" fillId="0" borderId="0" xfId="0" applyFont="1" applyAlignment="1">
      <alignment horizontal="center"/>
    </xf>
    <xf numFmtId="0" fontId="7" fillId="0" borderId="0" xfId="3"/>
    <xf numFmtId="0" fontId="17" fillId="0" borderId="0" xfId="0" applyFont="1" applyAlignment="1">
      <alignment horizontal="center"/>
    </xf>
    <xf numFmtId="0" fontId="19" fillId="5" borderId="0" xfId="0" applyFont="1" applyFill="1" applyAlignment="1">
      <alignment wrapText="1"/>
    </xf>
    <xf numFmtId="0" fontId="4" fillId="5" borderId="0" xfId="0" applyFont="1" applyFill="1" applyAlignment="1">
      <alignment horizontal="center"/>
    </xf>
    <xf numFmtId="0" fontId="19" fillId="5" borderId="0" xfId="0" applyFont="1" applyFill="1"/>
    <xf numFmtId="0" fontId="4" fillId="3" borderId="1" xfId="1" applyFont="1" applyFill="1" applyBorder="1" applyAlignment="1">
      <alignment horizontal="center" vertical="center" wrapText="1"/>
    </xf>
    <xf numFmtId="0" fontId="4" fillId="3" borderId="1" xfId="1" applyFont="1" applyFill="1" applyBorder="1" applyAlignment="1">
      <alignment horizontal="center" vertical="center" textRotation="90" wrapText="1"/>
    </xf>
    <xf numFmtId="0" fontId="11" fillId="3" borderId="1" xfId="1" applyFont="1" applyFill="1" applyBorder="1" applyAlignment="1">
      <alignment horizontal="center" vertical="center" wrapText="1"/>
    </xf>
    <xf numFmtId="0" fontId="15" fillId="0" borderId="1" xfId="0" applyFont="1" applyBorder="1" applyAlignment="1">
      <alignment horizontal="center"/>
    </xf>
    <xf numFmtId="14" fontId="15" fillId="0" borderId="1" xfId="0" applyNumberFormat="1" applyFont="1" applyBorder="1" applyAlignment="1">
      <alignment horizontal="center"/>
    </xf>
    <xf numFmtId="0" fontId="15" fillId="0" borderId="1" xfId="0" applyFont="1" applyBorder="1" applyAlignment="1">
      <alignment horizontal="left" wrapText="1"/>
    </xf>
    <xf numFmtId="0" fontId="16" fillId="0" borderId="1" xfId="0" applyFont="1" applyBorder="1" applyAlignment="1">
      <alignment horizontal="center"/>
    </xf>
    <xf numFmtId="14" fontId="16" fillId="0" borderId="1" xfId="0" applyNumberFormat="1" applyFont="1" applyBorder="1" applyAlignment="1">
      <alignment horizontal="center"/>
    </xf>
    <xf numFmtId="0" fontId="16" fillId="0" borderId="1" xfId="0" applyFont="1" applyBorder="1" applyAlignment="1">
      <alignment horizontal="left" wrapText="1"/>
    </xf>
    <xf numFmtId="0" fontId="18" fillId="4" borderId="1" xfId="0" applyFont="1" applyFill="1" applyBorder="1" applyAlignment="1">
      <alignment horizontal="center"/>
    </xf>
    <xf numFmtId="0" fontId="21" fillId="4" borderId="1" xfId="0" applyFont="1" applyFill="1" applyBorder="1" applyAlignment="1">
      <alignment horizontal="center"/>
    </xf>
    <xf numFmtId="14" fontId="21" fillId="4" borderId="1" xfId="0" applyNumberFormat="1" applyFont="1" applyFill="1" applyBorder="1" applyAlignment="1">
      <alignment horizontal="center"/>
    </xf>
    <xf numFmtId="0" fontId="21" fillId="4" borderId="1" xfId="0" applyFont="1" applyFill="1" applyBorder="1" applyAlignment="1">
      <alignment horizontal="left" wrapText="1"/>
    </xf>
    <xf numFmtId="0" fontId="9" fillId="0" borderId="0" xfId="3" applyFont="1" applyAlignment="1">
      <alignment horizontal="center" wrapText="1"/>
    </xf>
    <xf numFmtId="0" fontId="10" fillId="0" borderId="0" xfId="3" applyFont="1" applyAlignment="1">
      <alignment horizontal="centerContinuous" vertical="center"/>
    </xf>
    <xf numFmtId="0" fontId="7" fillId="0" borderId="0" xfId="3" applyAlignment="1">
      <alignment horizontal="center"/>
    </xf>
    <xf numFmtId="0" fontId="5" fillId="2" borderId="1" xfId="3" applyFont="1" applyFill="1" applyBorder="1" applyAlignment="1">
      <alignment horizontal="centerContinuous" vertical="center"/>
    </xf>
    <xf numFmtId="14" fontId="5" fillId="2" borderId="1" xfId="3" applyNumberFormat="1" applyFont="1" applyFill="1" applyBorder="1" applyAlignment="1">
      <alignment horizontal="center" vertical="center"/>
    </xf>
    <xf numFmtId="0" fontId="5" fillId="2" borderId="1" xfId="3" applyFont="1" applyFill="1" applyBorder="1" applyAlignment="1">
      <alignment horizontal="center" vertical="center"/>
    </xf>
    <xf numFmtId="0" fontId="15" fillId="0" borderId="0" xfId="0" applyFont="1" applyAlignment="1">
      <alignment horizontal="center"/>
    </xf>
    <xf numFmtId="0" fontId="19" fillId="0" borderId="0" xfId="0" applyFont="1"/>
    <xf numFmtId="0" fontId="0" fillId="0" borderId="5" xfId="0" applyBorder="1"/>
    <xf numFmtId="0" fontId="0" fillId="0" borderId="6" xfId="0" applyBorder="1"/>
    <xf numFmtId="0" fontId="7" fillId="0" borderId="1" xfId="3" applyBorder="1" applyAlignment="1">
      <alignment wrapText="1"/>
    </xf>
    <xf numFmtId="0" fontId="23" fillId="4" borderId="1" xfId="1" applyFont="1" applyFill="1" applyBorder="1" applyAlignment="1">
      <alignment horizontal="center" vertical="center" wrapText="1"/>
    </xf>
    <xf numFmtId="0" fontId="15" fillId="4" borderId="7" xfId="0" applyFont="1" applyFill="1" applyBorder="1" applyAlignment="1">
      <alignment horizontal="left"/>
    </xf>
    <xf numFmtId="0" fontId="19" fillId="0" borderId="0" xfId="0" applyFont="1" applyAlignment="1">
      <alignment wrapText="1"/>
    </xf>
    <xf numFmtId="0" fontId="16" fillId="4" borderId="7" xfId="0" applyFont="1" applyFill="1" applyBorder="1" applyAlignment="1">
      <alignment horizontal="left"/>
    </xf>
    <xf numFmtId="0" fontId="21" fillId="4" borderId="7" xfId="0" applyFont="1" applyFill="1" applyBorder="1" applyAlignment="1">
      <alignment horizontal="left"/>
    </xf>
    <xf numFmtId="14" fontId="18" fillId="4" borderId="1" xfId="0" applyNumberFormat="1" applyFont="1" applyFill="1" applyBorder="1" applyAlignment="1">
      <alignment horizontal="center"/>
    </xf>
    <xf numFmtId="0" fontId="25" fillId="0" borderId="0" xfId="0" applyFont="1"/>
    <xf numFmtId="0" fontId="26" fillId="0" borderId="1" xfId="0" applyFont="1" applyBorder="1" applyAlignment="1">
      <alignmen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0" fillId="0" borderId="1" xfId="0" applyBorder="1"/>
    <xf numFmtId="0" fontId="0" fillId="0" borderId="4" xfId="0" applyBorder="1"/>
    <xf numFmtId="0" fontId="0" fillId="6" borderId="0" xfId="0" applyFill="1"/>
    <xf numFmtId="0" fontId="0" fillId="7" borderId="0" xfId="0" applyFill="1"/>
    <xf numFmtId="0" fontId="0" fillId="8" borderId="0" xfId="0" applyFill="1"/>
    <xf numFmtId="0" fontId="25" fillId="6" borderId="0" xfId="0" applyFont="1" applyFill="1"/>
    <xf numFmtId="0" fontId="25" fillId="9" borderId="0" xfId="0" applyFont="1" applyFill="1"/>
    <xf numFmtId="0" fontId="0" fillId="9" borderId="0" xfId="0" applyFill="1"/>
    <xf numFmtId="0" fontId="25" fillId="7" borderId="0" xfId="0" applyFont="1" applyFill="1"/>
    <xf numFmtId="0" fontId="25" fillId="8" borderId="0" xfId="0" applyFont="1" applyFill="1"/>
    <xf numFmtId="0" fontId="0" fillId="5" borderId="0" xfId="0" applyFill="1"/>
    <xf numFmtId="0" fontId="15" fillId="7" borderId="0" xfId="0" applyFont="1" applyFill="1" applyAlignment="1">
      <alignment horizontal="left" wrapText="1"/>
    </xf>
    <xf numFmtId="0" fontId="11" fillId="10" borderId="1" xfId="1" applyFont="1" applyFill="1" applyBorder="1" applyAlignment="1">
      <alignment horizontal="center" vertical="center" wrapText="1"/>
    </xf>
    <xf numFmtId="0" fontId="15" fillId="10" borderId="1" xfId="0" applyFont="1" applyFill="1" applyBorder="1" applyAlignment="1">
      <alignment horizontal="center"/>
    </xf>
    <xf numFmtId="0" fontId="4" fillId="10" borderId="1" xfId="1" applyFont="1" applyFill="1" applyBorder="1" applyAlignment="1">
      <alignment horizontal="center" vertical="center" wrapText="1"/>
    </xf>
    <xf numFmtId="0" fontId="11" fillId="10" borderId="1" xfId="1" applyFont="1" applyFill="1" applyBorder="1" applyAlignment="1">
      <alignment horizontal="center" vertical="center"/>
    </xf>
    <xf numFmtId="0" fontId="12" fillId="10" borderId="4" xfId="3" applyFont="1" applyFill="1" applyBorder="1" applyAlignment="1">
      <alignment horizontal="center" vertical="center" wrapText="1"/>
    </xf>
    <xf numFmtId="14" fontId="0" fillId="0" borderId="0" xfId="0" applyNumberFormat="1"/>
    <xf numFmtId="0" fontId="24" fillId="11" borderId="0" xfId="0" applyFont="1" applyFill="1"/>
    <xf numFmtId="0" fontId="27" fillId="11" borderId="0" xfId="0" applyFont="1" applyFill="1"/>
    <xf numFmtId="0" fontId="0" fillId="11" borderId="0" xfId="0" applyFill="1"/>
    <xf numFmtId="0" fontId="24" fillId="0" borderId="0" xfId="0" applyFont="1"/>
    <xf numFmtId="0" fontId="28" fillId="7" borderId="1" xfId="0" applyFont="1" applyFill="1" applyBorder="1"/>
    <xf numFmtId="0" fontId="28" fillId="7" borderId="1" xfId="0" applyFont="1" applyFill="1" applyBorder="1" applyAlignment="1">
      <alignment wrapText="1"/>
    </xf>
    <xf numFmtId="0" fontId="28" fillId="0" borderId="0" xfId="0" applyFont="1"/>
    <xf numFmtId="0" fontId="0" fillId="7" borderId="1" xfId="0" applyFill="1" applyBorder="1"/>
    <xf numFmtId="0" fontId="29" fillId="0" borderId="1" xfId="0" applyFont="1" applyBorder="1"/>
    <xf numFmtId="0" fontId="29" fillId="0" borderId="4" xfId="0" applyFont="1" applyBorder="1"/>
    <xf numFmtId="0" fontId="29" fillId="0" borderId="7" xfId="0" applyFont="1" applyBorder="1"/>
    <xf numFmtId="0" fontId="29" fillId="0" borderId="15" xfId="0" applyFont="1" applyBorder="1"/>
    <xf numFmtId="0" fontId="29" fillId="0" borderId="0" xfId="0" applyFont="1"/>
    <xf numFmtId="0" fontId="25" fillId="0" borderId="7" xfId="0" applyFont="1" applyBorder="1"/>
    <xf numFmtId="0" fontId="25" fillId="0" borderId="15" xfId="0" applyFont="1" applyBorder="1"/>
    <xf numFmtId="0" fontId="25" fillId="0" borderId="1" xfId="0" applyFont="1" applyBorder="1"/>
    <xf numFmtId="0" fontId="11" fillId="12" borderId="1" xfId="1" applyFont="1" applyFill="1" applyBorder="1" applyAlignment="1">
      <alignment horizontal="center" vertical="center" wrapText="1"/>
    </xf>
    <xf numFmtId="0" fontId="15" fillId="13" borderId="1" xfId="0" applyFont="1" applyFill="1" applyBorder="1" applyAlignment="1">
      <alignment horizontal="center"/>
    </xf>
    <xf numFmtId="0" fontId="0" fillId="14" borderId="0" xfId="0" applyFill="1"/>
    <xf numFmtId="0" fontId="30" fillId="0" borderId="0" xfId="0" applyFont="1"/>
    <xf numFmtId="0" fontId="31" fillId="0" borderId="0" xfId="0" applyFont="1"/>
    <xf numFmtId="0" fontId="24" fillId="0" borderId="1" xfId="0" applyFont="1" applyBorder="1"/>
    <xf numFmtId="0" fontId="30" fillId="0" borderId="1" xfId="0" applyFont="1" applyBorder="1" applyAlignment="1">
      <alignment horizontal="right" vertical="top"/>
    </xf>
    <xf numFmtId="0" fontId="0" fillId="0" borderId="1" xfId="0" applyBorder="1" applyAlignment="1">
      <alignment horizontal="left"/>
    </xf>
    <xf numFmtId="0" fontId="31" fillId="0" borderId="1" xfId="0" applyFont="1" applyBorder="1" applyAlignment="1">
      <alignment horizontal="left" vertical="top" wrapText="1"/>
    </xf>
    <xf numFmtId="0" fontId="24" fillId="0" borderId="1" xfId="0" applyFont="1" applyBorder="1" applyAlignment="1">
      <alignment horizontal="center"/>
    </xf>
    <xf numFmtId="0" fontId="0" fillId="0" borderId="1" xfId="0" applyBorder="1" applyAlignment="1">
      <alignment horizontal="left" wrapText="1"/>
    </xf>
    <xf numFmtId="0" fontId="0" fillId="0" borderId="0" xfId="0" applyAlignment="1">
      <alignment horizontal="right"/>
    </xf>
    <xf numFmtId="0" fontId="20" fillId="0" borderId="0" xfId="3" applyFont="1" applyAlignment="1">
      <alignment horizontal="center" vertical="center" wrapText="1"/>
    </xf>
    <xf numFmtId="0" fontId="5" fillId="2" borderId="1" xfId="3" applyFont="1" applyFill="1" applyBorder="1" applyAlignment="1">
      <alignment horizontal="center" vertical="center"/>
    </xf>
    <xf numFmtId="0" fontId="5" fillId="2" borderId="1" xfId="3" applyFont="1" applyFill="1" applyBorder="1" applyAlignment="1">
      <alignment horizontal="center" vertical="center" wrapText="1"/>
    </xf>
    <xf numFmtId="0" fontId="6" fillId="2" borderId="1" xfId="3" applyFont="1" applyFill="1" applyBorder="1" applyAlignment="1">
      <alignment horizontal="center" vertical="center"/>
    </xf>
    <xf numFmtId="0" fontId="12" fillId="2" borderId="2" xfId="3" applyFont="1" applyFill="1" applyBorder="1" applyAlignment="1">
      <alignment horizontal="center" vertical="center" wrapText="1"/>
    </xf>
    <xf numFmtId="0" fontId="12" fillId="2" borderId="4" xfId="3" applyFont="1" applyFill="1" applyBorder="1" applyAlignment="1">
      <alignment horizontal="center" vertical="center" wrapText="1"/>
    </xf>
    <xf numFmtId="0" fontId="5" fillId="10" borderId="2" xfId="3" applyFont="1" applyFill="1" applyBorder="1" applyAlignment="1">
      <alignment horizontal="center" vertical="center"/>
    </xf>
    <xf numFmtId="0" fontId="5" fillId="10" borderId="3" xfId="3" applyFont="1" applyFill="1" applyBorder="1" applyAlignment="1">
      <alignment horizontal="center" vertical="center"/>
    </xf>
    <xf numFmtId="0" fontId="5" fillId="10" borderId="4" xfId="3" applyFont="1" applyFill="1" applyBorder="1" applyAlignment="1">
      <alignment horizontal="center" vertical="center"/>
    </xf>
    <xf numFmtId="0" fontId="0" fillId="0" borderId="0" xfId="0" applyAlignment="1">
      <alignment horizontal="center"/>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0" fillId="0" borderId="9" xfId="0" applyBorder="1" applyAlignment="1">
      <alignment horizontal="center"/>
    </xf>
    <xf numFmtId="0" fontId="0" fillId="0" borderId="7" xfId="0" applyBorder="1" applyAlignment="1">
      <alignment horizontal="center"/>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4" xfId="3" applyFont="1" applyFill="1" applyBorder="1" applyAlignment="1">
      <alignment horizontal="center" vertical="center" wrapText="1"/>
    </xf>
    <xf numFmtId="0" fontId="20" fillId="0" borderId="8" xfId="3" applyFont="1" applyBorder="1" applyAlignment="1">
      <alignment horizontal="center" vertical="center" wrapText="1"/>
    </xf>
  </cellXfs>
  <cellStyles count="54">
    <cellStyle name="Hyperlink 2" xfId="2" xr:uid="{00000000-0005-0000-0000-000000000000}"/>
    <cellStyle name="Normal" xfId="0" builtinId="0"/>
    <cellStyle name="Normal 10" xfId="3" xr:uid="{00000000-0005-0000-0000-000002000000}"/>
    <cellStyle name="Normal 10 2" xfId="4" xr:uid="{00000000-0005-0000-0000-000003000000}"/>
    <cellStyle name="Normal 11" xfId="5" xr:uid="{00000000-0005-0000-0000-000004000000}"/>
    <cellStyle name="Normal 11 2" xfId="6" xr:uid="{00000000-0005-0000-0000-000005000000}"/>
    <cellStyle name="Normal 12" xfId="7" xr:uid="{00000000-0005-0000-0000-000006000000}"/>
    <cellStyle name="Normal 12 2" xfId="8" xr:uid="{00000000-0005-0000-0000-000007000000}"/>
    <cellStyle name="Normal 12 2 2" xfId="9" xr:uid="{00000000-0005-0000-0000-000008000000}"/>
    <cellStyle name="Normal 12 3" xfId="10" xr:uid="{00000000-0005-0000-0000-000009000000}"/>
    <cellStyle name="Normal 13" xfId="11" xr:uid="{00000000-0005-0000-0000-00000A000000}"/>
    <cellStyle name="Normal 14" xfId="12" xr:uid="{00000000-0005-0000-0000-00000B000000}"/>
    <cellStyle name="Normal 14 2" xfId="13" xr:uid="{00000000-0005-0000-0000-00000C000000}"/>
    <cellStyle name="Normal 15" xfId="14" xr:uid="{00000000-0005-0000-0000-00000D000000}"/>
    <cellStyle name="Normal 15 2" xfId="15" xr:uid="{00000000-0005-0000-0000-00000E000000}"/>
    <cellStyle name="Normal 15 2 2" xfId="16" xr:uid="{00000000-0005-0000-0000-00000F000000}"/>
    <cellStyle name="Normal 16" xfId="17" xr:uid="{00000000-0005-0000-0000-000010000000}"/>
    <cellStyle name="Normal 17" xfId="18" xr:uid="{00000000-0005-0000-0000-000011000000}"/>
    <cellStyle name="Normal 18" xfId="19" xr:uid="{00000000-0005-0000-0000-000012000000}"/>
    <cellStyle name="Normal 19" xfId="20" xr:uid="{00000000-0005-0000-0000-000013000000}"/>
    <cellStyle name="Normal 2" xfId="21" xr:uid="{00000000-0005-0000-0000-000014000000}"/>
    <cellStyle name="Normal 2 2" xfId="22" xr:uid="{00000000-0005-0000-0000-000015000000}"/>
    <cellStyle name="Normal 20" xfId="23" xr:uid="{00000000-0005-0000-0000-000016000000}"/>
    <cellStyle name="Normal 21" xfId="24" xr:uid="{00000000-0005-0000-0000-000017000000}"/>
    <cellStyle name="Normal 22" xfId="25" xr:uid="{00000000-0005-0000-0000-000018000000}"/>
    <cellStyle name="Normal 23" xfId="26" xr:uid="{00000000-0005-0000-0000-000019000000}"/>
    <cellStyle name="Normal 24" xfId="27" xr:uid="{00000000-0005-0000-0000-00001A000000}"/>
    <cellStyle name="Normal 25" xfId="28" xr:uid="{00000000-0005-0000-0000-00001B000000}"/>
    <cellStyle name="Normal 26" xfId="29" xr:uid="{00000000-0005-0000-0000-00001C000000}"/>
    <cellStyle name="Normal 27" xfId="30" xr:uid="{00000000-0005-0000-0000-00001D000000}"/>
    <cellStyle name="Normal 28" xfId="31" xr:uid="{00000000-0005-0000-0000-00001E000000}"/>
    <cellStyle name="Normal 29" xfId="32" xr:uid="{00000000-0005-0000-0000-00001F000000}"/>
    <cellStyle name="Normal 3" xfId="33" xr:uid="{00000000-0005-0000-0000-000020000000}"/>
    <cellStyle name="Normal 3 2" xfId="34" xr:uid="{00000000-0005-0000-0000-000021000000}"/>
    <cellStyle name="Normal 30" xfId="35" xr:uid="{00000000-0005-0000-0000-000022000000}"/>
    <cellStyle name="Normal 31" xfId="36" xr:uid="{00000000-0005-0000-0000-000023000000}"/>
    <cellStyle name="Normal 32" xfId="37" xr:uid="{00000000-0005-0000-0000-000024000000}"/>
    <cellStyle name="Normal 33" xfId="38" xr:uid="{00000000-0005-0000-0000-000025000000}"/>
    <cellStyle name="Normal 34" xfId="1" xr:uid="{00000000-0005-0000-0000-000026000000}"/>
    <cellStyle name="Normal 4" xfId="39" xr:uid="{00000000-0005-0000-0000-000027000000}"/>
    <cellStyle name="Normal 4 2" xfId="40" xr:uid="{00000000-0005-0000-0000-000028000000}"/>
    <cellStyle name="Normal 4 3" xfId="41" xr:uid="{00000000-0005-0000-0000-000029000000}"/>
    <cellStyle name="Normal 5" xfId="42" xr:uid="{00000000-0005-0000-0000-00002A000000}"/>
    <cellStyle name="Normal 5 2" xfId="43" xr:uid="{00000000-0005-0000-0000-00002B000000}"/>
    <cellStyle name="Normal 5 2 2" xfId="44" xr:uid="{00000000-0005-0000-0000-00002C000000}"/>
    <cellStyle name="Normal 5 3" xfId="45" xr:uid="{00000000-0005-0000-0000-00002D000000}"/>
    <cellStyle name="Normal 6" xfId="46" xr:uid="{00000000-0005-0000-0000-00002E000000}"/>
    <cellStyle name="Normal 6 2" xfId="47" xr:uid="{00000000-0005-0000-0000-00002F000000}"/>
    <cellStyle name="Normal 7" xfId="48" xr:uid="{00000000-0005-0000-0000-000030000000}"/>
    <cellStyle name="Normal 7 2" xfId="49" xr:uid="{00000000-0005-0000-0000-000031000000}"/>
    <cellStyle name="Normal 8" xfId="50" xr:uid="{00000000-0005-0000-0000-000032000000}"/>
    <cellStyle name="Normal 8 2" xfId="51" xr:uid="{00000000-0005-0000-0000-000033000000}"/>
    <cellStyle name="Normal 9" xfId="52" xr:uid="{00000000-0005-0000-0000-000034000000}"/>
    <cellStyle name="Normal 9 2" xfId="53" xr:uid="{00000000-0005-0000-0000-000035000000}"/>
  </cellStyles>
  <dxfs count="0"/>
  <tableStyles count="0" defaultTableStyle="TableStyleMedium9" defaultPivotStyle="PivotStyleLight16"/>
  <colors>
    <mruColors>
      <color rgb="FF008000"/>
      <color rgb="FFC0C0C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heetMetadata" Target="metadata.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25527</xdr:rowOff>
    </xdr:from>
    <xdr:to>
      <xdr:col>0</xdr:col>
      <xdr:colOff>2724150</xdr:colOff>
      <xdr:row>1</xdr:row>
      <xdr:rowOff>526923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16027"/>
          <a:ext cx="2686050" cy="501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56769</xdr:rowOff>
    </xdr:from>
    <xdr:to>
      <xdr:col>0</xdr:col>
      <xdr:colOff>2657474</xdr:colOff>
      <xdr:row>1</xdr:row>
      <xdr:rowOff>552830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269"/>
          <a:ext cx="2657474" cy="4960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ffs01\rv%20team\Link%20Busta%20(DO%20NOT%20DELETE%20THIS%20FI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projp02.oa.caiso.com/Users/gkatta/AppData/Local/Microsoft/Windows/Temporary%20Internet%20Files/Content.IE5/8WSC1CLA/ResourceAdequacyPlanTemplate.xls"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personal/femi_ethree_com/Documents/CPUC%20IRP%20Resource%20Potential,%20Land-Use,%20and%20Busbar%20Mapping%20Tasks/IRP-TPP%20Working%20Group%20Data/2022-23_TPP_Busbar_Mapping_Data/Non_Battery_And_Battery_Mapping_Calc/Substation_Table_BatteryMapCriteria_Draft_08202021.xlsx?1CE54E4F" TargetMode="External"/><Relationship Id="rId1" Type="http://schemas.openxmlformats.org/officeDocument/2006/relationships/externalLinkPath" Target="file:///\\1CE54E4F\Substation_Table_BatteryMapCriteria_Draft_082020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CE54E4F\Substation_Table_BatteryMapCriteria_Draft_08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USERS\EMosley\General%20Marketing\Bloomberg%20One%20Pag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0D740FB\Substation_Table_BatteryMapCriteria_46MMT_1214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e\workgroup\CED%202005\F&amp;I\2004-10-25_DEMAND_FORM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FN\AppData\Local\Temp\Temp1_RESOLVE_20210915_public%20PSP%20Ruling.zip\2021%20PSP%20RESOLVE%20Package\CPUC%20IRP%20RESOLVE_Resource%20Costs%20and%20Build_2021-08-17_FINAL.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records.oa.caiso.com/E3%20Projects/CPUC%20IRP/RESOLVE/RESOLVE%202021%20TPP%20Prep/RESOLVE_Resource%20Costs%20and%20Build_2021-08-06.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LCR\2019\NetQualifyingCapacityList-2019-LCR-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yimer\AppData\Local\Microsoft\Windows\Temporary%20Internet%20Files\Content.Outlook\06V6M1RF\SCE%20GIP%20Projects_2016-03-14_For-CAI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UNIT_320\CED%202009\Revised\ControlAreaworkfiles\revisedEnergyandPeakforecastbyL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ink Busta (DO NOT DELETE THIS "/>
      <sheetName val="Traffic_Rev"/>
      <sheetName val="RTL-IP-Dep-FA"/>
      <sheetName val="IA - Summary"/>
      <sheetName val="Assumptions"/>
      <sheetName val="#REF"/>
      <sheetName val="IPRD"/>
      <sheetName val="Inventec"/>
      <sheetName val="Broadcom"/>
      <sheetName val="VARS"/>
      <sheetName val="7 Qtr (1Q00-3Q01)"/>
      <sheetName val="Cap-FA"/>
      <sheetName val="Assumptions and Inputs"/>
      <sheetName val="Summary"/>
      <sheetName val="Risk Data"/>
      <sheetName val="Bal Sht 9-30-01"/>
      <sheetName val="Do not use"/>
      <sheetName val="LOH0197"/>
      <sheetName val="CAPITAL"/>
      <sheetName val="CAPMIP"/>
      <sheetName val="Input1"/>
      <sheetName val="Input2"/>
      <sheetName val="EPG"/>
      <sheetName val="Music"/>
      <sheetName val="Shopping"/>
      <sheetName val="Weather"/>
      <sheetName val="Banking"/>
      <sheetName val="Cost to Customer"/>
      <sheetName val="2001"/>
      <sheetName val="Q3"/>
      <sheetName val="Q4"/>
      <sheetName val="Projections 2"/>
      <sheetName val="Inputs"/>
      <sheetName val="key_inputs"/>
      <sheetName val="Proj. Financials"/>
      <sheetName val="KeyMultInputs"/>
      <sheetName val="Attrition"/>
      <sheetName val="Iowa Curves"/>
      <sheetName val="Historical"/>
      <sheetName val="Mult-3yr"/>
      <sheetName val="WP_Hist ABC"/>
      <sheetName val="Exb II.1_Summary Taira"/>
      <sheetName val="Detail Schedules"/>
      <sheetName val="Forecast"/>
      <sheetName val="Jobs"/>
      <sheetName val="dom-salaries"/>
      <sheetName val="Trends &amp; Rates"/>
      <sheetName val="Deferred Maint - old"/>
      <sheetName val="Deferred Add"/>
      <sheetName val="Existing"/>
      <sheetName val="INPUT"/>
      <sheetName val="DCF"/>
      <sheetName val="Historical IS"/>
      <sheetName val="LCOE"/>
      <sheetName val="Scratch and Validation Rules"/>
      <sheetName val="MA SREC Prices"/>
      <sheetName val="Drop Down"/>
      <sheetName val="Topaz_Wind_LLC"/>
      <sheetName val="Update_Tracker"/>
      <sheetName val="Dash"/>
      <sheetName val="Main_Inputs"/>
      <sheetName val="CTB"/>
      <sheetName val="Post-Flip PAYG"/>
      <sheetName val="Topaz_Wind_LLC_Allocations"/>
      <sheetName val="Tax_Equity_Accounts"/>
      <sheetName val="Metrics"/>
      <sheetName val="XIRR_Flip_Tracker"/>
      <sheetName val="CD_EY Cost Seg_Tax"/>
      <sheetName val="CD_EY Cost Seg_Val"/>
      <sheetName val="HH1_EY Cost Seg_Tax"/>
      <sheetName val="HH1_EY Cost Seg_Val"/>
      <sheetName val="COD_Depr_Inputs"/>
      <sheetName val="2017_Tax_Depr"/>
      <sheetName val="CD_PTC Exp_1.5_87"/>
      <sheetName val="CD_PTC Exp_1.5_77"/>
      <sheetName val="HH1_PTC Exp_1.5_87"/>
      <sheetName val="HH1_PTC Exp_1.5_87a"/>
      <sheetName val="Hours In Period"/>
      <sheetName val="OM_Inputs"/>
      <sheetName val="CD_Pro_Forma"/>
      <sheetName val="HH1_Pro_Forma"/>
      <sheetName val="CD_Rev_Build"/>
      <sheetName val="HH1_Rev_Build"/>
      <sheetName val="Rev_Inputs"/>
      <sheetName val="Hedge &amp; TA"/>
      <sheetName val="Merchant_and_Rec_Pricing"/>
      <sheetName val="NEER_Accounting"/>
      <sheetName val="Defd_Contrib_Sched"/>
      <sheetName val="Schedule 4.3(k)"/>
      <sheetName val="12x24_Inputs"/>
      <sheetName val="SREC Curves"/>
      <sheetName val="Link_Busta_(DO_NOT_DELETE_THIS_"/>
      <sheetName val="IA_-_Summary"/>
      <sheetName val="7_Qtr_(1Q00-3Q01)"/>
      <sheetName val="Assumptions_and_Inputs"/>
      <sheetName val="Risk_Data"/>
      <sheetName val="Bal_Sht_9-30-01"/>
      <sheetName val="Do_not_use"/>
      <sheetName val="Cost_to_Customer"/>
      <sheetName val="Projections_2"/>
      <sheetName val="Historical_IS"/>
      <sheetName val="Detail_Schedules"/>
      <sheetName val="Trends_&amp;_Rates"/>
      <sheetName val="Deferred_Maint_-_old"/>
      <sheetName val="Deferred_Add"/>
      <sheetName val="Proj__Financials"/>
      <sheetName val="Iowa_Curves"/>
      <sheetName val="WP_Hist_ABC"/>
      <sheetName val="Exb_II_1_Summary_Taira"/>
      <sheetName val="Exh B-8"/>
      <sheetName val="Exh B-5"/>
      <sheetName val="Exh B-2"/>
      <sheetName val="Exh B-6"/>
      <sheetName val="Exh B-4"/>
      <sheetName val="Exh B-3"/>
      <sheetName val="Exh B-7"/>
      <sheetName val="Exh B-1"/>
      <sheetName val="Dismantlement R06S REVISED"/>
      <sheetName val="2020 Dismantlement Detail"/>
      <sheetName val="Tie Out to BOBJ"/>
      <sheetName val="2020 Prior Detail"/>
      <sheetName val="Variance Comments"/>
      <sheetName val="New Company code"/>
      <sheetName val="2018 Dismantlement Detail"/>
      <sheetName val="2018 Dismantlement in BOBJ"/>
      <sheetName val="New Companies"/>
      <sheetName val="VR06S B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ources"/>
      <sheetName val="Other"/>
      <sheetName val="Lists"/>
      <sheetName val="Sheet1"/>
      <sheetName val="PRM For Annual RA"/>
      <sheetName val="Flexible RA Capacity"/>
    </sheetNames>
    <sheetDataSet>
      <sheetData sheetId="0" refreshError="1"/>
      <sheetData sheetId="1" refreshError="1"/>
      <sheetData sheetId="2">
        <row r="2">
          <cell r="A2" t="str">
            <v>Monthly</v>
          </cell>
        </row>
        <row r="3">
          <cell r="A3" t="str">
            <v>Annual</v>
          </cell>
        </row>
      </sheetData>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 val="Sheet1"/>
    </sheetNames>
    <sheetDataSet>
      <sheetData sheetId="0"/>
      <sheetData sheetId="1"/>
      <sheetData sheetId="2">
        <row r="14">
          <cell r="L14">
            <v>0.9</v>
          </cell>
        </row>
      </sheetData>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 val="Sheet1"/>
    </sheetNames>
    <sheetDataSet>
      <sheetData sheetId="0"/>
      <sheetData sheetId="1"/>
      <sheetData sheetId="2">
        <row r="14">
          <cell r="L14">
            <v>0.9</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 val="1st Bond"/>
      <sheetName val="2nd Bond"/>
      <sheetName val="3rd Bond"/>
      <sheetName val="Quote"/>
      <sheetName val="Inputs"/>
      <sheetName val="ProjQtr"/>
      <sheetName val="WindQtr"/>
      <sheetName val="Summary"/>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s>
    <sheetDataSet>
      <sheetData sheetId="0" refreshError="1"/>
      <sheetData sheetId="1" refreshError="1"/>
      <sheetData sheetId="2" refreshError="1">
        <row r="14">
          <cell r="L14">
            <v>0.9</v>
          </cell>
        </row>
        <row r="15">
          <cell r="L15">
            <v>0.36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1.1"/>
      <sheetName val="Form1.2"/>
      <sheetName val="Form1.3"/>
      <sheetName val="Form1.4"/>
      <sheetName val="Form1.5"/>
      <sheetName val="Form1.6"/>
      <sheetName val="Form1.7"/>
      <sheetName val="Form2.1"/>
      <sheetName val="Form2.2"/>
      <sheetName val="Form2.3"/>
      <sheetName val="Form2.4"/>
      <sheetName val="Form3.1a"/>
      <sheetName val="Form3.1b"/>
      <sheetName val="Form3.2"/>
      <sheetName val="Form3.3"/>
      <sheetName val="Form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Resources - Scenario Costs All"/>
      <sheetName val="Resources - Scenario Costs"/>
      <sheetName val="Resources - Scenario Build"/>
      <sheetName val="Resources - Baseline"/>
      <sheetName val="Gen_List"/>
      <sheetName val="Output_Table"/>
      <sheetName val="Supply - Curve"/>
      <sheetName val="Pro_Forma"/>
      <sheetName val="Resource_Characteristics"/>
      <sheetName val="Capex Trajectories"/>
      <sheetName val="FO&amp;M Trajectories"/>
      <sheetName val="Financing Trajectories"/>
      <sheetName val="OSW_Capex Traj_2019dollar"/>
      <sheetName val="OSW_FO&amp;M Traj_2019dollar"/>
      <sheetName val="Lists"/>
    </sheetNames>
    <sheetDataSet>
      <sheetData sheetId="0">
        <row r="5">
          <cell r="C5" t="str">
            <v>DRECP/SJV</v>
          </cell>
        </row>
      </sheetData>
      <sheetData sheetId="1" refreshError="1"/>
      <sheetData sheetId="2" refreshError="1"/>
      <sheetData sheetId="3" refreshError="1"/>
      <sheetData sheetId="4">
        <row r="25">
          <cell r="C25" t="str">
            <v>CAISO_CHP</v>
          </cell>
        </row>
      </sheetData>
      <sheetData sheetId="5"/>
      <sheetData sheetId="6">
        <row r="8">
          <cell r="D8">
            <v>2018</v>
          </cell>
          <cell r="E8">
            <v>2019</v>
          </cell>
          <cell r="F8">
            <v>2020</v>
          </cell>
          <cell r="G8">
            <v>2021</v>
          </cell>
          <cell r="H8">
            <v>2022</v>
          </cell>
          <cell r="I8">
            <v>2023</v>
          </cell>
          <cell r="J8">
            <v>2024</v>
          </cell>
          <cell r="K8">
            <v>2025</v>
          </cell>
          <cell r="L8">
            <v>2026</v>
          </cell>
          <cell r="M8">
            <v>2027</v>
          </cell>
          <cell r="N8">
            <v>2028</v>
          </cell>
          <cell r="O8">
            <v>2029</v>
          </cell>
          <cell r="P8">
            <v>2030</v>
          </cell>
          <cell r="Q8">
            <v>2031</v>
          </cell>
          <cell r="R8">
            <v>2032</v>
          </cell>
          <cell r="S8">
            <v>2033</v>
          </cell>
          <cell r="T8">
            <v>2034</v>
          </cell>
          <cell r="U8">
            <v>2035</v>
          </cell>
          <cell r="V8">
            <v>2036</v>
          </cell>
          <cell r="W8">
            <v>2037</v>
          </cell>
          <cell r="X8">
            <v>2038</v>
          </cell>
          <cell r="Y8">
            <v>2039</v>
          </cell>
          <cell r="Z8">
            <v>2040</v>
          </cell>
          <cell r="AA8">
            <v>2041</v>
          </cell>
          <cell r="AB8">
            <v>2042</v>
          </cell>
          <cell r="AC8">
            <v>2043</v>
          </cell>
          <cell r="AD8">
            <v>2044</v>
          </cell>
          <cell r="AE8">
            <v>2045</v>
          </cell>
          <cell r="AF8">
            <v>2046</v>
          </cell>
          <cell r="AG8">
            <v>2047</v>
          </cell>
          <cell r="AH8">
            <v>2048</v>
          </cell>
          <cell r="AI8">
            <v>2049</v>
          </cell>
          <cell r="AJ8">
            <v>2050</v>
          </cell>
        </row>
        <row r="9">
          <cell r="C9" t="str">
            <v>Solar - Dist</v>
          </cell>
          <cell r="D9">
            <v>216.36</v>
          </cell>
          <cell r="E9">
            <v>198.08</v>
          </cell>
          <cell r="F9">
            <v>187.32</v>
          </cell>
          <cell r="G9">
            <v>176.55</v>
          </cell>
          <cell r="H9">
            <v>165.79</v>
          </cell>
          <cell r="I9">
            <v>157.05000000000001</v>
          </cell>
          <cell r="J9">
            <v>132.66999999999999</v>
          </cell>
          <cell r="K9">
            <v>124.54</v>
          </cell>
          <cell r="L9">
            <v>117.71</v>
          </cell>
          <cell r="M9">
            <v>110.32</v>
          </cell>
          <cell r="N9">
            <v>101.02</v>
          </cell>
          <cell r="O9">
            <v>91.44</v>
          </cell>
          <cell r="P9">
            <v>81.59</v>
          </cell>
          <cell r="Q9">
            <v>80.62</v>
          </cell>
          <cell r="R9">
            <v>79.650000000000006</v>
          </cell>
          <cell r="S9">
            <v>78.680000000000007</v>
          </cell>
          <cell r="T9">
            <v>77.709999999999994</v>
          </cell>
          <cell r="U9">
            <v>76.739999999999995</v>
          </cell>
          <cell r="V9">
            <v>75.78</v>
          </cell>
          <cell r="W9">
            <v>74.81</v>
          </cell>
          <cell r="X9">
            <v>73.84</v>
          </cell>
          <cell r="Y9">
            <v>72.87</v>
          </cell>
          <cell r="Z9">
            <v>71.900000000000006</v>
          </cell>
          <cell r="AA9">
            <v>70.930000000000007</v>
          </cell>
          <cell r="AB9">
            <v>69.97</v>
          </cell>
          <cell r="AC9">
            <v>69</v>
          </cell>
          <cell r="AD9">
            <v>68.03</v>
          </cell>
          <cell r="AE9">
            <v>67.06</v>
          </cell>
          <cell r="AF9">
            <v>66.09</v>
          </cell>
          <cell r="AG9">
            <v>65.12</v>
          </cell>
          <cell r="AH9">
            <v>64.16</v>
          </cell>
          <cell r="AI9">
            <v>63.19</v>
          </cell>
          <cell r="AJ9">
            <v>62.22</v>
          </cell>
        </row>
        <row r="10">
          <cell r="C10" t="str">
            <v>Solar - Commercial</v>
          </cell>
          <cell r="D10">
            <v>136.11000000000001</v>
          </cell>
          <cell r="E10">
            <v>120.22</v>
          </cell>
          <cell r="F10">
            <v>115.55</v>
          </cell>
          <cell r="G10">
            <v>110.87</v>
          </cell>
          <cell r="H10">
            <v>106.2</v>
          </cell>
          <cell r="I10">
            <v>102.85</v>
          </cell>
          <cell r="J10">
            <v>89.16</v>
          </cell>
          <cell r="K10">
            <v>86.08</v>
          </cell>
          <cell r="L10">
            <v>84.01</v>
          </cell>
          <cell r="M10">
            <v>81.7</v>
          </cell>
          <cell r="N10">
            <v>78.11</v>
          </cell>
          <cell r="O10">
            <v>74.39</v>
          </cell>
          <cell r="P10">
            <v>70.56</v>
          </cell>
          <cell r="Q10">
            <v>69.739999999999995</v>
          </cell>
          <cell r="R10">
            <v>68.91</v>
          </cell>
          <cell r="S10">
            <v>68.09</v>
          </cell>
          <cell r="T10">
            <v>67.27</v>
          </cell>
          <cell r="U10">
            <v>66.45</v>
          </cell>
          <cell r="V10">
            <v>65.63</v>
          </cell>
          <cell r="W10">
            <v>64.81</v>
          </cell>
          <cell r="X10">
            <v>63.99</v>
          </cell>
          <cell r="Y10">
            <v>63.17</v>
          </cell>
          <cell r="Z10">
            <v>62.34</v>
          </cell>
          <cell r="AA10">
            <v>61.52</v>
          </cell>
          <cell r="AB10">
            <v>60.7</v>
          </cell>
          <cell r="AC10">
            <v>59.88</v>
          </cell>
          <cell r="AD10">
            <v>59.06</v>
          </cell>
          <cell r="AE10">
            <v>58.24</v>
          </cell>
          <cell r="AF10">
            <v>57.42</v>
          </cell>
          <cell r="AG10">
            <v>56.59</v>
          </cell>
          <cell r="AH10">
            <v>55.77</v>
          </cell>
          <cell r="AI10">
            <v>54.95</v>
          </cell>
          <cell r="AJ10">
            <v>54.13</v>
          </cell>
        </row>
        <row r="11">
          <cell r="C11" t="str">
            <v>Solar - Tracking</v>
          </cell>
          <cell r="D11">
            <v>85.22</v>
          </cell>
          <cell r="E11">
            <v>74.87</v>
          </cell>
          <cell r="F11">
            <v>72.099999999999994</v>
          </cell>
          <cell r="G11">
            <v>69.349999999999994</v>
          </cell>
          <cell r="H11">
            <v>66.59</v>
          </cell>
          <cell r="I11">
            <v>64.56</v>
          </cell>
          <cell r="J11">
            <v>57.22</v>
          </cell>
          <cell r="K11">
            <v>55.3</v>
          </cell>
          <cell r="L11">
            <v>54.03</v>
          </cell>
          <cell r="M11">
            <v>52.63</v>
          </cell>
          <cell r="N11">
            <v>50.51</v>
          </cell>
          <cell r="O11">
            <v>48.33</v>
          </cell>
          <cell r="P11">
            <v>46.08</v>
          </cell>
          <cell r="Q11">
            <v>45.67</v>
          </cell>
          <cell r="R11">
            <v>45.26</v>
          </cell>
          <cell r="S11">
            <v>44.85</v>
          </cell>
          <cell r="T11">
            <v>44.44</v>
          </cell>
          <cell r="U11">
            <v>44.03</v>
          </cell>
          <cell r="V11">
            <v>43.62</v>
          </cell>
          <cell r="W11">
            <v>43.22</v>
          </cell>
          <cell r="X11">
            <v>42.81</v>
          </cell>
          <cell r="Y11">
            <v>42.4</v>
          </cell>
          <cell r="Z11">
            <v>41.99</v>
          </cell>
          <cell r="AA11">
            <v>41.58</v>
          </cell>
          <cell r="AB11">
            <v>41.17</v>
          </cell>
          <cell r="AC11">
            <v>40.76</v>
          </cell>
          <cell r="AD11">
            <v>40.35</v>
          </cell>
          <cell r="AE11">
            <v>39.94</v>
          </cell>
          <cell r="AF11">
            <v>39.53</v>
          </cell>
          <cell r="AG11">
            <v>39.119999999999997</v>
          </cell>
          <cell r="AH11">
            <v>38.71</v>
          </cell>
          <cell r="AI11">
            <v>38.299999999999997</v>
          </cell>
          <cell r="AJ11">
            <v>37.89</v>
          </cell>
        </row>
        <row r="12">
          <cell r="C12" t="str">
            <v>Solar Thermal</v>
          </cell>
          <cell r="D12">
            <v>545.21</v>
          </cell>
          <cell r="E12">
            <v>519.91</v>
          </cell>
          <cell r="F12">
            <v>494.61</v>
          </cell>
          <cell r="G12">
            <v>469.31</v>
          </cell>
          <cell r="H12">
            <v>444.49</v>
          </cell>
          <cell r="I12">
            <v>434.34</v>
          </cell>
          <cell r="J12">
            <v>379.49</v>
          </cell>
          <cell r="K12">
            <v>371.95</v>
          </cell>
          <cell r="L12">
            <v>369.09</v>
          </cell>
          <cell r="M12">
            <v>366.76</v>
          </cell>
          <cell r="N12">
            <v>359.78</v>
          </cell>
          <cell r="O12">
            <v>353.41</v>
          </cell>
          <cell r="P12">
            <v>347.94</v>
          </cell>
          <cell r="Q12">
            <v>339.64</v>
          </cell>
          <cell r="R12">
            <v>332.21</v>
          </cell>
          <cell r="S12">
            <v>325.64</v>
          </cell>
          <cell r="T12">
            <v>319.69</v>
          </cell>
          <cell r="U12">
            <v>314.58</v>
          </cell>
          <cell r="V12">
            <v>310</v>
          </cell>
          <cell r="W12">
            <v>306.01</v>
          </cell>
          <cell r="X12">
            <v>302.62</v>
          </cell>
          <cell r="Y12">
            <v>299.66000000000003</v>
          </cell>
          <cell r="Z12">
            <v>297.10000000000002</v>
          </cell>
          <cell r="AA12">
            <v>294.85000000000002</v>
          </cell>
          <cell r="AB12">
            <v>292.93</v>
          </cell>
          <cell r="AC12">
            <v>291.31</v>
          </cell>
          <cell r="AD12">
            <v>289.81</v>
          </cell>
          <cell r="AE12">
            <v>288.39</v>
          </cell>
          <cell r="AF12">
            <v>287.14999999999998</v>
          </cell>
          <cell r="AG12">
            <v>285.8</v>
          </cell>
          <cell r="AH12">
            <v>284.49</v>
          </cell>
          <cell r="AI12">
            <v>283.08999999999997</v>
          </cell>
          <cell r="AJ12">
            <v>281.45</v>
          </cell>
        </row>
        <row r="13">
          <cell r="C13" t="str">
            <v>Wind - Class2 (47% CF)</v>
          </cell>
          <cell r="D13">
            <v>109.65</v>
          </cell>
          <cell r="E13">
            <v>108.11</v>
          </cell>
          <cell r="F13">
            <v>106.38</v>
          </cell>
          <cell r="G13">
            <v>100.17</v>
          </cell>
          <cell r="H13">
            <v>93.56</v>
          </cell>
          <cell r="I13">
            <v>93.11</v>
          </cell>
          <cell r="J13">
            <v>92.58</v>
          </cell>
          <cell r="K13">
            <v>76.97</v>
          </cell>
          <cell r="L13">
            <v>77.25</v>
          </cell>
          <cell r="M13">
            <v>77.41</v>
          </cell>
          <cell r="N13">
            <v>76.400000000000006</v>
          </cell>
          <cell r="O13">
            <v>75.3</v>
          </cell>
          <cell r="P13">
            <v>74.13</v>
          </cell>
          <cell r="Q13">
            <v>73.37</v>
          </cell>
          <cell r="R13">
            <v>72.62</v>
          </cell>
          <cell r="S13">
            <v>71.86</v>
          </cell>
          <cell r="T13">
            <v>71.11</v>
          </cell>
          <cell r="U13">
            <v>70.349999999999994</v>
          </cell>
          <cell r="V13">
            <v>69.59</v>
          </cell>
          <cell r="W13">
            <v>68.83</v>
          </cell>
          <cell r="X13">
            <v>68.06</v>
          </cell>
          <cell r="Y13">
            <v>67.3</v>
          </cell>
          <cell r="Z13">
            <v>66.53</v>
          </cell>
          <cell r="AA13">
            <v>65.760000000000005</v>
          </cell>
          <cell r="AB13">
            <v>64.989999999999995</v>
          </cell>
          <cell r="AC13">
            <v>64.22</v>
          </cell>
          <cell r="AD13">
            <v>63.45</v>
          </cell>
          <cell r="AE13">
            <v>62.67</v>
          </cell>
          <cell r="AF13">
            <v>61.89</v>
          </cell>
          <cell r="AG13">
            <v>61.12</v>
          </cell>
          <cell r="AH13">
            <v>60.34</v>
          </cell>
          <cell r="AI13">
            <v>59.56</v>
          </cell>
          <cell r="AJ13">
            <v>58.77</v>
          </cell>
        </row>
        <row r="14">
          <cell r="C14" t="str">
            <v>Wind - Class5 (41% CF)</v>
          </cell>
          <cell r="D14">
            <v>109.06</v>
          </cell>
          <cell r="E14">
            <v>107.72</v>
          </cell>
          <cell r="F14">
            <v>106.15</v>
          </cell>
          <cell r="G14">
            <v>100.09</v>
          </cell>
          <cell r="H14">
            <v>93.59</v>
          </cell>
          <cell r="I14">
            <v>93.22</v>
          </cell>
          <cell r="J14">
            <v>92.76</v>
          </cell>
          <cell r="K14">
            <v>77.150000000000006</v>
          </cell>
          <cell r="L14">
            <v>77.45</v>
          </cell>
          <cell r="M14">
            <v>77.599999999999994</v>
          </cell>
          <cell r="N14">
            <v>76.540000000000006</v>
          </cell>
          <cell r="O14">
            <v>75.39</v>
          </cell>
          <cell r="P14">
            <v>74.13</v>
          </cell>
          <cell r="Q14">
            <v>73.53</v>
          </cell>
          <cell r="R14">
            <v>72.94</v>
          </cell>
          <cell r="S14">
            <v>72.34</v>
          </cell>
          <cell r="T14">
            <v>71.73</v>
          </cell>
          <cell r="U14">
            <v>71.13</v>
          </cell>
          <cell r="V14">
            <v>70.52</v>
          </cell>
          <cell r="W14">
            <v>69.91</v>
          </cell>
          <cell r="X14">
            <v>69.3</v>
          </cell>
          <cell r="Y14">
            <v>68.680000000000007</v>
          </cell>
          <cell r="Z14">
            <v>68.06</v>
          </cell>
          <cell r="AA14">
            <v>67.44</v>
          </cell>
          <cell r="AB14">
            <v>66.81</v>
          </cell>
          <cell r="AC14">
            <v>66.180000000000007</v>
          </cell>
          <cell r="AD14">
            <v>65.55</v>
          </cell>
          <cell r="AE14">
            <v>64.92</v>
          </cell>
          <cell r="AF14">
            <v>64.28</v>
          </cell>
          <cell r="AG14">
            <v>63.64</v>
          </cell>
          <cell r="AH14">
            <v>62.99</v>
          </cell>
          <cell r="AI14">
            <v>62.35</v>
          </cell>
          <cell r="AJ14">
            <v>61.7</v>
          </cell>
        </row>
        <row r="15">
          <cell r="C15" t="str">
            <v>Wind - Class6 (38% CF)</v>
          </cell>
          <cell r="D15">
            <v>116.32</v>
          </cell>
          <cell r="E15">
            <v>115.82</v>
          </cell>
          <cell r="F15">
            <v>115.09</v>
          </cell>
          <cell r="G15">
            <v>109.45</v>
          </cell>
          <cell r="H15">
            <v>103.26</v>
          </cell>
          <cell r="I15">
            <v>103.8</v>
          </cell>
          <cell r="J15">
            <v>104.26</v>
          </cell>
          <cell r="K15">
            <v>87.58</v>
          </cell>
          <cell r="L15">
            <v>88.83</v>
          </cell>
          <cell r="M15">
            <v>89.96</v>
          </cell>
          <cell r="N15">
            <v>89.74</v>
          </cell>
          <cell r="O15">
            <v>89.44</v>
          </cell>
          <cell r="P15">
            <v>89.04</v>
          </cell>
          <cell r="Q15">
            <v>88</v>
          </cell>
          <cell r="R15">
            <v>86.95</v>
          </cell>
          <cell r="S15">
            <v>85.89</v>
          </cell>
          <cell r="T15">
            <v>84.83</v>
          </cell>
          <cell r="U15">
            <v>83.77</v>
          </cell>
          <cell r="V15">
            <v>82.7</v>
          </cell>
          <cell r="W15">
            <v>81.62</v>
          </cell>
          <cell r="X15">
            <v>80.540000000000006</v>
          </cell>
          <cell r="Y15">
            <v>79.45</v>
          </cell>
          <cell r="Z15">
            <v>78.36</v>
          </cell>
          <cell r="AA15">
            <v>77.27</v>
          </cell>
          <cell r="AB15">
            <v>76.16</v>
          </cell>
          <cell r="AC15">
            <v>75.06</v>
          </cell>
          <cell r="AD15">
            <v>73.95</v>
          </cell>
          <cell r="AE15">
            <v>72.83</v>
          </cell>
          <cell r="AF15">
            <v>71.709999999999994</v>
          </cell>
          <cell r="AG15">
            <v>70.58</v>
          </cell>
          <cell r="AH15">
            <v>69.45</v>
          </cell>
          <cell r="AI15">
            <v>68.31</v>
          </cell>
          <cell r="AJ15">
            <v>67.16</v>
          </cell>
        </row>
        <row r="16">
          <cell r="C16" t="str">
            <v>Wind - Class8 (30% CF)</v>
          </cell>
          <cell r="D16">
            <v>152.27000000000001</v>
          </cell>
          <cell r="E16">
            <v>151.37</v>
          </cell>
          <cell r="F16">
            <v>150.16</v>
          </cell>
          <cell r="G16">
            <v>142.56</v>
          </cell>
          <cell r="H16">
            <v>134.22999999999999</v>
          </cell>
          <cell r="I16">
            <v>134.66999999999999</v>
          </cell>
          <cell r="J16">
            <v>135</v>
          </cell>
          <cell r="K16">
            <v>113.15</v>
          </cell>
          <cell r="L16">
            <v>114.49</v>
          </cell>
          <cell r="M16">
            <v>115.67</v>
          </cell>
          <cell r="N16">
            <v>115.1</v>
          </cell>
          <cell r="O16">
            <v>114.39</v>
          </cell>
          <cell r="P16">
            <v>113.55</v>
          </cell>
          <cell r="Q16">
            <v>112.25</v>
          </cell>
          <cell r="R16">
            <v>110.94</v>
          </cell>
          <cell r="S16">
            <v>109.63</v>
          </cell>
          <cell r="T16">
            <v>108.3</v>
          </cell>
          <cell r="U16">
            <v>106.97</v>
          </cell>
          <cell r="V16">
            <v>105.63</v>
          </cell>
          <cell r="W16">
            <v>104.28</v>
          </cell>
          <cell r="X16">
            <v>102.92</v>
          </cell>
          <cell r="Y16">
            <v>101.56</v>
          </cell>
          <cell r="Z16">
            <v>100.18</v>
          </cell>
          <cell r="AA16">
            <v>98.8</v>
          </cell>
          <cell r="AB16">
            <v>97.41</v>
          </cell>
          <cell r="AC16">
            <v>96.01</v>
          </cell>
          <cell r="AD16">
            <v>94.6</v>
          </cell>
          <cell r="AE16">
            <v>93.18</v>
          </cell>
          <cell r="AF16">
            <v>91.76</v>
          </cell>
          <cell r="AG16">
            <v>90.33</v>
          </cell>
          <cell r="AH16">
            <v>88.89</v>
          </cell>
          <cell r="AI16">
            <v>87.44</v>
          </cell>
          <cell r="AJ16">
            <v>85.98</v>
          </cell>
        </row>
        <row r="17">
          <cell r="C17" t="str">
            <v>Floating Offshore Wind - Class11 (48% CF)</v>
          </cell>
          <cell r="D17">
            <v>333</v>
          </cell>
          <cell r="E17">
            <v>307.88</v>
          </cell>
          <cell r="F17">
            <v>284.87</v>
          </cell>
          <cell r="G17">
            <v>255.1</v>
          </cell>
          <cell r="H17">
            <v>228.38</v>
          </cell>
          <cell r="I17">
            <v>215.24</v>
          </cell>
          <cell r="J17">
            <v>203.14</v>
          </cell>
          <cell r="K17">
            <v>171.37</v>
          </cell>
          <cell r="L17">
            <v>165.07</v>
          </cell>
          <cell r="M17">
            <v>159.31</v>
          </cell>
          <cell r="N17">
            <v>151.77000000000001</v>
          </cell>
          <cell r="O17">
            <v>145.1</v>
          </cell>
          <cell r="P17">
            <v>139.27000000000001</v>
          </cell>
          <cell r="Q17">
            <v>132.49</v>
          </cell>
          <cell r="R17">
            <v>126.62</v>
          </cell>
          <cell r="S17">
            <v>121.59</v>
          </cell>
          <cell r="T17">
            <v>117.31</v>
          </cell>
          <cell r="U17">
            <v>113.7</v>
          </cell>
          <cell r="V17">
            <v>110.69</v>
          </cell>
          <cell r="W17">
            <v>108.19</v>
          </cell>
          <cell r="X17">
            <v>106.13</v>
          </cell>
          <cell r="Y17">
            <v>104.43</v>
          </cell>
          <cell r="Z17">
            <v>103</v>
          </cell>
          <cell r="AA17">
            <v>101.77</v>
          </cell>
          <cell r="AB17">
            <v>100.67</v>
          </cell>
          <cell r="AC17">
            <v>99.6</v>
          </cell>
          <cell r="AD17">
            <v>98.49</v>
          </cell>
          <cell r="AE17">
            <v>97.27</v>
          </cell>
          <cell r="AF17">
            <v>95.85</v>
          </cell>
          <cell r="AG17">
            <v>94.15</v>
          </cell>
          <cell r="AH17">
            <v>92.1</v>
          </cell>
          <cell r="AI17">
            <v>89.62</v>
          </cell>
          <cell r="AJ17">
            <v>86.62</v>
          </cell>
        </row>
        <row r="18">
          <cell r="C18" t="str">
            <v>Floating Offshore Wind - Class8 (51% CF)</v>
          </cell>
          <cell r="D18">
            <v>310.33999999999997</v>
          </cell>
          <cell r="E18">
            <v>286.91000000000003</v>
          </cell>
          <cell r="F18">
            <v>265.42</v>
          </cell>
          <cell r="G18">
            <v>237.63</v>
          </cell>
          <cell r="H18">
            <v>212.7</v>
          </cell>
          <cell r="I18">
            <v>200.41</v>
          </cell>
          <cell r="J18">
            <v>189.1</v>
          </cell>
          <cell r="K18">
            <v>159.47999999999999</v>
          </cell>
          <cell r="L18">
            <v>153.56</v>
          </cell>
          <cell r="M18">
            <v>148.16999999999999</v>
          </cell>
          <cell r="N18">
            <v>141.11000000000001</v>
          </cell>
          <cell r="O18">
            <v>134.87</v>
          </cell>
          <cell r="P18">
            <v>129.41</v>
          </cell>
          <cell r="Q18">
            <v>123.07</v>
          </cell>
          <cell r="R18">
            <v>117.59</v>
          </cell>
          <cell r="S18">
            <v>112.89</v>
          </cell>
          <cell r="T18">
            <v>108.89</v>
          </cell>
          <cell r="U18">
            <v>105.52</v>
          </cell>
          <cell r="V18">
            <v>102.71</v>
          </cell>
          <cell r="W18">
            <v>100.38</v>
          </cell>
          <cell r="X18">
            <v>98.45</v>
          </cell>
          <cell r="Y18">
            <v>96.86</v>
          </cell>
          <cell r="Z18">
            <v>95.53</v>
          </cell>
          <cell r="AA18">
            <v>94.39</v>
          </cell>
          <cell r="AB18">
            <v>93.36</v>
          </cell>
          <cell r="AC18">
            <v>92.37</v>
          </cell>
          <cell r="AD18">
            <v>91.34</v>
          </cell>
          <cell r="AE18">
            <v>90.19</v>
          </cell>
          <cell r="AF18">
            <v>88.87</v>
          </cell>
          <cell r="AG18">
            <v>87.29</v>
          </cell>
          <cell r="AH18">
            <v>85.37</v>
          </cell>
          <cell r="AI18">
            <v>83.05</v>
          </cell>
          <cell r="AJ18">
            <v>80.239999999999995</v>
          </cell>
        </row>
        <row r="19">
          <cell r="C19" t="str">
            <v>Floating Offshore Wind - Morro Bay</v>
          </cell>
          <cell r="D19">
            <v>275.2</v>
          </cell>
          <cell r="E19">
            <v>275.2</v>
          </cell>
          <cell r="F19">
            <v>248.83</v>
          </cell>
          <cell r="G19">
            <v>225.72</v>
          </cell>
          <cell r="H19">
            <v>207.8</v>
          </cell>
          <cell r="I19">
            <v>202.96</v>
          </cell>
          <cell r="J19">
            <v>199.38</v>
          </cell>
          <cell r="K19">
            <v>175.44</v>
          </cell>
          <cell r="L19">
            <v>176.38</v>
          </cell>
          <cell r="M19">
            <v>177.6</v>
          </cell>
          <cell r="N19">
            <v>176.27</v>
          </cell>
          <cell r="O19">
            <v>175.21</v>
          </cell>
          <cell r="P19">
            <v>174.35</v>
          </cell>
          <cell r="Q19">
            <v>171.42</v>
          </cell>
          <cell r="R19">
            <v>168.69</v>
          </cell>
          <cell r="S19">
            <v>166.16</v>
          </cell>
          <cell r="T19">
            <v>163.79</v>
          </cell>
          <cell r="U19">
            <v>161.56</v>
          </cell>
          <cell r="V19">
            <v>159.47</v>
          </cell>
          <cell r="W19">
            <v>157.47999999999999</v>
          </cell>
          <cell r="X19">
            <v>155.6</v>
          </cell>
          <cell r="Y19">
            <v>153.81</v>
          </cell>
          <cell r="Z19">
            <v>152.1</v>
          </cell>
          <cell r="AA19">
            <v>150.46</v>
          </cell>
          <cell r="AB19">
            <v>148.9</v>
          </cell>
          <cell r="AC19">
            <v>147.4</v>
          </cell>
          <cell r="AD19">
            <v>145.96</v>
          </cell>
          <cell r="AE19">
            <v>144.58000000000001</v>
          </cell>
          <cell r="AF19">
            <v>143.24</v>
          </cell>
          <cell r="AG19">
            <v>141.94999999999999</v>
          </cell>
          <cell r="AH19">
            <v>140.71</v>
          </cell>
          <cell r="AI19">
            <v>139.5</v>
          </cell>
          <cell r="AJ19">
            <v>138.34</v>
          </cell>
        </row>
        <row r="20">
          <cell r="C20" t="str">
            <v>Floating Offshore Wind - Diablo Canyon</v>
          </cell>
          <cell r="D20">
            <v>269.72000000000003</v>
          </cell>
          <cell r="E20">
            <v>269.72000000000003</v>
          </cell>
          <cell r="F20">
            <v>244.14</v>
          </cell>
          <cell r="G20">
            <v>221.64</v>
          </cell>
          <cell r="H20">
            <v>204.16</v>
          </cell>
          <cell r="I20">
            <v>199.51</v>
          </cell>
          <cell r="J20">
            <v>196.07</v>
          </cell>
          <cell r="K20">
            <v>172.6</v>
          </cell>
          <cell r="L20">
            <v>173.59</v>
          </cell>
          <cell r="M20">
            <v>174.85</v>
          </cell>
          <cell r="N20">
            <v>173.6</v>
          </cell>
          <cell r="O20">
            <v>172.6</v>
          </cell>
          <cell r="P20">
            <v>171.81</v>
          </cell>
          <cell r="Q20">
            <v>168.96</v>
          </cell>
          <cell r="R20">
            <v>166.32</v>
          </cell>
          <cell r="S20">
            <v>163.86</v>
          </cell>
          <cell r="T20">
            <v>161.57</v>
          </cell>
          <cell r="U20">
            <v>159.41</v>
          </cell>
          <cell r="V20">
            <v>157.37</v>
          </cell>
          <cell r="W20">
            <v>155.44</v>
          </cell>
          <cell r="X20">
            <v>153.62</v>
          </cell>
          <cell r="Y20">
            <v>151.88</v>
          </cell>
          <cell r="Z20">
            <v>150.22</v>
          </cell>
          <cell r="AA20">
            <v>148.63999999999999</v>
          </cell>
          <cell r="AB20">
            <v>147.12</v>
          </cell>
          <cell r="AC20">
            <v>145.66999999999999</v>
          </cell>
          <cell r="AD20">
            <v>144.27000000000001</v>
          </cell>
          <cell r="AE20">
            <v>142.93</v>
          </cell>
          <cell r="AF20">
            <v>141.63</v>
          </cell>
          <cell r="AG20">
            <v>140.38</v>
          </cell>
          <cell r="AH20">
            <v>139.18</v>
          </cell>
          <cell r="AI20">
            <v>138.01</v>
          </cell>
          <cell r="AJ20">
            <v>136.88</v>
          </cell>
        </row>
        <row r="21">
          <cell r="C21" t="str">
            <v>Floating Offshore Wind - Humboldt</v>
          </cell>
          <cell r="D21">
            <v>266.44</v>
          </cell>
          <cell r="E21">
            <v>266.44</v>
          </cell>
          <cell r="F21">
            <v>241.24</v>
          </cell>
          <cell r="G21">
            <v>219.04</v>
          </cell>
          <cell r="H21">
            <v>201.8</v>
          </cell>
          <cell r="I21">
            <v>197.22</v>
          </cell>
          <cell r="J21">
            <v>193.85</v>
          </cell>
          <cell r="K21">
            <v>170.65</v>
          </cell>
          <cell r="L21">
            <v>171.64</v>
          </cell>
          <cell r="M21">
            <v>172.91</v>
          </cell>
          <cell r="N21">
            <v>171.68</v>
          </cell>
          <cell r="O21">
            <v>170.71</v>
          </cell>
          <cell r="P21">
            <v>169.94</v>
          </cell>
          <cell r="Q21">
            <v>167.13</v>
          </cell>
          <cell r="R21">
            <v>164.53</v>
          </cell>
          <cell r="S21">
            <v>162.11000000000001</v>
          </cell>
          <cell r="T21">
            <v>159.84</v>
          </cell>
          <cell r="U21">
            <v>157.71</v>
          </cell>
          <cell r="V21">
            <v>155.71</v>
          </cell>
          <cell r="W21">
            <v>153.81</v>
          </cell>
          <cell r="X21">
            <v>152.01</v>
          </cell>
          <cell r="Y21">
            <v>150.30000000000001</v>
          </cell>
          <cell r="Z21">
            <v>148.66999999999999</v>
          </cell>
          <cell r="AA21">
            <v>147.11000000000001</v>
          </cell>
          <cell r="AB21">
            <v>145.61000000000001</v>
          </cell>
          <cell r="AC21">
            <v>144.18</v>
          </cell>
          <cell r="AD21">
            <v>142.80000000000001</v>
          </cell>
          <cell r="AE21">
            <v>141.47999999999999</v>
          </cell>
          <cell r="AF21">
            <v>140.19999999999999</v>
          </cell>
          <cell r="AG21">
            <v>138.97</v>
          </cell>
          <cell r="AH21">
            <v>137.78</v>
          </cell>
          <cell r="AI21">
            <v>136.63</v>
          </cell>
          <cell r="AJ21">
            <v>135.52000000000001</v>
          </cell>
        </row>
        <row r="22">
          <cell r="C22" t="str">
            <v>Floating Offshore Wind - Cape Mendocino</v>
          </cell>
          <cell r="D22">
            <v>265.55</v>
          </cell>
          <cell r="E22">
            <v>265.55</v>
          </cell>
          <cell r="F22">
            <v>240.41</v>
          </cell>
          <cell r="G22">
            <v>218.27</v>
          </cell>
          <cell r="H22">
            <v>201.08</v>
          </cell>
          <cell r="I22">
            <v>196.51</v>
          </cell>
          <cell r="J22">
            <v>193.14</v>
          </cell>
          <cell r="K22">
            <v>170.03</v>
          </cell>
          <cell r="L22">
            <v>171.01</v>
          </cell>
          <cell r="M22">
            <v>172.26</v>
          </cell>
          <cell r="N22">
            <v>171.04</v>
          </cell>
          <cell r="O22">
            <v>170.06</v>
          </cell>
          <cell r="P22">
            <v>169.29</v>
          </cell>
          <cell r="Q22">
            <v>166.49</v>
          </cell>
          <cell r="R22">
            <v>163.89</v>
          </cell>
          <cell r="S22">
            <v>161.47999999999999</v>
          </cell>
          <cell r="T22">
            <v>159.22</v>
          </cell>
          <cell r="U22">
            <v>157.09</v>
          </cell>
          <cell r="V22">
            <v>155.09</v>
          </cell>
          <cell r="W22">
            <v>153.19999999999999</v>
          </cell>
          <cell r="X22">
            <v>151.4</v>
          </cell>
          <cell r="Y22">
            <v>149.69999999999999</v>
          </cell>
          <cell r="Z22">
            <v>148.07</v>
          </cell>
          <cell r="AA22">
            <v>146.51</v>
          </cell>
          <cell r="AB22">
            <v>145.02000000000001</v>
          </cell>
          <cell r="AC22">
            <v>143.59</v>
          </cell>
          <cell r="AD22">
            <v>142.22</v>
          </cell>
          <cell r="AE22">
            <v>140.9</v>
          </cell>
          <cell r="AF22">
            <v>139.62</v>
          </cell>
          <cell r="AG22">
            <v>138.38999999999999</v>
          </cell>
          <cell r="AH22">
            <v>137.21</v>
          </cell>
          <cell r="AI22">
            <v>136.06</v>
          </cell>
          <cell r="AJ22">
            <v>134.94999999999999</v>
          </cell>
        </row>
        <row r="23">
          <cell r="C23" t="str">
            <v>Floating Offshore Wind - Del Norte</v>
          </cell>
          <cell r="D23">
            <v>267.95</v>
          </cell>
          <cell r="E23">
            <v>267.95</v>
          </cell>
          <cell r="F23">
            <v>242.55</v>
          </cell>
          <cell r="G23">
            <v>220.19</v>
          </cell>
          <cell r="H23">
            <v>202.84</v>
          </cell>
          <cell r="I23">
            <v>198.22</v>
          </cell>
          <cell r="J23">
            <v>194.8</v>
          </cell>
          <cell r="K23">
            <v>171.48</v>
          </cell>
          <cell r="L23">
            <v>172.47</v>
          </cell>
          <cell r="M23">
            <v>173.72</v>
          </cell>
          <cell r="N23">
            <v>172.48</v>
          </cell>
          <cell r="O23">
            <v>171.49</v>
          </cell>
          <cell r="P23">
            <v>170.7</v>
          </cell>
          <cell r="Q23">
            <v>167.87</v>
          </cell>
          <cell r="R23">
            <v>165.25</v>
          </cell>
          <cell r="S23">
            <v>162.81</v>
          </cell>
          <cell r="T23">
            <v>160.53</v>
          </cell>
          <cell r="U23">
            <v>158.38</v>
          </cell>
          <cell r="V23">
            <v>156.36000000000001</v>
          </cell>
          <cell r="W23">
            <v>154.44999999999999</v>
          </cell>
          <cell r="X23">
            <v>152.63</v>
          </cell>
          <cell r="Y23">
            <v>150.91</v>
          </cell>
          <cell r="Z23">
            <v>149.26</v>
          </cell>
          <cell r="AA23">
            <v>147.69</v>
          </cell>
          <cell r="AB23">
            <v>146.19</v>
          </cell>
          <cell r="AC23">
            <v>144.74</v>
          </cell>
          <cell r="AD23">
            <v>143.35</v>
          </cell>
          <cell r="AE23">
            <v>142.02000000000001</v>
          </cell>
          <cell r="AF23">
            <v>140.72999999999999</v>
          </cell>
          <cell r="AG23">
            <v>139.49</v>
          </cell>
          <cell r="AH23">
            <v>138.29</v>
          </cell>
          <cell r="AI23">
            <v>137.13</v>
          </cell>
          <cell r="AJ23">
            <v>136.01</v>
          </cell>
        </row>
        <row r="24">
          <cell r="C24" t="str">
            <v>Utility-scale Battery - Li [Capacity] - No ITC</v>
          </cell>
          <cell r="D24">
            <v>11.66</v>
          </cell>
          <cell r="E24">
            <v>10.84</v>
          </cell>
          <cell r="F24">
            <v>10.15</v>
          </cell>
          <cell r="G24">
            <v>9.23</v>
          </cell>
          <cell r="H24">
            <v>8.39</v>
          </cell>
          <cell r="I24">
            <v>7.32</v>
          </cell>
          <cell r="J24">
            <v>6.66</v>
          </cell>
          <cell r="K24">
            <v>6.17</v>
          </cell>
          <cell r="L24">
            <v>5.86</v>
          </cell>
          <cell r="M24">
            <v>5.54</v>
          </cell>
          <cell r="N24">
            <v>5.22</v>
          </cell>
          <cell r="O24">
            <v>4.9000000000000004</v>
          </cell>
          <cell r="P24">
            <v>4.5999999999999996</v>
          </cell>
          <cell r="Q24">
            <v>4.53</v>
          </cell>
          <cell r="R24">
            <v>4.46</v>
          </cell>
          <cell r="S24">
            <v>4.38</v>
          </cell>
          <cell r="T24">
            <v>4.33</v>
          </cell>
          <cell r="U24">
            <v>4.25</v>
          </cell>
          <cell r="V24">
            <v>4.2</v>
          </cell>
          <cell r="W24">
            <v>4.16</v>
          </cell>
          <cell r="X24">
            <v>4.1100000000000003</v>
          </cell>
          <cell r="Y24">
            <v>4.08</v>
          </cell>
          <cell r="Z24">
            <v>4.01</v>
          </cell>
          <cell r="AA24">
            <v>3.95</v>
          </cell>
          <cell r="AB24">
            <v>3.92</v>
          </cell>
          <cell r="AC24">
            <v>3.85</v>
          </cell>
          <cell r="AD24">
            <v>3.81</v>
          </cell>
          <cell r="AE24">
            <v>3.75</v>
          </cell>
          <cell r="AF24">
            <v>3.68</v>
          </cell>
          <cell r="AG24">
            <v>3.64</v>
          </cell>
          <cell r="AH24">
            <v>3.57</v>
          </cell>
          <cell r="AI24">
            <v>3.52</v>
          </cell>
          <cell r="AJ24">
            <v>3.45</v>
          </cell>
        </row>
        <row r="25">
          <cell r="C25" t="str">
            <v>Utility-scale Battery - Li [Energy] - No ITC</v>
          </cell>
          <cell r="D25">
            <v>27.33</v>
          </cell>
          <cell r="E25">
            <v>25.41</v>
          </cell>
          <cell r="F25">
            <v>23.78</v>
          </cell>
          <cell r="G25">
            <v>21.63</v>
          </cell>
          <cell r="H25">
            <v>19.66</v>
          </cell>
          <cell r="I25">
            <v>17.16</v>
          </cell>
          <cell r="J25">
            <v>15.62</v>
          </cell>
          <cell r="K25">
            <v>14.46</v>
          </cell>
          <cell r="L25">
            <v>13.72</v>
          </cell>
          <cell r="M25">
            <v>12.98</v>
          </cell>
          <cell r="N25">
            <v>12.23</v>
          </cell>
          <cell r="O25">
            <v>11.48</v>
          </cell>
          <cell r="P25">
            <v>10.79</v>
          </cell>
          <cell r="Q25">
            <v>10.62</v>
          </cell>
          <cell r="R25">
            <v>10.46</v>
          </cell>
          <cell r="S25">
            <v>10.26</v>
          </cell>
          <cell r="T25">
            <v>10.15</v>
          </cell>
          <cell r="U25">
            <v>9.9700000000000006</v>
          </cell>
          <cell r="V25">
            <v>9.85</v>
          </cell>
          <cell r="W25">
            <v>9.74</v>
          </cell>
          <cell r="X25">
            <v>9.6300000000000008</v>
          </cell>
          <cell r="Y25">
            <v>9.56</v>
          </cell>
          <cell r="Z25">
            <v>9.4</v>
          </cell>
          <cell r="AA25">
            <v>9.26</v>
          </cell>
          <cell r="AB25">
            <v>9.18</v>
          </cell>
          <cell r="AC25">
            <v>9.02</v>
          </cell>
          <cell r="AD25">
            <v>8.94</v>
          </cell>
          <cell r="AE25">
            <v>8.7899999999999991</v>
          </cell>
          <cell r="AF25">
            <v>8.6300000000000008</v>
          </cell>
          <cell r="AG25">
            <v>8.5299999999999994</v>
          </cell>
          <cell r="AH25">
            <v>8.3699999999999992</v>
          </cell>
          <cell r="AI25">
            <v>8.25</v>
          </cell>
          <cell r="AJ25">
            <v>8.09</v>
          </cell>
        </row>
        <row r="26">
          <cell r="C26" t="str">
            <v>Utility-scale Battery - Li [Capacity] - ITC</v>
          </cell>
          <cell r="D26">
            <v>2.2999999999999998</v>
          </cell>
          <cell r="E26">
            <v>2.14</v>
          </cell>
          <cell r="F26">
            <v>2.0099999999999998</v>
          </cell>
          <cell r="G26">
            <v>1.83</v>
          </cell>
          <cell r="H26">
            <v>1.66</v>
          </cell>
          <cell r="I26">
            <v>1.45</v>
          </cell>
          <cell r="J26">
            <v>1.32</v>
          </cell>
          <cell r="K26">
            <v>1.22</v>
          </cell>
          <cell r="L26">
            <v>1.1599999999999999</v>
          </cell>
          <cell r="M26">
            <v>1.0900000000000001</v>
          </cell>
          <cell r="N26">
            <v>1.03</v>
          </cell>
          <cell r="O26">
            <v>0.96</v>
          </cell>
          <cell r="P26">
            <v>0.9</v>
          </cell>
          <cell r="Q26">
            <v>0.89</v>
          </cell>
          <cell r="R26">
            <v>0.87</v>
          </cell>
          <cell r="S26">
            <v>0.86</v>
          </cell>
          <cell r="T26">
            <v>0.85</v>
          </cell>
          <cell r="U26">
            <v>0.83</v>
          </cell>
          <cell r="V26">
            <v>0.82</v>
          </cell>
          <cell r="W26">
            <v>0.81</v>
          </cell>
          <cell r="X26">
            <v>0.8</v>
          </cell>
          <cell r="Y26">
            <v>0.8</v>
          </cell>
          <cell r="Z26">
            <v>0.78</v>
          </cell>
          <cell r="AA26">
            <v>0.77</v>
          </cell>
          <cell r="AB26">
            <v>0.77</v>
          </cell>
          <cell r="AC26">
            <v>0.75</v>
          </cell>
          <cell r="AD26">
            <v>0.75</v>
          </cell>
          <cell r="AE26">
            <v>0.73</v>
          </cell>
          <cell r="AF26">
            <v>0.72</v>
          </cell>
          <cell r="AG26">
            <v>0.71</v>
          </cell>
          <cell r="AH26">
            <v>0.7</v>
          </cell>
          <cell r="AI26">
            <v>0.69</v>
          </cell>
          <cell r="AJ26">
            <v>0.68</v>
          </cell>
        </row>
        <row r="27">
          <cell r="C27" t="str">
            <v>Utility-scale Battery - Li [Energy] - ITC</v>
          </cell>
          <cell r="D27">
            <v>26.73</v>
          </cell>
          <cell r="E27">
            <v>24.86</v>
          </cell>
          <cell r="F27">
            <v>23.29</v>
          </cell>
          <cell r="G27">
            <v>21.2</v>
          </cell>
          <cell r="H27">
            <v>19.260000000000002</v>
          </cell>
          <cell r="I27">
            <v>16.82</v>
          </cell>
          <cell r="J27">
            <v>15.3</v>
          </cell>
          <cell r="K27">
            <v>14.16</v>
          </cell>
          <cell r="L27">
            <v>13.42</v>
          </cell>
          <cell r="M27">
            <v>12.67</v>
          </cell>
          <cell r="N27">
            <v>11.91</v>
          </cell>
          <cell r="O27">
            <v>11.15</v>
          </cell>
          <cell r="P27">
            <v>10.44</v>
          </cell>
          <cell r="Q27">
            <v>10.28</v>
          </cell>
          <cell r="R27">
            <v>10.130000000000001</v>
          </cell>
          <cell r="S27">
            <v>9.94</v>
          </cell>
          <cell r="T27">
            <v>9.84</v>
          </cell>
          <cell r="U27">
            <v>9.67</v>
          </cell>
          <cell r="V27">
            <v>9.5500000000000007</v>
          </cell>
          <cell r="W27">
            <v>9.4499999999999993</v>
          </cell>
          <cell r="X27">
            <v>9.34</v>
          </cell>
          <cell r="Y27">
            <v>9.27</v>
          </cell>
          <cell r="Z27">
            <v>9.11</v>
          </cell>
          <cell r="AA27">
            <v>8.9700000000000006</v>
          </cell>
          <cell r="AB27">
            <v>8.9</v>
          </cell>
          <cell r="AC27">
            <v>8.75</v>
          </cell>
          <cell r="AD27">
            <v>8.66</v>
          </cell>
          <cell r="AE27">
            <v>8.52</v>
          </cell>
          <cell r="AF27">
            <v>8.3699999999999992</v>
          </cell>
          <cell r="AG27">
            <v>8.27</v>
          </cell>
          <cell r="AH27">
            <v>8.11</v>
          </cell>
          <cell r="AI27">
            <v>8</v>
          </cell>
          <cell r="AJ27">
            <v>7.84</v>
          </cell>
        </row>
        <row r="28">
          <cell r="C28" t="str">
            <v>BTM Battery - Li [Capacity]</v>
          </cell>
          <cell r="D28">
            <v>66.37</v>
          </cell>
          <cell r="E28">
            <v>63.36</v>
          </cell>
          <cell r="F28">
            <v>60.72</v>
          </cell>
          <cell r="G28">
            <v>56.38</v>
          </cell>
          <cell r="H28">
            <v>52.35</v>
          </cell>
          <cell r="I28">
            <v>47.37</v>
          </cell>
          <cell r="J28">
            <v>43.99</v>
          </cell>
          <cell r="K28">
            <v>41.22</v>
          </cell>
          <cell r="L28">
            <v>39.479999999999997</v>
          </cell>
          <cell r="M28">
            <v>37.72</v>
          </cell>
          <cell r="N28">
            <v>35.96</v>
          </cell>
          <cell r="O28">
            <v>34.19</v>
          </cell>
          <cell r="P28">
            <v>32.57</v>
          </cell>
          <cell r="Q28">
            <v>32.11</v>
          </cell>
          <cell r="R28">
            <v>31.71</v>
          </cell>
          <cell r="S28">
            <v>31.19</v>
          </cell>
          <cell r="T28">
            <v>30.88</v>
          </cell>
          <cell r="U28">
            <v>30.4</v>
          </cell>
          <cell r="V28">
            <v>30.05</v>
          </cell>
          <cell r="W28">
            <v>29.74</v>
          </cell>
          <cell r="X28">
            <v>29.4</v>
          </cell>
          <cell r="Y28">
            <v>29.18</v>
          </cell>
          <cell r="Z28">
            <v>28.73</v>
          </cell>
          <cell r="AA28">
            <v>28.33</v>
          </cell>
          <cell r="AB28">
            <v>28.1</v>
          </cell>
          <cell r="AC28">
            <v>27.67</v>
          </cell>
          <cell r="AD28">
            <v>27.42</v>
          </cell>
          <cell r="AE28">
            <v>27</v>
          </cell>
          <cell r="AF28">
            <v>26.57</v>
          </cell>
          <cell r="AG28">
            <v>26.29</v>
          </cell>
          <cell r="AH28">
            <v>25.83</v>
          </cell>
          <cell r="AI28">
            <v>25.51</v>
          </cell>
          <cell r="AJ28">
            <v>25.08</v>
          </cell>
        </row>
        <row r="29">
          <cell r="C29" t="str">
            <v>BTM Battery - Li [Energy]</v>
          </cell>
          <cell r="D29">
            <v>74.41</v>
          </cell>
          <cell r="E29">
            <v>71.03</v>
          </cell>
          <cell r="F29">
            <v>68.08</v>
          </cell>
          <cell r="G29">
            <v>63.2</v>
          </cell>
          <cell r="H29">
            <v>58.68</v>
          </cell>
          <cell r="I29">
            <v>53.11</v>
          </cell>
          <cell r="J29">
            <v>49.31</v>
          </cell>
          <cell r="K29">
            <v>46.21</v>
          </cell>
          <cell r="L29">
            <v>44.26</v>
          </cell>
          <cell r="M29">
            <v>42.29</v>
          </cell>
          <cell r="N29">
            <v>40.31</v>
          </cell>
          <cell r="O29">
            <v>38.33</v>
          </cell>
          <cell r="P29">
            <v>36.51</v>
          </cell>
          <cell r="Q29">
            <v>36</v>
          </cell>
          <cell r="R29">
            <v>35.549999999999997</v>
          </cell>
          <cell r="S29">
            <v>34.96</v>
          </cell>
          <cell r="T29">
            <v>34.619999999999997</v>
          </cell>
          <cell r="U29">
            <v>34.08</v>
          </cell>
          <cell r="V29">
            <v>33.69</v>
          </cell>
          <cell r="W29">
            <v>33.35</v>
          </cell>
          <cell r="X29">
            <v>32.96</v>
          </cell>
          <cell r="Y29">
            <v>32.71</v>
          </cell>
          <cell r="Z29">
            <v>32.21</v>
          </cell>
          <cell r="AA29">
            <v>31.76</v>
          </cell>
          <cell r="AB29">
            <v>31.5</v>
          </cell>
          <cell r="AC29">
            <v>31.02</v>
          </cell>
          <cell r="AD29">
            <v>30.74</v>
          </cell>
          <cell r="AE29">
            <v>30.27</v>
          </cell>
          <cell r="AF29">
            <v>29.79</v>
          </cell>
          <cell r="AG29">
            <v>29.47</v>
          </cell>
          <cell r="AH29">
            <v>28.96</v>
          </cell>
          <cell r="AI29">
            <v>28.6</v>
          </cell>
          <cell r="AJ29">
            <v>28.11</v>
          </cell>
        </row>
        <row r="30">
          <cell r="C30" t="str">
            <v>Flow Battery [Capacity]</v>
          </cell>
          <cell r="D30">
            <v>165.2</v>
          </cell>
          <cell r="E30">
            <v>153.61000000000001</v>
          </cell>
          <cell r="F30">
            <v>136.57</v>
          </cell>
          <cell r="G30">
            <v>124.41</v>
          </cell>
          <cell r="H30">
            <v>113.91</v>
          </cell>
          <cell r="I30">
            <v>100.18</v>
          </cell>
          <cell r="J30">
            <v>94.76</v>
          </cell>
          <cell r="K30">
            <v>90.27</v>
          </cell>
          <cell r="L30">
            <v>86.73</v>
          </cell>
          <cell r="M30">
            <v>83.71</v>
          </cell>
          <cell r="N30">
            <v>81.180000000000007</v>
          </cell>
          <cell r="O30">
            <v>79.069999999999993</v>
          </cell>
          <cell r="P30">
            <v>78.180000000000007</v>
          </cell>
          <cell r="Q30">
            <v>77.73</v>
          </cell>
          <cell r="R30">
            <v>77.41</v>
          </cell>
          <cell r="S30">
            <v>77.510000000000005</v>
          </cell>
          <cell r="T30">
            <v>77.86</v>
          </cell>
          <cell r="U30">
            <v>78.180000000000007</v>
          </cell>
          <cell r="V30">
            <v>78.5</v>
          </cell>
          <cell r="W30">
            <v>78.400000000000006</v>
          </cell>
          <cell r="X30">
            <v>78.680000000000007</v>
          </cell>
          <cell r="Y30">
            <v>78.97</v>
          </cell>
          <cell r="Z30">
            <v>78.92</v>
          </cell>
          <cell r="AA30">
            <v>79.06</v>
          </cell>
          <cell r="AB30">
            <v>79.180000000000007</v>
          </cell>
          <cell r="AC30">
            <v>79.209999999999994</v>
          </cell>
          <cell r="AD30">
            <v>79.349999999999994</v>
          </cell>
          <cell r="AE30">
            <v>79.39</v>
          </cell>
          <cell r="AF30">
            <v>79.45</v>
          </cell>
          <cell r="AG30">
            <v>79.510000000000005</v>
          </cell>
          <cell r="AH30">
            <v>79.42</v>
          </cell>
          <cell r="AI30">
            <v>79.349999999999994</v>
          </cell>
          <cell r="AJ30">
            <v>79.400000000000006</v>
          </cell>
        </row>
        <row r="31">
          <cell r="C31" t="str">
            <v>Flow Battery [Energy]</v>
          </cell>
          <cell r="D31">
            <v>29.58</v>
          </cell>
          <cell r="E31">
            <v>27.5</v>
          </cell>
          <cell r="F31">
            <v>24.45</v>
          </cell>
          <cell r="G31">
            <v>22.27</v>
          </cell>
          <cell r="H31">
            <v>20.39</v>
          </cell>
          <cell r="I31">
            <v>17.940000000000001</v>
          </cell>
          <cell r="J31">
            <v>16.07</v>
          </cell>
          <cell r="K31">
            <v>15.21</v>
          </cell>
          <cell r="L31">
            <v>14.53</v>
          </cell>
          <cell r="M31">
            <v>13.94</v>
          </cell>
          <cell r="N31">
            <v>13.44</v>
          </cell>
          <cell r="O31">
            <v>13.02</v>
          </cell>
          <cell r="P31">
            <v>12.67</v>
          </cell>
          <cell r="Q31">
            <v>12.43</v>
          </cell>
          <cell r="R31">
            <v>12.22</v>
          </cell>
          <cell r="S31">
            <v>12.09</v>
          </cell>
          <cell r="T31">
            <v>12.01</v>
          </cell>
          <cell r="U31">
            <v>11.91</v>
          </cell>
          <cell r="V31">
            <v>11.95</v>
          </cell>
          <cell r="W31">
            <v>11.95</v>
          </cell>
          <cell r="X31">
            <v>12.01</v>
          </cell>
          <cell r="Y31">
            <v>12.05</v>
          </cell>
          <cell r="Z31">
            <v>12.03</v>
          </cell>
          <cell r="AA31">
            <v>12.04</v>
          </cell>
          <cell r="AB31">
            <v>12.09</v>
          </cell>
          <cell r="AC31">
            <v>12.09</v>
          </cell>
          <cell r="AD31">
            <v>12.11</v>
          </cell>
          <cell r="AE31">
            <v>12.13</v>
          </cell>
          <cell r="AF31">
            <v>12.13</v>
          </cell>
          <cell r="AG31">
            <v>12.12</v>
          </cell>
          <cell r="AH31">
            <v>12.1</v>
          </cell>
          <cell r="AI31">
            <v>12.08</v>
          </cell>
          <cell r="AJ31">
            <v>12.08</v>
          </cell>
        </row>
        <row r="32">
          <cell r="C32" t="str">
            <v>Pumped Hydro Storage [Capacity]</v>
          </cell>
          <cell r="D32">
            <v>131.49</v>
          </cell>
          <cell r="E32">
            <v>119.01</v>
          </cell>
          <cell r="F32">
            <v>107.79</v>
          </cell>
          <cell r="G32">
            <v>101</v>
          </cell>
          <cell r="H32">
            <v>95.87</v>
          </cell>
          <cell r="I32">
            <v>85.02</v>
          </cell>
          <cell r="J32">
            <v>85.04</v>
          </cell>
          <cell r="K32">
            <v>85.26</v>
          </cell>
          <cell r="L32">
            <v>85.86</v>
          </cell>
          <cell r="M32">
            <v>86.3</v>
          </cell>
          <cell r="N32">
            <v>86.59</v>
          </cell>
          <cell r="O32">
            <v>86.63</v>
          </cell>
          <cell r="P32">
            <v>87.37</v>
          </cell>
          <cell r="Q32">
            <v>88.1</v>
          </cell>
          <cell r="R32">
            <v>88.27</v>
          </cell>
          <cell r="S32">
            <v>88.44</v>
          </cell>
          <cell r="T32">
            <v>89.05</v>
          </cell>
          <cell r="U32">
            <v>89.6</v>
          </cell>
          <cell r="V32">
            <v>90.14</v>
          </cell>
          <cell r="W32">
            <v>89.95</v>
          </cell>
          <cell r="X32">
            <v>90.44</v>
          </cell>
          <cell r="Y32">
            <v>90.94</v>
          </cell>
          <cell r="Z32">
            <v>90.85</v>
          </cell>
          <cell r="AA32">
            <v>91.1</v>
          </cell>
          <cell r="AB32">
            <v>91.31</v>
          </cell>
          <cell r="AC32">
            <v>91.36</v>
          </cell>
          <cell r="AD32">
            <v>91.6</v>
          </cell>
          <cell r="AE32">
            <v>91.67</v>
          </cell>
          <cell r="AF32">
            <v>91.78</v>
          </cell>
          <cell r="AG32">
            <v>91.89</v>
          </cell>
          <cell r="AH32">
            <v>91.73</v>
          </cell>
          <cell r="AI32">
            <v>91.61</v>
          </cell>
          <cell r="AJ32">
            <v>91.69</v>
          </cell>
        </row>
        <row r="33">
          <cell r="C33" t="str">
            <v>Pumped Hydro Storage [Energy]</v>
          </cell>
          <cell r="D33">
            <v>13.15</v>
          </cell>
          <cell r="E33">
            <v>11.9</v>
          </cell>
          <cell r="F33">
            <v>10.78</v>
          </cell>
          <cell r="G33">
            <v>10.1</v>
          </cell>
          <cell r="H33">
            <v>9.59</v>
          </cell>
          <cell r="I33">
            <v>8.5</v>
          </cell>
          <cell r="J33">
            <v>8.5</v>
          </cell>
          <cell r="K33">
            <v>8.5299999999999994</v>
          </cell>
          <cell r="L33">
            <v>8.59</v>
          </cell>
          <cell r="M33">
            <v>8.6300000000000008</v>
          </cell>
          <cell r="N33">
            <v>8.66</v>
          </cell>
          <cell r="O33">
            <v>8.66</v>
          </cell>
          <cell r="P33">
            <v>8.74</v>
          </cell>
          <cell r="Q33">
            <v>8.81</v>
          </cell>
          <cell r="R33">
            <v>8.83</v>
          </cell>
          <cell r="S33">
            <v>8.84</v>
          </cell>
          <cell r="T33">
            <v>8.9</v>
          </cell>
          <cell r="U33">
            <v>8.9600000000000009</v>
          </cell>
          <cell r="V33">
            <v>9.01</v>
          </cell>
          <cell r="W33">
            <v>9</v>
          </cell>
          <cell r="X33">
            <v>9.0399999999999991</v>
          </cell>
          <cell r="Y33">
            <v>9.09</v>
          </cell>
          <cell r="Z33">
            <v>9.09</v>
          </cell>
          <cell r="AA33">
            <v>9.11</v>
          </cell>
          <cell r="AB33">
            <v>9.1300000000000008</v>
          </cell>
          <cell r="AC33">
            <v>9.14</v>
          </cell>
          <cell r="AD33">
            <v>9.16</v>
          </cell>
          <cell r="AE33">
            <v>9.17</v>
          </cell>
          <cell r="AF33">
            <v>9.18</v>
          </cell>
          <cell r="AG33">
            <v>9.19</v>
          </cell>
          <cell r="AH33">
            <v>9.17</v>
          </cell>
          <cell r="AI33">
            <v>9.16</v>
          </cell>
          <cell r="AJ33">
            <v>9.17</v>
          </cell>
        </row>
        <row r="34">
          <cell r="C34" t="str">
            <v>Geothermal</v>
          </cell>
          <cell r="D34">
            <v>423.78</v>
          </cell>
          <cell r="E34">
            <v>417.85</v>
          </cell>
          <cell r="F34">
            <v>411.64</v>
          </cell>
          <cell r="G34">
            <v>405.83</v>
          </cell>
          <cell r="H34">
            <v>400.05</v>
          </cell>
          <cell r="I34">
            <v>400.45</v>
          </cell>
          <cell r="J34">
            <v>400.68</v>
          </cell>
          <cell r="K34">
            <v>389.08</v>
          </cell>
          <cell r="L34">
            <v>392.97</v>
          </cell>
          <cell r="M34">
            <v>396.56</v>
          </cell>
          <cell r="N34">
            <v>394.15</v>
          </cell>
          <cell r="O34">
            <v>391.62</v>
          </cell>
          <cell r="P34">
            <v>388.9</v>
          </cell>
          <cell r="Q34">
            <v>386.96</v>
          </cell>
          <cell r="R34">
            <v>385.03</v>
          </cell>
          <cell r="S34">
            <v>383.1</v>
          </cell>
          <cell r="T34">
            <v>381.18</v>
          </cell>
          <cell r="U34">
            <v>379.28</v>
          </cell>
          <cell r="V34">
            <v>377.38</v>
          </cell>
          <cell r="W34">
            <v>375.5</v>
          </cell>
          <cell r="X34">
            <v>373.62</v>
          </cell>
          <cell r="Y34">
            <v>371.75</v>
          </cell>
          <cell r="Z34">
            <v>369.89</v>
          </cell>
          <cell r="AA34">
            <v>368.04</v>
          </cell>
          <cell r="AB34">
            <v>366.2</v>
          </cell>
          <cell r="AC34">
            <v>364.37</v>
          </cell>
          <cell r="AD34">
            <v>362.55</v>
          </cell>
          <cell r="AE34">
            <v>360.74</v>
          </cell>
          <cell r="AF34">
            <v>358.93</v>
          </cell>
          <cell r="AG34">
            <v>357.14</v>
          </cell>
          <cell r="AH34">
            <v>355.35</v>
          </cell>
          <cell r="AI34">
            <v>353.58</v>
          </cell>
          <cell r="AJ34">
            <v>351.81</v>
          </cell>
        </row>
        <row r="35">
          <cell r="C35" t="str">
            <v>Biomass</v>
          </cell>
          <cell r="D35">
            <v>283.08999999999997</v>
          </cell>
          <cell r="E35">
            <v>282.25</v>
          </cell>
          <cell r="F35">
            <v>281.41000000000003</v>
          </cell>
          <cell r="G35">
            <v>280.58</v>
          </cell>
          <cell r="H35">
            <v>279.74</v>
          </cell>
          <cell r="I35">
            <v>283.66000000000003</v>
          </cell>
          <cell r="J35">
            <v>287.56</v>
          </cell>
          <cell r="K35">
            <v>290.68</v>
          </cell>
          <cell r="L35">
            <v>297.77999999999997</v>
          </cell>
          <cell r="M35">
            <v>304.68</v>
          </cell>
          <cell r="N35">
            <v>307.01</v>
          </cell>
          <cell r="O35">
            <v>309.25</v>
          </cell>
          <cell r="P35">
            <v>311.16000000000003</v>
          </cell>
          <cell r="Q35">
            <v>309.66000000000003</v>
          </cell>
          <cell r="R35">
            <v>308.06</v>
          </cell>
          <cell r="S35">
            <v>306.41000000000003</v>
          </cell>
          <cell r="T35">
            <v>305.10000000000002</v>
          </cell>
          <cell r="U35">
            <v>303.69</v>
          </cell>
          <cell r="V35">
            <v>301.86</v>
          </cell>
          <cell r="W35">
            <v>300.47000000000003</v>
          </cell>
          <cell r="X35">
            <v>298.97000000000003</v>
          </cell>
          <cell r="Y35">
            <v>297.23</v>
          </cell>
          <cell r="Z35">
            <v>295.44</v>
          </cell>
          <cell r="AA35">
            <v>294.17</v>
          </cell>
          <cell r="AB35">
            <v>292.49</v>
          </cell>
          <cell r="AC35">
            <v>291.01</v>
          </cell>
          <cell r="AD35">
            <v>289.52</v>
          </cell>
          <cell r="AE35">
            <v>288.19</v>
          </cell>
          <cell r="AF35">
            <v>286.33999999999997</v>
          </cell>
          <cell r="AG35">
            <v>284.86</v>
          </cell>
          <cell r="AH35">
            <v>283.38</v>
          </cell>
          <cell r="AI35">
            <v>281.88</v>
          </cell>
          <cell r="AJ35">
            <v>277.97000000000003</v>
          </cell>
        </row>
        <row r="36">
          <cell r="C36" t="str">
            <v>Small Hydro</v>
          </cell>
          <cell r="D36">
            <v>356.29</v>
          </cell>
          <cell r="E36">
            <v>356.29</v>
          </cell>
          <cell r="F36">
            <v>356.29</v>
          </cell>
          <cell r="G36">
            <v>356.29</v>
          </cell>
          <cell r="H36">
            <v>356.29</v>
          </cell>
          <cell r="I36">
            <v>356.29</v>
          </cell>
          <cell r="J36">
            <v>356.29</v>
          </cell>
          <cell r="K36">
            <v>334.94</v>
          </cell>
          <cell r="L36">
            <v>340.01</v>
          </cell>
          <cell r="M36">
            <v>345.08</v>
          </cell>
          <cell r="N36">
            <v>350.15</v>
          </cell>
          <cell r="O36">
            <v>355.23</v>
          </cell>
          <cell r="P36">
            <v>360.3</v>
          </cell>
          <cell r="Q36">
            <v>360.3</v>
          </cell>
          <cell r="R36">
            <v>360.3</v>
          </cell>
          <cell r="S36">
            <v>360.3</v>
          </cell>
          <cell r="T36">
            <v>360.3</v>
          </cell>
          <cell r="U36">
            <v>360.3</v>
          </cell>
          <cell r="V36">
            <v>360.3</v>
          </cell>
          <cell r="W36">
            <v>360.3</v>
          </cell>
          <cell r="X36">
            <v>360.3</v>
          </cell>
          <cell r="Y36">
            <v>360.3</v>
          </cell>
          <cell r="Z36">
            <v>360.3</v>
          </cell>
          <cell r="AA36">
            <v>360.3</v>
          </cell>
          <cell r="AB36">
            <v>360.3</v>
          </cell>
          <cell r="AC36">
            <v>360.3</v>
          </cell>
          <cell r="AD36">
            <v>360.3</v>
          </cell>
          <cell r="AE36">
            <v>360.3</v>
          </cell>
          <cell r="AF36">
            <v>360.3</v>
          </cell>
          <cell r="AG36">
            <v>360.3</v>
          </cell>
          <cell r="AH36">
            <v>360.3</v>
          </cell>
          <cell r="AI36">
            <v>360.3</v>
          </cell>
          <cell r="AJ36">
            <v>360.3</v>
          </cell>
        </row>
        <row r="37">
          <cell r="C37" t="str">
            <v>Gas - CCGT</v>
          </cell>
          <cell r="D37">
            <v>81.73</v>
          </cell>
          <cell r="E37">
            <v>80.89</v>
          </cell>
          <cell r="F37">
            <v>80.05</v>
          </cell>
          <cell r="G37">
            <v>79.209999999999994</v>
          </cell>
          <cell r="H37">
            <v>78.37</v>
          </cell>
          <cell r="I37">
            <v>77.53</v>
          </cell>
          <cell r="J37">
            <v>76.459999999999994</v>
          </cell>
          <cell r="K37">
            <v>75.7</v>
          </cell>
          <cell r="L37">
            <v>76.06</v>
          </cell>
          <cell r="M37">
            <v>76.36</v>
          </cell>
          <cell r="N37">
            <v>76.84</v>
          </cell>
          <cell r="O37">
            <v>77.400000000000006</v>
          </cell>
          <cell r="P37">
            <v>77.87</v>
          </cell>
          <cell r="Q37">
            <v>77.56</v>
          </cell>
          <cell r="R37">
            <v>77.22</v>
          </cell>
          <cell r="S37">
            <v>76.849999999999994</v>
          </cell>
          <cell r="T37">
            <v>76.58</v>
          </cell>
          <cell r="U37">
            <v>76.37</v>
          </cell>
          <cell r="V37">
            <v>76.069999999999993</v>
          </cell>
          <cell r="W37">
            <v>75.88</v>
          </cell>
          <cell r="X37">
            <v>75.67</v>
          </cell>
          <cell r="Y37">
            <v>75.39</v>
          </cell>
          <cell r="Z37">
            <v>75.099999999999994</v>
          </cell>
          <cell r="AA37">
            <v>74.95</v>
          </cell>
          <cell r="AB37">
            <v>74.69</v>
          </cell>
          <cell r="AC37">
            <v>74.48</v>
          </cell>
          <cell r="AD37">
            <v>74.260000000000005</v>
          </cell>
          <cell r="AE37">
            <v>74.09</v>
          </cell>
          <cell r="AF37">
            <v>73.790000000000006</v>
          </cell>
          <cell r="AG37">
            <v>73.58</v>
          </cell>
          <cell r="AH37">
            <v>73.37</v>
          </cell>
          <cell r="AI37">
            <v>73.150000000000006</v>
          </cell>
          <cell r="AJ37">
            <v>72.31</v>
          </cell>
        </row>
        <row r="38">
          <cell r="C38" t="str">
            <v>Gas - CT - Frame</v>
          </cell>
          <cell r="D38">
            <v>71.34</v>
          </cell>
          <cell r="E38">
            <v>71</v>
          </cell>
          <cell r="F38">
            <v>70.66</v>
          </cell>
          <cell r="G38">
            <v>70.319999999999993</v>
          </cell>
          <cell r="H38">
            <v>69.98</v>
          </cell>
          <cell r="I38">
            <v>69.180000000000007</v>
          </cell>
          <cell r="J38">
            <v>67.94</v>
          </cell>
          <cell r="K38">
            <v>67.11</v>
          </cell>
          <cell r="L38">
            <v>67.34</v>
          </cell>
          <cell r="M38">
            <v>67.510000000000005</v>
          </cell>
          <cell r="N38">
            <v>67.87</v>
          </cell>
          <cell r="O38">
            <v>68.349999999999994</v>
          </cell>
          <cell r="P38">
            <v>68.73</v>
          </cell>
          <cell r="Q38">
            <v>68.44</v>
          </cell>
          <cell r="R38">
            <v>68.12</v>
          </cell>
          <cell r="S38">
            <v>67.760000000000005</v>
          </cell>
          <cell r="T38">
            <v>67.5</v>
          </cell>
          <cell r="U38">
            <v>67.31</v>
          </cell>
          <cell r="V38">
            <v>67.06</v>
          </cell>
          <cell r="W38">
            <v>66.900000000000006</v>
          </cell>
          <cell r="X38">
            <v>66.72</v>
          </cell>
          <cell r="Y38">
            <v>66.489999999999995</v>
          </cell>
          <cell r="Z38">
            <v>66.239999999999995</v>
          </cell>
          <cell r="AA38">
            <v>66.11</v>
          </cell>
          <cell r="AB38">
            <v>65.89</v>
          </cell>
          <cell r="AC38">
            <v>65.72</v>
          </cell>
          <cell r="AD38">
            <v>65.540000000000006</v>
          </cell>
          <cell r="AE38">
            <v>65.400000000000006</v>
          </cell>
          <cell r="AF38">
            <v>65.13</v>
          </cell>
          <cell r="AG38">
            <v>64.959999999999994</v>
          </cell>
          <cell r="AH38">
            <v>64.78</v>
          </cell>
          <cell r="AI38">
            <v>64.599999999999994</v>
          </cell>
          <cell r="AJ38">
            <v>63.87</v>
          </cell>
        </row>
        <row r="39">
          <cell r="C39" t="str">
            <v>Gas - CT - Aero</v>
          </cell>
          <cell r="D39">
            <v>93.87</v>
          </cell>
          <cell r="E39">
            <v>93.42</v>
          </cell>
          <cell r="F39">
            <v>92.98</v>
          </cell>
          <cell r="G39">
            <v>92.53</v>
          </cell>
          <cell r="H39">
            <v>92.08</v>
          </cell>
          <cell r="I39">
            <v>91.02</v>
          </cell>
          <cell r="J39">
            <v>89.39</v>
          </cell>
          <cell r="K39">
            <v>88.31</v>
          </cell>
          <cell r="L39">
            <v>88.6</v>
          </cell>
          <cell r="M39">
            <v>88.83</v>
          </cell>
          <cell r="N39">
            <v>89.31</v>
          </cell>
          <cell r="O39">
            <v>89.94</v>
          </cell>
          <cell r="P39">
            <v>90.44</v>
          </cell>
          <cell r="Q39">
            <v>90.05</v>
          </cell>
          <cell r="R39">
            <v>89.63</v>
          </cell>
          <cell r="S39">
            <v>89.16</v>
          </cell>
          <cell r="T39">
            <v>88.82</v>
          </cell>
          <cell r="U39">
            <v>88.57</v>
          </cell>
          <cell r="V39">
            <v>88.24</v>
          </cell>
          <cell r="W39">
            <v>88.03</v>
          </cell>
          <cell r="X39">
            <v>87.79</v>
          </cell>
          <cell r="Y39">
            <v>87.49</v>
          </cell>
          <cell r="Z39">
            <v>87.16</v>
          </cell>
          <cell r="AA39">
            <v>86.99</v>
          </cell>
          <cell r="AB39">
            <v>86.7</v>
          </cell>
          <cell r="AC39">
            <v>86.47</v>
          </cell>
          <cell r="AD39">
            <v>86.23</v>
          </cell>
          <cell r="AE39">
            <v>86.05</v>
          </cell>
          <cell r="AF39">
            <v>85.7</v>
          </cell>
          <cell r="AG39">
            <v>85.47</v>
          </cell>
          <cell r="AH39">
            <v>85.24</v>
          </cell>
          <cell r="AI39">
            <v>85</v>
          </cell>
          <cell r="AJ39">
            <v>84.03</v>
          </cell>
        </row>
        <row r="40">
          <cell r="C40" t="str">
            <v>Solar - Dist</v>
          </cell>
          <cell r="D40">
            <v>12.32</v>
          </cell>
          <cell r="E40">
            <v>12.32</v>
          </cell>
          <cell r="F40">
            <v>12.32</v>
          </cell>
          <cell r="G40">
            <v>12.32</v>
          </cell>
          <cell r="H40">
            <v>12.32</v>
          </cell>
          <cell r="I40">
            <v>12.48</v>
          </cell>
          <cell r="J40">
            <v>11.33</v>
          </cell>
          <cell r="K40">
            <v>11.49</v>
          </cell>
          <cell r="L40">
            <v>11.82</v>
          </cell>
          <cell r="M40">
            <v>12.14</v>
          </cell>
          <cell r="N40">
            <v>12.3</v>
          </cell>
          <cell r="O40">
            <v>12.46</v>
          </cell>
          <cell r="P40">
            <v>12.62</v>
          </cell>
          <cell r="Q40">
            <v>12.62</v>
          </cell>
          <cell r="R40">
            <v>12.62</v>
          </cell>
          <cell r="S40">
            <v>12.62</v>
          </cell>
          <cell r="T40">
            <v>12.62</v>
          </cell>
          <cell r="U40">
            <v>12.62</v>
          </cell>
          <cell r="V40">
            <v>12.62</v>
          </cell>
          <cell r="W40">
            <v>12.62</v>
          </cell>
          <cell r="X40">
            <v>12.62</v>
          </cell>
          <cell r="Y40">
            <v>12.62</v>
          </cell>
          <cell r="Z40">
            <v>12.62</v>
          </cell>
          <cell r="AA40">
            <v>12.62</v>
          </cell>
          <cell r="AB40">
            <v>12.62</v>
          </cell>
          <cell r="AC40">
            <v>12.62</v>
          </cell>
          <cell r="AD40">
            <v>12.62</v>
          </cell>
          <cell r="AE40">
            <v>12.62</v>
          </cell>
          <cell r="AF40">
            <v>12.62</v>
          </cell>
          <cell r="AG40">
            <v>12.62</v>
          </cell>
          <cell r="AH40">
            <v>12.62</v>
          </cell>
          <cell r="AI40">
            <v>12.62</v>
          </cell>
          <cell r="AJ40">
            <v>12.62</v>
          </cell>
        </row>
        <row r="41">
          <cell r="C41" t="str">
            <v>Solar - Commercial</v>
          </cell>
          <cell r="D41">
            <v>11.54</v>
          </cell>
          <cell r="E41">
            <v>11.54</v>
          </cell>
          <cell r="F41">
            <v>11.54</v>
          </cell>
          <cell r="G41">
            <v>11.54</v>
          </cell>
          <cell r="H41">
            <v>11.54</v>
          </cell>
          <cell r="I41">
            <v>11.69</v>
          </cell>
          <cell r="J41">
            <v>10.62</v>
          </cell>
          <cell r="K41">
            <v>10.77</v>
          </cell>
          <cell r="L41">
            <v>11.08</v>
          </cell>
          <cell r="M41">
            <v>11.38</v>
          </cell>
          <cell r="N41">
            <v>11.53</v>
          </cell>
          <cell r="O41">
            <v>11.68</v>
          </cell>
          <cell r="P41">
            <v>11.83</v>
          </cell>
          <cell r="Q41">
            <v>11.83</v>
          </cell>
          <cell r="R41">
            <v>11.83</v>
          </cell>
          <cell r="S41">
            <v>11.83</v>
          </cell>
          <cell r="T41">
            <v>11.83</v>
          </cell>
          <cell r="U41">
            <v>11.83</v>
          </cell>
          <cell r="V41">
            <v>11.83</v>
          </cell>
          <cell r="W41">
            <v>11.83</v>
          </cell>
          <cell r="X41">
            <v>11.83</v>
          </cell>
          <cell r="Y41">
            <v>11.83</v>
          </cell>
          <cell r="Z41">
            <v>11.83</v>
          </cell>
          <cell r="AA41">
            <v>11.83</v>
          </cell>
          <cell r="AB41">
            <v>11.83</v>
          </cell>
          <cell r="AC41">
            <v>11.83</v>
          </cell>
          <cell r="AD41">
            <v>11.83</v>
          </cell>
          <cell r="AE41">
            <v>11.83</v>
          </cell>
          <cell r="AF41">
            <v>11.83</v>
          </cell>
          <cell r="AG41">
            <v>11.83</v>
          </cell>
          <cell r="AH41">
            <v>11.83</v>
          </cell>
          <cell r="AI41">
            <v>11.83</v>
          </cell>
          <cell r="AJ41">
            <v>11.83</v>
          </cell>
        </row>
        <row r="42">
          <cell r="C42" t="str">
            <v>Solar - Tracking</v>
          </cell>
          <cell r="D42">
            <v>10.98</v>
          </cell>
          <cell r="E42">
            <v>10.98</v>
          </cell>
          <cell r="F42">
            <v>10.98</v>
          </cell>
          <cell r="G42">
            <v>10.98</v>
          </cell>
          <cell r="H42">
            <v>10.98</v>
          </cell>
          <cell r="I42">
            <v>11.11</v>
          </cell>
          <cell r="J42">
            <v>10.29</v>
          </cell>
          <cell r="K42">
            <v>10.41</v>
          </cell>
          <cell r="L42">
            <v>10.68</v>
          </cell>
          <cell r="M42">
            <v>10.94</v>
          </cell>
          <cell r="N42">
            <v>11.08</v>
          </cell>
          <cell r="O42">
            <v>11.22</v>
          </cell>
          <cell r="P42">
            <v>11.36</v>
          </cell>
          <cell r="Q42">
            <v>11.36</v>
          </cell>
          <cell r="R42">
            <v>11.36</v>
          </cell>
          <cell r="S42">
            <v>11.36</v>
          </cell>
          <cell r="T42">
            <v>11.36</v>
          </cell>
          <cell r="U42">
            <v>11.36</v>
          </cell>
          <cell r="V42">
            <v>11.36</v>
          </cell>
          <cell r="W42">
            <v>11.36</v>
          </cell>
          <cell r="X42">
            <v>11.36</v>
          </cell>
          <cell r="Y42">
            <v>11.36</v>
          </cell>
          <cell r="Z42">
            <v>11.36</v>
          </cell>
          <cell r="AA42">
            <v>11.36</v>
          </cell>
          <cell r="AB42">
            <v>11.36</v>
          </cell>
          <cell r="AC42">
            <v>11.36</v>
          </cell>
          <cell r="AD42">
            <v>11.36</v>
          </cell>
          <cell r="AE42">
            <v>11.36</v>
          </cell>
          <cell r="AF42">
            <v>11.36</v>
          </cell>
          <cell r="AG42">
            <v>11.36</v>
          </cell>
          <cell r="AH42">
            <v>11.36</v>
          </cell>
          <cell r="AI42">
            <v>11.36</v>
          </cell>
          <cell r="AJ42">
            <v>11.36</v>
          </cell>
        </row>
        <row r="43">
          <cell r="C43" t="str">
            <v>Solar Thermal</v>
          </cell>
          <cell r="D43">
            <v>5.74</v>
          </cell>
          <cell r="E43">
            <v>5.74</v>
          </cell>
          <cell r="F43">
            <v>5.74</v>
          </cell>
          <cell r="G43">
            <v>5.74</v>
          </cell>
          <cell r="H43">
            <v>5.74</v>
          </cell>
          <cell r="I43">
            <v>5.82</v>
          </cell>
          <cell r="J43">
            <v>5.28</v>
          </cell>
          <cell r="K43">
            <v>5.36</v>
          </cell>
          <cell r="L43">
            <v>5.51</v>
          </cell>
          <cell r="M43">
            <v>5.65</v>
          </cell>
          <cell r="N43">
            <v>5.71</v>
          </cell>
          <cell r="O43">
            <v>5.77</v>
          </cell>
          <cell r="P43">
            <v>5.83</v>
          </cell>
          <cell r="Q43">
            <v>5.83</v>
          </cell>
          <cell r="R43">
            <v>5.83</v>
          </cell>
          <cell r="S43">
            <v>5.83</v>
          </cell>
          <cell r="T43">
            <v>5.83</v>
          </cell>
          <cell r="U43">
            <v>5.83</v>
          </cell>
          <cell r="V43">
            <v>5.83</v>
          </cell>
          <cell r="W43">
            <v>5.83</v>
          </cell>
          <cell r="X43">
            <v>5.83</v>
          </cell>
          <cell r="Y43">
            <v>5.83</v>
          </cell>
          <cell r="Z43">
            <v>5.83</v>
          </cell>
          <cell r="AA43">
            <v>5.83</v>
          </cell>
          <cell r="AB43">
            <v>5.83</v>
          </cell>
          <cell r="AC43">
            <v>5.83</v>
          </cell>
          <cell r="AD43">
            <v>5.83</v>
          </cell>
          <cell r="AE43">
            <v>5.83</v>
          </cell>
          <cell r="AF43">
            <v>5.83</v>
          </cell>
          <cell r="AG43">
            <v>5.83</v>
          </cell>
          <cell r="AH43">
            <v>5.83</v>
          </cell>
          <cell r="AI43">
            <v>5.83</v>
          </cell>
          <cell r="AJ43">
            <v>5.83</v>
          </cell>
        </row>
        <row r="44">
          <cell r="C44" t="str">
            <v>Wind - Class2 (47% CF)</v>
          </cell>
          <cell r="D44">
            <v>9.24</v>
          </cell>
          <cell r="E44">
            <v>9.2799999999999994</v>
          </cell>
          <cell r="F44">
            <v>9.31</v>
          </cell>
          <cell r="G44">
            <v>8.94</v>
          </cell>
          <cell r="H44">
            <v>8.52</v>
          </cell>
          <cell r="I44">
            <v>8.67</v>
          </cell>
          <cell r="J44">
            <v>8.81</v>
          </cell>
          <cell r="K44">
            <v>7.49</v>
          </cell>
          <cell r="L44">
            <v>7.7</v>
          </cell>
          <cell r="M44">
            <v>7.91</v>
          </cell>
          <cell r="N44">
            <v>8.02</v>
          </cell>
          <cell r="O44">
            <v>8.1199999999999992</v>
          </cell>
          <cell r="P44">
            <v>8.2200000000000006</v>
          </cell>
          <cell r="Q44">
            <v>8.2200000000000006</v>
          </cell>
          <cell r="R44">
            <v>8.2200000000000006</v>
          </cell>
          <cell r="S44">
            <v>8.2200000000000006</v>
          </cell>
          <cell r="T44">
            <v>8.2200000000000006</v>
          </cell>
          <cell r="U44">
            <v>8.2200000000000006</v>
          </cell>
          <cell r="V44">
            <v>8.2200000000000006</v>
          </cell>
          <cell r="W44">
            <v>8.2200000000000006</v>
          </cell>
          <cell r="X44">
            <v>8.2200000000000006</v>
          </cell>
          <cell r="Y44">
            <v>8.2200000000000006</v>
          </cell>
          <cell r="Z44">
            <v>8.2200000000000006</v>
          </cell>
          <cell r="AA44">
            <v>8.2200000000000006</v>
          </cell>
          <cell r="AB44">
            <v>8.2200000000000006</v>
          </cell>
          <cell r="AC44">
            <v>8.2200000000000006</v>
          </cell>
          <cell r="AD44">
            <v>8.2200000000000006</v>
          </cell>
          <cell r="AE44">
            <v>8.2200000000000006</v>
          </cell>
          <cell r="AF44">
            <v>8.2200000000000006</v>
          </cell>
          <cell r="AG44">
            <v>8.2200000000000006</v>
          </cell>
          <cell r="AH44">
            <v>8.2200000000000006</v>
          </cell>
          <cell r="AI44">
            <v>8.2200000000000006</v>
          </cell>
          <cell r="AJ44">
            <v>8.2200000000000006</v>
          </cell>
        </row>
        <row r="45">
          <cell r="C45" t="str">
            <v>Wind - Class5 (41% CF)</v>
          </cell>
          <cell r="D45">
            <v>9.24</v>
          </cell>
          <cell r="E45">
            <v>9.2799999999999994</v>
          </cell>
          <cell r="F45">
            <v>9.31</v>
          </cell>
          <cell r="G45">
            <v>8.94</v>
          </cell>
          <cell r="H45">
            <v>8.52</v>
          </cell>
          <cell r="I45">
            <v>8.67</v>
          </cell>
          <cell r="J45">
            <v>8.81</v>
          </cell>
          <cell r="K45">
            <v>7.49</v>
          </cell>
          <cell r="L45">
            <v>7.7</v>
          </cell>
          <cell r="M45">
            <v>7.91</v>
          </cell>
          <cell r="N45">
            <v>8.02</v>
          </cell>
          <cell r="O45">
            <v>8.1199999999999992</v>
          </cell>
          <cell r="P45">
            <v>8.2200000000000006</v>
          </cell>
          <cell r="Q45">
            <v>8.2200000000000006</v>
          </cell>
          <cell r="R45">
            <v>8.2200000000000006</v>
          </cell>
          <cell r="S45">
            <v>8.2200000000000006</v>
          </cell>
          <cell r="T45">
            <v>8.2200000000000006</v>
          </cell>
          <cell r="U45">
            <v>8.2200000000000006</v>
          </cell>
          <cell r="V45">
            <v>8.2200000000000006</v>
          </cell>
          <cell r="W45">
            <v>8.2200000000000006</v>
          </cell>
          <cell r="X45">
            <v>8.2200000000000006</v>
          </cell>
          <cell r="Y45">
            <v>8.2200000000000006</v>
          </cell>
          <cell r="Z45">
            <v>8.2200000000000006</v>
          </cell>
          <cell r="AA45">
            <v>8.2200000000000006</v>
          </cell>
          <cell r="AB45">
            <v>8.2200000000000006</v>
          </cell>
          <cell r="AC45">
            <v>8.2200000000000006</v>
          </cell>
          <cell r="AD45">
            <v>8.2200000000000006</v>
          </cell>
          <cell r="AE45">
            <v>8.2200000000000006</v>
          </cell>
          <cell r="AF45">
            <v>8.2200000000000006</v>
          </cell>
          <cell r="AG45">
            <v>8.2200000000000006</v>
          </cell>
          <cell r="AH45">
            <v>8.2200000000000006</v>
          </cell>
          <cell r="AI45">
            <v>8.2200000000000006</v>
          </cell>
          <cell r="AJ45">
            <v>8.2200000000000006</v>
          </cell>
        </row>
        <row r="46">
          <cell r="C46" t="str">
            <v>Wind - Class6 (38% CF)</v>
          </cell>
          <cell r="D46">
            <v>9.24</v>
          </cell>
          <cell r="E46">
            <v>9.2799999999999994</v>
          </cell>
          <cell r="F46">
            <v>9.31</v>
          </cell>
          <cell r="G46">
            <v>8.94</v>
          </cell>
          <cell r="H46">
            <v>8.52</v>
          </cell>
          <cell r="I46">
            <v>8.67</v>
          </cell>
          <cell r="J46">
            <v>8.81</v>
          </cell>
          <cell r="K46">
            <v>7.49</v>
          </cell>
          <cell r="L46">
            <v>7.7</v>
          </cell>
          <cell r="M46">
            <v>7.91</v>
          </cell>
          <cell r="N46">
            <v>8.02</v>
          </cell>
          <cell r="O46">
            <v>8.1199999999999992</v>
          </cell>
          <cell r="P46">
            <v>8.2200000000000006</v>
          </cell>
          <cell r="Q46">
            <v>8.2200000000000006</v>
          </cell>
          <cell r="R46">
            <v>8.2200000000000006</v>
          </cell>
          <cell r="S46">
            <v>8.2200000000000006</v>
          </cell>
          <cell r="T46">
            <v>8.2200000000000006</v>
          </cell>
          <cell r="U46">
            <v>8.2200000000000006</v>
          </cell>
          <cell r="V46">
            <v>8.2200000000000006</v>
          </cell>
          <cell r="W46">
            <v>8.2200000000000006</v>
          </cell>
          <cell r="X46">
            <v>8.2200000000000006</v>
          </cell>
          <cell r="Y46">
            <v>8.2200000000000006</v>
          </cell>
          <cell r="Z46">
            <v>8.2200000000000006</v>
          </cell>
          <cell r="AA46">
            <v>8.2200000000000006</v>
          </cell>
          <cell r="AB46">
            <v>8.2200000000000006</v>
          </cell>
          <cell r="AC46">
            <v>8.2200000000000006</v>
          </cell>
          <cell r="AD46">
            <v>8.2200000000000006</v>
          </cell>
          <cell r="AE46">
            <v>8.2200000000000006</v>
          </cell>
          <cell r="AF46">
            <v>8.2200000000000006</v>
          </cell>
          <cell r="AG46">
            <v>8.2200000000000006</v>
          </cell>
          <cell r="AH46">
            <v>8.2200000000000006</v>
          </cell>
          <cell r="AI46">
            <v>8.2200000000000006</v>
          </cell>
          <cell r="AJ46">
            <v>8.2200000000000006</v>
          </cell>
        </row>
        <row r="47">
          <cell r="C47" t="str">
            <v>Wind - Class8 (30% CF)</v>
          </cell>
          <cell r="D47">
            <v>9.24</v>
          </cell>
          <cell r="E47">
            <v>9.2799999999999994</v>
          </cell>
          <cell r="F47">
            <v>9.31</v>
          </cell>
          <cell r="G47">
            <v>8.94</v>
          </cell>
          <cell r="H47">
            <v>8.52</v>
          </cell>
          <cell r="I47">
            <v>8.67</v>
          </cell>
          <cell r="J47">
            <v>8.81</v>
          </cell>
          <cell r="K47">
            <v>7.49</v>
          </cell>
          <cell r="L47">
            <v>7.7</v>
          </cell>
          <cell r="M47">
            <v>7.91</v>
          </cell>
          <cell r="N47">
            <v>8.02</v>
          </cell>
          <cell r="O47">
            <v>8.1199999999999992</v>
          </cell>
          <cell r="P47">
            <v>8.2200000000000006</v>
          </cell>
          <cell r="Q47">
            <v>8.2200000000000006</v>
          </cell>
          <cell r="R47">
            <v>8.2200000000000006</v>
          </cell>
          <cell r="S47">
            <v>8.2200000000000006</v>
          </cell>
          <cell r="T47">
            <v>8.2200000000000006</v>
          </cell>
          <cell r="U47">
            <v>8.2200000000000006</v>
          </cell>
          <cell r="V47">
            <v>8.2200000000000006</v>
          </cell>
          <cell r="W47">
            <v>8.2200000000000006</v>
          </cell>
          <cell r="X47">
            <v>8.2200000000000006</v>
          </cell>
          <cell r="Y47">
            <v>8.2200000000000006</v>
          </cell>
          <cell r="Z47">
            <v>8.2200000000000006</v>
          </cell>
          <cell r="AA47">
            <v>8.2200000000000006</v>
          </cell>
          <cell r="AB47">
            <v>8.2200000000000006</v>
          </cell>
          <cell r="AC47">
            <v>8.2200000000000006</v>
          </cell>
          <cell r="AD47">
            <v>8.2200000000000006</v>
          </cell>
          <cell r="AE47">
            <v>8.2200000000000006</v>
          </cell>
          <cell r="AF47">
            <v>8.2200000000000006</v>
          </cell>
          <cell r="AG47">
            <v>8.2200000000000006</v>
          </cell>
          <cell r="AH47">
            <v>8.2200000000000006</v>
          </cell>
          <cell r="AI47">
            <v>8.2200000000000006</v>
          </cell>
          <cell r="AJ47">
            <v>8.2200000000000006</v>
          </cell>
        </row>
        <row r="48">
          <cell r="C48" t="str">
            <v>Floating Offshore Wind - Class11 (48% CF)</v>
          </cell>
          <cell r="D48">
            <v>13.74</v>
          </cell>
          <cell r="E48">
            <v>13.74</v>
          </cell>
          <cell r="F48">
            <v>13.74</v>
          </cell>
          <cell r="G48">
            <v>13.29</v>
          </cell>
          <cell r="H48">
            <v>12.83</v>
          </cell>
          <cell r="I48">
            <v>13.03</v>
          </cell>
          <cell r="J48">
            <v>13.23</v>
          </cell>
          <cell r="K48">
            <v>11.98</v>
          </cell>
          <cell r="L48">
            <v>12.36</v>
          </cell>
          <cell r="M48">
            <v>12.73</v>
          </cell>
          <cell r="N48">
            <v>12.91</v>
          </cell>
          <cell r="O48">
            <v>13.08</v>
          </cell>
          <cell r="P48">
            <v>13.26</v>
          </cell>
          <cell r="Q48">
            <v>13.26</v>
          </cell>
          <cell r="R48">
            <v>13.26</v>
          </cell>
          <cell r="S48">
            <v>13.26</v>
          </cell>
          <cell r="T48">
            <v>13.26</v>
          </cell>
          <cell r="U48">
            <v>13.26</v>
          </cell>
          <cell r="V48">
            <v>13.26</v>
          </cell>
          <cell r="W48">
            <v>13.26</v>
          </cell>
          <cell r="X48">
            <v>13.26</v>
          </cell>
          <cell r="Y48">
            <v>13.26</v>
          </cell>
          <cell r="Z48">
            <v>13.26</v>
          </cell>
          <cell r="AA48">
            <v>13.26</v>
          </cell>
          <cell r="AB48">
            <v>13.26</v>
          </cell>
          <cell r="AC48">
            <v>13.26</v>
          </cell>
          <cell r="AD48">
            <v>13.26</v>
          </cell>
          <cell r="AE48">
            <v>13.26</v>
          </cell>
          <cell r="AF48">
            <v>13.26</v>
          </cell>
          <cell r="AG48">
            <v>13.26</v>
          </cell>
          <cell r="AH48">
            <v>13.26</v>
          </cell>
          <cell r="AI48">
            <v>13.26</v>
          </cell>
          <cell r="AJ48">
            <v>13.26</v>
          </cell>
        </row>
        <row r="49">
          <cell r="C49" t="str">
            <v>Floating Offshore Wind - Class8 (51% CF)</v>
          </cell>
          <cell r="D49">
            <v>13.74</v>
          </cell>
          <cell r="E49">
            <v>13.74</v>
          </cell>
          <cell r="F49">
            <v>13.74</v>
          </cell>
          <cell r="G49">
            <v>13.29</v>
          </cell>
          <cell r="H49">
            <v>12.83</v>
          </cell>
          <cell r="I49">
            <v>13.03</v>
          </cell>
          <cell r="J49">
            <v>13.23</v>
          </cell>
          <cell r="K49">
            <v>11.98</v>
          </cell>
          <cell r="L49">
            <v>12.36</v>
          </cell>
          <cell r="M49">
            <v>12.73</v>
          </cell>
          <cell r="N49">
            <v>12.91</v>
          </cell>
          <cell r="O49">
            <v>13.08</v>
          </cell>
          <cell r="P49">
            <v>13.26</v>
          </cell>
          <cell r="Q49">
            <v>13.26</v>
          </cell>
          <cell r="R49">
            <v>13.26</v>
          </cell>
          <cell r="S49">
            <v>13.26</v>
          </cell>
          <cell r="T49">
            <v>13.26</v>
          </cell>
          <cell r="U49">
            <v>13.26</v>
          </cell>
          <cell r="V49">
            <v>13.26</v>
          </cell>
          <cell r="W49">
            <v>13.26</v>
          </cell>
          <cell r="X49">
            <v>13.26</v>
          </cell>
          <cell r="Y49">
            <v>13.26</v>
          </cell>
          <cell r="Z49">
            <v>13.26</v>
          </cell>
          <cell r="AA49">
            <v>13.26</v>
          </cell>
          <cell r="AB49">
            <v>13.26</v>
          </cell>
          <cell r="AC49">
            <v>13.26</v>
          </cell>
          <cell r="AD49">
            <v>13.26</v>
          </cell>
          <cell r="AE49">
            <v>13.26</v>
          </cell>
          <cell r="AF49">
            <v>13.26</v>
          </cell>
          <cell r="AG49">
            <v>13.26</v>
          </cell>
          <cell r="AH49">
            <v>13.26</v>
          </cell>
          <cell r="AI49">
            <v>13.26</v>
          </cell>
          <cell r="AJ49">
            <v>13.26</v>
          </cell>
        </row>
        <row r="50">
          <cell r="C50" t="str">
            <v>Floating Offshore Wind - Morro Bay</v>
          </cell>
          <cell r="D50">
            <v>38.85</v>
          </cell>
          <cell r="E50">
            <v>38.85</v>
          </cell>
          <cell r="F50">
            <v>36.74</v>
          </cell>
          <cell r="G50">
            <v>34.33</v>
          </cell>
          <cell r="H50">
            <v>32.340000000000003</v>
          </cell>
          <cell r="I50">
            <v>32.200000000000003</v>
          </cell>
          <cell r="J50">
            <v>32.15</v>
          </cell>
          <cell r="K50">
            <v>28.71</v>
          </cell>
          <cell r="L50">
            <v>29.24</v>
          </cell>
          <cell r="M50">
            <v>29.8</v>
          </cell>
          <cell r="N50">
            <v>29.91</v>
          </cell>
          <cell r="O50">
            <v>30.04</v>
          </cell>
          <cell r="P50">
            <v>30.18</v>
          </cell>
          <cell r="Q50">
            <v>29.95</v>
          </cell>
          <cell r="R50">
            <v>29.73</v>
          </cell>
          <cell r="S50">
            <v>29.53</v>
          </cell>
          <cell r="T50">
            <v>29.34</v>
          </cell>
          <cell r="U50">
            <v>29.16</v>
          </cell>
          <cell r="V50">
            <v>28.99</v>
          </cell>
          <cell r="W50">
            <v>28.83</v>
          </cell>
          <cell r="X50">
            <v>28.68</v>
          </cell>
          <cell r="Y50">
            <v>28.54</v>
          </cell>
          <cell r="Z50">
            <v>28.4</v>
          </cell>
          <cell r="AA50">
            <v>28.27</v>
          </cell>
          <cell r="AB50">
            <v>28.15</v>
          </cell>
          <cell r="AC50">
            <v>28.03</v>
          </cell>
          <cell r="AD50">
            <v>27.91</v>
          </cell>
          <cell r="AE50">
            <v>27.8</v>
          </cell>
          <cell r="AF50">
            <v>27.69</v>
          </cell>
          <cell r="AG50">
            <v>27.59</v>
          </cell>
          <cell r="AH50">
            <v>27.49</v>
          </cell>
          <cell r="AI50">
            <v>27.39</v>
          </cell>
          <cell r="AJ50">
            <v>27.3</v>
          </cell>
        </row>
        <row r="51">
          <cell r="C51" t="str">
            <v>Floating Offshore Wind - Diablo Canyon</v>
          </cell>
          <cell r="D51">
            <v>41.22</v>
          </cell>
          <cell r="E51">
            <v>41.22</v>
          </cell>
          <cell r="F51">
            <v>38.97</v>
          </cell>
          <cell r="G51">
            <v>36.42</v>
          </cell>
          <cell r="H51">
            <v>34.31</v>
          </cell>
          <cell r="I51">
            <v>34.159999999999997</v>
          </cell>
          <cell r="J51">
            <v>34.11</v>
          </cell>
          <cell r="K51">
            <v>30.46</v>
          </cell>
          <cell r="L51">
            <v>31.03</v>
          </cell>
          <cell r="M51">
            <v>31.62</v>
          </cell>
          <cell r="N51">
            <v>31.73</v>
          </cell>
          <cell r="O51">
            <v>31.87</v>
          </cell>
          <cell r="P51">
            <v>32.03</v>
          </cell>
          <cell r="Q51">
            <v>31.78</v>
          </cell>
          <cell r="R51">
            <v>31.54</v>
          </cell>
          <cell r="S51">
            <v>31.33</v>
          </cell>
          <cell r="T51">
            <v>31.13</v>
          </cell>
          <cell r="U51">
            <v>30.94</v>
          </cell>
          <cell r="V51">
            <v>30.76</v>
          </cell>
          <cell r="W51">
            <v>30.59</v>
          </cell>
          <cell r="X51">
            <v>30.43</v>
          </cell>
          <cell r="Y51">
            <v>30.28</v>
          </cell>
          <cell r="Z51">
            <v>30.13</v>
          </cell>
          <cell r="AA51">
            <v>30</v>
          </cell>
          <cell r="AB51">
            <v>29.86</v>
          </cell>
          <cell r="AC51">
            <v>29.74</v>
          </cell>
          <cell r="AD51">
            <v>29.61</v>
          </cell>
          <cell r="AE51">
            <v>29.5</v>
          </cell>
          <cell r="AF51">
            <v>29.38</v>
          </cell>
          <cell r="AG51">
            <v>29.27</v>
          </cell>
          <cell r="AH51">
            <v>29.17</v>
          </cell>
          <cell r="AI51">
            <v>29.06</v>
          </cell>
          <cell r="AJ51">
            <v>28.96</v>
          </cell>
        </row>
        <row r="52">
          <cell r="C52" t="str">
            <v>Floating Offshore Wind - Humboldt</v>
          </cell>
          <cell r="D52">
            <v>38.31</v>
          </cell>
          <cell r="E52">
            <v>38.31</v>
          </cell>
          <cell r="F52">
            <v>36.22</v>
          </cell>
          <cell r="G52">
            <v>33.85</v>
          </cell>
          <cell r="H52">
            <v>31.89</v>
          </cell>
          <cell r="I52">
            <v>31.75</v>
          </cell>
          <cell r="J52">
            <v>31.71</v>
          </cell>
          <cell r="K52">
            <v>28.31</v>
          </cell>
          <cell r="L52">
            <v>28.84</v>
          </cell>
          <cell r="M52">
            <v>29.39</v>
          </cell>
          <cell r="N52">
            <v>29.49</v>
          </cell>
          <cell r="O52">
            <v>29.62</v>
          </cell>
          <cell r="P52">
            <v>29.76</v>
          </cell>
          <cell r="Q52">
            <v>29.53</v>
          </cell>
          <cell r="R52">
            <v>29.32</v>
          </cell>
          <cell r="S52">
            <v>29.12</v>
          </cell>
          <cell r="T52">
            <v>28.93</v>
          </cell>
          <cell r="U52">
            <v>28.75</v>
          </cell>
          <cell r="V52">
            <v>28.59</v>
          </cell>
          <cell r="W52">
            <v>28.43</v>
          </cell>
          <cell r="X52">
            <v>28.28</v>
          </cell>
          <cell r="Y52">
            <v>28.14</v>
          </cell>
          <cell r="Z52">
            <v>28.01</v>
          </cell>
          <cell r="AA52">
            <v>27.88</v>
          </cell>
          <cell r="AB52">
            <v>27.75</v>
          </cell>
          <cell r="AC52">
            <v>27.64</v>
          </cell>
          <cell r="AD52">
            <v>27.52</v>
          </cell>
          <cell r="AE52">
            <v>27.41</v>
          </cell>
          <cell r="AF52">
            <v>27.31</v>
          </cell>
          <cell r="AG52">
            <v>27.21</v>
          </cell>
          <cell r="AH52">
            <v>27.11</v>
          </cell>
          <cell r="AI52">
            <v>27.01</v>
          </cell>
          <cell r="AJ52">
            <v>26.92</v>
          </cell>
        </row>
        <row r="53">
          <cell r="C53" t="str">
            <v>Floating Offshore Wind - Cape Mendocino</v>
          </cell>
          <cell r="D53">
            <v>31.74</v>
          </cell>
          <cell r="E53">
            <v>31.74</v>
          </cell>
          <cell r="F53">
            <v>30.02</v>
          </cell>
          <cell r="G53">
            <v>28.05</v>
          </cell>
          <cell r="H53">
            <v>26.43</v>
          </cell>
          <cell r="I53">
            <v>26.31</v>
          </cell>
          <cell r="J53">
            <v>26.27</v>
          </cell>
          <cell r="K53">
            <v>23.46</v>
          </cell>
          <cell r="L53">
            <v>23.89</v>
          </cell>
          <cell r="M53">
            <v>24.35</v>
          </cell>
          <cell r="N53">
            <v>24.44</v>
          </cell>
          <cell r="O53">
            <v>24.54</v>
          </cell>
          <cell r="P53">
            <v>24.66</v>
          </cell>
          <cell r="Q53">
            <v>24.47</v>
          </cell>
          <cell r="R53">
            <v>24.29</v>
          </cell>
          <cell r="S53">
            <v>24.13</v>
          </cell>
          <cell r="T53">
            <v>23.97</v>
          </cell>
          <cell r="U53">
            <v>23.83</v>
          </cell>
          <cell r="V53">
            <v>23.69</v>
          </cell>
          <cell r="W53">
            <v>23.56</v>
          </cell>
          <cell r="X53">
            <v>23.44</v>
          </cell>
          <cell r="Y53">
            <v>23.32</v>
          </cell>
          <cell r="Z53">
            <v>23.21</v>
          </cell>
          <cell r="AA53">
            <v>23.1</v>
          </cell>
          <cell r="AB53">
            <v>23</v>
          </cell>
          <cell r="AC53">
            <v>22.9</v>
          </cell>
          <cell r="AD53">
            <v>22.81</v>
          </cell>
          <cell r="AE53">
            <v>22.71</v>
          </cell>
          <cell r="AF53">
            <v>22.63</v>
          </cell>
          <cell r="AG53">
            <v>22.54</v>
          </cell>
          <cell r="AH53">
            <v>22.46</v>
          </cell>
          <cell r="AI53">
            <v>22.38</v>
          </cell>
          <cell r="AJ53">
            <v>22.31</v>
          </cell>
        </row>
        <row r="54">
          <cell r="C54" t="str">
            <v>Floating Offshore Wind - Del Norte</v>
          </cell>
          <cell r="D54">
            <v>38.31</v>
          </cell>
          <cell r="E54">
            <v>38.31</v>
          </cell>
          <cell r="F54">
            <v>36.22</v>
          </cell>
          <cell r="G54">
            <v>33.85</v>
          </cell>
          <cell r="H54">
            <v>31.89</v>
          </cell>
          <cell r="I54">
            <v>31.75</v>
          </cell>
          <cell r="J54">
            <v>31.71</v>
          </cell>
          <cell r="K54">
            <v>28.31</v>
          </cell>
          <cell r="L54">
            <v>28.84</v>
          </cell>
          <cell r="M54">
            <v>29.39</v>
          </cell>
          <cell r="N54">
            <v>29.49</v>
          </cell>
          <cell r="O54">
            <v>29.62</v>
          </cell>
          <cell r="P54">
            <v>29.76</v>
          </cell>
          <cell r="Q54">
            <v>29.53</v>
          </cell>
          <cell r="R54">
            <v>29.32</v>
          </cell>
          <cell r="S54">
            <v>29.12</v>
          </cell>
          <cell r="T54">
            <v>28.93</v>
          </cell>
          <cell r="U54">
            <v>28.75</v>
          </cell>
          <cell r="V54">
            <v>28.59</v>
          </cell>
          <cell r="W54">
            <v>28.43</v>
          </cell>
          <cell r="X54">
            <v>28.28</v>
          </cell>
          <cell r="Y54">
            <v>28.14</v>
          </cell>
          <cell r="Z54">
            <v>28.01</v>
          </cell>
          <cell r="AA54">
            <v>27.88</v>
          </cell>
          <cell r="AB54">
            <v>27.75</v>
          </cell>
          <cell r="AC54">
            <v>27.64</v>
          </cell>
          <cell r="AD54">
            <v>27.52</v>
          </cell>
          <cell r="AE54">
            <v>27.41</v>
          </cell>
          <cell r="AF54">
            <v>27.31</v>
          </cell>
          <cell r="AG54">
            <v>27.21</v>
          </cell>
          <cell r="AH54">
            <v>27.11</v>
          </cell>
          <cell r="AI54">
            <v>27.01</v>
          </cell>
          <cell r="AJ54">
            <v>26.92</v>
          </cell>
        </row>
        <row r="55">
          <cell r="C55" t="str">
            <v>Utility-scale Battery - Li [Capacity] - No ITC</v>
          </cell>
          <cell r="D55">
            <v>12.02</v>
          </cell>
          <cell r="E55">
            <v>11.18</v>
          </cell>
          <cell r="F55">
            <v>10.46</v>
          </cell>
          <cell r="G55">
            <v>10.029999999999999</v>
          </cell>
          <cell r="H55">
            <v>9.67</v>
          </cell>
          <cell r="I55">
            <v>8.9499999999999993</v>
          </cell>
          <cell r="J55">
            <v>8.67</v>
          </cell>
          <cell r="K55">
            <v>8.6199999999999992</v>
          </cell>
          <cell r="L55">
            <v>8.59</v>
          </cell>
          <cell r="M55">
            <v>8.5500000000000007</v>
          </cell>
          <cell r="N55">
            <v>8.51</v>
          </cell>
          <cell r="O55">
            <v>8.4499999999999993</v>
          </cell>
          <cell r="P55">
            <v>8.44</v>
          </cell>
          <cell r="Q55">
            <v>8.43</v>
          </cell>
          <cell r="R55">
            <v>8.39</v>
          </cell>
          <cell r="S55">
            <v>8.35</v>
          </cell>
          <cell r="T55">
            <v>8.34</v>
          </cell>
          <cell r="U55">
            <v>8.32</v>
          </cell>
          <cell r="V55">
            <v>8.35</v>
          </cell>
          <cell r="W55">
            <v>8.35</v>
          </cell>
          <cell r="X55">
            <v>8.3800000000000008</v>
          </cell>
          <cell r="Y55">
            <v>8.41</v>
          </cell>
          <cell r="Z55">
            <v>8.4</v>
          </cell>
          <cell r="AA55">
            <v>8.42</v>
          </cell>
          <cell r="AB55">
            <v>8.44</v>
          </cell>
          <cell r="AC55">
            <v>8.44</v>
          </cell>
          <cell r="AD55">
            <v>8.4600000000000009</v>
          </cell>
          <cell r="AE55">
            <v>8.4600000000000009</v>
          </cell>
          <cell r="AF55">
            <v>8.4700000000000006</v>
          </cell>
          <cell r="AG55">
            <v>8.4700000000000006</v>
          </cell>
          <cell r="AH55">
            <v>8.4600000000000009</v>
          </cell>
          <cell r="AI55">
            <v>8.44</v>
          </cell>
          <cell r="AJ55">
            <v>8.44</v>
          </cell>
        </row>
        <row r="56">
          <cell r="C56" t="str">
            <v>Utility-scale Battery - Li [Energy] - No ITC</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C57" t="str">
            <v>Utility-scale Battery - Li [Capacity] - ITC</v>
          </cell>
          <cell r="D57">
            <v>11.76</v>
          </cell>
          <cell r="E57">
            <v>10.94</v>
          </cell>
          <cell r="F57">
            <v>10.24</v>
          </cell>
          <cell r="G57">
            <v>9.83</v>
          </cell>
          <cell r="H57">
            <v>9.4700000000000006</v>
          </cell>
          <cell r="I57">
            <v>8.77</v>
          </cell>
          <cell r="J57">
            <v>8.5</v>
          </cell>
          <cell r="K57">
            <v>8.44</v>
          </cell>
          <cell r="L57">
            <v>8.4</v>
          </cell>
          <cell r="M57">
            <v>8.35</v>
          </cell>
          <cell r="N57">
            <v>8.2899999999999991</v>
          </cell>
          <cell r="O57">
            <v>8.2100000000000009</v>
          </cell>
          <cell r="P57">
            <v>8.17</v>
          </cell>
          <cell r="Q57">
            <v>8.16</v>
          </cell>
          <cell r="R57">
            <v>8.1300000000000008</v>
          </cell>
          <cell r="S57">
            <v>8.09</v>
          </cell>
          <cell r="T57">
            <v>8.09</v>
          </cell>
          <cell r="U57">
            <v>8.07</v>
          </cell>
          <cell r="V57">
            <v>8.1</v>
          </cell>
          <cell r="W57">
            <v>8.09</v>
          </cell>
          <cell r="X57">
            <v>8.1300000000000008</v>
          </cell>
          <cell r="Y57">
            <v>8.16</v>
          </cell>
          <cell r="Z57">
            <v>8.15</v>
          </cell>
          <cell r="AA57">
            <v>8.16</v>
          </cell>
          <cell r="AB57">
            <v>8.18</v>
          </cell>
          <cell r="AC57">
            <v>8.18</v>
          </cell>
          <cell r="AD57">
            <v>8.1999999999999993</v>
          </cell>
          <cell r="AE57">
            <v>8.1999999999999993</v>
          </cell>
          <cell r="AF57">
            <v>8.1999999999999993</v>
          </cell>
          <cell r="AG57">
            <v>8.2100000000000009</v>
          </cell>
          <cell r="AH57">
            <v>8.1999999999999993</v>
          </cell>
          <cell r="AI57">
            <v>8.18</v>
          </cell>
          <cell r="AJ57">
            <v>8.18</v>
          </cell>
        </row>
        <row r="58">
          <cell r="C58" t="str">
            <v>Utility-scale Battery - Li [Energy] - ITC</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t="str">
            <v>BTM Battery - Li [Capacity]</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row>
        <row r="60">
          <cell r="C60" t="str">
            <v>BTM Battery - Li [Energy]</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row>
        <row r="61">
          <cell r="C61" t="str">
            <v>Flow Battery [Capacity]</v>
          </cell>
          <cell r="D61">
            <v>12.02</v>
          </cell>
          <cell r="E61">
            <v>11.18</v>
          </cell>
          <cell r="F61">
            <v>10.46</v>
          </cell>
          <cell r="G61">
            <v>10.029999999999999</v>
          </cell>
          <cell r="H61">
            <v>9.67</v>
          </cell>
          <cell r="I61">
            <v>8.9499999999999993</v>
          </cell>
          <cell r="J61">
            <v>8.91</v>
          </cell>
          <cell r="K61">
            <v>8.89</v>
          </cell>
          <cell r="L61">
            <v>8.8800000000000008</v>
          </cell>
          <cell r="M61">
            <v>8.8699999999999992</v>
          </cell>
          <cell r="N61">
            <v>8.85</v>
          </cell>
          <cell r="O61">
            <v>8.81</v>
          </cell>
          <cell r="P61">
            <v>8.86</v>
          </cell>
          <cell r="Q61">
            <v>8.91</v>
          </cell>
          <cell r="R61">
            <v>8.92</v>
          </cell>
          <cell r="S61">
            <v>8.93</v>
          </cell>
          <cell r="T61">
            <v>8.9700000000000006</v>
          </cell>
          <cell r="U61">
            <v>9.01</v>
          </cell>
          <cell r="V61">
            <v>9.0500000000000007</v>
          </cell>
          <cell r="W61">
            <v>9.0399999999999991</v>
          </cell>
          <cell r="X61">
            <v>9.07</v>
          </cell>
          <cell r="Y61">
            <v>9.1</v>
          </cell>
          <cell r="Z61">
            <v>9.1</v>
          </cell>
          <cell r="AA61">
            <v>9.11</v>
          </cell>
          <cell r="AB61">
            <v>9.1300000000000008</v>
          </cell>
          <cell r="AC61">
            <v>9.1300000000000008</v>
          </cell>
          <cell r="AD61">
            <v>9.15</v>
          </cell>
          <cell r="AE61">
            <v>9.15</v>
          </cell>
          <cell r="AF61">
            <v>9.16</v>
          </cell>
          <cell r="AG61">
            <v>9.16</v>
          </cell>
          <cell r="AH61">
            <v>9.15</v>
          </cell>
          <cell r="AI61">
            <v>9.15</v>
          </cell>
          <cell r="AJ61">
            <v>9.15</v>
          </cell>
        </row>
        <row r="62">
          <cell r="C62" t="str">
            <v>Flow Battery [Energy]</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row>
        <row r="63">
          <cell r="C63" t="str">
            <v>Pumped Hydro Storage [Capacity]</v>
          </cell>
          <cell r="D63">
            <v>10.06</v>
          </cell>
          <cell r="E63">
            <v>9.11</v>
          </cell>
          <cell r="F63">
            <v>8.25</v>
          </cell>
          <cell r="G63">
            <v>7.73</v>
          </cell>
          <cell r="H63">
            <v>7.34</v>
          </cell>
          <cell r="I63">
            <v>6.51</v>
          </cell>
          <cell r="J63">
            <v>6.51</v>
          </cell>
          <cell r="K63">
            <v>6.52</v>
          </cell>
          <cell r="L63">
            <v>6.57</v>
          </cell>
          <cell r="M63">
            <v>6.6</v>
          </cell>
          <cell r="N63">
            <v>6.63</v>
          </cell>
          <cell r="O63">
            <v>6.63</v>
          </cell>
          <cell r="P63">
            <v>6.69</v>
          </cell>
          <cell r="Q63">
            <v>6.74</v>
          </cell>
          <cell r="R63">
            <v>6.76</v>
          </cell>
          <cell r="S63">
            <v>6.77</v>
          </cell>
          <cell r="T63">
            <v>6.81</v>
          </cell>
          <cell r="U63">
            <v>6.86</v>
          </cell>
          <cell r="V63">
            <v>6.9</v>
          </cell>
          <cell r="W63">
            <v>6.88</v>
          </cell>
          <cell r="X63">
            <v>6.92</v>
          </cell>
          <cell r="Y63">
            <v>6.96</v>
          </cell>
          <cell r="Z63">
            <v>6.95</v>
          </cell>
          <cell r="AA63">
            <v>6.97</v>
          </cell>
          <cell r="AB63">
            <v>6.99</v>
          </cell>
          <cell r="AC63">
            <v>6.99</v>
          </cell>
          <cell r="AD63">
            <v>7.01</v>
          </cell>
          <cell r="AE63">
            <v>7.02</v>
          </cell>
          <cell r="AF63">
            <v>7.02</v>
          </cell>
          <cell r="AG63">
            <v>7.03</v>
          </cell>
          <cell r="AH63">
            <v>7.02</v>
          </cell>
          <cell r="AI63">
            <v>7.01</v>
          </cell>
          <cell r="AJ63">
            <v>7.02</v>
          </cell>
        </row>
        <row r="64">
          <cell r="C64" t="str">
            <v>Pumped Hydro Storage [Energy]</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row>
        <row r="65">
          <cell r="C65" t="str">
            <v>Geothermal</v>
          </cell>
          <cell r="D65">
            <v>16.420000000000002</v>
          </cell>
          <cell r="E65">
            <v>16.43</v>
          </cell>
          <cell r="F65">
            <v>16.440000000000001</v>
          </cell>
          <cell r="G65">
            <v>16.46</v>
          </cell>
          <cell r="H65">
            <v>16.48</v>
          </cell>
          <cell r="I65">
            <v>16.77</v>
          </cell>
          <cell r="J65">
            <v>17.05</v>
          </cell>
          <cell r="K65">
            <v>16.82</v>
          </cell>
          <cell r="L65">
            <v>17.28</v>
          </cell>
          <cell r="M65">
            <v>17.73</v>
          </cell>
          <cell r="N65">
            <v>17.920000000000002</v>
          </cell>
          <cell r="O65">
            <v>18.11</v>
          </cell>
          <cell r="P65">
            <v>18.3</v>
          </cell>
          <cell r="Q65">
            <v>18.3</v>
          </cell>
          <cell r="R65">
            <v>18.3</v>
          </cell>
          <cell r="S65">
            <v>18.3</v>
          </cell>
          <cell r="T65">
            <v>18.3</v>
          </cell>
          <cell r="U65">
            <v>18.3</v>
          </cell>
          <cell r="V65">
            <v>18.3</v>
          </cell>
          <cell r="W65">
            <v>18.3</v>
          </cell>
          <cell r="X65">
            <v>18.3</v>
          </cell>
          <cell r="Y65">
            <v>18.3</v>
          </cell>
          <cell r="Z65">
            <v>18.3</v>
          </cell>
          <cell r="AA65">
            <v>18.3</v>
          </cell>
          <cell r="AB65">
            <v>18.3</v>
          </cell>
          <cell r="AC65">
            <v>18.3</v>
          </cell>
          <cell r="AD65">
            <v>18.3</v>
          </cell>
          <cell r="AE65">
            <v>18.3</v>
          </cell>
          <cell r="AF65">
            <v>18.3</v>
          </cell>
          <cell r="AG65">
            <v>18.3</v>
          </cell>
          <cell r="AH65">
            <v>18.3</v>
          </cell>
          <cell r="AI65">
            <v>18.3</v>
          </cell>
          <cell r="AJ65">
            <v>18.3</v>
          </cell>
        </row>
        <row r="66">
          <cell r="C66" t="str">
            <v>Biomass</v>
          </cell>
          <cell r="D66">
            <v>13.02</v>
          </cell>
          <cell r="E66">
            <v>13.02</v>
          </cell>
          <cell r="F66">
            <v>13.02</v>
          </cell>
          <cell r="G66">
            <v>13.02</v>
          </cell>
          <cell r="H66">
            <v>13.02</v>
          </cell>
          <cell r="I66">
            <v>13.24</v>
          </cell>
          <cell r="J66">
            <v>13.47</v>
          </cell>
          <cell r="K66">
            <v>13.69</v>
          </cell>
          <cell r="L66">
            <v>14.07</v>
          </cell>
          <cell r="M66">
            <v>14.46</v>
          </cell>
          <cell r="N66">
            <v>14.63</v>
          </cell>
          <cell r="O66">
            <v>14.79</v>
          </cell>
          <cell r="P66">
            <v>14.96</v>
          </cell>
          <cell r="Q66">
            <v>14.96</v>
          </cell>
          <cell r="R66">
            <v>14.96</v>
          </cell>
          <cell r="S66">
            <v>14.96</v>
          </cell>
          <cell r="T66">
            <v>14.96</v>
          </cell>
          <cell r="U66">
            <v>14.96</v>
          </cell>
          <cell r="V66">
            <v>14.96</v>
          </cell>
          <cell r="W66">
            <v>14.96</v>
          </cell>
          <cell r="X66">
            <v>14.96</v>
          </cell>
          <cell r="Y66">
            <v>14.96</v>
          </cell>
          <cell r="Z66">
            <v>14.96</v>
          </cell>
          <cell r="AA66">
            <v>14.96</v>
          </cell>
          <cell r="AB66">
            <v>14.96</v>
          </cell>
          <cell r="AC66">
            <v>14.96</v>
          </cell>
          <cell r="AD66">
            <v>14.96</v>
          </cell>
          <cell r="AE66">
            <v>14.96</v>
          </cell>
          <cell r="AF66">
            <v>14.96</v>
          </cell>
          <cell r="AG66">
            <v>14.96</v>
          </cell>
          <cell r="AH66">
            <v>14.96</v>
          </cell>
          <cell r="AI66">
            <v>14.96</v>
          </cell>
          <cell r="AJ66">
            <v>14.96</v>
          </cell>
        </row>
        <row r="67">
          <cell r="C67" t="str">
            <v>Small Hydro</v>
          </cell>
          <cell r="D67">
            <v>9.83</v>
          </cell>
          <cell r="E67">
            <v>9.83</v>
          </cell>
          <cell r="F67">
            <v>9.83</v>
          </cell>
          <cell r="G67">
            <v>9.83</v>
          </cell>
          <cell r="H67">
            <v>9.83</v>
          </cell>
          <cell r="I67">
            <v>9.83</v>
          </cell>
          <cell r="J67">
            <v>9.83</v>
          </cell>
          <cell r="K67">
            <v>9.24</v>
          </cell>
          <cell r="L67">
            <v>9.3800000000000008</v>
          </cell>
          <cell r="M67">
            <v>9.52</v>
          </cell>
          <cell r="N67">
            <v>9.66</v>
          </cell>
          <cell r="O67">
            <v>9.8000000000000007</v>
          </cell>
          <cell r="P67">
            <v>9.94</v>
          </cell>
          <cell r="Q67">
            <v>9.94</v>
          </cell>
          <cell r="R67">
            <v>9.94</v>
          </cell>
          <cell r="S67">
            <v>9.94</v>
          </cell>
          <cell r="T67">
            <v>9.94</v>
          </cell>
          <cell r="U67">
            <v>9.94</v>
          </cell>
          <cell r="V67">
            <v>9.94</v>
          </cell>
          <cell r="W67">
            <v>9.94</v>
          </cell>
          <cell r="X67">
            <v>9.94</v>
          </cell>
          <cell r="Y67">
            <v>9.94</v>
          </cell>
          <cell r="Z67">
            <v>9.94</v>
          </cell>
          <cell r="AA67">
            <v>9.94</v>
          </cell>
          <cell r="AB67">
            <v>9.94</v>
          </cell>
          <cell r="AC67">
            <v>9.94</v>
          </cell>
          <cell r="AD67">
            <v>9.94</v>
          </cell>
          <cell r="AE67">
            <v>9.94</v>
          </cell>
          <cell r="AF67">
            <v>9.94</v>
          </cell>
          <cell r="AG67">
            <v>9.94</v>
          </cell>
          <cell r="AH67">
            <v>9.94</v>
          </cell>
          <cell r="AI67">
            <v>9.94</v>
          </cell>
          <cell r="AJ67">
            <v>9.94</v>
          </cell>
        </row>
        <row r="68">
          <cell r="C68" t="str">
            <v>Gas - CCGT</v>
          </cell>
          <cell r="D68">
            <v>7.51</v>
          </cell>
          <cell r="E68">
            <v>7.51</v>
          </cell>
          <cell r="F68">
            <v>7.51</v>
          </cell>
          <cell r="G68">
            <v>7.51</v>
          </cell>
          <cell r="H68">
            <v>7.51</v>
          </cell>
          <cell r="I68">
            <v>7.51</v>
          </cell>
          <cell r="J68">
            <v>7.51</v>
          </cell>
          <cell r="K68">
            <v>7.51</v>
          </cell>
          <cell r="L68">
            <v>7.59</v>
          </cell>
          <cell r="M68">
            <v>7.67</v>
          </cell>
          <cell r="N68">
            <v>7.75</v>
          </cell>
          <cell r="O68">
            <v>7.84</v>
          </cell>
          <cell r="P68">
            <v>7.92</v>
          </cell>
          <cell r="Q68">
            <v>7.92</v>
          </cell>
          <cell r="R68">
            <v>7.92</v>
          </cell>
          <cell r="S68">
            <v>7.92</v>
          </cell>
          <cell r="T68">
            <v>7.92</v>
          </cell>
          <cell r="U68">
            <v>7.92</v>
          </cell>
          <cell r="V68">
            <v>7.92</v>
          </cell>
          <cell r="W68">
            <v>7.92</v>
          </cell>
          <cell r="X68">
            <v>7.92</v>
          </cell>
          <cell r="Y68">
            <v>7.92</v>
          </cell>
          <cell r="Z68">
            <v>7.92</v>
          </cell>
          <cell r="AA68">
            <v>7.92</v>
          </cell>
          <cell r="AB68">
            <v>7.92</v>
          </cell>
          <cell r="AC68">
            <v>7.92</v>
          </cell>
          <cell r="AD68">
            <v>7.92</v>
          </cell>
          <cell r="AE68">
            <v>7.92</v>
          </cell>
          <cell r="AF68">
            <v>7.92</v>
          </cell>
          <cell r="AG68">
            <v>7.92</v>
          </cell>
          <cell r="AH68">
            <v>7.92</v>
          </cell>
          <cell r="AI68">
            <v>7.92</v>
          </cell>
          <cell r="AJ68">
            <v>7.92</v>
          </cell>
        </row>
        <row r="69">
          <cell r="C69" t="str">
            <v>Gas - CT - Frame</v>
          </cell>
          <cell r="D69">
            <v>7.51</v>
          </cell>
          <cell r="E69">
            <v>7.51</v>
          </cell>
          <cell r="F69">
            <v>7.51</v>
          </cell>
          <cell r="G69">
            <v>7.51</v>
          </cell>
          <cell r="H69">
            <v>7.51</v>
          </cell>
          <cell r="I69">
            <v>7.51</v>
          </cell>
          <cell r="J69">
            <v>7.51</v>
          </cell>
          <cell r="K69">
            <v>7.51</v>
          </cell>
          <cell r="L69">
            <v>7.59</v>
          </cell>
          <cell r="M69">
            <v>7.67</v>
          </cell>
          <cell r="N69">
            <v>7.75</v>
          </cell>
          <cell r="O69">
            <v>7.84</v>
          </cell>
          <cell r="P69">
            <v>7.92</v>
          </cell>
          <cell r="Q69">
            <v>7.92</v>
          </cell>
          <cell r="R69">
            <v>7.92</v>
          </cell>
          <cell r="S69">
            <v>7.92</v>
          </cell>
          <cell r="T69">
            <v>7.92</v>
          </cell>
          <cell r="U69">
            <v>7.92</v>
          </cell>
          <cell r="V69">
            <v>7.92</v>
          </cell>
          <cell r="W69">
            <v>7.92</v>
          </cell>
          <cell r="X69">
            <v>7.92</v>
          </cell>
          <cell r="Y69">
            <v>7.92</v>
          </cell>
          <cell r="Z69">
            <v>7.92</v>
          </cell>
          <cell r="AA69">
            <v>7.92</v>
          </cell>
          <cell r="AB69">
            <v>7.92</v>
          </cell>
          <cell r="AC69">
            <v>7.92</v>
          </cell>
          <cell r="AD69">
            <v>7.92</v>
          </cell>
          <cell r="AE69">
            <v>7.92</v>
          </cell>
          <cell r="AF69">
            <v>7.92</v>
          </cell>
          <cell r="AG69">
            <v>7.92</v>
          </cell>
          <cell r="AH69">
            <v>7.92</v>
          </cell>
          <cell r="AI69">
            <v>7.92</v>
          </cell>
          <cell r="AJ69">
            <v>7.92</v>
          </cell>
        </row>
        <row r="70">
          <cell r="C70" t="str">
            <v>Gas - CT - Aero</v>
          </cell>
          <cell r="D70">
            <v>7.51</v>
          </cell>
          <cell r="E70">
            <v>7.51</v>
          </cell>
          <cell r="F70">
            <v>7.51</v>
          </cell>
          <cell r="G70">
            <v>7.51</v>
          </cell>
          <cell r="H70">
            <v>7.51</v>
          </cell>
          <cell r="I70">
            <v>7.51</v>
          </cell>
          <cell r="J70">
            <v>7.51</v>
          </cell>
          <cell r="K70">
            <v>7.51</v>
          </cell>
          <cell r="L70">
            <v>7.59</v>
          </cell>
          <cell r="M70">
            <v>7.67</v>
          </cell>
          <cell r="N70">
            <v>7.75</v>
          </cell>
          <cell r="O70">
            <v>7.84</v>
          </cell>
          <cell r="P70">
            <v>7.92</v>
          </cell>
          <cell r="Q70">
            <v>7.92</v>
          </cell>
          <cell r="R70">
            <v>7.92</v>
          </cell>
          <cell r="S70">
            <v>7.92</v>
          </cell>
          <cell r="T70">
            <v>7.92</v>
          </cell>
          <cell r="U70">
            <v>7.92</v>
          </cell>
          <cell r="V70">
            <v>7.92</v>
          </cell>
          <cell r="W70">
            <v>7.92</v>
          </cell>
          <cell r="X70">
            <v>7.92</v>
          </cell>
          <cell r="Y70">
            <v>7.92</v>
          </cell>
          <cell r="Z70">
            <v>7.92</v>
          </cell>
          <cell r="AA70">
            <v>7.92</v>
          </cell>
          <cell r="AB70">
            <v>7.92</v>
          </cell>
          <cell r="AC70">
            <v>7.92</v>
          </cell>
          <cell r="AD70">
            <v>7.92</v>
          </cell>
          <cell r="AE70">
            <v>7.92</v>
          </cell>
          <cell r="AF70">
            <v>7.92</v>
          </cell>
          <cell r="AG70">
            <v>7.92</v>
          </cell>
          <cell r="AH70">
            <v>7.92</v>
          </cell>
          <cell r="AI70">
            <v>7.92</v>
          </cell>
          <cell r="AJ70">
            <v>7.92</v>
          </cell>
        </row>
        <row r="71">
          <cell r="C71" t="str">
            <v>Solar - Dist</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row>
        <row r="72">
          <cell r="C72" t="str">
            <v>Solar - Commercial</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row>
        <row r="73">
          <cell r="C73" t="str">
            <v>Solar - Tracking</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row>
        <row r="74">
          <cell r="C74" t="str">
            <v>Solar Thermal</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row>
        <row r="75">
          <cell r="C75" t="str">
            <v>Wind - Class2 (47% CF)</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row>
        <row r="76">
          <cell r="C76" t="str">
            <v>Wind - Class5 (41% CF)</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row>
        <row r="77">
          <cell r="C77" t="str">
            <v>Wind - Class6 (38% CF)</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row>
        <row r="78">
          <cell r="C78" t="str">
            <v>Wind - Class8 (30% CF)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79">
          <cell r="C79" t="str">
            <v>Floating Offshore Wind - Class11 (48% CF)</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row>
        <row r="80">
          <cell r="C80" t="str">
            <v>Floating Offshore Wind - Class8 (51% CF)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row>
        <row r="81">
          <cell r="C81" t="str">
            <v>Floating Offshore Wind - Morro Bay</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row>
        <row r="82">
          <cell r="C82" t="str">
            <v>Floating Offshore Wind - Diablo Canyon</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row>
        <row r="83">
          <cell r="C83" t="str">
            <v>Floating Offshore Wind - Humboldt</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row>
        <row r="84">
          <cell r="C84" t="str">
            <v>Floating Offshore Wind - Cape Mendocino</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row>
        <row r="85">
          <cell r="C85" t="str">
            <v>Floating Offshore Wind - Del Norte</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row>
        <row r="86">
          <cell r="C86" t="str">
            <v>Utility-scale Battery - Li [Capacity] - No ITC</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row>
        <row r="87">
          <cell r="C87" t="str">
            <v>Utility-scale Battery - Li [Energy] - No ITC</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row>
        <row r="88">
          <cell r="C88" t="str">
            <v>Utility-scale Battery - Li [Capacity] - ITC</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row>
        <row r="89">
          <cell r="C89" t="str">
            <v>Utility-scale Battery - Li [Energy] - ITC</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C90" t="str">
            <v>BTM Battery - Li [Capacity]</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row>
        <row r="91">
          <cell r="C91" t="str">
            <v>BTM Battery - Li [Energy]</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row>
        <row r="92">
          <cell r="C92" t="str">
            <v>Flow Battery [Capacity]</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row>
        <row r="93">
          <cell r="C93" t="str">
            <v>Flow Battery [Energy]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4">
          <cell r="C94" t="str">
            <v>Pumped Hydro Storage [Capacity]</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row>
        <row r="95">
          <cell r="C95" t="str">
            <v>Pumped Hydro Storage [Energy]</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row>
        <row r="96">
          <cell r="C96" t="str">
            <v>Geothermal</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row>
        <row r="97">
          <cell r="C97" t="str">
            <v>Biomass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row>
        <row r="98">
          <cell r="C98" t="str">
            <v>Small Hydro</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row>
        <row r="99">
          <cell r="C99" t="str">
            <v>Gas - CCGT</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row>
        <row r="100">
          <cell r="C100" t="str">
            <v>Gas - CT - Frame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row>
        <row r="101">
          <cell r="C101" t="str">
            <v>Gas - CT - Aero</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row>
        <row r="102">
          <cell r="C102" t="str">
            <v>Solar - Dist</v>
          </cell>
          <cell r="D102">
            <v>-95.61</v>
          </cell>
          <cell r="E102">
            <v>-87.53</v>
          </cell>
          <cell r="F102">
            <v>-82.78</v>
          </cell>
          <cell r="G102">
            <v>-78.02</v>
          </cell>
          <cell r="H102">
            <v>-73.260000000000005</v>
          </cell>
          <cell r="I102">
            <v>-68.72</v>
          </cell>
          <cell r="J102">
            <v>-56</v>
          </cell>
          <cell r="K102">
            <v>-51.99</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row>
        <row r="103">
          <cell r="C103" t="str">
            <v>Solar - Commercial</v>
          </cell>
          <cell r="D103">
            <v>-60.15</v>
          </cell>
          <cell r="E103">
            <v>-53.13</v>
          </cell>
          <cell r="F103">
            <v>-51.06</v>
          </cell>
          <cell r="G103">
            <v>-49</v>
          </cell>
          <cell r="H103">
            <v>-46.93</v>
          </cell>
          <cell r="I103">
            <v>-45.01</v>
          </cell>
          <cell r="J103">
            <v>-37.64</v>
          </cell>
          <cell r="K103">
            <v>-35.93</v>
          </cell>
          <cell r="L103">
            <v>-13.17</v>
          </cell>
          <cell r="M103">
            <v>-12.51</v>
          </cell>
          <cell r="N103">
            <v>-11.81</v>
          </cell>
          <cell r="O103">
            <v>-11.11</v>
          </cell>
          <cell r="P103">
            <v>-10.41</v>
          </cell>
          <cell r="Q103">
            <v>-10.29</v>
          </cell>
          <cell r="R103">
            <v>-10.17</v>
          </cell>
          <cell r="S103">
            <v>-10.050000000000001</v>
          </cell>
          <cell r="T103">
            <v>-9.93</v>
          </cell>
          <cell r="U103">
            <v>-9.81</v>
          </cell>
          <cell r="V103">
            <v>-9.69</v>
          </cell>
          <cell r="W103">
            <v>-9.56</v>
          </cell>
          <cell r="X103">
            <v>-9.44</v>
          </cell>
          <cell r="Y103">
            <v>-9.32</v>
          </cell>
          <cell r="Z103">
            <v>-9.1999999999999993</v>
          </cell>
          <cell r="AA103">
            <v>-9.08</v>
          </cell>
          <cell r="AB103">
            <v>-8.9600000000000009</v>
          </cell>
          <cell r="AC103">
            <v>-8.84</v>
          </cell>
          <cell r="AD103">
            <v>-8.7200000000000006</v>
          </cell>
          <cell r="AE103">
            <v>-8.6</v>
          </cell>
          <cell r="AF103">
            <v>-8.4700000000000006</v>
          </cell>
          <cell r="AG103">
            <v>-8.35</v>
          </cell>
          <cell r="AH103">
            <v>-8.23</v>
          </cell>
          <cell r="AI103">
            <v>-8.11</v>
          </cell>
          <cell r="AJ103">
            <v>-7.99</v>
          </cell>
        </row>
        <row r="104">
          <cell r="C104" t="str">
            <v>Solar - Tracking</v>
          </cell>
          <cell r="D104">
            <v>-35.979999999999997</v>
          </cell>
          <cell r="E104">
            <v>-31.6</v>
          </cell>
          <cell r="F104">
            <v>-30.44</v>
          </cell>
          <cell r="G104">
            <v>-29.27</v>
          </cell>
          <cell r="H104">
            <v>-28.11</v>
          </cell>
          <cell r="I104">
            <v>-27.03</v>
          </cell>
          <cell r="J104">
            <v>-22.65</v>
          </cell>
          <cell r="K104">
            <v>-21.69</v>
          </cell>
          <cell r="L104">
            <v>-7.98</v>
          </cell>
          <cell r="M104">
            <v>-7.61</v>
          </cell>
          <cell r="N104">
            <v>-7.21</v>
          </cell>
          <cell r="O104">
            <v>-6.82</v>
          </cell>
          <cell r="P104">
            <v>-6.43</v>
          </cell>
          <cell r="Q104">
            <v>-6.37</v>
          </cell>
          <cell r="R104">
            <v>-6.31</v>
          </cell>
          <cell r="S104">
            <v>-6.26</v>
          </cell>
          <cell r="T104">
            <v>-6.2</v>
          </cell>
          <cell r="U104">
            <v>-6.14</v>
          </cell>
          <cell r="V104">
            <v>-6.09</v>
          </cell>
          <cell r="W104">
            <v>-6.03</v>
          </cell>
          <cell r="X104">
            <v>-5.97</v>
          </cell>
          <cell r="Y104">
            <v>-5.91</v>
          </cell>
          <cell r="Z104">
            <v>-5.86</v>
          </cell>
          <cell r="AA104">
            <v>-5.8</v>
          </cell>
          <cell r="AB104">
            <v>-5.74</v>
          </cell>
          <cell r="AC104">
            <v>-5.69</v>
          </cell>
          <cell r="AD104">
            <v>-5.63</v>
          </cell>
          <cell r="AE104">
            <v>-5.57</v>
          </cell>
          <cell r="AF104">
            <v>-5.51</v>
          </cell>
          <cell r="AG104">
            <v>-5.46</v>
          </cell>
          <cell r="AH104">
            <v>-5.4</v>
          </cell>
          <cell r="AI104">
            <v>-5.34</v>
          </cell>
          <cell r="AJ104">
            <v>-5.29</v>
          </cell>
        </row>
        <row r="105">
          <cell r="C105" t="str">
            <v>Solar Thermal</v>
          </cell>
          <cell r="D105">
            <v>-78.180000000000007</v>
          </cell>
          <cell r="E105">
            <v>-74.56</v>
          </cell>
          <cell r="F105">
            <v>-70.94</v>
          </cell>
          <cell r="G105">
            <v>-67.33</v>
          </cell>
          <cell r="H105">
            <v>-63.78</v>
          </cell>
          <cell r="I105">
            <v>-61.66</v>
          </cell>
          <cell r="J105">
            <v>-59.85</v>
          </cell>
          <cell r="K105">
            <v>-57.97</v>
          </cell>
          <cell r="L105">
            <v>-56.24</v>
          </cell>
          <cell r="M105">
            <v>-54.68</v>
          </cell>
          <cell r="N105">
            <v>-53.08</v>
          </cell>
          <cell r="O105">
            <v>-51.61</v>
          </cell>
          <cell r="P105">
            <v>-50.3</v>
          </cell>
          <cell r="Q105">
            <v>-49.1</v>
          </cell>
          <cell r="R105">
            <v>-48.02</v>
          </cell>
          <cell r="S105">
            <v>-47.07</v>
          </cell>
          <cell r="T105">
            <v>-46.21</v>
          </cell>
          <cell r="U105">
            <v>-45.47</v>
          </cell>
          <cell r="V105">
            <v>-44.81</v>
          </cell>
          <cell r="W105">
            <v>-44.23</v>
          </cell>
          <cell r="X105">
            <v>-43.74</v>
          </cell>
          <cell r="Y105">
            <v>-43.32</v>
          </cell>
          <cell r="Z105">
            <v>-42.95</v>
          </cell>
          <cell r="AA105">
            <v>-42.62</v>
          </cell>
          <cell r="AB105">
            <v>-42.34</v>
          </cell>
          <cell r="AC105">
            <v>-42.11</v>
          </cell>
          <cell r="AD105">
            <v>-41.89</v>
          </cell>
          <cell r="AE105">
            <v>-41.69</v>
          </cell>
          <cell r="AF105">
            <v>-41.51</v>
          </cell>
          <cell r="AG105">
            <v>-41.31</v>
          </cell>
          <cell r="AH105">
            <v>-41.12</v>
          </cell>
          <cell r="AI105">
            <v>-40.92</v>
          </cell>
          <cell r="AJ105">
            <v>-40.68</v>
          </cell>
        </row>
        <row r="106">
          <cell r="C106" t="str">
            <v>Wind - Class2 (47% CF)</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row>
        <row r="107">
          <cell r="C107" t="str">
            <v>Wind - Class5 (41% CF)</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row>
        <row r="108">
          <cell r="C108" t="str">
            <v>Wind - Class6 (38% CF)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C109" t="str">
            <v>Wind - Class8 (30% CF)</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row>
        <row r="110">
          <cell r="C110" t="str">
            <v>Floating Offshore Wind - Class11 (48% CF)</v>
          </cell>
          <cell r="D110">
            <v>-145.18</v>
          </cell>
          <cell r="E110">
            <v>-134.22999999999999</v>
          </cell>
          <cell r="F110">
            <v>-124.19</v>
          </cell>
          <cell r="G110">
            <v>-115.12</v>
          </cell>
          <cell r="H110">
            <v>-106.84</v>
          </cell>
          <cell r="I110">
            <v>-99.51</v>
          </cell>
          <cell r="J110">
            <v>-92.83</v>
          </cell>
          <cell r="K110">
            <v>-87.33</v>
          </cell>
          <cell r="L110">
            <v>-81.89</v>
          </cell>
          <cell r="M110">
            <v>-77</v>
          </cell>
          <cell r="N110">
            <v>-72.39</v>
          </cell>
          <cell r="O110">
            <v>-68.319999999999993</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row>
        <row r="111">
          <cell r="C111" t="str">
            <v>Floating Offshore Wind - Class8 (51% CF)</v>
          </cell>
          <cell r="D111">
            <v>-135.30000000000001</v>
          </cell>
          <cell r="E111">
            <v>-125.08</v>
          </cell>
          <cell r="F111">
            <v>-115.72</v>
          </cell>
          <cell r="G111">
            <v>-107.24</v>
          </cell>
          <cell r="H111">
            <v>-99.5</v>
          </cell>
          <cell r="I111">
            <v>-92.65</v>
          </cell>
          <cell r="J111">
            <v>-86.41</v>
          </cell>
          <cell r="K111">
            <v>-81.27</v>
          </cell>
          <cell r="L111">
            <v>-76.180000000000007</v>
          </cell>
          <cell r="M111">
            <v>-71.61</v>
          </cell>
          <cell r="N111">
            <v>-67.31</v>
          </cell>
          <cell r="O111">
            <v>-63.5</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row>
        <row r="112">
          <cell r="C112" t="str">
            <v>Floating Offshore Wind - Morro Bay</v>
          </cell>
          <cell r="D112">
            <v>-119.98</v>
          </cell>
          <cell r="E112">
            <v>-119.98</v>
          </cell>
          <cell r="F112">
            <v>-108.48</v>
          </cell>
          <cell r="G112">
            <v>-101.87</v>
          </cell>
          <cell r="H112">
            <v>-97.21</v>
          </cell>
          <cell r="I112">
            <v>-93.83</v>
          </cell>
          <cell r="J112">
            <v>-91.11</v>
          </cell>
          <cell r="K112">
            <v>-89.4</v>
          </cell>
          <cell r="L112">
            <v>-87.5</v>
          </cell>
          <cell r="M112">
            <v>-85.84</v>
          </cell>
          <cell r="N112">
            <v>-84.08</v>
          </cell>
          <cell r="O112">
            <v>-82.49</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row>
        <row r="113">
          <cell r="C113" t="str">
            <v>Floating Offshore Wind - Diablo Canyon</v>
          </cell>
          <cell r="D113">
            <v>-117.59</v>
          </cell>
          <cell r="E113">
            <v>-117.59</v>
          </cell>
          <cell r="F113">
            <v>-106.44</v>
          </cell>
          <cell r="G113">
            <v>-100.02</v>
          </cell>
          <cell r="H113">
            <v>-95.51</v>
          </cell>
          <cell r="I113">
            <v>-92.24</v>
          </cell>
          <cell r="J113">
            <v>-89.6</v>
          </cell>
          <cell r="K113">
            <v>-87.96</v>
          </cell>
          <cell r="L113">
            <v>-86.11</v>
          </cell>
          <cell r="M113">
            <v>-84.51</v>
          </cell>
          <cell r="N113">
            <v>-82.8</v>
          </cell>
          <cell r="O113">
            <v>-81.260000000000005</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row>
        <row r="114">
          <cell r="C114" t="str">
            <v>Floating Offshore Wind - Humboldt</v>
          </cell>
          <cell r="D114">
            <v>-116.16</v>
          </cell>
          <cell r="E114">
            <v>-116.16</v>
          </cell>
          <cell r="F114">
            <v>-105.17</v>
          </cell>
          <cell r="G114">
            <v>-98.85</v>
          </cell>
          <cell r="H114">
            <v>-94.4</v>
          </cell>
          <cell r="I114">
            <v>-91.18</v>
          </cell>
          <cell r="J114">
            <v>-88.58</v>
          </cell>
          <cell r="K114">
            <v>-86.97</v>
          </cell>
          <cell r="L114">
            <v>-85.15</v>
          </cell>
          <cell r="M114">
            <v>-83.57</v>
          </cell>
          <cell r="N114">
            <v>-81.89</v>
          </cell>
          <cell r="O114">
            <v>-80.37</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row>
        <row r="115">
          <cell r="C115" t="str">
            <v>Floating Offshore Wind - Cape Mendocino</v>
          </cell>
          <cell r="D115">
            <v>-115.77</v>
          </cell>
          <cell r="E115">
            <v>-115.77</v>
          </cell>
          <cell r="F115">
            <v>-104.81</v>
          </cell>
          <cell r="G115">
            <v>-98.5</v>
          </cell>
          <cell r="H115">
            <v>-94.07</v>
          </cell>
          <cell r="I115">
            <v>-90.85</v>
          </cell>
          <cell r="J115">
            <v>-88.26</v>
          </cell>
          <cell r="K115">
            <v>-86.65</v>
          </cell>
          <cell r="L115">
            <v>-84.83</v>
          </cell>
          <cell r="M115">
            <v>-83.26</v>
          </cell>
          <cell r="N115">
            <v>-81.58</v>
          </cell>
          <cell r="O115">
            <v>-80.069999999999993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row>
        <row r="116">
          <cell r="C116" t="str">
            <v>Floating Offshore Wind - Del Norte</v>
          </cell>
          <cell r="D116">
            <v>-116.82</v>
          </cell>
          <cell r="E116">
            <v>-116.82</v>
          </cell>
          <cell r="F116">
            <v>-105.74</v>
          </cell>
          <cell r="G116">
            <v>-99.37</v>
          </cell>
          <cell r="H116">
            <v>-94.89</v>
          </cell>
          <cell r="I116">
            <v>-91.64</v>
          </cell>
          <cell r="J116">
            <v>-89.02</v>
          </cell>
          <cell r="K116">
            <v>-87.39</v>
          </cell>
          <cell r="L116">
            <v>-85.56</v>
          </cell>
          <cell r="M116">
            <v>-83.96</v>
          </cell>
          <cell r="N116">
            <v>-82.27</v>
          </cell>
          <cell r="O116">
            <v>-80.739999999999995</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row>
        <row r="117">
          <cell r="C117" t="str">
            <v>Utility-scale Battery - Li [Capacity] - No ITC</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row>
        <row r="118">
          <cell r="C118" t="str">
            <v>Utility-scale Battery - Li [Energy] - No ITC</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19">
          <cell r="C119" t="str">
            <v>Utility-scale Battery - Li [Capacity] - ITC</v>
          </cell>
          <cell r="D119">
            <v>-0.74</v>
          </cell>
          <cell r="E119">
            <v>-0.71</v>
          </cell>
          <cell r="F119">
            <v>-0.67</v>
          </cell>
          <cell r="G119">
            <v>-0.61</v>
          </cell>
          <cell r="H119">
            <v>-0.56999999999999995</v>
          </cell>
          <cell r="I119">
            <v>-0.51</v>
          </cell>
          <cell r="J119">
            <v>-0.41</v>
          </cell>
          <cell r="K119">
            <v>-0.39</v>
          </cell>
          <cell r="L119">
            <v>-0.15</v>
          </cell>
          <cell r="M119">
            <v>-0.14000000000000001</v>
          </cell>
          <cell r="N119">
            <v>-0.14000000000000001</v>
          </cell>
          <cell r="O119">
            <v>-0.14000000000000001</v>
          </cell>
          <cell r="P119">
            <v>-0.14000000000000001</v>
          </cell>
          <cell r="Q119">
            <v>-0.14000000000000001</v>
          </cell>
          <cell r="R119">
            <v>-0.14000000000000001</v>
          </cell>
          <cell r="S119">
            <v>-0.13</v>
          </cell>
          <cell r="T119">
            <v>-0.13</v>
          </cell>
          <cell r="U119">
            <v>-0.13</v>
          </cell>
          <cell r="V119">
            <v>-0.13</v>
          </cell>
          <cell r="W119">
            <v>-0.12</v>
          </cell>
          <cell r="X119">
            <v>-0.12</v>
          </cell>
          <cell r="Y119">
            <v>-0.12</v>
          </cell>
          <cell r="Z119">
            <v>-0.12</v>
          </cell>
          <cell r="AA119">
            <v>-0.12</v>
          </cell>
          <cell r="AB119">
            <v>-0.12</v>
          </cell>
          <cell r="AC119">
            <v>-0.12</v>
          </cell>
          <cell r="AD119">
            <v>-0.11</v>
          </cell>
          <cell r="AE119">
            <v>-0.11</v>
          </cell>
          <cell r="AF119">
            <v>-0.11</v>
          </cell>
          <cell r="AG119">
            <v>-0.11</v>
          </cell>
          <cell r="AH119">
            <v>-0.11</v>
          </cell>
          <cell r="AI119">
            <v>-0.11</v>
          </cell>
          <cell r="AJ119">
            <v>-0.1</v>
          </cell>
        </row>
        <row r="120">
          <cell r="C120" t="str">
            <v>Utility-scale Battery - Li [Energy] - ITC</v>
          </cell>
          <cell r="D120">
            <v>-8.59</v>
          </cell>
          <cell r="E120">
            <v>-8.27</v>
          </cell>
          <cell r="F120">
            <v>-7.78</v>
          </cell>
          <cell r="G120">
            <v>-7.09</v>
          </cell>
          <cell r="H120">
            <v>-6.62</v>
          </cell>
          <cell r="I120">
            <v>-5.92</v>
          </cell>
          <cell r="J120">
            <v>-4.78</v>
          </cell>
          <cell r="K120">
            <v>-4.55</v>
          </cell>
          <cell r="L120">
            <v>-1.72</v>
          </cell>
          <cell r="M120">
            <v>-1.68</v>
          </cell>
          <cell r="N120">
            <v>-1.65</v>
          </cell>
          <cell r="O120">
            <v>-1.63</v>
          </cell>
          <cell r="P120">
            <v>-1.63</v>
          </cell>
          <cell r="Q120">
            <v>-1.6</v>
          </cell>
          <cell r="R120">
            <v>-1.57</v>
          </cell>
          <cell r="S120">
            <v>-1.53</v>
          </cell>
          <cell r="T120">
            <v>-1.51</v>
          </cell>
          <cell r="U120">
            <v>-1.48</v>
          </cell>
          <cell r="V120">
            <v>-1.46</v>
          </cell>
          <cell r="W120">
            <v>-1.44</v>
          </cell>
          <cell r="X120">
            <v>-1.43</v>
          </cell>
          <cell r="Y120">
            <v>-1.42</v>
          </cell>
          <cell r="Z120">
            <v>-1.39</v>
          </cell>
          <cell r="AA120">
            <v>-1.37</v>
          </cell>
          <cell r="AB120">
            <v>-1.36</v>
          </cell>
          <cell r="AC120">
            <v>-1.34</v>
          </cell>
          <cell r="AD120">
            <v>-1.33</v>
          </cell>
          <cell r="AE120">
            <v>-1.31</v>
          </cell>
          <cell r="AF120">
            <v>-1.28</v>
          </cell>
          <cell r="AG120">
            <v>-1.27</v>
          </cell>
          <cell r="AH120">
            <v>-1.24</v>
          </cell>
          <cell r="AI120">
            <v>-1.22</v>
          </cell>
          <cell r="AJ120">
            <v>-1.2</v>
          </cell>
        </row>
        <row r="121">
          <cell r="C121" t="str">
            <v>BTM Battery - Li [Capacity]</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row>
        <row r="122">
          <cell r="C122" t="str">
            <v>BTM Battery - Li [Energy]</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row>
        <row r="123">
          <cell r="C123" t="str">
            <v>Flow Battery [Capacity]</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row>
        <row r="124">
          <cell r="C124" t="str">
            <v>Flow Battery [Energy]</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row>
        <row r="125">
          <cell r="C125" t="str">
            <v>Pumped Hydro Storage [Capacity]</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row>
        <row r="126">
          <cell r="C126" t="str">
            <v>Pumped Hydro Storage [Energy]</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row>
        <row r="127">
          <cell r="C127" t="str">
            <v>Geothermal</v>
          </cell>
          <cell r="D127">
            <v>-67.05</v>
          </cell>
          <cell r="E127">
            <v>-66.05</v>
          </cell>
          <cell r="F127">
            <v>-65.040000000000006</v>
          </cell>
          <cell r="G127">
            <v>-64.040000000000006</v>
          </cell>
          <cell r="H127">
            <v>-63.04</v>
          </cell>
          <cell r="I127">
            <v>-62.26</v>
          </cell>
          <cell r="J127">
            <v>-61.48</v>
          </cell>
          <cell r="K127">
            <v>-60.78</v>
          </cell>
          <cell r="L127">
            <v>-60.02</v>
          </cell>
          <cell r="M127">
            <v>-59.25</v>
          </cell>
          <cell r="N127">
            <v>-58.28</v>
          </cell>
          <cell r="O127">
            <v>-57.32</v>
          </cell>
          <cell r="P127">
            <v>-56.34</v>
          </cell>
          <cell r="Q127">
            <v>-56.06</v>
          </cell>
          <cell r="R127">
            <v>-55.78</v>
          </cell>
          <cell r="S127">
            <v>-55.5</v>
          </cell>
          <cell r="T127">
            <v>-55.22</v>
          </cell>
          <cell r="U127">
            <v>-54.95</v>
          </cell>
          <cell r="V127">
            <v>-54.67</v>
          </cell>
          <cell r="W127">
            <v>-54.4</v>
          </cell>
          <cell r="X127">
            <v>-54.13</v>
          </cell>
          <cell r="Y127">
            <v>-53.85</v>
          </cell>
          <cell r="Z127">
            <v>-53.59</v>
          </cell>
          <cell r="AA127">
            <v>-53.32</v>
          </cell>
          <cell r="AB127">
            <v>-53.05</v>
          </cell>
          <cell r="AC127">
            <v>-52.79</v>
          </cell>
          <cell r="AD127">
            <v>-52.52</v>
          </cell>
          <cell r="AE127">
            <v>-52.26</v>
          </cell>
          <cell r="AF127">
            <v>-52</v>
          </cell>
          <cell r="AG127">
            <v>-51.74</v>
          </cell>
          <cell r="AH127">
            <v>-51.48</v>
          </cell>
          <cell r="AI127">
            <v>-51.22</v>
          </cell>
          <cell r="AJ127">
            <v>-50.97</v>
          </cell>
        </row>
        <row r="128">
          <cell r="C128" t="str">
            <v>Biomass</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row>
        <row r="129">
          <cell r="C129" t="str">
            <v>Small Hydro</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row>
        <row r="130">
          <cell r="C130" t="str">
            <v>Gas - CCGT</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row>
        <row r="131">
          <cell r="C131" t="str">
            <v>Gas - CT - Frame</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row>
        <row r="132">
          <cell r="C132" t="str">
            <v>Gas - CT - Aero</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row>
        <row r="133">
          <cell r="C133" t="str">
            <v>Solar - Dist</v>
          </cell>
          <cell r="D133">
            <v>25.3</v>
          </cell>
          <cell r="E133">
            <v>24.15</v>
          </cell>
          <cell r="F133">
            <v>22.81</v>
          </cell>
          <cell r="G133">
            <v>21.5</v>
          </cell>
          <cell r="H133">
            <v>20.190000000000001</v>
          </cell>
          <cell r="I133">
            <v>18.87</v>
          </cell>
          <cell r="J133">
            <v>17.559999999999999</v>
          </cell>
          <cell r="K133">
            <v>16.25</v>
          </cell>
          <cell r="L133">
            <v>14.94</v>
          </cell>
          <cell r="M133">
            <v>13.63</v>
          </cell>
          <cell r="N133">
            <v>12.32</v>
          </cell>
          <cell r="O133">
            <v>11.01</v>
          </cell>
          <cell r="P133">
            <v>9.6999999999999993</v>
          </cell>
          <cell r="Q133">
            <v>9.58</v>
          </cell>
          <cell r="R133">
            <v>9.4700000000000006</v>
          </cell>
          <cell r="S133">
            <v>9.35</v>
          </cell>
          <cell r="T133">
            <v>9.24</v>
          </cell>
          <cell r="U133">
            <v>9.1199999999999992</v>
          </cell>
          <cell r="V133">
            <v>9.01</v>
          </cell>
          <cell r="W133">
            <v>8.89</v>
          </cell>
          <cell r="X133">
            <v>8.7799999999999994</v>
          </cell>
          <cell r="Y133">
            <v>8.66</v>
          </cell>
          <cell r="Z133">
            <v>8.5500000000000007</v>
          </cell>
          <cell r="AA133">
            <v>8.43</v>
          </cell>
          <cell r="AB133">
            <v>8.32</v>
          </cell>
          <cell r="AC133">
            <v>8.1999999999999993</v>
          </cell>
          <cell r="AD133">
            <v>8.09</v>
          </cell>
          <cell r="AE133">
            <v>7.97</v>
          </cell>
          <cell r="AF133">
            <v>7.86</v>
          </cell>
          <cell r="AG133">
            <v>7.74</v>
          </cell>
          <cell r="AH133">
            <v>7.63</v>
          </cell>
          <cell r="AI133">
            <v>7.51</v>
          </cell>
          <cell r="AJ133">
            <v>7.4</v>
          </cell>
        </row>
        <row r="134">
          <cell r="C134" t="str">
            <v>Solar - Commercial</v>
          </cell>
          <cell r="D134">
            <v>20.7</v>
          </cell>
          <cell r="E134">
            <v>14.95</v>
          </cell>
          <cell r="F134">
            <v>14.36</v>
          </cell>
          <cell r="G134">
            <v>13.78</v>
          </cell>
          <cell r="H134">
            <v>13.2</v>
          </cell>
          <cell r="I134">
            <v>12.62</v>
          </cell>
          <cell r="J134">
            <v>12.04</v>
          </cell>
          <cell r="K134">
            <v>11.46</v>
          </cell>
          <cell r="L134">
            <v>10.88</v>
          </cell>
          <cell r="M134">
            <v>10.3</v>
          </cell>
          <cell r="N134">
            <v>9.7200000000000006</v>
          </cell>
          <cell r="O134">
            <v>9.1300000000000008</v>
          </cell>
          <cell r="P134">
            <v>8.5500000000000007</v>
          </cell>
          <cell r="Q134">
            <v>8.4499999999999993</v>
          </cell>
          <cell r="R134">
            <v>8.35</v>
          </cell>
          <cell r="S134">
            <v>8.25</v>
          </cell>
          <cell r="T134">
            <v>8.16</v>
          </cell>
          <cell r="U134">
            <v>8.06</v>
          </cell>
          <cell r="V134">
            <v>7.96</v>
          </cell>
          <cell r="W134">
            <v>7.86</v>
          </cell>
          <cell r="X134">
            <v>7.76</v>
          </cell>
          <cell r="Y134">
            <v>7.66</v>
          </cell>
          <cell r="Z134">
            <v>7.56</v>
          </cell>
          <cell r="AA134">
            <v>7.46</v>
          </cell>
          <cell r="AB134">
            <v>7.36</v>
          </cell>
          <cell r="AC134">
            <v>7.26</v>
          </cell>
          <cell r="AD134">
            <v>7.16</v>
          </cell>
          <cell r="AE134">
            <v>7.06</v>
          </cell>
          <cell r="AF134">
            <v>6.96</v>
          </cell>
          <cell r="AG134">
            <v>6.86</v>
          </cell>
          <cell r="AH134">
            <v>6.76</v>
          </cell>
          <cell r="AI134">
            <v>6.66</v>
          </cell>
          <cell r="AJ134">
            <v>6.56</v>
          </cell>
        </row>
        <row r="135">
          <cell r="C135" t="str">
            <v>Solar - Tracking</v>
          </cell>
          <cell r="D135">
            <v>18.2</v>
          </cell>
          <cell r="E135">
            <v>15.6</v>
          </cell>
          <cell r="F135">
            <v>15.38</v>
          </cell>
          <cell r="G135">
            <v>14.79</v>
          </cell>
          <cell r="H135">
            <v>14.2</v>
          </cell>
          <cell r="I135">
            <v>13.62</v>
          </cell>
          <cell r="J135">
            <v>13.03</v>
          </cell>
          <cell r="K135">
            <v>12.44</v>
          </cell>
          <cell r="L135">
            <v>11.85</v>
          </cell>
          <cell r="M135">
            <v>11.27</v>
          </cell>
          <cell r="N135">
            <v>10.68</v>
          </cell>
          <cell r="O135">
            <v>10.09</v>
          </cell>
          <cell r="P135">
            <v>9.5</v>
          </cell>
          <cell r="Q135">
            <v>9.42</v>
          </cell>
          <cell r="R135">
            <v>9.33</v>
          </cell>
          <cell r="S135">
            <v>9.25</v>
          </cell>
          <cell r="T135">
            <v>9.17</v>
          </cell>
          <cell r="U135">
            <v>9.08</v>
          </cell>
          <cell r="V135">
            <v>9</v>
          </cell>
          <cell r="W135">
            <v>8.91</v>
          </cell>
          <cell r="X135">
            <v>8.83</v>
          </cell>
          <cell r="Y135">
            <v>8.74</v>
          </cell>
          <cell r="Z135">
            <v>8.66</v>
          </cell>
          <cell r="AA135">
            <v>8.57</v>
          </cell>
          <cell r="AB135">
            <v>8.49</v>
          </cell>
          <cell r="AC135">
            <v>8.41</v>
          </cell>
          <cell r="AD135">
            <v>8.32</v>
          </cell>
          <cell r="AE135">
            <v>8.24</v>
          </cell>
          <cell r="AF135">
            <v>8.15</v>
          </cell>
          <cell r="AG135">
            <v>8.07</v>
          </cell>
          <cell r="AH135">
            <v>7.98</v>
          </cell>
          <cell r="AI135">
            <v>7.9</v>
          </cell>
          <cell r="AJ135">
            <v>7.81</v>
          </cell>
        </row>
        <row r="136">
          <cell r="C136" t="str">
            <v>Solar Thermal</v>
          </cell>
          <cell r="D136">
            <v>67.61</v>
          </cell>
          <cell r="E136">
            <v>67.61</v>
          </cell>
          <cell r="F136">
            <v>67.61</v>
          </cell>
          <cell r="G136">
            <v>67.61</v>
          </cell>
          <cell r="H136">
            <v>65.930000000000007</v>
          </cell>
          <cell r="I136">
            <v>64.239999999999995</v>
          </cell>
          <cell r="J136">
            <v>62.56</v>
          </cell>
          <cell r="K136">
            <v>60.87</v>
          </cell>
          <cell r="L136">
            <v>59.19</v>
          </cell>
          <cell r="M136">
            <v>57.5</v>
          </cell>
          <cell r="N136">
            <v>55.82</v>
          </cell>
          <cell r="O136">
            <v>54.13</v>
          </cell>
          <cell r="P136">
            <v>52.45</v>
          </cell>
          <cell r="Q136">
            <v>52.45</v>
          </cell>
          <cell r="R136">
            <v>52.45</v>
          </cell>
          <cell r="S136">
            <v>52.45</v>
          </cell>
          <cell r="T136">
            <v>52.45</v>
          </cell>
          <cell r="U136">
            <v>52.45</v>
          </cell>
          <cell r="V136">
            <v>52.45</v>
          </cell>
          <cell r="W136">
            <v>52.45</v>
          </cell>
          <cell r="X136">
            <v>52.45</v>
          </cell>
          <cell r="Y136">
            <v>52.45</v>
          </cell>
          <cell r="Z136">
            <v>52.45</v>
          </cell>
          <cell r="AA136">
            <v>52.45</v>
          </cell>
          <cell r="AB136">
            <v>52.45</v>
          </cell>
          <cell r="AC136">
            <v>52.45</v>
          </cell>
          <cell r="AD136">
            <v>52.45</v>
          </cell>
          <cell r="AE136">
            <v>52.45</v>
          </cell>
          <cell r="AF136">
            <v>52.45</v>
          </cell>
          <cell r="AG136">
            <v>52.45</v>
          </cell>
          <cell r="AH136">
            <v>52.45</v>
          </cell>
          <cell r="AI136">
            <v>52.45</v>
          </cell>
          <cell r="AJ136">
            <v>52.45</v>
          </cell>
        </row>
        <row r="137">
          <cell r="C137" t="str">
            <v>Wind - Class2 (47% CF)</v>
          </cell>
          <cell r="D137">
            <v>43.21</v>
          </cell>
          <cell r="E137">
            <v>42.85</v>
          </cell>
          <cell r="F137">
            <v>42.5</v>
          </cell>
          <cell r="G137">
            <v>42.14</v>
          </cell>
          <cell r="H137">
            <v>41.79</v>
          </cell>
          <cell r="I137">
            <v>41.43</v>
          </cell>
          <cell r="J137">
            <v>41.08</v>
          </cell>
          <cell r="K137">
            <v>40.72</v>
          </cell>
          <cell r="L137">
            <v>40.369999999999997</v>
          </cell>
          <cell r="M137">
            <v>40.01</v>
          </cell>
          <cell r="N137">
            <v>39.659999999999997</v>
          </cell>
          <cell r="O137">
            <v>39.299999999999997</v>
          </cell>
          <cell r="P137">
            <v>38.950000000000003</v>
          </cell>
          <cell r="Q137">
            <v>38.659999999999997</v>
          </cell>
          <cell r="R137">
            <v>38.369999999999997</v>
          </cell>
          <cell r="S137">
            <v>38.07</v>
          </cell>
          <cell r="T137">
            <v>37.78</v>
          </cell>
          <cell r="U137">
            <v>37.49</v>
          </cell>
          <cell r="V137">
            <v>37.200000000000003</v>
          </cell>
          <cell r="W137">
            <v>36.909999999999997</v>
          </cell>
          <cell r="X137">
            <v>36.61</v>
          </cell>
          <cell r="Y137">
            <v>36.32</v>
          </cell>
          <cell r="Z137">
            <v>36.03</v>
          </cell>
          <cell r="AA137">
            <v>35.74</v>
          </cell>
          <cell r="AB137">
            <v>35.44</v>
          </cell>
          <cell r="AC137">
            <v>35.15</v>
          </cell>
          <cell r="AD137">
            <v>34.86</v>
          </cell>
          <cell r="AE137">
            <v>34.57</v>
          </cell>
          <cell r="AF137">
            <v>34.28</v>
          </cell>
          <cell r="AG137">
            <v>33.979999999999997</v>
          </cell>
          <cell r="AH137">
            <v>33.69</v>
          </cell>
          <cell r="AI137">
            <v>33.4</v>
          </cell>
          <cell r="AJ137">
            <v>33.11</v>
          </cell>
        </row>
        <row r="138">
          <cell r="C138" t="str">
            <v>Wind - Class5 (41% CF)</v>
          </cell>
          <cell r="D138">
            <v>43.21</v>
          </cell>
          <cell r="E138">
            <v>42.85</v>
          </cell>
          <cell r="F138">
            <v>42.5</v>
          </cell>
          <cell r="G138">
            <v>42.14</v>
          </cell>
          <cell r="H138">
            <v>41.79</v>
          </cell>
          <cell r="I138">
            <v>41.43</v>
          </cell>
          <cell r="J138">
            <v>41.08</v>
          </cell>
          <cell r="K138">
            <v>40.72</v>
          </cell>
          <cell r="L138">
            <v>40.369999999999997</v>
          </cell>
          <cell r="M138">
            <v>40.01</v>
          </cell>
          <cell r="N138">
            <v>39.659999999999997</v>
          </cell>
          <cell r="O138">
            <v>39.299999999999997</v>
          </cell>
          <cell r="P138">
            <v>38.950000000000003</v>
          </cell>
          <cell r="Q138">
            <v>38.659999999999997</v>
          </cell>
          <cell r="R138">
            <v>38.369999999999997</v>
          </cell>
          <cell r="S138">
            <v>38.07</v>
          </cell>
          <cell r="T138">
            <v>37.78</v>
          </cell>
          <cell r="U138">
            <v>37.49</v>
          </cell>
          <cell r="V138">
            <v>37.200000000000003</v>
          </cell>
          <cell r="W138">
            <v>36.909999999999997</v>
          </cell>
          <cell r="X138">
            <v>36.61</v>
          </cell>
          <cell r="Y138">
            <v>36.32</v>
          </cell>
          <cell r="Z138">
            <v>36.03</v>
          </cell>
          <cell r="AA138">
            <v>35.74</v>
          </cell>
          <cell r="AB138">
            <v>35.44</v>
          </cell>
          <cell r="AC138">
            <v>35.15</v>
          </cell>
          <cell r="AD138">
            <v>34.86</v>
          </cell>
          <cell r="AE138">
            <v>34.57</v>
          </cell>
          <cell r="AF138">
            <v>34.28</v>
          </cell>
          <cell r="AG138">
            <v>33.979999999999997</v>
          </cell>
          <cell r="AH138">
            <v>33.69</v>
          </cell>
          <cell r="AI138">
            <v>33.4</v>
          </cell>
          <cell r="AJ138">
            <v>33.11</v>
          </cell>
        </row>
        <row r="139">
          <cell r="C139" t="str">
            <v>Wind - Class6 (38% CF)</v>
          </cell>
          <cell r="D139">
            <v>43.21</v>
          </cell>
          <cell r="E139">
            <v>42.85</v>
          </cell>
          <cell r="F139">
            <v>42.5</v>
          </cell>
          <cell r="G139">
            <v>42.14</v>
          </cell>
          <cell r="H139">
            <v>41.79</v>
          </cell>
          <cell r="I139">
            <v>41.43</v>
          </cell>
          <cell r="J139">
            <v>41.08</v>
          </cell>
          <cell r="K139">
            <v>40.72</v>
          </cell>
          <cell r="L139">
            <v>40.369999999999997</v>
          </cell>
          <cell r="M139">
            <v>40.01</v>
          </cell>
          <cell r="N139">
            <v>39.659999999999997</v>
          </cell>
          <cell r="O139">
            <v>39.299999999999997</v>
          </cell>
          <cell r="P139">
            <v>38.950000000000003</v>
          </cell>
          <cell r="Q139">
            <v>38.659999999999997</v>
          </cell>
          <cell r="R139">
            <v>38.369999999999997</v>
          </cell>
          <cell r="S139">
            <v>38.07</v>
          </cell>
          <cell r="T139">
            <v>37.78</v>
          </cell>
          <cell r="U139">
            <v>37.49</v>
          </cell>
          <cell r="V139">
            <v>37.200000000000003</v>
          </cell>
          <cell r="W139">
            <v>36.909999999999997</v>
          </cell>
          <cell r="X139">
            <v>36.61</v>
          </cell>
          <cell r="Y139">
            <v>36.32</v>
          </cell>
          <cell r="Z139">
            <v>36.03</v>
          </cell>
          <cell r="AA139">
            <v>35.74</v>
          </cell>
          <cell r="AB139">
            <v>35.44</v>
          </cell>
          <cell r="AC139">
            <v>35.15</v>
          </cell>
          <cell r="AD139">
            <v>34.86</v>
          </cell>
          <cell r="AE139">
            <v>34.57</v>
          </cell>
          <cell r="AF139">
            <v>34.28</v>
          </cell>
          <cell r="AG139">
            <v>33.979999999999997</v>
          </cell>
          <cell r="AH139">
            <v>33.69</v>
          </cell>
          <cell r="AI139">
            <v>33.4</v>
          </cell>
          <cell r="AJ139">
            <v>33.11</v>
          </cell>
        </row>
        <row r="140">
          <cell r="C140" t="str">
            <v>Wind - Class8 (30% CF)</v>
          </cell>
          <cell r="D140">
            <v>43.21</v>
          </cell>
          <cell r="E140">
            <v>42.85</v>
          </cell>
          <cell r="F140">
            <v>42.5</v>
          </cell>
          <cell r="G140">
            <v>42.14</v>
          </cell>
          <cell r="H140">
            <v>41.79</v>
          </cell>
          <cell r="I140">
            <v>41.43</v>
          </cell>
          <cell r="J140">
            <v>41.08</v>
          </cell>
          <cell r="K140">
            <v>40.72</v>
          </cell>
          <cell r="L140">
            <v>40.369999999999997</v>
          </cell>
          <cell r="M140">
            <v>40.01</v>
          </cell>
          <cell r="N140">
            <v>39.659999999999997</v>
          </cell>
          <cell r="O140">
            <v>39.299999999999997</v>
          </cell>
          <cell r="P140">
            <v>38.950000000000003</v>
          </cell>
          <cell r="Q140">
            <v>38.659999999999997</v>
          </cell>
          <cell r="R140">
            <v>38.369999999999997</v>
          </cell>
          <cell r="S140">
            <v>38.07</v>
          </cell>
          <cell r="T140">
            <v>37.78</v>
          </cell>
          <cell r="U140">
            <v>37.49</v>
          </cell>
          <cell r="V140">
            <v>37.200000000000003</v>
          </cell>
          <cell r="W140">
            <v>36.909999999999997</v>
          </cell>
          <cell r="X140">
            <v>36.61</v>
          </cell>
          <cell r="Y140">
            <v>36.32</v>
          </cell>
          <cell r="Z140">
            <v>36.03</v>
          </cell>
          <cell r="AA140">
            <v>35.74</v>
          </cell>
          <cell r="AB140">
            <v>35.44</v>
          </cell>
          <cell r="AC140">
            <v>35.15</v>
          </cell>
          <cell r="AD140">
            <v>34.86</v>
          </cell>
          <cell r="AE140">
            <v>34.57</v>
          </cell>
          <cell r="AF140">
            <v>34.28</v>
          </cell>
          <cell r="AG140">
            <v>33.979999999999997</v>
          </cell>
          <cell r="AH140">
            <v>33.69</v>
          </cell>
          <cell r="AI140">
            <v>33.4</v>
          </cell>
          <cell r="AJ140">
            <v>33.11</v>
          </cell>
        </row>
        <row r="141">
          <cell r="C141" t="str">
            <v>Floating Offshore Wind - Class11 (48% CF)</v>
          </cell>
          <cell r="D141">
            <v>101.62</v>
          </cell>
          <cell r="E141">
            <v>96.8</v>
          </cell>
          <cell r="F141">
            <v>92.3</v>
          </cell>
          <cell r="G141">
            <v>88.09</v>
          </cell>
          <cell r="H141">
            <v>84.17</v>
          </cell>
          <cell r="I141">
            <v>80.53</v>
          </cell>
          <cell r="J141">
            <v>77.150000000000006</v>
          </cell>
          <cell r="K141">
            <v>74.010000000000005</v>
          </cell>
          <cell r="L141">
            <v>71.12</v>
          </cell>
          <cell r="M141">
            <v>68.459999999999994</v>
          </cell>
          <cell r="N141">
            <v>66.02</v>
          </cell>
          <cell r="O141">
            <v>63.78</v>
          </cell>
          <cell r="P141">
            <v>61.74</v>
          </cell>
          <cell r="Q141">
            <v>59.88</v>
          </cell>
          <cell r="R141">
            <v>58.19</v>
          </cell>
          <cell r="S141">
            <v>56.66</v>
          </cell>
          <cell r="T141">
            <v>55.29</v>
          </cell>
          <cell r="U141">
            <v>54.05</v>
          </cell>
          <cell r="V141">
            <v>52.94</v>
          </cell>
          <cell r="W141">
            <v>51.94</v>
          </cell>
          <cell r="X141">
            <v>51.05</v>
          </cell>
          <cell r="Y141">
            <v>50.25</v>
          </cell>
          <cell r="Z141">
            <v>49.53</v>
          </cell>
          <cell r="AA141">
            <v>48.89</v>
          </cell>
          <cell r="AB141">
            <v>48.3</v>
          </cell>
          <cell r="AC141">
            <v>47.76</v>
          </cell>
          <cell r="AD141">
            <v>47.25</v>
          </cell>
          <cell r="AE141">
            <v>46.77</v>
          </cell>
          <cell r="AF141">
            <v>46.3</v>
          </cell>
          <cell r="AG141">
            <v>45.84</v>
          </cell>
          <cell r="AH141">
            <v>45.36</v>
          </cell>
          <cell r="AI141">
            <v>44.87</v>
          </cell>
          <cell r="AJ141">
            <v>44.34</v>
          </cell>
        </row>
        <row r="142">
          <cell r="C142" t="str">
            <v>Floating Offshore Wind - Class8 (51% CF)</v>
          </cell>
          <cell r="D142">
            <v>89.24</v>
          </cell>
          <cell r="E142">
            <v>85.02</v>
          </cell>
          <cell r="F142">
            <v>81.06</v>
          </cell>
          <cell r="G142">
            <v>77.37</v>
          </cell>
          <cell r="H142">
            <v>73.930000000000007</v>
          </cell>
          <cell r="I142">
            <v>70.72</v>
          </cell>
          <cell r="J142">
            <v>67.75</v>
          </cell>
          <cell r="K142">
            <v>65</v>
          </cell>
          <cell r="L142">
            <v>62.46</v>
          </cell>
          <cell r="M142">
            <v>60.13</v>
          </cell>
          <cell r="N142">
            <v>57.98</v>
          </cell>
          <cell r="O142">
            <v>56.01</v>
          </cell>
          <cell r="P142">
            <v>54.22</v>
          </cell>
          <cell r="Q142">
            <v>52.59</v>
          </cell>
          <cell r="R142">
            <v>51.11</v>
          </cell>
          <cell r="S142">
            <v>49.76</v>
          </cell>
          <cell r="T142">
            <v>48.56</v>
          </cell>
          <cell r="U142">
            <v>47.47</v>
          </cell>
          <cell r="V142">
            <v>46.49</v>
          </cell>
          <cell r="W142">
            <v>45.62</v>
          </cell>
          <cell r="X142">
            <v>44.83</v>
          </cell>
          <cell r="Y142">
            <v>44.13</v>
          </cell>
          <cell r="Z142">
            <v>43.5</v>
          </cell>
          <cell r="AA142">
            <v>42.93</v>
          </cell>
          <cell r="AB142">
            <v>42.42</v>
          </cell>
          <cell r="AC142">
            <v>41.94</v>
          </cell>
          <cell r="AD142">
            <v>41.5</v>
          </cell>
          <cell r="AE142">
            <v>41.08</v>
          </cell>
          <cell r="AF142">
            <v>40.67</v>
          </cell>
          <cell r="AG142">
            <v>40.26</v>
          </cell>
          <cell r="AH142">
            <v>39.840000000000003</v>
          </cell>
          <cell r="AI142">
            <v>39.409999999999997</v>
          </cell>
          <cell r="AJ142">
            <v>38.94</v>
          </cell>
        </row>
        <row r="143">
          <cell r="C143" t="str">
            <v>Floating Offshore Wind - Morro Bay</v>
          </cell>
          <cell r="D143">
            <v>124.7</v>
          </cell>
          <cell r="E143">
            <v>122.57</v>
          </cell>
          <cell r="F143">
            <v>105.74</v>
          </cell>
          <cell r="G143">
            <v>95.89</v>
          </cell>
          <cell r="H143">
            <v>88.9</v>
          </cell>
          <cell r="I143">
            <v>83.48</v>
          </cell>
          <cell r="J143">
            <v>79.05</v>
          </cell>
          <cell r="K143">
            <v>75.3</v>
          </cell>
          <cell r="L143">
            <v>72.06</v>
          </cell>
          <cell r="M143">
            <v>69.2</v>
          </cell>
          <cell r="N143">
            <v>66.64</v>
          </cell>
          <cell r="O143">
            <v>64.319999999999993</v>
          </cell>
          <cell r="P143">
            <v>62.21</v>
          </cell>
          <cell r="Q143">
            <v>60.27</v>
          </cell>
          <cell r="R143">
            <v>58.47</v>
          </cell>
          <cell r="S143">
            <v>56.79</v>
          </cell>
          <cell r="T143">
            <v>55.22</v>
          </cell>
          <cell r="U143">
            <v>53.75</v>
          </cell>
          <cell r="V143">
            <v>52.36</v>
          </cell>
          <cell r="W143">
            <v>51.05</v>
          </cell>
          <cell r="X143">
            <v>49.8</v>
          </cell>
          <cell r="Y143">
            <v>48.62</v>
          </cell>
          <cell r="Z143">
            <v>47.49</v>
          </cell>
          <cell r="AA143">
            <v>46.41</v>
          </cell>
          <cell r="AB143">
            <v>45.37</v>
          </cell>
          <cell r="AC143">
            <v>44.38</v>
          </cell>
          <cell r="AD143">
            <v>43.43</v>
          </cell>
          <cell r="AE143">
            <v>42.51</v>
          </cell>
          <cell r="AF143">
            <v>41.63</v>
          </cell>
          <cell r="AG143">
            <v>40.78</v>
          </cell>
          <cell r="AH143">
            <v>39.950000000000003</v>
          </cell>
          <cell r="AI143">
            <v>39.159999999999997</v>
          </cell>
          <cell r="AJ143">
            <v>38.39</v>
          </cell>
        </row>
        <row r="144">
          <cell r="C144" t="str">
            <v>Floating Offshore Wind - Diablo Canyon</v>
          </cell>
          <cell r="D144">
            <v>122.57</v>
          </cell>
          <cell r="E144">
            <v>124.7</v>
          </cell>
          <cell r="F144">
            <v>107.57</v>
          </cell>
          <cell r="G144">
            <v>97.55</v>
          </cell>
          <cell r="H144">
            <v>90.44</v>
          </cell>
          <cell r="I144">
            <v>84.93</v>
          </cell>
          <cell r="J144">
            <v>80.42</v>
          </cell>
          <cell r="K144">
            <v>76.61</v>
          </cell>
          <cell r="L144">
            <v>73.31</v>
          </cell>
          <cell r="M144">
            <v>70.400000000000006</v>
          </cell>
          <cell r="N144">
            <v>67.8</v>
          </cell>
          <cell r="O144">
            <v>65.45</v>
          </cell>
          <cell r="P144">
            <v>63.3</v>
          </cell>
          <cell r="Q144">
            <v>61.32</v>
          </cell>
          <cell r="R144">
            <v>59.49</v>
          </cell>
          <cell r="S144">
            <v>57.78</v>
          </cell>
          <cell r="T144">
            <v>56.19</v>
          </cell>
          <cell r="U144">
            <v>54.69</v>
          </cell>
          <cell r="V144">
            <v>53.28</v>
          </cell>
          <cell r="W144">
            <v>51.94</v>
          </cell>
          <cell r="X144">
            <v>50.67</v>
          </cell>
          <cell r="Y144">
            <v>49.47</v>
          </cell>
          <cell r="Z144">
            <v>48.32</v>
          </cell>
          <cell r="AA144">
            <v>47.22</v>
          </cell>
          <cell r="AB144">
            <v>46.17</v>
          </cell>
          <cell r="AC144">
            <v>45.16</v>
          </cell>
          <cell r="AD144">
            <v>44.19</v>
          </cell>
          <cell r="AE144">
            <v>43.26</v>
          </cell>
          <cell r="AF144">
            <v>42.36</v>
          </cell>
          <cell r="AG144">
            <v>41.49</v>
          </cell>
          <cell r="AH144">
            <v>40.65</v>
          </cell>
          <cell r="AI144">
            <v>39.840000000000003</v>
          </cell>
          <cell r="AJ144">
            <v>39.06</v>
          </cell>
        </row>
        <row r="145">
          <cell r="C145" t="str">
            <v>Floating Offshore Wind - Humboldt</v>
          </cell>
          <cell r="D145">
            <v>119.61</v>
          </cell>
          <cell r="E145">
            <v>119.61</v>
          </cell>
          <cell r="F145">
            <v>103.22</v>
          </cell>
          <cell r="G145">
            <v>93.63</v>
          </cell>
          <cell r="H145">
            <v>86.82</v>
          </cell>
          <cell r="I145">
            <v>81.55</v>
          </cell>
          <cell r="J145">
            <v>77.23</v>
          </cell>
          <cell r="K145">
            <v>73.59</v>
          </cell>
          <cell r="L145">
            <v>70.430000000000007</v>
          </cell>
          <cell r="M145">
            <v>67.650000000000006</v>
          </cell>
          <cell r="N145">
            <v>65.150000000000006</v>
          </cell>
          <cell r="O145">
            <v>62.9</v>
          </cell>
          <cell r="P145">
            <v>60.84</v>
          </cell>
          <cell r="Q145">
            <v>58.95</v>
          </cell>
          <cell r="R145">
            <v>57.2</v>
          </cell>
          <cell r="S145">
            <v>55.57</v>
          </cell>
          <cell r="T145">
            <v>54.04</v>
          </cell>
          <cell r="U145">
            <v>52.61</v>
          </cell>
          <cell r="V145">
            <v>51.25</v>
          </cell>
          <cell r="W145">
            <v>49.98</v>
          </cell>
          <cell r="X145">
            <v>48.76</v>
          </cell>
          <cell r="Y145">
            <v>47.61</v>
          </cell>
          <cell r="Z145">
            <v>46.51</v>
          </cell>
          <cell r="AA145">
            <v>45.46</v>
          </cell>
          <cell r="AB145">
            <v>44.45</v>
          </cell>
          <cell r="AC145">
            <v>43.49</v>
          </cell>
          <cell r="AD145">
            <v>42.56</v>
          </cell>
          <cell r="AE145">
            <v>41.67</v>
          </cell>
          <cell r="AF145">
            <v>40.81</v>
          </cell>
          <cell r="AG145">
            <v>39.979999999999997</v>
          </cell>
          <cell r="AH145">
            <v>39.17</v>
          </cell>
          <cell r="AI145">
            <v>38.4</v>
          </cell>
          <cell r="AJ145">
            <v>37.65</v>
          </cell>
        </row>
        <row r="146">
          <cell r="C146" t="str">
            <v>Floating Offshore Wind - Cape Mendocino</v>
          </cell>
          <cell r="D146">
            <v>123.56</v>
          </cell>
          <cell r="E146">
            <v>123.56</v>
          </cell>
          <cell r="F146">
            <v>106.72</v>
          </cell>
          <cell r="G146">
            <v>96.87</v>
          </cell>
          <cell r="H146">
            <v>89.88</v>
          </cell>
          <cell r="I146">
            <v>84.46</v>
          </cell>
          <cell r="J146">
            <v>80.03</v>
          </cell>
          <cell r="K146">
            <v>76.290000000000006</v>
          </cell>
          <cell r="L146">
            <v>73.040000000000006</v>
          </cell>
          <cell r="M146">
            <v>70.180000000000007</v>
          </cell>
          <cell r="N146">
            <v>67.62</v>
          </cell>
          <cell r="O146">
            <v>65.31</v>
          </cell>
          <cell r="P146">
            <v>63.19</v>
          </cell>
          <cell r="Q146">
            <v>61.25</v>
          </cell>
          <cell r="R146">
            <v>59.45</v>
          </cell>
          <cell r="S146">
            <v>57.77</v>
          </cell>
          <cell r="T146">
            <v>56.21</v>
          </cell>
          <cell r="U146">
            <v>54.73</v>
          </cell>
          <cell r="V146">
            <v>53.34</v>
          </cell>
          <cell r="W146">
            <v>52.03</v>
          </cell>
          <cell r="X146">
            <v>50.79</v>
          </cell>
          <cell r="Y146">
            <v>49.6</v>
          </cell>
          <cell r="Z146">
            <v>48.47</v>
          </cell>
          <cell r="AA146">
            <v>47.39</v>
          </cell>
          <cell r="AB146">
            <v>46.36</v>
          </cell>
          <cell r="AC146">
            <v>45.36</v>
          </cell>
          <cell r="AD146">
            <v>44.41</v>
          </cell>
          <cell r="AE146">
            <v>43.5</v>
          </cell>
          <cell r="AF146">
            <v>42.61</v>
          </cell>
          <cell r="AG146">
            <v>41.76</v>
          </cell>
          <cell r="AH146">
            <v>40.94</v>
          </cell>
          <cell r="AI146">
            <v>40.14</v>
          </cell>
          <cell r="AJ146">
            <v>39.369999999999997</v>
          </cell>
        </row>
        <row r="147">
          <cell r="C147" t="str">
            <v>Floating Offshore Wind - Del Norte</v>
          </cell>
          <cell r="D147">
            <v>124.7</v>
          </cell>
          <cell r="E147">
            <v>124.7</v>
          </cell>
          <cell r="F147">
            <v>107.57</v>
          </cell>
          <cell r="G147">
            <v>97.55</v>
          </cell>
          <cell r="H147">
            <v>90.44</v>
          </cell>
          <cell r="I147">
            <v>84.93</v>
          </cell>
          <cell r="J147">
            <v>80.42</v>
          </cell>
          <cell r="K147">
            <v>76.61</v>
          </cell>
          <cell r="L147">
            <v>73.31</v>
          </cell>
          <cell r="M147">
            <v>70.400000000000006</v>
          </cell>
          <cell r="N147">
            <v>67.8</v>
          </cell>
          <cell r="O147">
            <v>65.45</v>
          </cell>
          <cell r="P147">
            <v>63.3</v>
          </cell>
          <cell r="Q147">
            <v>61.32</v>
          </cell>
          <cell r="R147">
            <v>59.49</v>
          </cell>
          <cell r="S147">
            <v>57.78</v>
          </cell>
          <cell r="T147">
            <v>56.19</v>
          </cell>
          <cell r="U147">
            <v>54.69</v>
          </cell>
          <cell r="V147">
            <v>53.28</v>
          </cell>
          <cell r="W147">
            <v>51.94</v>
          </cell>
          <cell r="X147">
            <v>50.67</v>
          </cell>
          <cell r="Y147">
            <v>49.47</v>
          </cell>
          <cell r="Z147">
            <v>48.32</v>
          </cell>
          <cell r="AA147">
            <v>47.22</v>
          </cell>
          <cell r="AB147">
            <v>46.17</v>
          </cell>
          <cell r="AC147">
            <v>45.16</v>
          </cell>
          <cell r="AD147">
            <v>44.19</v>
          </cell>
          <cell r="AE147">
            <v>43.26</v>
          </cell>
          <cell r="AF147">
            <v>42.36</v>
          </cell>
          <cell r="AG147">
            <v>41.49</v>
          </cell>
          <cell r="AH147">
            <v>40.65</v>
          </cell>
          <cell r="AI147">
            <v>39.840000000000003</v>
          </cell>
          <cell r="AJ147">
            <v>39.06</v>
          </cell>
        </row>
        <row r="148">
          <cell r="C148" t="str">
            <v>Utility-scale Battery - Li [Capacity] - No ITC</v>
          </cell>
          <cell r="D148">
            <v>7.69</v>
          </cell>
          <cell r="E148">
            <v>7.69</v>
          </cell>
          <cell r="F148">
            <v>7.69</v>
          </cell>
          <cell r="G148">
            <v>7.69</v>
          </cell>
          <cell r="H148">
            <v>7.69</v>
          </cell>
          <cell r="I148">
            <v>7.69</v>
          </cell>
          <cell r="J148">
            <v>7.69</v>
          </cell>
          <cell r="K148">
            <v>7.69</v>
          </cell>
          <cell r="L148">
            <v>7.69</v>
          </cell>
          <cell r="M148">
            <v>7.69</v>
          </cell>
          <cell r="N148">
            <v>7.69</v>
          </cell>
          <cell r="O148">
            <v>7.69</v>
          </cell>
          <cell r="P148">
            <v>7.69</v>
          </cell>
          <cell r="Q148">
            <v>7.69</v>
          </cell>
          <cell r="R148">
            <v>7.69</v>
          </cell>
          <cell r="S148">
            <v>7.69</v>
          </cell>
          <cell r="T148">
            <v>7.69</v>
          </cell>
          <cell r="U148">
            <v>7.69</v>
          </cell>
          <cell r="V148">
            <v>7.69</v>
          </cell>
          <cell r="W148">
            <v>7.69</v>
          </cell>
          <cell r="X148">
            <v>7.69</v>
          </cell>
          <cell r="Y148">
            <v>7.69</v>
          </cell>
          <cell r="Z148">
            <v>7.69</v>
          </cell>
          <cell r="AA148">
            <v>7.69</v>
          </cell>
          <cell r="AB148">
            <v>7.69</v>
          </cell>
          <cell r="AC148">
            <v>7.69</v>
          </cell>
          <cell r="AD148">
            <v>7.69</v>
          </cell>
          <cell r="AE148">
            <v>7.69</v>
          </cell>
          <cell r="AF148">
            <v>7.69</v>
          </cell>
          <cell r="AG148">
            <v>7.69</v>
          </cell>
          <cell r="AH148">
            <v>7.69</v>
          </cell>
          <cell r="AI148">
            <v>7.69</v>
          </cell>
          <cell r="AJ148">
            <v>7.69</v>
          </cell>
        </row>
        <row r="149">
          <cell r="C149" t="str">
            <v>Utility-scale Battery - Li [Energy] - No ITC</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row>
        <row r="150">
          <cell r="C150" t="str">
            <v>Utility-scale Battery - Li [Capacity] - ITC</v>
          </cell>
          <cell r="D150">
            <v>7.69</v>
          </cell>
          <cell r="E150">
            <v>7.69</v>
          </cell>
          <cell r="F150">
            <v>7.69</v>
          </cell>
          <cell r="G150">
            <v>7.69</v>
          </cell>
          <cell r="H150">
            <v>7.69</v>
          </cell>
          <cell r="I150">
            <v>7.69</v>
          </cell>
          <cell r="J150">
            <v>7.69</v>
          </cell>
          <cell r="K150">
            <v>7.69</v>
          </cell>
          <cell r="L150">
            <v>7.69</v>
          </cell>
          <cell r="M150">
            <v>7.69</v>
          </cell>
          <cell r="N150">
            <v>7.69</v>
          </cell>
          <cell r="O150">
            <v>7.69</v>
          </cell>
          <cell r="P150">
            <v>7.69</v>
          </cell>
          <cell r="Q150">
            <v>7.69</v>
          </cell>
          <cell r="R150">
            <v>7.69</v>
          </cell>
          <cell r="S150">
            <v>7.69</v>
          </cell>
          <cell r="T150">
            <v>7.69</v>
          </cell>
          <cell r="U150">
            <v>7.69</v>
          </cell>
          <cell r="V150">
            <v>7.69</v>
          </cell>
          <cell r="W150">
            <v>7.69</v>
          </cell>
          <cell r="X150">
            <v>7.69</v>
          </cell>
          <cell r="Y150">
            <v>7.69</v>
          </cell>
          <cell r="Z150">
            <v>7.69</v>
          </cell>
          <cell r="AA150">
            <v>7.69</v>
          </cell>
          <cell r="AB150">
            <v>7.69</v>
          </cell>
          <cell r="AC150">
            <v>7.69</v>
          </cell>
          <cell r="AD150">
            <v>7.69</v>
          </cell>
          <cell r="AE150">
            <v>7.69</v>
          </cell>
          <cell r="AF150">
            <v>7.69</v>
          </cell>
          <cell r="AG150">
            <v>7.69</v>
          </cell>
          <cell r="AH150">
            <v>7.69</v>
          </cell>
          <cell r="AI150">
            <v>7.69</v>
          </cell>
          <cell r="AJ150">
            <v>7.69</v>
          </cell>
        </row>
        <row r="151">
          <cell r="C151" t="str">
            <v>Utility-scale Battery - Li [Energy] - ITC</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row>
        <row r="152">
          <cell r="C152" t="str">
            <v>BTM Battery - Li [Capacity]</v>
          </cell>
          <cell r="D152">
            <v>31.14</v>
          </cell>
          <cell r="E152">
            <v>31.14</v>
          </cell>
          <cell r="F152">
            <v>31.14</v>
          </cell>
          <cell r="G152">
            <v>31.14</v>
          </cell>
          <cell r="H152">
            <v>31.14</v>
          </cell>
          <cell r="I152">
            <v>31.14</v>
          </cell>
          <cell r="J152">
            <v>31.14</v>
          </cell>
          <cell r="K152">
            <v>31.14</v>
          </cell>
          <cell r="L152">
            <v>31.14</v>
          </cell>
          <cell r="M152">
            <v>31.14</v>
          </cell>
          <cell r="N152">
            <v>31.14</v>
          </cell>
          <cell r="O152">
            <v>31.14</v>
          </cell>
          <cell r="P152">
            <v>31.14</v>
          </cell>
          <cell r="Q152">
            <v>31.14</v>
          </cell>
          <cell r="R152">
            <v>31.14</v>
          </cell>
          <cell r="S152">
            <v>31.14</v>
          </cell>
          <cell r="T152">
            <v>31.14</v>
          </cell>
          <cell r="U152">
            <v>31.14</v>
          </cell>
          <cell r="V152">
            <v>31.14</v>
          </cell>
          <cell r="W152">
            <v>31.14</v>
          </cell>
          <cell r="X152">
            <v>31.14</v>
          </cell>
          <cell r="Y152">
            <v>31.14</v>
          </cell>
          <cell r="Z152">
            <v>31.14</v>
          </cell>
          <cell r="AA152">
            <v>31.14</v>
          </cell>
          <cell r="AB152">
            <v>31.14</v>
          </cell>
          <cell r="AC152">
            <v>31.14</v>
          </cell>
          <cell r="AD152">
            <v>31.14</v>
          </cell>
          <cell r="AE152">
            <v>31.14</v>
          </cell>
          <cell r="AF152">
            <v>31.14</v>
          </cell>
          <cell r="AG152">
            <v>31.14</v>
          </cell>
          <cell r="AH152">
            <v>31.14</v>
          </cell>
          <cell r="AI152">
            <v>31.14</v>
          </cell>
          <cell r="AJ152">
            <v>31.14</v>
          </cell>
        </row>
        <row r="153">
          <cell r="C153" t="str">
            <v>BTM Battery - Li [Energy]</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row>
        <row r="154">
          <cell r="C154" t="str">
            <v>Flow Battery [Capacity]</v>
          </cell>
          <cell r="D154">
            <v>10.99</v>
          </cell>
          <cell r="E154">
            <v>10.99</v>
          </cell>
          <cell r="F154">
            <v>10.44</v>
          </cell>
          <cell r="G154">
            <v>9.92</v>
          </cell>
          <cell r="H154">
            <v>9.42</v>
          </cell>
          <cell r="I154">
            <v>8.9499999999999993</v>
          </cell>
          <cell r="J154">
            <v>8.51</v>
          </cell>
          <cell r="K154">
            <v>8.1300000000000008</v>
          </cell>
          <cell r="L154">
            <v>7.81</v>
          </cell>
          <cell r="M154">
            <v>7.55</v>
          </cell>
          <cell r="N154">
            <v>7.34</v>
          </cell>
          <cell r="O154">
            <v>7.18</v>
          </cell>
          <cell r="P154">
            <v>7.06</v>
          </cell>
          <cell r="Q154">
            <v>6.98</v>
          </cell>
          <cell r="R154">
            <v>6.94</v>
          </cell>
          <cell r="S154">
            <v>6.94</v>
          </cell>
          <cell r="T154">
            <v>6.94</v>
          </cell>
          <cell r="U154">
            <v>6.94</v>
          </cell>
          <cell r="V154">
            <v>6.94</v>
          </cell>
          <cell r="W154">
            <v>6.94</v>
          </cell>
          <cell r="X154">
            <v>6.94</v>
          </cell>
          <cell r="Y154">
            <v>6.94</v>
          </cell>
          <cell r="Z154">
            <v>6.94</v>
          </cell>
          <cell r="AA154">
            <v>6.94</v>
          </cell>
          <cell r="AB154">
            <v>6.94</v>
          </cell>
          <cell r="AC154">
            <v>6.94</v>
          </cell>
          <cell r="AD154">
            <v>6.94</v>
          </cell>
          <cell r="AE154">
            <v>6.94</v>
          </cell>
          <cell r="AF154">
            <v>6.94</v>
          </cell>
          <cell r="AG154">
            <v>6.94</v>
          </cell>
          <cell r="AH154">
            <v>6.94</v>
          </cell>
          <cell r="AI154">
            <v>6.94</v>
          </cell>
          <cell r="AJ154">
            <v>6.94</v>
          </cell>
        </row>
        <row r="155">
          <cell r="C155" t="str">
            <v>Flow Battery [Energy]</v>
          </cell>
          <cell r="D155">
            <v>1.97</v>
          </cell>
          <cell r="E155">
            <v>1.97</v>
          </cell>
          <cell r="F155">
            <v>1.87</v>
          </cell>
          <cell r="G155">
            <v>1.78</v>
          </cell>
          <cell r="H155">
            <v>1.69</v>
          </cell>
          <cell r="I155">
            <v>1.6</v>
          </cell>
          <cell r="J155">
            <v>1.52</v>
          </cell>
          <cell r="K155">
            <v>1.46</v>
          </cell>
          <cell r="L155">
            <v>1.4</v>
          </cell>
          <cell r="M155">
            <v>1.35</v>
          </cell>
          <cell r="N155">
            <v>1.31</v>
          </cell>
          <cell r="O155">
            <v>1.29</v>
          </cell>
          <cell r="P155">
            <v>1.26</v>
          </cell>
          <cell r="Q155">
            <v>1.25</v>
          </cell>
          <cell r="R155">
            <v>1.24</v>
          </cell>
          <cell r="S155">
            <v>1.24</v>
          </cell>
          <cell r="T155">
            <v>1.24</v>
          </cell>
          <cell r="U155">
            <v>1.24</v>
          </cell>
          <cell r="V155">
            <v>1.24</v>
          </cell>
          <cell r="W155">
            <v>1.24</v>
          </cell>
          <cell r="X155">
            <v>1.24</v>
          </cell>
          <cell r="Y155">
            <v>1.24</v>
          </cell>
          <cell r="Z155">
            <v>1.24</v>
          </cell>
          <cell r="AA155">
            <v>1.24</v>
          </cell>
          <cell r="AB155">
            <v>1.24</v>
          </cell>
          <cell r="AC155">
            <v>1.24</v>
          </cell>
          <cell r="AD155">
            <v>1.24</v>
          </cell>
          <cell r="AE155">
            <v>1.24</v>
          </cell>
          <cell r="AF155">
            <v>1.24</v>
          </cell>
          <cell r="AG155">
            <v>1.24</v>
          </cell>
          <cell r="AH155">
            <v>1.24</v>
          </cell>
          <cell r="AI155">
            <v>1.24</v>
          </cell>
          <cell r="AJ155">
            <v>1.24</v>
          </cell>
        </row>
        <row r="156">
          <cell r="C156" t="str">
            <v>Pumped Hydro Storage [Capacity]</v>
          </cell>
          <cell r="D156">
            <v>12.89</v>
          </cell>
          <cell r="E156">
            <v>12.85</v>
          </cell>
          <cell r="F156">
            <v>12.77</v>
          </cell>
          <cell r="G156">
            <v>12.72</v>
          </cell>
          <cell r="H156">
            <v>12.7</v>
          </cell>
          <cell r="I156">
            <v>12.61</v>
          </cell>
          <cell r="J156">
            <v>12.65</v>
          </cell>
          <cell r="K156">
            <v>12.69</v>
          </cell>
          <cell r="L156">
            <v>12.75</v>
          </cell>
          <cell r="M156">
            <v>12.8</v>
          </cell>
          <cell r="N156">
            <v>12.85</v>
          </cell>
          <cell r="O156">
            <v>12.9</v>
          </cell>
          <cell r="P156">
            <v>12.9</v>
          </cell>
          <cell r="Q156">
            <v>12.91</v>
          </cell>
          <cell r="R156">
            <v>12.91</v>
          </cell>
          <cell r="S156">
            <v>12.91</v>
          </cell>
          <cell r="T156">
            <v>12.91</v>
          </cell>
          <cell r="U156">
            <v>12.92</v>
          </cell>
          <cell r="V156">
            <v>12.92</v>
          </cell>
          <cell r="W156">
            <v>12.92</v>
          </cell>
          <cell r="X156">
            <v>12.92</v>
          </cell>
          <cell r="Y156">
            <v>12.92</v>
          </cell>
          <cell r="Z156">
            <v>12.92</v>
          </cell>
          <cell r="AA156">
            <v>12.93</v>
          </cell>
          <cell r="AB156">
            <v>12.93</v>
          </cell>
          <cell r="AC156">
            <v>12.93</v>
          </cell>
          <cell r="AD156">
            <v>12.93</v>
          </cell>
          <cell r="AE156">
            <v>12.93</v>
          </cell>
          <cell r="AF156">
            <v>12.93</v>
          </cell>
          <cell r="AG156">
            <v>12.93</v>
          </cell>
          <cell r="AH156">
            <v>12.93</v>
          </cell>
          <cell r="AI156">
            <v>12.93</v>
          </cell>
          <cell r="AJ156">
            <v>12.93</v>
          </cell>
        </row>
        <row r="157">
          <cell r="C157" t="str">
            <v>Pumped Hydro Storage [Energy]</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row>
        <row r="158">
          <cell r="C158" t="str">
            <v>Geothermal</v>
          </cell>
          <cell r="D158">
            <v>137.43</v>
          </cell>
          <cell r="E158">
            <v>136.56</v>
          </cell>
          <cell r="F158">
            <v>135.65</v>
          </cell>
          <cell r="G158">
            <v>134.74</v>
          </cell>
          <cell r="H158">
            <v>133.83000000000001</v>
          </cell>
          <cell r="I158">
            <v>132.91999999999999</v>
          </cell>
          <cell r="J158">
            <v>132.02000000000001</v>
          </cell>
          <cell r="K158">
            <v>131.11000000000001</v>
          </cell>
          <cell r="L158">
            <v>130.19999999999999</v>
          </cell>
          <cell r="M158">
            <v>129.29</v>
          </cell>
          <cell r="N158">
            <v>128.38</v>
          </cell>
          <cell r="O158">
            <v>127.47</v>
          </cell>
          <cell r="P158">
            <v>126.56</v>
          </cell>
          <cell r="Q158">
            <v>126.56</v>
          </cell>
          <cell r="R158">
            <v>126.56</v>
          </cell>
          <cell r="S158">
            <v>126.56</v>
          </cell>
          <cell r="T158">
            <v>126.56</v>
          </cell>
          <cell r="U158">
            <v>126.56</v>
          </cell>
          <cell r="V158">
            <v>126.56</v>
          </cell>
          <cell r="W158">
            <v>126.56</v>
          </cell>
          <cell r="X158">
            <v>126.56</v>
          </cell>
          <cell r="Y158">
            <v>126.56</v>
          </cell>
          <cell r="Z158">
            <v>126.56</v>
          </cell>
          <cell r="AA158">
            <v>126.56</v>
          </cell>
          <cell r="AB158">
            <v>126.56</v>
          </cell>
          <cell r="AC158">
            <v>126.56</v>
          </cell>
          <cell r="AD158">
            <v>126.56</v>
          </cell>
          <cell r="AE158">
            <v>126.56</v>
          </cell>
          <cell r="AF158">
            <v>126.56</v>
          </cell>
          <cell r="AG158">
            <v>126.56</v>
          </cell>
          <cell r="AH158">
            <v>126.56</v>
          </cell>
          <cell r="AI158">
            <v>126.56</v>
          </cell>
          <cell r="AJ158">
            <v>126.56</v>
          </cell>
        </row>
        <row r="159">
          <cell r="C159" t="str">
            <v>Biomass</v>
          </cell>
          <cell r="D159">
            <v>122.98</v>
          </cell>
          <cell r="E159">
            <v>122.98</v>
          </cell>
          <cell r="F159">
            <v>122.98</v>
          </cell>
          <cell r="G159">
            <v>122.98</v>
          </cell>
          <cell r="H159">
            <v>122.98</v>
          </cell>
          <cell r="I159">
            <v>122.98</v>
          </cell>
          <cell r="J159">
            <v>122.98</v>
          </cell>
          <cell r="K159">
            <v>122.98</v>
          </cell>
          <cell r="L159">
            <v>122.98</v>
          </cell>
          <cell r="M159">
            <v>122.98</v>
          </cell>
          <cell r="N159">
            <v>122.98</v>
          </cell>
          <cell r="O159">
            <v>122.98</v>
          </cell>
          <cell r="P159">
            <v>122.98</v>
          </cell>
          <cell r="Q159">
            <v>122.98</v>
          </cell>
          <cell r="R159">
            <v>122.98</v>
          </cell>
          <cell r="S159">
            <v>122.98</v>
          </cell>
          <cell r="T159">
            <v>122.98</v>
          </cell>
          <cell r="U159">
            <v>122.98</v>
          </cell>
          <cell r="V159">
            <v>122.98</v>
          </cell>
          <cell r="W159">
            <v>122.98</v>
          </cell>
          <cell r="X159">
            <v>122.98</v>
          </cell>
          <cell r="Y159">
            <v>122.98</v>
          </cell>
          <cell r="Z159">
            <v>122.98</v>
          </cell>
          <cell r="AA159">
            <v>122.98</v>
          </cell>
          <cell r="AB159">
            <v>122.98</v>
          </cell>
          <cell r="AC159">
            <v>122.98</v>
          </cell>
          <cell r="AD159">
            <v>122.98</v>
          </cell>
          <cell r="AE159">
            <v>122.98</v>
          </cell>
          <cell r="AF159">
            <v>122.98</v>
          </cell>
          <cell r="AG159">
            <v>122.98</v>
          </cell>
          <cell r="AH159">
            <v>122.98</v>
          </cell>
          <cell r="AI159">
            <v>122.98</v>
          </cell>
          <cell r="AJ159">
            <v>122.98</v>
          </cell>
        </row>
        <row r="160">
          <cell r="C160" t="str">
            <v>Small Hydro</v>
          </cell>
          <cell r="D160">
            <v>33.090000000000003</v>
          </cell>
          <cell r="E160">
            <v>33.090000000000003</v>
          </cell>
          <cell r="F160">
            <v>33.090000000000003</v>
          </cell>
          <cell r="G160">
            <v>33.090000000000003</v>
          </cell>
          <cell r="H160">
            <v>33.090000000000003</v>
          </cell>
          <cell r="I160">
            <v>33.090000000000003</v>
          </cell>
          <cell r="J160">
            <v>33.090000000000003</v>
          </cell>
          <cell r="K160">
            <v>33.090000000000003</v>
          </cell>
          <cell r="L160">
            <v>33.090000000000003</v>
          </cell>
          <cell r="M160">
            <v>33.090000000000003</v>
          </cell>
          <cell r="N160">
            <v>33.090000000000003</v>
          </cell>
          <cell r="O160">
            <v>33.090000000000003</v>
          </cell>
          <cell r="P160">
            <v>33.090000000000003</v>
          </cell>
          <cell r="Q160">
            <v>33.090000000000003</v>
          </cell>
          <cell r="R160">
            <v>33.090000000000003</v>
          </cell>
          <cell r="S160">
            <v>33.090000000000003</v>
          </cell>
          <cell r="T160">
            <v>33.090000000000003</v>
          </cell>
          <cell r="U160">
            <v>33.090000000000003</v>
          </cell>
          <cell r="V160">
            <v>33.090000000000003</v>
          </cell>
          <cell r="W160">
            <v>33.090000000000003</v>
          </cell>
          <cell r="X160">
            <v>33.090000000000003</v>
          </cell>
          <cell r="Y160">
            <v>33.090000000000003</v>
          </cell>
          <cell r="Z160">
            <v>33.090000000000003</v>
          </cell>
          <cell r="AA160">
            <v>33.090000000000003</v>
          </cell>
          <cell r="AB160">
            <v>33.090000000000003</v>
          </cell>
          <cell r="AC160">
            <v>33.090000000000003</v>
          </cell>
          <cell r="AD160">
            <v>33.090000000000003</v>
          </cell>
          <cell r="AE160">
            <v>33.090000000000003</v>
          </cell>
          <cell r="AF160">
            <v>33.090000000000003</v>
          </cell>
          <cell r="AG160">
            <v>33.090000000000003</v>
          </cell>
          <cell r="AH160">
            <v>33.090000000000003</v>
          </cell>
          <cell r="AI160">
            <v>33.090000000000003</v>
          </cell>
          <cell r="AJ160">
            <v>33.090000000000003</v>
          </cell>
        </row>
        <row r="161">
          <cell r="C161" t="str">
            <v>Gas - CCGT</v>
          </cell>
          <cell r="D161">
            <v>12.86</v>
          </cell>
          <cell r="E161">
            <v>12.86</v>
          </cell>
          <cell r="F161">
            <v>12.86</v>
          </cell>
          <cell r="G161">
            <v>12.86</v>
          </cell>
          <cell r="H161">
            <v>12.86</v>
          </cell>
          <cell r="I161">
            <v>12.86</v>
          </cell>
          <cell r="J161">
            <v>12.86</v>
          </cell>
          <cell r="K161">
            <v>12.86</v>
          </cell>
          <cell r="L161">
            <v>12.86</v>
          </cell>
          <cell r="M161">
            <v>12.86</v>
          </cell>
          <cell r="N161">
            <v>12.86</v>
          </cell>
          <cell r="O161">
            <v>12.86</v>
          </cell>
          <cell r="P161">
            <v>12.86</v>
          </cell>
          <cell r="Q161">
            <v>12.86</v>
          </cell>
          <cell r="R161">
            <v>12.86</v>
          </cell>
          <cell r="S161">
            <v>12.86</v>
          </cell>
          <cell r="T161">
            <v>12.86</v>
          </cell>
          <cell r="U161">
            <v>12.86</v>
          </cell>
          <cell r="V161">
            <v>12.86</v>
          </cell>
          <cell r="W161">
            <v>12.86</v>
          </cell>
          <cell r="X161">
            <v>12.86</v>
          </cell>
          <cell r="Y161">
            <v>12.86</v>
          </cell>
          <cell r="Z161">
            <v>12.86</v>
          </cell>
          <cell r="AA161">
            <v>12.86</v>
          </cell>
          <cell r="AB161">
            <v>12.86</v>
          </cell>
          <cell r="AC161">
            <v>12.86</v>
          </cell>
          <cell r="AD161">
            <v>12.86</v>
          </cell>
          <cell r="AE161">
            <v>12.86</v>
          </cell>
          <cell r="AF161">
            <v>12.86</v>
          </cell>
          <cell r="AG161">
            <v>12.86</v>
          </cell>
          <cell r="AH161">
            <v>12.86</v>
          </cell>
          <cell r="AI161">
            <v>12.86</v>
          </cell>
          <cell r="AJ161">
            <v>12.86</v>
          </cell>
        </row>
        <row r="162">
          <cell r="C162" t="str">
            <v>Gas - CT - Frame</v>
          </cell>
          <cell r="D162">
            <v>11.39</v>
          </cell>
          <cell r="E162">
            <v>11.39</v>
          </cell>
          <cell r="F162">
            <v>11.39</v>
          </cell>
          <cell r="G162">
            <v>11.39</v>
          </cell>
          <cell r="H162">
            <v>11.39</v>
          </cell>
          <cell r="I162">
            <v>11.39</v>
          </cell>
          <cell r="J162">
            <v>11.39</v>
          </cell>
          <cell r="K162">
            <v>11.39</v>
          </cell>
          <cell r="L162">
            <v>11.39</v>
          </cell>
          <cell r="M162">
            <v>11.39</v>
          </cell>
          <cell r="N162">
            <v>11.39</v>
          </cell>
          <cell r="O162">
            <v>11.39</v>
          </cell>
          <cell r="P162">
            <v>11.39</v>
          </cell>
          <cell r="Q162">
            <v>11.39</v>
          </cell>
          <cell r="R162">
            <v>11.39</v>
          </cell>
          <cell r="S162">
            <v>11.39</v>
          </cell>
          <cell r="T162">
            <v>11.39</v>
          </cell>
          <cell r="U162">
            <v>11.39</v>
          </cell>
          <cell r="V162">
            <v>11.39</v>
          </cell>
          <cell r="W162">
            <v>11.39</v>
          </cell>
          <cell r="X162">
            <v>11.39</v>
          </cell>
          <cell r="Y162">
            <v>11.39</v>
          </cell>
          <cell r="Z162">
            <v>11.39</v>
          </cell>
          <cell r="AA162">
            <v>11.39</v>
          </cell>
          <cell r="AB162">
            <v>11.39</v>
          </cell>
          <cell r="AC162">
            <v>11.39</v>
          </cell>
          <cell r="AD162">
            <v>11.39</v>
          </cell>
          <cell r="AE162">
            <v>11.39</v>
          </cell>
          <cell r="AF162">
            <v>11.39</v>
          </cell>
          <cell r="AG162">
            <v>11.39</v>
          </cell>
          <cell r="AH162">
            <v>11.39</v>
          </cell>
          <cell r="AI162">
            <v>11.39</v>
          </cell>
          <cell r="AJ162">
            <v>11.39</v>
          </cell>
        </row>
        <row r="163">
          <cell r="C163" t="str">
            <v>Gas - CT - Aero</v>
          </cell>
          <cell r="D163">
            <v>11.39</v>
          </cell>
          <cell r="E163">
            <v>11.39</v>
          </cell>
          <cell r="F163">
            <v>11.39</v>
          </cell>
          <cell r="G163">
            <v>11.39</v>
          </cell>
          <cell r="H163">
            <v>11.39</v>
          </cell>
          <cell r="I163">
            <v>11.39</v>
          </cell>
          <cell r="J163">
            <v>11.39</v>
          </cell>
          <cell r="K163">
            <v>11.39</v>
          </cell>
          <cell r="L163">
            <v>11.39</v>
          </cell>
          <cell r="M163">
            <v>11.39</v>
          </cell>
          <cell r="N163">
            <v>11.39</v>
          </cell>
          <cell r="O163">
            <v>11.39</v>
          </cell>
          <cell r="P163">
            <v>11.39</v>
          </cell>
          <cell r="Q163">
            <v>11.39</v>
          </cell>
          <cell r="R163">
            <v>11.39</v>
          </cell>
          <cell r="S163">
            <v>11.39</v>
          </cell>
          <cell r="T163">
            <v>11.39</v>
          </cell>
          <cell r="U163">
            <v>11.39</v>
          </cell>
          <cell r="V163">
            <v>11.39</v>
          </cell>
          <cell r="W163">
            <v>11.39</v>
          </cell>
          <cell r="X163">
            <v>11.39</v>
          </cell>
          <cell r="Y163">
            <v>11.39</v>
          </cell>
          <cell r="Z163">
            <v>11.39</v>
          </cell>
          <cell r="AA163">
            <v>11.39</v>
          </cell>
          <cell r="AB163">
            <v>11.39</v>
          </cell>
          <cell r="AC163">
            <v>11.39</v>
          </cell>
          <cell r="AD163">
            <v>11.39</v>
          </cell>
          <cell r="AE163">
            <v>11.39</v>
          </cell>
          <cell r="AF163">
            <v>11.39</v>
          </cell>
          <cell r="AG163">
            <v>11.39</v>
          </cell>
          <cell r="AH163">
            <v>11.39</v>
          </cell>
          <cell r="AI163">
            <v>11.39</v>
          </cell>
          <cell r="AJ163">
            <v>11.39</v>
          </cell>
        </row>
        <row r="164">
          <cell r="C164" t="str">
            <v>Solar - Dist</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row>
        <row r="165">
          <cell r="C165" t="str">
            <v>Solar - Commercial</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row>
        <row r="166">
          <cell r="C166" t="str">
            <v>Solar - Tracking</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row>
        <row r="167">
          <cell r="C167" t="str">
            <v>Solar Thermal</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row>
        <row r="168">
          <cell r="C168" t="str">
            <v>Wind - Class2 (47% CF)</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row>
        <row r="169">
          <cell r="C169" t="str">
            <v>Wind - Class5 (41% CF)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row>
        <row r="170">
          <cell r="C170" t="str">
            <v>Wind - Class6 (38% CF)</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row>
        <row r="171">
          <cell r="C171" t="str">
            <v>Wind - Class8 (30% CF)</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row>
        <row r="172">
          <cell r="C172" t="str">
            <v>Floating Offshore Wind - Class11 (48% CF)</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row>
        <row r="173">
          <cell r="C173" t="str">
            <v>Floating Offshore Wind - Class8 (51% CF)</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row>
        <row r="174">
          <cell r="C174" t="str">
            <v>Floating Offshore Wind - Morro Bay</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row>
        <row r="175">
          <cell r="C175" t="str">
            <v>Floating Offshore Wind - Diablo Canyon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row>
        <row r="176">
          <cell r="C176" t="str">
            <v>Floating Offshore Wind - Humboldt</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row>
        <row r="177">
          <cell r="C177" t="str">
            <v>Floating Offshore Wind - Cape Mendocino</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row>
        <row r="178">
          <cell r="C178" t="str">
            <v>Floating Offshore Wind - Del Norte</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row>
        <row r="179">
          <cell r="C179" t="str">
            <v>Utility-scale Battery - Li [Capacity] - No ITC</v>
          </cell>
          <cell r="D179">
            <v>0.65</v>
          </cell>
          <cell r="E179">
            <v>0.66</v>
          </cell>
          <cell r="F179">
            <v>0.67</v>
          </cell>
          <cell r="G179">
            <v>0.64</v>
          </cell>
          <cell r="H179">
            <v>0.6</v>
          </cell>
          <cell r="I179">
            <v>0.56999999999999995</v>
          </cell>
          <cell r="J179">
            <v>0.54</v>
          </cell>
          <cell r="K179">
            <v>0.5</v>
          </cell>
          <cell r="L179">
            <v>0.47</v>
          </cell>
          <cell r="M179">
            <v>0.45</v>
          </cell>
          <cell r="N179">
            <v>0.42</v>
          </cell>
          <cell r="O179">
            <v>0.39</v>
          </cell>
          <cell r="P179">
            <v>0.37</v>
          </cell>
          <cell r="Q179">
            <v>0.36</v>
          </cell>
          <cell r="R179">
            <v>0.36</v>
          </cell>
          <cell r="S179">
            <v>0.35</v>
          </cell>
          <cell r="T179">
            <v>0.35</v>
          </cell>
          <cell r="U179">
            <v>0.35</v>
          </cell>
          <cell r="V179">
            <v>0.34</v>
          </cell>
          <cell r="W179">
            <v>0.34</v>
          </cell>
          <cell r="X179">
            <v>0.33</v>
          </cell>
          <cell r="Y179">
            <v>0.33</v>
          </cell>
          <cell r="Z179">
            <v>0.32</v>
          </cell>
          <cell r="AA179">
            <v>0.32</v>
          </cell>
          <cell r="AB179">
            <v>0.31</v>
          </cell>
          <cell r="AC179">
            <v>0.31</v>
          </cell>
          <cell r="AD179">
            <v>0.3</v>
          </cell>
          <cell r="AE179">
            <v>0.3</v>
          </cell>
          <cell r="AF179">
            <v>0.28999999999999998</v>
          </cell>
          <cell r="AG179">
            <v>0.28999999999999998</v>
          </cell>
          <cell r="AH179">
            <v>0.28000000000000003</v>
          </cell>
          <cell r="AI179">
            <v>0.28000000000000003</v>
          </cell>
          <cell r="AJ179">
            <v>0.28000000000000003</v>
          </cell>
        </row>
        <row r="180">
          <cell r="C180" t="str">
            <v>Utility-scale Battery - Li [Energy] - No ITC</v>
          </cell>
          <cell r="D180">
            <v>4.26</v>
          </cell>
          <cell r="E180">
            <v>4.2699999999999996</v>
          </cell>
          <cell r="F180">
            <v>4.29</v>
          </cell>
          <cell r="G180">
            <v>4.08</v>
          </cell>
          <cell r="H180">
            <v>3.85</v>
          </cell>
          <cell r="I180">
            <v>3.65</v>
          </cell>
          <cell r="J180">
            <v>3.43</v>
          </cell>
          <cell r="K180">
            <v>3.19</v>
          </cell>
          <cell r="L180">
            <v>3.03</v>
          </cell>
          <cell r="M180">
            <v>2.87</v>
          </cell>
          <cell r="N180">
            <v>2.71</v>
          </cell>
          <cell r="O180">
            <v>2.5499999999999998</v>
          </cell>
          <cell r="P180">
            <v>2.39</v>
          </cell>
          <cell r="Q180">
            <v>2.36</v>
          </cell>
          <cell r="R180">
            <v>2.34</v>
          </cell>
          <cell r="S180">
            <v>2.2999999999999998</v>
          </cell>
          <cell r="T180">
            <v>2.2799999999999998</v>
          </cell>
          <cell r="U180">
            <v>2.25</v>
          </cell>
          <cell r="V180">
            <v>2.21</v>
          </cell>
          <cell r="W180">
            <v>2.19</v>
          </cell>
          <cell r="X180">
            <v>2.15</v>
          </cell>
          <cell r="Y180">
            <v>2.13</v>
          </cell>
          <cell r="Z180">
            <v>2.1</v>
          </cell>
          <cell r="AA180">
            <v>2.06</v>
          </cell>
          <cell r="AB180">
            <v>2.04</v>
          </cell>
          <cell r="AC180">
            <v>2</v>
          </cell>
          <cell r="AD180">
            <v>1.98</v>
          </cell>
          <cell r="AE180">
            <v>1.94</v>
          </cell>
          <cell r="AF180">
            <v>1.91</v>
          </cell>
          <cell r="AG180">
            <v>1.89</v>
          </cell>
          <cell r="AH180">
            <v>1.85</v>
          </cell>
          <cell r="AI180">
            <v>1.83</v>
          </cell>
          <cell r="AJ180">
            <v>1.8</v>
          </cell>
        </row>
        <row r="181">
          <cell r="C181" t="str">
            <v>Utility-scale Battery - Li [Capacity] - ITC</v>
          </cell>
          <cell r="D181">
            <v>0.13</v>
          </cell>
          <cell r="E181">
            <v>0.13</v>
          </cell>
          <cell r="F181">
            <v>0.13</v>
          </cell>
          <cell r="G181">
            <v>0.13</v>
          </cell>
          <cell r="H181">
            <v>0.12</v>
          </cell>
          <cell r="I181">
            <v>0.12</v>
          </cell>
          <cell r="J181">
            <v>0.11</v>
          </cell>
          <cell r="K181">
            <v>0.1</v>
          </cell>
          <cell r="L181">
            <v>0.1</v>
          </cell>
          <cell r="M181">
            <v>0.09</v>
          </cell>
          <cell r="N181">
            <v>0.09</v>
          </cell>
          <cell r="O181">
            <v>0.08</v>
          </cell>
          <cell r="P181">
            <v>7.0000000000000007E-2</v>
          </cell>
          <cell r="Q181">
            <v>7.0000000000000007E-2</v>
          </cell>
          <cell r="R181">
            <v>7.0000000000000007E-2</v>
          </cell>
          <cell r="S181">
            <v>7.0000000000000007E-2</v>
          </cell>
          <cell r="T181">
            <v>7.0000000000000007E-2</v>
          </cell>
          <cell r="U181">
            <v>7.0000000000000007E-2</v>
          </cell>
          <cell r="V181">
            <v>7.0000000000000007E-2</v>
          </cell>
          <cell r="W181">
            <v>7.0000000000000007E-2</v>
          </cell>
          <cell r="X181">
            <v>7.0000000000000007E-2</v>
          </cell>
          <cell r="Y181">
            <v>7.0000000000000007E-2</v>
          </cell>
          <cell r="Z181">
            <v>7.0000000000000007E-2</v>
          </cell>
          <cell r="AA181">
            <v>0.06</v>
          </cell>
          <cell r="AB181">
            <v>0.06</v>
          </cell>
          <cell r="AC181">
            <v>0.06</v>
          </cell>
          <cell r="AD181">
            <v>0.06</v>
          </cell>
          <cell r="AE181">
            <v>0.06</v>
          </cell>
          <cell r="AF181">
            <v>0.06</v>
          </cell>
          <cell r="AG181">
            <v>0.06</v>
          </cell>
          <cell r="AH181">
            <v>0.06</v>
          </cell>
          <cell r="AI181">
            <v>0.06</v>
          </cell>
          <cell r="AJ181">
            <v>0.06</v>
          </cell>
        </row>
        <row r="182">
          <cell r="C182" t="str">
            <v>Utility-scale Battery - Li [Energy] - ITC</v>
          </cell>
          <cell r="D182">
            <v>4.26</v>
          </cell>
          <cell r="E182">
            <v>4.2699999999999996</v>
          </cell>
          <cell r="F182">
            <v>4.29</v>
          </cell>
          <cell r="G182">
            <v>4.08</v>
          </cell>
          <cell r="H182">
            <v>3.85</v>
          </cell>
          <cell r="I182">
            <v>3.65</v>
          </cell>
          <cell r="J182">
            <v>3.43</v>
          </cell>
          <cell r="K182">
            <v>3.19</v>
          </cell>
          <cell r="L182">
            <v>3.03</v>
          </cell>
          <cell r="M182">
            <v>2.87</v>
          </cell>
          <cell r="N182">
            <v>2.71</v>
          </cell>
          <cell r="O182">
            <v>2.5499999999999998</v>
          </cell>
          <cell r="P182">
            <v>2.39</v>
          </cell>
          <cell r="Q182">
            <v>2.36</v>
          </cell>
          <cell r="R182">
            <v>2.34</v>
          </cell>
          <cell r="S182">
            <v>2.2999999999999998</v>
          </cell>
          <cell r="T182">
            <v>2.2799999999999998</v>
          </cell>
          <cell r="U182">
            <v>2.25</v>
          </cell>
          <cell r="V182">
            <v>2.21</v>
          </cell>
          <cell r="W182">
            <v>2.19</v>
          </cell>
          <cell r="X182">
            <v>2.15</v>
          </cell>
          <cell r="Y182">
            <v>2.13</v>
          </cell>
          <cell r="Z182">
            <v>2.1</v>
          </cell>
          <cell r="AA182">
            <v>2.06</v>
          </cell>
          <cell r="AB182">
            <v>2.04</v>
          </cell>
          <cell r="AC182">
            <v>2</v>
          </cell>
          <cell r="AD182">
            <v>1.98</v>
          </cell>
          <cell r="AE182">
            <v>1.94</v>
          </cell>
          <cell r="AF182">
            <v>1.91</v>
          </cell>
          <cell r="AG182">
            <v>1.89</v>
          </cell>
          <cell r="AH182">
            <v>1.85</v>
          </cell>
          <cell r="AI182">
            <v>1.83</v>
          </cell>
          <cell r="AJ182">
            <v>1.8</v>
          </cell>
        </row>
        <row r="183">
          <cell r="C183" t="str">
            <v>BTM Battery - Li [Capacity]</v>
          </cell>
          <cell r="D183">
            <v>3.31</v>
          </cell>
          <cell r="E183">
            <v>3.34</v>
          </cell>
          <cell r="F183">
            <v>3.38</v>
          </cell>
          <cell r="G183">
            <v>3.24</v>
          </cell>
          <cell r="H183">
            <v>3.08</v>
          </cell>
          <cell r="I183">
            <v>2.94</v>
          </cell>
          <cell r="J183">
            <v>2.78</v>
          </cell>
          <cell r="K183">
            <v>2.6</v>
          </cell>
          <cell r="L183">
            <v>2.48</v>
          </cell>
          <cell r="M183">
            <v>2.36</v>
          </cell>
          <cell r="N183">
            <v>2.23</v>
          </cell>
          <cell r="O183">
            <v>2.1</v>
          </cell>
          <cell r="P183">
            <v>1.97</v>
          </cell>
          <cell r="Q183">
            <v>1.94</v>
          </cell>
          <cell r="R183">
            <v>1.93</v>
          </cell>
          <cell r="S183">
            <v>1.91</v>
          </cell>
          <cell r="T183">
            <v>1.89</v>
          </cell>
          <cell r="U183">
            <v>1.87</v>
          </cell>
          <cell r="V183">
            <v>1.84</v>
          </cell>
          <cell r="W183">
            <v>1.82</v>
          </cell>
          <cell r="X183">
            <v>1.8</v>
          </cell>
          <cell r="Y183">
            <v>1.78</v>
          </cell>
          <cell r="Z183">
            <v>1.75</v>
          </cell>
          <cell r="AA183">
            <v>1.72</v>
          </cell>
          <cell r="AB183">
            <v>1.71</v>
          </cell>
          <cell r="AC183">
            <v>1.68</v>
          </cell>
          <cell r="AD183">
            <v>1.66</v>
          </cell>
          <cell r="AE183">
            <v>1.63</v>
          </cell>
          <cell r="AF183">
            <v>1.61</v>
          </cell>
          <cell r="AG183">
            <v>1.59</v>
          </cell>
          <cell r="AH183">
            <v>1.56</v>
          </cell>
          <cell r="AI183">
            <v>1.55</v>
          </cell>
          <cell r="AJ183">
            <v>1.52</v>
          </cell>
        </row>
        <row r="184">
          <cell r="C184" t="str">
            <v>BTM Battery - Li [Energy]</v>
          </cell>
          <cell r="D184">
            <v>9.3000000000000007</v>
          </cell>
          <cell r="E184">
            <v>9.33</v>
          </cell>
          <cell r="F184">
            <v>9.3699999999999992</v>
          </cell>
          <cell r="G184">
            <v>8.9600000000000009</v>
          </cell>
          <cell r="H184">
            <v>8.5</v>
          </cell>
          <cell r="I184">
            <v>8.09</v>
          </cell>
          <cell r="J184">
            <v>7.65</v>
          </cell>
          <cell r="K184">
            <v>7.16</v>
          </cell>
          <cell r="L184">
            <v>6.84</v>
          </cell>
          <cell r="M184">
            <v>6.52</v>
          </cell>
          <cell r="N184">
            <v>6.19</v>
          </cell>
          <cell r="O184">
            <v>5.86</v>
          </cell>
          <cell r="P184">
            <v>5.53</v>
          </cell>
          <cell r="Q184">
            <v>5.46</v>
          </cell>
          <cell r="R184">
            <v>5.41</v>
          </cell>
          <cell r="S184">
            <v>5.34</v>
          </cell>
          <cell r="T184">
            <v>5.3</v>
          </cell>
          <cell r="U184">
            <v>5.23</v>
          </cell>
          <cell r="V184">
            <v>5.15</v>
          </cell>
          <cell r="W184">
            <v>5.0999999999999996</v>
          </cell>
          <cell r="X184">
            <v>5.03</v>
          </cell>
          <cell r="Y184">
            <v>4.9800000000000004</v>
          </cell>
          <cell r="Z184">
            <v>4.91</v>
          </cell>
          <cell r="AA184">
            <v>4.83</v>
          </cell>
          <cell r="AB184">
            <v>4.78</v>
          </cell>
          <cell r="AC184">
            <v>4.71</v>
          </cell>
          <cell r="AD184">
            <v>4.66</v>
          </cell>
          <cell r="AE184">
            <v>4.59</v>
          </cell>
          <cell r="AF184">
            <v>4.51</v>
          </cell>
          <cell r="AG184">
            <v>4.46</v>
          </cell>
          <cell r="AH184">
            <v>4.3899999999999997</v>
          </cell>
          <cell r="AI184">
            <v>4.34</v>
          </cell>
          <cell r="AJ184">
            <v>4.2699999999999996</v>
          </cell>
        </row>
        <row r="185">
          <cell r="C185" t="str">
            <v>Flow Battery [Capacity]</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row>
        <row r="186">
          <cell r="C186" t="str">
            <v>Flow Battery [Energy]</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row>
        <row r="187">
          <cell r="C187" t="str">
            <v>Pumped Hydro Storage [Capacity]</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row>
        <row r="188">
          <cell r="C188" t="str">
            <v>Pumped Hydro Storage [Energy]</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row>
        <row r="189">
          <cell r="C189" t="str">
            <v>Geothermal</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row>
        <row r="190">
          <cell r="C190" t="str">
            <v>Biomass</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row>
        <row r="191">
          <cell r="C191" t="str">
            <v>Small Hydro</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row>
        <row r="192">
          <cell r="C192" t="str">
            <v>Gas - CCGT</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row>
        <row r="193">
          <cell r="C193" t="str">
            <v>Gas - CT - Frame</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row>
        <row r="194">
          <cell r="C194" t="str">
            <v>Gas - CT - Aero</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row>
        <row r="196">
          <cell r="C196" t="str">
            <v>Solar - Dist</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row>
        <row r="197">
          <cell r="C197" t="str">
            <v>Solar - Commercial</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row>
        <row r="198">
          <cell r="C198" t="str">
            <v>Solar - Tracking</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row>
        <row r="199">
          <cell r="C199" t="str">
            <v>Solar Thermal</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row>
        <row r="200">
          <cell r="C200" t="str">
            <v>Wind - Class2 (47% CF)</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row>
        <row r="201">
          <cell r="C201" t="str">
            <v>Wind - Class5 (41% CF)</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row>
        <row r="202">
          <cell r="C202" t="str">
            <v>Wind - Class6 (38% CF)</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row>
        <row r="203">
          <cell r="C203" t="str">
            <v>Wind - Class8 (30% CF)</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row>
        <row r="204">
          <cell r="C204" t="str">
            <v>Floating Offshore Wind - Class11 (48% CF)</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row>
        <row r="205">
          <cell r="C205" t="str">
            <v>Floating Offshore Wind - Class8 (51% CF)</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row>
        <row r="206">
          <cell r="C206" t="str">
            <v>Floating Offshore Wind - Morro Bay</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row>
        <row r="207">
          <cell r="C207" t="str">
            <v>Floating Offshore Wind - Diablo Canyon</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row>
        <row r="208">
          <cell r="C208" t="str">
            <v>Floating Offshore Wind - Humboldt</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row>
        <row r="209">
          <cell r="C209" t="str">
            <v>Floating Offshore Wind - Cape Mendocino</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row>
        <row r="210">
          <cell r="C210" t="str">
            <v>Floating Offshore Wind - Del Norte</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row>
        <row r="211">
          <cell r="C211" t="str">
            <v>Utility-scale Battery - Li [Capacity] - No ITC</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row>
        <row r="212">
          <cell r="C212" t="str">
            <v>Utility-scale Battery - Li [Energy] - No ITC</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row>
        <row r="213">
          <cell r="C213" t="str">
            <v>Utility-scale Battery - Li [Capacity] - ITC</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row>
        <row r="214">
          <cell r="C214" t="str">
            <v>Utility-scale Battery - Li [Energy] - ITC</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row>
        <row r="215">
          <cell r="C215" t="str">
            <v>BTM Battery - Li [Capacity]</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row>
        <row r="216">
          <cell r="C216" t="str">
            <v>BTM Battery - Li [Energy]</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row>
        <row r="217">
          <cell r="C217" t="str">
            <v>Flow Battery [Capacity]</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row>
        <row r="218">
          <cell r="C218" t="str">
            <v>Flow Battery [Energy]</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row>
        <row r="219">
          <cell r="C219" t="str">
            <v>Pumped Hydro Storage [Capacity]</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row>
        <row r="220">
          <cell r="C220" t="str">
            <v>Pumped Hydro Storage [Energy]</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row>
        <row r="221">
          <cell r="C221" t="str">
            <v>Geothermal</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row>
        <row r="222">
          <cell r="C222" t="str">
            <v>Biomass</v>
          </cell>
          <cell r="D222">
            <v>4.7300000000000004</v>
          </cell>
          <cell r="E222">
            <v>4.7300000000000004</v>
          </cell>
          <cell r="F222">
            <v>4.7300000000000004</v>
          </cell>
          <cell r="G222">
            <v>4.7300000000000004</v>
          </cell>
          <cell r="H222">
            <v>4.7300000000000004</v>
          </cell>
          <cell r="I222">
            <v>4.7300000000000004</v>
          </cell>
          <cell r="J222">
            <v>4.7300000000000004</v>
          </cell>
          <cell r="K222">
            <v>4.7300000000000004</v>
          </cell>
          <cell r="L222">
            <v>4.7300000000000004</v>
          </cell>
          <cell r="M222">
            <v>4.7300000000000004</v>
          </cell>
          <cell r="N222">
            <v>4.7300000000000004</v>
          </cell>
          <cell r="O222">
            <v>4.7300000000000004</v>
          </cell>
          <cell r="P222">
            <v>4.7300000000000004</v>
          </cell>
          <cell r="Q222">
            <v>4.7300000000000004</v>
          </cell>
          <cell r="R222">
            <v>4.7300000000000004</v>
          </cell>
          <cell r="S222">
            <v>4.7300000000000004</v>
          </cell>
          <cell r="T222">
            <v>4.7300000000000004</v>
          </cell>
          <cell r="U222">
            <v>4.7300000000000004</v>
          </cell>
          <cell r="V222">
            <v>4.7300000000000004</v>
          </cell>
          <cell r="W222">
            <v>4.7300000000000004</v>
          </cell>
          <cell r="X222">
            <v>4.7300000000000004</v>
          </cell>
          <cell r="Y222">
            <v>4.7300000000000004</v>
          </cell>
          <cell r="Z222">
            <v>4.7300000000000004</v>
          </cell>
          <cell r="AA222">
            <v>4.7300000000000004</v>
          </cell>
          <cell r="AB222">
            <v>4.7300000000000004</v>
          </cell>
          <cell r="AC222">
            <v>4.7300000000000004</v>
          </cell>
          <cell r="AD222">
            <v>4.7300000000000004</v>
          </cell>
          <cell r="AE222">
            <v>4.7300000000000004</v>
          </cell>
          <cell r="AF222">
            <v>4.7300000000000004</v>
          </cell>
          <cell r="AG222">
            <v>4.7300000000000004</v>
          </cell>
          <cell r="AH222">
            <v>4.7300000000000004</v>
          </cell>
          <cell r="AI222">
            <v>4.7300000000000004</v>
          </cell>
          <cell r="AJ222">
            <v>4.7300000000000004</v>
          </cell>
        </row>
        <row r="223">
          <cell r="C223" t="str">
            <v>Small Hydro</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row>
        <row r="224">
          <cell r="C224" t="str">
            <v>Gas - CCGT</v>
          </cell>
          <cell r="D224">
            <v>2.16</v>
          </cell>
          <cell r="E224">
            <v>2.16</v>
          </cell>
          <cell r="F224">
            <v>2.16</v>
          </cell>
          <cell r="G224">
            <v>2.16</v>
          </cell>
          <cell r="H224">
            <v>2.16</v>
          </cell>
          <cell r="I224">
            <v>2.16</v>
          </cell>
          <cell r="J224">
            <v>2.16</v>
          </cell>
          <cell r="K224">
            <v>2.16</v>
          </cell>
          <cell r="L224">
            <v>2.16</v>
          </cell>
          <cell r="M224">
            <v>2.16</v>
          </cell>
          <cell r="N224">
            <v>2.16</v>
          </cell>
          <cell r="O224">
            <v>2.16</v>
          </cell>
          <cell r="P224">
            <v>2.16</v>
          </cell>
          <cell r="Q224">
            <v>2.16</v>
          </cell>
          <cell r="R224">
            <v>2.16</v>
          </cell>
          <cell r="S224">
            <v>2.16</v>
          </cell>
          <cell r="T224">
            <v>2.16</v>
          </cell>
          <cell r="U224">
            <v>2.16</v>
          </cell>
          <cell r="V224">
            <v>2.16</v>
          </cell>
          <cell r="W224">
            <v>2.16</v>
          </cell>
          <cell r="X224">
            <v>2.16</v>
          </cell>
          <cell r="Y224">
            <v>2.16</v>
          </cell>
          <cell r="Z224">
            <v>2.16</v>
          </cell>
          <cell r="AA224">
            <v>2.16</v>
          </cell>
          <cell r="AB224">
            <v>2.16</v>
          </cell>
          <cell r="AC224">
            <v>2.16</v>
          </cell>
          <cell r="AD224">
            <v>2.16</v>
          </cell>
          <cell r="AE224">
            <v>2.16</v>
          </cell>
          <cell r="AF224">
            <v>2.16</v>
          </cell>
          <cell r="AG224">
            <v>2.16</v>
          </cell>
          <cell r="AH224">
            <v>2.16</v>
          </cell>
          <cell r="AI224">
            <v>2.16</v>
          </cell>
          <cell r="AJ224">
            <v>2.16</v>
          </cell>
        </row>
        <row r="225">
          <cell r="C225" t="str">
            <v>Gas - CT - Frame</v>
          </cell>
          <cell r="D225">
            <v>4.5</v>
          </cell>
          <cell r="E225">
            <v>4.5</v>
          </cell>
          <cell r="F225">
            <v>4.5</v>
          </cell>
          <cell r="G225">
            <v>4.5</v>
          </cell>
          <cell r="H225">
            <v>4.5</v>
          </cell>
          <cell r="I225">
            <v>4.5</v>
          </cell>
          <cell r="J225">
            <v>4.5</v>
          </cell>
          <cell r="K225">
            <v>4.5</v>
          </cell>
          <cell r="L225">
            <v>4.5</v>
          </cell>
          <cell r="M225">
            <v>4.5</v>
          </cell>
          <cell r="N225">
            <v>4.5</v>
          </cell>
          <cell r="O225">
            <v>4.5</v>
          </cell>
          <cell r="P225">
            <v>4.5</v>
          </cell>
          <cell r="Q225">
            <v>4.5</v>
          </cell>
          <cell r="R225">
            <v>4.5</v>
          </cell>
          <cell r="S225">
            <v>4.5</v>
          </cell>
          <cell r="T225">
            <v>4.5</v>
          </cell>
          <cell r="U225">
            <v>4.5</v>
          </cell>
          <cell r="V225">
            <v>4.5</v>
          </cell>
          <cell r="W225">
            <v>4.5</v>
          </cell>
          <cell r="X225">
            <v>4.5</v>
          </cell>
          <cell r="Y225">
            <v>4.5</v>
          </cell>
          <cell r="Z225">
            <v>4.5</v>
          </cell>
          <cell r="AA225">
            <v>4.5</v>
          </cell>
          <cell r="AB225">
            <v>4.5</v>
          </cell>
          <cell r="AC225">
            <v>4.5</v>
          </cell>
          <cell r="AD225">
            <v>4.5</v>
          </cell>
          <cell r="AE225">
            <v>4.5</v>
          </cell>
          <cell r="AF225">
            <v>4.5</v>
          </cell>
          <cell r="AG225">
            <v>4.5</v>
          </cell>
          <cell r="AH225">
            <v>4.5</v>
          </cell>
          <cell r="AI225">
            <v>4.5</v>
          </cell>
          <cell r="AJ225">
            <v>4.5</v>
          </cell>
        </row>
        <row r="226">
          <cell r="C226" t="str">
            <v>Gas - CT - Aero</v>
          </cell>
          <cell r="D226">
            <v>4.5</v>
          </cell>
          <cell r="E226">
            <v>4.5</v>
          </cell>
          <cell r="F226">
            <v>4.5</v>
          </cell>
          <cell r="G226">
            <v>4.5</v>
          </cell>
          <cell r="H226">
            <v>4.5</v>
          </cell>
          <cell r="I226">
            <v>4.5</v>
          </cell>
          <cell r="J226">
            <v>4.5</v>
          </cell>
          <cell r="K226">
            <v>4.5</v>
          </cell>
          <cell r="L226">
            <v>4.5</v>
          </cell>
          <cell r="M226">
            <v>4.5</v>
          </cell>
          <cell r="N226">
            <v>4.5</v>
          </cell>
          <cell r="O226">
            <v>4.5</v>
          </cell>
          <cell r="P226">
            <v>4.5</v>
          </cell>
          <cell r="Q226">
            <v>4.5</v>
          </cell>
          <cell r="R226">
            <v>4.5</v>
          </cell>
          <cell r="S226">
            <v>4.5</v>
          </cell>
          <cell r="T226">
            <v>4.5</v>
          </cell>
          <cell r="U226">
            <v>4.5</v>
          </cell>
          <cell r="V226">
            <v>4.5</v>
          </cell>
          <cell r="W226">
            <v>4.5</v>
          </cell>
          <cell r="X226">
            <v>4.5</v>
          </cell>
          <cell r="Y226">
            <v>4.5</v>
          </cell>
          <cell r="Z226">
            <v>4.5</v>
          </cell>
          <cell r="AA226">
            <v>4.5</v>
          </cell>
          <cell r="AB226">
            <v>4.5</v>
          </cell>
          <cell r="AC226">
            <v>4.5</v>
          </cell>
          <cell r="AD226">
            <v>4.5</v>
          </cell>
          <cell r="AE226">
            <v>4.5</v>
          </cell>
          <cell r="AF226">
            <v>4.5</v>
          </cell>
          <cell r="AG226">
            <v>4.5</v>
          </cell>
          <cell r="AH226">
            <v>4.5</v>
          </cell>
          <cell r="AI226">
            <v>4.5</v>
          </cell>
          <cell r="AJ226">
            <v>4.5</v>
          </cell>
        </row>
        <row r="227">
          <cell r="C227" t="str">
            <v>Solar - Dist</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row>
        <row r="228">
          <cell r="C228" t="str">
            <v>Solar - Commercial</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row>
        <row r="229">
          <cell r="C229" t="str">
            <v>Solar - Tracking</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row>
        <row r="230">
          <cell r="C230" t="str">
            <v>Solar Thermal</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row>
        <row r="231">
          <cell r="C231" t="str">
            <v>Wind - Class2 (47% CF)</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row>
        <row r="232">
          <cell r="C232" t="str">
            <v>Wind - Class5 (41% CF)</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row>
        <row r="233">
          <cell r="C233" t="str">
            <v>Wind - Class6 (38% CF)</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row>
        <row r="234">
          <cell r="C234" t="str">
            <v>Wind - Class8 (30% CF)</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row>
        <row r="235">
          <cell r="C235" t="str">
            <v>Floating Offshore Wind - Class11 (48% CF)</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row>
        <row r="236">
          <cell r="C236" t="str">
            <v>Floating Offshore Wind - Class8 (51% CF)</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row>
        <row r="237">
          <cell r="C237" t="str">
            <v>Floating Offshore Wind - Morro Bay</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row>
        <row r="238">
          <cell r="C238" t="str">
            <v>Floating Offshore Wind - Diablo Canyon</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row>
        <row r="239">
          <cell r="C239" t="str">
            <v>Floating Offshore Wind - Humboldt</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row>
        <row r="240">
          <cell r="C240" t="str">
            <v>Floating Offshore Wind - Cape Mendocino</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row>
        <row r="241">
          <cell r="C241" t="str">
            <v>Floating Offshore Wind - Del Norte</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row>
        <row r="242">
          <cell r="C242" t="str">
            <v>Utility-scale Battery - Li [Capacity] - No ITC</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row>
        <row r="243">
          <cell r="C243" t="str">
            <v>Utility-scale Battery - Li [Energy] - No ITC</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row>
        <row r="244">
          <cell r="C244" t="str">
            <v>Utility-scale Battery - Li [Capacity] - ITC</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row>
        <row r="245">
          <cell r="C245" t="str">
            <v>Utility-scale Battery - Li [Energy] - ITC</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row>
        <row r="246">
          <cell r="C246" t="str">
            <v>BTM Battery - Li [Capacity]</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row>
        <row r="247">
          <cell r="C247" t="str">
            <v>BTM Battery - Li [Energy]</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row>
        <row r="248">
          <cell r="C248" t="str">
            <v>Flow Battery [Capacity]</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row>
        <row r="249">
          <cell r="C249" t="str">
            <v>Flow Battery [Energy]</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row>
        <row r="250">
          <cell r="C250" t="str">
            <v>Pumped Hydro Storage [Capacity]</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row>
        <row r="251">
          <cell r="C251" t="str">
            <v>Pumped Hydro Storage [Energy]</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row>
        <row r="252">
          <cell r="C252" t="str">
            <v>Geothermal</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row>
        <row r="253">
          <cell r="C253" t="str">
            <v>Biomass</v>
          </cell>
          <cell r="D253">
            <v>31.59</v>
          </cell>
          <cell r="E253">
            <v>31.59</v>
          </cell>
          <cell r="F253">
            <v>31.59</v>
          </cell>
          <cell r="G253">
            <v>31.59</v>
          </cell>
          <cell r="H253">
            <v>31.59</v>
          </cell>
          <cell r="I253">
            <v>31.59</v>
          </cell>
          <cell r="J253">
            <v>31.59</v>
          </cell>
          <cell r="K253">
            <v>31.59</v>
          </cell>
          <cell r="L253">
            <v>31.59</v>
          </cell>
          <cell r="M253">
            <v>31.59</v>
          </cell>
          <cell r="N253">
            <v>31.59</v>
          </cell>
          <cell r="O253">
            <v>31.59</v>
          </cell>
          <cell r="P253">
            <v>31.59</v>
          </cell>
          <cell r="Q253">
            <v>31.59</v>
          </cell>
          <cell r="R253">
            <v>31.59</v>
          </cell>
          <cell r="S253">
            <v>31.59</v>
          </cell>
          <cell r="T253">
            <v>31.59</v>
          </cell>
          <cell r="U253">
            <v>31.59</v>
          </cell>
          <cell r="V253">
            <v>31.59</v>
          </cell>
          <cell r="W253">
            <v>31.59</v>
          </cell>
          <cell r="X253">
            <v>31.59</v>
          </cell>
          <cell r="Y253">
            <v>31.59</v>
          </cell>
          <cell r="Z253">
            <v>31.59</v>
          </cell>
          <cell r="AA253">
            <v>31.59</v>
          </cell>
          <cell r="AB253">
            <v>31.59</v>
          </cell>
          <cell r="AC253">
            <v>31.59</v>
          </cell>
          <cell r="AD253">
            <v>31.59</v>
          </cell>
          <cell r="AE253">
            <v>31.59</v>
          </cell>
          <cell r="AF253">
            <v>31.59</v>
          </cell>
          <cell r="AG253">
            <v>31.59</v>
          </cell>
          <cell r="AH253">
            <v>31.59</v>
          </cell>
          <cell r="AI253">
            <v>31.59</v>
          </cell>
          <cell r="AJ253">
            <v>31.59</v>
          </cell>
        </row>
        <row r="254">
          <cell r="C254" t="str">
            <v>Small Hydro</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row>
        <row r="255">
          <cell r="C255" t="str">
            <v>Gas - CCGT</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row>
        <row r="256">
          <cell r="C256" t="str">
            <v>Gas - CT - Frame</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row>
        <row r="257">
          <cell r="C257" t="str">
            <v>Gas - CT - Aero</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row>
        <row r="258">
          <cell r="C258" t="str">
            <v>Solar - Dist</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row>
        <row r="259">
          <cell r="C259" t="str">
            <v>Solar - Commercial</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row>
        <row r="260">
          <cell r="C260" t="str">
            <v>Solar - Tracking</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row>
        <row r="261">
          <cell r="C261" t="str">
            <v>Solar Thermal</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row>
        <row r="262">
          <cell r="C262" t="str">
            <v>Wind - Class2 (47% CF)</v>
          </cell>
          <cell r="D262">
            <v>-19.55</v>
          </cell>
          <cell r="E262">
            <v>-19.55</v>
          </cell>
          <cell r="F262">
            <v>-19.54</v>
          </cell>
          <cell r="G262">
            <v>-15.65</v>
          </cell>
          <cell r="H262">
            <v>-11.75</v>
          </cell>
          <cell r="I262">
            <v>-7.83</v>
          </cell>
          <cell r="J262">
            <v>-11.74</v>
          </cell>
          <cell r="K262">
            <v>-11.82</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row>
        <row r="263">
          <cell r="C263" t="str">
            <v>Wind - Class5 (41% CF)</v>
          </cell>
          <cell r="D263">
            <v>-19.55</v>
          </cell>
          <cell r="E263">
            <v>-19.55</v>
          </cell>
          <cell r="F263">
            <v>-19.54</v>
          </cell>
          <cell r="G263">
            <v>-15.65</v>
          </cell>
          <cell r="H263">
            <v>-11.75</v>
          </cell>
          <cell r="I263">
            <v>-7.83</v>
          </cell>
          <cell r="J263">
            <v>-11.74</v>
          </cell>
          <cell r="K263">
            <v>-11.82</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row>
        <row r="264">
          <cell r="C264" t="str">
            <v>Wind - Class6 (38% CF)</v>
          </cell>
          <cell r="D264">
            <v>-19.55</v>
          </cell>
          <cell r="E264">
            <v>-19.55</v>
          </cell>
          <cell r="F264">
            <v>-19.54</v>
          </cell>
          <cell r="G264">
            <v>-15.65</v>
          </cell>
          <cell r="H264">
            <v>-11.75</v>
          </cell>
          <cell r="I264">
            <v>-7.83</v>
          </cell>
          <cell r="J264">
            <v>-11.74</v>
          </cell>
          <cell r="K264">
            <v>-11.82</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row>
        <row r="265">
          <cell r="C265" t="str">
            <v>Wind - Class8 (30% CF)</v>
          </cell>
          <cell r="D265">
            <v>-19.55</v>
          </cell>
          <cell r="E265">
            <v>-19.55</v>
          </cell>
          <cell r="F265">
            <v>-19.54</v>
          </cell>
          <cell r="G265">
            <v>-15.65</v>
          </cell>
          <cell r="H265">
            <v>-11.75</v>
          </cell>
          <cell r="I265">
            <v>-7.83</v>
          </cell>
          <cell r="J265">
            <v>-11.74</v>
          </cell>
          <cell r="K265">
            <v>-11.82</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row>
        <row r="266">
          <cell r="C266" t="str">
            <v>Floating Offshore Wind - Class11 (48% CF)</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row>
        <row r="267">
          <cell r="C267" t="str">
            <v>Floating Offshore Wind - Class8 (51% CF)</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row>
        <row r="268">
          <cell r="C268" t="str">
            <v>Floating Offshore Wind - Morro Bay</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row>
        <row r="269">
          <cell r="C269" t="str">
            <v>Floating Offshore Wind - Diablo Canyon</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row>
        <row r="270">
          <cell r="C270" t="str">
            <v>Floating Offshore Wind - Humboldt</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row>
        <row r="271">
          <cell r="C271" t="str">
            <v>Floating Offshore Wind - Cape Mendocino</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row>
        <row r="272">
          <cell r="C272" t="str">
            <v>Floating Offshore Wind - Del Norte</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row>
        <row r="273">
          <cell r="C273" t="str">
            <v>Utility-scale Battery - Li [Capacity] - No ITC</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row>
        <row r="274">
          <cell r="C274" t="str">
            <v>Utility-scale Battery - Li [Energy] - No ITC</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row>
        <row r="275">
          <cell r="C275" t="str">
            <v>Utility-scale Battery - Li [Capacity] - ITC</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row>
        <row r="276">
          <cell r="C276" t="str">
            <v>Utility-scale Battery - Li [Energy] - ITC</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row>
        <row r="277">
          <cell r="C277" t="str">
            <v>BTM Battery - Li [Capacity]</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row>
        <row r="278">
          <cell r="C278" t="str">
            <v>BTM Battery - Li [Energy]</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row>
        <row r="279">
          <cell r="C279" t="str">
            <v>Flow Battery [Capacity]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row>
        <row r="280">
          <cell r="C280" t="str">
            <v>Flow Battery [Energy]</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row>
        <row r="281">
          <cell r="C281" t="str">
            <v>Pumped Hydro Storage [Capacity]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row>
        <row r="282">
          <cell r="C282" t="str">
            <v>Pumped Hydro Storage [Energy]</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row>
        <row r="283">
          <cell r="C283" t="str">
            <v>Geothermal</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row>
        <row r="284">
          <cell r="C284" t="str">
            <v>Biomass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row>
        <row r="285">
          <cell r="C285" t="str">
            <v>Small Hydro</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row>
        <row r="286">
          <cell r="C286" t="str">
            <v>Gas - CCGT</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row>
        <row r="287">
          <cell r="C287" t="str">
            <v>Gas - CT - Frame</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row>
        <row r="288">
          <cell r="C288" t="str">
            <v>Gas - CT - Aero</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row>
        <row r="353">
          <cell r="C353" t="str">
            <v>Solar - Dist</v>
          </cell>
          <cell r="D353">
            <v>158.37</v>
          </cell>
          <cell r="E353">
            <v>147.02000000000001</v>
          </cell>
          <cell r="F353">
            <v>139.66999999999999</v>
          </cell>
          <cell r="G353">
            <v>132.35000000000002</v>
          </cell>
          <cell r="H353">
            <v>125.03999999999998</v>
          </cell>
          <cell r="I353">
            <v>119.68</v>
          </cell>
          <cell r="J353">
            <v>105.56</v>
          </cell>
          <cell r="K353">
            <v>100.28999999999999</v>
          </cell>
          <cell r="L353">
            <v>144.47</v>
          </cell>
          <cell r="M353">
            <v>136.09</v>
          </cell>
          <cell r="N353">
            <v>125.63999999999999</v>
          </cell>
          <cell r="O353">
            <v>114.91000000000001</v>
          </cell>
          <cell r="P353">
            <v>103.91000000000001</v>
          </cell>
          <cell r="Q353">
            <v>102.82000000000001</v>
          </cell>
          <cell r="R353">
            <v>101.74000000000001</v>
          </cell>
          <cell r="S353">
            <v>100.65</v>
          </cell>
          <cell r="T353">
            <v>99.57</v>
          </cell>
          <cell r="U353">
            <v>98.48</v>
          </cell>
          <cell r="V353">
            <v>97.410000000000011</v>
          </cell>
          <cell r="W353">
            <v>96.320000000000007</v>
          </cell>
          <cell r="X353">
            <v>95.240000000000009</v>
          </cell>
          <cell r="Y353">
            <v>94.15</v>
          </cell>
          <cell r="Z353">
            <v>93.070000000000007</v>
          </cell>
          <cell r="AA353">
            <v>91.980000000000018</v>
          </cell>
          <cell r="AB353">
            <v>90.91</v>
          </cell>
          <cell r="AC353">
            <v>89.820000000000007</v>
          </cell>
          <cell r="AD353">
            <v>88.740000000000009</v>
          </cell>
          <cell r="AE353">
            <v>87.65</v>
          </cell>
          <cell r="AF353">
            <v>86.570000000000007</v>
          </cell>
          <cell r="AG353">
            <v>85.48</v>
          </cell>
          <cell r="AH353">
            <v>84.41</v>
          </cell>
          <cell r="AI353">
            <v>83.320000000000007</v>
          </cell>
          <cell r="AJ353">
            <v>82.240000000000009</v>
          </cell>
        </row>
        <row r="354">
          <cell r="C354" t="str">
            <v>Solar - Commercial</v>
          </cell>
          <cell r="D354">
            <v>108.2</v>
          </cell>
          <cell r="E354">
            <v>93.58</v>
          </cell>
          <cell r="F354">
            <v>90.39</v>
          </cell>
          <cell r="G354">
            <v>87.19</v>
          </cell>
          <cell r="H354">
            <v>84.01</v>
          </cell>
          <cell r="I354">
            <v>82.15</v>
          </cell>
          <cell r="J354">
            <v>74.180000000000007</v>
          </cell>
          <cell r="K354">
            <v>72.38</v>
          </cell>
          <cell r="L354">
            <v>92.8</v>
          </cell>
          <cell r="M354">
            <v>90.86999999999999</v>
          </cell>
          <cell r="N354">
            <v>87.55</v>
          </cell>
          <cell r="O354">
            <v>84.089999999999989</v>
          </cell>
          <cell r="P354">
            <v>80.53</v>
          </cell>
          <cell r="Q354">
            <v>79.73</v>
          </cell>
          <cell r="R354">
            <v>78.919999999999987</v>
          </cell>
          <cell r="S354">
            <v>78.12</v>
          </cell>
          <cell r="T354">
            <v>77.329999999999984</v>
          </cell>
          <cell r="U354">
            <v>76.53</v>
          </cell>
          <cell r="V354">
            <v>75.72999999999999</v>
          </cell>
          <cell r="W354">
            <v>74.94</v>
          </cell>
          <cell r="X354">
            <v>74.140000000000015</v>
          </cell>
          <cell r="Y354">
            <v>73.34</v>
          </cell>
          <cell r="Z354">
            <v>72.53</v>
          </cell>
          <cell r="AA354">
            <v>71.73</v>
          </cell>
          <cell r="AB354">
            <v>70.930000000000007</v>
          </cell>
          <cell r="AC354">
            <v>70.13000000000001</v>
          </cell>
          <cell r="AD354">
            <v>69.33</v>
          </cell>
          <cell r="AE354">
            <v>68.53</v>
          </cell>
          <cell r="AF354">
            <v>67.739999999999995</v>
          </cell>
          <cell r="AG354">
            <v>66.930000000000007</v>
          </cell>
          <cell r="AH354">
            <v>66.13000000000001</v>
          </cell>
          <cell r="AI354">
            <v>65.33</v>
          </cell>
          <cell r="AJ354">
            <v>64.53</v>
          </cell>
        </row>
        <row r="355">
          <cell r="C355" t="str">
            <v>Solar - Tracking</v>
          </cell>
          <cell r="D355">
            <v>78.42</v>
          </cell>
          <cell r="E355">
            <v>69.850000000000009</v>
          </cell>
          <cell r="F355">
            <v>68.02</v>
          </cell>
          <cell r="G355">
            <v>65.849999999999994</v>
          </cell>
          <cell r="H355">
            <v>63.660000000000011</v>
          </cell>
          <cell r="I355">
            <v>62.26</v>
          </cell>
          <cell r="J355">
            <v>57.889999999999993</v>
          </cell>
          <cell r="K355">
            <v>56.459999999999994</v>
          </cell>
          <cell r="L355">
            <v>68.58</v>
          </cell>
          <cell r="M355">
            <v>67.23</v>
          </cell>
          <cell r="N355">
            <v>65.06</v>
          </cell>
          <cell r="O355">
            <v>62.819999999999993</v>
          </cell>
          <cell r="P355">
            <v>60.51</v>
          </cell>
          <cell r="Q355">
            <v>60.080000000000005</v>
          </cell>
          <cell r="R355">
            <v>59.639999999999993</v>
          </cell>
          <cell r="S355">
            <v>59.2</v>
          </cell>
          <cell r="T355">
            <v>58.769999999999996</v>
          </cell>
          <cell r="U355">
            <v>58.33</v>
          </cell>
          <cell r="V355">
            <v>57.89</v>
          </cell>
          <cell r="W355">
            <v>57.459999999999994</v>
          </cell>
          <cell r="X355">
            <v>57.03</v>
          </cell>
          <cell r="Y355">
            <v>56.589999999999996</v>
          </cell>
          <cell r="Z355">
            <v>56.150000000000006</v>
          </cell>
          <cell r="AA355">
            <v>55.71</v>
          </cell>
          <cell r="AB355">
            <v>55.28</v>
          </cell>
          <cell r="AC355">
            <v>54.84</v>
          </cell>
          <cell r="AD355">
            <v>54.4</v>
          </cell>
          <cell r="AE355">
            <v>53.97</v>
          </cell>
          <cell r="AF355">
            <v>53.53</v>
          </cell>
          <cell r="AG355">
            <v>53.089999999999996</v>
          </cell>
          <cell r="AH355">
            <v>52.650000000000006</v>
          </cell>
          <cell r="AI355">
            <v>52.219999999999992</v>
          </cell>
          <cell r="AJ355">
            <v>51.77</v>
          </cell>
        </row>
        <row r="356">
          <cell r="C356" t="str">
            <v>Solar Thermal</v>
          </cell>
          <cell r="D356">
            <v>540.38</v>
          </cell>
          <cell r="E356">
            <v>518.69999999999993</v>
          </cell>
          <cell r="F356">
            <v>497.02000000000004</v>
          </cell>
          <cell r="G356">
            <v>475.33000000000004</v>
          </cell>
          <cell r="H356">
            <v>452.38000000000005</v>
          </cell>
          <cell r="I356">
            <v>442.74</v>
          </cell>
          <cell r="J356">
            <v>387.47999999999996</v>
          </cell>
          <cell r="K356">
            <v>380.21000000000004</v>
          </cell>
          <cell r="L356">
            <v>377.54999999999995</v>
          </cell>
          <cell r="M356">
            <v>375.22999999999996</v>
          </cell>
          <cell r="N356">
            <v>368.22999999999996</v>
          </cell>
          <cell r="O356">
            <v>361.7</v>
          </cell>
          <cell r="P356">
            <v>355.91999999999996</v>
          </cell>
          <cell r="Q356">
            <v>348.81999999999994</v>
          </cell>
          <cell r="R356">
            <v>342.46999999999997</v>
          </cell>
          <cell r="S356">
            <v>336.84999999999997</v>
          </cell>
          <cell r="T356">
            <v>331.76</v>
          </cell>
          <cell r="U356">
            <v>327.38999999999993</v>
          </cell>
          <cell r="V356">
            <v>323.46999999999997</v>
          </cell>
          <cell r="W356">
            <v>320.05999999999995</v>
          </cell>
          <cell r="X356">
            <v>317.15999999999997</v>
          </cell>
          <cell r="Y356">
            <v>314.62</v>
          </cell>
          <cell r="Z356">
            <v>312.43</v>
          </cell>
          <cell r="AA356">
            <v>310.51</v>
          </cell>
          <cell r="AB356">
            <v>308.86999999999995</v>
          </cell>
          <cell r="AC356">
            <v>307.47999999999996</v>
          </cell>
          <cell r="AD356">
            <v>306.2</v>
          </cell>
          <cell r="AE356">
            <v>304.97999999999996</v>
          </cell>
          <cell r="AF356">
            <v>303.91999999999996</v>
          </cell>
          <cell r="AG356">
            <v>302.77</v>
          </cell>
          <cell r="AH356">
            <v>301.64999999999998</v>
          </cell>
          <cell r="AI356">
            <v>300.44999999999993</v>
          </cell>
          <cell r="AJ356">
            <v>299.04999999999995</v>
          </cell>
        </row>
        <row r="357">
          <cell r="C357" t="str">
            <v>Wind - Class2 (47% CF)</v>
          </cell>
          <cell r="D357">
            <v>162.1</v>
          </cell>
          <cell r="E357">
            <v>160.24</v>
          </cell>
          <cell r="F357">
            <v>158.19</v>
          </cell>
          <cell r="G357">
            <v>151.25</v>
          </cell>
          <cell r="H357">
            <v>143.87</v>
          </cell>
          <cell r="I357">
            <v>143.21</v>
          </cell>
          <cell r="J357">
            <v>142.47</v>
          </cell>
          <cell r="K357">
            <v>125.17999999999999</v>
          </cell>
          <cell r="L357">
            <v>125.32</v>
          </cell>
          <cell r="M357">
            <v>125.32999999999998</v>
          </cell>
          <cell r="N357">
            <v>124.08</v>
          </cell>
          <cell r="O357">
            <v>122.72</v>
          </cell>
          <cell r="P357">
            <v>121.3</v>
          </cell>
          <cell r="Q357">
            <v>120.25</v>
          </cell>
          <cell r="R357">
            <v>119.21000000000001</v>
          </cell>
          <cell r="S357">
            <v>118.15</v>
          </cell>
          <cell r="T357">
            <v>117.11</v>
          </cell>
          <cell r="U357">
            <v>116.06</v>
          </cell>
          <cell r="V357">
            <v>115.01</v>
          </cell>
          <cell r="W357">
            <v>113.96</v>
          </cell>
          <cell r="X357">
            <v>112.89</v>
          </cell>
          <cell r="Y357">
            <v>111.84</v>
          </cell>
          <cell r="Z357">
            <v>110.78</v>
          </cell>
          <cell r="AA357">
            <v>109.72</v>
          </cell>
          <cell r="AB357">
            <v>108.64999999999999</v>
          </cell>
          <cell r="AC357">
            <v>107.59</v>
          </cell>
          <cell r="AD357">
            <v>106.53</v>
          </cell>
          <cell r="AE357">
            <v>105.46000000000001</v>
          </cell>
          <cell r="AF357">
            <v>104.39</v>
          </cell>
          <cell r="AG357">
            <v>103.32</v>
          </cell>
          <cell r="AH357">
            <v>102.25</v>
          </cell>
          <cell r="AI357">
            <v>101.18</v>
          </cell>
          <cell r="AJ357">
            <v>100.10000000000001</v>
          </cell>
        </row>
        <row r="358">
          <cell r="C358" t="str">
            <v>Wind - Class5 (41% CF)</v>
          </cell>
          <cell r="D358">
            <v>161.51</v>
          </cell>
          <cell r="E358">
            <v>159.85</v>
          </cell>
          <cell r="F358">
            <v>157.96</v>
          </cell>
          <cell r="G358">
            <v>151.17000000000002</v>
          </cell>
          <cell r="H358">
            <v>143.9</v>
          </cell>
          <cell r="I358">
            <v>143.32</v>
          </cell>
          <cell r="J358">
            <v>142.65</v>
          </cell>
          <cell r="K358">
            <v>125.36</v>
          </cell>
          <cell r="L358">
            <v>125.52000000000001</v>
          </cell>
          <cell r="M358">
            <v>125.51999999999998</v>
          </cell>
          <cell r="N358">
            <v>124.22</v>
          </cell>
          <cell r="O358">
            <v>122.81</v>
          </cell>
          <cell r="P358">
            <v>121.3</v>
          </cell>
          <cell r="Q358">
            <v>120.41</v>
          </cell>
          <cell r="R358">
            <v>119.53</v>
          </cell>
          <cell r="S358">
            <v>118.63</v>
          </cell>
          <cell r="T358">
            <v>117.73</v>
          </cell>
          <cell r="U358">
            <v>116.84</v>
          </cell>
          <cell r="V358">
            <v>115.94</v>
          </cell>
          <cell r="W358">
            <v>115.03999999999999</v>
          </cell>
          <cell r="X358">
            <v>114.13</v>
          </cell>
          <cell r="Y358">
            <v>113.22</v>
          </cell>
          <cell r="Z358">
            <v>112.31</v>
          </cell>
          <cell r="AA358">
            <v>111.4</v>
          </cell>
          <cell r="AB358">
            <v>110.47</v>
          </cell>
          <cell r="AC358">
            <v>109.55000000000001</v>
          </cell>
          <cell r="AD358">
            <v>108.63</v>
          </cell>
          <cell r="AE358">
            <v>107.71000000000001</v>
          </cell>
          <cell r="AF358">
            <v>106.78</v>
          </cell>
          <cell r="AG358">
            <v>105.84</v>
          </cell>
          <cell r="AH358">
            <v>104.9</v>
          </cell>
          <cell r="AI358">
            <v>103.97</v>
          </cell>
          <cell r="AJ358">
            <v>103.03</v>
          </cell>
        </row>
        <row r="359">
          <cell r="C359" t="str">
            <v>Wind - Class6 (38% CF)</v>
          </cell>
          <cell r="D359">
            <v>168.76999999999998</v>
          </cell>
          <cell r="E359">
            <v>167.95</v>
          </cell>
          <cell r="F359">
            <v>166.9</v>
          </cell>
          <cell r="G359">
            <v>160.53</v>
          </cell>
          <cell r="H359">
            <v>153.57</v>
          </cell>
          <cell r="I359">
            <v>153.9</v>
          </cell>
          <cell r="J359">
            <v>154.15</v>
          </cell>
          <cell r="K359">
            <v>135.79</v>
          </cell>
          <cell r="L359">
            <v>136.9</v>
          </cell>
          <cell r="M359">
            <v>137.88</v>
          </cell>
          <cell r="N359">
            <v>137.41999999999999</v>
          </cell>
          <cell r="O359">
            <v>136.86000000000001</v>
          </cell>
          <cell r="P359">
            <v>136.21</v>
          </cell>
          <cell r="Q359">
            <v>134.88</v>
          </cell>
          <cell r="R359">
            <v>133.54</v>
          </cell>
          <cell r="S359">
            <v>132.18</v>
          </cell>
          <cell r="T359">
            <v>130.82999999999998</v>
          </cell>
          <cell r="U359">
            <v>129.47999999999999</v>
          </cell>
          <cell r="V359">
            <v>128.12</v>
          </cell>
          <cell r="W359">
            <v>126.75</v>
          </cell>
          <cell r="X359">
            <v>125.37</v>
          </cell>
          <cell r="Y359">
            <v>123.99000000000001</v>
          </cell>
          <cell r="Z359">
            <v>122.61</v>
          </cell>
          <cell r="AA359">
            <v>121.22999999999999</v>
          </cell>
          <cell r="AB359">
            <v>119.82</v>
          </cell>
          <cell r="AC359">
            <v>118.43</v>
          </cell>
          <cell r="AD359">
            <v>117.03</v>
          </cell>
          <cell r="AE359">
            <v>115.62</v>
          </cell>
          <cell r="AF359">
            <v>114.21</v>
          </cell>
          <cell r="AG359">
            <v>112.78</v>
          </cell>
          <cell r="AH359">
            <v>111.36</v>
          </cell>
          <cell r="AI359">
            <v>109.93</v>
          </cell>
          <cell r="AJ359">
            <v>108.49</v>
          </cell>
        </row>
        <row r="360">
          <cell r="C360" t="str">
            <v>Wind - Class8 (30% CF)</v>
          </cell>
          <cell r="D360">
            <v>204.72000000000003</v>
          </cell>
          <cell r="E360">
            <v>203.5</v>
          </cell>
          <cell r="F360">
            <v>201.97</v>
          </cell>
          <cell r="G360">
            <v>193.64</v>
          </cell>
          <cell r="H360">
            <v>184.54</v>
          </cell>
          <cell r="I360">
            <v>184.76999999999998</v>
          </cell>
          <cell r="J360">
            <v>184.89</v>
          </cell>
          <cell r="K360">
            <v>161.36000000000001</v>
          </cell>
          <cell r="L360">
            <v>162.56</v>
          </cell>
          <cell r="M360">
            <v>163.59</v>
          </cell>
          <cell r="N360">
            <v>162.77999999999997</v>
          </cell>
          <cell r="O360">
            <v>161.81</v>
          </cell>
          <cell r="P360">
            <v>160.72</v>
          </cell>
          <cell r="Q360">
            <v>159.13</v>
          </cell>
          <cell r="R360">
            <v>157.53</v>
          </cell>
          <cell r="S360">
            <v>155.91999999999999</v>
          </cell>
          <cell r="T360">
            <v>154.30000000000001</v>
          </cell>
          <cell r="U360">
            <v>152.68</v>
          </cell>
          <cell r="V360">
            <v>151.05000000000001</v>
          </cell>
          <cell r="W360">
            <v>149.41</v>
          </cell>
          <cell r="X360">
            <v>147.75</v>
          </cell>
          <cell r="Y360">
            <v>146.1</v>
          </cell>
          <cell r="Z360">
            <v>144.43</v>
          </cell>
          <cell r="AA360">
            <v>142.76</v>
          </cell>
          <cell r="AB360">
            <v>141.07</v>
          </cell>
          <cell r="AC360">
            <v>139.38</v>
          </cell>
          <cell r="AD360">
            <v>137.68</v>
          </cell>
          <cell r="AE360">
            <v>135.97</v>
          </cell>
          <cell r="AF360">
            <v>134.26</v>
          </cell>
          <cell r="AG360">
            <v>132.53</v>
          </cell>
          <cell r="AH360">
            <v>130.80000000000001</v>
          </cell>
          <cell r="AI360">
            <v>129.06</v>
          </cell>
          <cell r="AJ360">
            <v>127.31</v>
          </cell>
        </row>
        <row r="361">
          <cell r="C361" t="str">
            <v>Floating Offshore Wind - Class11 (48% CF)</v>
          </cell>
          <cell r="D361">
            <v>303.18</v>
          </cell>
          <cell r="E361">
            <v>284.19</v>
          </cell>
          <cell r="F361">
            <v>266.72000000000003</v>
          </cell>
          <cell r="G361">
            <v>241.35999999999999</v>
          </cell>
          <cell r="H361">
            <v>218.54000000000002</v>
          </cell>
          <cell r="I361">
            <v>209.29</v>
          </cell>
          <cell r="J361">
            <v>200.69</v>
          </cell>
          <cell r="K361">
            <v>170.03</v>
          </cell>
          <cell r="L361">
            <v>166.66000000000003</v>
          </cell>
          <cell r="M361">
            <v>163.5</v>
          </cell>
          <cell r="N361">
            <v>158.31</v>
          </cell>
          <cell r="O361">
            <v>153.64000000000001</v>
          </cell>
          <cell r="P361">
            <v>214.27</v>
          </cell>
          <cell r="Q361">
            <v>205.63</v>
          </cell>
          <cell r="R361">
            <v>198.07</v>
          </cell>
          <cell r="S361">
            <v>191.51</v>
          </cell>
          <cell r="T361">
            <v>185.85999999999999</v>
          </cell>
          <cell r="U361">
            <v>181.01</v>
          </cell>
          <cell r="V361">
            <v>176.89</v>
          </cell>
          <cell r="W361">
            <v>173.39</v>
          </cell>
          <cell r="X361">
            <v>170.44</v>
          </cell>
          <cell r="Y361">
            <v>167.94</v>
          </cell>
          <cell r="Z361">
            <v>165.79000000000002</v>
          </cell>
          <cell r="AA361">
            <v>163.92000000000002</v>
          </cell>
          <cell r="AB361">
            <v>162.23000000000002</v>
          </cell>
          <cell r="AC361">
            <v>160.62</v>
          </cell>
          <cell r="AD361">
            <v>159</v>
          </cell>
          <cell r="AE361">
            <v>157.30000000000001</v>
          </cell>
          <cell r="AF361">
            <v>155.41</v>
          </cell>
          <cell r="AG361">
            <v>153.25</v>
          </cell>
          <cell r="AH361">
            <v>150.72</v>
          </cell>
          <cell r="AI361">
            <v>147.75</v>
          </cell>
          <cell r="AJ361">
            <v>144.22000000000003</v>
          </cell>
        </row>
        <row r="362">
          <cell r="C362" t="str">
            <v>Floating Offshore Wind - Class8 (51% CF)</v>
          </cell>
          <cell r="D362">
            <v>278.02</v>
          </cell>
          <cell r="E362">
            <v>260.59000000000003</v>
          </cell>
          <cell r="F362">
            <v>244.50000000000003</v>
          </cell>
          <cell r="G362">
            <v>221.05</v>
          </cell>
          <cell r="H362">
            <v>199.96</v>
          </cell>
          <cell r="I362">
            <v>191.51</v>
          </cell>
          <cell r="J362">
            <v>183.67</v>
          </cell>
          <cell r="K362">
            <v>155.19</v>
          </cell>
          <cell r="L362">
            <v>152.20000000000002</v>
          </cell>
          <cell r="M362">
            <v>149.41999999999999</v>
          </cell>
          <cell r="N362">
            <v>144.69</v>
          </cell>
          <cell r="O362">
            <v>140.46</v>
          </cell>
          <cell r="P362">
            <v>196.89</v>
          </cell>
          <cell r="Q362">
            <v>188.92</v>
          </cell>
          <cell r="R362">
            <v>181.95999999999998</v>
          </cell>
          <cell r="S362">
            <v>175.91</v>
          </cell>
          <cell r="T362">
            <v>170.71</v>
          </cell>
          <cell r="U362">
            <v>166.25</v>
          </cell>
          <cell r="V362">
            <v>162.46</v>
          </cell>
          <cell r="W362">
            <v>159.26</v>
          </cell>
          <cell r="X362">
            <v>156.54000000000002</v>
          </cell>
          <cell r="Y362">
            <v>154.25</v>
          </cell>
          <cell r="Z362">
            <v>152.29000000000002</v>
          </cell>
          <cell r="AA362">
            <v>150.58000000000001</v>
          </cell>
          <cell r="AB362">
            <v>149.04000000000002</v>
          </cell>
          <cell r="AC362">
            <v>147.57</v>
          </cell>
          <cell r="AD362">
            <v>146.10000000000002</v>
          </cell>
          <cell r="AE362">
            <v>144.53</v>
          </cell>
          <cell r="AF362">
            <v>142.80000000000001</v>
          </cell>
          <cell r="AG362">
            <v>140.81</v>
          </cell>
          <cell r="AH362">
            <v>138.47000000000003</v>
          </cell>
          <cell r="AI362">
            <v>135.72</v>
          </cell>
          <cell r="AJ362">
            <v>132.44</v>
          </cell>
        </row>
        <row r="363">
          <cell r="C363" t="str">
            <v>Floating Offshore Wind - Morro Bay</v>
          </cell>
          <cell r="D363">
            <v>318.77</v>
          </cell>
          <cell r="E363">
            <v>316.64</v>
          </cell>
          <cell r="F363">
            <v>282.83</v>
          </cell>
          <cell r="G363">
            <v>254.07</v>
          </cell>
          <cell r="H363">
            <v>231.83</v>
          </cell>
          <cell r="I363">
            <v>224.81000000000006</v>
          </cell>
          <cell r="J363">
            <v>219.47000000000003</v>
          </cell>
          <cell r="K363">
            <v>190.05</v>
          </cell>
          <cell r="L363">
            <v>190.18</v>
          </cell>
          <cell r="M363">
            <v>190.76</v>
          </cell>
          <cell r="N363">
            <v>188.74</v>
          </cell>
          <cell r="O363">
            <v>187.07999999999998</v>
          </cell>
          <cell r="P363">
            <v>266.74</v>
          </cell>
          <cell r="Q363">
            <v>261.64</v>
          </cell>
          <cell r="R363">
            <v>256.89</v>
          </cell>
          <cell r="S363">
            <v>252.48</v>
          </cell>
          <cell r="T363">
            <v>248.35</v>
          </cell>
          <cell r="U363">
            <v>244.47</v>
          </cell>
          <cell r="V363">
            <v>240.82</v>
          </cell>
          <cell r="W363">
            <v>237.36</v>
          </cell>
          <cell r="X363">
            <v>234.07999999999998</v>
          </cell>
          <cell r="Y363">
            <v>230.97</v>
          </cell>
          <cell r="Z363">
            <v>227.99</v>
          </cell>
          <cell r="AA363">
            <v>225.14000000000001</v>
          </cell>
          <cell r="AB363">
            <v>222.42000000000002</v>
          </cell>
          <cell r="AC363">
            <v>219.81</v>
          </cell>
          <cell r="AD363">
            <v>217.3</v>
          </cell>
          <cell r="AE363">
            <v>214.89000000000001</v>
          </cell>
          <cell r="AF363">
            <v>212.56</v>
          </cell>
          <cell r="AG363">
            <v>210.32</v>
          </cell>
          <cell r="AH363">
            <v>208.15000000000003</v>
          </cell>
          <cell r="AI363">
            <v>206.04999999999998</v>
          </cell>
          <cell r="AJ363">
            <v>204.03000000000003</v>
          </cell>
        </row>
        <row r="364">
          <cell r="C364" t="str">
            <v>Floating Offshore Wind - Diablo Canyon</v>
          </cell>
          <cell r="D364">
            <v>315.92000000000007</v>
          </cell>
          <cell r="E364">
            <v>318.05000000000007</v>
          </cell>
          <cell r="F364">
            <v>284.24</v>
          </cell>
          <cell r="G364">
            <v>255.59000000000003</v>
          </cell>
          <cell r="H364">
            <v>233.39999999999998</v>
          </cell>
          <cell r="I364">
            <v>226.36</v>
          </cell>
          <cell r="J364">
            <v>221</v>
          </cell>
          <cell r="K364">
            <v>191.71</v>
          </cell>
          <cell r="L364">
            <v>191.82</v>
          </cell>
          <cell r="M364">
            <v>192.36</v>
          </cell>
          <cell r="N364">
            <v>190.32999999999998</v>
          </cell>
          <cell r="O364">
            <v>188.66</v>
          </cell>
          <cell r="P364">
            <v>267.14</v>
          </cell>
          <cell r="Q364">
            <v>262.06</v>
          </cell>
          <cell r="R364">
            <v>257.34999999999997</v>
          </cell>
          <cell r="S364">
            <v>252.97</v>
          </cell>
          <cell r="T364">
            <v>248.89</v>
          </cell>
          <cell r="U364">
            <v>245.04</v>
          </cell>
          <cell r="V364">
            <v>241.41</v>
          </cell>
          <cell r="W364">
            <v>237.97</v>
          </cell>
          <cell r="X364">
            <v>234.72000000000003</v>
          </cell>
          <cell r="Y364">
            <v>231.63</v>
          </cell>
          <cell r="Z364">
            <v>228.67</v>
          </cell>
          <cell r="AA364">
            <v>225.85999999999999</v>
          </cell>
          <cell r="AB364">
            <v>223.15000000000003</v>
          </cell>
          <cell r="AC364">
            <v>220.57</v>
          </cell>
          <cell r="AD364">
            <v>218.07</v>
          </cell>
          <cell r="AE364">
            <v>215.69</v>
          </cell>
          <cell r="AF364">
            <v>213.37</v>
          </cell>
          <cell r="AG364">
            <v>211.14000000000001</v>
          </cell>
          <cell r="AH364">
            <v>209.00000000000003</v>
          </cell>
          <cell r="AI364">
            <v>206.91</v>
          </cell>
          <cell r="AJ364">
            <v>204.9</v>
          </cell>
        </row>
        <row r="365">
          <cell r="C365" t="str">
            <v>Floating Offshore Wind - Humboldt</v>
          </cell>
          <cell r="D365">
            <v>308.2</v>
          </cell>
          <cell r="E365">
            <v>308.2</v>
          </cell>
          <cell r="F365">
            <v>275.51</v>
          </cell>
          <cell r="G365">
            <v>247.67</v>
          </cell>
          <cell r="H365">
            <v>226.10999999999999</v>
          </cell>
          <cell r="I365">
            <v>219.33999999999997</v>
          </cell>
          <cell r="J365">
            <v>214.21000000000004</v>
          </cell>
          <cell r="K365">
            <v>185.58</v>
          </cell>
          <cell r="L365">
            <v>185.76</v>
          </cell>
          <cell r="M365">
            <v>186.38000000000002</v>
          </cell>
          <cell r="N365">
            <v>184.43</v>
          </cell>
          <cell r="O365">
            <v>182.86</v>
          </cell>
          <cell r="P365">
            <v>260.53999999999996</v>
          </cell>
          <cell r="Q365">
            <v>255.61</v>
          </cell>
          <cell r="R365">
            <v>251.05</v>
          </cell>
          <cell r="S365">
            <v>246.8</v>
          </cell>
          <cell r="T365">
            <v>242.81</v>
          </cell>
          <cell r="U365">
            <v>239.07</v>
          </cell>
          <cell r="V365">
            <v>235.55</v>
          </cell>
          <cell r="W365">
            <v>232.22</v>
          </cell>
          <cell r="X365">
            <v>229.04999999999998</v>
          </cell>
          <cell r="Y365">
            <v>226.05</v>
          </cell>
          <cell r="Z365">
            <v>223.18999999999997</v>
          </cell>
          <cell r="AA365">
            <v>220.45000000000002</v>
          </cell>
          <cell r="AB365">
            <v>217.81</v>
          </cell>
          <cell r="AC365">
            <v>215.31</v>
          </cell>
          <cell r="AD365">
            <v>212.88000000000002</v>
          </cell>
          <cell r="AE365">
            <v>210.56</v>
          </cell>
          <cell r="AF365">
            <v>208.32</v>
          </cell>
          <cell r="AG365">
            <v>206.16</v>
          </cell>
          <cell r="AH365">
            <v>204.06</v>
          </cell>
          <cell r="AI365">
            <v>202.04</v>
          </cell>
          <cell r="AJ365">
            <v>200.09</v>
          </cell>
        </row>
        <row r="366">
          <cell r="C366" t="str">
            <v>Floating Offshore Wind - Cape Mendocino</v>
          </cell>
          <cell r="D366">
            <v>305.08000000000004</v>
          </cell>
          <cell r="E366">
            <v>305.08000000000004</v>
          </cell>
          <cell r="F366">
            <v>272.34000000000003</v>
          </cell>
          <cell r="G366">
            <v>244.69000000000003</v>
          </cell>
          <cell r="H366">
            <v>223.32000000000002</v>
          </cell>
          <cell r="I366">
            <v>216.43</v>
          </cell>
          <cell r="J366">
            <v>211.17999999999998</v>
          </cell>
          <cell r="K366">
            <v>183.13</v>
          </cell>
          <cell r="L366">
            <v>183.10999999999999</v>
          </cell>
          <cell r="M366">
            <v>183.52999999999997</v>
          </cell>
          <cell r="N366">
            <v>181.51999999999998</v>
          </cell>
          <cell r="O366">
            <v>179.84</v>
          </cell>
          <cell r="P366">
            <v>257.14</v>
          </cell>
          <cell r="Q366">
            <v>252.21</v>
          </cell>
          <cell r="R366">
            <v>247.63</v>
          </cell>
          <cell r="S366">
            <v>243.38</v>
          </cell>
          <cell r="T366">
            <v>239.4</v>
          </cell>
          <cell r="U366">
            <v>235.65</v>
          </cell>
          <cell r="V366">
            <v>232.12</v>
          </cell>
          <cell r="W366">
            <v>228.79</v>
          </cell>
          <cell r="X366">
            <v>225.63</v>
          </cell>
          <cell r="Y366">
            <v>222.61999999999998</v>
          </cell>
          <cell r="Z366">
            <v>219.75</v>
          </cell>
          <cell r="AA366">
            <v>217</v>
          </cell>
          <cell r="AB366">
            <v>214.38</v>
          </cell>
          <cell r="AC366">
            <v>211.85000000000002</v>
          </cell>
          <cell r="AD366">
            <v>209.44</v>
          </cell>
          <cell r="AE366">
            <v>207.11</v>
          </cell>
          <cell r="AF366">
            <v>204.86</v>
          </cell>
          <cell r="AG366">
            <v>202.68999999999997</v>
          </cell>
          <cell r="AH366">
            <v>200.61</v>
          </cell>
          <cell r="AI366">
            <v>198.57999999999998</v>
          </cell>
          <cell r="AJ366">
            <v>196.63</v>
          </cell>
        </row>
        <row r="367">
          <cell r="C367" t="str">
            <v>Floating Offshore Wind - Del Norte</v>
          </cell>
          <cell r="D367">
            <v>314.14</v>
          </cell>
          <cell r="E367">
            <v>314.14</v>
          </cell>
          <cell r="F367">
            <v>280.59999999999997</v>
          </cell>
          <cell r="G367">
            <v>252.21999999999997</v>
          </cell>
          <cell r="H367">
            <v>230.28000000000003</v>
          </cell>
          <cell r="I367">
            <v>223.26</v>
          </cell>
          <cell r="J367">
            <v>217.91000000000003</v>
          </cell>
          <cell r="K367">
            <v>189.01</v>
          </cell>
          <cell r="L367">
            <v>189.06</v>
          </cell>
          <cell r="M367">
            <v>189.55</v>
          </cell>
          <cell r="N367">
            <v>187.5</v>
          </cell>
          <cell r="O367">
            <v>185.82000000000002</v>
          </cell>
          <cell r="P367">
            <v>263.76</v>
          </cell>
          <cell r="Q367">
            <v>258.72000000000003</v>
          </cell>
          <cell r="R367">
            <v>254.06</v>
          </cell>
          <cell r="S367">
            <v>249.71</v>
          </cell>
          <cell r="T367">
            <v>245.65</v>
          </cell>
          <cell r="U367">
            <v>241.82</v>
          </cell>
          <cell r="V367">
            <v>238.23000000000002</v>
          </cell>
          <cell r="W367">
            <v>234.82</v>
          </cell>
          <cell r="X367">
            <v>231.57999999999998</v>
          </cell>
          <cell r="Y367">
            <v>228.52</v>
          </cell>
          <cell r="Z367">
            <v>225.58999999999997</v>
          </cell>
          <cell r="AA367">
            <v>222.79</v>
          </cell>
          <cell r="AB367">
            <v>220.11</v>
          </cell>
          <cell r="AC367">
            <v>217.54</v>
          </cell>
          <cell r="AD367">
            <v>215.06</v>
          </cell>
          <cell r="AE367">
            <v>212.69</v>
          </cell>
          <cell r="AF367">
            <v>210.39999999999998</v>
          </cell>
          <cell r="AG367">
            <v>208.19000000000003</v>
          </cell>
          <cell r="AH367">
            <v>206.04999999999998</v>
          </cell>
          <cell r="AI367">
            <v>203.98</v>
          </cell>
          <cell r="AJ367">
            <v>201.99</v>
          </cell>
        </row>
        <row r="368">
          <cell r="C368" t="str">
            <v>Utility-scale Battery - Li [Capacity] - No ITC</v>
          </cell>
          <cell r="D368">
            <v>32.020000000000003</v>
          </cell>
          <cell r="E368">
            <v>30.37</v>
          </cell>
          <cell r="F368">
            <v>28.970000000000002</v>
          </cell>
          <cell r="G368">
            <v>27.59</v>
          </cell>
          <cell r="H368">
            <v>26.350000000000005</v>
          </cell>
          <cell r="I368">
            <v>24.53</v>
          </cell>
          <cell r="J368">
            <v>23.56</v>
          </cell>
          <cell r="K368">
            <v>22.98</v>
          </cell>
          <cell r="L368">
            <v>22.61</v>
          </cell>
          <cell r="M368">
            <v>22.23</v>
          </cell>
          <cell r="N368">
            <v>21.840000000000003</v>
          </cell>
          <cell r="O368">
            <v>21.43</v>
          </cell>
          <cell r="P368">
            <v>21.1</v>
          </cell>
          <cell r="Q368">
            <v>21.01</v>
          </cell>
          <cell r="R368">
            <v>20.900000000000002</v>
          </cell>
          <cell r="S368">
            <v>20.770000000000003</v>
          </cell>
          <cell r="T368">
            <v>20.71</v>
          </cell>
          <cell r="U368">
            <v>20.610000000000003</v>
          </cell>
          <cell r="V368">
            <v>20.580000000000002</v>
          </cell>
          <cell r="W368">
            <v>20.54</v>
          </cell>
          <cell r="X368">
            <v>20.51</v>
          </cell>
          <cell r="Y368">
            <v>20.509999999999998</v>
          </cell>
          <cell r="Z368">
            <v>20.420000000000002</v>
          </cell>
          <cell r="AA368">
            <v>20.380000000000003</v>
          </cell>
          <cell r="AB368">
            <v>20.36</v>
          </cell>
          <cell r="AC368">
            <v>20.29</v>
          </cell>
          <cell r="AD368">
            <v>20.260000000000002</v>
          </cell>
          <cell r="AE368">
            <v>20.200000000000003</v>
          </cell>
          <cell r="AF368">
            <v>20.13</v>
          </cell>
          <cell r="AG368">
            <v>20.09</v>
          </cell>
          <cell r="AH368">
            <v>20.000000000000004</v>
          </cell>
          <cell r="AI368">
            <v>19.93</v>
          </cell>
          <cell r="AJ368">
            <v>19.860000000000003</v>
          </cell>
        </row>
        <row r="369">
          <cell r="C369" t="str">
            <v>Utility-scale Battery - Li [Energy] - No ITC</v>
          </cell>
          <cell r="D369">
            <v>31.589999999999996</v>
          </cell>
          <cell r="E369">
            <v>29.68</v>
          </cell>
          <cell r="F369">
            <v>28.07</v>
          </cell>
          <cell r="G369">
            <v>25.71</v>
          </cell>
          <cell r="H369">
            <v>23.51</v>
          </cell>
          <cell r="I369">
            <v>20.81</v>
          </cell>
          <cell r="J369">
            <v>19.05</v>
          </cell>
          <cell r="K369">
            <v>17.650000000000002</v>
          </cell>
          <cell r="L369">
            <v>16.75</v>
          </cell>
          <cell r="M369">
            <v>15.850000000000001</v>
          </cell>
          <cell r="N369">
            <v>14.940000000000001</v>
          </cell>
          <cell r="O369">
            <v>14.030000000000001</v>
          </cell>
          <cell r="P369">
            <v>13.18</v>
          </cell>
          <cell r="Q369">
            <v>12.979999999999999</v>
          </cell>
          <cell r="R369">
            <v>12.8</v>
          </cell>
          <cell r="S369">
            <v>12.559999999999999</v>
          </cell>
          <cell r="T369">
            <v>12.43</v>
          </cell>
          <cell r="U369">
            <v>12.22</v>
          </cell>
          <cell r="V369">
            <v>12.059999999999999</v>
          </cell>
          <cell r="W369">
            <v>11.93</v>
          </cell>
          <cell r="X369">
            <v>11.780000000000001</v>
          </cell>
          <cell r="Y369">
            <v>11.690000000000001</v>
          </cell>
          <cell r="Z369">
            <v>11.5</v>
          </cell>
          <cell r="AA369">
            <v>11.32</v>
          </cell>
          <cell r="AB369">
            <v>11.219999999999999</v>
          </cell>
          <cell r="AC369">
            <v>11.02</v>
          </cell>
          <cell r="AD369">
            <v>10.92</v>
          </cell>
          <cell r="AE369">
            <v>10.729999999999999</v>
          </cell>
          <cell r="AF369">
            <v>10.540000000000001</v>
          </cell>
          <cell r="AG369">
            <v>10.42</v>
          </cell>
          <cell r="AH369">
            <v>10.219999999999999</v>
          </cell>
          <cell r="AI369">
            <v>10.08</v>
          </cell>
          <cell r="AJ369">
            <v>9.89</v>
          </cell>
        </row>
        <row r="370">
          <cell r="C370" t="str">
            <v>Utility-scale Battery - Li [Capacity] - ITC</v>
          </cell>
          <cell r="D370">
            <v>21.139999999999997</v>
          </cell>
          <cell r="E370">
            <v>20.190000000000001</v>
          </cell>
          <cell r="F370">
            <v>19.399999999999999</v>
          </cell>
          <cell r="G370">
            <v>18.87</v>
          </cell>
          <cell r="H370">
            <v>18.37</v>
          </cell>
          <cell r="I370">
            <v>17.52</v>
          </cell>
          <cell r="J370">
            <v>17.21</v>
          </cell>
          <cell r="K370">
            <v>17.060000000000002</v>
          </cell>
          <cell r="L370">
            <v>17.200000000000003</v>
          </cell>
          <cell r="M370">
            <v>17.079999999999998</v>
          </cell>
          <cell r="N370">
            <v>16.959999999999997</v>
          </cell>
          <cell r="O370">
            <v>16.8</v>
          </cell>
          <cell r="P370">
            <v>16.690000000000001</v>
          </cell>
          <cell r="Q370">
            <v>16.670000000000002</v>
          </cell>
          <cell r="R370">
            <v>16.62</v>
          </cell>
          <cell r="S370">
            <v>16.579999999999998</v>
          </cell>
          <cell r="T370">
            <v>16.57</v>
          </cell>
          <cell r="U370">
            <v>16.53</v>
          </cell>
          <cell r="V370">
            <v>16.55</v>
          </cell>
          <cell r="W370">
            <v>16.540000000000003</v>
          </cell>
          <cell r="X370">
            <v>16.570000000000004</v>
          </cell>
          <cell r="Y370">
            <v>16.600000000000001</v>
          </cell>
          <cell r="Z370">
            <v>16.57</v>
          </cell>
          <cell r="AA370">
            <v>16.559999999999999</v>
          </cell>
          <cell r="AB370">
            <v>16.579999999999998</v>
          </cell>
          <cell r="AC370">
            <v>16.559999999999999</v>
          </cell>
          <cell r="AD370">
            <v>16.59</v>
          </cell>
          <cell r="AE370">
            <v>16.57</v>
          </cell>
          <cell r="AF370">
            <v>16.559999999999999</v>
          </cell>
          <cell r="AG370">
            <v>16.560000000000002</v>
          </cell>
          <cell r="AH370">
            <v>16.54</v>
          </cell>
          <cell r="AI370">
            <v>16.509999999999998</v>
          </cell>
          <cell r="AJ370">
            <v>16.509999999999998</v>
          </cell>
        </row>
        <row r="371">
          <cell r="C371" t="str">
            <v>Utility-scale Battery - Li [Energy] - ITC</v>
          </cell>
          <cell r="D371">
            <v>22.4</v>
          </cell>
          <cell r="E371">
            <v>20.86</v>
          </cell>
          <cell r="F371">
            <v>19.799999999999997</v>
          </cell>
          <cell r="G371">
            <v>18.189999999999998</v>
          </cell>
          <cell r="H371">
            <v>16.490000000000002</v>
          </cell>
          <cell r="I371">
            <v>14.55</v>
          </cell>
          <cell r="J371">
            <v>13.95</v>
          </cell>
          <cell r="K371">
            <v>12.799999999999999</v>
          </cell>
          <cell r="L371">
            <v>14.729999999999999</v>
          </cell>
          <cell r="M371">
            <v>13.86</v>
          </cell>
          <cell r="N371">
            <v>12.969999999999999</v>
          </cell>
          <cell r="O371">
            <v>12.07</v>
          </cell>
          <cell r="P371">
            <v>11.2</v>
          </cell>
          <cell r="Q371">
            <v>11.04</v>
          </cell>
          <cell r="R371">
            <v>10.9</v>
          </cell>
          <cell r="S371">
            <v>10.71</v>
          </cell>
          <cell r="T371">
            <v>10.61</v>
          </cell>
          <cell r="U371">
            <v>10.44</v>
          </cell>
          <cell r="V371">
            <v>10.3</v>
          </cell>
          <cell r="W371">
            <v>10.199999999999999</v>
          </cell>
          <cell r="X371">
            <v>10.06</v>
          </cell>
          <cell r="Y371">
            <v>9.98</v>
          </cell>
          <cell r="Z371">
            <v>9.82</v>
          </cell>
          <cell r="AA371">
            <v>9.66</v>
          </cell>
          <cell r="AB371">
            <v>9.58</v>
          </cell>
          <cell r="AC371">
            <v>9.41</v>
          </cell>
          <cell r="AD371">
            <v>9.31</v>
          </cell>
          <cell r="AE371">
            <v>9.1499999999999986</v>
          </cell>
          <cell r="AF371">
            <v>8.9999999999999982</v>
          </cell>
          <cell r="AG371">
            <v>8.89</v>
          </cell>
          <cell r="AH371">
            <v>8.7199999999999989</v>
          </cell>
          <cell r="AI371">
            <v>8.61</v>
          </cell>
          <cell r="AJ371">
            <v>8.44</v>
          </cell>
        </row>
        <row r="372">
          <cell r="C372" t="str">
            <v>BTM Battery - Li [Capacity]</v>
          </cell>
          <cell r="D372">
            <v>100.82000000000001</v>
          </cell>
          <cell r="E372">
            <v>97.84</v>
          </cell>
          <cell r="F372">
            <v>95.24</v>
          </cell>
          <cell r="G372">
            <v>90.76</v>
          </cell>
          <cell r="H372">
            <v>86.570000000000007</v>
          </cell>
          <cell r="I372">
            <v>81.449999999999989</v>
          </cell>
          <cell r="J372">
            <v>77.91</v>
          </cell>
          <cell r="K372">
            <v>74.959999999999994</v>
          </cell>
          <cell r="L372">
            <v>73.100000000000009</v>
          </cell>
          <cell r="M372">
            <v>71.22</v>
          </cell>
          <cell r="N372">
            <v>69.33</v>
          </cell>
          <cell r="O372">
            <v>67.429999999999993</v>
          </cell>
          <cell r="P372">
            <v>65.680000000000007</v>
          </cell>
          <cell r="Q372">
            <v>65.19</v>
          </cell>
          <cell r="R372">
            <v>64.78</v>
          </cell>
          <cell r="S372">
            <v>64.239999999999995</v>
          </cell>
          <cell r="T372">
            <v>63.91</v>
          </cell>
          <cell r="U372">
            <v>63.41</v>
          </cell>
          <cell r="V372">
            <v>63.03</v>
          </cell>
          <cell r="W372">
            <v>62.699999999999996</v>
          </cell>
          <cell r="X372">
            <v>62.339999999999996</v>
          </cell>
          <cell r="Y372">
            <v>62.1</v>
          </cell>
          <cell r="Z372">
            <v>61.620000000000005</v>
          </cell>
          <cell r="AA372">
            <v>61.19</v>
          </cell>
          <cell r="AB372">
            <v>60.95</v>
          </cell>
          <cell r="AC372">
            <v>60.49</v>
          </cell>
          <cell r="AD372">
            <v>60.22</v>
          </cell>
          <cell r="AE372">
            <v>59.77</v>
          </cell>
          <cell r="AF372">
            <v>59.32</v>
          </cell>
          <cell r="AG372">
            <v>59.02</v>
          </cell>
          <cell r="AH372">
            <v>58.53</v>
          </cell>
          <cell r="AI372">
            <v>58.2</v>
          </cell>
          <cell r="AJ372">
            <v>57.74</v>
          </cell>
        </row>
        <row r="373">
          <cell r="C373" t="str">
            <v>BTM Battery - Li [Energy]</v>
          </cell>
          <cell r="D373">
            <v>83.71</v>
          </cell>
          <cell r="E373">
            <v>80.36</v>
          </cell>
          <cell r="F373">
            <v>77.45</v>
          </cell>
          <cell r="G373">
            <v>72.16</v>
          </cell>
          <cell r="H373">
            <v>67.180000000000007</v>
          </cell>
          <cell r="I373">
            <v>61.2</v>
          </cell>
          <cell r="J373">
            <v>56.96</v>
          </cell>
          <cell r="K373">
            <v>53.370000000000005</v>
          </cell>
          <cell r="L373">
            <v>51.099999999999994</v>
          </cell>
          <cell r="M373">
            <v>48.81</v>
          </cell>
          <cell r="N373">
            <v>46.5</v>
          </cell>
          <cell r="O373">
            <v>44.19</v>
          </cell>
          <cell r="P373">
            <v>42.04</v>
          </cell>
          <cell r="Q373">
            <v>41.46</v>
          </cell>
          <cell r="R373">
            <v>40.959999999999994</v>
          </cell>
          <cell r="S373">
            <v>40.299999999999997</v>
          </cell>
          <cell r="T373">
            <v>39.919999999999995</v>
          </cell>
          <cell r="U373">
            <v>39.31</v>
          </cell>
          <cell r="V373">
            <v>38.839999999999996</v>
          </cell>
          <cell r="W373">
            <v>38.450000000000003</v>
          </cell>
          <cell r="X373">
            <v>37.99</v>
          </cell>
          <cell r="Y373">
            <v>37.69</v>
          </cell>
          <cell r="Z373">
            <v>37.120000000000005</v>
          </cell>
          <cell r="AA373">
            <v>36.590000000000003</v>
          </cell>
          <cell r="AB373">
            <v>36.28</v>
          </cell>
          <cell r="AC373">
            <v>35.729999999999997</v>
          </cell>
          <cell r="AD373">
            <v>35.4</v>
          </cell>
          <cell r="AE373">
            <v>34.86</v>
          </cell>
          <cell r="AF373">
            <v>34.299999999999997</v>
          </cell>
          <cell r="AG373">
            <v>33.93</v>
          </cell>
          <cell r="AH373">
            <v>33.35</v>
          </cell>
          <cell r="AI373">
            <v>32.94</v>
          </cell>
          <cell r="AJ373">
            <v>32.379999999999995</v>
          </cell>
        </row>
        <row r="374">
          <cell r="C374" t="str">
            <v>Flow Battery [Capacity]</v>
          </cell>
          <cell r="D374">
            <v>188.21</v>
          </cell>
          <cell r="E374">
            <v>175.78000000000003</v>
          </cell>
          <cell r="F374">
            <v>157.47</v>
          </cell>
          <cell r="G374">
            <v>144.35999999999999</v>
          </cell>
          <cell r="H374">
            <v>133</v>
          </cell>
          <cell r="I374">
            <v>118.08000000000001</v>
          </cell>
          <cell r="J374">
            <v>112.18</v>
          </cell>
          <cell r="K374">
            <v>107.28999999999999</v>
          </cell>
          <cell r="L374">
            <v>103.42</v>
          </cell>
          <cell r="M374">
            <v>100.13</v>
          </cell>
          <cell r="N374">
            <v>97.37</v>
          </cell>
          <cell r="O374">
            <v>95.06</v>
          </cell>
          <cell r="P374">
            <v>94.100000000000009</v>
          </cell>
          <cell r="Q374">
            <v>93.62</v>
          </cell>
          <cell r="R374">
            <v>93.27</v>
          </cell>
          <cell r="S374">
            <v>93.38</v>
          </cell>
          <cell r="T374">
            <v>93.77</v>
          </cell>
          <cell r="U374">
            <v>94.13000000000001</v>
          </cell>
          <cell r="V374">
            <v>94.49</v>
          </cell>
          <cell r="W374">
            <v>94.38</v>
          </cell>
          <cell r="X374">
            <v>94.69</v>
          </cell>
          <cell r="Y374">
            <v>95.009999999999991</v>
          </cell>
          <cell r="Z374">
            <v>94.96</v>
          </cell>
          <cell r="AA374">
            <v>95.11</v>
          </cell>
          <cell r="AB374">
            <v>95.25</v>
          </cell>
          <cell r="AC374">
            <v>95.279999999999987</v>
          </cell>
          <cell r="AD374">
            <v>95.44</v>
          </cell>
          <cell r="AE374">
            <v>95.48</v>
          </cell>
          <cell r="AF374">
            <v>95.55</v>
          </cell>
          <cell r="AG374">
            <v>95.61</v>
          </cell>
          <cell r="AH374">
            <v>95.51</v>
          </cell>
          <cell r="AI374">
            <v>95.44</v>
          </cell>
          <cell r="AJ374">
            <v>95.490000000000009</v>
          </cell>
        </row>
        <row r="375">
          <cell r="C375" t="str">
            <v>Flow Battery [Energy]</v>
          </cell>
          <cell r="D375">
            <v>31.549999999999997</v>
          </cell>
          <cell r="E375">
            <v>29.47</v>
          </cell>
          <cell r="F375">
            <v>26.32</v>
          </cell>
          <cell r="G375">
            <v>24.05</v>
          </cell>
          <cell r="H375">
            <v>22.080000000000002</v>
          </cell>
          <cell r="I375">
            <v>19.540000000000003</v>
          </cell>
          <cell r="J375">
            <v>17.59</v>
          </cell>
          <cell r="K375">
            <v>16.670000000000002</v>
          </cell>
          <cell r="L375">
            <v>15.93</v>
          </cell>
          <cell r="M375">
            <v>15.29</v>
          </cell>
          <cell r="N375">
            <v>14.75</v>
          </cell>
          <cell r="O375">
            <v>14.309999999999999</v>
          </cell>
          <cell r="P375">
            <v>13.93</v>
          </cell>
          <cell r="Q375">
            <v>13.68</v>
          </cell>
          <cell r="R375">
            <v>13.46</v>
          </cell>
          <cell r="S375">
            <v>13.33</v>
          </cell>
          <cell r="T375">
            <v>13.25</v>
          </cell>
          <cell r="U375">
            <v>13.15</v>
          </cell>
          <cell r="V375">
            <v>13.19</v>
          </cell>
          <cell r="W375">
            <v>13.19</v>
          </cell>
          <cell r="X375">
            <v>13.25</v>
          </cell>
          <cell r="Y375">
            <v>13.290000000000001</v>
          </cell>
          <cell r="Z375">
            <v>13.27</v>
          </cell>
          <cell r="AA375">
            <v>13.28</v>
          </cell>
          <cell r="AB375">
            <v>13.33</v>
          </cell>
          <cell r="AC375">
            <v>13.33</v>
          </cell>
          <cell r="AD375">
            <v>13.35</v>
          </cell>
          <cell r="AE375">
            <v>13.370000000000001</v>
          </cell>
          <cell r="AF375">
            <v>13.370000000000001</v>
          </cell>
          <cell r="AG375">
            <v>13.36</v>
          </cell>
          <cell r="AH375">
            <v>13.34</v>
          </cell>
          <cell r="AI375">
            <v>13.32</v>
          </cell>
          <cell r="AJ375">
            <v>13.32</v>
          </cell>
        </row>
        <row r="376">
          <cell r="C376" t="str">
            <v>Pumped Hydro Storage [Capacity]</v>
          </cell>
          <cell r="D376">
            <v>154.44</v>
          </cell>
          <cell r="E376">
            <v>140.97</v>
          </cell>
          <cell r="F376">
            <v>128.81</v>
          </cell>
          <cell r="G376">
            <v>121.45</v>
          </cell>
          <cell r="H376">
            <v>115.91000000000001</v>
          </cell>
          <cell r="I376">
            <v>104.14</v>
          </cell>
          <cell r="J376">
            <v>104.20000000000002</v>
          </cell>
          <cell r="K376">
            <v>104.47</v>
          </cell>
          <cell r="L376">
            <v>105.18</v>
          </cell>
          <cell r="M376">
            <v>105.69999999999999</v>
          </cell>
          <cell r="N376">
            <v>106.07</v>
          </cell>
          <cell r="O376">
            <v>106.16</v>
          </cell>
          <cell r="P376">
            <v>106.96000000000001</v>
          </cell>
          <cell r="Q376">
            <v>107.74999999999999</v>
          </cell>
          <cell r="R376">
            <v>107.94</v>
          </cell>
          <cell r="S376">
            <v>108.11999999999999</v>
          </cell>
          <cell r="T376">
            <v>108.77</v>
          </cell>
          <cell r="U376">
            <v>109.38</v>
          </cell>
          <cell r="V376">
            <v>109.96000000000001</v>
          </cell>
          <cell r="W376">
            <v>109.75</v>
          </cell>
          <cell r="X376">
            <v>110.28</v>
          </cell>
          <cell r="Y376">
            <v>110.82</v>
          </cell>
          <cell r="Z376">
            <v>110.72</v>
          </cell>
          <cell r="AA376">
            <v>111</v>
          </cell>
          <cell r="AB376">
            <v>111.22999999999999</v>
          </cell>
          <cell r="AC376">
            <v>111.28</v>
          </cell>
          <cell r="AD376">
            <v>111.53999999999999</v>
          </cell>
          <cell r="AE376">
            <v>111.62</v>
          </cell>
          <cell r="AF376">
            <v>111.72999999999999</v>
          </cell>
          <cell r="AG376">
            <v>111.85</v>
          </cell>
          <cell r="AH376">
            <v>111.68</v>
          </cell>
          <cell r="AI376">
            <v>111.55000000000001</v>
          </cell>
          <cell r="AJ376">
            <v>111.63999999999999</v>
          </cell>
        </row>
        <row r="377">
          <cell r="C377" t="str">
            <v>Pumped Hydro Storage [Energy]</v>
          </cell>
          <cell r="D377">
            <v>13.15</v>
          </cell>
          <cell r="E377">
            <v>11.9</v>
          </cell>
          <cell r="F377">
            <v>10.78</v>
          </cell>
          <cell r="G377">
            <v>10.1</v>
          </cell>
          <cell r="H377">
            <v>9.59</v>
          </cell>
          <cell r="I377">
            <v>8.5</v>
          </cell>
          <cell r="J377">
            <v>8.5</v>
          </cell>
          <cell r="K377">
            <v>8.5299999999999994</v>
          </cell>
          <cell r="L377">
            <v>8.59</v>
          </cell>
          <cell r="M377">
            <v>8.6300000000000008</v>
          </cell>
          <cell r="N377">
            <v>8.66</v>
          </cell>
          <cell r="O377">
            <v>8.66</v>
          </cell>
          <cell r="P377">
            <v>8.74</v>
          </cell>
          <cell r="Q377">
            <v>8.81</v>
          </cell>
          <cell r="R377">
            <v>8.83</v>
          </cell>
          <cell r="S377">
            <v>8.84</v>
          </cell>
          <cell r="T377">
            <v>8.9</v>
          </cell>
          <cell r="U377">
            <v>8.9600000000000009</v>
          </cell>
          <cell r="V377">
            <v>9.01</v>
          </cell>
          <cell r="W377">
            <v>9</v>
          </cell>
          <cell r="X377">
            <v>9.0399999999999991</v>
          </cell>
          <cell r="Y377">
            <v>9.09</v>
          </cell>
          <cell r="Z377">
            <v>9.09</v>
          </cell>
          <cell r="AA377">
            <v>9.11</v>
          </cell>
          <cell r="AB377">
            <v>9.1300000000000008</v>
          </cell>
          <cell r="AC377">
            <v>9.14</v>
          </cell>
          <cell r="AD377">
            <v>9.16</v>
          </cell>
          <cell r="AE377">
            <v>9.17</v>
          </cell>
          <cell r="AF377">
            <v>9.18</v>
          </cell>
          <cell r="AG377">
            <v>9.19</v>
          </cell>
          <cell r="AH377">
            <v>9.17</v>
          </cell>
          <cell r="AI377">
            <v>9.16</v>
          </cell>
          <cell r="AJ377">
            <v>9.17</v>
          </cell>
        </row>
        <row r="378">
          <cell r="C378" t="str">
            <v>Geothermal</v>
          </cell>
          <cell r="D378">
            <v>510.58</v>
          </cell>
          <cell r="E378">
            <v>504.79</v>
          </cell>
          <cell r="F378">
            <v>498.68999999999994</v>
          </cell>
          <cell r="G378">
            <v>492.98999999999995</v>
          </cell>
          <cell r="H378">
            <v>487.32000000000005</v>
          </cell>
          <cell r="I378">
            <v>487.88</v>
          </cell>
          <cell r="J378">
            <v>488.27</v>
          </cell>
          <cell r="K378">
            <v>476.23</v>
          </cell>
          <cell r="L378">
            <v>480.43</v>
          </cell>
          <cell r="M378">
            <v>484.33000000000004</v>
          </cell>
          <cell r="N378">
            <v>482.16999999999996</v>
          </cell>
          <cell r="O378">
            <v>479.88</v>
          </cell>
          <cell r="P378">
            <v>477.42</v>
          </cell>
          <cell r="Q378">
            <v>475.76</v>
          </cell>
          <cell r="R378">
            <v>474.10999999999996</v>
          </cell>
          <cell r="S378">
            <v>472.46000000000004</v>
          </cell>
          <cell r="T378">
            <v>470.82</v>
          </cell>
          <cell r="U378">
            <v>469.19</v>
          </cell>
          <cell r="V378">
            <v>467.57</v>
          </cell>
          <cell r="W378">
            <v>465.96000000000004</v>
          </cell>
          <cell r="X378">
            <v>464.35</v>
          </cell>
          <cell r="Y378">
            <v>462.76</v>
          </cell>
          <cell r="Z378">
            <v>461.16</v>
          </cell>
          <cell r="AA378">
            <v>459.58000000000004</v>
          </cell>
          <cell r="AB378">
            <v>458.01</v>
          </cell>
          <cell r="AC378">
            <v>456.44</v>
          </cell>
          <cell r="AD378">
            <v>454.89000000000004</v>
          </cell>
          <cell r="AE378">
            <v>453.34000000000003</v>
          </cell>
          <cell r="AF378">
            <v>451.79</v>
          </cell>
          <cell r="AG378">
            <v>450.26</v>
          </cell>
          <cell r="AH378">
            <v>448.73</v>
          </cell>
          <cell r="AI378">
            <v>447.21999999999997</v>
          </cell>
          <cell r="AJ378">
            <v>445.7</v>
          </cell>
        </row>
        <row r="379">
          <cell r="C379" t="str">
            <v>Biomass</v>
          </cell>
          <cell r="D379">
            <v>419.09</v>
          </cell>
          <cell r="E379">
            <v>418.25</v>
          </cell>
          <cell r="F379">
            <v>417.41</v>
          </cell>
          <cell r="G379">
            <v>416.58</v>
          </cell>
          <cell r="H379">
            <v>415.74</v>
          </cell>
          <cell r="I379">
            <v>419.88000000000005</v>
          </cell>
          <cell r="J379">
            <v>424.01000000000005</v>
          </cell>
          <cell r="K379">
            <v>427.35</v>
          </cell>
          <cell r="L379">
            <v>434.83</v>
          </cell>
          <cell r="M379">
            <v>442.12</v>
          </cell>
          <cell r="N379">
            <v>444.62</v>
          </cell>
          <cell r="O379">
            <v>447.02000000000004</v>
          </cell>
          <cell r="P379">
            <v>449.1</v>
          </cell>
          <cell r="Q379">
            <v>447.6</v>
          </cell>
          <cell r="R379">
            <v>446</v>
          </cell>
          <cell r="S379">
            <v>444.35</v>
          </cell>
          <cell r="T379">
            <v>443.04</v>
          </cell>
          <cell r="U379">
            <v>441.63</v>
          </cell>
          <cell r="V379">
            <v>439.8</v>
          </cell>
          <cell r="W379">
            <v>438.41</v>
          </cell>
          <cell r="X379">
            <v>436.91</v>
          </cell>
          <cell r="Y379">
            <v>435.17</v>
          </cell>
          <cell r="Z379">
            <v>433.38</v>
          </cell>
          <cell r="AA379">
            <v>432.11</v>
          </cell>
          <cell r="AB379">
            <v>430.43</v>
          </cell>
          <cell r="AC379">
            <v>428.95</v>
          </cell>
          <cell r="AD379">
            <v>427.46</v>
          </cell>
          <cell r="AE379">
            <v>426.13</v>
          </cell>
          <cell r="AF379">
            <v>424.28</v>
          </cell>
          <cell r="AG379">
            <v>422.8</v>
          </cell>
          <cell r="AH379">
            <v>421.32</v>
          </cell>
          <cell r="AI379">
            <v>419.82</v>
          </cell>
          <cell r="AJ379">
            <v>415.91</v>
          </cell>
        </row>
        <row r="380">
          <cell r="C380" t="str">
            <v>Small Hydro</v>
          </cell>
          <cell r="D380">
            <v>399.21000000000004</v>
          </cell>
          <cell r="E380">
            <v>399.21000000000004</v>
          </cell>
          <cell r="F380">
            <v>399.21000000000004</v>
          </cell>
          <cell r="G380">
            <v>399.21000000000004</v>
          </cell>
          <cell r="H380">
            <v>399.21000000000004</v>
          </cell>
          <cell r="I380">
            <v>399.21000000000004</v>
          </cell>
          <cell r="J380">
            <v>399.21000000000004</v>
          </cell>
          <cell r="K380">
            <v>377.27</v>
          </cell>
          <cell r="L380">
            <v>382.48</v>
          </cell>
          <cell r="M380">
            <v>387.68999999999994</v>
          </cell>
          <cell r="N380">
            <v>392.9</v>
          </cell>
          <cell r="O380">
            <v>398.12</v>
          </cell>
          <cell r="P380">
            <v>403.33000000000004</v>
          </cell>
          <cell r="Q380">
            <v>403.33000000000004</v>
          </cell>
          <cell r="R380">
            <v>403.33000000000004</v>
          </cell>
          <cell r="S380">
            <v>403.33000000000004</v>
          </cell>
          <cell r="T380">
            <v>403.33000000000004</v>
          </cell>
          <cell r="U380">
            <v>403.33000000000004</v>
          </cell>
          <cell r="V380">
            <v>403.33000000000004</v>
          </cell>
          <cell r="W380">
            <v>403.33000000000004</v>
          </cell>
          <cell r="X380">
            <v>403.33000000000004</v>
          </cell>
          <cell r="Y380">
            <v>403.33000000000004</v>
          </cell>
          <cell r="Z380">
            <v>403.33000000000004</v>
          </cell>
          <cell r="AA380">
            <v>403.33000000000004</v>
          </cell>
          <cell r="AB380">
            <v>403.33000000000004</v>
          </cell>
          <cell r="AC380">
            <v>403.33000000000004</v>
          </cell>
          <cell r="AD380">
            <v>403.33000000000004</v>
          </cell>
          <cell r="AE380">
            <v>403.33000000000004</v>
          </cell>
          <cell r="AF380">
            <v>403.33000000000004</v>
          </cell>
          <cell r="AG380">
            <v>403.33000000000004</v>
          </cell>
          <cell r="AH380">
            <v>403.33000000000004</v>
          </cell>
          <cell r="AI380">
            <v>403.33000000000004</v>
          </cell>
          <cell r="AJ380">
            <v>403.33000000000004</v>
          </cell>
        </row>
        <row r="381">
          <cell r="C381" t="str">
            <v>Gas - CCGT</v>
          </cell>
          <cell r="D381">
            <v>102.10000000000001</v>
          </cell>
          <cell r="E381">
            <v>101.26</v>
          </cell>
          <cell r="F381">
            <v>100.42</v>
          </cell>
          <cell r="G381">
            <v>99.58</v>
          </cell>
          <cell r="H381">
            <v>98.740000000000009</v>
          </cell>
          <cell r="I381">
            <v>97.9</v>
          </cell>
          <cell r="J381">
            <v>96.83</v>
          </cell>
          <cell r="K381">
            <v>96.070000000000007</v>
          </cell>
          <cell r="L381">
            <v>96.51</v>
          </cell>
          <cell r="M381">
            <v>96.89</v>
          </cell>
          <cell r="N381">
            <v>97.45</v>
          </cell>
          <cell r="O381">
            <v>98.100000000000009</v>
          </cell>
          <cell r="P381">
            <v>98.65</v>
          </cell>
          <cell r="Q381">
            <v>98.34</v>
          </cell>
          <cell r="R381">
            <v>98</v>
          </cell>
          <cell r="S381">
            <v>97.63</v>
          </cell>
          <cell r="T381">
            <v>97.36</v>
          </cell>
          <cell r="U381">
            <v>97.15</v>
          </cell>
          <cell r="V381">
            <v>96.85</v>
          </cell>
          <cell r="W381">
            <v>96.66</v>
          </cell>
          <cell r="X381">
            <v>96.45</v>
          </cell>
          <cell r="Y381">
            <v>96.17</v>
          </cell>
          <cell r="Z381">
            <v>95.88</v>
          </cell>
          <cell r="AA381">
            <v>95.73</v>
          </cell>
          <cell r="AB381">
            <v>95.47</v>
          </cell>
          <cell r="AC381">
            <v>95.26</v>
          </cell>
          <cell r="AD381">
            <v>95.04</v>
          </cell>
          <cell r="AE381">
            <v>94.87</v>
          </cell>
          <cell r="AF381">
            <v>94.570000000000007</v>
          </cell>
          <cell r="AG381">
            <v>94.36</v>
          </cell>
          <cell r="AH381">
            <v>94.15</v>
          </cell>
          <cell r="AI381">
            <v>93.93</v>
          </cell>
          <cell r="AJ381">
            <v>93.09</v>
          </cell>
        </row>
        <row r="382">
          <cell r="C382" t="str">
            <v>Gas - CT - Frame</v>
          </cell>
          <cell r="D382">
            <v>90.240000000000009</v>
          </cell>
          <cell r="E382">
            <v>89.9</v>
          </cell>
          <cell r="F382">
            <v>89.56</v>
          </cell>
          <cell r="G382">
            <v>89.22</v>
          </cell>
          <cell r="H382">
            <v>88.88000000000001</v>
          </cell>
          <cell r="I382">
            <v>88.080000000000013</v>
          </cell>
          <cell r="J382">
            <v>86.84</v>
          </cell>
          <cell r="K382">
            <v>86.01</v>
          </cell>
          <cell r="L382">
            <v>86.320000000000007</v>
          </cell>
          <cell r="M382">
            <v>86.570000000000007</v>
          </cell>
          <cell r="N382">
            <v>87.01</v>
          </cell>
          <cell r="O382">
            <v>87.58</v>
          </cell>
          <cell r="P382">
            <v>88.04</v>
          </cell>
          <cell r="Q382">
            <v>87.75</v>
          </cell>
          <cell r="R382">
            <v>87.43</v>
          </cell>
          <cell r="S382">
            <v>87.070000000000007</v>
          </cell>
          <cell r="T382">
            <v>86.81</v>
          </cell>
          <cell r="U382">
            <v>86.62</v>
          </cell>
          <cell r="V382">
            <v>86.37</v>
          </cell>
          <cell r="W382">
            <v>86.210000000000008</v>
          </cell>
          <cell r="X382">
            <v>86.03</v>
          </cell>
          <cell r="Y382">
            <v>85.8</v>
          </cell>
          <cell r="Z382">
            <v>85.55</v>
          </cell>
          <cell r="AA382">
            <v>85.42</v>
          </cell>
          <cell r="AB382">
            <v>85.2</v>
          </cell>
          <cell r="AC382">
            <v>85.03</v>
          </cell>
          <cell r="AD382">
            <v>84.850000000000009</v>
          </cell>
          <cell r="AE382">
            <v>84.710000000000008</v>
          </cell>
          <cell r="AF382">
            <v>84.44</v>
          </cell>
          <cell r="AG382">
            <v>84.27</v>
          </cell>
          <cell r="AH382">
            <v>84.09</v>
          </cell>
          <cell r="AI382">
            <v>83.91</v>
          </cell>
          <cell r="AJ382">
            <v>83.179999999999993</v>
          </cell>
        </row>
        <row r="383">
          <cell r="C383" t="str">
            <v>Gas - CT - Aero</v>
          </cell>
          <cell r="D383">
            <v>112.77000000000001</v>
          </cell>
          <cell r="E383">
            <v>112.32000000000001</v>
          </cell>
          <cell r="F383">
            <v>111.88000000000001</v>
          </cell>
          <cell r="G383">
            <v>111.43</v>
          </cell>
          <cell r="H383">
            <v>110.98</v>
          </cell>
          <cell r="I383">
            <v>109.92</v>
          </cell>
          <cell r="J383">
            <v>108.29</v>
          </cell>
          <cell r="K383">
            <v>107.21000000000001</v>
          </cell>
          <cell r="L383">
            <v>107.58</v>
          </cell>
          <cell r="M383">
            <v>107.89</v>
          </cell>
          <cell r="N383">
            <v>108.45</v>
          </cell>
          <cell r="O383">
            <v>109.17</v>
          </cell>
          <cell r="P383">
            <v>109.75</v>
          </cell>
          <cell r="Q383">
            <v>109.36</v>
          </cell>
          <cell r="R383">
            <v>108.94</v>
          </cell>
          <cell r="S383">
            <v>108.47</v>
          </cell>
          <cell r="T383">
            <v>108.13</v>
          </cell>
          <cell r="U383">
            <v>107.88</v>
          </cell>
          <cell r="V383">
            <v>107.55</v>
          </cell>
          <cell r="W383">
            <v>107.34</v>
          </cell>
          <cell r="X383">
            <v>107.10000000000001</v>
          </cell>
          <cell r="Y383">
            <v>106.8</v>
          </cell>
          <cell r="Z383">
            <v>106.47</v>
          </cell>
          <cell r="AA383">
            <v>106.3</v>
          </cell>
          <cell r="AB383">
            <v>106.01</v>
          </cell>
          <cell r="AC383">
            <v>105.78</v>
          </cell>
          <cell r="AD383">
            <v>105.54</v>
          </cell>
          <cell r="AE383">
            <v>105.36</v>
          </cell>
          <cell r="AF383">
            <v>105.01</v>
          </cell>
          <cell r="AG383">
            <v>104.78</v>
          </cell>
          <cell r="AH383">
            <v>104.55</v>
          </cell>
          <cell r="AI383">
            <v>104.31</v>
          </cell>
          <cell r="AJ383">
            <v>103.34</v>
          </cell>
        </row>
      </sheetData>
      <sheetData sheetId="7">
        <row r="3">
          <cell r="C3">
            <v>953</v>
          </cell>
        </row>
      </sheetData>
      <sheetData sheetId="8" refreshError="1"/>
      <sheetData sheetId="9">
        <row r="11">
          <cell r="B11" t="str">
            <v>Solar - Dist</v>
          </cell>
        </row>
        <row r="12">
          <cell r="B12">
            <v>2050</v>
          </cell>
        </row>
        <row r="14">
          <cell r="I14" t="str">
            <v>Solar - Dist</v>
          </cell>
          <cell r="J14" t="str">
            <v>Solar - Commercial</v>
          </cell>
          <cell r="K14" t="str">
            <v>Solar - Tracking</v>
          </cell>
          <cell r="L14" t="str">
            <v>Solar Thermal</v>
          </cell>
          <cell r="M14" t="str">
            <v>Wind - Class2 (47% CF)</v>
          </cell>
          <cell r="N14" t="str">
            <v>Wind - Class5 (41% CF)</v>
          </cell>
          <cell r="O14" t="str">
            <v>Wind - Class6 (38% CF)</v>
          </cell>
          <cell r="P14" t="str">
            <v>Wind - Class8 (30% CF)</v>
          </cell>
          <cell r="Q14" t="str">
            <v>Floating Offshore Wind - Class11 (48% CF)</v>
          </cell>
          <cell r="R14" t="str">
            <v>Floating Offshore Wind - Class8 (51% CF)</v>
          </cell>
          <cell r="S14" t="str">
            <v>Floating Offshore Wind - Morro Bay</v>
          </cell>
          <cell r="T14" t="str">
            <v>Floating Offshore Wind - Diablo Canyon</v>
          </cell>
          <cell r="U14" t="str">
            <v>Floating Offshore Wind - Humboldt</v>
          </cell>
          <cell r="V14" t="str">
            <v>Floating Offshore Wind - Cape Mendocino</v>
          </cell>
          <cell r="W14" t="str">
            <v>Floating Offshore Wind - Del Norte</v>
          </cell>
          <cell r="X14" t="str">
            <v>Utility-scale Battery - Li [Capacity] - No ITC</v>
          </cell>
          <cell r="Y14" t="str">
            <v>Utility-scale Battery - Li [Energy] - No ITC</v>
          </cell>
          <cell r="Z14" t="str">
            <v>Utility-scale Battery - Li [Capacity] - ITC</v>
          </cell>
          <cell r="AA14" t="str">
            <v>Utility-scale Battery - Li [Energy] - ITC</v>
          </cell>
          <cell r="AB14" t="str">
            <v>BTM Battery - Li [Capacity]</v>
          </cell>
          <cell r="AC14" t="str">
            <v>BTM Battery - Li [Energy]</v>
          </cell>
          <cell r="AD14" t="str">
            <v>Flow Battery [Capacity]</v>
          </cell>
          <cell r="AE14" t="str">
            <v>Flow Battery [Energy]</v>
          </cell>
          <cell r="AF14" t="str">
            <v>Pumped Hydro Storage [Capacity]</v>
          </cell>
          <cell r="AG14" t="str">
            <v>Pumped Hydro Storage [Energy]</v>
          </cell>
          <cell r="AH14" t="str">
            <v>Geothermal</v>
          </cell>
          <cell r="AI14" t="str">
            <v>Biomass</v>
          </cell>
          <cell r="AJ14" t="str">
            <v>Small Hydro</v>
          </cell>
          <cell r="AK14" t="str">
            <v>Gas - CCGT</v>
          </cell>
          <cell r="AL14" t="str">
            <v>Gas - CT - Frame</v>
          </cell>
          <cell r="AM14" t="str">
            <v>Gas - CT - Aero</v>
          </cell>
        </row>
        <row r="53">
          <cell r="F53">
            <v>0.8</v>
          </cell>
        </row>
      </sheetData>
      <sheetData sheetId="10" refreshError="1"/>
      <sheetData sheetId="11" refreshError="1"/>
      <sheetData sheetId="12" refreshError="1"/>
      <sheetData sheetId="13" refreshError="1"/>
      <sheetData sheetId="14" refreshError="1"/>
      <sheetData sheetId="15">
        <row r="8">
          <cell r="CC8">
            <v>7.3477469205291107E-2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ashboard"/>
      <sheetName val="Resources - Scenario Costs All"/>
      <sheetName val="Resources - Scenario Costs"/>
      <sheetName val="Resources - Scenario Build"/>
      <sheetName val="Resources - Baseline"/>
      <sheetName val="Gen_List"/>
      <sheetName val="Output_Table"/>
      <sheetName val="Supply - Curve"/>
      <sheetName val="Pro_Forma"/>
      <sheetName val="Resource_Characteristics"/>
      <sheetName val="Capex Trajectories"/>
      <sheetName val="FO&amp;M Trajectories"/>
      <sheetName val="Financing Trajectories"/>
      <sheetName val="OSW_Capex Traj_2019dollar"/>
      <sheetName val="OSW_FO&amp;M Traj_2019dollar"/>
      <sheetName val="Lists"/>
    </sheetNames>
    <sheetDataSet>
      <sheetData sheetId="0"/>
      <sheetData sheetId="1">
        <row r="31">
          <cell r="C31">
            <v>40</v>
          </cell>
        </row>
      </sheetData>
      <sheetData sheetId="2"/>
      <sheetData sheetId="3"/>
      <sheetData sheetId="4"/>
      <sheetData sheetId="5">
        <row r="3">
          <cell r="J3">
            <v>2015</v>
          </cell>
        </row>
      </sheetData>
      <sheetData sheetId="6">
        <row r="3">
          <cell r="C3">
            <v>4017</v>
          </cell>
        </row>
      </sheetData>
      <sheetData sheetId="7"/>
      <sheetData sheetId="8"/>
      <sheetData sheetId="9"/>
      <sheetData sheetId="10"/>
      <sheetData sheetId="11"/>
      <sheetData sheetId="12"/>
      <sheetData sheetId="13"/>
      <sheetData sheetId="14"/>
      <sheetData sheetId="15"/>
      <sheetData sheetId="16">
        <row r="8">
          <cell r="CC8">
            <v>7.2400000000000006E-2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 Descriptions"/>
      <sheetName val="SCE-NQC.M"/>
      <sheetName val="No Resource ID"/>
      <sheetName val="SCE-NQC"/>
      <sheetName val="2020gens"/>
      <sheetName val="Additional 2023 gens"/>
      <sheetName val="2019 NQC List"/>
      <sheetName val="Projects from Queue"/>
      <sheetName val="SCE-NQC (2018)"/>
      <sheetName val="2019 Other"/>
      <sheetName val="2019 Technology Factors"/>
      <sheetName val="20181228_20181229_ATL_GEN_CAP_L"/>
      <sheetName val="List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P Existing Projects List"/>
      <sheetName val="GIP New Projects List "/>
      <sheetName val="Sheet1"/>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ks2008"/>
      <sheetName val="peakbyagency"/>
      <sheetName val="LU"/>
      <sheetName val="copkdata"/>
      <sheetName val="planreanel"/>
      <sheetName val="BApeakTable"/>
      <sheetName val="BApeakTable1in20"/>
      <sheetName val="BApeakTable1in10"/>
      <sheetName val="BApeakTable1in5"/>
      <sheetName val="BANELTable"/>
      <sheetName val="nelbyagency"/>
      <sheetName val="salesbyagency"/>
      <sheetName val="qfer"/>
      <sheetName val="baynb"/>
      <sheetName val="Sheet1"/>
    </sheetNames>
    <sheetDataSet>
      <sheetData sheetId="0" refreshError="1"/>
      <sheetData sheetId="1" refreshError="1"/>
      <sheetData sheetId="2" refreshError="1"/>
      <sheetData sheetId="3" refreshError="1"/>
      <sheetData sheetId="4">
        <row r="4">
          <cell r="B4">
            <v>2007</v>
          </cell>
        </row>
      </sheetData>
      <sheetData sheetId="5" refreshError="1"/>
      <sheetData sheetId="6" refreshError="1"/>
      <sheetData sheetId="7">
        <row r="93">
          <cell r="A93" t="str">
            <v>Control Area</v>
          </cell>
          <cell r="B93" t="str">
            <v>onein5</v>
          </cell>
          <cell r="C93" t="str">
            <v>1-in-10</v>
          </cell>
          <cell r="D93" t="str">
            <v>1-in-20</v>
          </cell>
        </row>
        <row r="94">
          <cell r="A94" t="str">
            <v>PGE</v>
          </cell>
          <cell r="B94">
            <v>1.0569999999999999</v>
          </cell>
          <cell r="C94">
            <v>1.073</v>
          </cell>
          <cell r="D94">
            <v>1.087</v>
          </cell>
        </row>
        <row r="95">
          <cell r="A95" t="str">
            <v>SCE</v>
          </cell>
          <cell r="B95">
            <v>1.0680000000000001</v>
          </cell>
          <cell r="C95">
            <v>1.0880000000000001</v>
          </cell>
          <cell r="D95">
            <v>1.1040000000000001</v>
          </cell>
        </row>
        <row r="96">
          <cell r="A96" t="str">
            <v>SDGE</v>
          </cell>
          <cell r="B96">
            <v>1.0780000000000001</v>
          </cell>
          <cell r="C96">
            <v>1.1000000000000001</v>
          </cell>
          <cell r="D96">
            <v>1.119</v>
          </cell>
        </row>
        <row r="97">
          <cell r="A97" t="str">
            <v>LADWP</v>
          </cell>
          <cell r="B97">
            <v>1.0663</v>
          </cell>
          <cell r="C97">
            <v>1.0851</v>
          </cell>
          <cell r="D97">
            <v>1.1013999999999999</v>
          </cell>
        </row>
        <row r="98">
          <cell r="A98" t="str">
            <v>SMUD</v>
          </cell>
          <cell r="B98">
            <v>1.0724899999999999</v>
          </cell>
          <cell r="C98">
            <v>1.09301</v>
          </cell>
          <cell r="D98">
            <v>1.11083</v>
          </cell>
        </row>
        <row r="99">
          <cell r="A99" t="str">
            <v>TID</v>
          </cell>
          <cell r="B99">
            <v>1.0527599999999999</v>
          </cell>
          <cell r="C99">
            <v>1.0677000000000001</v>
          </cell>
          <cell r="D99">
            <v>1.08066</v>
          </cell>
        </row>
        <row r="100">
          <cell r="A100" t="str">
            <v>IID</v>
          </cell>
          <cell r="B100">
            <v>1.0676000000000001</v>
          </cell>
          <cell r="C100">
            <v>1.0780000000000001</v>
          </cell>
          <cell r="D100">
            <v>1.117</v>
          </cell>
        </row>
        <row r="101">
          <cell r="A101" t="str">
            <v>LADWPBA</v>
          </cell>
          <cell r="B101">
            <v>1.07633</v>
          </cell>
          <cell r="C101">
            <v>1.0979399999999999</v>
          </cell>
          <cell r="D101">
            <v>1.1167</v>
          </cell>
        </row>
        <row r="102">
          <cell r="A102" t="str">
            <v>SMUDBA</v>
          </cell>
          <cell r="B102">
            <v>1.0710999999999999</v>
          </cell>
          <cell r="C102">
            <v>1.0912299999999999</v>
          </cell>
          <cell r="D102">
            <v>1.1087</v>
          </cell>
        </row>
        <row r="103">
          <cell r="A103" t="str">
            <v>TID</v>
          </cell>
          <cell r="B103">
            <v>1.0653900000000001</v>
          </cell>
          <cell r="C103">
            <v>1.0839000000000001</v>
          </cell>
          <cell r="D103">
            <v>1.0999699999999999</v>
          </cell>
        </row>
        <row r="104">
          <cell r="A104" t="str">
            <v>SP26</v>
          </cell>
          <cell r="B104">
            <v>1.0730999999999999</v>
          </cell>
          <cell r="C104">
            <v>1.09379</v>
          </cell>
          <cell r="D104">
            <v>1.11175</v>
          </cell>
        </row>
        <row r="105">
          <cell r="A105" t="str">
            <v>GBAY</v>
          </cell>
          <cell r="B105">
            <v>1.0579099999999999</v>
          </cell>
          <cell r="C105">
            <v>1.0743100000000001</v>
          </cell>
          <cell r="D105">
            <v>1.0885400000000001</v>
          </cell>
        </row>
        <row r="106">
          <cell r="A106" t="str">
            <v>BCVTOTAL</v>
          </cell>
          <cell r="B106">
            <v>1.054</v>
          </cell>
          <cell r="C106">
            <v>1.069</v>
          </cell>
          <cell r="D106">
            <v>1.0820000000000001</v>
          </cell>
        </row>
        <row r="107">
          <cell r="A107" t="str">
            <v>labasinlra</v>
          </cell>
          <cell r="B107">
            <v>1.077</v>
          </cell>
          <cell r="C107">
            <v>1.0980000000000001</v>
          </cell>
          <cell r="D107">
            <v>1.117</v>
          </cell>
        </row>
        <row r="108">
          <cell r="C108">
            <v>0</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BB9D-9CCB-4E6D-906C-E580D1A91B57}">
  <sheetPr>
    <tabColor theme="0"/>
  </sheetPr>
  <dimension ref="A1:C10"/>
  <sheetViews>
    <sheetView tabSelected="1" workbookViewId="0">
      <selection activeCell="B17" sqref="B17"/>
    </sheetView>
  </sheetViews>
  <sheetFormatPr defaultRowHeight="14.5" x14ac:dyDescent="0.35"/>
  <cols>
    <col min="1" max="1" width="29.36328125" customWidth="1"/>
    <col min="2" max="2" width="76.54296875" customWidth="1"/>
    <col min="3" max="3" width="16.453125" customWidth="1"/>
  </cols>
  <sheetData>
    <row r="1" spans="1:3" ht="19" customHeight="1" x14ac:dyDescent="0.35">
      <c r="A1" s="79" t="s">
        <v>4908</v>
      </c>
      <c r="B1" s="80"/>
      <c r="C1" s="80" t="s">
        <v>4907</v>
      </c>
    </row>
    <row r="2" spans="1:3" ht="15.5" x14ac:dyDescent="0.35">
      <c r="A2" s="80"/>
      <c r="B2" s="80"/>
      <c r="C2" s="80"/>
    </row>
    <row r="3" spans="1:3" ht="110.5" customHeight="1" x14ac:dyDescent="0.35">
      <c r="A3" s="82" t="s">
        <v>4909</v>
      </c>
      <c r="B3" s="84" t="s">
        <v>4923</v>
      </c>
      <c r="C3" s="84"/>
    </row>
    <row r="4" spans="1:3" x14ac:dyDescent="0.35">
      <c r="A4" s="85" t="s">
        <v>4910</v>
      </c>
      <c r="B4" s="85"/>
      <c r="C4" s="85"/>
    </row>
    <row r="5" spans="1:3" ht="29.5" customHeight="1" x14ac:dyDescent="0.35">
      <c r="A5" s="81" t="s">
        <v>4911</v>
      </c>
      <c r="B5" s="86" t="s">
        <v>4922</v>
      </c>
      <c r="C5" s="86"/>
    </row>
    <row r="6" spans="1:3" ht="28" customHeight="1" x14ac:dyDescent="0.35">
      <c r="A6" s="81" t="s">
        <v>4914</v>
      </c>
      <c r="B6" s="86" t="s">
        <v>4921</v>
      </c>
      <c r="C6" s="86"/>
    </row>
    <row r="7" spans="1:3" x14ac:dyDescent="0.35">
      <c r="A7" s="81" t="s">
        <v>4915</v>
      </c>
      <c r="B7" s="86" t="s">
        <v>4916</v>
      </c>
      <c r="C7" s="86"/>
    </row>
    <row r="8" spans="1:3" ht="28" customHeight="1" x14ac:dyDescent="0.35">
      <c r="A8" s="81" t="s">
        <v>4917</v>
      </c>
      <c r="B8" s="86" t="s">
        <v>4921</v>
      </c>
      <c r="C8" s="86"/>
    </row>
    <row r="9" spans="1:3" x14ac:dyDescent="0.35">
      <c r="A9" s="81" t="s">
        <v>4918</v>
      </c>
      <c r="B9" s="83" t="s">
        <v>4920</v>
      </c>
      <c r="C9" s="83"/>
    </row>
    <row r="10" spans="1:3" x14ac:dyDescent="0.35">
      <c r="A10" s="81" t="s">
        <v>4919</v>
      </c>
      <c r="B10" s="83" t="s">
        <v>4920</v>
      </c>
      <c r="C10" s="83"/>
    </row>
  </sheetData>
  <mergeCells count="8">
    <mergeCell ref="B9:C9"/>
    <mergeCell ref="B10:C10"/>
    <mergeCell ref="B3:C3"/>
    <mergeCell ref="A4:C4"/>
    <mergeCell ref="B5:C5"/>
    <mergeCell ref="B6:C6"/>
    <mergeCell ref="B7:C7"/>
    <mergeCell ref="B8:C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58"/>
  <sheetViews>
    <sheetView showGridLines="0" zoomScaleNormal="100" workbookViewId="0">
      <pane ySplit="4" topLeftCell="A299" activePane="bottomLeft" state="frozen"/>
      <selection pane="bottomLeft" activeCell="A3" sqref="A3"/>
    </sheetView>
  </sheetViews>
  <sheetFormatPr defaultColWidth="9.1796875" defaultRowHeight="14.5" x14ac:dyDescent="0.35"/>
  <cols>
    <col min="1" max="1" width="42.7265625" customWidth="1"/>
    <col min="2" max="2" width="22.453125" customWidth="1"/>
    <col min="3" max="3" width="19.1796875" customWidth="1"/>
    <col min="4" max="4" width="18.1796875" customWidth="1"/>
    <col min="5" max="5" width="13.1796875" customWidth="1"/>
    <col min="6" max="6" width="12.1796875" customWidth="1"/>
    <col min="7" max="7" width="14.7265625" customWidth="1"/>
    <col min="8" max="8" width="12.453125" customWidth="1"/>
    <col min="9" max="9" width="11.81640625" customWidth="1"/>
    <col min="10" max="10" width="20.26953125" customWidth="1"/>
    <col min="11" max="12" width="11.81640625" customWidth="1"/>
    <col min="13" max="14" width="10" customWidth="1"/>
    <col min="15" max="15" width="8.26953125" customWidth="1"/>
    <col min="16" max="16" width="11.1796875" customWidth="1"/>
    <col min="17" max="30" width="15.7265625" customWidth="1"/>
    <col min="31" max="31" width="13.81640625" customWidth="1"/>
    <col min="32" max="32" width="17.1796875" customWidth="1"/>
    <col min="33" max="33" width="24.81640625" bestFit="1" customWidth="1"/>
    <col min="34" max="34" width="11.1796875" customWidth="1"/>
    <col min="35" max="42" width="16.1796875" customWidth="1"/>
    <col min="43" max="43" width="30" customWidth="1"/>
    <col min="44" max="44" width="12.7265625" customWidth="1"/>
    <col min="45" max="45" width="13.54296875" customWidth="1"/>
    <col min="46" max="46" width="11.26953125" customWidth="1"/>
    <col min="47" max="47" width="16.7265625" customWidth="1"/>
    <col min="48" max="48" width="22" customWidth="1"/>
    <col min="49" max="49" width="16.81640625" customWidth="1"/>
  </cols>
  <sheetData>
    <row r="1" spans="1:49" x14ac:dyDescent="0.35">
      <c r="A1" s="28"/>
      <c r="AV1" s="87" t="s">
        <v>46</v>
      </c>
      <c r="AW1" s="87"/>
    </row>
    <row r="2" spans="1:49" ht="45.75" customHeight="1" x14ac:dyDescent="0.35">
      <c r="A2" s="29" t="s">
        <v>4924</v>
      </c>
      <c r="F2" s="88" t="s">
        <v>47</v>
      </c>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row>
    <row r="3" spans="1:49" ht="20.25" customHeight="1" x14ac:dyDescent="0.35">
      <c r="A3" s="30"/>
      <c r="B3" s="23"/>
      <c r="C3" s="23"/>
      <c r="D3" s="23"/>
      <c r="E3" s="23"/>
      <c r="F3" s="23"/>
      <c r="G3" s="90" t="s">
        <v>0</v>
      </c>
      <c r="H3" s="90"/>
      <c r="I3" s="90"/>
      <c r="J3" s="90"/>
      <c r="K3" s="90"/>
      <c r="L3" s="90"/>
      <c r="M3" s="89" t="s">
        <v>44</v>
      </c>
      <c r="N3" s="89"/>
      <c r="O3" s="89"/>
      <c r="P3" s="89"/>
      <c r="Q3" s="92" t="s">
        <v>1</v>
      </c>
      <c r="R3" s="93"/>
      <c r="S3" s="58" t="s">
        <v>4621</v>
      </c>
      <c r="T3" s="58">
        <f t="shared" ref="T3:AD3" si="0">SUM(T5:T550)</f>
        <v>120821.24101899999</v>
      </c>
      <c r="U3" s="58">
        <f t="shared" si="0"/>
        <v>8079.5199999999995</v>
      </c>
      <c r="V3" s="58">
        <f t="shared" si="0"/>
        <v>4326.3759452491195</v>
      </c>
      <c r="W3" s="58">
        <f t="shared" si="0"/>
        <v>3753.1440547508814</v>
      </c>
      <c r="X3" s="58">
        <f t="shared" si="0"/>
        <v>9424.2739999999994</v>
      </c>
      <c r="Y3" s="58">
        <f t="shared" si="0"/>
        <v>161.92500000000001</v>
      </c>
      <c r="Z3" s="58">
        <f t="shared" si="0"/>
        <v>67189.828680000006</v>
      </c>
      <c r="AA3" s="58">
        <f t="shared" si="0"/>
        <v>19438.511090595897</v>
      </c>
      <c r="AB3" s="58">
        <f t="shared" si="0"/>
        <v>47751.317589404098</v>
      </c>
      <c r="AC3" s="58">
        <f t="shared" si="0"/>
        <v>737.2</v>
      </c>
      <c r="AD3" s="58">
        <f t="shared" si="0"/>
        <v>4800</v>
      </c>
      <c r="AE3" s="89" t="s">
        <v>2</v>
      </c>
      <c r="AF3" s="89"/>
      <c r="AG3" s="89" t="s">
        <v>3</v>
      </c>
      <c r="AH3" s="89"/>
      <c r="AI3" s="89"/>
      <c r="AJ3" s="94" t="s">
        <v>4627</v>
      </c>
      <c r="AK3" s="95"/>
      <c r="AL3" s="95"/>
      <c r="AM3" s="95"/>
      <c r="AN3" s="95"/>
      <c r="AO3" s="95"/>
      <c r="AP3" s="96"/>
      <c r="AQ3" s="24"/>
      <c r="AR3" s="24"/>
      <c r="AS3" s="90" t="s">
        <v>4</v>
      </c>
      <c r="AT3" s="91"/>
      <c r="AU3" s="91"/>
      <c r="AV3" s="91"/>
      <c r="AW3" s="91"/>
    </row>
    <row r="4" spans="1:49" ht="70.5"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8" t="s">
        <v>33</v>
      </c>
      <c r="O4" s="8" t="s">
        <v>43</v>
      </c>
      <c r="P4" s="8" t="s">
        <v>45</v>
      </c>
      <c r="Q4" s="9" t="s">
        <v>27</v>
      </c>
      <c r="R4" s="9" t="s">
        <v>40</v>
      </c>
      <c r="S4" s="54" t="s">
        <v>4319</v>
      </c>
      <c r="T4" s="54" t="s">
        <v>70</v>
      </c>
      <c r="U4" s="54" t="s">
        <v>4613</v>
      </c>
      <c r="V4" s="54" t="s">
        <v>4614</v>
      </c>
      <c r="W4" s="54" t="s">
        <v>4615</v>
      </c>
      <c r="X4" s="54" t="s">
        <v>4616</v>
      </c>
      <c r="Y4" s="54" t="s">
        <v>4617</v>
      </c>
      <c r="Z4" s="54" t="s">
        <v>4618</v>
      </c>
      <c r="AA4" s="54" t="s">
        <v>4619</v>
      </c>
      <c r="AB4" s="54" t="s">
        <v>4620</v>
      </c>
      <c r="AC4" s="57" t="s">
        <v>611</v>
      </c>
      <c r="AD4" s="54" t="s">
        <v>4337</v>
      </c>
      <c r="AE4" s="7" t="s">
        <v>9</v>
      </c>
      <c r="AF4" s="7" t="s">
        <v>10</v>
      </c>
      <c r="AG4" s="7" t="s">
        <v>11</v>
      </c>
      <c r="AH4" s="56" t="s">
        <v>4628</v>
      </c>
      <c r="AI4" s="7" t="s">
        <v>12</v>
      </c>
      <c r="AJ4" s="56" t="s">
        <v>4622</v>
      </c>
      <c r="AK4" s="56" t="s">
        <v>4623</v>
      </c>
      <c r="AL4" s="56" t="s">
        <v>4624</v>
      </c>
      <c r="AM4" s="56" t="s">
        <v>4625</v>
      </c>
      <c r="AN4" s="56" t="s">
        <v>4623</v>
      </c>
      <c r="AO4" s="56" t="s">
        <v>4624</v>
      </c>
      <c r="AP4" s="56" t="s">
        <v>4626</v>
      </c>
      <c r="AQ4" s="7" t="s">
        <v>13</v>
      </c>
      <c r="AR4" s="7" t="s">
        <v>14</v>
      </c>
      <c r="AS4" s="7" t="s">
        <v>30</v>
      </c>
      <c r="AT4" s="7" t="s">
        <v>15</v>
      </c>
      <c r="AU4" s="7" t="s">
        <v>16</v>
      </c>
      <c r="AV4" s="7" t="s">
        <v>17</v>
      </c>
      <c r="AW4" s="7" t="s">
        <v>18</v>
      </c>
    </row>
    <row r="5" spans="1:49" s="26" customFormat="1" ht="25" x14ac:dyDescent="0.25">
      <c r="A5" s="32" t="s">
        <v>48</v>
      </c>
      <c r="B5" s="10">
        <v>32</v>
      </c>
      <c r="C5" s="11">
        <v>38119</v>
      </c>
      <c r="D5" s="11">
        <v>38131.291666666701</v>
      </c>
      <c r="E5" s="10" t="s">
        <v>49</v>
      </c>
      <c r="F5" s="10" t="s">
        <v>50</v>
      </c>
      <c r="G5" s="10" t="s">
        <v>51</v>
      </c>
      <c r="H5" s="10"/>
      <c r="I5" s="10"/>
      <c r="J5" s="10" t="s">
        <v>51</v>
      </c>
      <c r="K5" s="10"/>
      <c r="L5" s="10"/>
      <c r="M5" s="10">
        <v>193.8</v>
      </c>
      <c r="N5" s="10"/>
      <c r="O5" s="10"/>
      <c r="P5" s="10">
        <v>193.8</v>
      </c>
      <c r="Q5" s="10" t="s">
        <v>52</v>
      </c>
      <c r="R5" s="10" t="s">
        <v>53</v>
      </c>
      <c r="S5" s="10" t="str" cm="1">
        <f t="array" ref="S5">IFERROR(INDEX(Queue_Subname_list!$K$3:$K$22,MATCH(1,($J5=Queue_Subname_list!$L$3:$L$22)*($K5=Queue_Subname_list!$M$3:$M$22)*($L5=Queue_Subname_list!$N$3:$N$22),0)),"Other")</f>
        <v>Wind Turbine</v>
      </c>
      <c r="T5" s="10">
        <f>IF(J5=Queue_Subname_list!$L$9,MIN(M5,P5),0)+IF(K5=Queue_Subname_list!$L$9,MIN(N5,P5),0)+IF(L5=Queue_Subname_list!$L$9,MIN(O5,P5),0)</f>
        <v>0</v>
      </c>
      <c r="U5" s="10">
        <f>IF(J5=Queue_Subname_list!$L$4,MIN(M5,P5),0)+IF(K5=Queue_Subname_list!$L$4,MIN(N5,P5),0)+IF(L5=Queue_Subname_list!$L$4,MIN(O5,P5),0)</f>
        <v>193.8</v>
      </c>
      <c r="V5" s="10">
        <f>IF(Q5="Energy Only",0,IF(S5="Wind Turbine",MIN(U5,P5),IF(OR(S5="Wind-Hybrid", S5="Wind-Solar-Hybrid"),MIN(MAX(P5-T5,0)/INDEX(Queue_Subname_list!$R$6:$T$6,1,MATCH(AH5,Queue_Subname_list!$R$4:$T$4,0)),U5),0)))</f>
        <v>193.8</v>
      </c>
      <c r="W5" s="10">
        <f t="shared" ref="W5:W68" si="1">U5-V5</f>
        <v>0</v>
      </c>
      <c r="X5" s="10">
        <f>IF(AND(S5="Offshore Wind",OR(Q5="Full Capacity",Q5="Partial Capacity")),IF(J5=Queue_Subname_list!$L$5,M5,0)+IF(K5=Queue_Subname_list!$L$5,N5,0),0)</f>
        <v>0</v>
      </c>
      <c r="Y5" s="10">
        <f>IF(AND(S5="Offshore Wind",Q5="Energy Only"),IF(J5=Queue_Subname_list!$L$5,M5,0)+IF(K5=Queue_Subname_list!$L$5,N5,0),0)</f>
        <v>0</v>
      </c>
      <c r="Z5" s="10">
        <f>IF(J5=Queue_Subname_list!$L$8,MIN(M5,P5),0)+IF(K5=Queue_Subname_list!$L$8,MIN(N5,P5),0)+IF(L5=Queue_Subname_list!$L$8,MIN(O5,P5),0)</f>
        <v>0</v>
      </c>
      <c r="AA5" s="10">
        <f>IF(Q5="Energy Only",0,IF(S5="Solar",MIN(Z5,P5),IF(S5="Solar-Hybrid",MIN(MAX(P5-T5,0)/INDEX(Queue_Subname_list!$R$5:$T$5,1,MATCH(AH5,Queue_Subname_list!$R$4:$T$4,0)),MAX(P5-T5*0.5,0)/INDEX(Queue_Subname_list!$U$5:$W$5,1,MATCH(AH5,Queue_Subname_list!$U$4:$W$4,0)),Z5),0)))</f>
        <v>0</v>
      </c>
      <c r="AB5" s="10">
        <f t="shared" ref="AB5:AB68" si="2">Z5-AA5</f>
        <v>0</v>
      </c>
      <c r="AC5" s="10">
        <f>IF(J5=Queue_Subname_list!$L$3,MIN(M5,P5),0)+IF(K5=Queue_Subname_list!$L$3,MIN(N5,P5),0)+IF(L5=Queue_Subname_list!$L$3,MIN(O5,P5),0)</f>
        <v>0</v>
      </c>
      <c r="AD5" s="10">
        <f t="shared" ref="AD5:AD68" si="3">IF(S5="LDES",P5,0)</f>
        <v>0</v>
      </c>
      <c r="AE5" s="10" t="s">
        <v>54</v>
      </c>
      <c r="AF5" s="10" t="s">
        <v>55</v>
      </c>
      <c r="AG5" s="10" t="s">
        <v>56</v>
      </c>
      <c r="AH5" s="10" t="str">
        <f t="shared" ref="AH5:AH68" si="4">IF(OR(AG5="SDGE",AG5="SCE",AG5="PGAE"),AG5,"SCE")</f>
        <v>SDGE</v>
      </c>
      <c r="AI5" s="12" t="s">
        <v>57</v>
      </c>
      <c r="AJ5" s="12" t="str">
        <f>IFERROR(INDEX(Queue_Subname_list!$B$2:$B$598,MATCH($AI5,Queue_Subname_list!$A$2:$A$598,0),1),"not found")</f>
        <v>Boulevard East</v>
      </c>
      <c r="AK5" s="12">
        <f>IFERROR(INDEX(Queue_Subname_list!$C$2:$C$598,MATCH($AI5,Queue_Subname_list!$A$2:$A$598,0),1),"not found")</f>
        <v>138</v>
      </c>
      <c r="AL5" s="12" t="str" cm="1">
        <f t="array" ref="AL5">IFERROR(MATCH(1,($AJ5=Substation_Info!$B$5:$B$322)*($AK5=Substation_Info!$C$5:$C$322),0),"notfound")</f>
        <v>notfound</v>
      </c>
      <c r="AM5" s="12" t="str">
        <f>IF($AL5="notfound",IFERROR(INDEX(Queue_Subname_list!$D$2:$D$594,MATCH($AI5,Queue_Subname_list!$A$2:$A$594,0),1),"not found"),0)</f>
        <v>ECO</v>
      </c>
      <c r="AN5" s="12">
        <f>IF($AL5="notfound",IFERROR(INDEX(Queue_Subname_list!$E$2:$E$594,MATCH($AI5,Queue_Subname_list!$A$2:$A$594,0),1),"not found"),0)</f>
        <v>115</v>
      </c>
      <c r="AO5" s="12" cm="1">
        <f t="array" ref="AO5">IF(AM5=0, "N/A",IFERROR(MATCH(1,($AM5=Substation_Info!$B$5:$B$322)*($AN5=Substation_Info!$C$5:$C$322),0),"notfound"))</f>
        <v>71</v>
      </c>
      <c r="AP5" s="12">
        <f t="shared" ref="AP5:AP68" si="5">IF(AND(AL5="notfound",OR(AO5="not found",AO5="N/A"))=TRUE,0,1)</f>
        <v>1</v>
      </c>
      <c r="AQ5" s="11">
        <v>39326.291666666701</v>
      </c>
      <c r="AR5" s="11">
        <v>44926.333333333299</v>
      </c>
      <c r="AS5" s="10" t="s">
        <v>58</v>
      </c>
      <c r="AT5" s="10" t="s">
        <v>59</v>
      </c>
      <c r="AU5" s="10" t="s">
        <v>59</v>
      </c>
      <c r="AV5" s="10" t="s">
        <v>60</v>
      </c>
      <c r="AW5" s="10" t="s">
        <v>61</v>
      </c>
    </row>
    <row r="6" spans="1:49" s="26" customFormat="1" ht="37.5" x14ac:dyDescent="0.25">
      <c r="A6" s="32" t="s">
        <v>62</v>
      </c>
      <c r="B6" s="10">
        <v>72</v>
      </c>
      <c r="C6" s="11">
        <v>38468</v>
      </c>
      <c r="D6" s="11">
        <v>38524.291666666701</v>
      </c>
      <c r="E6" s="10" t="s">
        <v>49</v>
      </c>
      <c r="F6" s="10" t="s">
        <v>50</v>
      </c>
      <c r="G6" s="10" t="s">
        <v>63</v>
      </c>
      <c r="H6" s="10"/>
      <c r="I6" s="10"/>
      <c r="J6" s="10" t="s">
        <v>64</v>
      </c>
      <c r="K6" s="10"/>
      <c r="L6" s="10"/>
      <c r="M6" s="10">
        <v>500</v>
      </c>
      <c r="N6" s="10"/>
      <c r="O6" s="10"/>
      <c r="P6" s="10">
        <v>500</v>
      </c>
      <c r="Q6" s="10" t="s">
        <v>65</v>
      </c>
      <c r="R6" s="10"/>
      <c r="S6" s="10" t="str" cm="1">
        <f t="array" ref="S6">IFERROR(INDEX(Queue_Subname_list!$K$3:$K$22,MATCH(1,($J6=Queue_Subname_list!$L$3:$L$22)*($K6=Queue_Subname_list!$M$3:$M$22)*($L6=Queue_Subname_list!$N$3:$N$22),0)),"Other")</f>
        <v>LDES</v>
      </c>
      <c r="T6" s="10">
        <f>IF(J6=Queue_Subname_list!$L$9,MIN(M6,P6),0)+IF(K6=Queue_Subname_list!$L$9,MIN(N6,P6),0)+IF(L6=Queue_Subname_list!$L$9,MIN(O6,P6),0)</f>
        <v>0</v>
      </c>
      <c r="U6" s="10">
        <f>IF(J6=Queue_Subname_list!$L$4,MIN(M6,P6),0)+IF(K6=Queue_Subname_list!$L$4,MIN(N6,P6),0)+IF(L6=Queue_Subname_list!$L$4,MIN(O6,P6),0)</f>
        <v>0</v>
      </c>
      <c r="V6" s="10">
        <f>IF(Q6="Energy Only",0,IF(S6="Wind Turbine",MIN(U6,P6),IF(OR(S6="Wind-Hybrid", S6="Wind-Solar-Hybrid"),MIN(MAX(P6-T6,0)/INDEX(Queue_Subname_list!$R$6:$T$6,1,MATCH(AH6,Queue_Subname_list!$R$4:$T$4,0)),U6),0)))</f>
        <v>0</v>
      </c>
      <c r="W6" s="10">
        <f t="shared" si="1"/>
        <v>0</v>
      </c>
      <c r="X6" s="10">
        <f>IF(AND(S6="Offshore Wind",OR(Q6="Full Capacity",Q6="Partial Capacity")),IF(J6=Queue_Subname_list!$L$5,M6,0)+IF(K6=Queue_Subname_list!$L$5,N6,0),0)</f>
        <v>0</v>
      </c>
      <c r="Y6" s="10">
        <f>IF(AND(S6="Offshore Wind",Q6="Energy Only"),IF(J6=Queue_Subname_list!$L$5,M6,0)+IF(K6=Queue_Subname_list!$L$5,N6,0),0)</f>
        <v>0</v>
      </c>
      <c r="Z6" s="10">
        <f>IF(J6=Queue_Subname_list!$L$8,MIN(M6,P6),0)+IF(K6=Queue_Subname_list!$L$8,MIN(N6,P6),0)+IF(L6=Queue_Subname_list!$L$8,MIN(O6,P6),0)</f>
        <v>0</v>
      </c>
      <c r="AA6" s="10">
        <f>IF(Q6="Energy Only",0,IF(S6="Solar",MIN(Z6,P6),IF(S6="Solar-Hybrid",MIN(MAX(P6-T6,0)/INDEX(Queue_Subname_list!$R$5:$T$5,1,MATCH(AH6,Queue_Subname_list!$R$4:$T$4,0)),MAX(P6-T6*0.5,0)/INDEX(Queue_Subname_list!$U$5:$W$5,1,MATCH(AH6,Queue_Subname_list!$U$4:$W$4,0)),Z6),0)))</f>
        <v>0</v>
      </c>
      <c r="AB6" s="10">
        <f t="shared" si="2"/>
        <v>0</v>
      </c>
      <c r="AC6" s="10">
        <f>IF(J6=Queue_Subname_list!$L$3,MIN(M6,P6),0)+IF(K6=Queue_Subname_list!$L$3,MIN(N6,P6),0)+IF(L6=Queue_Subname_list!$L$3,MIN(O6,P6),0)</f>
        <v>0</v>
      </c>
      <c r="AD6" s="10">
        <f t="shared" si="3"/>
        <v>500</v>
      </c>
      <c r="AE6" s="10" t="s">
        <v>66</v>
      </c>
      <c r="AF6" s="10" t="s">
        <v>55</v>
      </c>
      <c r="AG6" s="10" t="s">
        <v>56</v>
      </c>
      <c r="AH6" s="10" t="str">
        <f t="shared" si="4"/>
        <v>SDGE</v>
      </c>
      <c r="AI6" s="12" t="s">
        <v>67</v>
      </c>
      <c r="AJ6" s="12" t="str">
        <f>IFERROR(INDEX(Queue_Subname_list!$B$2:$B$598,MATCH($AI6,Queue_Subname_list!$A$2:$A$598,0),1),"not found")</f>
        <v>Lee Lake (Proposed)</v>
      </c>
      <c r="AK6" s="12">
        <f>IFERROR(INDEX(Queue_Subname_list!$C$2:$C$598,MATCH($AI6,Queue_Subname_list!$A$2:$A$598,0),1),"not found")</f>
        <v>500</v>
      </c>
      <c r="AL6" s="12" cm="1">
        <f t="array" ref="AL6">IFERROR(MATCH(1,($AJ6=Substation_Info!$B$5:$B$322)*($AK6=Substation_Info!$C$5:$C$322),0),"notfound")</f>
        <v>140</v>
      </c>
      <c r="AM6" s="12">
        <f>IF($AL6="notfound",IFERROR(INDEX(Queue_Subname_list!$D$2:$D$594,MATCH($AI6,Queue_Subname_list!$A$2:$A$594,0),1),"not found"),0)</f>
        <v>0</v>
      </c>
      <c r="AN6" s="12">
        <f>IF($AL6="notfound",IFERROR(INDEX(Queue_Subname_list!$E$2:$E$594,MATCH($AI6,Queue_Subname_list!$A$2:$A$594,0),1),"not found"),0)</f>
        <v>0</v>
      </c>
      <c r="AO6" s="12" t="str" cm="1">
        <f t="array" ref="AO6">IF(AM6=0, "N/A",IFERROR(MATCH(1,($AM6=Substation_Info!$B$5:$B$322)*($AN6=Substation_Info!$C$5:$C$322),0),"notfound"))</f>
        <v>N/A</v>
      </c>
      <c r="AP6" s="12">
        <f t="shared" si="5"/>
        <v>1</v>
      </c>
      <c r="AQ6" s="11">
        <v>39813.333333333299</v>
      </c>
      <c r="AR6" s="11">
        <v>47118.333333333299</v>
      </c>
      <c r="AS6" s="10" t="s">
        <v>58</v>
      </c>
      <c r="AT6" s="10" t="s">
        <v>59</v>
      </c>
      <c r="AU6" s="10" t="s">
        <v>68</v>
      </c>
      <c r="AV6" s="10" t="s">
        <v>60</v>
      </c>
      <c r="AW6" s="10" t="s">
        <v>61</v>
      </c>
    </row>
    <row r="7" spans="1:49" s="26" customFormat="1" ht="37.5" x14ac:dyDescent="0.25">
      <c r="A7" s="32" t="s">
        <v>69</v>
      </c>
      <c r="B7" s="10">
        <v>138</v>
      </c>
      <c r="C7" s="11">
        <v>39013</v>
      </c>
      <c r="D7" s="11">
        <v>39013.291666666701</v>
      </c>
      <c r="E7" s="10" t="s">
        <v>49</v>
      </c>
      <c r="F7" s="10" t="s">
        <v>50</v>
      </c>
      <c r="G7" s="10" t="s">
        <v>51</v>
      </c>
      <c r="H7" s="10" t="s">
        <v>63</v>
      </c>
      <c r="I7" s="10"/>
      <c r="J7" s="10" t="s">
        <v>51</v>
      </c>
      <c r="K7" s="10" t="s">
        <v>70</v>
      </c>
      <c r="L7" s="10"/>
      <c r="M7" s="10">
        <v>60</v>
      </c>
      <c r="N7" s="10">
        <v>90</v>
      </c>
      <c r="O7" s="10"/>
      <c r="P7" s="10">
        <v>150</v>
      </c>
      <c r="Q7" s="10" t="s">
        <v>52</v>
      </c>
      <c r="R7" s="10" t="s">
        <v>53</v>
      </c>
      <c r="S7" s="10" t="str" cm="1">
        <f t="array" ref="S7">IFERROR(INDEX(Queue_Subname_list!$K$3:$K$22,MATCH(1,($J7=Queue_Subname_list!$L$3:$L$22)*($K7=Queue_Subname_list!$M$3:$M$22)*($L7=Queue_Subname_list!$N$3:$N$22),0)),"Other")</f>
        <v>Wind-Hybrid</v>
      </c>
      <c r="T7" s="10">
        <f>IF(J7=Queue_Subname_list!$L$9,MIN(M7,P7),0)+IF(K7=Queue_Subname_list!$L$9,MIN(N7,P7),0)+IF(L7=Queue_Subname_list!$L$9,MIN(O7,P7),0)</f>
        <v>90</v>
      </c>
      <c r="U7" s="10">
        <f>IF(J7=Queue_Subname_list!$L$4,MIN(M7,P7),0)+IF(K7=Queue_Subname_list!$L$4,MIN(N7,P7),0)+IF(L7=Queue_Subname_list!$L$4,MIN(O7,P7),0)</f>
        <v>60</v>
      </c>
      <c r="V7" s="10">
        <f>IF(Q7="Energy Only",0,IF(S7="Wind Turbine",MIN(U7,P7),IF(OR(S7="Wind-Hybrid", S7="Wind-Solar-Hybrid"),MIN(MAX(P7-T7,0)/INDEX(Queue_Subname_list!$R$6:$T$6,1,MATCH(AH7,Queue_Subname_list!$R$4:$T$4,0)),U7),0)))</f>
        <v>60</v>
      </c>
      <c r="W7" s="10">
        <f t="shared" si="1"/>
        <v>0</v>
      </c>
      <c r="X7" s="10">
        <f>IF(AND(S7="Offshore Wind",OR(Q7="Full Capacity",Q7="Partial Capacity")),IF(J7=Queue_Subname_list!$L$5,M7,0)+IF(K7=Queue_Subname_list!$L$5,N7,0),0)</f>
        <v>0</v>
      </c>
      <c r="Y7" s="10">
        <f>IF(AND(S7="Offshore Wind",Q7="Energy Only"),IF(J7=Queue_Subname_list!$L$5,M7,0)+IF(K7=Queue_Subname_list!$L$5,N7,0),0)</f>
        <v>0</v>
      </c>
      <c r="Z7" s="10">
        <f>IF(J7=Queue_Subname_list!$L$8,MIN(M7,P7),0)+IF(K7=Queue_Subname_list!$L$8,MIN(N7,P7),0)+IF(L7=Queue_Subname_list!$L$8,MIN(O7,P7),0)</f>
        <v>0</v>
      </c>
      <c r="AA7" s="10">
        <f>IF(Q7="Energy Only",0,IF(S7="Solar",MIN(Z7,P7),IF(S7="Solar-Hybrid",MIN(MAX(P7-T7,0)/INDEX(Queue_Subname_list!$R$5:$T$5,1,MATCH(AH7,Queue_Subname_list!$R$4:$T$4,0)),MAX(P7-T7*0.5,0)/INDEX(Queue_Subname_list!$U$5:$W$5,1,MATCH(AH7,Queue_Subname_list!$U$4:$W$4,0)),Z7),0)))</f>
        <v>0</v>
      </c>
      <c r="AB7" s="10">
        <f t="shared" si="2"/>
        <v>0</v>
      </c>
      <c r="AC7" s="10">
        <f>IF(J7=Queue_Subname_list!$L$3,MIN(M7,P7),0)+IF(K7=Queue_Subname_list!$L$3,MIN(N7,P7),0)+IF(L7=Queue_Subname_list!$L$3,MIN(O7,P7),0)</f>
        <v>0</v>
      </c>
      <c r="AD7" s="10">
        <f t="shared" si="3"/>
        <v>0</v>
      </c>
      <c r="AE7" s="10" t="s">
        <v>66</v>
      </c>
      <c r="AF7" s="10" t="s">
        <v>55</v>
      </c>
      <c r="AG7" s="10" t="s">
        <v>71</v>
      </c>
      <c r="AH7" s="10" t="str">
        <f t="shared" si="4"/>
        <v>SCE</v>
      </c>
      <c r="AI7" s="12" t="s">
        <v>72</v>
      </c>
      <c r="AJ7" s="12" t="str">
        <f>IFERROR(INDEX(Queue_Subname_list!$B$2:$B$598,MATCH($AI7,Queue_Subname_list!$A$2:$A$598,0),1),"not found")</f>
        <v>Devers</v>
      </c>
      <c r="AK7" s="12">
        <f>IFERROR(INDEX(Queue_Subname_list!$C$2:$C$598,MATCH($AI7,Queue_Subname_list!$A$2:$A$598,0),1),"not found")</f>
        <v>230</v>
      </c>
      <c r="AL7" s="12" cm="1">
        <f t="array" ref="AL7">IFERROR(MATCH(1,($AJ7=Substation_Info!$B$5:$B$322)*($AK7=Substation_Info!$C$5:$C$322),0),"notfound")</f>
        <v>62</v>
      </c>
      <c r="AM7" s="12">
        <f>IF($AL7="notfound",IFERROR(INDEX(Queue_Subname_list!$D$2:$D$594,MATCH($AI7,Queue_Subname_list!$A$2:$A$594,0),1),"not found"),0)</f>
        <v>0</v>
      </c>
      <c r="AN7" s="12">
        <f>IF($AL7="notfound",IFERROR(INDEX(Queue_Subname_list!$E$2:$E$594,MATCH($AI7,Queue_Subname_list!$A$2:$A$594,0),1),"not found"),0)</f>
        <v>0</v>
      </c>
      <c r="AO7" s="12" t="str" cm="1">
        <f t="array" ref="AO7">IF(AM7=0, "N/A",IFERROR(MATCH(1,($AM7=Substation_Info!$B$5:$B$322)*($AN7=Substation_Info!$C$5:$C$322),0),"notfound"))</f>
        <v>N/A</v>
      </c>
      <c r="AP7" s="12">
        <f t="shared" si="5"/>
        <v>1</v>
      </c>
      <c r="AQ7" s="11">
        <v>39813.333333333299</v>
      </c>
      <c r="AR7" s="11">
        <v>45595.291666666701</v>
      </c>
      <c r="AS7" s="10" t="s">
        <v>58</v>
      </c>
      <c r="AT7" s="10" t="s">
        <v>59</v>
      </c>
      <c r="AU7" s="10" t="s">
        <v>59</v>
      </c>
      <c r="AV7" s="10" t="s">
        <v>60</v>
      </c>
      <c r="AW7" s="10" t="s">
        <v>61</v>
      </c>
    </row>
    <row r="8" spans="1:49" s="26" customFormat="1" ht="25" x14ac:dyDescent="0.25">
      <c r="A8" s="32" t="s">
        <v>73</v>
      </c>
      <c r="B8" s="10">
        <v>146</v>
      </c>
      <c r="C8" s="11">
        <v>39037</v>
      </c>
      <c r="D8" s="11">
        <v>39037.333333333299</v>
      </c>
      <c r="E8" s="10" t="s">
        <v>49</v>
      </c>
      <c r="F8" s="10" t="s">
        <v>50</v>
      </c>
      <c r="G8" s="10" t="s">
        <v>74</v>
      </c>
      <c r="H8" s="10" t="s">
        <v>63</v>
      </c>
      <c r="I8" s="10"/>
      <c r="J8" s="10" t="s">
        <v>75</v>
      </c>
      <c r="K8" s="10" t="s">
        <v>70</v>
      </c>
      <c r="L8" s="10"/>
      <c r="M8" s="10">
        <v>250</v>
      </c>
      <c r="N8" s="10">
        <v>230</v>
      </c>
      <c r="O8" s="10"/>
      <c r="P8" s="10">
        <v>250</v>
      </c>
      <c r="Q8" s="10" t="s">
        <v>52</v>
      </c>
      <c r="R8" s="10" t="s">
        <v>53</v>
      </c>
      <c r="S8" s="10" t="str" cm="1">
        <f t="array" ref="S8">IFERROR(INDEX(Queue_Subname_list!$K$3:$K$22,MATCH(1,($J8=Queue_Subname_list!$L$3:$L$22)*($K8=Queue_Subname_list!$M$3:$M$22)*($L8=Queue_Subname_list!$N$3:$N$22),0)),"Other")</f>
        <v>Solar-Hybrid</v>
      </c>
      <c r="T8" s="10">
        <f>IF(J8=Queue_Subname_list!$L$9,MIN(M8,P8),0)+IF(K8=Queue_Subname_list!$L$9,MIN(N8,P8),0)+IF(L8=Queue_Subname_list!$L$9,MIN(O8,P8),0)</f>
        <v>230</v>
      </c>
      <c r="U8" s="10">
        <f>IF(J8=Queue_Subname_list!$L$4,MIN(M8,P8),0)+IF(K8=Queue_Subname_list!$L$4,MIN(N8,P8),0)+IF(L8=Queue_Subname_list!$L$4,MIN(O8,P8),0)</f>
        <v>0</v>
      </c>
      <c r="V8" s="10">
        <f>IF(Q8="Energy Only",0,IF(S8="Wind Turbine",MIN(U8,P8),IF(OR(S8="Wind-Hybrid", S8="Wind-Solar-Hybrid"),MIN(MAX(P8-T8,0)/INDEX(Queue_Subname_list!$R$6:$T$6,1,MATCH(AH8,Queue_Subname_list!$R$4:$T$4,0)),U8),0)))</f>
        <v>0</v>
      </c>
      <c r="W8" s="10">
        <f t="shared" si="1"/>
        <v>0</v>
      </c>
      <c r="X8" s="10">
        <f>IF(AND(S8="Offshore Wind",OR(Q8="Full Capacity",Q8="Partial Capacity")),IF(J8=Queue_Subname_list!$L$5,M8,0)+IF(K8=Queue_Subname_list!$L$5,N8,0),0)</f>
        <v>0</v>
      </c>
      <c r="Y8" s="10">
        <f>IF(AND(S8="Offshore Wind",Q8="Energy Only"),IF(J8=Queue_Subname_list!$L$5,M8,0)+IF(K8=Queue_Subname_list!$L$5,N8,0),0)</f>
        <v>0</v>
      </c>
      <c r="Z8" s="10">
        <f>IF(J8=Queue_Subname_list!$L$8,MIN(M8,P8),0)+IF(K8=Queue_Subname_list!$L$8,MIN(N8,P8),0)+IF(L8=Queue_Subname_list!$L$8,MIN(O8,P8),0)</f>
        <v>250</v>
      </c>
      <c r="AA8" s="10">
        <f>IF(Q8="Energy Only",0,IF(S8="Solar",MIN(Z8,P8),IF(S8="Solar-Hybrid",MIN(MAX(P8-T8,0)/INDEX(Queue_Subname_list!$R$5:$T$5,1,MATCH(AH8,Queue_Subname_list!$R$4:$T$4,0)),MAX(P8-T8*0.5,0)/INDEX(Queue_Subname_list!$U$5:$W$5,1,MATCH(AH8,Queue_Subname_list!$U$4:$W$4,0)),Z8),0)))</f>
        <v>188.67924528301887</v>
      </c>
      <c r="AB8" s="10">
        <f t="shared" si="2"/>
        <v>61.320754716981128</v>
      </c>
      <c r="AC8" s="10">
        <f>IF(J8=Queue_Subname_list!$L$3,MIN(M8,P8),0)+IF(K8=Queue_Subname_list!$L$3,MIN(N8,P8),0)+IF(L8=Queue_Subname_list!$L$3,MIN(O8,P8),0)</f>
        <v>0</v>
      </c>
      <c r="AD8" s="10">
        <f t="shared" si="3"/>
        <v>0</v>
      </c>
      <c r="AE8" s="10" t="s">
        <v>66</v>
      </c>
      <c r="AF8" s="10" t="s">
        <v>55</v>
      </c>
      <c r="AG8" s="10" t="s">
        <v>71</v>
      </c>
      <c r="AH8" s="10" t="str">
        <f t="shared" si="4"/>
        <v>SCE</v>
      </c>
      <c r="AI8" s="12" t="s">
        <v>76</v>
      </c>
      <c r="AJ8" s="12" t="str">
        <f>IFERROR(INDEX(Queue_Subname_list!$B$2:$B$598,MATCH($AI8,Queue_Subname_list!$A$2:$A$598,0),1),"not found")</f>
        <v>Redbluff</v>
      </c>
      <c r="AK8" s="12">
        <f>IFERROR(INDEX(Queue_Subname_list!$C$2:$C$598,MATCH($AI8,Queue_Subname_list!$A$2:$A$598,0),1),"not found")</f>
        <v>230</v>
      </c>
      <c r="AL8" s="12" cm="1">
        <f t="array" ref="AL8">IFERROR(MATCH(1,($AJ8=Substation_Info!$B$5:$B$322)*($AK8=Substation_Info!$C$5:$C$322),0),"notfound")</f>
        <v>227</v>
      </c>
      <c r="AM8" s="12">
        <f>IF($AL8="notfound",IFERROR(INDEX(Queue_Subname_list!$D$2:$D$594,MATCH($AI8,Queue_Subname_list!$A$2:$A$594,0),1),"not found"),0)</f>
        <v>0</v>
      </c>
      <c r="AN8" s="12">
        <f>IF($AL8="notfound",IFERROR(INDEX(Queue_Subname_list!$E$2:$E$594,MATCH($AI8,Queue_Subname_list!$A$2:$A$594,0),1),"not found"),0)</f>
        <v>0</v>
      </c>
      <c r="AO8" s="12" t="str" cm="1">
        <f t="array" ref="AO8">IF(AM8=0, "N/A",IFERROR(MATCH(1,($AM8=Substation_Info!$B$5:$B$322)*($AN8=Substation_Info!$C$5:$C$322),0),"notfound"))</f>
        <v>N/A</v>
      </c>
      <c r="AP8" s="12">
        <f t="shared" si="5"/>
        <v>1</v>
      </c>
      <c r="AQ8" s="11">
        <v>39783.333333333299</v>
      </c>
      <c r="AR8" s="11">
        <v>45139.291666666701</v>
      </c>
      <c r="AS8" s="10" t="s">
        <v>77</v>
      </c>
      <c r="AT8" s="10" t="s">
        <v>59</v>
      </c>
      <c r="AU8" s="10" t="s">
        <v>59</v>
      </c>
      <c r="AV8" s="10" t="s">
        <v>60</v>
      </c>
      <c r="AW8" s="10" t="s">
        <v>61</v>
      </c>
    </row>
    <row r="9" spans="1:49" s="26" customFormat="1" ht="25" x14ac:dyDescent="0.25">
      <c r="A9" s="32" t="s">
        <v>78</v>
      </c>
      <c r="B9" s="10">
        <v>147</v>
      </c>
      <c r="C9" s="11">
        <v>39037</v>
      </c>
      <c r="D9" s="11">
        <v>39037.333333333299</v>
      </c>
      <c r="E9" s="10" t="s">
        <v>49</v>
      </c>
      <c r="F9" s="10" t="s">
        <v>50</v>
      </c>
      <c r="G9" s="10" t="s">
        <v>74</v>
      </c>
      <c r="H9" s="10" t="s">
        <v>63</v>
      </c>
      <c r="I9" s="10"/>
      <c r="J9" s="10" t="s">
        <v>75</v>
      </c>
      <c r="K9" s="10" t="s">
        <v>70</v>
      </c>
      <c r="L9" s="10"/>
      <c r="M9" s="10">
        <v>300</v>
      </c>
      <c r="N9" s="10">
        <v>230</v>
      </c>
      <c r="O9" s="10"/>
      <c r="P9" s="10">
        <v>300</v>
      </c>
      <c r="Q9" s="10" t="s">
        <v>52</v>
      </c>
      <c r="R9" s="10" t="s">
        <v>53</v>
      </c>
      <c r="S9" s="10" t="str" cm="1">
        <f t="array" ref="S9">IFERROR(INDEX(Queue_Subname_list!$K$3:$K$22,MATCH(1,($J9=Queue_Subname_list!$L$3:$L$22)*($K9=Queue_Subname_list!$M$3:$M$22)*($L9=Queue_Subname_list!$N$3:$N$22),0)),"Other")</f>
        <v>Solar-Hybrid</v>
      </c>
      <c r="T9" s="10">
        <f>IF(J9=Queue_Subname_list!$L$9,MIN(M9,P9),0)+IF(K9=Queue_Subname_list!$L$9,MIN(N9,P9),0)+IF(L9=Queue_Subname_list!$L$9,MIN(O9,P9),0)</f>
        <v>230</v>
      </c>
      <c r="U9" s="10">
        <f>IF(J9=Queue_Subname_list!$L$4,MIN(M9,P9),0)+IF(K9=Queue_Subname_list!$L$4,MIN(N9,P9),0)+IF(L9=Queue_Subname_list!$L$4,MIN(O9,P9),0)</f>
        <v>0</v>
      </c>
      <c r="V9" s="10">
        <f>IF(Q9="Energy Only",0,IF(S9="Wind Turbine",MIN(U9,P9),IF(OR(S9="Wind-Hybrid", S9="Wind-Solar-Hybrid"),MIN(MAX(P9-T9,0)/INDEX(Queue_Subname_list!$R$6:$T$6,1,MATCH(AH9,Queue_Subname_list!$R$4:$T$4,0)),U9),0)))</f>
        <v>0</v>
      </c>
      <c r="W9" s="10">
        <f t="shared" si="1"/>
        <v>0</v>
      </c>
      <c r="X9" s="10">
        <f>IF(AND(S9="Offshore Wind",OR(Q9="Full Capacity",Q9="Partial Capacity")),IF(J9=Queue_Subname_list!$L$5,M9,0)+IF(K9=Queue_Subname_list!$L$5,N9,0),0)</f>
        <v>0</v>
      </c>
      <c r="Y9" s="10">
        <f>IF(AND(S9="Offshore Wind",Q9="Energy Only"),IF(J9=Queue_Subname_list!$L$5,M9,0)+IF(K9=Queue_Subname_list!$L$5,N9,0),0)</f>
        <v>0</v>
      </c>
      <c r="Z9" s="10">
        <f>IF(J9=Queue_Subname_list!$L$8,MIN(M9,P9),0)+IF(K9=Queue_Subname_list!$L$8,MIN(N9,P9),0)+IF(L9=Queue_Subname_list!$L$8,MIN(O9,P9),0)</f>
        <v>300</v>
      </c>
      <c r="AA9" s="10">
        <f>IF(Q9="Energy Only",0,IF(S9="Solar",MIN(Z9,P9),IF(S9="Solar-Hybrid",MIN(MAX(P9-T9,0)/INDEX(Queue_Subname_list!$R$5:$T$5,1,MATCH(AH9,Queue_Subname_list!$R$4:$T$4,0)),MAX(P9-T9*0.5,0)/INDEX(Queue_Subname_list!$U$5:$W$5,1,MATCH(AH9,Queue_Subname_list!$U$4:$W$4,0)),Z9),0)))</f>
        <v>300</v>
      </c>
      <c r="AB9" s="10">
        <f t="shared" si="2"/>
        <v>0</v>
      </c>
      <c r="AC9" s="10">
        <f>IF(J9=Queue_Subname_list!$L$3,MIN(M9,P9),0)+IF(K9=Queue_Subname_list!$L$3,MIN(N9,P9),0)+IF(L9=Queue_Subname_list!$L$3,MIN(O9,P9),0)</f>
        <v>0</v>
      </c>
      <c r="AD9" s="10">
        <f t="shared" si="3"/>
        <v>0</v>
      </c>
      <c r="AE9" s="10" t="s">
        <v>66</v>
      </c>
      <c r="AF9" s="10" t="s">
        <v>55</v>
      </c>
      <c r="AG9" s="10" t="s">
        <v>71</v>
      </c>
      <c r="AH9" s="10" t="str">
        <f t="shared" si="4"/>
        <v>SCE</v>
      </c>
      <c r="AI9" s="12" t="s">
        <v>76</v>
      </c>
      <c r="AJ9" s="12" t="str">
        <f>IFERROR(INDEX(Queue_Subname_list!$B$2:$B$598,MATCH($AI9,Queue_Subname_list!$A$2:$A$598,0),1),"not found")</f>
        <v>Redbluff</v>
      </c>
      <c r="AK9" s="12">
        <f>IFERROR(INDEX(Queue_Subname_list!$C$2:$C$598,MATCH($AI9,Queue_Subname_list!$A$2:$A$598,0),1),"not found")</f>
        <v>230</v>
      </c>
      <c r="AL9" s="12" cm="1">
        <f t="array" ref="AL9">IFERROR(MATCH(1,($AJ9=Substation_Info!$B$5:$B$322)*($AK9=Substation_Info!$C$5:$C$322),0),"notfound")</f>
        <v>227</v>
      </c>
      <c r="AM9" s="12">
        <f>IF($AL9="notfound",IFERROR(INDEX(Queue_Subname_list!$D$2:$D$594,MATCH($AI9,Queue_Subname_list!$A$2:$A$594,0),1),"not found"),0)</f>
        <v>0</v>
      </c>
      <c r="AN9" s="12">
        <f>IF($AL9="notfound",IFERROR(INDEX(Queue_Subname_list!$E$2:$E$594,MATCH($AI9,Queue_Subname_list!$A$2:$A$594,0),1),"not found"),0)</f>
        <v>0</v>
      </c>
      <c r="AO9" s="12" t="str" cm="1">
        <f t="array" ref="AO9">IF(AM9=0, "N/A",IFERROR(MATCH(1,($AM9=Substation_Info!$B$5:$B$322)*($AN9=Substation_Info!$C$5:$C$322),0),"notfound"))</f>
        <v>N/A</v>
      </c>
      <c r="AP9" s="12">
        <f t="shared" si="5"/>
        <v>1</v>
      </c>
      <c r="AQ9" s="11">
        <v>40210.333333333299</v>
      </c>
      <c r="AR9" s="11">
        <v>45139.291666666701</v>
      </c>
      <c r="AS9" s="10" t="s">
        <v>77</v>
      </c>
      <c r="AT9" s="10" t="s">
        <v>59</v>
      </c>
      <c r="AU9" s="10" t="s">
        <v>59</v>
      </c>
      <c r="AV9" s="10" t="s">
        <v>60</v>
      </c>
      <c r="AW9" s="10" t="s">
        <v>61</v>
      </c>
    </row>
    <row r="10" spans="1:49" s="26" customFormat="1" ht="25" x14ac:dyDescent="0.25">
      <c r="A10" s="32" t="s">
        <v>79</v>
      </c>
      <c r="B10" s="10">
        <v>294</v>
      </c>
      <c r="C10" s="11">
        <v>39462</v>
      </c>
      <c r="D10" s="11">
        <v>39463.333333333299</v>
      </c>
      <c r="E10" s="10" t="s">
        <v>49</v>
      </c>
      <c r="F10" s="10" t="s">
        <v>80</v>
      </c>
      <c r="G10" s="10" t="s">
        <v>74</v>
      </c>
      <c r="H10" s="10" t="s">
        <v>63</v>
      </c>
      <c r="I10" s="10"/>
      <c r="J10" s="10" t="s">
        <v>75</v>
      </c>
      <c r="K10" s="10" t="s">
        <v>70</v>
      </c>
      <c r="L10" s="10"/>
      <c r="M10" s="10">
        <v>485</v>
      </c>
      <c r="N10" s="10">
        <v>390.2</v>
      </c>
      <c r="O10" s="10"/>
      <c r="P10" s="10">
        <v>485</v>
      </c>
      <c r="Q10" s="10" t="s">
        <v>52</v>
      </c>
      <c r="R10" s="10" t="s">
        <v>53</v>
      </c>
      <c r="S10" s="10" t="str" cm="1">
        <f t="array" ref="S10">IFERROR(INDEX(Queue_Subname_list!$K$3:$K$22,MATCH(1,($J10=Queue_Subname_list!$L$3:$L$22)*($K10=Queue_Subname_list!$M$3:$M$22)*($L10=Queue_Subname_list!$N$3:$N$22),0)),"Other")</f>
        <v>Solar-Hybrid</v>
      </c>
      <c r="T10" s="10">
        <f>IF(J10=Queue_Subname_list!$L$9,MIN(M10,P10),0)+IF(K10=Queue_Subname_list!$L$9,MIN(N10,P10),0)+IF(L10=Queue_Subname_list!$L$9,MIN(O10,P10),0)</f>
        <v>390.2</v>
      </c>
      <c r="U10" s="10">
        <f>IF(J10=Queue_Subname_list!$L$4,MIN(M10,P10),0)+IF(K10=Queue_Subname_list!$L$4,MIN(N10,P10),0)+IF(L10=Queue_Subname_list!$L$4,MIN(O10,P10),0)</f>
        <v>0</v>
      </c>
      <c r="V10" s="10">
        <f>IF(Q10="Energy Only",0,IF(S10="Wind Turbine",MIN(U10,P10),IF(OR(S10="Wind-Hybrid", S10="Wind-Solar-Hybrid"),MIN(MAX(P10-T10,0)/INDEX(Queue_Subname_list!$R$6:$T$6,1,MATCH(AH10,Queue_Subname_list!$R$4:$T$4,0)),U10),0)))</f>
        <v>0</v>
      </c>
      <c r="W10" s="10">
        <f t="shared" si="1"/>
        <v>0</v>
      </c>
      <c r="X10" s="10">
        <f>IF(AND(S10="Offshore Wind",OR(Q10="Full Capacity",Q10="Partial Capacity")),IF(J10=Queue_Subname_list!$L$5,M10,0)+IF(K10=Queue_Subname_list!$L$5,N10,0),0)</f>
        <v>0</v>
      </c>
      <c r="Y10" s="10">
        <f>IF(AND(S10="Offshore Wind",Q10="Energy Only"),IF(J10=Queue_Subname_list!$L$5,M10,0)+IF(K10=Queue_Subname_list!$L$5,N10,0),0)</f>
        <v>0</v>
      </c>
      <c r="Z10" s="10">
        <f>IF(J10=Queue_Subname_list!$L$8,MIN(M10,P10),0)+IF(K10=Queue_Subname_list!$L$8,MIN(N10,P10),0)+IF(L10=Queue_Subname_list!$L$8,MIN(O10,P10),0)</f>
        <v>485</v>
      </c>
      <c r="AA10" s="10">
        <f>IF(Q10="Energy Only",0,IF(S10="Solar",MIN(Z10,P10),IF(S10="Solar-Hybrid",MIN(MAX(P10-T10,0)/INDEX(Queue_Subname_list!$R$5:$T$5,1,MATCH(AH10,Queue_Subname_list!$R$4:$T$4,0)),MAX(P10-T10*0.5,0)/INDEX(Queue_Subname_list!$U$5:$W$5,1,MATCH(AH10,Queue_Subname_list!$U$4:$W$4,0)),Z10),0)))</f>
        <v>485</v>
      </c>
      <c r="AB10" s="10">
        <f t="shared" si="2"/>
        <v>0</v>
      </c>
      <c r="AC10" s="10">
        <f>IF(J10=Queue_Subname_list!$L$3,MIN(M10,P10),0)+IF(K10=Queue_Subname_list!$L$3,MIN(N10,P10),0)+IF(L10=Queue_Subname_list!$L$3,MIN(O10,P10),0)</f>
        <v>0</v>
      </c>
      <c r="AD10" s="10">
        <f t="shared" si="3"/>
        <v>0</v>
      </c>
      <c r="AE10" s="10" t="s">
        <v>66</v>
      </c>
      <c r="AF10" s="10" t="s">
        <v>55</v>
      </c>
      <c r="AG10" s="10" t="s">
        <v>71</v>
      </c>
      <c r="AH10" s="10" t="str">
        <f t="shared" si="4"/>
        <v>SCE</v>
      </c>
      <c r="AI10" s="12" t="s">
        <v>81</v>
      </c>
      <c r="AJ10" s="12" t="str">
        <f>IFERROR(INDEX(Queue_Subname_list!$B$2:$B$598,MATCH($AI10,Queue_Subname_list!$A$2:$A$598,0),1),"not found")</f>
        <v>Colorado River</v>
      </c>
      <c r="AK10" s="12">
        <f>IFERROR(INDEX(Queue_Subname_list!$C$2:$C$598,MATCH($AI10,Queue_Subname_list!$A$2:$A$598,0),1),"not found")</f>
        <v>500</v>
      </c>
      <c r="AL10" s="12" cm="1">
        <f t="array" ref="AL10">IFERROR(MATCH(1,($AJ10=Substation_Info!$B$5:$B$322)*($AK10=Substation_Info!$C$5:$C$322),0),"notfound")</f>
        <v>42</v>
      </c>
      <c r="AM10" s="12">
        <f>IF($AL10="notfound",IFERROR(INDEX(Queue_Subname_list!$D$2:$D$594,MATCH($AI10,Queue_Subname_list!$A$2:$A$594,0),1),"not found"),0)</f>
        <v>0</v>
      </c>
      <c r="AN10" s="12">
        <f>IF($AL10="notfound",IFERROR(INDEX(Queue_Subname_list!$E$2:$E$594,MATCH($AI10,Queue_Subname_list!$A$2:$A$594,0),1),"not found"),0)</f>
        <v>0</v>
      </c>
      <c r="AO10" s="12" t="str" cm="1">
        <f t="array" ref="AO10">IF(AM10=0, "N/A",IFERROR(MATCH(1,($AM10=Substation_Info!$B$5:$B$322)*($AN10=Substation_Info!$C$5:$C$322),0),"notfound"))</f>
        <v>N/A</v>
      </c>
      <c r="AP10" s="12">
        <f t="shared" si="5"/>
        <v>1</v>
      </c>
      <c r="AQ10" s="11">
        <v>41061.291666666701</v>
      </c>
      <c r="AR10" s="11">
        <v>45169.291666666701</v>
      </c>
      <c r="AS10" s="10" t="s">
        <v>82</v>
      </c>
      <c r="AT10" s="10" t="s">
        <v>59</v>
      </c>
      <c r="AU10" s="10" t="s">
        <v>59</v>
      </c>
      <c r="AV10" s="10" t="s">
        <v>82</v>
      </c>
      <c r="AW10" s="10" t="s">
        <v>61</v>
      </c>
    </row>
    <row r="11" spans="1:49" s="26" customFormat="1" ht="25" x14ac:dyDescent="0.25">
      <c r="A11" s="32" t="s">
        <v>83</v>
      </c>
      <c r="B11" s="10">
        <v>365</v>
      </c>
      <c r="C11" s="11">
        <v>39574</v>
      </c>
      <c r="D11" s="11">
        <v>39580.291666666701</v>
      </c>
      <c r="E11" s="10" t="s">
        <v>49</v>
      </c>
      <c r="F11" s="10" t="s">
        <v>80</v>
      </c>
      <c r="G11" s="10" t="s">
        <v>74</v>
      </c>
      <c r="H11" s="10" t="s">
        <v>63</v>
      </c>
      <c r="I11" s="10"/>
      <c r="J11" s="10" t="s">
        <v>75</v>
      </c>
      <c r="K11" s="10" t="s">
        <v>70</v>
      </c>
      <c r="L11" s="10"/>
      <c r="M11" s="10">
        <v>500</v>
      </c>
      <c r="N11" s="10">
        <v>93</v>
      </c>
      <c r="O11" s="10"/>
      <c r="P11" s="10">
        <v>457</v>
      </c>
      <c r="Q11" s="10" t="s">
        <v>65</v>
      </c>
      <c r="R11" s="10" t="s">
        <v>53</v>
      </c>
      <c r="S11" s="10" t="str" cm="1">
        <f t="array" ref="S11">IFERROR(INDEX(Queue_Subname_list!$K$3:$K$22,MATCH(1,($J11=Queue_Subname_list!$L$3:$L$22)*($K11=Queue_Subname_list!$M$3:$M$22)*($L11=Queue_Subname_list!$N$3:$N$22),0)),"Other")</f>
        <v>Solar-Hybrid</v>
      </c>
      <c r="T11" s="10">
        <f>IF(J11=Queue_Subname_list!$L$9,MIN(M11,P11),0)+IF(K11=Queue_Subname_list!$L$9,MIN(N11,P11),0)+IF(L11=Queue_Subname_list!$L$9,MIN(O11,P11),0)</f>
        <v>93</v>
      </c>
      <c r="U11" s="10">
        <f>IF(J11=Queue_Subname_list!$L$4,MIN(M11,P11),0)+IF(K11=Queue_Subname_list!$L$4,MIN(N11,P11),0)+IF(L11=Queue_Subname_list!$L$4,MIN(O11,P11),0)</f>
        <v>0</v>
      </c>
      <c r="V11" s="10">
        <f>IF(Q11="Energy Only",0,IF(S11="Wind Turbine",MIN(U11,P11),IF(OR(S11="Wind-Hybrid", S11="Wind-Solar-Hybrid"),MIN(MAX(P11-T11,0)/INDEX(Queue_Subname_list!$R$6:$T$6,1,MATCH(AH11,Queue_Subname_list!$R$4:$T$4,0)),U11),0)))</f>
        <v>0</v>
      </c>
      <c r="W11" s="10">
        <f t="shared" si="1"/>
        <v>0</v>
      </c>
      <c r="X11" s="10">
        <f>IF(AND(S11="Offshore Wind",OR(Q11="Full Capacity",Q11="Partial Capacity")),IF(J11=Queue_Subname_list!$L$5,M11,0)+IF(K11=Queue_Subname_list!$L$5,N11,0),0)</f>
        <v>0</v>
      </c>
      <c r="Y11" s="10">
        <f>IF(AND(S11="Offshore Wind",Q11="Energy Only"),IF(J11=Queue_Subname_list!$L$5,M11,0)+IF(K11=Queue_Subname_list!$L$5,N11,0),0)</f>
        <v>0</v>
      </c>
      <c r="Z11" s="10">
        <f>IF(J11=Queue_Subname_list!$L$8,MIN(M11,P11),0)+IF(K11=Queue_Subname_list!$L$8,MIN(N11,P11),0)+IF(L11=Queue_Subname_list!$L$8,MIN(O11,P11),0)</f>
        <v>457</v>
      </c>
      <c r="AA11" s="10">
        <f>IF(Q11="Energy Only",0,IF(S11="Solar",MIN(Z11,P11),IF(S11="Solar-Hybrid",MIN(MAX(P11-T11,0)/INDEX(Queue_Subname_list!$R$5:$T$5,1,MATCH(AH11,Queue_Subname_list!$R$4:$T$4,0)),MAX(P11-T11*0.5,0)/INDEX(Queue_Subname_list!$U$5:$W$5,1,MATCH(AH11,Queue_Subname_list!$U$4:$W$4,0)),Z11),0)))</f>
        <v>457</v>
      </c>
      <c r="AB11" s="10">
        <f t="shared" si="2"/>
        <v>0</v>
      </c>
      <c r="AC11" s="10">
        <f>IF(J11=Queue_Subname_list!$L$3,MIN(M11,P11),0)+IF(K11=Queue_Subname_list!$L$3,MIN(N11,P11),0)+IF(L11=Queue_Subname_list!$L$3,MIN(O11,P11),0)</f>
        <v>0</v>
      </c>
      <c r="AD11" s="10">
        <f t="shared" si="3"/>
        <v>0</v>
      </c>
      <c r="AE11" s="10" t="s">
        <v>66</v>
      </c>
      <c r="AF11" s="10" t="s">
        <v>55</v>
      </c>
      <c r="AG11" s="10" t="s">
        <v>71</v>
      </c>
      <c r="AH11" s="10" t="str">
        <f t="shared" si="4"/>
        <v>SCE</v>
      </c>
      <c r="AI11" s="12" t="s">
        <v>76</v>
      </c>
      <c r="AJ11" s="12" t="str">
        <f>IFERROR(INDEX(Queue_Subname_list!$B$2:$B$598,MATCH($AI11,Queue_Subname_list!$A$2:$A$598,0),1),"not found")</f>
        <v>Redbluff</v>
      </c>
      <c r="AK11" s="12">
        <f>IFERROR(INDEX(Queue_Subname_list!$C$2:$C$598,MATCH($AI11,Queue_Subname_list!$A$2:$A$598,0),1),"not found")</f>
        <v>230</v>
      </c>
      <c r="AL11" s="12" cm="1">
        <f t="array" ref="AL11">IFERROR(MATCH(1,($AJ11=Substation_Info!$B$5:$B$322)*($AK11=Substation_Info!$C$5:$C$322),0),"notfound")</f>
        <v>227</v>
      </c>
      <c r="AM11" s="12">
        <f>IF($AL11="notfound",IFERROR(INDEX(Queue_Subname_list!$D$2:$D$594,MATCH($AI11,Queue_Subname_list!$A$2:$A$594,0),1),"not found"),0)</f>
        <v>0</v>
      </c>
      <c r="AN11" s="12">
        <f>IF($AL11="notfound",IFERROR(INDEX(Queue_Subname_list!$E$2:$E$594,MATCH($AI11,Queue_Subname_list!$A$2:$A$594,0),1),"not found"),0)</f>
        <v>0</v>
      </c>
      <c r="AO11" s="12" t="str" cm="1">
        <f t="array" ref="AO11">IF(AM11=0, "N/A",IFERROR(MATCH(1,($AM11=Substation_Info!$B$5:$B$322)*($AN11=Substation_Info!$C$5:$C$322),0),"notfound"))</f>
        <v>N/A</v>
      </c>
      <c r="AP11" s="12">
        <f t="shared" si="5"/>
        <v>1</v>
      </c>
      <c r="AQ11" s="11">
        <v>41636.333333333299</v>
      </c>
      <c r="AR11" s="11">
        <v>45809.291666666701</v>
      </c>
      <c r="AS11" s="10" t="s">
        <v>82</v>
      </c>
      <c r="AT11" s="10" t="s">
        <v>59</v>
      </c>
      <c r="AU11" s="10" t="s">
        <v>59</v>
      </c>
      <c r="AV11" s="10" t="s">
        <v>82</v>
      </c>
      <c r="AW11" s="10" t="s">
        <v>61</v>
      </c>
    </row>
    <row r="12" spans="1:49" s="26" customFormat="1" ht="37.5" x14ac:dyDescent="0.25">
      <c r="A12" s="32" t="s">
        <v>84</v>
      </c>
      <c r="B12" s="10">
        <v>378</v>
      </c>
      <c r="C12" s="11">
        <v>39596</v>
      </c>
      <c r="D12" s="11">
        <v>39596.291666666701</v>
      </c>
      <c r="E12" s="10" t="s">
        <v>49</v>
      </c>
      <c r="F12" s="10" t="s">
        <v>80</v>
      </c>
      <c r="G12" s="10" t="s">
        <v>85</v>
      </c>
      <c r="H12" s="10" t="s">
        <v>63</v>
      </c>
      <c r="I12" s="10"/>
      <c r="J12" s="10" t="s">
        <v>86</v>
      </c>
      <c r="K12" s="10" t="s">
        <v>70</v>
      </c>
      <c r="L12" s="10"/>
      <c r="M12" s="10">
        <v>120</v>
      </c>
      <c r="N12" s="10">
        <v>3</v>
      </c>
      <c r="O12" s="10"/>
      <c r="P12" s="10">
        <v>120</v>
      </c>
      <c r="Q12" s="10" t="s">
        <v>65</v>
      </c>
      <c r="R12" s="10" t="s">
        <v>53</v>
      </c>
      <c r="S12" s="10" t="str" cm="1">
        <f t="array" ref="S12">IFERROR(INDEX(Queue_Subname_list!$K$3:$K$22,MATCH(1,($J12=Queue_Subname_list!$L$3:$L$22)*($K12=Queue_Subname_list!$M$3:$M$22)*($L12=Queue_Subname_list!$N$3:$N$22),0)),"Other")</f>
        <v>Other</v>
      </c>
      <c r="T12" s="10">
        <f>IF(J12=Queue_Subname_list!$L$9,MIN(M12,P12),0)+IF(K12=Queue_Subname_list!$L$9,MIN(N12,P12),0)+IF(L12=Queue_Subname_list!$L$9,MIN(O12,P12),0)</f>
        <v>3</v>
      </c>
      <c r="U12" s="10">
        <f>IF(J12=Queue_Subname_list!$L$4,MIN(M12,P12),0)+IF(K12=Queue_Subname_list!$L$4,MIN(N12,P12),0)+IF(L12=Queue_Subname_list!$L$4,MIN(O12,P12),0)</f>
        <v>0</v>
      </c>
      <c r="V12" s="10">
        <f>IF(Q12="Energy Only",0,IF(S12="Wind Turbine",MIN(U12,P12),IF(OR(S12="Wind-Hybrid", S12="Wind-Solar-Hybrid"),MIN(MAX(P12-T12,0)/INDEX(Queue_Subname_list!$R$6:$T$6,1,MATCH(AH12,Queue_Subname_list!$R$4:$T$4,0)),U12),0)))</f>
        <v>0</v>
      </c>
      <c r="W12" s="10">
        <f t="shared" si="1"/>
        <v>0</v>
      </c>
      <c r="X12" s="10">
        <f>IF(AND(S12="Offshore Wind",OR(Q12="Full Capacity",Q12="Partial Capacity")),IF(J12=Queue_Subname_list!$L$5,M12,0)+IF(K12=Queue_Subname_list!$L$5,N12,0),0)</f>
        <v>0</v>
      </c>
      <c r="Y12" s="10">
        <f>IF(AND(S12="Offshore Wind",Q12="Energy Only"),IF(J12=Queue_Subname_list!$L$5,M12,0)+IF(K12=Queue_Subname_list!$L$5,N12,0),0)</f>
        <v>0</v>
      </c>
      <c r="Z12" s="10">
        <f>IF(J12=Queue_Subname_list!$L$8,MIN(M12,P12),0)+IF(K12=Queue_Subname_list!$L$8,MIN(N12,P12),0)+IF(L12=Queue_Subname_list!$L$8,MIN(O12,P12),0)</f>
        <v>0</v>
      </c>
      <c r="AA12" s="10">
        <f>IF(Q12="Energy Only",0,IF(S12="Solar",MIN(Z12,P12),IF(S12="Solar-Hybrid",MIN(MAX(P12-T12,0)/INDEX(Queue_Subname_list!$R$5:$T$5,1,MATCH(AH12,Queue_Subname_list!$R$4:$T$4,0)),MAX(P12-T12*0.5,0)/INDEX(Queue_Subname_list!$U$5:$W$5,1,MATCH(AH12,Queue_Subname_list!$U$4:$W$4,0)),Z12),0)))</f>
        <v>0</v>
      </c>
      <c r="AB12" s="10">
        <f t="shared" si="2"/>
        <v>0</v>
      </c>
      <c r="AC12" s="10">
        <f>IF(J12=Queue_Subname_list!$L$3,MIN(M12,P12),0)+IF(K12=Queue_Subname_list!$L$3,MIN(N12,P12),0)+IF(L12=Queue_Subname_list!$L$3,MIN(O12,P12),0)</f>
        <v>0</v>
      </c>
      <c r="AD12" s="10">
        <f t="shared" si="3"/>
        <v>0</v>
      </c>
      <c r="AE12" s="10" t="s">
        <v>87</v>
      </c>
      <c r="AF12" s="10" t="s">
        <v>55</v>
      </c>
      <c r="AG12" s="10" t="s">
        <v>88</v>
      </c>
      <c r="AH12" s="10" t="str">
        <f t="shared" si="4"/>
        <v>PGAE</v>
      </c>
      <c r="AI12" s="12" t="s">
        <v>89</v>
      </c>
      <c r="AJ12" s="12" t="str">
        <f>IFERROR(INDEX(Queue_Subname_list!$B$2:$B$598,MATCH($AI12,Queue_Subname_list!$A$2:$A$598,0),1),"not found")</f>
        <v>Los Esteros</v>
      </c>
      <c r="AK12" s="12">
        <f>IFERROR(INDEX(Queue_Subname_list!$C$2:$C$598,MATCH($AI12,Queue_Subname_list!$A$2:$A$598,0),1),"not found")</f>
        <v>115</v>
      </c>
      <c r="AL12" s="12" cm="1">
        <f t="array" ref="AL12">IFERROR(MATCH(1,($AJ12=Substation_Info!$B$5:$B$322)*($AK12=Substation_Info!$C$5:$C$322),0),"notfound")</f>
        <v>150</v>
      </c>
      <c r="AM12" s="12">
        <f>IF($AL12="notfound",IFERROR(INDEX(Queue_Subname_list!$D$2:$D$594,MATCH($AI12,Queue_Subname_list!$A$2:$A$594,0),1),"not found"),0)</f>
        <v>0</v>
      </c>
      <c r="AN12" s="12">
        <f>IF($AL12="notfound",IFERROR(INDEX(Queue_Subname_list!$E$2:$E$594,MATCH($AI12,Queue_Subname_list!$A$2:$A$594,0),1),"not found"),0)</f>
        <v>0</v>
      </c>
      <c r="AO12" s="12" t="str" cm="1">
        <f t="array" ref="AO12">IF(AM12=0, "N/A",IFERROR(MATCH(1,($AM12=Substation_Info!$B$5:$B$322)*($AN12=Substation_Info!$C$5:$C$322),0),"notfound"))</f>
        <v>N/A</v>
      </c>
      <c r="AP12" s="12">
        <f t="shared" si="5"/>
        <v>1</v>
      </c>
      <c r="AQ12" s="11">
        <v>40695.291666666701</v>
      </c>
      <c r="AR12" s="11">
        <v>45170.291666666701</v>
      </c>
      <c r="AS12" s="10" t="s">
        <v>82</v>
      </c>
      <c r="AT12" s="10" t="s">
        <v>59</v>
      </c>
      <c r="AU12" s="10" t="s">
        <v>59</v>
      </c>
      <c r="AV12" s="10" t="s">
        <v>82</v>
      </c>
      <c r="AW12" s="10" t="s">
        <v>61</v>
      </c>
    </row>
    <row r="13" spans="1:49" s="26" customFormat="1" ht="25" x14ac:dyDescent="0.25">
      <c r="A13" s="32" t="s">
        <v>90</v>
      </c>
      <c r="B13" s="10">
        <v>421</v>
      </c>
      <c r="C13" s="11">
        <v>39598</v>
      </c>
      <c r="D13" s="11">
        <v>39598.291666666701</v>
      </c>
      <c r="E13" s="10" t="s">
        <v>49</v>
      </c>
      <c r="F13" s="10" t="s">
        <v>80</v>
      </c>
      <c r="G13" s="10" t="s">
        <v>91</v>
      </c>
      <c r="H13" s="10"/>
      <c r="I13" s="10"/>
      <c r="J13" s="10" t="s">
        <v>75</v>
      </c>
      <c r="K13" s="10"/>
      <c r="L13" s="10"/>
      <c r="M13" s="10">
        <v>49.5</v>
      </c>
      <c r="N13" s="10"/>
      <c r="O13" s="10"/>
      <c r="P13" s="10">
        <v>49.5</v>
      </c>
      <c r="Q13" s="10" t="s">
        <v>92</v>
      </c>
      <c r="R13" s="10" t="s">
        <v>93</v>
      </c>
      <c r="S13" s="10" t="str" cm="1">
        <f t="array" ref="S13">IFERROR(INDEX(Queue_Subname_list!$K$3:$K$22,MATCH(1,($J13=Queue_Subname_list!$L$3:$L$22)*($K13=Queue_Subname_list!$M$3:$M$22)*($L13=Queue_Subname_list!$N$3:$N$22),0)),"Other")</f>
        <v>Solar</v>
      </c>
      <c r="T13" s="10">
        <f>IF(J13=Queue_Subname_list!$L$9,MIN(M13,P13),0)+IF(K13=Queue_Subname_list!$L$9,MIN(N13,P13),0)+IF(L13=Queue_Subname_list!$L$9,MIN(O13,P13),0)</f>
        <v>0</v>
      </c>
      <c r="U13" s="10">
        <f>IF(J13=Queue_Subname_list!$L$4,MIN(M13,P13),0)+IF(K13=Queue_Subname_list!$L$4,MIN(N13,P13),0)+IF(L13=Queue_Subname_list!$L$4,MIN(O13,P13),0)</f>
        <v>0</v>
      </c>
      <c r="V13" s="10">
        <f>IF(Q13="Energy Only",0,IF(S13="Wind Turbine",MIN(U13,P13),IF(OR(S13="Wind-Hybrid", S13="Wind-Solar-Hybrid"),MIN(MAX(P13-T13,0)/INDEX(Queue_Subname_list!$R$6:$T$6,1,MATCH(AH13,Queue_Subname_list!$R$4:$T$4,0)),U13),0)))</f>
        <v>0</v>
      </c>
      <c r="W13" s="10">
        <f t="shared" si="1"/>
        <v>0</v>
      </c>
      <c r="X13" s="10">
        <f>IF(AND(S13="Offshore Wind",OR(Q13="Full Capacity",Q13="Partial Capacity")),IF(J13=Queue_Subname_list!$L$5,M13,0)+IF(K13=Queue_Subname_list!$L$5,N13,0),0)</f>
        <v>0</v>
      </c>
      <c r="Y13" s="10">
        <f>IF(AND(S13="Offshore Wind",Q13="Energy Only"),IF(J13=Queue_Subname_list!$L$5,M13,0)+IF(K13=Queue_Subname_list!$L$5,N13,0),0)</f>
        <v>0</v>
      </c>
      <c r="Z13" s="10">
        <f>IF(J13=Queue_Subname_list!$L$8,MIN(M13,P13),0)+IF(K13=Queue_Subname_list!$L$8,MIN(N13,P13),0)+IF(L13=Queue_Subname_list!$L$8,MIN(O13,P13),0)</f>
        <v>49.5</v>
      </c>
      <c r="AA13" s="10">
        <f>IF(Q13="Energy Only",0,IF(S13="Solar",MIN(Z13,P13),IF(S13="Solar-Hybrid",MIN(MAX(P13-T13,0)/INDEX(Queue_Subname_list!$R$5:$T$5,1,MATCH(AH13,Queue_Subname_list!$R$4:$T$4,0)),MAX(P13-T13*0.5,0)/INDEX(Queue_Subname_list!$U$5:$W$5,1,MATCH(AH13,Queue_Subname_list!$U$4:$W$4,0)),Z13),0)))</f>
        <v>0</v>
      </c>
      <c r="AB13" s="10">
        <f t="shared" si="2"/>
        <v>49.5</v>
      </c>
      <c r="AC13" s="10">
        <f>IF(J13=Queue_Subname_list!$L$3,MIN(M13,P13),0)+IF(K13=Queue_Subname_list!$L$3,MIN(N13,P13),0)+IF(L13=Queue_Subname_list!$L$3,MIN(O13,P13),0)</f>
        <v>0</v>
      </c>
      <c r="AD13" s="10">
        <f t="shared" si="3"/>
        <v>0</v>
      </c>
      <c r="AE13" s="10" t="s">
        <v>66</v>
      </c>
      <c r="AF13" s="10" t="s">
        <v>55</v>
      </c>
      <c r="AG13" s="10" t="s">
        <v>71</v>
      </c>
      <c r="AH13" s="10" t="str">
        <f t="shared" si="4"/>
        <v>SCE</v>
      </c>
      <c r="AI13" s="12" t="s">
        <v>94</v>
      </c>
      <c r="AJ13" s="12" t="str">
        <f>IFERROR(INDEX(Queue_Subname_list!$B$2:$B$598,MATCH($AI13,Queue_Subname_list!$A$2:$A$598,0),1),"not found")</f>
        <v>Redbluff</v>
      </c>
      <c r="AK13" s="12">
        <f>IFERROR(INDEX(Queue_Subname_list!$C$2:$C$598,MATCH($AI13,Queue_Subname_list!$A$2:$A$598,0),1),"not found")</f>
        <v>230</v>
      </c>
      <c r="AL13" s="12" cm="1">
        <f t="array" ref="AL13">IFERROR(MATCH(1,($AJ13=Substation_Info!$B$5:$B$322)*($AK13=Substation_Info!$C$5:$C$322),0),"notfound")</f>
        <v>227</v>
      </c>
      <c r="AM13" s="12">
        <f>IF($AL13="notfound",IFERROR(INDEX(Queue_Subname_list!$D$2:$D$594,MATCH($AI13,Queue_Subname_list!$A$2:$A$594,0),1),"not found"),0)</f>
        <v>0</v>
      </c>
      <c r="AN13" s="12">
        <f>IF($AL13="notfound",IFERROR(INDEX(Queue_Subname_list!$E$2:$E$594,MATCH($AI13,Queue_Subname_list!$A$2:$A$594,0),1),"not found"),0)</f>
        <v>0</v>
      </c>
      <c r="AO13" s="12" t="str" cm="1">
        <f t="array" ref="AO13">IF(AM13=0, "N/A",IFERROR(MATCH(1,($AM13=Substation_Info!$B$5:$B$322)*($AN13=Substation_Info!$C$5:$C$322),0),"notfound"))</f>
        <v>N/A</v>
      </c>
      <c r="AP13" s="12">
        <f t="shared" si="5"/>
        <v>1</v>
      </c>
      <c r="AQ13" s="11">
        <v>40940.333333333299</v>
      </c>
      <c r="AR13" s="11">
        <v>45504.291666666701</v>
      </c>
      <c r="AS13" s="10" t="s">
        <v>82</v>
      </c>
      <c r="AT13" s="10" t="s">
        <v>59</v>
      </c>
      <c r="AU13" s="10" t="s">
        <v>59</v>
      </c>
      <c r="AV13" s="10" t="s">
        <v>82</v>
      </c>
      <c r="AW13" s="10" t="s">
        <v>61</v>
      </c>
    </row>
    <row r="14" spans="1:49" s="26" customFormat="1" ht="25" x14ac:dyDescent="0.25">
      <c r="A14" s="32" t="s">
        <v>95</v>
      </c>
      <c r="B14" s="10">
        <v>467</v>
      </c>
      <c r="C14" s="11">
        <v>39598</v>
      </c>
      <c r="D14" s="11">
        <v>39601.291666666701</v>
      </c>
      <c r="E14" s="10" t="s">
        <v>49</v>
      </c>
      <c r="F14" s="10" t="s">
        <v>80</v>
      </c>
      <c r="G14" s="10" t="s">
        <v>91</v>
      </c>
      <c r="H14" s="10" t="s">
        <v>63</v>
      </c>
      <c r="I14" s="10"/>
      <c r="J14" s="10" t="s">
        <v>75</v>
      </c>
      <c r="K14" s="10" t="s">
        <v>70</v>
      </c>
      <c r="L14" s="10"/>
      <c r="M14" s="77">
        <v>0</v>
      </c>
      <c r="N14" s="10">
        <v>200</v>
      </c>
      <c r="O14" s="10"/>
      <c r="P14" s="10">
        <v>230</v>
      </c>
      <c r="Q14" s="10" t="s">
        <v>65</v>
      </c>
      <c r="R14" s="10" t="s">
        <v>53</v>
      </c>
      <c r="S14" s="10" t="str" cm="1">
        <f t="array" ref="S14">IFERROR(INDEX(Queue_Subname_list!$K$3:$K$22,MATCH(1,($J14=Queue_Subname_list!$L$3:$L$22)*($K14=Queue_Subname_list!$M$3:$M$22)*($L14=Queue_Subname_list!$N$3:$N$22),0)),"Other")</f>
        <v>Solar-Hybrid</v>
      </c>
      <c r="T14" s="10">
        <f>IF(J14=Queue_Subname_list!$L$9,MIN(M14,P14),0)+IF(K14=Queue_Subname_list!$L$9,MIN(N14,P14),0)+IF(L14=Queue_Subname_list!$L$9,MIN(O14,P14),0)</f>
        <v>200</v>
      </c>
      <c r="U14" s="10">
        <f>IF(J14=Queue_Subname_list!$L$4,MIN(M14,P14),0)+IF(K14=Queue_Subname_list!$L$4,MIN(N14,P14),0)+IF(L14=Queue_Subname_list!$L$4,MIN(O14,P14),0)</f>
        <v>0</v>
      </c>
      <c r="V14" s="10">
        <f>IF(Q14="Energy Only",0,IF(S14="Wind Turbine",MIN(U14,P14),IF(OR(S14="Wind-Hybrid", S14="Wind-Solar-Hybrid"),MIN(MAX(P14-T14,0)/INDEX(Queue_Subname_list!$R$6:$T$6,1,MATCH(AH14,Queue_Subname_list!$R$4:$T$4,0)),U14),0)))</f>
        <v>0</v>
      </c>
      <c r="W14" s="10">
        <f t="shared" si="1"/>
        <v>0</v>
      </c>
      <c r="X14" s="10">
        <f>IF(AND(S14="Offshore Wind",OR(Q14="Full Capacity",Q14="Partial Capacity")),IF(J14=Queue_Subname_list!$L$5,M14,0)+IF(K14=Queue_Subname_list!$L$5,N14,0),0)</f>
        <v>0</v>
      </c>
      <c r="Y14" s="10">
        <f>IF(AND(S14="Offshore Wind",Q14="Energy Only"),IF(J14=Queue_Subname_list!$L$5,M14,0)+IF(K14=Queue_Subname_list!$L$5,N14,0),0)</f>
        <v>0</v>
      </c>
      <c r="Z14" s="10">
        <f>IF(J14=Queue_Subname_list!$L$8,MIN(M14,P14),0)+IF(K14=Queue_Subname_list!$L$8,MIN(N14,P14),0)+IF(L14=Queue_Subname_list!$L$8,MIN(O14,P14),0)</f>
        <v>0</v>
      </c>
      <c r="AA14" s="10">
        <f>IF(Q14="Energy Only",0,IF(S14="Solar",MIN(Z14,P14),IF(S14="Solar-Hybrid",MIN(MAX(P14-T14,0)/INDEX(Queue_Subname_list!$R$5:$T$5,1,MATCH(AH14,Queue_Subname_list!$R$4:$T$4,0)),MAX(P14-T14*0.5,0)/INDEX(Queue_Subname_list!$U$5:$W$5,1,MATCH(AH14,Queue_Subname_list!$U$4:$W$4,0)),Z14),0)))</f>
        <v>0</v>
      </c>
      <c r="AB14" s="10">
        <f t="shared" si="2"/>
        <v>0</v>
      </c>
      <c r="AC14" s="10">
        <f>IF(J14=Queue_Subname_list!$L$3,MIN(M14,P14),0)+IF(K14=Queue_Subname_list!$L$3,MIN(N14,P14),0)+IF(L14=Queue_Subname_list!$L$3,MIN(O14,P14),0)</f>
        <v>0</v>
      </c>
      <c r="AD14" s="10">
        <f t="shared" si="3"/>
        <v>0</v>
      </c>
      <c r="AE14" s="10" t="s">
        <v>96</v>
      </c>
      <c r="AF14" s="10" t="s">
        <v>97</v>
      </c>
      <c r="AG14" s="10" t="s">
        <v>71</v>
      </c>
      <c r="AH14" s="10" t="str">
        <f t="shared" si="4"/>
        <v>SCE</v>
      </c>
      <c r="AI14" s="12" t="s">
        <v>98</v>
      </c>
      <c r="AJ14" s="12" t="str">
        <f>IFERROR(INDEX(Queue_Subname_list!$B$2:$B$598,MATCH($AI14,Queue_Subname_list!$A$2:$A$598,0),1),"not found")</f>
        <v>Ivanpah</v>
      </c>
      <c r="AK14" s="12">
        <f>IFERROR(INDEX(Queue_Subname_list!$C$2:$C$598,MATCH($AI14,Queue_Subname_list!$A$2:$A$598,0),1),"not found")</f>
        <v>230</v>
      </c>
      <c r="AL14" s="12" cm="1">
        <f t="array" ref="AL14">IFERROR(MATCH(1,($AJ14=Substation_Info!$B$5:$B$322)*($AK14=Substation_Info!$C$5:$C$322),0),"notfound")</f>
        <v>120</v>
      </c>
      <c r="AM14" s="12">
        <f>IF($AL14="notfound",IFERROR(INDEX(Queue_Subname_list!$D$2:$D$594,MATCH($AI14,Queue_Subname_list!$A$2:$A$594,0),1),"not found"),0)</f>
        <v>0</v>
      </c>
      <c r="AN14" s="12">
        <f>IF($AL14="notfound",IFERROR(INDEX(Queue_Subname_list!$E$2:$E$594,MATCH($AI14,Queue_Subname_list!$A$2:$A$594,0),1),"not found"),0)</f>
        <v>0</v>
      </c>
      <c r="AO14" s="12" t="str" cm="1">
        <f t="array" ref="AO14">IF(AM14=0, "N/A",IFERROR(MATCH(1,($AM14=Substation_Info!$B$5:$B$322)*($AN14=Substation_Info!$C$5:$C$322),0),"notfound"))</f>
        <v>N/A</v>
      </c>
      <c r="AP14" s="12">
        <f t="shared" si="5"/>
        <v>1</v>
      </c>
      <c r="AQ14" s="11">
        <v>41122.291666666701</v>
      </c>
      <c r="AR14" s="11">
        <v>45078.291666666701</v>
      </c>
      <c r="AS14" s="10" t="s">
        <v>82</v>
      </c>
      <c r="AT14" s="10" t="s">
        <v>59</v>
      </c>
      <c r="AU14" s="10" t="s">
        <v>59</v>
      </c>
      <c r="AV14" s="10" t="s">
        <v>82</v>
      </c>
      <c r="AW14" s="10" t="s">
        <v>61</v>
      </c>
    </row>
    <row r="15" spans="1:49" s="26" customFormat="1" ht="25" x14ac:dyDescent="0.25">
      <c r="A15" s="32" t="s">
        <v>99</v>
      </c>
      <c r="B15" s="10">
        <v>506</v>
      </c>
      <c r="C15" s="11">
        <v>40024</v>
      </c>
      <c r="D15" s="11">
        <v>40025.291666666701</v>
      </c>
      <c r="E15" s="10" t="s">
        <v>49</v>
      </c>
      <c r="F15" s="10" t="s">
        <v>100</v>
      </c>
      <c r="G15" s="10" t="s">
        <v>74</v>
      </c>
      <c r="H15" s="10" t="s">
        <v>63</v>
      </c>
      <c r="I15" s="10"/>
      <c r="J15" s="10" t="s">
        <v>75</v>
      </c>
      <c r="K15" s="10" t="s">
        <v>70</v>
      </c>
      <c r="L15" s="10"/>
      <c r="M15" s="10">
        <v>299.60000000000002</v>
      </c>
      <c r="N15" s="10">
        <v>147.69999999999999</v>
      </c>
      <c r="O15" s="10"/>
      <c r="P15" s="10">
        <v>299.60000000000002</v>
      </c>
      <c r="Q15" s="10" t="s">
        <v>65</v>
      </c>
      <c r="R15" s="10" t="s">
        <v>53</v>
      </c>
      <c r="S15" s="10" t="str" cm="1">
        <f t="array" ref="S15">IFERROR(INDEX(Queue_Subname_list!$K$3:$K$22,MATCH(1,($J15=Queue_Subname_list!$L$3:$L$22)*($K15=Queue_Subname_list!$M$3:$M$22)*($L15=Queue_Subname_list!$N$3:$N$22),0)),"Other")</f>
        <v>Solar-Hybrid</v>
      </c>
      <c r="T15" s="10">
        <f>IF(J15=Queue_Subname_list!$L$9,MIN(M15,P15),0)+IF(K15=Queue_Subname_list!$L$9,MIN(N15,P15),0)+IF(L15=Queue_Subname_list!$L$9,MIN(O15,P15),0)</f>
        <v>147.69999999999999</v>
      </c>
      <c r="U15" s="10">
        <f>IF(J15=Queue_Subname_list!$L$4,MIN(M15,P15),0)+IF(K15=Queue_Subname_list!$L$4,MIN(N15,P15),0)+IF(L15=Queue_Subname_list!$L$4,MIN(O15,P15),0)</f>
        <v>0</v>
      </c>
      <c r="V15" s="10">
        <f>IF(Q15="Energy Only",0,IF(S15="Wind Turbine",MIN(U15,P15),IF(OR(S15="Wind-Hybrid", S15="Wind-Solar-Hybrid"),MIN(MAX(P15-T15,0)/INDEX(Queue_Subname_list!$R$6:$T$6,1,MATCH(AH15,Queue_Subname_list!$R$4:$T$4,0)),U15),0)))</f>
        <v>0</v>
      </c>
      <c r="W15" s="10">
        <f t="shared" si="1"/>
        <v>0</v>
      </c>
      <c r="X15" s="10">
        <f>IF(AND(S15="Offshore Wind",OR(Q15="Full Capacity",Q15="Partial Capacity")),IF(J15=Queue_Subname_list!$L$5,M15,0)+IF(K15=Queue_Subname_list!$L$5,N15,0),0)</f>
        <v>0</v>
      </c>
      <c r="Y15" s="10">
        <f>IF(AND(S15="Offshore Wind",Q15="Energy Only"),IF(J15=Queue_Subname_list!$L$5,M15,0)+IF(K15=Queue_Subname_list!$L$5,N15,0),0)</f>
        <v>0</v>
      </c>
      <c r="Z15" s="10">
        <f>IF(J15=Queue_Subname_list!$L$8,MIN(M15,P15),0)+IF(K15=Queue_Subname_list!$L$8,MIN(N15,P15),0)+IF(L15=Queue_Subname_list!$L$8,MIN(O15,P15),0)</f>
        <v>299.60000000000002</v>
      </c>
      <c r="AA15" s="10">
        <f>IF(Q15="Energy Only",0,IF(S15="Solar",MIN(Z15,P15),IF(S15="Solar-Hybrid",MIN(MAX(P15-T15,0)/INDEX(Queue_Subname_list!$R$5:$T$5,1,MATCH(AH15,Queue_Subname_list!$R$4:$T$4,0)),MAX(P15-T15*0.5,0)/INDEX(Queue_Subname_list!$U$5:$W$5,1,MATCH(AH15,Queue_Subname_list!$U$4:$W$4,0)),Z15),0)))</f>
        <v>299.60000000000002</v>
      </c>
      <c r="AB15" s="10">
        <f t="shared" si="2"/>
        <v>0</v>
      </c>
      <c r="AC15" s="10">
        <f>IF(J15=Queue_Subname_list!$L$3,MIN(M15,P15),0)+IF(K15=Queue_Subname_list!$L$3,MIN(N15,P15),0)+IF(L15=Queue_Subname_list!$L$3,MIN(O15,P15),0)</f>
        <v>0</v>
      </c>
      <c r="AD15" s="10">
        <f t="shared" si="3"/>
        <v>0</v>
      </c>
      <c r="AE15" s="10" t="s">
        <v>101</v>
      </c>
      <c r="AF15" s="10" t="s">
        <v>55</v>
      </c>
      <c r="AG15" s="10" t="s">
        <v>71</v>
      </c>
      <c r="AH15" s="10" t="str">
        <f t="shared" si="4"/>
        <v>SCE</v>
      </c>
      <c r="AI15" s="12" t="s">
        <v>102</v>
      </c>
      <c r="AJ15" s="12" t="str">
        <f>IFERROR(INDEX(Queue_Subname_list!$B$2:$B$598,MATCH($AI15,Queue_Subname_list!$A$2:$A$598,0),1),"not found")</f>
        <v>Whirlwind</v>
      </c>
      <c r="AK15" s="12">
        <f>IFERROR(INDEX(Queue_Subname_list!$C$2:$C$598,MATCH($AI15,Queue_Subname_list!$A$2:$A$598,0),1),"not found")</f>
        <v>230</v>
      </c>
      <c r="AL15" s="12" cm="1">
        <f t="array" ref="AL15">IFERROR(MATCH(1,($AJ15=Substation_Info!$B$5:$B$322)*($AK15=Substation_Info!$C$5:$C$322),0),"notfound")</f>
        <v>314</v>
      </c>
      <c r="AM15" s="12">
        <f>IF($AL15="notfound",IFERROR(INDEX(Queue_Subname_list!$D$2:$D$594,MATCH($AI15,Queue_Subname_list!$A$2:$A$594,0),1),"not found"),0)</f>
        <v>0</v>
      </c>
      <c r="AN15" s="12">
        <f>IF($AL15="notfound",IFERROR(INDEX(Queue_Subname_list!$E$2:$E$594,MATCH($AI15,Queue_Subname_list!$A$2:$A$594,0),1),"not found"),0)</f>
        <v>0</v>
      </c>
      <c r="AO15" s="12" t="str" cm="1">
        <f t="array" ref="AO15">IF(AM15=0, "N/A",IFERROR(MATCH(1,($AM15=Substation_Info!$B$5:$B$322)*($AN15=Substation_Info!$C$5:$C$322),0),"notfound"))</f>
        <v>N/A</v>
      </c>
      <c r="AP15" s="12">
        <f t="shared" si="5"/>
        <v>1</v>
      </c>
      <c r="AQ15" s="11">
        <v>42216.291666666701</v>
      </c>
      <c r="AR15" s="11">
        <v>45137.291666666701</v>
      </c>
      <c r="AS15" s="10" t="s">
        <v>82</v>
      </c>
      <c r="AT15" s="10" t="s">
        <v>59</v>
      </c>
      <c r="AU15" s="10" t="s">
        <v>59</v>
      </c>
      <c r="AV15" s="10" t="s">
        <v>82</v>
      </c>
      <c r="AW15" s="10" t="s">
        <v>61</v>
      </c>
    </row>
    <row r="16" spans="1:49" s="26" customFormat="1" ht="25" x14ac:dyDescent="0.25">
      <c r="A16" s="32" t="s">
        <v>103</v>
      </c>
      <c r="B16" s="10">
        <v>576</v>
      </c>
      <c r="C16" s="11">
        <v>40207</v>
      </c>
      <c r="D16" s="11">
        <v>40210.333333333299</v>
      </c>
      <c r="E16" s="10" t="s">
        <v>49</v>
      </c>
      <c r="F16" s="10" t="s">
        <v>104</v>
      </c>
      <c r="G16" s="10" t="s">
        <v>74</v>
      </c>
      <c r="H16" s="10" t="s">
        <v>63</v>
      </c>
      <c r="I16" s="10"/>
      <c r="J16" s="10" t="s">
        <v>75</v>
      </c>
      <c r="K16" s="10" t="s">
        <v>70</v>
      </c>
      <c r="L16" s="10"/>
      <c r="M16" s="10">
        <v>224</v>
      </c>
      <c r="N16" s="10">
        <v>112</v>
      </c>
      <c r="O16" s="10"/>
      <c r="P16" s="10">
        <v>224</v>
      </c>
      <c r="Q16" s="10" t="s">
        <v>65</v>
      </c>
      <c r="R16" s="10" t="s">
        <v>53</v>
      </c>
      <c r="S16" s="10" t="str" cm="1">
        <f t="array" ref="S16">IFERROR(INDEX(Queue_Subname_list!$K$3:$K$22,MATCH(1,($J16=Queue_Subname_list!$L$3:$L$22)*($K16=Queue_Subname_list!$M$3:$M$22)*($L16=Queue_Subname_list!$N$3:$N$22),0)),"Other")</f>
        <v>Solar-Hybrid</v>
      </c>
      <c r="T16" s="10">
        <f>IF(J16=Queue_Subname_list!$L$9,MIN(M16,P16),0)+IF(K16=Queue_Subname_list!$L$9,MIN(N16,P16),0)+IF(L16=Queue_Subname_list!$L$9,MIN(O16,P16),0)</f>
        <v>112</v>
      </c>
      <c r="U16" s="10">
        <f>IF(J16=Queue_Subname_list!$L$4,MIN(M16,P16),0)+IF(K16=Queue_Subname_list!$L$4,MIN(N16,P16),0)+IF(L16=Queue_Subname_list!$L$4,MIN(O16,P16),0)</f>
        <v>0</v>
      </c>
      <c r="V16" s="10">
        <f>IF(Q16="Energy Only",0,IF(S16="Wind Turbine",MIN(U16,P16),IF(OR(S16="Wind-Hybrid", S16="Wind-Solar-Hybrid"),MIN(MAX(P16-T16,0)/INDEX(Queue_Subname_list!$R$6:$T$6,1,MATCH(AH16,Queue_Subname_list!$R$4:$T$4,0)),U16),0)))</f>
        <v>0</v>
      </c>
      <c r="W16" s="10">
        <f t="shared" si="1"/>
        <v>0</v>
      </c>
      <c r="X16" s="10">
        <f>IF(AND(S16="Offshore Wind",OR(Q16="Full Capacity",Q16="Partial Capacity")),IF(J16=Queue_Subname_list!$L$5,M16,0)+IF(K16=Queue_Subname_list!$L$5,N16,0),0)</f>
        <v>0</v>
      </c>
      <c r="Y16" s="10">
        <f>IF(AND(S16="Offshore Wind",Q16="Energy Only"),IF(J16=Queue_Subname_list!$L$5,M16,0)+IF(K16=Queue_Subname_list!$L$5,N16,0),0)</f>
        <v>0</v>
      </c>
      <c r="Z16" s="10">
        <f>IF(J16=Queue_Subname_list!$L$8,MIN(M16,P16),0)+IF(K16=Queue_Subname_list!$L$8,MIN(N16,P16),0)+IF(L16=Queue_Subname_list!$L$8,MIN(O16,P16),0)</f>
        <v>224</v>
      </c>
      <c r="AA16" s="10">
        <f>IF(Q16="Energy Only",0,IF(S16="Solar",MIN(Z16,P16),IF(S16="Solar-Hybrid",MIN(MAX(P16-T16,0)/INDEX(Queue_Subname_list!$R$5:$T$5,1,MATCH(AH16,Queue_Subname_list!$R$4:$T$4,0)),MAX(P16-T16*0.5,0)/INDEX(Queue_Subname_list!$U$5:$W$5,1,MATCH(AH16,Queue_Subname_list!$U$4:$W$4,0)),Z16),0)))</f>
        <v>224</v>
      </c>
      <c r="AB16" s="10">
        <f t="shared" si="2"/>
        <v>0</v>
      </c>
      <c r="AC16" s="10">
        <f>IF(J16=Queue_Subname_list!$L$3,MIN(M16,P16),0)+IF(K16=Queue_Subname_list!$L$3,MIN(N16,P16),0)+IF(L16=Queue_Subname_list!$L$3,MIN(O16,P16),0)</f>
        <v>0</v>
      </c>
      <c r="AD16" s="10">
        <f t="shared" si="3"/>
        <v>0</v>
      </c>
      <c r="AE16" s="10" t="s">
        <v>66</v>
      </c>
      <c r="AF16" s="10" t="s">
        <v>55</v>
      </c>
      <c r="AG16" s="10" t="s">
        <v>71</v>
      </c>
      <c r="AH16" s="10" t="str">
        <f t="shared" si="4"/>
        <v>SCE</v>
      </c>
      <c r="AI16" s="12" t="s">
        <v>105</v>
      </c>
      <c r="AJ16" s="12" t="str">
        <f>IFERROR(INDEX(Queue_Subname_list!$B$2:$B$598,MATCH($AI16,Queue_Subname_list!$A$2:$A$598,0),1),"not found")</f>
        <v>Colorado River</v>
      </c>
      <c r="AK16" s="12">
        <f>IFERROR(INDEX(Queue_Subname_list!$C$2:$C$598,MATCH($AI16,Queue_Subname_list!$A$2:$A$598,0),1),"not found")</f>
        <v>230</v>
      </c>
      <c r="AL16" s="12" cm="1">
        <f t="array" ref="AL16">IFERROR(MATCH(1,($AJ16=Substation_Info!$B$5:$B$322)*($AK16=Substation_Info!$C$5:$C$322),0),"notfound")</f>
        <v>43</v>
      </c>
      <c r="AM16" s="12">
        <f>IF($AL16="notfound",IFERROR(INDEX(Queue_Subname_list!$D$2:$D$594,MATCH($AI16,Queue_Subname_list!$A$2:$A$594,0),1),"not found"),0)</f>
        <v>0</v>
      </c>
      <c r="AN16" s="12">
        <f>IF($AL16="notfound",IFERROR(INDEX(Queue_Subname_list!$E$2:$E$594,MATCH($AI16,Queue_Subname_list!$A$2:$A$594,0),1),"not found"),0)</f>
        <v>0</v>
      </c>
      <c r="AO16" s="12" t="str" cm="1">
        <f t="array" ref="AO16">IF(AM16=0, "N/A",IFERROR(MATCH(1,($AM16=Substation_Info!$B$5:$B$322)*($AN16=Substation_Info!$C$5:$C$322),0),"notfound"))</f>
        <v>N/A</v>
      </c>
      <c r="AP16" s="12">
        <f t="shared" si="5"/>
        <v>1</v>
      </c>
      <c r="AQ16" s="11">
        <v>41639.333333333299</v>
      </c>
      <c r="AR16" s="11">
        <v>44895.333333333299</v>
      </c>
      <c r="AS16" s="10" t="s">
        <v>82</v>
      </c>
      <c r="AT16" s="10" t="s">
        <v>59</v>
      </c>
      <c r="AU16" s="10" t="s">
        <v>59</v>
      </c>
      <c r="AV16" s="10" t="s">
        <v>82</v>
      </c>
      <c r="AW16" s="10" t="s">
        <v>61</v>
      </c>
    </row>
    <row r="17" spans="1:49" s="26" customFormat="1" ht="25" x14ac:dyDescent="0.25">
      <c r="A17" s="32" t="s">
        <v>106</v>
      </c>
      <c r="B17" s="10">
        <v>602</v>
      </c>
      <c r="C17" s="11">
        <v>40208</v>
      </c>
      <c r="D17" s="11">
        <v>40210.333333333299</v>
      </c>
      <c r="E17" s="10" t="s">
        <v>49</v>
      </c>
      <c r="F17" s="10" t="s">
        <v>104</v>
      </c>
      <c r="G17" s="10" t="s">
        <v>74</v>
      </c>
      <c r="H17" s="10"/>
      <c r="I17" s="10"/>
      <c r="J17" s="10" t="s">
        <v>75</v>
      </c>
      <c r="K17" s="10"/>
      <c r="L17" s="10"/>
      <c r="M17" s="10">
        <v>150</v>
      </c>
      <c r="N17" s="10"/>
      <c r="O17" s="10"/>
      <c r="P17" s="10">
        <v>150</v>
      </c>
      <c r="Q17" s="10" t="s">
        <v>65</v>
      </c>
      <c r="R17" s="10" t="s">
        <v>53</v>
      </c>
      <c r="S17" s="10" t="str" cm="1">
        <f t="array" ref="S17">IFERROR(INDEX(Queue_Subname_list!$K$3:$K$22,MATCH(1,($J17=Queue_Subname_list!$L$3:$L$22)*($K17=Queue_Subname_list!$M$3:$M$22)*($L17=Queue_Subname_list!$N$3:$N$22),0)),"Other")</f>
        <v>Solar</v>
      </c>
      <c r="T17" s="10">
        <f>IF(J17=Queue_Subname_list!$L$9,MIN(M17,P17),0)+IF(K17=Queue_Subname_list!$L$9,MIN(N17,P17),0)+IF(L17=Queue_Subname_list!$L$9,MIN(O17,P17),0)</f>
        <v>0</v>
      </c>
      <c r="U17" s="10">
        <f>IF(J17=Queue_Subname_list!$L$4,MIN(M17,P17),0)+IF(K17=Queue_Subname_list!$L$4,MIN(N17,P17),0)+IF(L17=Queue_Subname_list!$L$4,MIN(O17,P17),0)</f>
        <v>0</v>
      </c>
      <c r="V17" s="10">
        <f>IF(Q17="Energy Only",0,IF(S17="Wind Turbine",MIN(U17,P17),IF(OR(S17="Wind-Hybrid", S17="Wind-Solar-Hybrid"),MIN(MAX(P17-T17,0)/INDEX(Queue_Subname_list!$R$6:$T$6,1,MATCH(AH17,Queue_Subname_list!$R$4:$T$4,0)),U17),0)))</f>
        <v>0</v>
      </c>
      <c r="W17" s="10">
        <f t="shared" si="1"/>
        <v>0</v>
      </c>
      <c r="X17" s="10">
        <f>IF(AND(S17="Offshore Wind",OR(Q17="Full Capacity",Q17="Partial Capacity")),IF(J17=Queue_Subname_list!$L$5,M17,0)+IF(K17=Queue_Subname_list!$L$5,N17,0),0)</f>
        <v>0</v>
      </c>
      <c r="Y17" s="10">
        <f>IF(AND(S17="Offshore Wind",Q17="Energy Only"),IF(J17=Queue_Subname_list!$L$5,M17,0)+IF(K17=Queue_Subname_list!$L$5,N17,0),0)</f>
        <v>0</v>
      </c>
      <c r="Z17" s="10">
        <f>IF(J17=Queue_Subname_list!$L$8,MIN(M17,P17),0)+IF(K17=Queue_Subname_list!$L$8,MIN(N17,P17),0)+IF(L17=Queue_Subname_list!$L$8,MIN(O17,P17),0)</f>
        <v>150</v>
      </c>
      <c r="AA17" s="10">
        <f>IF(Q17="Energy Only",0,IF(S17="Solar",MIN(Z17,P17),IF(S17="Solar-Hybrid",MIN(MAX(P17-T17,0)/INDEX(Queue_Subname_list!$R$5:$T$5,1,MATCH(AH17,Queue_Subname_list!$R$4:$T$4,0)),MAX(P17-T17*0.5,0)/INDEX(Queue_Subname_list!$U$5:$W$5,1,MATCH(AH17,Queue_Subname_list!$U$4:$W$4,0)),Z17),0)))</f>
        <v>150</v>
      </c>
      <c r="AB17" s="10">
        <f t="shared" si="2"/>
        <v>0</v>
      </c>
      <c r="AC17" s="10">
        <f>IF(J17=Queue_Subname_list!$L$3,MIN(M17,P17),0)+IF(K17=Queue_Subname_list!$L$3,MIN(N17,P17),0)+IF(L17=Queue_Subname_list!$L$3,MIN(O17,P17),0)</f>
        <v>0</v>
      </c>
      <c r="AD17" s="10">
        <f t="shared" si="3"/>
        <v>0</v>
      </c>
      <c r="AE17" s="10" t="s">
        <v>101</v>
      </c>
      <c r="AF17" s="10" t="s">
        <v>55</v>
      </c>
      <c r="AG17" s="10" t="s">
        <v>71</v>
      </c>
      <c r="AH17" s="10" t="str">
        <f t="shared" si="4"/>
        <v>SCE</v>
      </c>
      <c r="AI17" s="12" t="s">
        <v>102</v>
      </c>
      <c r="AJ17" s="12" t="str">
        <f>IFERROR(INDEX(Queue_Subname_list!$B$2:$B$598,MATCH($AI17,Queue_Subname_list!$A$2:$A$598,0),1),"not found")</f>
        <v>Whirlwind</v>
      </c>
      <c r="AK17" s="12">
        <f>IFERROR(INDEX(Queue_Subname_list!$C$2:$C$598,MATCH($AI17,Queue_Subname_list!$A$2:$A$598,0),1),"not found")</f>
        <v>230</v>
      </c>
      <c r="AL17" s="12" cm="1">
        <f t="array" ref="AL17">IFERROR(MATCH(1,($AJ17=Substation_Info!$B$5:$B$322)*($AK17=Substation_Info!$C$5:$C$322),0),"notfound")</f>
        <v>314</v>
      </c>
      <c r="AM17" s="12">
        <f>IF($AL17="notfound",IFERROR(INDEX(Queue_Subname_list!$D$2:$D$594,MATCH($AI17,Queue_Subname_list!$A$2:$A$594,0),1),"not found"),0)</f>
        <v>0</v>
      </c>
      <c r="AN17" s="12">
        <f>IF($AL17="notfound",IFERROR(INDEX(Queue_Subname_list!$E$2:$E$594,MATCH($AI17,Queue_Subname_list!$A$2:$A$594,0),1),"not found"),0)</f>
        <v>0</v>
      </c>
      <c r="AO17" s="12" t="str" cm="1">
        <f t="array" ref="AO17">IF(AM17=0, "N/A",IFERROR(MATCH(1,($AM17=Substation_Info!$B$5:$B$322)*($AN17=Substation_Info!$C$5:$C$322),0),"notfound"))</f>
        <v>N/A</v>
      </c>
      <c r="AP17" s="12">
        <f t="shared" si="5"/>
        <v>1</v>
      </c>
      <c r="AQ17" s="11">
        <v>41456.291666666701</v>
      </c>
      <c r="AR17" s="11">
        <v>44866.291666666701</v>
      </c>
      <c r="AS17" s="10" t="s">
        <v>82</v>
      </c>
      <c r="AT17" s="10" t="s">
        <v>59</v>
      </c>
      <c r="AU17" s="10" t="s">
        <v>59</v>
      </c>
      <c r="AV17" s="10" t="s">
        <v>82</v>
      </c>
      <c r="AW17" s="10" t="s">
        <v>61</v>
      </c>
    </row>
    <row r="18" spans="1:49" s="26" customFormat="1" ht="25" x14ac:dyDescent="0.25">
      <c r="A18" s="32" t="s">
        <v>112</v>
      </c>
      <c r="B18" s="10">
        <v>720</v>
      </c>
      <c r="C18" s="11">
        <v>40633</v>
      </c>
      <c r="D18" s="11">
        <v>40633.291666666701</v>
      </c>
      <c r="E18" s="10" t="s">
        <v>49</v>
      </c>
      <c r="F18" s="10" t="s">
        <v>113</v>
      </c>
      <c r="G18" s="10" t="s">
        <v>114</v>
      </c>
      <c r="H18" s="10"/>
      <c r="I18" s="10"/>
      <c r="J18" s="10" t="s">
        <v>115</v>
      </c>
      <c r="K18" s="10"/>
      <c r="L18" s="10"/>
      <c r="M18" s="10">
        <v>4.5</v>
      </c>
      <c r="N18" s="10"/>
      <c r="O18" s="10"/>
      <c r="P18" s="10">
        <v>4.5</v>
      </c>
      <c r="Q18" s="10" t="s">
        <v>92</v>
      </c>
      <c r="R18" s="10"/>
      <c r="S18" s="10" t="str" cm="1">
        <f t="array" ref="S18">IFERROR(INDEX(Queue_Subname_list!$K$3:$K$22,MATCH(1,($J18=Queue_Subname_list!$L$3:$L$22)*($K18=Queue_Subname_list!$M$3:$M$22)*($L18=Queue_Subname_list!$N$3:$N$22),0)),"Other")</f>
        <v>Other</v>
      </c>
      <c r="T18" s="10">
        <f>IF(J18=Queue_Subname_list!$L$9,MIN(M18,P18),0)+IF(K18=Queue_Subname_list!$L$9,MIN(N18,P18),0)+IF(L18=Queue_Subname_list!$L$9,MIN(O18,P18),0)</f>
        <v>0</v>
      </c>
      <c r="U18" s="10">
        <f>IF(J18=Queue_Subname_list!$L$4,MIN(M18,P18),0)+IF(K18=Queue_Subname_list!$L$4,MIN(N18,P18),0)+IF(L18=Queue_Subname_list!$L$4,MIN(O18,P18),0)</f>
        <v>0</v>
      </c>
      <c r="V18" s="10">
        <f>IF(Q18="Energy Only",0,IF(S18="Wind Turbine",MIN(U18,P18),IF(OR(S18="Wind-Hybrid", S18="Wind-Solar-Hybrid"),MIN(MAX(P18-T18,0)/INDEX(Queue_Subname_list!$R$6:$T$6,1,MATCH(AH18,Queue_Subname_list!$R$4:$T$4,0)),U18),0)))</f>
        <v>0</v>
      </c>
      <c r="W18" s="10">
        <f t="shared" si="1"/>
        <v>0</v>
      </c>
      <c r="X18" s="10">
        <f>IF(AND(S18="Offshore Wind",OR(Q18="Full Capacity",Q18="Partial Capacity")),IF(J18=Queue_Subname_list!$L$5,M18,0)+IF(K18=Queue_Subname_list!$L$5,N18,0),0)</f>
        <v>0</v>
      </c>
      <c r="Y18" s="10">
        <f>IF(AND(S18="Offshore Wind",Q18="Energy Only"),IF(J18=Queue_Subname_list!$L$5,M18,0)+IF(K18=Queue_Subname_list!$L$5,N18,0),0)</f>
        <v>0</v>
      </c>
      <c r="Z18" s="10">
        <f>IF(J18=Queue_Subname_list!$L$8,MIN(M18,P18),0)+IF(K18=Queue_Subname_list!$L$8,MIN(N18,P18),0)+IF(L18=Queue_Subname_list!$L$8,MIN(O18,P18),0)</f>
        <v>0</v>
      </c>
      <c r="AA18" s="10">
        <f>IF(Q18="Energy Only",0,IF(S18="Solar",MIN(Z18,P18),IF(S18="Solar-Hybrid",MIN(MAX(P18-T18,0)/INDEX(Queue_Subname_list!$R$5:$T$5,1,MATCH(AH18,Queue_Subname_list!$R$4:$T$4,0)),MAX(P18-T18*0.5,0)/INDEX(Queue_Subname_list!$U$5:$W$5,1,MATCH(AH18,Queue_Subname_list!$U$4:$W$4,0)),Z18),0)))</f>
        <v>0</v>
      </c>
      <c r="AB18" s="10">
        <f t="shared" si="2"/>
        <v>0</v>
      </c>
      <c r="AC18" s="10">
        <f>IF(J18=Queue_Subname_list!$L$3,MIN(M18,P18),0)+IF(K18=Queue_Subname_list!$L$3,MIN(N18,P18),0)+IF(L18=Queue_Subname_list!$L$3,MIN(O18,P18),0)</f>
        <v>0</v>
      </c>
      <c r="AD18" s="10">
        <f t="shared" si="3"/>
        <v>0</v>
      </c>
      <c r="AE18" s="10" t="s">
        <v>116</v>
      </c>
      <c r="AF18" s="10" t="s">
        <v>55</v>
      </c>
      <c r="AG18" s="10" t="s">
        <v>88</v>
      </c>
      <c r="AH18" s="10" t="str">
        <f t="shared" si="4"/>
        <v>PGAE</v>
      </c>
      <c r="AI18" s="12" t="s">
        <v>117</v>
      </c>
      <c r="AJ18" s="12" t="str">
        <f>IFERROR(INDEX(Queue_Subname_list!$B$2:$B$598,MATCH($AI18,Queue_Subname_list!$A$2:$A$598,0),1),"not found")</f>
        <v>Volta</v>
      </c>
      <c r="AK18" s="12" t="str">
        <f>IFERROR(INDEX(Queue_Subname_list!$C$2:$C$598,MATCH($AI18,Queue_Subname_list!$A$2:$A$598,0),1),"not found")</f>
        <v>60 kV</v>
      </c>
      <c r="AL18" s="12" t="str" cm="1">
        <f t="array" ref="AL18">IFERROR(MATCH(1,($AJ18=Substation_Info!$B$5:$B$322)*($AK18=Substation_Info!$C$5:$C$322),0),"notfound")</f>
        <v>notfound</v>
      </c>
      <c r="AM18" s="12" t="str">
        <f>IF($AL18="notfound",IFERROR(INDEX(Queue_Subname_list!$D$2:$D$594,MATCH($AI18,Queue_Subname_list!$A$2:$A$594,0),1),"not found"),0)</f>
        <v>Cottonwood</v>
      </c>
      <c r="AN18" s="12">
        <f>IF($AL18="notfound",IFERROR(INDEX(Queue_Subname_list!$E$2:$E$594,MATCH($AI18,Queue_Subname_list!$A$2:$A$594,0),1),"not found"),0)</f>
        <v>230</v>
      </c>
      <c r="AO18" s="12" cm="1">
        <f t="array" ref="AO18">IF(AM18=0, "N/A",IFERROR(MATCH(1,($AM18=Substation_Info!$B$5:$B$322)*($AN18=Substation_Info!$C$5:$C$322),0),"notfound"))</f>
        <v>51</v>
      </c>
      <c r="AP18" s="12">
        <f t="shared" si="5"/>
        <v>1</v>
      </c>
      <c r="AQ18" s="11">
        <v>41258.333333333299</v>
      </c>
      <c r="AR18" s="11">
        <v>44849.291666666701</v>
      </c>
      <c r="AS18" s="10" t="s">
        <v>82</v>
      </c>
      <c r="AT18" s="10" t="s">
        <v>59</v>
      </c>
      <c r="AU18" s="10" t="s">
        <v>59</v>
      </c>
      <c r="AV18" s="10" t="s">
        <v>82</v>
      </c>
      <c r="AW18" s="10" t="s">
        <v>61</v>
      </c>
    </row>
    <row r="19" spans="1:49" s="26" customFormat="1" ht="25" x14ac:dyDescent="0.25">
      <c r="A19" s="32" t="s">
        <v>118</v>
      </c>
      <c r="B19" s="10">
        <v>744</v>
      </c>
      <c r="C19" s="11">
        <v>40633</v>
      </c>
      <c r="D19" s="11">
        <v>40633.291666666701</v>
      </c>
      <c r="E19" s="10" t="s">
        <v>49</v>
      </c>
      <c r="F19" s="10" t="s">
        <v>113</v>
      </c>
      <c r="G19" s="10" t="s">
        <v>74</v>
      </c>
      <c r="H19" s="10"/>
      <c r="I19" s="10"/>
      <c r="J19" s="10" t="s">
        <v>75</v>
      </c>
      <c r="K19" s="10"/>
      <c r="L19" s="10"/>
      <c r="M19" s="10">
        <v>90</v>
      </c>
      <c r="N19" s="10"/>
      <c r="O19" s="10"/>
      <c r="P19" s="10">
        <v>90</v>
      </c>
      <c r="Q19" s="10" t="s">
        <v>52</v>
      </c>
      <c r="R19" s="10" t="s">
        <v>53</v>
      </c>
      <c r="S19" s="10" t="str" cm="1">
        <f t="array" ref="S19">IFERROR(INDEX(Queue_Subname_list!$K$3:$K$22,MATCH(1,($J19=Queue_Subname_list!$L$3:$L$22)*($K19=Queue_Subname_list!$M$3:$M$22)*($L19=Queue_Subname_list!$N$3:$N$22),0)),"Other")</f>
        <v>Solar</v>
      </c>
      <c r="T19" s="10">
        <f>IF(J19=Queue_Subname_list!$L$9,MIN(M19,P19),0)+IF(K19=Queue_Subname_list!$L$9,MIN(N19,P19),0)+IF(L19=Queue_Subname_list!$L$9,MIN(O19,P19),0)</f>
        <v>0</v>
      </c>
      <c r="U19" s="10">
        <f>IF(J19=Queue_Subname_list!$L$4,MIN(M19,P19),0)+IF(K19=Queue_Subname_list!$L$4,MIN(N19,P19),0)+IF(L19=Queue_Subname_list!$L$4,MIN(O19,P19),0)</f>
        <v>0</v>
      </c>
      <c r="V19" s="10">
        <f>IF(Q19="Energy Only",0,IF(S19="Wind Turbine",MIN(U19,P19),IF(OR(S19="Wind-Hybrid", S19="Wind-Solar-Hybrid"),MIN(MAX(P19-T19,0)/INDEX(Queue_Subname_list!$R$6:$T$6,1,MATCH(AH19,Queue_Subname_list!$R$4:$T$4,0)),U19),0)))</f>
        <v>0</v>
      </c>
      <c r="W19" s="10">
        <f t="shared" si="1"/>
        <v>0</v>
      </c>
      <c r="X19" s="10">
        <f>IF(AND(S19="Offshore Wind",OR(Q19="Full Capacity",Q19="Partial Capacity")),IF(J19=Queue_Subname_list!$L$5,M19,0)+IF(K19=Queue_Subname_list!$L$5,N19,0),0)</f>
        <v>0</v>
      </c>
      <c r="Y19" s="10">
        <f>IF(AND(S19="Offshore Wind",Q19="Energy Only"),IF(J19=Queue_Subname_list!$L$5,M19,0)+IF(K19=Queue_Subname_list!$L$5,N19,0),0)</f>
        <v>0</v>
      </c>
      <c r="Z19" s="10">
        <f>IF(J19=Queue_Subname_list!$L$8,MIN(M19,P19),0)+IF(K19=Queue_Subname_list!$L$8,MIN(N19,P19),0)+IF(L19=Queue_Subname_list!$L$8,MIN(O19,P19),0)</f>
        <v>90</v>
      </c>
      <c r="AA19" s="10">
        <f>IF(Q19="Energy Only",0,IF(S19="Solar",MIN(Z19,P19),IF(S19="Solar-Hybrid",MIN(MAX(P19-T19,0)/INDEX(Queue_Subname_list!$R$5:$T$5,1,MATCH(AH19,Queue_Subname_list!$R$4:$T$4,0)),MAX(P19-T19*0.5,0)/INDEX(Queue_Subname_list!$U$5:$W$5,1,MATCH(AH19,Queue_Subname_list!$U$4:$W$4,0)),Z19),0)))</f>
        <v>90</v>
      </c>
      <c r="AB19" s="10">
        <f t="shared" si="2"/>
        <v>0</v>
      </c>
      <c r="AC19" s="10">
        <f>IF(J19=Queue_Subname_list!$L$3,MIN(M19,P19),0)+IF(K19=Queue_Subname_list!$L$3,MIN(N19,P19),0)+IF(L19=Queue_Subname_list!$L$3,MIN(O19,P19),0)</f>
        <v>0</v>
      </c>
      <c r="AD19" s="10">
        <f t="shared" si="3"/>
        <v>0</v>
      </c>
      <c r="AE19" s="10" t="s">
        <v>101</v>
      </c>
      <c r="AF19" s="10" t="s">
        <v>55</v>
      </c>
      <c r="AG19" s="10" t="s">
        <v>88</v>
      </c>
      <c r="AH19" s="10" t="str">
        <f t="shared" si="4"/>
        <v>PGAE</v>
      </c>
      <c r="AI19" s="12" t="s">
        <v>119</v>
      </c>
      <c r="AJ19" s="12" t="str">
        <f>IFERROR(INDEX(Queue_Subname_list!$B$2:$B$598,MATCH($AI19,Queue_Subname_list!$A$2:$A$598,0),1),"not found")</f>
        <v>Lamont</v>
      </c>
      <c r="AK19" s="12">
        <f>IFERROR(INDEX(Queue_Subname_list!$C$2:$C$598,MATCH($AI19,Queue_Subname_list!$A$2:$A$598,0),1),"not found")</f>
        <v>115</v>
      </c>
      <c r="AL19" s="12" cm="1">
        <f t="array" ref="AL19">IFERROR(MATCH(1,($AJ19=Substation_Info!$B$5:$B$322)*($AK19=Substation_Info!$C$5:$C$322),0),"notfound")</f>
        <v>137</v>
      </c>
      <c r="AM19" s="12">
        <f>IF($AL19="notfound",IFERROR(INDEX(Queue_Subname_list!$D$2:$D$594,MATCH($AI19,Queue_Subname_list!$A$2:$A$594,0),1),"not found"),0)</f>
        <v>0</v>
      </c>
      <c r="AN19" s="12">
        <f>IF($AL19="notfound",IFERROR(INDEX(Queue_Subname_list!$E$2:$E$594,MATCH($AI19,Queue_Subname_list!$A$2:$A$594,0),1),"not found"),0)</f>
        <v>0</v>
      </c>
      <c r="AO19" s="12" t="str" cm="1">
        <f t="array" ref="AO19">IF(AM19=0, "N/A",IFERROR(MATCH(1,($AM19=Substation_Info!$B$5:$B$322)*($AN19=Substation_Info!$C$5:$C$322),0),"notfound"))</f>
        <v>N/A</v>
      </c>
      <c r="AP19" s="12">
        <f t="shared" si="5"/>
        <v>1</v>
      </c>
      <c r="AQ19" s="11">
        <v>41821.291666666701</v>
      </c>
      <c r="AR19" s="11">
        <v>45474.291666666701</v>
      </c>
      <c r="AS19" s="10" t="s">
        <v>82</v>
      </c>
      <c r="AT19" s="10" t="s">
        <v>59</v>
      </c>
      <c r="AU19" s="10" t="s">
        <v>59</v>
      </c>
      <c r="AV19" s="10" t="s">
        <v>82</v>
      </c>
      <c r="AW19" s="10" t="s">
        <v>61</v>
      </c>
    </row>
    <row r="20" spans="1:49" s="26" customFormat="1" ht="25" x14ac:dyDescent="0.25">
      <c r="A20" s="32" t="s">
        <v>120</v>
      </c>
      <c r="B20" s="10">
        <v>768</v>
      </c>
      <c r="C20" s="11">
        <v>40633</v>
      </c>
      <c r="D20" s="11">
        <v>40633.291666666701</v>
      </c>
      <c r="E20" s="10" t="s">
        <v>49</v>
      </c>
      <c r="F20" s="10" t="s">
        <v>113</v>
      </c>
      <c r="G20" s="10" t="s">
        <v>74</v>
      </c>
      <c r="H20" s="10" t="s">
        <v>63</v>
      </c>
      <c r="I20" s="10"/>
      <c r="J20" s="10" t="s">
        <v>75</v>
      </c>
      <c r="K20" s="10" t="s">
        <v>70</v>
      </c>
      <c r="L20" s="10"/>
      <c r="M20" s="10">
        <v>320</v>
      </c>
      <c r="N20" s="10">
        <v>163.4</v>
      </c>
      <c r="O20" s="10"/>
      <c r="P20" s="10">
        <v>320</v>
      </c>
      <c r="Q20" s="10" t="s">
        <v>52</v>
      </c>
      <c r="R20" s="10" t="s">
        <v>53</v>
      </c>
      <c r="S20" s="10" t="str" cm="1">
        <f t="array" ref="S20">IFERROR(INDEX(Queue_Subname_list!$K$3:$K$22,MATCH(1,($J20=Queue_Subname_list!$L$3:$L$22)*($K20=Queue_Subname_list!$M$3:$M$22)*($L20=Queue_Subname_list!$N$3:$N$22),0)),"Other")</f>
        <v>Solar-Hybrid</v>
      </c>
      <c r="T20" s="10">
        <f>IF(J20=Queue_Subname_list!$L$9,MIN(M20,P20),0)+IF(K20=Queue_Subname_list!$L$9,MIN(N20,P20),0)+IF(L20=Queue_Subname_list!$L$9,MIN(O20,P20),0)</f>
        <v>163.4</v>
      </c>
      <c r="U20" s="10">
        <f>IF(J20=Queue_Subname_list!$L$4,MIN(M20,P20),0)+IF(K20=Queue_Subname_list!$L$4,MIN(N20,P20),0)+IF(L20=Queue_Subname_list!$L$4,MIN(O20,P20),0)</f>
        <v>0</v>
      </c>
      <c r="V20" s="10">
        <f>IF(Q20="Energy Only",0,IF(S20="Wind Turbine",MIN(U20,P20),IF(OR(S20="Wind-Hybrid", S20="Wind-Solar-Hybrid"),MIN(MAX(P20-T20,0)/INDEX(Queue_Subname_list!$R$6:$T$6,1,MATCH(AH20,Queue_Subname_list!$R$4:$T$4,0)),U20),0)))</f>
        <v>0</v>
      </c>
      <c r="W20" s="10">
        <f t="shared" si="1"/>
        <v>0</v>
      </c>
      <c r="X20" s="10">
        <f>IF(AND(S20="Offshore Wind",OR(Q20="Full Capacity",Q20="Partial Capacity")),IF(J20=Queue_Subname_list!$L$5,M20,0)+IF(K20=Queue_Subname_list!$L$5,N20,0),0)</f>
        <v>0</v>
      </c>
      <c r="Y20" s="10">
        <f>IF(AND(S20="Offshore Wind",Q20="Energy Only"),IF(J20=Queue_Subname_list!$L$5,M20,0)+IF(K20=Queue_Subname_list!$L$5,N20,0),0)</f>
        <v>0</v>
      </c>
      <c r="Z20" s="10">
        <f>IF(J20=Queue_Subname_list!$L$8,MIN(M20,P20),0)+IF(K20=Queue_Subname_list!$L$8,MIN(N20,P20),0)+IF(L20=Queue_Subname_list!$L$8,MIN(O20,P20),0)</f>
        <v>320</v>
      </c>
      <c r="AA20" s="10">
        <f>IF(Q20="Energy Only",0,IF(S20="Solar",MIN(Z20,P20),IF(S20="Solar-Hybrid",MIN(MAX(P20-T20,0)/INDEX(Queue_Subname_list!$R$5:$T$5,1,MATCH(AH20,Queue_Subname_list!$R$4:$T$4,0)),MAX(P20-T20*0.5,0)/INDEX(Queue_Subname_list!$U$5:$W$5,1,MATCH(AH20,Queue_Subname_list!$U$4:$W$4,0)),Z20),0)))</f>
        <v>320</v>
      </c>
      <c r="AB20" s="10">
        <f t="shared" si="2"/>
        <v>0</v>
      </c>
      <c r="AC20" s="10">
        <f>IF(J20=Queue_Subname_list!$L$3,MIN(M20,P20),0)+IF(K20=Queue_Subname_list!$L$3,MIN(N20,P20),0)+IF(L20=Queue_Subname_list!$L$3,MIN(O20,P20),0)</f>
        <v>0</v>
      </c>
      <c r="AD20" s="10">
        <f t="shared" si="3"/>
        <v>0</v>
      </c>
      <c r="AE20" s="10" t="s">
        <v>121</v>
      </c>
      <c r="AF20" s="10" t="s">
        <v>55</v>
      </c>
      <c r="AG20" s="10" t="s">
        <v>71</v>
      </c>
      <c r="AH20" s="10" t="str">
        <f t="shared" si="4"/>
        <v>SCE</v>
      </c>
      <c r="AI20" s="12" t="s">
        <v>122</v>
      </c>
      <c r="AJ20" s="12" t="str">
        <f>IFERROR(INDEX(Queue_Subname_list!$B$2:$B$598,MATCH($AI20,Queue_Subname_list!$A$2:$A$598,0),1),"not found")</f>
        <v>Antelope</v>
      </c>
      <c r="AK20" s="12">
        <f>IFERROR(INDEX(Queue_Subname_list!$C$2:$C$598,MATCH($AI20,Queue_Subname_list!$A$2:$A$598,0),1),"not found")</f>
        <v>230</v>
      </c>
      <c r="AL20" s="12" cm="1">
        <f t="array" ref="AL20">IFERROR(MATCH(1,($AJ20=Substation_Info!$B$5:$B$322)*($AK20=Substation_Info!$C$5:$C$322),0),"notfound")</f>
        <v>5</v>
      </c>
      <c r="AM20" s="12">
        <f>IF($AL20="notfound",IFERROR(INDEX(Queue_Subname_list!$D$2:$D$594,MATCH($AI20,Queue_Subname_list!$A$2:$A$594,0),1),"not found"),0)</f>
        <v>0</v>
      </c>
      <c r="AN20" s="12">
        <f>IF($AL20="notfound",IFERROR(INDEX(Queue_Subname_list!$E$2:$E$594,MATCH($AI20,Queue_Subname_list!$A$2:$A$594,0),1),"not found"),0)</f>
        <v>0</v>
      </c>
      <c r="AO20" s="12" t="str" cm="1">
        <f t="array" ref="AO20">IF(AM20=0, "N/A",IFERROR(MATCH(1,($AM20=Substation_Info!$B$5:$B$322)*($AN20=Substation_Info!$C$5:$C$322),0),"notfound"))</f>
        <v>N/A</v>
      </c>
      <c r="AP20" s="12">
        <f t="shared" si="5"/>
        <v>1</v>
      </c>
      <c r="AQ20" s="11">
        <v>42004.333333333299</v>
      </c>
      <c r="AR20" s="11">
        <v>44957.333333333299</v>
      </c>
      <c r="AS20" s="10" t="s">
        <v>82</v>
      </c>
      <c r="AT20" s="10" t="s">
        <v>59</v>
      </c>
      <c r="AU20" s="10" t="s">
        <v>59</v>
      </c>
      <c r="AV20" s="10" t="s">
        <v>82</v>
      </c>
      <c r="AW20" s="10" t="s">
        <v>61</v>
      </c>
    </row>
    <row r="21" spans="1:49" s="26" customFormat="1" ht="37.5" x14ac:dyDescent="0.25">
      <c r="A21" s="32" t="s">
        <v>123</v>
      </c>
      <c r="B21" s="10">
        <v>779</v>
      </c>
      <c r="C21" s="11">
        <v>40633</v>
      </c>
      <c r="D21" s="11">
        <v>40633.291666666701</v>
      </c>
      <c r="E21" s="10" t="s">
        <v>49</v>
      </c>
      <c r="F21" s="10" t="s">
        <v>113</v>
      </c>
      <c r="G21" s="10" t="s">
        <v>74</v>
      </c>
      <c r="H21" s="10" t="s">
        <v>63</v>
      </c>
      <c r="I21" s="10"/>
      <c r="J21" s="10" t="s">
        <v>75</v>
      </c>
      <c r="K21" s="10" t="s">
        <v>70</v>
      </c>
      <c r="L21" s="10"/>
      <c r="M21" s="10">
        <v>200</v>
      </c>
      <c r="N21" s="10">
        <v>80</v>
      </c>
      <c r="O21" s="10"/>
      <c r="P21" s="10">
        <v>200</v>
      </c>
      <c r="Q21" s="10" t="s">
        <v>65</v>
      </c>
      <c r="R21" s="10" t="s">
        <v>53</v>
      </c>
      <c r="S21" s="10" t="str" cm="1">
        <f t="array" ref="S21">IFERROR(INDEX(Queue_Subname_list!$K$3:$K$22,MATCH(1,($J21=Queue_Subname_list!$L$3:$L$22)*($K21=Queue_Subname_list!$M$3:$M$22)*($L21=Queue_Subname_list!$N$3:$N$22),0)),"Other")</f>
        <v>Solar-Hybrid</v>
      </c>
      <c r="T21" s="10">
        <f>IF(J21=Queue_Subname_list!$L$9,MIN(M21,P21),0)+IF(K21=Queue_Subname_list!$L$9,MIN(N21,P21),0)+IF(L21=Queue_Subname_list!$L$9,MIN(O21,P21),0)</f>
        <v>80</v>
      </c>
      <c r="U21" s="10">
        <f>IF(J21=Queue_Subname_list!$L$4,MIN(M21,P21),0)+IF(K21=Queue_Subname_list!$L$4,MIN(N21,P21),0)+IF(L21=Queue_Subname_list!$L$4,MIN(O21,P21),0)</f>
        <v>0</v>
      </c>
      <c r="V21" s="10">
        <f>IF(Q21="Energy Only",0,IF(S21="Wind Turbine",MIN(U21,P21),IF(OR(S21="Wind-Hybrid", S21="Wind-Solar-Hybrid"),MIN(MAX(P21-T21,0)/INDEX(Queue_Subname_list!$R$6:$T$6,1,MATCH(AH21,Queue_Subname_list!$R$4:$T$4,0)),U21),0)))</f>
        <v>0</v>
      </c>
      <c r="W21" s="10">
        <f t="shared" si="1"/>
        <v>0</v>
      </c>
      <c r="X21" s="10">
        <f>IF(AND(S21="Offshore Wind",OR(Q21="Full Capacity",Q21="Partial Capacity")),IF(J21=Queue_Subname_list!$L$5,M21,0)+IF(K21=Queue_Subname_list!$L$5,N21,0),0)</f>
        <v>0</v>
      </c>
      <c r="Y21" s="10">
        <f>IF(AND(S21="Offshore Wind",Q21="Energy Only"),IF(J21=Queue_Subname_list!$L$5,M21,0)+IF(K21=Queue_Subname_list!$L$5,N21,0),0)</f>
        <v>0</v>
      </c>
      <c r="Z21" s="10">
        <f>IF(J21=Queue_Subname_list!$L$8,MIN(M21,P21),0)+IF(K21=Queue_Subname_list!$L$8,MIN(N21,P21),0)+IF(L21=Queue_Subname_list!$L$8,MIN(O21,P21),0)</f>
        <v>200</v>
      </c>
      <c r="AA21" s="10">
        <f>IF(Q21="Energy Only",0,IF(S21="Solar",MIN(Z21,P21),IF(S21="Solar-Hybrid",MIN(MAX(P21-T21,0)/INDEX(Queue_Subname_list!$R$5:$T$5,1,MATCH(AH21,Queue_Subname_list!$R$4:$T$4,0)),MAX(P21-T21*0.5,0)/INDEX(Queue_Subname_list!$U$5:$W$5,1,MATCH(AH21,Queue_Subname_list!$U$4:$W$4,0)),Z21),0)))</f>
        <v>200</v>
      </c>
      <c r="AB21" s="10">
        <f t="shared" si="2"/>
        <v>0</v>
      </c>
      <c r="AC21" s="10">
        <f>IF(J21=Queue_Subname_list!$L$3,MIN(M21,P21),0)+IF(K21=Queue_Subname_list!$L$3,MIN(N21,P21),0)+IF(L21=Queue_Subname_list!$L$3,MIN(O21,P21),0)</f>
        <v>0</v>
      </c>
      <c r="AD21" s="10">
        <f t="shared" si="3"/>
        <v>0</v>
      </c>
      <c r="AE21" s="10" t="s">
        <v>124</v>
      </c>
      <c r="AF21" s="10" t="s">
        <v>55</v>
      </c>
      <c r="AG21" s="10" t="s">
        <v>88</v>
      </c>
      <c r="AH21" s="10" t="str">
        <f t="shared" si="4"/>
        <v>PGAE</v>
      </c>
      <c r="AI21" s="12" t="s">
        <v>125</v>
      </c>
      <c r="AJ21" s="12" t="str">
        <f>IFERROR(INDEX(Queue_Subname_list!$B$2:$B$598,MATCH($AI21,Queue_Subname_list!$A$2:$A$598,0),1),"not found")</f>
        <v>Los Banos</v>
      </c>
      <c r="AK21" s="12">
        <f>IFERROR(INDEX(Queue_Subname_list!$C$2:$C$598,MATCH($AI21,Queue_Subname_list!$A$2:$A$598,0),1),"not found")</f>
        <v>230</v>
      </c>
      <c r="AL21" s="12" cm="1">
        <f t="array" ref="AL21">IFERROR(MATCH(1,($AJ21=Substation_Info!$B$5:$B$322)*($AK21=Substation_Info!$C$5:$C$322),0),"notfound")</f>
        <v>148</v>
      </c>
      <c r="AM21" s="12">
        <f>IF($AL21="notfound",IFERROR(INDEX(Queue_Subname_list!$D$2:$D$594,MATCH($AI21,Queue_Subname_list!$A$2:$A$594,0),1),"not found"),0)</f>
        <v>0</v>
      </c>
      <c r="AN21" s="12">
        <f>IF($AL21="notfound",IFERROR(INDEX(Queue_Subname_list!$E$2:$E$594,MATCH($AI21,Queue_Subname_list!$A$2:$A$594,0),1),"not found"),0)</f>
        <v>0</v>
      </c>
      <c r="AO21" s="12" t="str" cm="1">
        <f t="array" ref="AO21">IF(AM21=0, "N/A",IFERROR(MATCH(1,($AM21=Substation_Info!$B$5:$B$322)*($AN21=Substation_Info!$C$5:$C$322),0),"notfound"))</f>
        <v>N/A</v>
      </c>
      <c r="AP21" s="12">
        <f t="shared" si="5"/>
        <v>1</v>
      </c>
      <c r="AQ21" s="11">
        <v>41645.333333333299</v>
      </c>
      <c r="AR21" s="11">
        <v>45233.291666666701</v>
      </c>
      <c r="AS21" s="10" t="s">
        <v>82</v>
      </c>
      <c r="AT21" s="10" t="s">
        <v>59</v>
      </c>
      <c r="AU21" s="10" t="s">
        <v>59</v>
      </c>
      <c r="AV21" s="10" t="s">
        <v>82</v>
      </c>
      <c r="AW21" s="10" t="s">
        <v>61</v>
      </c>
    </row>
    <row r="22" spans="1:49" s="26" customFormat="1" ht="25" x14ac:dyDescent="0.25">
      <c r="A22" s="32" t="s">
        <v>126</v>
      </c>
      <c r="B22" s="10">
        <v>789</v>
      </c>
      <c r="C22" s="11">
        <v>40632</v>
      </c>
      <c r="D22" s="11">
        <v>40633.291666666701</v>
      </c>
      <c r="E22" s="10" t="s">
        <v>49</v>
      </c>
      <c r="F22" s="10" t="s">
        <v>113</v>
      </c>
      <c r="G22" s="10" t="s">
        <v>74</v>
      </c>
      <c r="H22" s="10"/>
      <c r="I22" s="10"/>
      <c r="J22" s="10" t="s">
        <v>75</v>
      </c>
      <c r="K22" s="10"/>
      <c r="L22" s="10"/>
      <c r="M22" s="10">
        <v>71.88</v>
      </c>
      <c r="N22" s="10"/>
      <c r="O22" s="10"/>
      <c r="P22" s="10">
        <v>71.88</v>
      </c>
      <c r="Q22" s="10" t="s">
        <v>92</v>
      </c>
      <c r="R22" s="10" t="s">
        <v>53</v>
      </c>
      <c r="S22" s="10" t="str" cm="1">
        <f t="array" ref="S22">IFERROR(INDEX(Queue_Subname_list!$K$3:$K$22,MATCH(1,($J22=Queue_Subname_list!$L$3:$L$22)*($K22=Queue_Subname_list!$M$3:$M$22)*($L22=Queue_Subname_list!$N$3:$N$22),0)),"Other")</f>
        <v>Solar</v>
      </c>
      <c r="T22" s="10">
        <f>IF(J22=Queue_Subname_list!$L$9,MIN(M22,P22),0)+IF(K22=Queue_Subname_list!$L$9,MIN(N22,P22),0)+IF(L22=Queue_Subname_list!$L$9,MIN(O22,P22),0)</f>
        <v>0</v>
      </c>
      <c r="U22" s="10">
        <f>IF(J22=Queue_Subname_list!$L$4,MIN(M22,P22),0)+IF(K22=Queue_Subname_list!$L$4,MIN(N22,P22),0)+IF(L22=Queue_Subname_list!$L$4,MIN(O22,P22),0)</f>
        <v>0</v>
      </c>
      <c r="V22" s="10">
        <f>IF(Q22="Energy Only",0,IF(S22="Wind Turbine",MIN(U22,P22),IF(OR(S22="Wind-Hybrid", S22="Wind-Solar-Hybrid"),MIN(MAX(P22-T22,0)/INDEX(Queue_Subname_list!$R$6:$T$6,1,MATCH(AH22,Queue_Subname_list!$R$4:$T$4,0)),U22),0)))</f>
        <v>0</v>
      </c>
      <c r="W22" s="10">
        <f t="shared" si="1"/>
        <v>0</v>
      </c>
      <c r="X22" s="10">
        <f>IF(AND(S22="Offshore Wind",OR(Q22="Full Capacity",Q22="Partial Capacity")),IF(J22=Queue_Subname_list!$L$5,M22,0)+IF(K22=Queue_Subname_list!$L$5,N22,0),0)</f>
        <v>0</v>
      </c>
      <c r="Y22" s="10">
        <f>IF(AND(S22="Offshore Wind",Q22="Energy Only"),IF(J22=Queue_Subname_list!$L$5,M22,0)+IF(K22=Queue_Subname_list!$L$5,N22,0),0)</f>
        <v>0</v>
      </c>
      <c r="Z22" s="10">
        <f>IF(J22=Queue_Subname_list!$L$8,MIN(M22,P22),0)+IF(K22=Queue_Subname_list!$L$8,MIN(N22,P22),0)+IF(L22=Queue_Subname_list!$L$8,MIN(O22,P22),0)</f>
        <v>71.88</v>
      </c>
      <c r="AA22" s="10">
        <f>IF(Q22="Energy Only",0,IF(S22="Solar",MIN(Z22,P22),IF(S22="Solar-Hybrid",MIN(MAX(P22-T22,0)/INDEX(Queue_Subname_list!$R$5:$T$5,1,MATCH(AH22,Queue_Subname_list!$R$4:$T$4,0)),MAX(P22-T22*0.5,0)/INDEX(Queue_Subname_list!$U$5:$W$5,1,MATCH(AH22,Queue_Subname_list!$U$4:$W$4,0)),Z22),0)))</f>
        <v>0</v>
      </c>
      <c r="AB22" s="10">
        <f t="shared" si="2"/>
        <v>71.88</v>
      </c>
      <c r="AC22" s="10">
        <f>IF(J22=Queue_Subname_list!$L$3,MIN(M22,P22),0)+IF(K22=Queue_Subname_list!$L$3,MIN(N22,P22),0)+IF(L22=Queue_Subname_list!$L$3,MIN(O22,P22),0)</f>
        <v>0</v>
      </c>
      <c r="AD22" s="10">
        <f t="shared" si="3"/>
        <v>0</v>
      </c>
      <c r="AE22" s="10" t="s">
        <v>54</v>
      </c>
      <c r="AF22" s="10" t="s">
        <v>55</v>
      </c>
      <c r="AG22" s="10" t="s">
        <v>56</v>
      </c>
      <c r="AH22" s="10" t="str">
        <f t="shared" si="4"/>
        <v>SDGE</v>
      </c>
      <c r="AI22" s="12" t="s">
        <v>127</v>
      </c>
      <c r="AJ22" s="12" t="str">
        <f>IFERROR(INDEX(Queue_Subname_list!$B$2:$B$598,MATCH($AI22,Queue_Subname_list!$A$2:$A$598,0),1),"not found")</f>
        <v>Boulevard East</v>
      </c>
      <c r="AK22" s="12">
        <f>IFERROR(INDEX(Queue_Subname_list!$C$2:$C$598,MATCH($AI22,Queue_Subname_list!$A$2:$A$598,0),1),"not found")</f>
        <v>138</v>
      </c>
      <c r="AL22" s="12" t="str" cm="1">
        <f t="array" ref="AL22">IFERROR(MATCH(1,($AJ22=Substation_Info!$B$5:$B$322)*($AK22=Substation_Info!$C$5:$C$322),0),"notfound")</f>
        <v>notfound</v>
      </c>
      <c r="AM22" s="12" t="str">
        <f>IF($AL22="notfound",IFERROR(INDEX(Queue_Subname_list!$D$2:$D$594,MATCH($AI22,Queue_Subname_list!$A$2:$A$594,0),1),"not found"),0)</f>
        <v>ECO</v>
      </c>
      <c r="AN22" s="12">
        <f>IF($AL22="notfound",IFERROR(INDEX(Queue_Subname_list!$E$2:$E$594,MATCH($AI22,Queue_Subname_list!$A$2:$A$594,0),1),"not found"),0)</f>
        <v>115</v>
      </c>
      <c r="AO22" s="12" cm="1">
        <f t="array" ref="AO22">IF(AM22=0, "N/A",IFERROR(MATCH(1,($AM22=Substation_Info!$B$5:$B$322)*($AN22=Substation_Info!$C$5:$C$322),0),"notfound"))</f>
        <v>71</v>
      </c>
      <c r="AP22" s="12">
        <f t="shared" si="5"/>
        <v>1</v>
      </c>
      <c r="AQ22" s="11">
        <v>42216.291666666701</v>
      </c>
      <c r="AR22" s="11">
        <v>45148.291666666701</v>
      </c>
      <c r="AS22" s="10" t="s">
        <v>82</v>
      </c>
      <c r="AT22" s="10" t="s">
        <v>59</v>
      </c>
      <c r="AU22" s="10" t="s">
        <v>59</v>
      </c>
      <c r="AV22" s="10" t="s">
        <v>82</v>
      </c>
      <c r="AW22" s="10" t="s">
        <v>61</v>
      </c>
    </row>
    <row r="23" spans="1:49" s="26" customFormat="1" ht="25" x14ac:dyDescent="0.25">
      <c r="A23" s="32" t="s">
        <v>128</v>
      </c>
      <c r="B23" s="10">
        <v>897</v>
      </c>
      <c r="C23" s="11">
        <v>41001</v>
      </c>
      <c r="D23" s="11">
        <v>41001.291666666701</v>
      </c>
      <c r="E23" s="10" t="s">
        <v>49</v>
      </c>
      <c r="F23" s="10" t="s">
        <v>129</v>
      </c>
      <c r="G23" s="10" t="s">
        <v>74</v>
      </c>
      <c r="H23" s="10" t="s">
        <v>63</v>
      </c>
      <c r="I23" s="10"/>
      <c r="J23" s="10" t="s">
        <v>75</v>
      </c>
      <c r="K23" s="10" t="s">
        <v>70</v>
      </c>
      <c r="L23" s="10"/>
      <c r="M23" s="10">
        <v>200</v>
      </c>
      <c r="N23" s="10">
        <v>50</v>
      </c>
      <c r="O23" s="10"/>
      <c r="P23" s="10">
        <v>200</v>
      </c>
      <c r="Q23" s="10" t="s">
        <v>52</v>
      </c>
      <c r="R23" s="10" t="s">
        <v>53</v>
      </c>
      <c r="S23" s="10" t="str" cm="1">
        <f t="array" ref="S23">IFERROR(INDEX(Queue_Subname_list!$K$3:$K$22,MATCH(1,($J23=Queue_Subname_list!$L$3:$L$22)*($K23=Queue_Subname_list!$M$3:$M$22)*($L23=Queue_Subname_list!$N$3:$N$22),0)),"Other")</f>
        <v>Solar-Hybrid</v>
      </c>
      <c r="T23" s="10">
        <f>IF(J23=Queue_Subname_list!$L$9,MIN(M23,P23),0)+IF(K23=Queue_Subname_list!$L$9,MIN(N23,P23),0)+IF(L23=Queue_Subname_list!$L$9,MIN(O23,P23),0)</f>
        <v>50</v>
      </c>
      <c r="U23" s="10">
        <f>IF(J23=Queue_Subname_list!$L$4,MIN(M23,P23),0)+IF(K23=Queue_Subname_list!$L$4,MIN(N23,P23),0)+IF(L23=Queue_Subname_list!$L$4,MIN(O23,P23),0)</f>
        <v>0</v>
      </c>
      <c r="V23" s="10">
        <f>IF(Q23="Energy Only",0,IF(S23="Wind Turbine",MIN(U23,P23),IF(OR(S23="Wind-Hybrid", S23="Wind-Solar-Hybrid"),MIN(MAX(P23-T23,0)/INDEX(Queue_Subname_list!$R$6:$T$6,1,MATCH(AH23,Queue_Subname_list!$R$4:$T$4,0)),U23),0)))</f>
        <v>0</v>
      </c>
      <c r="W23" s="10">
        <f t="shared" si="1"/>
        <v>0</v>
      </c>
      <c r="X23" s="10">
        <f>IF(AND(S23="Offshore Wind",OR(Q23="Full Capacity",Q23="Partial Capacity")),IF(J23=Queue_Subname_list!$L$5,M23,0)+IF(K23=Queue_Subname_list!$L$5,N23,0),0)</f>
        <v>0</v>
      </c>
      <c r="Y23" s="10">
        <f>IF(AND(S23="Offshore Wind",Q23="Energy Only"),IF(J23=Queue_Subname_list!$L$5,M23,0)+IF(K23=Queue_Subname_list!$L$5,N23,0),0)</f>
        <v>0</v>
      </c>
      <c r="Z23" s="10">
        <f>IF(J23=Queue_Subname_list!$L$8,MIN(M23,P23),0)+IF(K23=Queue_Subname_list!$L$8,MIN(N23,P23),0)+IF(L23=Queue_Subname_list!$L$8,MIN(O23,P23),0)</f>
        <v>200</v>
      </c>
      <c r="AA23" s="10">
        <f>IF(Q23="Energy Only",0,IF(S23="Solar",MIN(Z23,P23),IF(S23="Solar-Hybrid",MIN(MAX(P23-T23,0)/INDEX(Queue_Subname_list!$R$5:$T$5,1,MATCH(AH23,Queue_Subname_list!$R$4:$T$4,0)),MAX(P23-T23*0.5,0)/INDEX(Queue_Subname_list!$U$5:$W$5,1,MATCH(AH23,Queue_Subname_list!$U$4:$W$4,0)),Z23),0)))</f>
        <v>200</v>
      </c>
      <c r="AB23" s="10">
        <f t="shared" si="2"/>
        <v>0</v>
      </c>
      <c r="AC23" s="10">
        <f>IF(J23=Queue_Subname_list!$L$3,MIN(M23,P23),0)+IF(K23=Queue_Subname_list!$L$3,MIN(N23,P23),0)+IF(L23=Queue_Subname_list!$L$3,MIN(O23,P23),0)</f>
        <v>0</v>
      </c>
      <c r="AD23" s="10">
        <f t="shared" si="3"/>
        <v>0</v>
      </c>
      <c r="AE23" s="10" t="s">
        <v>130</v>
      </c>
      <c r="AF23" s="10" t="s">
        <v>55</v>
      </c>
      <c r="AG23" s="10" t="s">
        <v>71</v>
      </c>
      <c r="AH23" s="10" t="str">
        <f t="shared" si="4"/>
        <v>SCE</v>
      </c>
      <c r="AI23" s="12" t="s">
        <v>131</v>
      </c>
      <c r="AJ23" s="12" t="str">
        <f>IFERROR(INDEX(Queue_Subname_list!$B$2:$B$598,MATCH($AI23,Queue_Subname_list!$A$2:$A$598,0),1),"not found")</f>
        <v>Calcite</v>
      </c>
      <c r="AK23" s="12">
        <f>IFERROR(INDEX(Queue_Subname_list!$C$2:$C$598,MATCH($AI23,Queue_Subname_list!$A$2:$A$598,0),1),"not found")</f>
        <v>230</v>
      </c>
      <c r="AL23" s="12" cm="1">
        <f t="array" ref="AL23">IFERROR(MATCH(1,($AJ23=Substation_Info!$B$5:$B$322)*($AK23=Substation_Info!$C$5:$C$322),0),"notfound")</f>
        <v>25</v>
      </c>
      <c r="AM23" s="12">
        <f>IF($AL23="notfound",IFERROR(INDEX(Queue_Subname_list!$D$2:$D$594,MATCH($AI23,Queue_Subname_list!$A$2:$A$594,0),1),"not found"),0)</f>
        <v>0</v>
      </c>
      <c r="AN23" s="12">
        <f>IF($AL23="notfound",IFERROR(INDEX(Queue_Subname_list!$E$2:$E$594,MATCH($AI23,Queue_Subname_list!$A$2:$A$594,0),1),"not found"),0)</f>
        <v>0</v>
      </c>
      <c r="AO23" s="12" t="str" cm="1">
        <f t="array" ref="AO23">IF(AM23=0, "N/A",IFERROR(MATCH(1,($AM23=Substation_Info!$B$5:$B$322)*($AN23=Substation_Info!$C$5:$C$322),0),"notfound"))</f>
        <v>N/A</v>
      </c>
      <c r="AP23" s="12">
        <f t="shared" si="5"/>
        <v>1</v>
      </c>
      <c r="AQ23" s="11">
        <v>42705.333333333299</v>
      </c>
      <c r="AR23" s="11">
        <v>46235.291666666701</v>
      </c>
      <c r="AS23" s="10" t="s">
        <v>82</v>
      </c>
      <c r="AT23" s="10" t="s">
        <v>59</v>
      </c>
      <c r="AU23" s="10" t="s">
        <v>59</v>
      </c>
      <c r="AV23" s="10" t="s">
        <v>82</v>
      </c>
      <c r="AW23" s="10" t="s">
        <v>61</v>
      </c>
    </row>
    <row r="24" spans="1:49" s="26" customFormat="1" ht="25" x14ac:dyDescent="0.25">
      <c r="A24" s="32" t="s">
        <v>132</v>
      </c>
      <c r="B24" s="10">
        <v>946</v>
      </c>
      <c r="C24" s="11">
        <v>41387</v>
      </c>
      <c r="D24" s="11">
        <v>41394.291666666701</v>
      </c>
      <c r="E24" s="10" t="s">
        <v>49</v>
      </c>
      <c r="F24" s="10" t="s">
        <v>133</v>
      </c>
      <c r="G24" s="10" t="s">
        <v>74</v>
      </c>
      <c r="H24" s="10" t="s">
        <v>63</v>
      </c>
      <c r="I24" s="10"/>
      <c r="J24" s="10" t="s">
        <v>75</v>
      </c>
      <c r="K24" s="10" t="s">
        <v>70</v>
      </c>
      <c r="L24" s="10"/>
      <c r="M24" s="10">
        <v>100</v>
      </c>
      <c r="N24" s="10">
        <v>92</v>
      </c>
      <c r="O24" s="10"/>
      <c r="P24" s="10">
        <v>100</v>
      </c>
      <c r="Q24" s="10" t="s">
        <v>52</v>
      </c>
      <c r="R24" s="10" t="s">
        <v>53</v>
      </c>
      <c r="S24" s="10" t="str" cm="1">
        <f t="array" ref="S24">IFERROR(INDEX(Queue_Subname_list!$K$3:$K$22,MATCH(1,($J24=Queue_Subname_list!$L$3:$L$22)*($K24=Queue_Subname_list!$M$3:$M$22)*($L24=Queue_Subname_list!$N$3:$N$22),0)),"Other")</f>
        <v>Solar-Hybrid</v>
      </c>
      <c r="T24" s="10">
        <f>IF(J24=Queue_Subname_list!$L$9,MIN(M24,P24),0)+IF(K24=Queue_Subname_list!$L$9,MIN(N24,P24),0)+IF(L24=Queue_Subname_list!$L$9,MIN(O24,P24),0)</f>
        <v>92</v>
      </c>
      <c r="U24" s="10">
        <f>IF(J24=Queue_Subname_list!$L$4,MIN(M24,P24),0)+IF(K24=Queue_Subname_list!$L$4,MIN(N24,P24),0)+IF(L24=Queue_Subname_list!$L$4,MIN(O24,P24),0)</f>
        <v>0</v>
      </c>
      <c r="V24" s="10">
        <f>IF(Q24="Energy Only",0,IF(S24="Wind Turbine",MIN(U24,P24),IF(OR(S24="Wind-Hybrid", S24="Wind-Solar-Hybrid"),MIN(MAX(P24-T24,0)/INDEX(Queue_Subname_list!$R$6:$T$6,1,MATCH(AH24,Queue_Subname_list!$R$4:$T$4,0)),U24),0)))</f>
        <v>0</v>
      </c>
      <c r="W24" s="10">
        <f t="shared" si="1"/>
        <v>0</v>
      </c>
      <c r="X24" s="10">
        <f>IF(AND(S24="Offshore Wind",OR(Q24="Full Capacity",Q24="Partial Capacity")),IF(J24=Queue_Subname_list!$L$5,M24,0)+IF(K24=Queue_Subname_list!$L$5,N24,0),0)</f>
        <v>0</v>
      </c>
      <c r="Y24" s="10">
        <f>IF(AND(S24="Offshore Wind",Q24="Energy Only"),IF(J24=Queue_Subname_list!$L$5,M24,0)+IF(K24=Queue_Subname_list!$L$5,N24,0),0)</f>
        <v>0</v>
      </c>
      <c r="Z24" s="10">
        <f>IF(J24=Queue_Subname_list!$L$8,MIN(M24,P24),0)+IF(K24=Queue_Subname_list!$L$8,MIN(N24,P24),0)+IF(L24=Queue_Subname_list!$L$8,MIN(O24,P24),0)</f>
        <v>100</v>
      </c>
      <c r="AA24" s="10">
        <f>IF(Q24="Energy Only",0,IF(S24="Solar",MIN(Z24,P24),IF(S24="Solar-Hybrid",MIN(MAX(P24-T24,0)/INDEX(Queue_Subname_list!$R$5:$T$5,1,MATCH(AH24,Queue_Subname_list!$R$4:$T$4,0)),MAX(P24-T24*0.5,0)/INDEX(Queue_Subname_list!$U$5:$W$5,1,MATCH(AH24,Queue_Subname_list!$U$4:$W$4,0)),Z24),0)))</f>
        <v>80</v>
      </c>
      <c r="AB24" s="10">
        <f t="shared" si="2"/>
        <v>20</v>
      </c>
      <c r="AC24" s="10">
        <f>IF(J24=Queue_Subname_list!$L$3,MIN(M24,P24),0)+IF(K24=Queue_Subname_list!$L$3,MIN(N24,P24),0)+IF(L24=Queue_Subname_list!$L$3,MIN(O24,P24),0)</f>
        <v>0</v>
      </c>
      <c r="AD24" s="10">
        <f t="shared" si="3"/>
        <v>0</v>
      </c>
      <c r="AE24" s="10" t="s">
        <v>101</v>
      </c>
      <c r="AF24" s="10" t="s">
        <v>55</v>
      </c>
      <c r="AG24" s="10" t="s">
        <v>88</v>
      </c>
      <c r="AH24" s="10" t="str">
        <f t="shared" si="4"/>
        <v>PGAE</v>
      </c>
      <c r="AI24" s="12" t="s">
        <v>134</v>
      </c>
      <c r="AJ24" s="12" t="str">
        <f>IFERROR(INDEX(Queue_Subname_list!$B$2:$B$598,MATCH($AI24,Queue_Subname_list!$A$2:$A$598,0),1),"not found")</f>
        <v>New Midway-Wheeler</v>
      </c>
      <c r="AK24" s="12">
        <f>IFERROR(INDEX(Queue_Subname_list!$C$2:$C$598,MATCH($AI24,Queue_Subname_list!$A$2:$A$598,0),1),"not found")</f>
        <v>230</v>
      </c>
      <c r="AL24" s="12" t="str" cm="1">
        <f t="array" ref="AL24">IFERROR(MATCH(1,($AJ24=Substation_Info!$B$5:$B$322)*($AK24=Substation_Info!$C$5:$C$322),0),"notfound")</f>
        <v>notfound</v>
      </c>
      <c r="AM24" s="12" t="str">
        <f>IF($AL24="notfound",IFERROR(INDEX(Queue_Subname_list!$D$2:$D$594,MATCH($AI24,Queue_Subname_list!$A$2:$A$594,0),1),"not found"),0)</f>
        <v>Midway</v>
      </c>
      <c r="AN24" s="12">
        <f>IF($AL24="notfound",IFERROR(INDEX(Queue_Subname_list!$E$2:$E$594,MATCH($AI24,Queue_Subname_list!$A$2:$A$594,0),1),"not found"),0)</f>
        <v>230</v>
      </c>
      <c r="AO24" s="12" cm="1">
        <f t="array" ref="AO24">IF(AM24=0, "N/A",IFERROR(MATCH(1,($AM24=Substation_Info!$B$5:$B$322)*($AN24=Substation_Info!$C$5:$C$322),0),"notfound"))</f>
        <v>170</v>
      </c>
      <c r="AP24" s="12">
        <f t="shared" si="5"/>
        <v>1</v>
      </c>
      <c r="AQ24" s="11">
        <v>42339.333333333299</v>
      </c>
      <c r="AR24" s="11">
        <v>45291.333333333299</v>
      </c>
      <c r="AS24" s="10" t="s">
        <v>82</v>
      </c>
      <c r="AT24" s="10" t="s">
        <v>59</v>
      </c>
      <c r="AU24" s="10" t="s">
        <v>59</v>
      </c>
      <c r="AV24" s="10" t="s">
        <v>82</v>
      </c>
      <c r="AW24" s="10" t="s">
        <v>61</v>
      </c>
    </row>
    <row r="25" spans="1:49" s="26" customFormat="1" ht="37.5" x14ac:dyDescent="0.25">
      <c r="A25" s="32" t="s">
        <v>135</v>
      </c>
      <c r="B25" s="10">
        <v>954</v>
      </c>
      <c r="C25" s="11">
        <v>41393</v>
      </c>
      <c r="D25" s="11">
        <v>41394.291666666701</v>
      </c>
      <c r="E25" s="10" t="s">
        <v>49</v>
      </c>
      <c r="F25" s="10" t="s">
        <v>133</v>
      </c>
      <c r="G25" s="10" t="s">
        <v>74</v>
      </c>
      <c r="H25" s="10" t="s">
        <v>63</v>
      </c>
      <c r="I25" s="10"/>
      <c r="J25" s="10" t="s">
        <v>75</v>
      </c>
      <c r="K25" s="10" t="s">
        <v>70</v>
      </c>
      <c r="L25" s="10"/>
      <c r="M25" s="10">
        <v>150</v>
      </c>
      <c r="N25" s="10">
        <v>117</v>
      </c>
      <c r="O25" s="10"/>
      <c r="P25" s="10">
        <v>150</v>
      </c>
      <c r="Q25" s="10" t="s">
        <v>52</v>
      </c>
      <c r="R25" s="10" t="s">
        <v>53</v>
      </c>
      <c r="S25" s="10" t="str" cm="1">
        <f t="array" ref="S25">IFERROR(INDEX(Queue_Subname_list!$K$3:$K$22,MATCH(1,($J25=Queue_Subname_list!$L$3:$L$22)*($K25=Queue_Subname_list!$M$3:$M$22)*($L25=Queue_Subname_list!$N$3:$N$22),0)),"Other")</f>
        <v>Solar-Hybrid</v>
      </c>
      <c r="T25" s="10">
        <f>IF(J25=Queue_Subname_list!$L$9,MIN(M25,P25),0)+IF(K25=Queue_Subname_list!$L$9,MIN(N25,P25),0)+IF(L25=Queue_Subname_list!$L$9,MIN(O25,P25),0)</f>
        <v>117</v>
      </c>
      <c r="U25" s="10">
        <f>IF(J25=Queue_Subname_list!$L$4,MIN(M25,P25),0)+IF(K25=Queue_Subname_list!$L$4,MIN(N25,P25),0)+IF(L25=Queue_Subname_list!$L$4,MIN(O25,P25),0)</f>
        <v>0</v>
      </c>
      <c r="V25" s="10">
        <f>IF(Q25="Energy Only",0,IF(S25="Wind Turbine",MIN(U25,P25),IF(OR(S25="Wind-Hybrid", S25="Wind-Solar-Hybrid"),MIN(MAX(P25-T25,0)/INDEX(Queue_Subname_list!$R$6:$T$6,1,MATCH(AH25,Queue_Subname_list!$R$4:$T$4,0)),U25),0)))</f>
        <v>0</v>
      </c>
      <c r="W25" s="10">
        <f t="shared" si="1"/>
        <v>0</v>
      </c>
      <c r="X25" s="10">
        <f>IF(AND(S25="Offshore Wind",OR(Q25="Full Capacity",Q25="Partial Capacity")),IF(J25=Queue_Subname_list!$L$5,M25,0)+IF(K25=Queue_Subname_list!$L$5,N25,0),0)</f>
        <v>0</v>
      </c>
      <c r="Y25" s="10">
        <f>IF(AND(S25="Offshore Wind",Q25="Energy Only"),IF(J25=Queue_Subname_list!$L$5,M25,0)+IF(K25=Queue_Subname_list!$L$5,N25,0),0)</f>
        <v>0</v>
      </c>
      <c r="Z25" s="10">
        <f>IF(J25=Queue_Subname_list!$L$8,MIN(M25,P25),0)+IF(K25=Queue_Subname_list!$L$8,MIN(N25,P25),0)+IF(L25=Queue_Subname_list!$L$8,MIN(O25,P25),0)</f>
        <v>150</v>
      </c>
      <c r="AA25" s="10">
        <f>IF(Q25="Energy Only",0,IF(S25="Solar",MIN(Z25,P25),IF(S25="Solar-Hybrid",MIN(MAX(P25-T25,0)/INDEX(Queue_Subname_list!$R$5:$T$5,1,MATCH(AH25,Queue_Subname_list!$R$4:$T$4,0)),MAX(P25-T25*0.5,0)/INDEX(Queue_Subname_list!$U$5:$W$5,1,MATCH(AH25,Queue_Subname_list!$U$4:$W$4,0)),Z25),0)))</f>
        <v>150</v>
      </c>
      <c r="AB25" s="10">
        <f t="shared" si="2"/>
        <v>0</v>
      </c>
      <c r="AC25" s="10">
        <f>IF(J25=Queue_Subname_list!$L$3,MIN(M25,P25),0)+IF(K25=Queue_Subname_list!$L$3,MIN(N25,P25),0)+IF(L25=Queue_Subname_list!$L$3,MIN(O25,P25),0)</f>
        <v>0</v>
      </c>
      <c r="AD25" s="10">
        <f t="shared" si="3"/>
        <v>0</v>
      </c>
      <c r="AE25" s="10" t="s">
        <v>136</v>
      </c>
      <c r="AF25" s="10" t="s">
        <v>55</v>
      </c>
      <c r="AG25" s="10" t="s">
        <v>88</v>
      </c>
      <c r="AH25" s="10" t="str">
        <f t="shared" si="4"/>
        <v>PGAE</v>
      </c>
      <c r="AI25" s="12" t="s">
        <v>137</v>
      </c>
      <c r="AJ25" s="12" t="str">
        <f>IFERROR(INDEX(Queue_Subname_list!$B$2:$B$598,MATCH($AI25,Queue_Subname_list!$A$2:$A$598,0),1),"not found")</f>
        <v>Gates</v>
      </c>
      <c r="AK25" s="12">
        <f>IFERROR(INDEX(Queue_Subname_list!$C$2:$C$598,MATCH($AI25,Queue_Subname_list!$A$2:$A$598,0),1),"not found")</f>
        <v>230</v>
      </c>
      <c r="AL25" s="12" cm="1">
        <f t="array" ref="AL25">IFERROR(MATCH(1,($AJ25=Substation_Info!$B$5:$B$322)*($AK25=Substation_Info!$C$5:$C$322),0),"notfound")</f>
        <v>86</v>
      </c>
      <c r="AM25" s="12">
        <f>IF($AL25="notfound",IFERROR(INDEX(Queue_Subname_list!$D$2:$D$594,MATCH($AI25,Queue_Subname_list!$A$2:$A$594,0),1),"not found"),0)</f>
        <v>0</v>
      </c>
      <c r="AN25" s="12">
        <f>IF($AL25="notfound",IFERROR(INDEX(Queue_Subname_list!$E$2:$E$594,MATCH($AI25,Queue_Subname_list!$A$2:$A$594,0),1),"not found"),0)</f>
        <v>0</v>
      </c>
      <c r="AO25" s="12" t="str" cm="1">
        <f t="array" ref="AO25">IF(AM25=0, "N/A",IFERROR(MATCH(1,($AM25=Substation_Info!$B$5:$B$322)*($AN25=Substation_Info!$C$5:$C$322),0),"notfound"))</f>
        <v>N/A</v>
      </c>
      <c r="AP25" s="12">
        <f t="shared" si="5"/>
        <v>1</v>
      </c>
      <c r="AQ25" s="11">
        <v>42552.291666666701</v>
      </c>
      <c r="AR25" s="11">
        <v>45000.291666666701</v>
      </c>
      <c r="AS25" s="10" t="s">
        <v>82</v>
      </c>
      <c r="AT25" s="10" t="s">
        <v>59</v>
      </c>
      <c r="AU25" s="10" t="s">
        <v>59</v>
      </c>
      <c r="AV25" s="10" t="s">
        <v>82</v>
      </c>
      <c r="AW25" s="10" t="s">
        <v>61</v>
      </c>
    </row>
    <row r="26" spans="1:49" s="26" customFormat="1" ht="25" x14ac:dyDescent="0.25">
      <c r="A26" s="32" t="s">
        <v>138</v>
      </c>
      <c r="B26" s="10">
        <v>965</v>
      </c>
      <c r="C26" s="11">
        <v>41394</v>
      </c>
      <c r="D26" s="11">
        <v>41394.291666666701</v>
      </c>
      <c r="E26" s="10" t="s">
        <v>49</v>
      </c>
      <c r="F26" s="10" t="s">
        <v>133</v>
      </c>
      <c r="G26" s="10" t="s">
        <v>74</v>
      </c>
      <c r="H26" s="10"/>
      <c r="I26" s="10"/>
      <c r="J26" s="10" t="s">
        <v>75</v>
      </c>
      <c r="K26" s="10"/>
      <c r="L26" s="10"/>
      <c r="M26" s="10">
        <v>13.5</v>
      </c>
      <c r="N26" s="10"/>
      <c r="O26" s="10"/>
      <c r="P26" s="10">
        <v>13.5</v>
      </c>
      <c r="Q26" s="10" t="s">
        <v>65</v>
      </c>
      <c r="R26" s="10" t="s">
        <v>53</v>
      </c>
      <c r="S26" s="10" t="str" cm="1">
        <f t="array" ref="S26">IFERROR(INDEX(Queue_Subname_list!$K$3:$K$22,MATCH(1,($J26=Queue_Subname_list!$L$3:$L$22)*($K26=Queue_Subname_list!$M$3:$M$22)*($L26=Queue_Subname_list!$N$3:$N$22),0)),"Other")</f>
        <v>Solar</v>
      </c>
      <c r="T26" s="10">
        <f>IF(J26=Queue_Subname_list!$L$9,MIN(M26,P26),0)+IF(K26=Queue_Subname_list!$L$9,MIN(N26,P26),0)+IF(L26=Queue_Subname_list!$L$9,MIN(O26,P26),0)</f>
        <v>0</v>
      </c>
      <c r="U26" s="10">
        <f>IF(J26=Queue_Subname_list!$L$4,MIN(M26,P26),0)+IF(K26=Queue_Subname_list!$L$4,MIN(N26,P26),0)+IF(L26=Queue_Subname_list!$L$4,MIN(O26,P26),0)</f>
        <v>0</v>
      </c>
      <c r="V26" s="10">
        <f>IF(Q26="Energy Only",0,IF(S26="Wind Turbine",MIN(U26,P26),IF(OR(S26="Wind-Hybrid", S26="Wind-Solar-Hybrid"),MIN(MAX(P26-T26,0)/INDEX(Queue_Subname_list!$R$6:$T$6,1,MATCH(AH26,Queue_Subname_list!$R$4:$T$4,0)),U26),0)))</f>
        <v>0</v>
      </c>
      <c r="W26" s="10">
        <f t="shared" si="1"/>
        <v>0</v>
      </c>
      <c r="X26" s="10">
        <f>IF(AND(S26="Offshore Wind",OR(Q26="Full Capacity",Q26="Partial Capacity")),IF(J26=Queue_Subname_list!$L$5,M26,0)+IF(K26=Queue_Subname_list!$L$5,N26,0),0)</f>
        <v>0</v>
      </c>
      <c r="Y26" s="10">
        <f>IF(AND(S26="Offshore Wind",Q26="Energy Only"),IF(J26=Queue_Subname_list!$L$5,M26,0)+IF(K26=Queue_Subname_list!$L$5,N26,0),0)</f>
        <v>0</v>
      </c>
      <c r="Z26" s="10">
        <f>IF(J26=Queue_Subname_list!$L$8,MIN(M26,P26),0)+IF(K26=Queue_Subname_list!$L$8,MIN(N26,P26),0)+IF(L26=Queue_Subname_list!$L$8,MIN(O26,P26),0)</f>
        <v>13.5</v>
      </c>
      <c r="AA26" s="10">
        <f>IF(Q26="Energy Only",0,IF(S26="Solar",MIN(Z26,P26),IF(S26="Solar-Hybrid",MIN(MAX(P26-T26,0)/INDEX(Queue_Subname_list!$R$5:$T$5,1,MATCH(AH26,Queue_Subname_list!$R$4:$T$4,0)),MAX(P26-T26*0.5,0)/INDEX(Queue_Subname_list!$U$5:$W$5,1,MATCH(AH26,Queue_Subname_list!$U$4:$W$4,0)),Z26),0)))</f>
        <v>13.5</v>
      </c>
      <c r="AB26" s="10">
        <f t="shared" si="2"/>
        <v>0</v>
      </c>
      <c r="AC26" s="10">
        <f>IF(J26=Queue_Subname_list!$L$3,MIN(M26,P26),0)+IF(K26=Queue_Subname_list!$L$3,MIN(N26,P26),0)+IF(L26=Queue_Subname_list!$L$3,MIN(O26,P26),0)</f>
        <v>0</v>
      </c>
      <c r="AD26" s="10">
        <f t="shared" si="3"/>
        <v>0</v>
      </c>
      <c r="AE26" s="10" t="s">
        <v>139</v>
      </c>
      <c r="AF26" s="10" t="s">
        <v>55</v>
      </c>
      <c r="AG26" s="10" t="s">
        <v>88</v>
      </c>
      <c r="AH26" s="10" t="str">
        <f t="shared" si="4"/>
        <v>PGAE</v>
      </c>
      <c r="AI26" s="12" t="s">
        <v>140</v>
      </c>
      <c r="AJ26" s="12" t="str">
        <f>IFERROR(INDEX(Queue_Subname_list!$B$2:$B$598,MATCH($AI26,Queue_Subname_list!$A$2:$A$598,0),1),"not found")</f>
        <v>GWF Hanford Sw Sta</v>
      </c>
      <c r="AK26" s="12">
        <f>IFERROR(INDEX(Queue_Subname_list!$C$2:$C$598,MATCH($AI26,Queue_Subname_list!$A$2:$A$598,0),1),"not found")</f>
        <v>115</v>
      </c>
      <c r="AL26" s="12" cm="1">
        <f t="array" ref="AL26">IFERROR(MATCH(1,($AJ26=Substation_Info!$B$5:$B$322)*($AK26=Substation_Info!$C$5:$C$322),0),"notfound")</f>
        <v>98</v>
      </c>
      <c r="AM26" s="12">
        <f>IF($AL26="notfound",IFERROR(INDEX(Queue_Subname_list!$D$2:$D$594,MATCH($AI26,Queue_Subname_list!$A$2:$A$594,0),1),"not found"),0)</f>
        <v>0</v>
      </c>
      <c r="AN26" s="12">
        <f>IF($AL26="notfound",IFERROR(INDEX(Queue_Subname_list!$E$2:$E$594,MATCH($AI26,Queue_Subname_list!$A$2:$A$594,0),1),"not found"),0)</f>
        <v>0</v>
      </c>
      <c r="AO26" s="12" t="str" cm="1">
        <f t="array" ref="AO26">IF(AM26=0, "N/A",IFERROR(MATCH(1,($AM26=Substation_Info!$B$5:$B$322)*($AN26=Substation_Info!$C$5:$C$322),0),"notfound"))</f>
        <v>N/A</v>
      </c>
      <c r="AP26" s="12">
        <f t="shared" si="5"/>
        <v>1</v>
      </c>
      <c r="AQ26" s="11">
        <v>42644.291666666701</v>
      </c>
      <c r="AR26" s="11">
        <v>44865.291666666701</v>
      </c>
      <c r="AS26" s="10" t="s">
        <v>82</v>
      </c>
      <c r="AT26" s="10" t="s">
        <v>59</v>
      </c>
      <c r="AU26" s="10" t="s">
        <v>59</v>
      </c>
      <c r="AV26" s="10" t="s">
        <v>82</v>
      </c>
      <c r="AW26" s="10" t="s">
        <v>61</v>
      </c>
    </row>
    <row r="27" spans="1:49" s="26" customFormat="1" ht="25" x14ac:dyDescent="0.25">
      <c r="A27" s="32" t="s">
        <v>141</v>
      </c>
      <c r="B27" s="10">
        <v>993</v>
      </c>
      <c r="C27" s="11">
        <v>41394</v>
      </c>
      <c r="D27" s="11">
        <v>41394.291666666701</v>
      </c>
      <c r="E27" s="10" t="s">
        <v>49</v>
      </c>
      <c r="F27" s="10" t="s">
        <v>133</v>
      </c>
      <c r="G27" s="10" t="s">
        <v>74</v>
      </c>
      <c r="H27" s="10" t="s">
        <v>63</v>
      </c>
      <c r="I27" s="10"/>
      <c r="J27" s="10" t="s">
        <v>75</v>
      </c>
      <c r="K27" s="10" t="s">
        <v>70</v>
      </c>
      <c r="L27" s="10"/>
      <c r="M27" s="10">
        <v>50</v>
      </c>
      <c r="N27" s="10">
        <v>40</v>
      </c>
      <c r="O27" s="10"/>
      <c r="P27" s="10">
        <v>50</v>
      </c>
      <c r="Q27" s="10" t="s">
        <v>65</v>
      </c>
      <c r="R27" s="10" t="s">
        <v>53</v>
      </c>
      <c r="S27" s="10" t="str" cm="1">
        <f t="array" ref="S27">IFERROR(INDEX(Queue_Subname_list!$K$3:$K$22,MATCH(1,($J27=Queue_Subname_list!$L$3:$L$22)*($K27=Queue_Subname_list!$M$3:$M$22)*($L27=Queue_Subname_list!$N$3:$N$22),0)),"Other")</f>
        <v>Solar-Hybrid</v>
      </c>
      <c r="T27" s="10">
        <f>IF(J27=Queue_Subname_list!$L$9,MIN(M27,P27),0)+IF(K27=Queue_Subname_list!$L$9,MIN(N27,P27),0)+IF(L27=Queue_Subname_list!$L$9,MIN(O27,P27),0)</f>
        <v>40</v>
      </c>
      <c r="U27" s="10">
        <f>IF(J27=Queue_Subname_list!$L$4,MIN(M27,P27),0)+IF(K27=Queue_Subname_list!$L$4,MIN(N27,P27),0)+IF(L27=Queue_Subname_list!$L$4,MIN(O27,P27),0)</f>
        <v>0</v>
      </c>
      <c r="V27" s="10">
        <f>IF(Q27="Energy Only",0,IF(S27="Wind Turbine",MIN(U27,P27),IF(OR(S27="Wind-Hybrid", S27="Wind-Solar-Hybrid"),MIN(MAX(P27-T27,0)/INDEX(Queue_Subname_list!$R$6:$T$6,1,MATCH(AH27,Queue_Subname_list!$R$4:$T$4,0)),U27),0)))</f>
        <v>0</v>
      </c>
      <c r="W27" s="10">
        <f t="shared" si="1"/>
        <v>0</v>
      </c>
      <c r="X27" s="10">
        <f>IF(AND(S27="Offshore Wind",OR(Q27="Full Capacity",Q27="Partial Capacity")),IF(J27=Queue_Subname_list!$L$5,M27,0)+IF(K27=Queue_Subname_list!$L$5,N27,0),0)</f>
        <v>0</v>
      </c>
      <c r="Y27" s="10">
        <f>IF(AND(S27="Offshore Wind",Q27="Energy Only"),IF(J27=Queue_Subname_list!$L$5,M27,0)+IF(K27=Queue_Subname_list!$L$5,N27,0),0)</f>
        <v>0</v>
      </c>
      <c r="Z27" s="10">
        <f>IF(J27=Queue_Subname_list!$L$8,MIN(M27,P27),0)+IF(K27=Queue_Subname_list!$L$8,MIN(N27,P27),0)+IF(L27=Queue_Subname_list!$L$8,MIN(O27,P27),0)</f>
        <v>50</v>
      </c>
      <c r="AA27" s="10">
        <f>IF(Q27="Energy Only",0,IF(S27="Solar",MIN(Z27,P27),IF(S27="Solar-Hybrid",MIN(MAX(P27-T27,0)/INDEX(Queue_Subname_list!$R$5:$T$5,1,MATCH(AH27,Queue_Subname_list!$R$4:$T$4,0)),MAX(P27-T27*0.5,0)/INDEX(Queue_Subname_list!$U$5:$W$5,1,MATCH(AH27,Queue_Subname_list!$U$4:$W$4,0)),Z27),0)))</f>
        <v>50</v>
      </c>
      <c r="AB27" s="10">
        <f t="shared" si="2"/>
        <v>0</v>
      </c>
      <c r="AC27" s="10">
        <f>IF(J27=Queue_Subname_list!$L$3,MIN(M27,P27),0)+IF(K27=Queue_Subname_list!$L$3,MIN(N27,P27),0)+IF(L27=Queue_Subname_list!$L$3,MIN(O27,P27),0)</f>
        <v>0</v>
      </c>
      <c r="AD27" s="10">
        <f t="shared" si="3"/>
        <v>0</v>
      </c>
      <c r="AE27" s="10" t="s">
        <v>142</v>
      </c>
      <c r="AF27" s="10" t="s">
        <v>97</v>
      </c>
      <c r="AG27" s="10" t="s">
        <v>143</v>
      </c>
      <c r="AH27" s="10" t="str">
        <f t="shared" si="4"/>
        <v>SCE</v>
      </c>
      <c r="AI27" s="12" t="s">
        <v>144</v>
      </c>
      <c r="AJ27" s="12" t="str">
        <f>IFERROR(INDEX(Queue_Subname_list!$B$2:$B$598,MATCH($AI27,Queue_Subname_list!$A$2:$A$598,0),1),"not found")</f>
        <v>Valley (VEA)</v>
      </c>
      <c r="AK27" s="12">
        <f>IFERROR(INDEX(Queue_Subname_list!$C$2:$C$598,MATCH($AI27,Queue_Subname_list!$A$2:$A$598,0),1),"not found")</f>
        <v>138</v>
      </c>
      <c r="AL27" s="12" cm="1">
        <f t="array" ref="AL27">IFERROR(MATCH(1,($AJ27=Substation_Info!$B$5:$B$322)*($AK27=Substation_Info!$C$5:$C$322),0),"notfound")</f>
        <v>296</v>
      </c>
      <c r="AM27" s="12">
        <f>IF($AL27="notfound",IFERROR(INDEX(Queue_Subname_list!$D$2:$D$594,MATCH($AI27,Queue_Subname_list!$A$2:$A$594,0),1),"not found"),0)</f>
        <v>0</v>
      </c>
      <c r="AN27" s="12">
        <f>IF($AL27="notfound",IFERROR(INDEX(Queue_Subname_list!$E$2:$E$594,MATCH($AI27,Queue_Subname_list!$A$2:$A$594,0),1),"not found"),0)</f>
        <v>0</v>
      </c>
      <c r="AO27" s="12" t="str" cm="1">
        <f t="array" ref="AO27">IF(AM27=0, "N/A",IFERROR(MATCH(1,($AM27=Substation_Info!$B$5:$B$322)*($AN27=Substation_Info!$C$5:$C$322),0),"notfound"))</f>
        <v>N/A</v>
      </c>
      <c r="AP27" s="12">
        <f t="shared" si="5"/>
        <v>1</v>
      </c>
      <c r="AQ27" s="11">
        <v>42735.333333333299</v>
      </c>
      <c r="AR27" s="11">
        <v>45138.291666666701</v>
      </c>
      <c r="AS27" s="10" t="s">
        <v>82</v>
      </c>
      <c r="AT27" s="10" t="s">
        <v>59</v>
      </c>
      <c r="AU27" s="10" t="s">
        <v>59</v>
      </c>
      <c r="AV27" s="10" t="s">
        <v>82</v>
      </c>
      <c r="AW27" s="10" t="s">
        <v>61</v>
      </c>
    </row>
    <row r="28" spans="1:49" s="26" customFormat="1" ht="25" x14ac:dyDescent="0.25">
      <c r="A28" s="32" t="s">
        <v>145</v>
      </c>
      <c r="B28" s="10">
        <v>1002</v>
      </c>
      <c r="C28" s="11">
        <v>41395</v>
      </c>
      <c r="D28" s="11">
        <v>41394.291666666701</v>
      </c>
      <c r="E28" s="10" t="s">
        <v>49</v>
      </c>
      <c r="F28" s="10" t="s">
        <v>133</v>
      </c>
      <c r="G28" s="10" t="s">
        <v>114</v>
      </c>
      <c r="H28" s="10"/>
      <c r="I28" s="10"/>
      <c r="J28" s="10" t="s">
        <v>115</v>
      </c>
      <c r="K28" s="10"/>
      <c r="L28" s="10"/>
      <c r="M28" s="10">
        <v>0.5</v>
      </c>
      <c r="N28" s="10"/>
      <c r="O28" s="10"/>
      <c r="P28" s="10">
        <v>0.5</v>
      </c>
      <c r="Q28" s="10" t="s">
        <v>92</v>
      </c>
      <c r="R28" s="10"/>
      <c r="S28" s="10" t="str" cm="1">
        <f t="array" ref="S28">IFERROR(INDEX(Queue_Subname_list!$K$3:$K$22,MATCH(1,($J28=Queue_Subname_list!$L$3:$L$22)*($K28=Queue_Subname_list!$M$3:$M$22)*($L28=Queue_Subname_list!$N$3:$N$22),0)),"Other")</f>
        <v>Other</v>
      </c>
      <c r="T28" s="10">
        <f>IF(J28=Queue_Subname_list!$L$9,MIN(M28,P28),0)+IF(K28=Queue_Subname_list!$L$9,MIN(N28,P28),0)+IF(L28=Queue_Subname_list!$L$9,MIN(O28,P28),0)</f>
        <v>0</v>
      </c>
      <c r="U28" s="10">
        <f>IF(J28=Queue_Subname_list!$L$4,MIN(M28,P28),0)+IF(K28=Queue_Subname_list!$L$4,MIN(N28,P28),0)+IF(L28=Queue_Subname_list!$L$4,MIN(O28,P28),0)</f>
        <v>0</v>
      </c>
      <c r="V28" s="10">
        <f>IF(Q28="Energy Only",0,IF(S28="Wind Turbine",MIN(U28,P28),IF(OR(S28="Wind-Hybrid", S28="Wind-Solar-Hybrid"),MIN(MAX(P28-T28,0)/INDEX(Queue_Subname_list!$R$6:$T$6,1,MATCH(AH28,Queue_Subname_list!$R$4:$T$4,0)),U28),0)))</f>
        <v>0</v>
      </c>
      <c r="W28" s="10">
        <f t="shared" si="1"/>
        <v>0</v>
      </c>
      <c r="X28" s="10">
        <f>IF(AND(S28="Offshore Wind",OR(Q28="Full Capacity",Q28="Partial Capacity")),IF(J28=Queue_Subname_list!$L$5,M28,0)+IF(K28=Queue_Subname_list!$L$5,N28,0),0)</f>
        <v>0</v>
      </c>
      <c r="Y28" s="10">
        <f>IF(AND(S28="Offshore Wind",Q28="Energy Only"),IF(J28=Queue_Subname_list!$L$5,M28,0)+IF(K28=Queue_Subname_list!$L$5,N28,0),0)</f>
        <v>0</v>
      </c>
      <c r="Z28" s="10">
        <f>IF(J28=Queue_Subname_list!$L$8,MIN(M28,P28),0)+IF(K28=Queue_Subname_list!$L$8,MIN(N28,P28),0)+IF(L28=Queue_Subname_list!$L$8,MIN(O28,P28),0)</f>
        <v>0</v>
      </c>
      <c r="AA28" s="10">
        <f>IF(Q28="Energy Only",0,IF(S28="Solar",MIN(Z28,P28),IF(S28="Solar-Hybrid",MIN(MAX(P28-T28,0)/INDEX(Queue_Subname_list!$R$5:$T$5,1,MATCH(AH28,Queue_Subname_list!$R$4:$T$4,0)),MAX(P28-T28*0.5,0)/INDEX(Queue_Subname_list!$U$5:$W$5,1,MATCH(AH28,Queue_Subname_list!$U$4:$W$4,0)),Z28),0)))</f>
        <v>0</v>
      </c>
      <c r="AB28" s="10">
        <f t="shared" si="2"/>
        <v>0</v>
      </c>
      <c r="AC28" s="10">
        <f>IF(J28=Queue_Subname_list!$L$3,MIN(M28,P28),0)+IF(K28=Queue_Subname_list!$L$3,MIN(N28,P28),0)+IF(L28=Queue_Subname_list!$L$3,MIN(O28,P28),0)</f>
        <v>0</v>
      </c>
      <c r="AD28" s="10">
        <f t="shared" si="3"/>
        <v>0</v>
      </c>
      <c r="AE28" s="10" t="s">
        <v>116</v>
      </c>
      <c r="AF28" s="10" t="s">
        <v>55</v>
      </c>
      <c r="AG28" s="10" t="s">
        <v>88</v>
      </c>
      <c r="AH28" s="10" t="str">
        <f t="shared" si="4"/>
        <v>PGAE</v>
      </c>
      <c r="AI28" s="12" t="s">
        <v>146</v>
      </c>
      <c r="AJ28" s="12" t="str">
        <f>IFERROR(INDEX(Queue_Subname_list!$B$2:$B$598,MATCH($AI28,Queue_Subname_list!$A$2:$A$598,0),1),"not found")</f>
        <v>Volta</v>
      </c>
      <c r="AK28" s="12" t="str">
        <f>IFERROR(INDEX(Queue_Subname_list!$C$2:$C$598,MATCH($AI28,Queue_Subname_list!$A$2:$A$598,0),1),"not found")</f>
        <v>60 kV</v>
      </c>
      <c r="AL28" s="12" t="str" cm="1">
        <f t="array" ref="AL28">IFERROR(MATCH(1,($AJ28=Substation_Info!$B$5:$B$322)*($AK28=Substation_Info!$C$5:$C$322),0),"notfound")</f>
        <v>notfound</v>
      </c>
      <c r="AM28" s="12" t="str">
        <f>IF($AL28="notfound",IFERROR(INDEX(Queue_Subname_list!$D$2:$D$594,MATCH($AI28,Queue_Subname_list!$A$2:$A$594,0),1),"not found"),0)</f>
        <v>Cottonwood</v>
      </c>
      <c r="AN28" s="12">
        <f>IF($AL28="notfound",IFERROR(INDEX(Queue_Subname_list!$E$2:$E$594,MATCH($AI28,Queue_Subname_list!$A$2:$A$594,0),1),"not found"),0)</f>
        <v>230</v>
      </c>
      <c r="AO28" s="12" cm="1">
        <f t="array" ref="AO28">IF(AM28=0, "N/A",IFERROR(MATCH(1,($AM28=Substation_Info!$B$5:$B$322)*($AN28=Substation_Info!$C$5:$C$322),0),"notfound"))</f>
        <v>51</v>
      </c>
      <c r="AP28" s="12">
        <f t="shared" si="5"/>
        <v>1</v>
      </c>
      <c r="AQ28" s="11">
        <v>42323.333333333299</v>
      </c>
      <c r="AR28" s="11">
        <v>44849.291666666701</v>
      </c>
      <c r="AS28" s="10" t="s">
        <v>82</v>
      </c>
      <c r="AT28" s="10" t="s">
        <v>59</v>
      </c>
      <c r="AU28" s="10" t="s">
        <v>59</v>
      </c>
      <c r="AV28" s="10" t="s">
        <v>82</v>
      </c>
      <c r="AW28" s="10" t="s">
        <v>61</v>
      </c>
    </row>
    <row r="29" spans="1:49" s="26" customFormat="1" ht="25" x14ac:dyDescent="0.25">
      <c r="A29" s="32" t="s">
        <v>147</v>
      </c>
      <c r="B29" s="10">
        <v>1027</v>
      </c>
      <c r="C29" s="11">
        <v>41760</v>
      </c>
      <c r="D29" s="11">
        <v>41759.291666666701</v>
      </c>
      <c r="E29" s="10" t="s">
        <v>49</v>
      </c>
      <c r="F29" s="10" t="s">
        <v>148</v>
      </c>
      <c r="G29" s="10" t="s">
        <v>63</v>
      </c>
      <c r="H29" s="10"/>
      <c r="I29" s="10"/>
      <c r="J29" s="10" t="s">
        <v>70</v>
      </c>
      <c r="K29" s="10"/>
      <c r="L29" s="10"/>
      <c r="M29" s="10">
        <v>20</v>
      </c>
      <c r="N29" s="10"/>
      <c r="O29" s="10"/>
      <c r="P29" s="10">
        <v>20</v>
      </c>
      <c r="Q29" s="10" t="s">
        <v>65</v>
      </c>
      <c r="R29" s="10"/>
      <c r="S29" s="10" t="str" cm="1">
        <f t="array" ref="S29">IFERROR(INDEX(Queue_Subname_list!$K$3:$K$22,MATCH(1,($J29=Queue_Subname_list!$L$3:$L$22)*($K29=Queue_Subname_list!$M$3:$M$22)*($L29=Queue_Subname_list!$N$3:$N$22),0)),"Other")</f>
        <v>Battery</v>
      </c>
      <c r="T29" s="10">
        <f>IF(J29=Queue_Subname_list!$L$9,MIN(M29,P29),0)+IF(K29=Queue_Subname_list!$L$9,MIN(N29,P29),0)+IF(L29=Queue_Subname_list!$L$9,MIN(O29,P29),0)</f>
        <v>20</v>
      </c>
      <c r="U29" s="10">
        <f>IF(J29=Queue_Subname_list!$L$4,MIN(M29,P29),0)+IF(K29=Queue_Subname_list!$L$4,MIN(N29,P29),0)+IF(L29=Queue_Subname_list!$L$4,MIN(O29,P29),0)</f>
        <v>0</v>
      </c>
      <c r="V29" s="10">
        <f>IF(Q29="Energy Only",0,IF(S29="Wind Turbine",MIN(U29,P29),IF(OR(S29="Wind-Hybrid", S29="Wind-Solar-Hybrid"),MIN(MAX(P29-T29,0)/INDEX(Queue_Subname_list!$R$6:$T$6,1,MATCH(AH29,Queue_Subname_list!$R$4:$T$4,0)),U29),0)))</f>
        <v>0</v>
      </c>
      <c r="W29" s="10">
        <f t="shared" si="1"/>
        <v>0</v>
      </c>
      <c r="X29" s="10">
        <f>IF(AND(S29="Offshore Wind",OR(Q29="Full Capacity",Q29="Partial Capacity")),IF(J29=Queue_Subname_list!$L$5,M29,0)+IF(K29=Queue_Subname_list!$L$5,N29,0),0)</f>
        <v>0</v>
      </c>
      <c r="Y29" s="10">
        <f>IF(AND(S29="Offshore Wind",Q29="Energy Only"),IF(J29=Queue_Subname_list!$L$5,M29,0)+IF(K29=Queue_Subname_list!$L$5,N29,0),0)</f>
        <v>0</v>
      </c>
      <c r="Z29" s="10">
        <f>IF(J29=Queue_Subname_list!$L$8,MIN(M29,P29),0)+IF(K29=Queue_Subname_list!$L$8,MIN(N29,P29),0)+IF(L29=Queue_Subname_list!$L$8,MIN(O29,P29),0)</f>
        <v>0</v>
      </c>
      <c r="AA29" s="10">
        <f>IF(Q29="Energy Only",0,IF(S29="Solar",MIN(Z29,P29),IF(S29="Solar-Hybrid",MIN(MAX(P29-T29,0)/INDEX(Queue_Subname_list!$R$5:$T$5,1,MATCH(AH29,Queue_Subname_list!$R$4:$T$4,0)),MAX(P29-T29*0.5,0)/INDEX(Queue_Subname_list!$U$5:$W$5,1,MATCH(AH29,Queue_Subname_list!$U$4:$W$4,0)),Z29),0)))</f>
        <v>0</v>
      </c>
      <c r="AB29" s="10">
        <f t="shared" si="2"/>
        <v>0</v>
      </c>
      <c r="AC29" s="10">
        <f>IF(J29=Queue_Subname_list!$L$3,MIN(M29,P29),0)+IF(K29=Queue_Subname_list!$L$3,MIN(N29,P29),0)+IF(L29=Queue_Subname_list!$L$3,MIN(O29,P29),0)</f>
        <v>0</v>
      </c>
      <c r="AD29" s="10">
        <f t="shared" si="3"/>
        <v>0</v>
      </c>
      <c r="AE29" s="10" t="s">
        <v>136</v>
      </c>
      <c r="AF29" s="10" t="s">
        <v>55</v>
      </c>
      <c r="AG29" s="10" t="s">
        <v>88</v>
      </c>
      <c r="AH29" s="10" t="str">
        <f t="shared" si="4"/>
        <v>PGAE</v>
      </c>
      <c r="AI29" s="12" t="s">
        <v>149</v>
      </c>
      <c r="AJ29" s="12" t="str">
        <f>IFERROR(INDEX(Queue_Subname_list!$B$2:$B$598,MATCH($AI29,Queue_Subname_list!$A$2:$A$598,0),1),"not found")</f>
        <v>Gates</v>
      </c>
      <c r="AK29" s="12">
        <f>IFERROR(INDEX(Queue_Subname_list!$C$2:$C$598,MATCH($AI29,Queue_Subname_list!$A$2:$A$598,0),1),"not found")</f>
        <v>230</v>
      </c>
      <c r="AL29" s="12" cm="1">
        <f t="array" ref="AL29">IFERROR(MATCH(1,($AJ29=Substation_Info!$B$5:$B$322)*($AK29=Substation_Info!$C$5:$C$322),0),"notfound")</f>
        <v>86</v>
      </c>
      <c r="AM29" s="12">
        <f>IF($AL29="notfound",IFERROR(INDEX(Queue_Subname_list!$D$2:$D$594,MATCH($AI29,Queue_Subname_list!$A$2:$A$594,0),1),"not found"),0)</f>
        <v>0</v>
      </c>
      <c r="AN29" s="12">
        <f>IF($AL29="notfound",IFERROR(INDEX(Queue_Subname_list!$E$2:$E$594,MATCH($AI29,Queue_Subname_list!$A$2:$A$594,0),1),"not found"),0)</f>
        <v>0</v>
      </c>
      <c r="AO29" s="12" t="str" cm="1">
        <f t="array" ref="AO29">IF(AM29=0, "N/A",IFERROR(MATCH(1,($AM29=Substation_Info!$B$5:$B$322)*($AN29=Substation_Info!$C$5:$C$322),0),"notfound"))</f>
        <v>N/A</v>
      </c>
      <c r="AP29" s="12">
        <f t="shared" si="5"/>
        <v>1</v>
      </c>
      <c r="AQ29" s="11">
        <v>42522.291666666701</v>
      </c>
      <c r="AR29" s="11">
        <v>45015.291666666701</v>
      </c>
      <c r="AS29" s="10" t="s">
        <v>82</v>
      </c>
      <c r="AT29" s="10" t="s">
        <v>59</v>
      </c>
      <c r="AU29" s="10" t="s">
        <v>59</v>
      </c>
      <c r="AV29" s="10" t="s">
        <v>82</v>
      </c>
      <c r="AW29" s="10" t="s">
        <v>61</v>
      </c>
    </row>
    <row r="30" spans="1:49" s="26" customFormat="1" ht="25" x14ac:dyDescent="0.25">
      <c r="A30" s="32" t="s">
        <v>150</v>
      </c>
      <c r="B30" s="10">
        <v>1045</v>
      </c>
      <c r="C30" s="11">
        <v>41759</v>
      </c>
      <c r="D30" s="11">
        <v>41759.291666666701</v>
      </c>
      <c r="E30" s="10" t="s">
        <v>49</v>
      </c>
      <c r="F30" s="10" t="s">
        <v>148</v>
      </c>
      <c r="G30" s="10" t="s">
        <v>63</v>
      </c>
      <c r="H30" s="10"/>
      <c r="I30" s="10"/>
      <c r="J30" s="10" t="s">
        <v>70</v>
      </c>
      <c r="K30" s="10"/>
      <c r="L30" s="10"/>
      <c r="M30" s="10">
        <v>50</v>
      </c>
      <c r="N30" s="10"/>
      <c r="O30" s="10"/>
      <c r="P30" s="10">
        <v>50</v>
      </c>
      <c r="Q30" s="10" t="s">
        <v>92</v>
      </c>
      <c r="R30" s="10"/>
      <c r="S30" s="10" t="str" cm="1">
        <f t="array" ref="S30">IFERROR(INDEX(Queue_Subname_list!$K$3:$K$22,MATCH(1,($J30=Queue_Subname_list!$L$3:$L$22)*($K30=Queue_Subname_list!$M$3:$M$22)*($L30=Queue_Subname_list!$N$3:$N$22),0)),"Other")</f>
        <v>Battery</v>
      </c>
      <c r="T30" s="10">
        <f>IF(J30=Queue_Subname_list!$L$9,MIN(M30,P30),0)+IF(K30=Queue_Subname_list!$L$9,MIN(N30,P30),0)+IF(L30=Queue_Subname_list!$L$9,MIN(O30,P30),0)</f>
        <v>50</v>
      </c>
      <c r="U30" s="10">
        <f>IF(J30=Queue_Subname_list!$L$4,MIN(M30,P30),0)+IF(K30=Queue_Subname_list!$L$4,MIN(N30,P30),0)+IF(L30=Queue_Subname_list!$L$4,MIN(O30,P30),0)</f>
        <v>0</v>
      </c>
      <c r="V30" s="10">
        <f>IF(Q30="Energy Only",0,IF(S30="Wind Turbine",MIN(U30,P30),IF(OR(S30="Wind-Hybrid", S30="Wind-Solar-Hybrid"),MIN(MAX(P30-T30,0)/INDEX(Queue_Subname_list!$R$6:$T$6,1,MATCH(AH30,Queue_Subname_list!$R$4:$T$4,0)),U30),0)))</f>
        <v>0</v>
      </c>
      <c r="W30" s="10">
        <f t="shared" si="1"/>
        <v>0</v>
      </c>
      <c r="X30" s="10">
        <f>IF(AND(S30="Offshore Wind",OR(Q30="Full Capacity",Q30="Partial Capacity")),IF(J30=Queue_Subname_list!$L$5,M30,0)+IF(K30=Queue_Subname_list!$L$5,N30,0),0)</f>
        <v>0</v>
      </c>
      <c r="Y30" s="10">
        <f>IF(AND(S30="Offshore Wind",Q30="Energy Only"),IF(J30=Queue_Subname_list!$L$5,M30,0)+IF(K30=Queue_Subname_list!$L$5,N30,0),0)</f>
        <v>0</v>
      </c>
      <c r="Z30" s="10">
        <f>IF(J30=Queue_Subname_list!$L$8,MIN(M30,P30),0)+IF(K30=Queue_Subname_list!$L$8,MIN(N30,P30),0)+IF(L30=Queue_Subname_list!$L$8,MIN(O30,P30),0)</f>
        <v>0</v>
      </c>
      <c r="AA30" s="10">
        <f>IF(Q30="Energy Only",0,IF(S30="Solar",MIN(Z30,P30),IF(S30="Solar-Hybrid",MIN(MAX(P30-T30,0)/INDEX(Queue_Subname_list!$R$5:$T$5,1,MATCH(AH30,Queue_Subname_list!$R$4:$T$4,0)),MAX(P30-T30*0.5,0)/INDEX(Queue_Subname_list!$U$5:$W$5,1,MATCH(AH30,Queue_Subname_list!$U$4:$W$4,0)),Z30),0)))</f>
        <v>0</v>
      </c>
      <c r="AB30" s="10">
        <f t="shared" si="2"/>
        <v>0</v>
      </c>
      <c r="AC30" s="10">
        <f>IF(J30=Queue_Subname_list!$L$3,MIN(M30,P30),0)+IF(K30=Queue_Subname_list!$L$3,MIN(N30,P30),0)+IF(L30=Queue_Subname_list!$L$3,MIN(O30,P30),0)</f>
        <v>0</v>
      </c>
      <c r="AD30" s="10">
        <f t="shared" si="3"/>
        <v>0</v>
      </c>
      <c r="AE30" s="10" t="s">
        <v>54</v>
      </c>
      <c r="AF30" s="10" t="s">
        <v>55</v>
      </c>
      <c r="AG30" s="10" t="s">
        <v>56</v>
      </c>
      <c r="AH30" s="10" t="str">
        <f t="shared" si="4"/>
        <v>SDGE</v>
      </c>
      <c r="AI30" s="12" t="s">
        <v>151</v>
      </c>
      <c r="AJ30" s="12" t="str">
        <f>IFERROR(INDEX(Queue_Subname_list!$B$2:$B$598,MATCH($AI30,Queue_Subname_list!$A$2:$A$598,0),1),"not found")</f>
        <v>Otay</v>
      </c>
      <c r="AK30" s="12">
        <f>IFERROR(INDEX(Queue_Subname_list!$C$2:$C$598,MATCH($AI30,Queue_Subname_list!$A$2:$A$598,0),1),"not found")</f>
        <v>69</v>
      </c>
      <c r="AL30" s="12" t="str" cm="1">
        <f t="array" ref="AL30">IFERROR(MATCH(1,($AJ30=Substation_Info!$B$5:$B$322)*($AK30=Substation_Info!$C$5:$C$322),0),"notfound")</f>
        <v>notfound</v>
      </c>
      <c r="AM30" s="12" t="str">
        <f>IF($AL30="notfound",IFERROR(INDEX(Queue_Subname_list!$D$2:$D$594,MATCH($AI30,Queue_Subname_list!$A$2:$A$594,0),1),"not found"),0)</f>
        <v>Otay Mesa</v>
      </c>
      <c r="AN30" s="12">
        <f>IF($AL30="notfound",IFERROR(INDEX(Queue_Subname_list!$E$2:$E$594,MATCH($AI30,Queue_Subname_list!$A$2:$A$594,0),1),"not found"),0)</f>
        <v>230</v>
      </c>
      <c r="AO30" s="12" cm="1">
        <f t="array" ref="AO30">IF(AM30=0, "N/A",IFERROR(MATCH(1,($AM30=Substation_Info!$B$5:$B$322)*($AN30=Substation_Info!$C$5:$C$322),0),"notfound"))</f>
        <v>195</v>
      </c>
      <c r="AP30" s="12">
        <f t="shared" si="5"/>
        <v>1</v>
      </c>
      <c r="AQ30" s="11">
        <v>43770.291666666701</v>
      </c>
      <c r="AR30" s="11">
        <v>45413.291666666701</v>
      </c>
      <c r="AS30" s="10" t="s">
        <v>82</v>
      </c>
      <c r="AT30" s="10" t="s">
        <v>59</v>
      </c>
      <c r="AU30" s="10" t="s">
        <v>59</v>
      </c>
      <c r="AV30" s="10" t="s">
        <v>82</v>
      </c>
      <c r="AW30" s="10" t="s">
        <v>61</v>
      </c>
    </row>
    <row r="31" spans="1:49" s="26" customFormat="1" ht="25" x14ac:dyDescent="0.25">
      <c r="A31" s="32" t="s">
        <v>152</v>
      </c>
      <c r="B31" s="10">
        <v>1047</v>
      </c>
      <c r="C31" s="11">
        <v>41759</v>
      </c>
      <c r="D31" s="11">
        <v>41759.291666666701</v>
      </c>
      <c r="E31" s="10" t="s">
        <v>49</v>
      </c>
      <c r="F31" s="10" t="s">
        <v>148</v>
      </c>
      <c r="G31" s="10" t="s">
        <v>63</v>
      </c>
      <c r="H31" s="10"/>
      <c r="I31" s="10"/>
      <c r="J31" s="10" t="s">
        <v>70</v>
      </c>
      <c r="K31" s="10"/>
      <c r="L31" s="10"/>
      <c r="M31" s="10">
        <v>50</v>
      </c>
      <c r="N31" s="10"/>
      <c r="O31" s="10"/>
      <c r="P31" s="10">
        <v>50</v>
      </c>
      <c r="Q31" s="10" t="s">
        <v>92</v>
      </c>
      <c r="R31" s="10"/>
      <c r="S31" s="10" t="str" cm="1">
        <f t="array" ref="S31">IFERROR(INDEX(Queue_Subname_list!$K$3:$K$22,MATCH(1,($J31=Queue_Subname_list!$L$3:$L$22)*($K31=Queue_Subname_list!$M$3:$M$22)*($L31=Queue_Subname_list!$N$3:$N$22),0)),"Other")</f>
        <v>Battery</v>
      </c>
      <c r="T31" s="10">
        <f>IF(J31=Queue_Subname_list!$L$9,MIN(M31,P31),0)+IF(K31=Queue_Subname_list!$L$9,MIN(N31,P31),0)+IF(L31=Queue_Subname_list!$L$9,MIN(O31,P31),0)</f>
        <v>50</v>
      </c>
      <c r="U31" s="10">
        <f>IF(J31=Queue_Subname_list!$L$4,MIN(M31,P31),0)+IF(K31=Queue_Subname_list!$L$4,MIN(N31,P31),0)+IF(L31=Queue_Subname_list!$L$4,MIN(O31,P31),0)</f>
        <v>0</v>
      </c>
      <c r="V31" s="10">
        <f>IF(Q31="Energy Only",0,IF(S31="Wind Turbine",MIN(U31,P31),IF(OR(S31="Wind-Hybrid", S31="Wind-Solar-Hybrid"),MIN(MAX(P31-T31,0)/INDEX(Queue_Subname_list!$R$6:$T$6,1,MATCH(AH31,Queue_Subname_list!$R$4:$T$4,0)),U31),0)))</f>
        <v>0</v>
      </c>
      <c r="W31" s="10">
        <f t="shared" si="1"/>
        <v>0</v>
      </c>
      <c r="X31" s="10">
        <f>IF(AND(S31="Offshore Wind",OR(Q31="Full Capacity",Q31="Partial Capacity")),IF(J31=Queue_Subname_list!$L$5,M31,0)+IF(K31=Queue_Subname_list!$L$5,N31,0),0)</f>
        <v>0</v>
      </c>
      <c r="Y31" s="10">
        <f>IF(AND(S31="Offshore Wind",Q31="Energy Only"),IF(J31=Queue_Subname_list!$L$5,M31,0)+IF(K31=Queue_Subname_list!$L$5,N31,0),0)</f>
        <v>0</v>
      </c>
      <c r="Z31" s="10">
        <f>IF(J31=Queue_Subname_list!$L$8,MIN(M31,P31),0)+IF(K31=Queue_Subname_list!$L$8,MIN(N31,P31),0)+IF(L31=Queue_Subname_list!$L$8,MIN(O31,P31),0)</f>
        <v>0</v>
      </c>
      <c r="AA31" s="10">
        <f>IF(Q31="Energy Only",0,IF(S31="Solar",MIN(Z31,P31),IF(S31="Solar-Hybrid",MIN(MAX(P31-T31,0)/INDEX(Queue_Subname_list!$R$5:$T$5,1,MATCH(AH31,Queue_Subname_list!$R$4:$T$4,0)),MAX(P31-T31*0.5,0)/INDEX(Queue_Subname_list!$U$5:$W$5,1,MATCH(AH31,Queue_Subname_list!$U$4:$W$4,0)),Z31),0)))</f>
        <v>0</v>
      </c>
      <c r="AB31" s="10">
        <f t="shared" si="2"/>
        <v>0</v>
      </c>
      <c r="AC31" s="10">
        <f>IF(J31=Queue_Subname_list!$L$3,MIN(M31,P31),0)+IF(K31=Queue_Subname_list!$L$3,MIN(N31,P31),0)+IF(L31=Queue_Subname_list!$L$3,MIN(O31,P31),0)</f>
        <v>0</v>
      </c>
      <c r="AD31" s="10">
        <f t="shared" si="3"/>
        <v>0</v>
      </c>
      <c r="AE31" s="10" t="s">
        <v>54</v>
      </c>
      <c r="AF31" s="10" t="s">
        <v>55</v>
      </c>
      <c r="AG31" s="10" t="s">
        <v>56</v>
      </c>
      <c r="AH31" s="10" t="str">
        <f t="shared" si="4"/>
        <v>SDGE</v>
      </c>
      <c r="AI31" s="12" t="s">
        <v>153</v>
      </c>
      <c r="AJ31" s="12" t="str">
        <f>IFERROR(INDEX(Queue_Subname_list!$B$2:$B$598,MATCH($AI31,Queue_Subname_list!$A$2:$A$598,0),1),"not found")</f>
        <v>El Cajon</v>
      </c>
      <c r="AK31" s="12">
        <f>IFERROR(INDEX(Queue_Subname_list!$C$2:$C$598,MATCH($AI31,Queue_Subname_list!$A$2:$A$598,0),1),"not found")</f>
        <v>69</v>
      </c>
      <c r="AL31" s="12" t="str" cm="1">
        <f t="array" ref="AL31">IFERROR(MATCH(1,($AJ31=Substation_Info!$B$5:$B$322)*($AK31=Substation_Info!$C$5:$C$322),0),"notfound")</f>
        <v>notfound</v>
      </c>
      <c r="AM31" s="12" t="str">
        <f>IF($AL31="notfound",IFERROR(INDEX(Queue_Subname_list!$D$2:$D$594,MATCH($AI31,Queue_Subname_list!$A$2:$A$594,0),1),"not found"),0)</f>
        <v>Mission</v>
      </c>
      <c r="AN31" s="12">
        <f>IF($AL31="notfound",IFERROR(INDEX(Queue_Subname_list!$E$2:$E$594,MATCH($AI31,Queue_Subname_list!$A$2:$A$594,0),1),"not found"),0)</f>
        <v>138</v>
      </c>
      <c r="AO31" s="12" cm="1">
        <f t="array" ref="AO31">IF(AM31=0, "N/A",IFERROR(MATCH(1,($AM31=Substation_Info!$B$5:$B$322)*($AN31=Substation_Info!$C$5:$C$322),0),"notfound"))</f>
        <v>178</v>
      </c>
      <c r="AP31" s="12">
        <f t="shared" si="5"/>
        <v>1</v>
      </c>
      <c r="AQ31" s="11">
        <v>43770.291666666701</v>
      </c>
      <c r="AR31" s="11">
        <v>45413.291666666701</v>
      </c>
      <c r="AS31" s="10" t="s">
        <v>82</v>
      </c>
      <c r="AT31" s="10" t="s">
        <v>59</v>
      </c>
      <c r="AU31" s="10" t="s">
        <v>59</v>
      </c>
      <c r="AV31" s="10" t="s">
        <v>82</v>
      </c>
      <c r="AW31" s="10" t="s">
        <v>61</v>
      </c>
    </row>
    <row r="32" spans="1:49" s="26" customFormat="1" ht="25" x14ac:dyDescent="0.25">
      <c r="A32" s="32" t="s">
        <v>154</v>
      </c>
      <c r="B32" s="10">
        <v>1048</v>
      </c>
      <c r="C32" s="11">
        <v>41759</v>
      </c>
      <c r="D32" s="11">
        <v>41759.291666666701</v>
      </c>
      <c r="E32" s="10" t="s">
        <v>49</v>
      </c>
      <c r="F32" s="10" t="s">
        <v>148</v>
      </c>
      <c r="G32" s="10" t="s">
        <v>63</v>
      </c>
      <c r="H32" s="10"/>
      <c r="I32" s="10"/>
      <c r="J32" s="10" t="s">
        <v>70</v>
      </c>
      <c r="K32" s="10"/>
      <c r="L32" s="10"/>
      <c r="M32" s="10">
        <v>50</v>
      </c>
      <c r="N32" s="10"/>
      <c r="O32" s="10"/>
      <c r="P32" s="10">
        <v>50</v>
      </c>
      <c r="Q32" s="10" t="s">
        <v>92</v>
      </c>
      <c r="R32" s="10"/>
      <c r="S32" s="10" t="str" cm="1">
        <f t="array" ref="S32">IFERROR(INDEX(Queue_Subname_list!$K$3:$K$22,MATCH(1,($J32=Queue_Subname_list!$L$3:$L$22)*($K32=Queue_Subname_list!$M$3:$M$22)*($L32=Queue_Subname_list!$N$3:$N$22),0)),"Other")</f>
        <v>Battery</v>
      </c>
      <c r="T32" s="10">
        <f>IF(J32=Queue_Subname_list!$L$9,MIN(M32,P32),0)+IF(K32=Queue_Subname_list!$L$9,MIN(N32,P32),0)+IF(L32=Queue_Subname_list!$L$9,MIN(O32,P32),0)</f>
        <v>50</v>
      </c>
      <c r="U32" s="10">
        <f>IF(J32=Queue_Subname_list!$L$4,MIN(M32,P32),0)+IF(K32=Queue_Subname_list!$L$4,MIN(N32,P32),0)+IF(L32=Queue_Subname_list!$L$4,MIN(O32,P32),0)</f>
        <v>0</v>
      </c>
      <c r="V32" s="10">
        <f>IF(Q32="Energy Only",0,IF(S32="Wind Turbine",MIN(U32,P32),IF(OR(S32="Wind-Hybrid", S32="Wind-Solar-Hybrid"),MIN(MAX(P32-T32,0)/INDEX(Queue_Subname_list!$R$6:$T$6,1,MATCH(AH32,Queue_Subname_list!$R$4:$T$4,0)),U32),0)))</f>
        <v>0</v>
      </c>
      <c r="W32" s="10">
        <f t="shared" si="1"/>
        <v>0</v>
      </c>
      <c r="X32" s="10">
        <f>IF(AND(S32="Offshore Wind",OR(Q32="Full Capacity",Q32="Partial Capacity")),IF(J32=Queue_Subname_list!$L$5,M32,0)+IF(K32=Queue_Subname_list!$L$5,N32,0),0)</f>
        <v>0</v>
      </c>
      <c r="Y32" s="10">
        <f>IF(AND(S32="Offshore Wind",Q32="Energy Only"),IF(J32=Queue_Subname_list!$L$5,M32,0)+IF(K32=Queue_Subname_list!$L$5,N32,0),0)</f>
        <v>0</v>
      </c>
      <c r="Z32" s="10">
        <f>IF(J32=Queue_Subname_list!$L$8,MIN(M32,P32),0)+IF(K32=Queue_Subname_list!$L$8,MIN(N32,P32),0)+IF(L32=Queue_Subname_list!$L$8,MIN(O32,P32),0)</f>
        <v>0</v>
      </c>
      <c r="AA32" s="10">
        <f>IF(Q32="Energy Only",0,IF(S32="Solar",MIN(Z32,P32),IF(S32="Solar-Hybrid",MIN(MAX(P32-T32,0)/INDEX(Queue_Subname_list!$R$5:$T$5,1,MATCH(AH32,Queue_Subname_list!$R$4:$T$4,0)),MAX(P32-T32*0.5,0)/INDEX(Queue_Subname_list!$U$5:$W$5,1,MATCH(AH32,Queue_Subname_list!$U$4:$W$4,0)),Z32),0)))</f>
        <v>0</v>
      </c>
      <c r="AB32" s="10">
        <f t="shared" si="2"/>
        <v>0</v>
      </c>
      <c r="AC32" s="10">
        <f>IF(J32=Queue_Subname_list!$L$3,MIN(M32,P32),0)+IF(K32=Queue_Subname_list!$L$3,MIN(N32,P32),0)+IF(L32=Queue_Subname_list!$L$3,MIN(O32,P32),0)</f>
        <v>0</v>
      </c>
      <c r="AD32" s="10">
        <f t="shared" si="3"/>
        <v>0</v>
      </c>
      <c r="AE32" s="10" t="s">
        <v>54</v>
      </c>
      <c r="AF32" s="10" t="s">
        <v>55</v>
      </c>
      <c r="AG32" s="10" t="s">
        <v>56</v>
      </c>
      <c r="AH32" s="10" t="str">
        <f t="shared" si="4"/>
        <v>SDGE</v>
      </c>
      <c r="AI32" s="12" t="s">
        <v>155</v>
      </c>
      <c r="AJ32" s="12" t="str">
        <f>IFERROR(INDEX(Queue_Subname_list!$B$2:$B$598,MATCH($AI32,Queue_Subname_list!$A$2:$A$598,0),1),"not found")</f>
        <v>Escondido</v>
      </c>
      <c r="AK32" s="12">
        <f>IFERROR(INDEX(Queue_Subname_list!$C$2:$C$598,MATCH($AI32,Queue_Subname_list!$A$2:$A$598,0),1),"not found")</f>
        <v>230</v>
      </c>
      <c r="AL32" s="12" cm="1">
        <f t="array" ref="AL32">IFERROR(MATCH(1,($AJ32=Substation_Info!$B$5:$B$322)*($AK32=Substation_Info!$C$5:$C$322),0),"notfound")</f>
        <v>81</v>
      </c>
      <c r="AM32" s="12">
        <f>IF($AL32="notfound",IFERROR(INDEX(Queue_Subname_list!$D$2:$D$594,MATCH($AI32,Queue_Subname_list!$A$2:$A$594,0),1),"not found"),0)</f>
        <v>0</v>
      </c>
      <c r="AN32" s="12">
        <f>IF($AL32="notfound",IFERROR(INDEX(Queue_Subname_list!$E$2:$E$594,MATCH($AI32,Queue_Subname_list!$A$2:$A$594,0),1),"not found"),0)</f>
        <v>0</v>
      </c>
      <c r="AO32" s="12" t="str" cm="1">
        <f t="array" ref="AO32">IF(AM32=0, "N/A",IFERROR(MATCH(1,($AM32=Substation_Info!$B$5:$B$322)*($AN32=Substation_Info!$C$5:$C$322),0),"notfound"))</f>
        <v>N/A</v>
      </c>
      <c r="AP32" s="12">
        <f t="shared" si="5"/>
        <v>1</v>
      </c>
      <c r="AQ32" s="11">
        <v>43770.291666666701</v>
      </c>
      <c r="AR32" s="11">
        <v>44939.333333333299</v>
      </c>
      <c r="AS32" s="10" t="s">
        <v>82</v>
      </c>
      <c r="AT32" s="10" t="s">
        <v>59</v>
      </c>
      <c r="AU32" s="10" t="s">
        <v>59</v>
      </c>
      <c r="AV32" s="10" t="s">
        <v>82</v>
      </c>
      <c r="AW32" s="10" t="s">
        <v>156</v>
      </c>
    </row>
    <row r="33" spans="1:49" s="26" customFormat="1" ht="25" x14ac:dyDescent="0.25">
      <c r="A33" s="32" t="s">
        <v>157</v>
      </c>
      <c r="B33" s="10">
        <v>1062</v>
      </c>
      <c r="C33" s="11">
        <v>41759</v>
      </c>
      <c r="D33" s="11">
        <v>41759.291666666701</v>
      </c>
      <c r="E33" s="10" t="s">
        <v>49</v>
      </c>
      <c r="F33" s="10" t="s">
        <v>148</v>
      </c>
      <c r="G33" s="10" t="s">
        <v>74</v>
      </c>
      <c r="H33" s="10" t="s">
        <v>63</v>
      </c>
      <c r="I33" s="10"/>
      <c r="J33" s="10" t="s">
        <v>75</v>
      </c>
      <c r="K33" s="10" t="s">
        <v>70</v>
      </c>
      <c r="L33" s="10"/>
      <c r="M33" s="10">
        <v>200</v>
      </c>
      <c r="N33" s="10">
        <v>200</v>
      </c>
      <c r="O33" s="10"/>
      <c r="P33" s="10">
        <v>200</v>
      </c>
      <c r="Q33" s="10" t="s">
        <v>92</v>
      </c>
      <c r="R33" s="10" t="s">
        <v>53</v>
      </c>
      <c r="S33" s="10" t="str" cm="1">
        <f t="array" ref="S33">IFERROR(INDEX(Queue_Subname_list!$K$3:$K$22,MATCH(1,($J33=Queue_Subname_list!$L$3:$L$22)*($K33=Queue_Subname_list!$M$3:$M$22)*($L33=Queue_Subname_list!$N$3:$N$22),0)),"Other")</f>
        <v>Solar-Hybrid</v>
      </c>
      <c r="T33" s="10">
        <f>IF(J33=Queue_Subname_list!$L$9,MIN(M33,P33),0)+IF(K33=Queue_Subname_list!$L$9,MIN(N33,P33),0)+IF(L33=Queue_Subname_list!$L$9,MIN(O33,P33),0)</f>
        <v>200</v>
      </c>
      <c r="U33" s="10">
        <f>IF(J33=Queue_Subname_list!$L$4,MIN(M33,P33),0)+IF(K33=Queue_Subname_list!$L$4,MIN(N33,P33),0)+IF(L33=Queue_Subname_list!$L$4,MIN(O33,P33),0)</f>
        <v>0</v>
      </c>
      <c r="V33" s="10">
        <f>IF(Q33="Energy Only",0,IF(S33="Wind Turbine",MIN(U33,P33),IF(OR(S33="Wind-Hybrid", S33="Wind-Solar-Hybrid"),MIN(MAX(P33-T33,0)/INDEX(Queue_Subname_list!$R$6:$T$6,1,MATCH(AH33,Queue_Subname_list!$R$4:$T$4,0)),U33),0)))</f>
        <v>0</v>
      </c>
      <c r="W33" s="10">
        <f t="shared" si="1"/>
        <v>0</v>
      </c>
      <c r="X33" s="10">
        <f>IF(AND(S33="Offshore Wind",OR(Q33="Full Capacity",Q33="Partial Capacity")),IF(J33=Queue_Subname_list!$L$5,M33,0)+IF(K33=Queue_Subname_list!$L$5,N33,0),0)</f>
        <v>0</v>
      </c>
      <c r="Y33" s="10">
        <f>IF(AND(S33="Offshore Wind",Q33="Energy Only"),IF(J33=Queue_Subname_list!$L$5,M33,0)+IF(K33=Queue_Subname_list!$L$5,N33,0),0)</f>
        <v>0</v>
      </c>
      <c r="Z33" s="10">
        <f>IF(J33=Queue_Subname_list!$L$8,MIN(M33,P33),0)+IF(K33=Queue_Subname_list!$L$8,MIN(N33,P33),0)+IF(L33=Queue_Subname_list!$L$8,MIN(O33,P33),0)</f>
        <v>200</v>
      </c>
      <c r="AA33" s="10">
        <f>IF(Q33="Energy Only",0,IF(S33="Solar",MIN(Z33,P33),IF(S33="Solar-Hybrid",MIN(MAX(P33-T33,0)/INDEX(Queue_Subname_list!$R$5:$T$5,1,MATCH(AH33,Queue_Subname_list!$R$4:$T$4,0)),MAX(P33-T33*0.5,0)/INDEX(Queue_Subname_list!$U$5:$W$5,1,MATCH(AH33,Queue_Subname_list!$U$4:$W$4,0)),Z33),0)))</f>
        <v>0</v>
      </c>
      <c r="AB33" s="10">
        <f t="shared" si="2"/>
        <v>200</v>
      </c>
      <c r="AC33" s="10">
        <f>IF(J33=Queue_Subname_list!$L$3,MIN(M33,P33),0)+IF(K33=Queue_Subname_list!$L$3,MIN(N33,P33),0)+IF(L33=Queue_Subname_list!$L$3,MIN(O33,P33),0)</f>
        <v>0</v>
      </c>
      <c r="AD33" s="10">
        <f t="shared" si="3"/>
        <v>0</v>
      </c>
      <c r="AE33" s="10" t="s">
        <v>158</v>
      </c>
      <c r="AF33" s="10" t="s">
        <v>159</v>
      </c>
      <c r="AG33" s="10" t="s">
        <v>56</v>
      </c>
      <c r="AH33" s="10" t="str">
        <f t="shared" si="4"/>
        <v>SDGE</v>
      </c>
      <c r="AI33" s="12" t="s">
        <v>160</v>
      </c>
      <c r="AJ33" s="12" t="str">
        <f>IFERROR(INDEX(Queue_Subname_list!$B$2:$B$598,MATCH($AI33,Queue_Subname_list!$A$2:$A$598,0),1),"not found")</f>
        <v>Hoodoo Wash</v>
      </c>
      <c r="AK33" s="12">
        <f>IFERROR(INDEX(Queue_Subname_list!$C$2:$C$598,MATCH($AI33,Queue_Subname_list!$A$2:$A$598,0),1),"not found")</f>
        <v>500</v>
      </c>
      <c r="AL33" s="12" cm="1">
        <f t="array" ref="AL33">IFERROR(MATCH(1,($AJ33=Substation_Info!$B$5:$B$322)*($AK33=Substation_Info!$C$5:$C$322),0),"notfound")</f>
        <v>107</v>
      </c>
      <c r="AM33" s="12">
        <f>IF($AL33="notfound",IFERROR(INDEX(Queue_Subname_list!$D$2:$D$594,MATCH($AI33,Queue_Subname_list!$A$2:$A$594,0),1),"not found"),0)</f>
        <v>0</v>
      </c>
      <c r="AN33" s="12">
        <f>IF($AL33="notfound",IFERROR(INDEX(Queue_Subname_list!$E$2:$E$594,MATCH($AI33,Queue_Subname_list!$A$2:$A$594,0),1),"not found"),0)</f>
        <v>0</v>
      </c>
      <c r="AO33" s="12" t="str" cm="1">
        <f t="array" ref="AO33">IF(AM33=0, "N/A",IFERROR(MATCH(1,($AM33=Substation_Info!$B$5:$B$322)*($AN33=Substation_Info!$C$5:$C$322),0),"notfound"))</f>
        <v>N/A</v>
      </c>
      <c r="AP33" s="12">
        <f t="shared" si="5"/>
        <v>1</v>
      </c>
      <c r="AQ33" s="11">
        <v>43465.333333333299</v>
      </c>
      <c r="AR33" s="11">
        <v>45558.291666666701</v>
      </c>
      <c r="AS33" s="10" t="s">
        <v>82</v>
      </c>
      <c r="AT33" s="10" t="s">
        <v>59</v>
      </c>
      <c r="AU33" s="10" t="s">
        <v>59</v>
      </c>
      <c r="AV33" s="10" t="s">
        <v>82</v>
      </c>
      <c r="AW33" s="10" t="s">
        <v>61</v>
      </c>
    </row>
    <row r="34" spans="1:49" s="26" customFormat="1" ht="25" x14ac:dyDescent="0.25">
      <c r="A34" s="32" t="s">
        <v>161</v>
      </c>
      <c r="B34" s="10">
        <v>1064</v>
      </c>
      <c r="C34" s="11">
        <v>41759</v>
      </c>
      <c r="D34" s="11">
        <v>41759.291666666701</v>
      </c>
      <c r="E34" s="10" t="s">
        <v>49</v>
      </c>
      <c r="F34" s="10" t="s">
        <v>148</v>
      </c>
      <c r="G34" s="10" t="s">
        <v>63</v>
      </c>
      <c r="H34" s="10"/>
      <c r="I34" s="10"/>
      <c r="J34" s="10" t="s">
        <v>162</v>
      </c>
      <c r="K34" s="10"/>
      <c r="L34" s="10"/>
      <c r="M34" s="10">
        <v>44</v>
      </c>
      <c r="N34" s="10"/>
      <c r="O34" s="10"/>
      <c r="P34" s="10">
        <v>44</v>
      </c>
      <c r="Q34" s="10" t="s">
        <v>65</v>
      </c>
      <c r="R34" s="10"/>
      <c r="S34" s="10" t="str" cm="1">
        <f t="array" ref="S34">IFERROR(INDEX(Queue_Subname_list!$K$3:$K$22,MATCH(1,($J34=Queue_Subname_list!$L$3:$L$22)*($K34=Queue_Subname_list!$M$3:$M$22)*($L34=Queue_Subname_list!$N$3:$N$22),0)),"Other")</f>
        <v>Other</v>
      </c>
      <c r="T34" s="10">
        <f>IF(J34=Queue_Subname_list!$L$9,MIN(M34,P34),0)+IF(K34=Queue_Subname_list!$L$9,MIN(N34,P34),0)+IF(L34=Queue_Subname_list!$L$9,MIN(O34,P34),0)</f>
        <v>0</v>
      </c>
      <c r="U34" s="10">
        <f>IF(J34=Queue_Subname_list!$L$4,MIN(M34,P34),0)+IF(K34=Queue_Subname_list!$L$4,MIN(N34,P34),0)+IF(L34=Queue_Subname_list!$L$4,MIN(O34,P34),0)</f>
        <v>0</v>
      </c>
      <c r="V34" s="10">
        <f>IF(Q34="Energy Only",0,IF(S34="Wind Turbine",MIN(U34,P34),IF(OR(S34="Wind-Hybrid", S34="Wind-Solar-Hybrid"),MIN(MAX(P34-T34,0)/INDEX(Queue_Subname_list!$R$6:$T$6,1,MATCH(AH34,Queue_Subname_list!$R$4:$T$4,0)),U34),0)))</f>
        <v>0</v>
      </c>
      <c r="W34" s="10">
        <f t="shared" si="1"/>
        <v>0</v>
      </c>
      <c r="X34" s="10">
        <f>IF(AND(S34="Offshore Wind",OR(Q34="Full Capacity",Q34="Partial Capacity")),IF(J34=Queue_Subname_list!$L$5,M34,0)+IF(K34=Queue_Subname_list!$L$5,N34,0),0)</f>
        <v>0</v>
      </c>
      <c r="Y34" s="10">
        <f>IF(AND(S34="Offshore Wind",Q34="Energy Only"),IF(J34=Queue_Subname_list!$L$5,M34,0)+IF(K34=Queue_Subname_list!$L$5,N34,0),0)</f>
        <v>0</v>
      </c>
      <c r="Z34" s="10">
        <f>IF(J34=Queue_Subname_list!$L$8,MIN(M34,P34),0)+IF(K34=Queue_Subname_list!$L$8,MIN(N34,P34),0)+IF(L34=Queue_Subname_list!$L$8,MIN(O34,P34),0)</f>
        <v>0</v>
      </c>
      <c r="AA34" s="10">
        <f>IF(Q34="Energy Only",0,IF(S34="Solar",MIN(Z34,P34),IF(S34="Solar-Hybrid",MIN(MAX(P34-T34,0)/INDEX(Queue_Subname_list!$R$5:$T$5,1,MATCH(AH34,Queue_Subname_list!$R$4:$T$4,0)),MAX(P34-T34*0.5,0)/INDEX(Queue_Subname_list!$U$5:$W$5,1,MATCH(AH34,Queue_Subname_list!$U$4:$W$4,0)),Z34),0)))</f>
        <v>0</v>
      </c>
      <c r="AB34" s="10">
        <f t="shared" si="2"/>
        <v>0</v>
      </c>
      <c r="AC34" s="10">
        <f>IF(J34=Queue_Subname_list!$L$3,MIN(M34,P34),0)+IF(K34=Queue_Subname_list!$L$3,MIN(N34,P34),0)+IF(L34=Queue_Subname_list!$L$3,MIN(O34,P34),0)</f>
        <v>0</v>
      </c>
      <c r="AD34" s="10">
        <f t="shared" si="3"/>
        <v>0</v>
      </c>
      <c r="AE34" s="10" t="s">
        <v>142</v>
      </c>
      <c r="AF34" s="10" t="s">
        <v>97</v>
      </c>
      <c r="AG34" s="10" t="s">
        <v>163</v>
      </c>
      <c r="AH34" s="10" t="str">
        <f t="shared" si="4"/>
        <v>SCE</v>
      </c>
      <c r="AI34" s="12" t="s">
        <v>164</v>
      </c>
      <c r="AJ34" s="12" t="str">
        <f>IFERROR(INDEX(Queue_Subname_list!$B$2:$B$598,MATCH($AI34,Queue_Subname_list!$A$2:$A$598,0),1),"not found")</f>
        <v>Carpenter Canyon (fka Gamebird)</v>
      </c>
      <c r="AK34" s="12">
        <f>IFERROR(INDEX(Queue_Subname_list!$C$2:$C$598,MATCH($AI34,Queue_Subname_list!$A$2:$A$598,0),1),"not found")</f>
        <v>230</v>
      </c>
      <c r="AL34" s="12" cm="1">
        <f t="array" ref="AL34">IFERROR(MATCH(1,($AJ34=Substation_Info!$B$5:$B$322)*($AK34=Substation_Info!$C$5:$C$322),0),"notfound")</f>
        <v>31</v>
      </c>
      <c r="AM34" s="12">
        <f>IF($AL34="notfound",IFERROR(INDEX(Queue_Subname_list!$D$2:$D$594,MATCH($AI34,Queue_Subname_list!$A$2:$A$594,0),1),"not found"),0)</f>
        <v>0</v>
      </c>
      <c r="AN34" s="12">
        <f>IF($AL34="notfound",IFERROR(INDEX(Queue_Subname_list!$E$2:$E$594,MATCH($AI34,Queue_Subname_list!$A$2:$A$594,0),1),"not found"),0)</f>
        <v>0</v>
      </c>
      <c r="AO34" s="12" t="str" cm="1">
        <f t="array" ref="AO34">IF(AM34=0, "N/A",IFERROR(MATCH(1,($AM34=Substation_Info!$B$5:$B$322)*($AN34=Substation_Info!$C$5:$C$322),0),"notfound"))</f>
        <v>N/A</v>
      </c>
      <c r="AP34" s="12">
        <f t="shared" si="5"/>
        <v>1</v>
      </c>
      <c r="AQ34" s="11">
        <v>42736.333333333299</v>
      </c>
      <c r="AR34" s="11">
        <v>44934.333333333299</v>
      </c>
      <c r="AS34" s="10" t="s">
        <v>82</v>
      </c>
      <c r="AT34" s="10" t="s">
        <v>59</v>
      </c>
      <c r="AU34" s="10" t="s">
        <v>59</v>
      </c>
      <c r="AV34" s="10" t="s">
        <v>82</v>
      </c>
      <c r="AW34" s="10" t="s">
        <v>61</v>
      </c>
    </row>
    <row r="35" spans="1:49" s="26" customFormat="1" ht="25" x14ac:dyDescent="0.25">
      <c r="A35" s="32" t="s">
        <v>165</v>
      </c>
      <c r="B35" s="10">
        <v>1074</v>
      </c>
      <c r="C35" s="11">
        <v>41759</v>
      </c>
      <c r="D35" s="11">
        <v>41759.291666666701</v>
      </c>
      <c r="E35" s="10" t="s">
        <v>49</v>
      </c>
      <c r="F35" s="10" t="s">
        <v>148</v>
      </c>
      <c r="G35" s="10" t="s">
        <v>74</v>
      </c>
      <c r="H35" s="10" t="s">
        <v>63</v>
      </c>
      <c r="I35" s="10"/>
      <c r="J35" s="10" t="s">
        <v>75</v>
      </c>
      <c r="K35" s="10" t="s">
        <v>70</v>
      </c>
      <c r="L35" s="10"/>
      <c r="M35" s="10">
        <v>125</v>
      </c>
      <c r="N35" s="10">
        <v>61.62</v>
      </c>
      <c r="O35" s="10"/>
      <c r="P35" s="10">
        <v>128.07</v>
      </c>
      <c r="Q35" s="10" t="s">
        <v>52</v>
      </c>
      <c r="R35" s="10" t="s">
        <v>53</v>
      </c>
      <c r="S35" s="10" t="str" cm="1">
        <f t="array" ref="S35">IFERROR(INDEX(Queue_Subname_list!$K$3:$K$22,MATCH(1,($J35=Queue_Subname_list!$L$3:$L$22)*($K35=Queue_Subname_list!$M$3:$M$22)*($L35=Queue_Subname_list!$N$3:$N$22),0)),"Other")</f>
        <v>Solar-Hybrid</v>
      </c>
      <c r="T35" s="10">
        <f>IF(J35=Queue_Subname_list!$L$9,MIN(M35,P35),0)+IF(K35=Queue_Subname_list!$L$9,MIN(N35,P35),0)+IF(L35=Queue_Subname_list!$L$9,MIN(O35,P35),0)</f>
        <v>61.62</v>
      </c>
      <c r="U35" s="10">
        <f>IF(J35=Queue_Subname_list!$L$4,MIN(M35,P35),0)+IF(K35=Queue_Subname_list!$L$4,MIN(N35,P35),0)+IF(L35=Queue_Subname_list!$L$4,MIN(O35,P35),0)</f>
        <v>0</v>
      </c>
      <c r="V35" s="10">
        <f>IF(Q35="Energy Only",0,IF(S35="Wind Turbine",MIN(U35,P35),IF(OR(S35="Wind-Hybrid", S35="Wind-Solar-Hybrid"),MIN(MAX(P35-T35,0)/INDEX(Queue_Subname_list!$R$6:$T$6,1,MATCH(AH35,Queue_Subname_list!$R$4:$T$4,0)),U35),0)))</f>
        <v>0</v>
      </c>
      <c r="W35" s="10">
        <f t="shared" si="1"/>
        <v>0</v>
      </c>
      <c r="X35" s="10">
        <f>IF(AND(S35="Offshore Wind",OR(Q35="Full Capacity",Q35="Partial Capacity")),IF(J35=Queue_Subname_list!$L$5,M35,0)+IF(K35=Queue_Subname_list!$L$5,N35,0),0)</f>
        <v>0</v>
      </c>
      <c r="Y35" s="10">
        <f>IF(AND(S35="Offshore Wind",Q35="Energy Only"),IF(J35=Queue_Subname_list!$L$5,M35,0)+IF(K35=Queue_Subname_list!$L$5,N35,0),0)</f>
        <v>0</v>
      </c>
      <c r="Z35" s="10">
        <f>IF(J35=Queue_Subname_list!$L$8,MIN(M35,P35),0)+IF(K35=Queue_Subname_list!$L$8,MIN(N35,P35),0)+IF(L35=Queue_Subname_list!$L$8,MIN(O35,P35),0)</f>
        <v>125</v>
      </c>
      <c r="AA35" s="10">
        <f>IF(Q35="Energy Only",0,IF(S35="Solar",MIN(Z35,P35),IF(S35="Solar-Hybrid",MIN(MAX(P35-T35,0)/INDEX(Queue_Subname_list!$R$5:$T$5,1,MATCH(AH35,Queue_Subname_list!$R$4:$T$4,0)),MAX(P35-T35*0.5,0)/INDEX(Queue_Subname_list!$U$5:$W$5,1,MATCH(AH35,Queue_Subname_list!$U$4:$W$4,0)),Z35),0)))</f>
        <v>125</v>
      </c>
      <c r="AB35" s="10">
        <f t="shared" si="2"/>
        <v>0</v>
      </c>
      <c r="AC35" s="10">
        <f>IF(J35=Queue_Subname_list!$L$3,MIN(M35,P35),0)+IF(K35=Queue_Subname_list!$L$3,MIN(N35,P35),0)+IF(L35=Queue_Subname_list!$L$3,MIN(O35,P35),0)</f>
        <v>0</v>
      </c>
      <c r="AD35" s="10">
        <f t="shared" si="3"/>
        <v>0</v>
      </c>
      <c r="AE35" s="10" t="s">
        <v>101</v>
      </c>
      <c r="AF35" s="10" t="s">
        <v>55</v>
      </c>
      <c r="AG35" s="10" t="s">
        <v>71</v>
      </c>
      <c r="AH35" s="10" t="str">
        <f t="shared" si="4"/>
        <v>SCE</v>
      </c>
      <c r="AI35" s="12" t="s">
        <v>166</v>
      </c>
      <c r="AJ35" s="12" t="str">
        <f>IFERROR(INDEX(Queue_Subname_list!$B$2:$B$598,MATCH($AI35,Queue_Subname_list!$A$2:$A$598,0),1),"not found")</f>
        <v>Whirlwind</v>
      </c>
      <c r="AK35" s="12">
        <f>IFERROR(INDEX(Queue_Subname_list!$C$2:$C$598,MATCH($AI35,Queue_Subname_list!$A$2:$A$598,0),1),"not found")</f>
        <v>230</v>
      </c>
      <c r="AL35" s="12" cm="1">
        <f t="array" ref="AL35">IFERROR(MATCH(1,($AJ35=Substation_Info!$B$5:$B$322)*($AK35=Substation_Info!$C$5:$C$322),0),"notfound")</f>
        <v>314</v>
      </c>
      <c r="AM35" s="12">
        <f>IF($AL35="notfound",IFERROR(INDEX(Queue_Subname_list!$D$2:$D$594,MATCH($AI35,Queue_Subname_list!$A$2:$A$594,0),1),"not found"),0)</f>
        <v>0</v>
      </c>
      <c r="AN35" s="12">
        <f>IF($AL35="notfound",IFERROR(INDEX(Queue_Subname_list!$E$2:$E$594,MATCH($AI35,Queue_Subname_list!$A$2:$A$594,0),1),"not found"),0)</f>
        <v>0</v>
      </c>
      <c r="AO35" s="12" t="str" cm="1">
        <f t="array" ref="AO35">IF(AM35=0, "N/A",IFERROR(MATCH(1,($AM35=Substation_Info!$B$5:$B$322)*($AN35=Substation_Info!$C$5:$C$322),0),"notfound"))</f>
        <v>N/A</v>
      </c>
      <c r="AP35" s="12">
        <f t="shared" si="5"/>
        <v>1</v>
      </c>
      <c r="AQ35" s="11">
        <v>42551.291666666701</v>
      </c>
      <c r="AR35" s="11">
        <v>44926.333333333299</v>
      </c>
      <c r="AS35" s="10" t="s">
        <v>82</v>
      </c>
      <c r="AT35" s="10" t="s">
        <v>59</v>
      </c>
      <c r="AU35" s="10" t="s">
        <v>59</v>
      </c>
      <c r="AV35" s="10" t="s">
        <v>82</v>
      </c>
      <c r="AW35" s="10" t="s">
        <v>61</v>
      </c>
    </row>
    <row r="36" spans="1:49" s="26" customFormat="1" ht="25" x14ac:dyDescent="0.25">
      <c r="A36" s="32" t="s">
        <v>167</v>
      </c>
      <c r="B36" s="10">
        <v>1076</v>
      </c>
      <c r="C36" s="11">
        <v>41759</v>
      </c>
      <c r="D36" s="11">
        <v>41759.291666666701</v>
      </c>
      <c r="E36" s="10" t="s">
        <v>49</v>
      </c>
      <c r="F36" s="10" t="s">
        <v>148</v>
      </c>
      <c r="G36" s="10" t="s">
        <v>74</v>
      </c>
      <c r="H36" s="10" t="s">
        <v>63</v>
      </c>
      <c r="I36" s="10"/>
      <c r="J36" s="10" t="s">
        <v>75</v>
      </c>
      <c r="K36" s="10" t="s">
        <v>70</v>
      </c>
      <c r="L36" s="10"/>
      <c r="M36" s="10">
        <v>1</v>
      </c>
      <c r="N36" s="10">
        <v>50</v>
      </c>
      <c r="O36" s="10"/>
      <c r="P36" s="10">
        <v>50</v>
      </c>
      <c r="Q36" s="10" t="s">
        <v>65</v>
      </c>
      <c r="R36" s="10" t="s">
        <v>53</v>
      </c>
      <c r="S36" s="10" t="str" cm="1">
        <f t="array" ref="S36">IFERROR(INDEX(Queue_Subname_list!$K$3:$K$22,MATCH(1,($J36=Queue_Subname_list!$L$3:$L$22)*($K36=Queue_Subname_list!$M$3:$M$22)*($L36=Queue_Subname_list!$N$3:$N$22),0)),"Other")</f>
        <v>Solar-Hybrid</v>
      </c>
      <c r="T36" s="10">
        <f>IF(J36=Queue_Subname_list!$L$9,MIN(M36,P36),0)+IF(K36=Queue_Subname_list!$L$9,MIN(N36,P36),0)+IF(L36=Queue_Subname_list!$L$9,MIN(O36,P36),0)</f>
        <v>50</v>
      </c>
      <c r="U36" s="10">
        <f>IF(J36=Queue_Subname_list!$L$4,MIN(M36,P36),0)+IF(K36=Queue_Subname_list!$L$4,MIN(N36,P36),0)+IF(L36=Queue_Subname_list!$L$4,MIN(O36,P36),0)</f>
        <v>0</v>
      </c>
      <c r="V36" s="10">
        <f>IF(Q36="Energy Only",0,IF(S36="Wind Turbine",MIN(U36,P36),IF(OR(S36="Wind-Hybrid", S36="Wind-Solar-Hybrid"),MIN(MAX(P36-T36,0)/INDEX(Queue_Subname_list!$R$6:$T$6,1,MATCH(AH36,Queue_Subname_list!$R$4:$T$4,0)),U36),0)))</f>
        <v>0</v>
      </c>
      <c r="W36" s="10">
        <f t="shared" si="1"/>
        <v>0</v>
      </c>
      <c r="X36" s="10">
        <f>IF(AND(S36="Offshore Wind",OR(Q36="Full Capacity",Q36="Partial Capacity")),IF(J36=Queue_Subname_list!$L$5,M36,0)+IF(K36=Queue_Subname_list!$L$5,N36,0),0)</f>
        <v>0</v>
      </c>
      <c r="Y36" s="10">
        <f>IF(AND(S36="Offshore Wind",Q36="Energy Only"),IF(J36=Queue_Subname_list!$L$5,M36,0)+IF(K36=Queue_Subname_list!$L$5,N36,0),0)</f>
        <v>0</v>
      </c>
      <c r="Z36" s="10">
        <f>IF(J36=Queue_Subname_list!$L$8,MIN(M36,P36),0)+IF(K36=Queue_Subname_list!$L$8,MIN(N36,P36),0)+IF(L36=Queue_Subname_list!$L$8,MIN(O36,P36),0)</f>
        <v>1</v>
      </c>
      <c r="AA36" s="10">
        <f>IF(Q36="Energy Only",0,IF(S36="Solar",MIN(Z36,P36),IF(S36="Solar-Hybrid",MIN(MAX(P36-T36,0)/INDEX(Queue_Subname_list!$R$5:$T$5,1,MATCH(AH36,Queue_Subname_list!$R$4:$T$4,0)),MAX(P36-T36*0.5,0)/INDEX(Queue_Subname_list!$U$5:$W$5,1,MATCH(AH36,Queue_Subname_list!$U$4:$W$4,0)),Z36),0)))</f>
        <v>0</v>
      </c>
      <c r="AB36" s="10">
        <f t="shared" si="2"/>
        <v>1</v>
      </c>
      <c r="AC36" s="10">
        <f>IF(J36=Queue_Subname_list!$L$3,MIN(M36,P36),0)+IF(K36=Queue_Subname_list!$L$3,MIN(N36,P36),0)+IF(L36=Queue_Subname_list!$L$3,MIN(O36,P36),0)</f>
        <v>0</v>
      </c>
      <c r="AD36" s="10">
        <f t="shared" si="3"/>
        <v>0</v>
      </c>
      <c r="AE36" s="10" t="s">
        <v>101</v>
      </c>
      <c r="AF36" s="10" t="s">
        <v>55</v>
      </c>
      <c r="AG36" s="10" t="s">
        <v>71</v>
      </c>
      <c r="AH36" s="10" t="str">
        <f t="shared" si="4"/>
        <v>SCE</v>
      </c>
      <c r="AI36" s="12" t="s">
        <v>168</v>
      </c>
      <c r="AJ36" s="12" t="str">
        <f>IFERROR(INDEX(Queue_Subname_list!$B$2:$B$598,MATCH($AI36,Queue_Subname_list!$A$2:$A$598,0),1),"not found")</f>
        <v>Whirlwind</v>
      </c>
      <c r="AK36" s="12">
        <f>IFERROR(INDEX(Queue_Subname_list!$C$2:$C$598,MATCH($AI36,Queue_Subname_list!$A$2:$A$598,0),1),"not found")</f>
        <v>230</v>
      </c>
      <c r="AL36" s="12" cm="1">
        <f t="array" ref="AL36">IFERROR(MATCH(1,($AJ36=Substation_Info!$B$5:$B$322)*($AK36=Substation_Info!$C$5:$C$322),0),"notfound")</f>
        <v>314</v>
      </c>
      <c r="AM36" s="12">
        <f>IF($AL36="notfound",IFERROR(INDEX(Queue_Subname_list!$D$2:$D$594,MATCH($AI36,Queue_Subname_list!$A$2:$A$594,0),1),"not found"),0)</f>
        <v>0</v>
      </c>
      <c r="AN36" s="12">
        <f>IF($AL36="notfound",IFERROR(INDEX(Queue_Subname_list!$E$2:$E$594,MATCH($AI36,Queue_Subname_list!$A$2:$A$594,0),1),"not found"),0)</f>
        <v>0</v>
      </c>
      <c r="AO36" s="12" t="str" cm="1">
        <f t="array" ref="AO36">IF(AM36=0, "N/A",IFERROR(MATCH(1,($AM36=Substation_Info!$B$5:$B$322)*($AN36=Substation_Info!$C$5:$C$322),0),"notfound"))</f>
        <v>N/A</v>
      </c>
      <c r="AP36" s="12">
        <f t="shared" si="5"/>
        <v>1</v>
      </c>
      <c r="AQ36" s="11">
        <v>42916.291666666701</v>
      </c>
      <c r="AR36" s="11">
        <v>45321.333333333299</v>
      </c>
      <c r="AS36" s="10" t="s">
        <v>82</v>
      </c>
      <c r="AT36" s="10" t="s">
        <v>59</v>
      </c>
      <c r="AU36" s="10" t="s">
        <v>59</v>
      </c>
      <c r="AV36" s="10" t="s">
        <v>82</v>
      </c>
      <c r="AW36" s="10" t="s">
        <v>61</v>
      </c>
    </row>
    <row r="37" spans="1:49" s="26" customFormat="1" ht="25" x14ac:dyDescent="0.25">
      <c r="A37" s="32" t="s">
        <v>169</v>
      </c>
      <c r="B37" s="10">
        <v>1096</v>
      </c>
      <c r="C37" s="11">
        <v>42059</v>
      </c>
      <c r="D37" s="11">
        <v>42107.291666666701</v>
      </c>
      <c r="E37" s="10" t="s">
        <v>49</v>
      </c>
      <c r="F37" s="10" t="s">
        <v>170</v>
      </c>
      <c r="G37" s="10" t="s">
        <v>51</v>
      </c>
      <c r="H37" s="10"/>
      <c r="I37" s="10"/>
      <c r="J37" s="10" t="s">
        <v>51</v>
      </c>
      <c r="K37" s="10"/>
      <c r="L37" s="10"/>
      <c r="M37" s="10">
        <v>5</v>
      </c>
      <c r="N37" s="10"/>
      <c r="O37" s="10"/>
      <c r="P37" s="10">
        <v>5</v>
      </c>
      <c r="Q37" s="10" t="s">
        <v>92</v>
      </c>
      <c r="R37" s="10" t="s">
        <v>53</v>
      </c>
      <c r="S37" s="10" t="str" cm="1">
        <f t="array" ref="S37">IFERROR(INDEX(Queue_Subname_list!$K$3:$K$22,MATCH(1,($J37=Queue_Subname_list!$L$3:$L$22)*($K37=Queue_Subname_list!$M$3:$M$22)*($L37=Queue_Subname_list!$N$3:$N$22),0)),"Other")</f>
        <v>Wind Turbine</v>
      </c>
      <c r="T37" s="10">
        <f>IF(J37=Queue_Subname_list!$L$9,MIN(M37,P37),0)+IF(K37=Queue_Subname_list!$L$9,MIN(N37,P37),0)+IF(L37=Queue_Subname_list!$L$9,MIN(O37,P37),0)</f>
        <v>0</v>
      </c>
      <c r="U37" s="10">
        <f>IF(J37=Queue_Subname_list!$L$4,MIN(M37,P37),0)+IF(K37=Queue_Subname_list!$L$4,MIN(N37,P37),0)+IF(L37=Queue_Subname_list!$L$4,MIN(O37,P37),0)</f>
        <v>5</v>
      </c>
      <c r="V37" s="10">
        <f>IF(Q37="Energy Only",0,IF(S37="Wind Turbine",MIN(U37,P37),IF(OR(S37="Wind-Hybrid", S37="Wind-Solar-Hybrid"),MIN(MAX(P37-T37,0)/INDEX(Queue_Subname_list!$R$6:$T$6,1,MATCH(AH37,Queue_Subname_list!$R$4:$T$4,0)),U37),0)))</f>
        <v>0</v>
      </c>
      <c r="W37" s="10">
        <f t="shared" si="1"/>
        <v>5</v>
      </c>
      <c r="X37" s="10">
        <f>IF(AND(S37="Offshore Wind",OR(Q37="Full Capacity",Q37="Partial Capacity")),IF(J37=Queue_Subname_list!$L$5,M37,0)+IF(K37=Queue_Subname_list!$L$5,N37,0),0)</f>
        <v>0</v>
      </c>
      <c r="Y37" s="10">
        <f>IF(AND(S37="Offshore Wind",Q37="Energy Only"),IF(J37=Queue_Subname_list!$L$5,M37,0)+IF(K37=Queue_Subname_list!$L$5,N37,0),0)</f>
        <v>0</v>
      </c>
      <c r="Z37" s="10">
        <f>IF(J37=Queue_Subname_list!$L$8,MIN(M37,P37),0)+IF(K37=Queue_Subname_list!$L$8,MIN(N37,P37),0)+IF(L37=Queue_Subname_list!$L$8,MIN(O37,P37),0)</f>
        <v>0</v>
      </c>
      <c r="AA37" s="10">
        <f>IF(Q37="Energy Only",0,IF(S37="Solar",MIN(Z37,P37),IF(S37="Solar-Hybrid",MIN(MAX(P37-T37,0)/INDEX(Queue_Subname_list!$R$5:$T$5,1,MATCH(AH37,Queue_Subname_list!$R$4:$T$4,0)),MAX(P37-T37*0.5,0)/INDEX(Queue_Subname_list!$U$5:$W$5,1,MATCH(AH37,Queue_Subname_list!$U$4:$W$4,0)),Z37),0)))</f>
        <v>0</v>
      </c>
      <c r="AB37" s="10">
        <f t="shared" si="2"/>
        <v>0</v>
      </c>
      <c r="AC37" s="10">
        <f>IF(J37=Queue_Subname_list!$L$3,MIN(M37,P37),0)+IF(K37=Queue_Subname_list!$L$3,MIN(N37,P37),0)+IF(L37=Queue_Subname_list!$L$3,MIN(O37,P37),0)</f>
        <v>0</v>
      </c>
      <c r="AD37" s="10">
        <f t="shared" si="3"/>
        <v>0</v>
      </c>
      <c r="AE37" s="10" t="s">
        <v>171</v>
      </c>
      <c r="AF37" s="10" t="s">
        <v>55</v>
      </c>
      <c r="AG37" s="10" t="s">
        <v>88</v>
      </c>
      <c r="AH37" s="10" t="str">
        <f t="shared" si="4"/>
        <v>PGAE</v>
      </c>
      <c r="AI37" s="12" t="s">
        <v>172</v>
      </c>
      <c r="AJ37" s="12" t="str">
        <f>IFERROR(INDEX(Queue_Subname_list!$B$2:$B$598,MATCH($AI37,Queue_Subname_list!$A$2:$A$598,0),1),"not found")</f>
        <v>Kelso</v>
      </c>
      <c r="AK37" s="12">
        <f>IFERROR(INDEX(Queue_Subname_list!$C$2:$C$598,MATCH($AI37,Queue_Subname_list!$A$2:$A$598,0),1),"not found")</f>
        <v>230</v>
      </c>
      <c r="AL37" s="12" cm="1">
        <f t="array" ref="AL37">IFERROR(MATCH(1,($AJ37=Substation_Info!$B$5:$B$322)*($AK37=Substation_Info!$C$5:$C$322),0),"notfound")</f>
        <v>126</v>
      </c>
      <c r="AM37" s="12">
        <f>IF($AL37="notfound",IFERROR(INDEX(Queue_Subname_list!$D$2:$D$594,MATCH($AI37,Queue_Subname_list!$A$2:$A$594,0),1),"not found"),0)</f>
        <v>0</v>
      </c>
      <c r="AN37" s="12">
        <f>IF($AL37="notfound",IFERROR(INDEX(Queue_Subname_list!$E$2:$E$594,MATCH($AI37,Queue_Subname_list!$A$2:$A$594,0),1),"not found"),0)</f>
        <v>0</v>
      </c>
      <c r="AO37" s="12" t="str" cm="1">
        <f t="array" ref="AO37">IF(AM37=0, "N/A",IFERROR(MATCH(1,($AM37=Substation_Info!$B$5:$B$322)*($AN37=Substation_Info!$C$5:$C$322),0),"notfound"))</f>
        <v>N/A</v>
      </c>
      <c r="AP37" s="12">
        <f t="shared" si="5"/>
        <v>1</v>
      </c>
      <c r="AQ37" s="11">
        <v>42247.291666666701</v>
      </c>
      <c r="AR37" s="11">
        <v>45291.333333333299</v>
      </c>
      <c r="AS37" s="10" t="s">
        <v>60</v>
      </c>
      <c r="AT37" s="10" t="s">
        <v>82</v>
      </c>
      <c r="AU37" s="10" t="s">
        <v>82</v>
      </c>
      <c r="AV37" s="10" t="s">
        <v>82</v>
      </c>
      <c r="AW37" s="10" t="s">
        <v>61</v>
      </c>
    </row>
    <row r="38" spans="1:49" s="26" customFormat="1" ht="25" x14ac:dyDescent="0.25">
      <c r="A38" s="32" t="s">
        <v>173</v>
      </c>
      <c r="B38" s="10">
        <v>1097</v>
      </c>
      <c r="C38" s="11">
        <v>42123</v>
      </c>
      <c r="D38" s="11">
        <v>42124.291666666701</v>
      </c>
      <c r="E38" s="10" t="s">
        <v>49</v>
      </c>
      <c r="F38" s="10" t="s">
        <v>174</v>
      </c>
      <c r="G38" s="10" t="s">
        <v>63</v>
      </c>
      <c r="H38" s="10"/>
      <c r="I38" s="10"/>
      <c r="J38" s="10" t="s">
        <v>70</v>
      </c>
      <c r="K38" s="10"/>
      <c r="L38" s="10"/>
      <c r="M38" s="10">
        <v>13.25</v>
      </c>
      <c r="N38" s="10"/>
      <c r="O38" s="10"/>
      <c r="P38" s="10">
        <v>13</v>
      </c>
      <c r="Q38" s="10" t="s">
        <v>65</v>
      </c>
      <c r="R38" s="10"/>
      <c r="S38" s="10" t="str" cm="1">
        <f t="array" ref="S38">IFERROR(INDEX(Queue_Subname_list!$K$3:$K$22,MATCH(1,($J38=Queue_Subname_list!$L$3:$L$22)*($K38=Queue_Subname_list!$M$3:$M$22)*($L38=Queue_Subname_list!$N$3:$N$22),0)),"Other")</f>
        <v>Battery</v>
      </c>
      <c r="T38" s="10">
        <f>IF(J38=Queue_Subname_list!$L$9,MIN(M38,P38),0)+IF(K38=Queue_Subname_list!$L$9,MIN(N38,P38),0)+IF(L38=Queue_Subname_list!$L$9,MIN(O38,P38),0)</f>
        <v>13</v>
      </c>
      <c r="U38" s="10">
        <f>IF(J38=Queue_Subname_list!$L$4,MIN(M38,P38),0)+IF(K38=Queue_Subname_list!$L$4,MIN(N38,P38),0)+IF(L38=Queue_Subname_list!$L$4,MIN(O38,P38),0)</f>
        <v>0</v>
      </c>
      <c r="V38" s="10">
        <f>IF(Q38="Energy Only",0,IF(S38="Wind Turbine",MIN(U38,P38),IF(OR(S38="Wind-Hybrid", S38="Wind-Solar-Hybrid"),MIN(MAX(P38-T38,0)/INDEX(Queue_Subname_list!$R$6:$T$6,1,MATCH(AH38,Queue_Subname_list!$R$4:$T$4,0)),U38),0)))</f>
        <v>0</v>
      </c>
      <c r="W38" s="10">
        <f t="shared" si="1"/>
        <v>0</v>
      </c>
      <c r="X38" s="10">
        <f>IF(AND(S38="Offshore Wind",OR(Q38="Full Capacity",Q38="Partial Capacity")),IF(J38=Queue_Subname_list!$L$5,M38,0)+IF(K38=Queue_Subname_list!$L$5,N38,0),0)</f>
        <v>0</v>
      </c>
      <c r="Y38" s="10">
        <f>IF(AND(S38="Offshore Wind",Q38="Energy Only"),IF(J38=Queue_Subname_list!$L$5,M38,0)+IF(K38=Queue_Subname_list!$L$5,N38,0),0)</f>
        <v>0</v>
      </c>
      <c r="Z38" s="10">
        <f>IF(J38=Queue_Subname_list!$L$8,MIN(M38,P38),0)+IF(K38=Queue_Subname_list!$L$8,MIN(N38,P38),0)+IF(L38=Queue_Subname_list!$L$8,MIN(O38,P38),0)</f>
        <v>0</v>
      </c>
      <c r="AA38" s="10">
        <f>IF(Q38="Energy Only",0,IF(S38="Solar",MIN(Z38,P38),IF(S38="Solar-Hybrid",MIN(MAX(P38-T38,0)/INDEX(Queue_Subname_list!$R$5:$T$5,1,MATCH(AH38,Queue_Subname_list!$R$4:$T$4,0)),MAX(P38-T38*0.5,0)/INDEX(Queue_Subname_list!$U$5:$W$5,1,MATCH(AH38,Queue_Subname_list!$U$4:$W$4,0)),Z38),0)))</f>
        <v>0</v>
      </c>
      <c r="AB38" s="10">
        <f t="shared" si="2"/>
        <v>0</v>
      </c>
      <c r="AC38" s="10">
        <f>IF(J38=Queue_Subname_list!$L$3,MIN(M38,P38),0)+IF(K38=Queue_Subname_list!$L$3,MIN(N38,P38),0)+IF(L38=Queue_Subname_list!$L$3,MIN(O38,P38),0)</f>
        <v>0</v>
      </c>
      <c r="AD38" s="10">
        <f t="shared" si="3"/>
        <v>0</v>
      </c>
      <c r="AE38" s="10" t="s">
        <v>175</v>
      </c>
      <c r="AF38" s="10" t="s">
        <v>55</v>
      </c>
      <c r="AG38" s="10" t="s">
        <v>88</v>
      </c>
      <c r="AH38" s="10" t="str">
        <f t="shared" si="4"/>
        <v>PGAE</v>
      </c>
      <c r="AI38" s="12" t="s">
        <v>176</v>
      </c>
      <c r="AJ38" s="12" t="str">
        <f>IFERROR(INDEX(Queue_Subname_list!$B$2:$B$598,MATCH($AI38,Queue_Subname_list!$A$2:$A$598,0),1),"not found")</f>
        <v>Geysers</v>
      </c>
      <c r="AK38" s="12">
        <f>IFERROR(INDEX(Queue_Subname_list!$C$2:$C$598,MATCH($AI38,Queue_Subname_list!$A$2:$A$598,0),1),"not found")</f>
        <v>230</v>
      </c>
      <c r="AL38" s="12" cm="1">
        <f t="array" ref="AL38">IFERROR(MATCH(1,($AJ38=Substation_Info!$B$5:$B$322)*($AK38=Substation_Info!$C$5:$C$322),0),"notfound")</f>
        <v>87</v>
      </c>
      <c r="AM38" s="12">
        <f>IF($AL38="notfound",IFERROR(INDEX(Queue_Subname_list!$D$2:$D$594,MATCH($AI38,Queue_Subname_list!$A$2:$A$594,0),1),"not found"),0)</f>
        <v>0</v>
      </c>
      <c r="AN38" s="12">
        <f>IF($AL38="notfound",IFERROR(INDEX(Queue_Subname_list!$E$2:$E$594,MATCH($AI38,Queue_Subname_list!$A$2:$A$594,0),1),"not found"),0)</f>
        <v>0</v>
      </c>
      <c r="AO38" s="12" t="str" cm="1">
        <f t="array" ref="AO38">IF(AM38=0, "N/A",IFERROR(MATCH(1,($AM38=Substation_Info!$B$5:$B$322)*($AN38=Substation_Info!$C$5:$C$322),0),"notfound"))</f>
        <v>N/A</v>
      </c>
      <c r="AP38" s="12">
        <f t="shared" si="5"/>
        <v>1</v>
      </c>
      <c r="AQ38" s="11">
        <v>43101.333333333299</v>
      </c>
      <c r="AR38" s="11">
        <v>44866.291666666701</v>
      </c>
      <c r="AS38" s="10" t="s">
        <v>82</v>
      </c>
      <c r="AT38" s="10" t="s">
        <v>59</v>
      </c>
      <c r="AU38" s="10" t="s">
        <v>59</v>
      </c>
      <c r="AV38" s="10" t="s">
        <v>82</v>
      </c>
      <c r="AW38" s="10" t="s">
        <v>61</v>
      </c>
    </row>
    <row r="39" spans="1:49" s="26" customFormat="1" ht="25" x14ac:dyDescent="0.25">
      <c r="A39" s="32" t="s">
        <v>177</v>
      </c>
      <c r="B39" s="10">
        <v>1106</v>
      </c>
      <c r="C39" s="11">
        <v>42124</v>
      </c>
      <c r="D39" s="11">
        <v>42124.291666666701</v>
      </c>
      <c r="E39" s="10" t="s">
        <v>49</v>
      </c>
      <c r="F39" s="10" t="s">
        <v>174</v>
      </c>
      <c r="G39" s="10" t="s">
        <v>51</v>
      </c>
      <c r="H39" s="10"/>
      <c r="I39" s="10"/>
      <c r="J39" s="10" t="s">
        <v>51</v>
      </c>
      <c r="K39" s="10"/>
      <c r="L39" s="10"/>
      <c r="M39" s="10">
        <v>206</v>
      </c>
      <c r="N39" s="10"/>
      <c r="O39" s="10"/>
      <c r="P39" s="10">
        <v>200</v>
      </c>
      <c r="Q39" s="10" t="s">
        <v>65</v>
      </c>
      <c r="R39" s="10" t="s">
        <v>53</v>
      </c>
      <c r="S39" s="10" t="str" cm="1">
        <f t="array" ref="S39">IFERROR(INDEX(Queue_Subname_list!$K$3:$K$22,MATCH(1,($J39=Queue_Subname_list!$L$3:$L$22)*($K39=Queue_Subname_list!$M$3:$M$22)*($L39=Queue_Subname_list!$N$3:$N$22),0)),"Other")</f>
        <v>Wind Turbine</v>
      </c>
      <c r="T39" s="10">
        <f>IF(J39=Queue_Subname_list!$L$9,MIN(M39,P39),0)+IF(K39=Queue_Subname_list!$L$9,MIN(N39,P39),0)+IF(L39=Queue_Subname_list!$L$9,MIN(O39,P39),0)</f>
        <v>0</v>
      </c>
      <c r="U39" s="10">
        <f>IF(J39=Queue_Subname_list!$L$4,MIN(M39,P39),0)+IF(K39=Queue_Subname_list!$L$4,MIN(N39,P39),0)+IF(L39=Queue_Subname_list!$L$4,MIN(O39,P39),0)</f>
        <v>200</v>
      </c>
      <c r="V39" s="10">
        <f>IF(Q39="Energy Only",0,IF(S39="Wind Turbine",MIN(U39,P39),IF(OR(S39="Wind-Hybrid", S39="Wind-Solar-Hybrid"),MIN(MAX(P39-T39,0)/INDEX(Queue_Subname_list!$R$6:$T$6,1,MATCH(AH39,Queue_Subname_list!$R$4:$T$4,0)),U39),0)))</f>
        <v>200</v>
      </c>
      <c r="W39" s="10">
        <f t="shared" si="1"/>
        <v>0</v>
      </c>
      <c r="X39" s="10">
        <f>IF(AND(S39="Offshore Wind",OR(Q39="Full Capacity",Q39="Partial Capacity")),IF(J39=Queue_Subname_list!$L$5,M39,0)+IF(K39=Queue_Subname_list!$L$5,N39,0),0)</f>
        <v>0</v>
      </c>
      <c r="Y39" s="10">
        <f>IF(AND(S39="Offshore Wind",Q39="Energy Only"),IF(J39=Queue_Subname_list!$L$5,M39,0)+IF(K39=Queue_Subname_list!$L$5,N39,0),0)</f>
        <v>0</v>
      </c>
      <c r="Z39" s="10">
        <f>IF(J39=Queue_Subname_list!$L$8,MIN(M39,P39),0)+IF(K39=Queue_Subname_list!$L$8,MIN(N39,P39),0)+IF(L39=Queue_Subname_list!$L$8,MIN(O39,P39),0)</f>
        <v>0</v>
      </c>
      <c r="AA39" s="10">
        <f>IF(Q39="Energy Only",0,IF(S39="Solar",MIN(Z39,P39),IF(S39="Solar-Hybrid",MIN(MAX(P39-T39,0)/INDEX(Queue_Subname_list!$R$5:$T$5,1,MATCH(AH39,Queue_Subname_list!$R$4:$T$4,0)),MAX(P39-T39*0.5,0)/INDEX(Queue_Subname_list!$U$5:$W$5,1,MATCH(AH39,Queue_Subname_list!$U$4:$W$4,0)),Z39),0)))</f>
        <v>0</v>
      </c>
      <c r="AB39" s="10">
        <f t="shared" si="2"/>
        <v>0</v>
      </c>
      <c r="AC39" s="10">
        <f>IF(J39=Queue_Subname_list!$L$3,MIN(M39,P39),0)+IF(K39=Queue_Subname_list!$L$3,MIN(N39,P39),0)+IF(L39=Queue_Subname_list!$L$3,MIN(O39,P39),0)</f>
        <v>0</v>
      </c>
      <c r="AD39" s="10">
        <f t="shared" si="3"/>
        <v>0</v>
      </c>
      <c r="AE39" s="10" t="s">
        <v>178</v>
      </c>
      <c r="AF39" s="10" t="s">
        <v>55</v>
      </c>
      <c r="AG39" s="10" t="s">
        <v>88</v>
      </c>
      <c r="AH39" s="10" t="str">
        <f t="shared" si="4"/>
        <v>PGAE</v>
      </c>
      <c r="AI39" s="12" t="s">
        <v>179</v>
      </c>
      <c r="AJ39" s="12" t="str">
        <f>IFERROR(INDEX(Queue_Subname_list!$B$2:$B$598,MATCH($AI39,Queue_Subname_list!$A$2:$A$598,0),1),"not found")</f>
        <v>Round Mountain</v>
      </c>
      <c r="AK39" s="12">
        <f>IFERROR(INDEX(Queue_Subname_list!$C$2:$C$598,MATCH($AI39,Queue_Subname_list!$A$2:$A$598,0),1),"not found")</f>
        <v>230</v>
      </c>
      <c r="AL39" s="12" cm="1">
        <f t="array" ref="AL39">IFERROR(MATCH(1,($AJ39=Substation_Info!$B$5:$B$322)*($AK39=Substation_Info!$C$5:$C$322),0),"notfound")</f>
        <v>241</v>
      </c>
      <c r="AM39" s="12">
        <f>IF($AL39="notfound",IFERROR(INDEX(Queue_Subname_list!$D$2:$D$594,MATCH($AI39,Queue_Subname_list!$A$2:$A$594,0),1),"not found"),0)</f>
        <v>0</v>
      </c>
      <c r="AN39" s="12">
        <f>IF($AL39="notfound",IFERROR(INDEX(Queue_Subname_list!$E$2:$E$594,MATCH($AI39,Queue_Subname_list!$A$2:$A$594,0),1),"not found"),0)</f>
        <v>0</v>
      </c>
      <c r="AO39" s="12" t="str" cm="1">
        <f t="array" ref="AO39">IF(AM39=0, "N/A",IFERROR(MATCH(1,($AM39=Substation_Info!$B$5:$B$322)*($AN39=Substation_Info!$C$5:$C$322),0),"notfound"))</f>
        <v>N/A</v>
      </c>
      <c r="AP39" s="12">
        <f t="shared" si="5"/>
        <v>1</v>
      </c>
      <c r="AQ39" s="11">
        <v>44119.291666666701</v>
      </c>
      <c r="AR39" s="11">
        <v>46645.291666666701</v>
      </c>
      <c r="AS39" s="10" t="s">
        <v>82</v>
      </c>
      <c r="AT39" s="10" t="s">
        <v>59</v>
      </c>
      <c r="AU39" s="10" t="s">
        <v>59</v>
      </c>
      <c r="AV39" s="10" t="s">
        <v>82</v>
      </c>
      <c r="AW39" s="10" t="s">
        <v>61</v>
      </c>
    </row>
    <row r="40" spans="1:49" s="26" customFormat="1" ht="25" x14ac:dyDescent="0.25">
      <c r="A40" s="32" t="s">
        <v>180</v>
      </c>
      <c r="B40" s="10">
        <v>1109</v>
      </c>
      <c r="C40" s="11">
        <v>42124</v>
      </c>
      <c r="D40" s="11">
        <v>42124.291666666701</v>
      </c>
      <c r="E40" s="10" t="s">
        <v>49</v>
      </c>
      <c r="F40" s="10" t="s">
        <v>174</v>
      </c>
      <c r="G40" s="10" t="s">
        <v>63</v>
      </c>
      <c r="H40" s="10"/>
      <c r="I40" s="10"/>
      <c r="J40" s="10" t="s">
        <v>70</v>
      </c>
      <c r="K40" s="10"/>
      <c r="L40" s="10"/>
      <c r="M40" s="10">
        <v>150</v>
      </c>
      <c r="N40" s="10"/>
      <c r="O40" s="10"/>
      <c r="P40" s="10">
        <v>132</v>
      </c>
      <c r="Q40" s="10" t="s">
        <v>65</v>
      </c>
      <c r="R40" s="10"/>
      <c r="S40" s="10" t="str" cm="1">
        <f t="array" ref="S40">IFERROR(INDEX(Queue_Subname_list!$K$3:$K$22,MATCH(1,($J40=Queue_Subname_list!$L$3:$L$22)*($K40=Queue_Subname_list!$M$3:$M$22)*($L40=Queue_Subname_list!$N$3:$N$22),0)),"Other")</f>
        <v>Battery</v>
      </c>
      <c r="T40" s="10">
        <f>IF(J40=Queue_Subname_list!$L$9,MIN(M40,P40),0)+IF(K40=Queue_Subname_list!$L$9,MIN(N40,P40),0)+IF(L40=Queue_Subname_list!$L$9,MIN(O40,P40),0)</f>
        <v>132</v>
      </c>
      <c r="U40" s="10">
        <f>IF(J40=Queue_Subname_list!$L$4,MIN(M40,P40),0)+IF(K40=Queue_Subname_list!$L$4,MIN(N40,P40),0)+IF(L40=Queue_Subname_list!$L$4,MIN(O40,P40),0)</f>
        <v>0</v>
      </c>
      <c r="V40" s="10">
        <f>IF(Q40="Energy Only",0,IF(S40="Wind Turbine",MIN(U40,P40),IF(OR(S40="Wind-Hybrid", S40="Wind-Solar-Hybrid"),MIN(MAX(P40-T40,0)/INDEX(Queue_Subname_list!$R$6:$T$6,1,MATCH(AH40,Queue_Subname_list!$R$4:$T$4,0)),U40),0)))</f>
        <v>0</v>
      </c>
      <c r="W40" s="10">
        <f t="shared" si="1"/>
        <v>0</v>
      </c>
      <c r="X40" s="10">
        <f>IF(AND(S40="Offshore Wind",OR(Q40="Full Capacity",Q40="Partial Capacity")),IF(J40=Queue_Subname_list!$L$5,M40,0)+IF(K40=Queue_Subname_list!$L$5,N40,0),0)</f>
        <v>0</v>
      </c>
      <c r="Y40" s="10">
        <f>IF(AND(S40="Offshore Wind",Q40="Energy Only"),IF(J40=Queue_Subname_list!$L$5,M40,0)+IF(K40=Queue_Subname_list!$L$5,N40,0),0)</f>
        <v>0</v>
      </c>
      <c r="Z40" s="10">
        <f>IF(J40=Queue_Subname_list!$L$8,MIN(M40,P40),0)+IF(K40=Queue_Subname_list!$L$8,MIN(N40,P40),0)+IF(L40=Queue_Subname_list!$L$8,MIN(O40,P40),0)</f>
        <v>0</v>
      </c>
      <c r="AA40" s="10">
        <f>IF(Q40="Energy Only",0,IF(S40="Solar",MIN(Z40,P40),IF(S40="Solar-Hybrid",MIN(MAX(P40-T40,0)/INDEX(Queue_Subname_list!$R$5:$T$5,1,MATCH(AH40,Queue_Subname_list!$R$4:$T$4,0)),MAX(P40-T40*0.5,0)/INDEX(Queue_Subname_list!$U$5:$W$5,1,MATCH(AH40,Queue_Subname_list!$U$4:$W$4,0)),Z40),0)))</f>
        <v>0</v>
      </c>
      <c r="AB40" s="10">
        <f t="shared" si="2"/>
        <v>0</v>
      </c>
      <c r="AC40" s="10">
        <f>IF(J40=Queue_Subname_list!$L$3,MIN(M40,P40),0)+IF(K40=Queue_Subname_list!$L$3,MIN(N40,P40),0)+IF(L40=Queue_Subname_list!$L$3,MIN(O40,P40),0)</f>
        <v>0</v>
      </c>
      <c r="AD40" s="10">
        <f t="shared" si="3"/>
        <v>0</v>
      </c>
      <c r="AE40" s="10" t="s">
        <v>181</v>
      </c>
      <c r="AF40" s="10" t="s">
        <v>55</v>
      </c>
      <c r="AG40" s="10" t="s">
        <v>88</v>
      </c>
      <c r="AH40" s="10" t="str">
        <f t="shared" si="4"/>
        <v>PGAE</v>
      </c>
      <c r="AI40" s="12" t="s">
        <v>182</v>
      </c>
      <c r="AJ40" s="12" t="str">
        <f>IFERROR(INDEX(Queue_Subname_list!$B$2:$B$598,MATCH($AI40,Queue_Subname_list!$A$2:$A$598,0),1),"not found")</f>
        <v>Bellota</v>
      </c>
      <c r="AK40" s="12">
        <f>IFERROR(INDEX(Queue_Subname_list!$C$2:$C$598,MATCH($AI40,Queue_Subname_list!$A$2:$A$598,0),1),"not found")</f>
        <v>115</v>
      </c>
      <c r="AL40" s="12" cm="1">
        <f t="array" ref="AL40">IFERROR(MATCH(1,($AJ40=Substation_Info!$B$5:$B$322)*($AK40=Substation_Info!$C$5:$C$322),0),"notfound")</f>
        <v>15</v>
      </c>
      <c r="AM40" s="12">
        <f>IF($AL40="notfound",IFERROR(INDEX(Queue_Subname_list!$D$2:$D$594,MATCH($AI40,Queue_Subname_list!$A$2:$A$594,0),1),"not found"),0)</f>
        <v>0</v>
      </c>
      <c r="AN40" s="12">
        <f>IF($AL40="notfound",IFERROR(INDEX(Queue_Subname_list!$E$2:$E$594,MATCH($AI40,Queue_Subname_list!$A$2:$A$594,0),1),"not found"),0)</f>
        <v>0</v>
      </c>
      <c r="AO40" s="12" t="str" cm="1">
        <f t="array" ref="AO40">IF(AM40=0, "N/A",IFERROR(MATCH(1,($AM40=Substation_Info!$B$5:$B$322)*($AN40=Substation_Info!$C$5:$C$322),0),"notfound"))</f>
        <v>N/A</v>
      </c>
      <c r="AP40" s="12">
        <f t="shared" si="5"/>
        <v>1</v>
      </c>
      <c r="AQ40" s="11">
        <v>44348.291666666701</v>
      </c>
      <c r="AR40" s="11">
        <v>45063.291666666701</v>
      </c>
      <c r="AS40" s="10" t="s">
        <v>82</v>
      </c>
      <c r="AT40" s="10" t="s">
        <v>59</v>
      </c>
      <c r="AU40" s="10" t="s">
        <v>59</v>
      </c>
      <c r="AV40" s="10" t="s">
        <v>82</v>
      </c>
      <c r="AW40" s="10" t="s">
        <v>61</v>
      </c>
    </row>
    <row r="41" spans="1:49" s="26" customFormat="1" ht="25" x14ac:dyDescent="0.25">
      <c r="A41" s="32" t="s">
        <v>183</v>
      </c>
      <c r="B41" s="10">
        <v>1116</v>
      </c>
      <c r="C41" s="11">
        <v>42124</v>
      </c>
      <c r="D41" s="11">
        <v>42124.291666666701</v>
      </c>
      <c r="E41" s="10" t="s">
        <v>49</v>
      </c>
      <c r="F41" s="10" t="s">
        <v>174</v>
      </c>
      <c r="G41" s="10" t="s">
        <v>63</v>
      </c>
      <c r="H41" s="10"/>
      <c r="I41" s="10"/>
      <c r="J41" s="10" t="s">
        <v>70</v>
      </c>
      <c r="K41" s="10"/>
      <c r="L41" s="10"/>
      <c r="M41" s="10">
        <v>10</v>
      </c>
      <c r="N41" s="10"/>
      <c r="O41" s="10"/>
      <c r="P41" s="10">
        <v>10</v>
      </c>
      <c r="Q41" s="10" t="s">
        <v>65</v>
      </c>
      <c r="R41" s="10"/>
      <c r="S41" s="10" t="str" cm="1">
        <f t="array" ref="S41">IFERROR(INDEX(Queue_Subname_list!$K$3:$K$22,MATCH(1,($J41=Queue_Subname_list!$L$3:$L$22)*($K41=Queue_Subname_list!$M$3:$M$22)*($L41=Queue_Subname_list!$N$3:$N$22),0)),"Other")</f>
        <v>Battery</v>
      </c>
      <c r="T41" s="10">
        <f>IF(J41=Queue_Subname_list!$L$9,MIN(M41,P41),0)+IF(K41=Queue_Subname_list!$L$9,MIN(N41,P41),0)+IF(L41=Queue_Subname_list!$L$9,MIN(O41,P41),0)</f>
        <v>10</v>
      </c>
      <c r="U41" s="10">
        <f>IF(J41=Queue_Subname_list!$L$4,MIN(M41,P41),0)+IF(K41=Queue_Subname_list!$L$4,MIN(N41,P41),0)+IF(L41=Queue_Subname_list!$L$4,MIN(O41,P41),0)</f>
        <v>0</v>
      </c>
      <c r="V41" s="10">
        <f>IF(Q41="Energy Only",0,IF(S41="Wind Turbine",MIN(U41,P41),IF(OR(S41="Wind-Hybrid", S41="Wind-Solar-Hybrid"),MIN(MAX(P41-T41,0)/INDEX(Queue_Subname_list!$R$6:$T$6,1,MATCH(AH41,Queue_Subname_list!$R$4:$T$4,0)),U41),0)))</f>
        <v>0</v>
      </c>
      <c r="W41" s="10">
        <f t="shared" si="1"/>
        <v>0</v>
      </c>
      <c r="X41" s="10">
        <f>IF(AND(S41="Offshore Wind",OR(Q41="Full Capacity",Q41="Partial Capacity")),IF(J41=Queue_Subname_list!$L$5,M41,0)+IF(K41=Queue_Subname_list!$L$5,N41,0),0)</f>
        <v>0</v>
      </c>
      <c r="Y41" s="10">
        <f>IF(AND(S41="Offshore Wind",Q41="Energy Only"),IF(J41=Queue_Subname_list!$L$5,M41,0)+IF(K41=Queue_Subname_list!$L$5,N41,0),0)</f>
        <v>0</v>
      </c>
      <c r="Z41" s="10">
        <f>IF(J41=Queue_Subname_list!$L$8,MIN(M41,P41),0)+IF(K41=Queue_Subname_list!$L$8,MIN(N41,P41),0)+IF(L41=Queue_Subname_list!$L$8,MIN(O41,P41),0)</f>
        <v>0</v>
      </c>
      <c r="AA41" s="10">
        <f>IF(Q41="Energy Only",0,IF(S41="Solar",MIN(Z41,P41),IF(S41="Solar-Hybrid",MIN(MAX(P41-T41,0)/INDEX(Queue_Subname_list!$R$5:$T$5,1,MATCH(AH41,Queue_Subname_list!$R$4:$T$4,0)),MAX(P41-T41*0.5,0)/INDEX(Queue_Subname_list!$U$5:$W$5,1,MATCH(AH41,Queue_Subname_list!$U$4:$W$4,0)),Z41),0)))</f>
        <v>0</v>
      </c>
      <c r="AB41" s="10">
        <f t="shared" si="2"/>
        <v>0</v>
      </c>
      <c r="AC41" s="10">
        <f>IF(J41=Queue_Subname_list!$L$3,MIN(M41,P41),0)+IF(K41=Queue_Subname_list!$L$3,MIN(N41,P41),0)+IF(L41=Queue_Subname_list!$L$3,MIN(O41,P41),0)</f>
        <v>0</v>
      </c>
      <c r="AD41" s="10">
        <f t="shared" si="3"/>
        <v>0</v>
      </c>
      <c r="AE41" s="10" t="s">
        <v>184</v>
      </c>
      <c r="AF41" s="10" t="s">
        <v>55</v>
      </c>
      <c r="AG41" s="10" t="s">
        <v>88</v>
      </c>
      <c r="AH41" s="10" t="str">
        <f t="shared" si="4"/>
        <v>PGAE</v>
      </c>
      <c r="AI41" s="12" t="s">
        <v>185</v>
      </c>
      <c r="AJ41" s="12" t="str">
        <f>IFERROR(INDEX(Queue_Subname_list!$B$2:$B$598,MATCH($AI41,Queue_Subname_list!$A$2:$A$598,0),1),"not found")</f>
        <v>Curtis</v>
      </c>
      <c r="AK41" s="12">
        <f>IFERROR(INDEX(Queue_Subname_list!$C$2:$C$598,MATCH($AI41,Queue_Subname_list!$A$2:$A$598,0),1),"not found")</f>
        <v>115</v>
      </c>
      <c r="AL41" s="12" cm="1">
        <f t="array" ref="AL41">IFERROR(MATCH(1,($AJ41=Substation_Info!$B$5:$B$322)*($AK41=Substation_Info!$C$5:$C$322),0),"notfound")</f>
        <v>53</v>
      </c>
      <c r="AM41" s="12">
        <f>IF($AL41="notfound",IFERROR(INDEX(Queue_Subname_list!$D$2:$D$594,MATCH($AI41,Queue_Subname_list!$A$2:$A$594,0),1),"not found"),0)</f>
        <v>0</v>
      </c>
      <c r="AN41" s="12">
        <f>IF($AL41="notfound",IFERROR(INDEX(Queue_Subname_list!$E$2:$E$594,MATCH($AI41,Queue_Subname_list!$A$2:$A$594,0),1),"not found"),0)</f>
        <v>0</v>
      </c>
      <c r="AO41" s="12" t="str" cm="1">
        <f t="array" ref="AO41">IF(AM41=0, "N/A",IFERROR(MATCH(1,($AM41=Substation_Info!$B$5:$B$322)*($AN41=Substation_Info!$C$5:$C$322),0),"notfound"))</f>
        <v>N/A</v>
      </c>
      <c r="AP41" s="12">
        <f t="shared" si="5"/>
        <v>1</v>
      </c>
      <c r="AQ41" s="11">
        <v>42825.291666666701</v>
      </c>
      <c r="AR41" s="11">
        <v>44701.291666666701</v>
      </c>
      <c r="AS41" s="10" t="s">
        <v>82</v>
      </c>
      <c r="AT41" s="10" t="s">
        <v>59</v>
      </c>
      <c r="AU41" s="10" t="s">
        <v>59</v>
      </c>
      <c r="AV41" s="10" t="s">
        <v>82</v>
      </c>
      <c r="AW41" s="10" t="s">
        <v>61</v>
      </c>
    </row>
    <row r="42" spans="1:49" s="26" customFormat="1" ht="25" x14ac:dyDescent="0.25">
      <c r="A42" s="32" t="s">
        <v>186</v>
      </c>
      <c r="B42" s="10">
        <v>1120</v>
      </c>
      <c r="C42" s="11">
        <v>42124</v>
      </c>
      <c r="D42" s="11">
        <v>42124.291666666701</v>
      </c>
      <c r="E42" s="10" t="s">
        <v>49</v>
      </c>
      <c r="F42" s="10" t="s">
        <v>174</v>
      </c>
      <c r="G42" s="10" t="s">
        <v>74</v>
      </c>
      <c r="H42" s="10" t="s">
        <v>63</v>
      </c>
      <c r="I42" s="10"/>
      <c r="J42" s="10" t="s">
        <v>75</v>
      </c>
      <c r="K42" s="10" t="s">
        <v>70</v>
      </c>
      <c r="L42" s="10"/>
      <c r="M42" s="10">
        <v>152</v>
      </c>
      <c r="N42" s="10">
        <v>135</v>
      </c>
      <c r="O42" s="10"/>
      <c r="P42" s="10">
        <v>150</v>
      </c>
      <c r="Q42" s="10" t="s">
        <v>65</v>
      </c>
      <c r="R42" s="10" t="s">
        <v>53</v>
      </c>
      <c r="S42" s="10" t="str" cm="1">
        <f t="array" ref="S42">IFERROR(INDEX(Queue_Subname_list!$K$3:$K$22,MATCH(1,($J42=Queue_Subname_list!$L$3:$L$22)*($K42=Queue_Subname_list!$M$3:$M$22)*($L42=Queue_Subname_list!$N$3:$N$22),0)),"Other")</f>
        <v>Solar-Hybrid</v>
      </c>
      <c r="T42" s="10">
        <f>IF(J42=Queue_Subname_list!$L$9,MIN(M42,P42),0)+IF(K42=Queue_Subname_list!$L$9,MIN(N42,P42),0)+IF(L42=Queue_Subname_list!$L$9,MIN(O42,P42),0)</f>
        <v>135</v>
      </c>
      <c r="U42" s="10">
        <f>IF(J42=Queue_Subname_list!$L$4,MIN(M42,P42),0)+IF(K42=Queue_Subname_list!$L$4,MIN(N42,P42),0)+IF(L42=Queue_Subname_list!$L$4,MIN(O42,P42),0)</f>
        <v>0</v>
      </c>
      <c r="V42" s="10">
        <f>IF(Q42="Energy Only",0,IF(S42="Wind Turbine",MIN(U42,P42),IF(OR(S42="Wind-Hybrid", S42="Wind-Solar-Hybrid"),MIN(MAX(P42-T42,0)/INDEX(Queue_Subname_list!$R$6:$T$6,1,MATCH(AH42,Queue_Subname_list!$R$4:$T$4,0)),U42),0)))</f>
        <v>0</v>
      </c>
      <c r="W42" s="10">
        <f t="shared" si="1"/>
        <v>0</v>
      </c>
      <c r="X42" s="10">
        <f>IF(AND(S42="Offshore Wind",OR(Q42="Full Capacity",Q42="Partial Capacity")),IF(J42=Queue_Subname_list!$L$5,M42,0)+IF(K42=Queue_Subname_list!$L$5,N42,0),0)</f>
        <v>0</v>
      </c>
      <c r="Y42" s="10">
        <f>IF(AND(S42="Offshore Wind",Q42="Energy Only"),IF(J42=Queue_Subname_list!$L$5,M42,0)+IF(K42=Queue_Subname_list!$L$5,N42,0),0)</f>
        <v>0</v>
      </c>
      <c r="Z42" s="10">
        <f>IF(J42=Queue_Subname_list!$L$8,MIN(M42,P42),0)+IF(K42=Queue_Subname_list!$L$8,MIN(N42,P42),0)+IF(L42=Queue_Subname_list!$L$8,MIN(O42,P42),0)</f>
        <v>150</v>
      </c>
      <c r="AA42" s="10">
        <f>IF(Q42="Energy Only",0,IF(S42="Solar",MIN(Z42,P42),IF(S42="Solar-Hybrid",MIN(MAX(P42-T42,0)/INDEX(Queue_Subname_list!$R$5:$T$5,1,MATCH(AH42,Queue_Subname_list!$R$4:$T$4,0)),MAX(P42-T42*0.5,0)/INDEX(Queue_Subname_list!$U$5:$W$5,1,MATCH(AH42,Queue_Subname_list!$U$4:$W$4,0)),Z42),0)))</f>
        <v>148.38129496402877</v>
      </c>
      <c r="AB42" s="10">
        <f t="shared" si="2"/>
        <v>1.6187050359712316</v>
      </c>
      <c r="AC42" s="10">
        <f>IF(J42=Queue_Subname_list!$L$3,MIN(M42,P42),0)+IF(K42=Queue_Subname_list!$L$3,MIN(N42,P42),0)+IF(L42=Queue_Subname_list!$L$3,MIN(O42,P42),0)</f>
        <v>0</v>
      </c>
      <c r="AD42" s="10">
        <f t="shared" si="3"/>
        <v>0</v>
      </c>
      <c r="AE42" s="10" t="s">
        <v>139</v>
      </c>
      <c r="AF42" s="10" t="s">
        <v>55</v>
      </c>
      <c r="AG42" s="10" t="s">
        <v>88</v>
      </c>
      <c r="AH42" s="10" t="str">
        <f t="shared" si="4"/>
        <v>PGAE</v>
      </c>
      <c r="AI42" s="12" t="s">
        <v>149</v>
      </c>
      <c r="AJ42" s="12" t="str">
        <f>IFERROR(INDEX(Queue_Subname_list!$B$2:$B$598,MATCH($AI42,Queue_Subname_list!$A$2:$A$598,0),1),"not found")</f>
        <v>Gates</v>
      </c>
      <c r="AK42" s="12">
        <f>IFERROR(INDEX(Queue_Subname_list!$C$2:$C$598,MATCH($AI42,Queue_Subname_list!$A$2:$A$598,0),1),"not found")</f>
        <v>230</v>
      </c>
      <c r="AL42" s="12" cm="1">
        <f t="array" ref="AL42">IFERROR(MATCH(1,($AJ42=Substation_Info!$B$5:$B$322)*($AK42=Substation_Info!$C$5:$C$322),0),"notfound")</f>
        <v>86</v>
      </c>
      <c r="AM42" s="12">
        <f>IF($AL42="notfound",IFERROR(INDEX(Queue_Subname_list!$D$2:$D$594,MATCH($AI42,Queue_Subname_list!$A$2:$A$594,0),1),"not found"),0)</f>
        <v>0</v>
      </c>
      <c r="AN42" s="12">
        <f>IF($AL42="notfound",IFERROR(INDEX(Queue_Subname_list!$E$2:$E$594,MATCH($AI42,Queue_Subname_list!$A$2:$A$594,0),1),"not found"),0)</f>
        <v>0</v>
      </c>
      <c r="AO42" s="12" t="str" cm="1">
        <f t="array" ref="AO42">IF(AM42=0, "N/A",IFERROR(MATCH(1,($AM42=Substation_Info!$B$5:$B$322)*($AN42=Substation_Info!$C$5:$C$322),0),"notfound"))</f>
        <v>N/A</v>
      </c>
      <c r="AP42" s="12">
        <f t="shared" si="5"/>
        <v>1</v>
      </c>
      <c r="AQ42" s="11">
        <v>44305.291666666701</v>
      </c>
      <c r="AR42" s="11">
        <v>45199.291666666701</v>
      </c>
      <c r="AS42" s="10" t="s">
        <v>82</v>
      </c>
      <c r="AT42" s="10" t="s">
        <v>59</v>
      </c>
      <c r="AU42" s="10" t="s">
        <v>59</v>
      </c>
      <c r="AV42" s="10" t="s">
        <v>82</v>
      </c>
      <c r="AW42" s="10" t="s">
        <v>61</v>
      </c>
    </row>
    <row r="43" spans="1:49" s="26" customFormat="1" ht="25" x14ac:dyDescent="0.25">
      <c r="A43" s="32" t="s">
        <v>187</v>
      </c>
      <c r="B43" s="10">
        <v>1129</v>
      </c>
      <c r="C43" s="11">
        <v>42124</v>
      </c>
      <c r="D43" s="11">
        <v>42124.291666666701</v>
      </c>
      <c r="E43" s="10" t="s">
        <v>49</v>
      </c>
      <c r="F43" s="10" t="s">
        <v>174</v>
      </c>
      <c r="G43" s="10" t="s">
        <v>74</v>
      </c>
      <c r="H43" s="10" t="s">
        <v>63</v>
      </c>
      <c r="I43" s="10"/>
      <c r="J43" s="10" t="s">
        <v>75</v>
      </c>
      <c r="K43" s="10" t="s">
        <v>70</v>
      </c>
      <c r="L43" s="10"/>
      <c r="M43" s="10">
        <v>204</v>
      </c>
      <c r="N43" s="10">
        <v>168.5</v>
      </c>
      <c r="O43" s="10"/>
      <c r="P43" s="10">
        <v>200</v>
      </c>
      <c r="Q43" s="10" t="s">
        <v>65</v>
      </c>
      <c r="R43" s="10" t="s">
        <v>53</v>
      </c>
      <c r="S43" s="10" t="str" cm="1">
        <f t="array" ref="S43">IFERROR(INDEX(Queue_Subname_list!$K$3:$K$22,MATCH(1,($J43=Queue_Subname_list!$L$3:$L$22)*($K43=Queue_Subname_list!$M$3:$M$22)*($L43=Queue_Subname_list!$N$3:$N$22),0)),"Other")</f>
        <v>Solar-Hybrid</v>
      </c>
      <c r="T43" s="10">
        <f>IF(J43=Queue_Subname_list!$L$9,MIN(M43,P43),0)+IF(K43=Queue_Subname_list!$L$9,MIN(N43,P43),0)+IF(L43=Queue_Subname_list!$L$9,MIN(O43,P43),0)</f>
        <v>168.5</v>
      </c>
      <c r="U43" s="10">
        <f>IF(J43=Queue_Subname_list!$L$4,MIN(M43,P43),0)+IF(K43=Queue_Subname_list!$L$4,MIN(N43,P43),0)+IF(L43=Queue_Subname_list!$L$4,MIN(O43,P43),0)</f>
        <v>0</v>
      </c>
      <c r="V43" s="10">
        <f>IF(Q43="Energy Only",0,IF(S43="Wind Turbine",MIN(U43,P43),IF(OR(S43="Wind-Hybrid", S43="Wind-Solar-Hybrid"),MIN(MAX(P43-T43,0)/INDEX(Queue_Subname_list!$R$6:$T$6,1,MATCH(AH43,Queue_Subname_list!$R$4:$T$4,0)),U43),0)))</f>
        <v>0</v>
      </c>
      <c r="W43" s="10">
        <f t="shared" si="1"/>
        <v>0</v>
      </c>
      <c r="X43" s="10">
        <f>IF(AND(S43="Offshore Wind",OR(Q43="Full Capacity",Q43="Partial Capacity")),IF(J43=Queue_Subname_list!$L$5,M43,0)+IF(K43=Queue_Subname_list!$L$5,N43,0),0)</f>
        <v>0</v>
      </c>
      <c r="Y43" s="10">
        <f>IF(AND(S43="Offshore Wind",Q43="Energy Only"),IF(J43=Queue_Subname_list!$L$5,M43,0)+IF(K43=Queue_Subname_list!$L$5,N43,0),0)</f>
        <v>0</v>
      </c>
      <c r="Z43" s="10">
        <f>IF(J43=Queue_Subname_list!$L$8,MIN(M43,P43),0)+IF(K43=Queue_Subname_list!$L$8,MIN(N43,P43),0)+IF(L43=Queue_Subname_list!$L$8,MIN(O43,P43),0)</f>
        <v>200</v>
      </c>
      <c r="AA43" s="10">
        <f>IF(Q43="Energy Only",0,IF(S43="Solar",MIN(Z43,P43),IF(S43="Solar-Hybrid",MIN(MAX(P43-T43,0)/INDEX(Queue_Subname_list!$R$5:$T$5,1,MATCH(AH43,Queue_Subname_list!$R$4:$T$4,0)),MAX(P43-T43*0.5,0)/INDEX(Queue_Subname_list!$U$5:$W$5,1,MATCH(AH43,Queue_Subname_list!$U$4:$W$4,0)),Z43),0)))</f>
        <v>200</v>
      </c>
      <c r="AB43" s="10">
        <f t="shared" si="2"/>
        <v>0</v>
      </c>
      <c r="AC43" s="10">
        <f>IF(J43=Queue_Subname_list!$L$3,MIN(M43,P43),0)+IF(K43=Queue_Subname_list!$L$3,MIN(N43,P43),0)+IF(L43=Queue_Subname_list!$L$3,MIN(O43,P43),0)</f>
        <v>0</v>
      </c>
      <c r="AD43" s="10">
        <f t="shared" si="3"/>
        <v>0</v>
      </c>
      <c r="AE43" s="10" t="s">
        <v>136</v>
      </c>
      <c r="AF43" s="10" t="s">
        <v>55</v>
      </c>
      <c r="AG43" s="10" t="s">
        <v>88</v>
      </c>
      <c r="AH43" s="10" t="str">
        <f t="shared" si="4"/>
        <v>PGAE</v>
      </c>
      <c r="AI43" s="12" t="s">
        <v>188</v>
      </c>
      <c r="AJ43" s="12" t="str">
        <f>IFERROR(INDEX(Queue_Subname_list!$B$2:$B$598,MATCH($AI43,Queue_Subname_list!$A$2:$A$598,0),1),"not found")</f>
        <v>Tranquility</v>
      </c>
      <c r="AK43" s="12">
        <f>IFERROR(INDEX(Queue_Subname_list!$C$2:$C$598,MATCH($AI43,Queue_Subname_list!$A$2:$A$598,0),1),"not found")</f>
        <v>230</v>
      </c>
      <c r="AL43" s="12" cm="1">
        <f t="array" ref="AL43">IFERROR(MATCH(1,($AJ43=Substation_Info!$B$5:$B$322)*($AK43=Substation_Info!$C$5:$C$322),0),"notfound")</f>
        <v>288</v>
      </c>
      <c r="AM43" s="12">
        <f>IF($AL43="notfound",IFERROR(INDEX(Queue_Subname_list!$D$2:$D$594,MATCH($AI43,Queue_Subname_list!$A$2:$A$594,0),1),"not found"),0)</f>
        <v>0</v>
      </c>
      <c r="AN43" s="12">
        <f>IF($AL43="notfound",IFERROR(INDEX(Queue_Subname_list!$E$2:$E$594,MATCH($AI43,Queue_Subname_list!$A$2:$A$594,0),1),"not found"),0)</f>
        <v>0</v>
      </c>
      <c r="AO43" s="12" t="str" cm="1">
        <f t="array" ref="AO43">IF(AM43=0, "N/A",IFERROR(MATCH(1,($AM43=Substation_Info!$B$5:$B$322)*($AN43=Substation_Info!$C$5:$C$322),0),"notfound"))</f>
        <v>N/A</v>
      </c>
      <c r="AP43" s="12">
        <f t="shared" si="5"/>
        <v>1</v>
      </c>
      <c r="AQ43" s="11">
        <v>43465.333333333299</v>
      </c>
      <c r="AR43" s="11">
        <v>45868.291666666701</v>
      </c>
      <c r="AS43" s="10" t="s">
        <v>82</v>
      </c>
      <c r="AT43" s="10" t="s">
        <v>59</v>
      </c>
      <c r="AU43" s="10" t="s">
        <v>59</v>
      </c>
      <c r="AV43" s="10" t="s">
        <v>82</v>
      </c>
      <c r="AW43" s="10" t="s">
        <v>61</v>
      </c>
    </row>
    <row r="44" spans="1:49" s="26" customFormat="1" ht="25" x14ac:dyDescent="0.25">
      <c r="A44" s="32" t="s">
        <v>189</v>
      </c>
      <c r="B44" s="10">
        <v>1135</v>
      </c>
      <c r="C44" s="11">
        <v>42123</v>
      </c>
      <c r="D44" s="11">
        <v>42124.291666666701</v>
      </c>
      <c r="E44" s="10" t="s">
        <v>49</v>
      </c>
      <c r="F44" s="10" t="s">
        <v>174</v>
      </c>
      <c r="G44" s="10" t="s">
        <v>74</v>
      </c>
      <c r="H44" s="10" t="s">
        <v>63</v>
      </c>
      <c r="I44" s="10"/>
      <c r="J44" s="10" t="s">
        <v>75</v>
      </c>
      <c r="K44" s="10" t="s">
        <v>70</v>
      </c>
      <c r="L44" s="10"/>
      <c r="M44" s="10">
        <v>400</v>
      </c>
      <c r="N44" s="10">
        <v>400</v>
      </c>
      <c r="O44" s="10"/>
      <c r="P44" s="10">
        <v>400</v>
      </c>
      <c r="Q44" s="10" t="s">
        <v>65</v>
      </c>
      <c r="R44" s="10" t="s">
        <v>53</v>
      </c>
      <c r="S44" s="10" t="str" cm="1">
        <f t="array" ref="S44">IFERROR(INDEX(Queue_Subname_list!$K$3:$K$22,MATCH(1,($J44=Queue_Subname_list!$L$3:$L$22)*($K44=Queue_Subname_list!$M$3:$M$22)*($L44=Queue_Subname_list!$N$3:$N$22),0)),"Other")</f>
        <v>Solar-Hybrid</v>
      </c>
      <c r="T44" s="10">
        <f>IF(J44=Queue_Subname_list!$L$9,MIN(M44,P44),0)+IF(K44=Queue_Subname_list!$L$9,MIN(N44,P44),0)+IF(L44=Queue_Subname_list!$L$9,MIN(O44,P44),0)</f>
        <v>400</v>
      </c>
      <c r="U44" s="10">
        <f>IF(J44=Queue_Subname_list!$L$4,MIN(M44,P44),0)+IF(K44=Queue_Subname_list!$L$4,MIN(N44,P44),0)+IF(L44=Queue_Subname_list!$L$4,MIN(O44,P44),0)</f>
        <v>0</v>
      </c>
      <c r="V44" s="10">
        <f>IF(Q44="Energy Only",0,IF(S44="Wind Turbine",MIN(U44,P44),IF(OR(S44="Wind-Hybrid", S44="Wind-Solar-Hybrid"),MIN(MAX(P44-T44,0)/INDEX(Queue_Subname_list!$R$6:$T$6,1,MATCH(AH44,Queue_Subname_list!$R$4:$T$4,0)),U44),0)))</f>
        <v>0</v>
      </c>
      <c r="W44" s="10">
        <f t="shared" si="1"/>
        <v>0</v>
      </c>
      <c r="X44" s="10">
        <f>IF(AND(S44="Offshore Wind",OR(Q44="Full Capacity",Q44="Partial Capacity")),IF(J44=Queue_Subname_list!$L$5,M44,0)+IF(K44=Queue_Subname_list!$L$5,N44,0),0)</f>
        <v>0</v>
      </c>
      <c r="Y44" s="10">
        <f>IF(AND(S44="Offshore Wind",Q44="Energy Only"),IF(J44=Queue_Subname_list!$L$5,M44,0)+IF(K44=Queue_Subname_list!$L$5,N44,0),0)</f>
        <v>0</v>
      </c>
      <c r="Z44" s="10">
        <f>IF(J44=Queue_Subname_list!$L$8,MIN(M44,P44),0)+IF(K44=Queue_Subname_list!$L$8,MIN(N44,P44),0)+IF(L44=Queue_Subname_list!$L$8,MIN(O44,P44),0)</f>
        <v>400</v>
      </c>
      <c r="AA44" s="10">
        <f>IF(Q44="Energy Only",0,IF(S44="Solar",MIN(Z44,P44),IF(S44="Solar-Hybrid",MIN(MAX(P44-T44,0)/INDEX(Queue_Subname_list!$R$5:$T$5,1,MATCH(AH44,Queue_Subname_list!$R$4:$T$4,0)),MAX(P44-T44*0.5,0)/INDEX(Queue_Subname_list!$U$5:$W$5,1,MATCH(AH44,Queue_Subname_list!$U$4:$W$4,0)),Z44),0)))</f>
        <v>0</v>
      </c>
      <c r="AB44" s="10">
        <f t="shared" si="2"/>
        <v>400</v>
      </c>
      <c r="AC44" s="10">
        <f>IF(J44=Queue_Subname_list!$L$3,MIN(M44,P44),0)+IF(K44=Queue_Subname_list!$L$3,MIN(N44,P44),0)+IF(L44=Queue_Subname_list!$L$3,MIN(O44,P44),0)</f>
        <v>0</v>
      </c>
      <c r="AD44" s="10">
        <f t="shared" si="3"/>
        <v>0</v>
      </c>
      <c r="AE44" s="10" t="s">
        <v>136</v>
      </c>
      <c r="AF44" s="10" t="s">
        <v>55</v>
      </c>
      <c r="AG44" s="10" t="s">
        <v>88</v>
      </c>
      <c r="AH44" s="10" t="str">
        <f t="shared" si="4"/>
        <v>PGAE</v>
      </c>
      <c r="AI44" s="12" t="s">
        <v>190</v>
      </c>
      <c r="AJ44" s="12" t="str">
        <f>IFERROR(INDEX(Queue_Subname_list!$B$2:$B$598,MATCH($AI44,Queue_Subname_list!$A$2:$A$598,0),1),"not found")</f>
        <v>Tranquility</v>
      </c>
      <c r="AK44" s="12">
        <f>IFERROR(INDEX(Queue_Subname_list!$C$2:$C$598,MATCH($AI44,Queue_Subname_list!$A$2:$A$598,0),1),"not found")</f>
        <v>230</v>
      </c>
      <c r="AL44" s="12" cm="1">
        <f t="array" ref="AL44">IFERROR(MATCH(1,($AJ44=Substation_Info!$B$5:$B$322)*($AK44=Substation_Info!$C$5:$C$322),0),"notfound")</f>
        <v>288</v>
      </c>
      <c r="AM44" s="12">
        <f>IF($AL44="notfound",IFERROR(INDEX(Queue_Subname_list!$D$2:$D$594,MATCH($AI44,Queue_Subname_list!$A$2:$A$594,0),1),"not found"),0)</f>
        <v>0</v>
      </c>
      <c r="AN44" s="12">
        <f>IF($AL44="notfound",IFERROR(INDEX(Queue_Subname_list!$E$2:$E$594,MATCH($AI44,Queue_Subname_list!$A$2:$A$594,0),1),"not found"),0)</f>
        <v>0</v>
      </c>
      <c r="AO44" s="12" t="str" cm="1">
        <f t="array" ref="AO44">IF(AM44=0, "N/A",IFERROR(MATCH(1,($AM44=Substation_Info!$B$5:$B$322)*($AN44=Substation_Info!$C$5:$C$322),0),"notfound"))</f>
        <v>N/A</v>
      </c>
      <c r="AP44" s="12">
        <f t="shared" si="5"/>
        <v>1</v>
      </c>
      <c r="AQ44" s="11">
        <v>43465.333333333299</v>
      </c>
      <c r="AR44" s="11">
        <v>45566.291666666701</v>
      </c>
      <c r="AS44" s="10" t="s">
        <v>82</v>
      </c>
      <c r="AT44" s="10" t="s">
        <v>59</v>
      </c>
      <c r="AU44" s="10" t="s">
        <v>59</v>
      </c>
      <c r="AV44" s="10" t="s">
        <v>82</v>
      </c>
      <c r="AW44" s="10" t="s">
        <v>61</v>
      </c>
    </row>
    <row r="45" spans="1:49" s="26" customFormat="1" ht="37.5" x14ac:dyDescent="0.25">
      <c r="A45" s="32" t="s">
        <v>191</v>
      </c>
      <c r="B45" s="10">
        <v>1136</v>
      </c>
      <c r="C45" s="11">
        <v>42124</v>
      </c>
      <c r="D45" s="11">
        <v>42124.291666666701</v>
      </c>
      <c r="E45" s="10" t="s">
        <v>49</v>
      </c>
      <c r="F45" s="10" t="s">
        <v>174</v>
      </c>
      <c r="G45" s="10" t="s">
        <v>74</v>
      </c>
      <c r="H45" s="10"/>
      <c r="I45" s="10"/>
      <c r="J45" s="10" t="s">
        <v>75</v>
      </c>
      <c r="K45" s="10"/>
      <c r="L45" s="10"/>
      <c r="M45" s="10">
        <v>20</v>
      </c>
      <c r="N45" s="10"/>
      <c r="O45" s="10"/>
      <c r="P45" s="10">
        <v>19.88</v>
      </c>
      <c r="Q45" s="10" t="s">
        <v>92</v>
      </c>
      <c r="R45" s="10" t="s">
        <v>53</v>
      </c>
      <c r="S45" s="10" t="str" cm="1">
        <f t="array" ref="S45">IFERROR(INDEX(Queue_Subname_list!$K$3:$K$22,MATCH(1,($J45=Queue_Subname_list!$L$3:$L$22)*($K45=Queue_Subname_list!$M$3:$M$22)*($L45=Queue_Subname_list!$N$3:$N$22),0)),"Other")</f>
        <v>Solar</v>
      </c>
      <c r="T45" s="10">
        <f>IF(J45=Queue_Subname_list!$L$9,MIN(M45,P45),0)+IF(K45=Queue_Subname_list!$L$9,MIN(N45,P45),0)+IF(L45=Queue_Subname_list!$L$9,MIN(O45,P45),0)</f>
        <v>0</v>
      </c>
      <c r="U45" s="10">
        <f>IF(J45=Queue_Subname_list!$L$4,MIN(M45,P45),0)+IF(K45=Queue_Subname_list!$L$4,MIN(N45,P45),0)+IF(L45=Queue_Subname_list!$L$4,MIN(O45,P45),0)</f>
        <v>0</v>
      </c>
      <c r="V45" s="10">
        <f>IF(Q45="Energy Only",0,IF(S45="Wind Turbine",MIN(U45,P45),IF(OR(S45="Wind-Hybrid", S45="Wind-Solar-Hybrid"),MIN(MAX(P45-T45,0)/INDEX(Queue_Subname_list!$R$6:$T$6,1,MATCH(AH45,Queue_Subname_list!$R$4:$T$4,0)),U45),0)))</f>
        <v>0</v>
      </c>
      <c r="W45" s="10">
        <f t="shared" si="1"/>
        <v>0</v>
      </c>
      <c r="X45" s="10">
        <f>IF(AND(S45="Offshore Wind",OR(Q45="Full Capacity",Q45="Partial Capacity")),IF(J45=Queue_Subname_list!$L$5,M45,0)+IF(K45=Queue_Subname_list!$L$5,N45,0),0)</f>
        <v>0</v>
      </c>
      <c r="Y45" s="10">
        <f>IF(AND(S45="Offshore Wind",Q45="Energy Only"),IF(J45=Queue_Subname_list!$L$5,M45,0)+IF(K45=Queue_Subname_list!$L$5,N45,0),0)</f>
        <v>0</v>
      </c>
      <c r="Z45" s="10">
        <f>IF(J45=Queue_Subname_list!$L$8,MIN(M45,P45),0)+IF(K45=Queue_Subname_list!$L$8,MIN(N45,P45),0)+IF(L45=Queue_Subname_list!$L$8,MIN(O45,P45),0)</f>
        <v>19.88</v>
      </c>
      <c r="AA45" s="10">
        <f>IF(Q45="Energy Only",0,IF(S45="Solar",MIN(Z45,P45),IF(S45="Solar-Hybrid",MIN(MAX(P45-T45,0)/INDEX(Queue_Subname_list!$R$5:$T$5,1,MATCH(AH45,Queue_Subname_list!$R$4:$T$4,0)),MAX(P45-T45*0.5,0)/INDEX(Queue_Subname_list!$U$5:$W$5,1,MATCH(AH45,Queue_Subname_list!$U$4:$W$4,0)),Z45),0)))</f>
        <v>0</v>
      </c>
      <c r="AB45" s="10">
        <f t="shared" si="2"/>
        <v>19.88</v>
      </c>
      <c r="AC45" s="10">
        <f>IF(J45=Queue_Subname_list!$L$3,MIN(M45,P45),0)+IF(K45=Queue_Subname_list!$L$3,MIN(N45,P45),0)+IF(L45=Queue_Subname_list!$L$3,MIN(O45,P45),0)</f>
        <v>0</v>
      </c>
      <c r="AD45" s="10">
        <f t="shared" si="3"/>
        <v>0</v>
      </c>
      <c r="AE45" s="10" t="s">
        <v>139</v>
      </c>
      <c r="AF45" s="10" t="s">
        <v>55</v>
      </c>
      <c r="AG45" s="10" t="s">
        <v>88</v>
      </c>
      <c r="AH45" s="10" t="str">
        <f t="shared" si="4"/>
        <v>PGAE</v>
      </c>
      <c r="AI45" s="12" t="s">
        <v>192</v>
      </c>
      <c r="AJ45" s="12" t="str">
        <f>IFERROR(INDEX(Queue_Subname_list!$B$2:$B$598,MATCH($AI45,Queue_Subname_list!$A$2:$A$598,0),1),"not found")</f>
        <v>Kent SW</v>
      </c>
      <c r="AK45" s="12">
        <f>IFERROR(INDEX(Queue_Subname_list!$C$2:$C$598,MATCH($AI45,Queue_Subname_list!$A$2:$A$598,0),1),"not found")</f>
        <v>70</v>
      </c>
      <c r="AL45" s="12" t="str" cm="1">
        <f t="array" ref="AL45">IFERROR(MATCH(1,($AJ45=Substation_Info!$B$5:$B$322)*($AK45=Substation_Info!$C$5:$C$322),0),"notfound")</f>
        <v>notfound</v>
      </c>
      <c r="AM45" s="12" t="str">
        <f>IF($AL45="notfound",IFERROR(INDEX(Queue_Subname_list!$D$2:$D$594,MATCH($AI45,Queue_Subname_list!$A$2:$A$594,0),1),"not found"),0)</f>
        <v>Henrietta</v>
      </c>
      <c r="AN45" s="12">
        <f>IF($AL45="notfound",IFERROR(INDEX(Queue_Subname_list!$E$2:$E$594,MATCH($AI45,Queue_Subname_list!$A$2:$A$594,0),1),"not found"),0)</f>
        <v>115</v>
      </c>
      <c r="AO45" s="12" cm="1">
        <f t="array" ref="AO45">IF(AM45=0, "N/A",IFERROR(MATCH(1,($AM45=Substation_Info!$B$5:$B$322)*($AN45=Substation_Info!$C$5:$C$322),0),"notfound"))</f>
        <v>102</v>
      </c>
      <c r="AP45" s="12">
        <f t="shared" si="5"/>
        <v>1</v>
      </c>
      <c r="AQ45" s="11">
        <v>42688.333333333299</v>
      </c>
      <c r="AR45" s="11">
        <v>44925.333333333299</v>
      </c>
      <c r="AS45" s="10" t="s">
        <v>82</v>
      </c>
      <c r="AT45" s="10" t="s">
        <v>59</v>
      </c>
      <c r="AU45" s="10" t="s">
        <v>59</v>
      </c>
      <c r="AV45" s="10" t="s">
        <v>82</v>
      </c>
      <c r="AW45" s="10" t="s">
        <v>61</v>
      </c>
    </row>
    <row r="46" spans="1:49" s="26" customFormat="1" ht="25" x14ac:dyDescent="0.25">
      <c r="A46" s="32" t="s">
        <v>193</v>
      </c>
      <c r="B46" s="10">
        <v>1139</v>
      </c>
      <c r="C46" s="11">
        <v>42124</v>
      </c>
      <c r="D46" s="11">
        <v>42124.291666666701</v>
      </c>
      <c r="E46" s="10" t="s">
        <v>49</v>
      </c>
      <c r="F46" s="10" t="s">
        <v>174</v>
      </c>
      <c r="G46" s="10" t="s">
        <v>74</v>
      </c>
      <c r="H46" s="10" t="s">
        <v>63</v>
      </c>
      <c r="I46" s="10"/>
      <c r="J46" s="10" t="s">
        <v>75</v>
      </c>
      <c r="K46" s="10" t="s">
        <v>70</v>
      </c>
      <c r="L46" s="10"/>
      <c r="M46" s="10">
        <v>252.04</v>
      </c>
      <c r="N46" s="10">
        <v>225</v>
      </c>
      <c r="O46" s="10"/>
      <c r="P46" s="10">
        <v>250</v>
      </c>
      <c r="Q46" s="10" t="s">
        <v>65</v>
      </c>
      <c r="R46" s="10" t="s">
        <v>53</v>
      </c>
      <c r="S46" s="10" t="str" cm="1">
        <f t="array" ref="S46">IFERROR(INDEX(Queue_Subname_list!$K$3:$K$22,MATCH(1,($J46=Queue_Subname_list!$L$3:$L$22)*($K46=Queue_Subname_list!$M$3:$M$22)*($L46=Queue_Subname_list!$N$3:$N$22),0)),"Other")</f>
        <v>Solar-Hybrid</v>
      </c>
      <c r="T46" s="10">
        <f>IF(J46=Queue_Subname_list!$L$9,MIN(M46,P46),0)+IF(K46=Queue_Subname_list!$L$9,MIN(N46,P46),0)+IF(L46=Queue_Subname_list!$L$9,MIN(O46,P46),0)</f>
        <v>225</v>
      </c>
      <c r="U46" s="10">
        <f>IF(J46=Queue_Subname_list!$L$4,MIN(M46,P46),0)+IF(K46=Queue_Subname_list!$L$4,MIN(N46,P46),0)+IF(L46=Queue_Subname_list!$L$4,MIN(O46,P46),0)</f>
        <v>0</v>
      </c>
      <c r="V46" s="10">
        <f>IF(Q46="Energy Only",0,IF(S46="Wind Turbine",MIN(U46,P46),IF(OR(S46="Wind-Hybrid", S46="Wind-Solar-Hybrid"),MIN(MAX(P46-T46,0)/INDEX(Queue_Subname_list!$R$6:$T$6,1,MATCH(AH46,Queue_Subname_list!$R$4:$T$4,0)),U46),0)))</f>
        <v>0</v>
      </c>
      <c r="W46" s="10">
        <f t="shared" si="1"/>
        <v>0</v>
      </c>
      <c r="X46" s="10">
        <f>IF(AND(S46="Offshore Wind",OR(Q46="Full Capacity",Q46="Partial Capacity")),IF(J46=Queue_Subname_list!$L$5,M46,0)+IF(K46=Queue_Subname_list!$L$5,N46,0),0)</f>
        <v>0</v>
      </c>
      <c r="Y46" s="10">
        <f>IF(AND(S46="Offshore Wind",Q46="Energy Only"),IF(J46=Queue_Subname_list!$L$5,M46,0)+IF(K46=Queue_Subname_list!$L$5,N46,0),0)</f>
        <v>0</v>
      </c>
      <c r="Z46" s="10">
        <f>IF(J46=Queue_Subname_list!$L$8,MIN(M46,P46),0)+IF(K46=Queue_Subname_list!$L$8,MIN(N46,P46),0)+IF(L46=Queue_Subname_list!$L$8,MIN(O46,P46),0)</f>
        <v>250</v>
      </c>
      <c r="AA46" s="10">
        <f>IF(Q46="Energy Only",0,IF(S46="Solar",MIN(Z46,P46),IF(S46="Solar-Hybrid",MIN(MAX(P46-T46,0)/INDEX(Queue_Subname_list!$R$5:$T$5,1,MATCH(AH46,Queue_Subname_list!$R$4:$T$4,0)),MAX(P46-T46*0.5,0)/INDEX(Queue_Subname_list!$U$5:$W$5,1,MATCH(AH46,Queue_Subname_list!$U$4:$W$4,0)),Z46),0)))</f>
        <v>247.30215827338128</v>
      </c>
      <c r="AB46" s="10">
        <f t="shared" si="2"/>
        <v>2.6978417266187193</v>
      </c>
      <c r="AC46" s="10">
        <f>IF(J46=Queue_Subname_list!$L$3,MIN(M46,P46),0)+IF(K46=Queue_Subname_list!$L$3,MIN(N46,P46),0)+IF(L46=Queue_Subname_list!$L$3,MIN(O46,P46),0)</f>
        <v>0</v>
      </c>
      <c r="AD46" s="10">
        <f t="shared" si="3"/>
        <v>0</v>
      </c>
      <c r="AE46" s="10" t="s">
        <v>139</v>
      </c>
      <c r="AF46" s="10" t="s">
        <v>55</v>
      </c>
      <c r="AG46" s="10" t="s">
        <v>88</v>
      </c>
      <c r="AH46" s="10" t="str">
        <f t="shared" si="4"/>
        <v>PGAE</v>
      </c>
      <c r="AI46" s="12" t="s">
        <v>149</v>
      </c>
      <c r="AJ46" s="12" t="str">
        <f>IFERROR(INDEX(Queue_Subname_list!$B$2:$B$598,MATCH($AI46,Queue_Subname_list!$A$2:$A$598,0),1),"not found")</f>
        <v>Gates</v>
      </c>
      <c r="AK46" s="12">
        <f>IFERROR(INDEX(Queue_Subname_list!$C$2:$C$598,MATCH($AI46,Queue_Subname_list!$A$2:$A$598,0),1),"not found")</f>
        <v>230</v>
      </c>
      <c r="AL46" s="12" cm="1">
        <f t="array" ref="AL46">IFERROR(MATCH(1,($AJ46=Substation_Info!$B$5:$B$322)*($AK46=Substation_Info!$C$5:$C$322),0),"notfound")</f>
        <v>86</v>
      </c>
      <c r="AM46" s="12">
        <f>IF($AL46="notfound",IFERROR(INDEX(Queue_Subname_list!$D$2:$D$594,MATCH($AI46,Queue_Subname_list!$A$2:$A$594,0),1),"not found"),0)</f>
        <v>0</v>
      </c>
      <c r="AN46" s="12">
        <f>IF($AL46="notfound",IFERROR(INDEX(Queue_Subname_list!$E$2:$E$594,MATCH($AI46,Queue_Subname_list!$A$2:$A$594,0),1),"not found"),0)</f>
        <v>0</v>
      </c>
      <c r="AO46" s="12" t="str" cm="1">
        <f t="array" ref="AO46">IF(AM46=0, "N/A",IFERROR(MATCH(1,($AM46=Substation_Info!$B$5:$B$322)*($AN46=Substation_Info!$C$5:$C$322),0),"notfound"))</f>
        <v>N/A</v>
      </c>
      <c r="AP46" s="12">
        <f t="shared" si="5"/>
        <v>1</v>
      </c>
      <c r="AQ46" s="11">
        <v>43941.291666666701</v>
      </c>
      <c r="AR46" s="11">
        <v>45169.291666666701</v>
      </c>
      <c r="AS46" s="10" t="s">
        <v>82</v>
      </c>
      <c r="AT46" s="10" t="s">
        <v>59</v>
      </c>
      <c r="AU46" s="10" t="s">
        <v>59</v>
      </c>
      <c r="AV46" s="10" t="s">
        <v>82</v>
      </c>
      <c r="AW46" s="10" t="s">
        <v>61</v>
      </c>
    </row>
    <row r="47" spans="1:49" s="26" customFormat="1" ht="25" x14ac:dyDescent="0.25">
      <c r="A47" s="32" t="s">
        <v>194</v>
      </c>
      <c r="B47" s="10">
        <v>1143</v>
      </c>
      <c r="C47" s="11">
        <v>42123</v>
      </c>
      <c r="D47" s="11">
        <v>42124.291666666701</v>
      </c>
      <c r="E47" s="10" t="s">
        <v>49</v>
      </c>
      <c r="F47" s="10" t="s">
        <v>174</v>
      </c>
      <c r="G47" s="10" t="s">
        <v>63</v>
      </c>
      <c r="H47" s="10"/>
      <c r="I47" s="10"/>
      <c r="J47" s="10" t="s">
        <v>70</v>
      </c>
      <c r="K47" s="10"/>
      <c r="L47" s="10"/>
      <c r="M47" s="10">
        <v>10</v>
      </c>
      <c r="N47" s="10"/>
      <c r="O47" s="10"/>
      <c r="P47" s="10">
        <v>10</v>
      </c>
      <c r="Q47" s="10" t="s">
        <v>65</v>
      </c>
      <c r="R47" s="10"/>
      <c r="S47" s="10" t="str" cm="1">
        <f t="array" ref="S47">IFERROR(INDEX(Queue_Subname_list!$K$3:$K$22,MATCH(1,($J47=Queue_Subname_list!$L$3:$L$22)*($K47=Queue_Subname_list!$M$3:$M$22)*($L47=Queue_Subname_list!$N$3:$N$22),0)),"Other")</f>
        <v>Battery</v>
      </c>
      <c r="T47" s="10">
        <f>IF(J47=Queue_Subname_list!$L$9,MIN(M47,P47),0)+IF(K47=Queue_Subname_list!$L$9,MIN(N47,P47),0)+IF(L47=Queue_Subname_list!$L$9,MIN(O47,P47),0)</f>
        <v>10</v>
      </c>
      <c r="U47" s="10">
        <f>IF(J47=Queue_Subname_list!$L$4,MIN(M47,P47),0)+IF(K47=Queue_Subname_list!$L$4,MIN(N47,P47),0)+IF(L47=Queue_Subname_list!$L$4,MIN(O47,P47),0)</f>
        <v>0</v>
      </c>
      <c r="V47" s="10">
        <f>IF(Q47="Energy Only",0,IF(S47="Wind Turbine",MIN(U47,P47),IF(OR(S47="Wind-Hybrid", S47="Wind-Solar-Hybrid"),MIN(MAX(P47-T47,0)/INDEX(Queue_Subname_list!$R$6:$T$6,1,MATCH(AH47,Queue_Subname_list!$R$4:$T$4,0)),U47),0)))</f>
        <v>0</v>
      </c>
      <c r="W47" s="10">
        <f t="shared" si="1"/>
        <v>0</v>
      </c>
      <c r="X47" s="10">
        <f>IF(AND(S47="Offshore Wind",OR(Q47="Full Capacity",Q47="Partial Capacity")),IF(J47=Queue_Subname_list!$L$5,M47,0)+IF(K47=Queue_Subname_list!$L$5,N47,0),0)</f>
        <v>0</v>
      </c>
      <c r="Y47" s="10">
        <f>IF(AND(S47="Offshore Wind",Q47="Energy Only"),IF(J47=Queue_Subname_list!$L$5,M47,0)+IF(K47=Queue_Subname_list!$L$5,N47,0),0)</f>
        <v>0</v>
      </c>
      <c r="Z47" s="10">
        <f>IF(J47=Queue_Subname_list!$L$8,MIN(M47,P47),0)+IF(K47=Queue_Subname_list!$L$8,MIN(N47,P47),0)+IF(L47=Queue_Subname_list!$L$8,MIN(O47,P47),0)</f>
        <v>0</v>
      </c>
      <c r="AA47" s="10">
        <f>IF(Q47="Energy Only",0,IF(S47="Solar",MIN(Z47,P47),IF(S47="Solar-Hybrid",MIN(MAX(P47-T47,0)/INDEX(Queue_Subname_list!$R$5:$T$5,1,MATCH(AH47,Queue_Subname_list!$R$4:$T$4,0)),MAX(P47-T47*0.5,0)/INDEX(Queue_Subname_list!$U$5:$W$5,1,MATCH(AH47,Queue_Subname_list!$U$4:$W$4,0)),Z47),0)))</f>
        <v>0</v>
      </c>
      <c r="AB47" s="10">
        <f t="shared" si="2"/>
        <v>0</v>
      </c>
      <c r="AC47" s="10">
        <f>IF(J47=Queue_Subname_list!$L$3,MIN(M47,P47),0)+IF(K47=Queue_Subname_list!$L$3,MIN(N47,P47),0)+IF(L47=Queue_Subname_list!$L$3,MIN(O47,P47),0)</f>
        <v>0</v>
      </c>
      <c r="AD47" s="10">
        <f t="shared" si="3"/>
        <v>0</v>
      </c>
      <c r="AE47" s="10" t="s">
        <v>195</v>
      </c>
      <c r="AF47" s="10" t="s">
        <v>55</v>
      </c>
      <c r="AG47" s="10" t="s">
        <v>88</v>
      </c>
      <c r="AH47" s="10" t="str">
        <f t="shared" si="4"/>
        <v>PGAE</v>
      </c>
      <c r="AI47" s="12" t="s">
        <v>196</v>
      </c>
      <c r="AJ47" s="12" t="str">
        <f>IFERROR(INDEX(Queue_Subname_list!$B$2:$B$598,MATCH($AI47,Queue_Subname_list!$A$2:$A$598,0),1),"not found")</f>
        <v>Alpaugh</v>
      </c>
      <c r="AK47" s="12">
        <f>IFERROR(INDEX(Queue_Subname_list!$C$2:$C$598,MATCH($AI47,Queue_Subname_list!$A$2:$A$598,0),1),"not found")</f>
        <v>115</v>
      </c>
      <c r="AL47" s="12" cm="1">
        <f t="array" ref="AL47">IFERROR(MATCH(1,($AJ47=Substation_Info!$B$5:$B$322)*($AK47=Substation_Info!$C$5:$C$322),0),"notfound")</f>
        <v>3</v>
      </c>
      <c r="AM47" s="12">
        <f>IF($AL47="notfound",IFERROR(INDEX(Queue_Subname_list!$D$2:$D$594,MATCH($AI47,Queue_Subname_list!$A$2:$A$594,0),1),"not found"),0)</f>
        <v>0</v>
      </c>
      <c r="AN47" s="12">
        <f>IF($AL47="notfound",IFERROR(INDEX(Queue_Subname_list!$E$2:$E$594,MATCH($AI47,Queue_Subname_list!$A$2:$A$594,0),1),"not found"),0)</f>
        <v>0</v>
      </c>
      <c r="AO47" s="12" t="str" cm="1">
        <f t="array" ref="AO47">IF(AM47=0, "N/A",IFERROR(MATCH(1,($AM47=Substation_Info!$B$5:$B$322)*($AN47=Substation_Info!$C$5:$C$322),0),"notfound"))</f>
        <v>N/A</v>
      </c>
      <c r="AP47" s="12">
        <f t="shared" si="5"/>
        <v>1</v>
      </c>
      <c r="AQ47" s="11">
        <v>43100.333333333299</v>
      </c>
      <c r="AR47" s="11">
        <v>45045.291666666701</v>
      </c>
      <c r="AS47" s="10" t="s">
        <v>82</v>
      </c>
      <c r="AT47" s="10" t="s">
        <v>59</v>
      </c>
      <c r="AU47" s="10" t="s">
        <v>59</v>
      </c>
      <c r="AV47" s="10" t="s">
        <v>82</v>
      </c>
      <c r="AW47" s="10" t="s">
        <v>61</v>
      </c>
    </row>
    <row r="48" spans="1:49" s="26" customFormat="1" ht="37.5" x14ac:dyDescent="0.25">
      <c r="A48" s="32" t="s">
        <v>197</v>
      </c>
      <c r="B48" s="10">
        <v>1158</v>
      </c>
      <c r="C48" s="11">
        <v>42123</v>
      </c>
      <c r="D48" s="11">
        <v>42124.291666666701</v>
      </c>
      <c r="E48" s="10" t="s">
        <v>49</v>
      </c>
      <c r="F48" s="10" t="s">
        <v>174</v>
      </c>
      <c r="G48" s="10" t="s">
        <v>74</v>
      </c>
      <c r="H48" s="10" t="s">
        <v>63</v>
      </c>
      <c r="I48" s="10"/>
      <c r="J48" s="10" t="s">
        <v>75</v>
      </c>
      <c r="K48" s="10" t="s">
        <v>70</v>
      </c>
      <c r="L48" s="10"/>
      <c r="M48" s="10">
        <v>308.5</v>
      </c>
      <c r="N48" s="10">
        <v>308.7</v>
      </c>
      <c r="O48" s="10"/>
      <c r="P48" s="10">
        <v>300</v>
      </c>
      <c r="Q48" s="10" t="s">
        <v>65</v>
      </c>
      <c r="R48" s="10" t="s">
        <v>53</v>
      </c>
      <c r="S48" s="10" t="str" cm="1">
        <f t="array" ref="S48">IFERROR(INDEX(Queue_Subname_list!$K$3:$K$22,MATCH(1,($J48=Queue_Subname_list!$L$3:$L$22)*($K48=Queue_Subname_list!$M$3:$M$22)*($L48=Queue_Subname_list!$N$3:$N$22),0)),"Other")</f>
        <v>Solar-Hybrid</v>
      </c>
      <c r="T48" s="10">
        <f>IF(J48=Queue_Subname_list!$L$9,MIN(M48,P48),0)+IF(K48=Queue_Subname_list!$L$9,MIN(N48,P48),0)+IF(L48=Queue_Subname_list!$L$9,MIN(O48,P48),0)</f>
        <v>300</v>
      </c>
      <c r="U48" s="10">
        <f>IF(J48=Queue_Subname_list!$L$4,MIN(M48,P48),0)+IF(K48=Queue_Subname_list!$L$4,MIN(N48,P48),0)+IF(L48=Queue_Subname_list!$L$4,MIN(O48,P48),0)</f>
        <v>0</v>
      </c>
      <c r="V48" s="10">
        <f>IF(Q48="Energy Only",0,IF(S48="Wind Turbine",MIN(U48,P48),IF(OR(S48="Wind-Hybrid", S48="Wind-Solar-Hybrid"),MIN(MAX(P48-T48,0)/INDEX(Queue_Subname_list!$R$6:$T$6,1,MATCH(AH48,Queue_Subname_list!$R$4:$T$4,0)),U48),0)))</f>
        <v>0</v>
      </c>
      <c r="W48" s="10">
        <f t="shared" si="1"/>
        <v>0</v>
      </c>
      <c r="X48" s="10">
        <f>IF(AND(S48="Offshore Wind",OR(Q48="Full Capacity",Q48="Partial Capacity")),IF(J48=Queue_Subname_list!$L$5,M48,0)+IF(K48=Queue_Subname_list!$L$5,N48,0),0)</f>
        <v>0</v>
      </c>
      <c r="Y48" s="10">
        <f>IF(AND(S48="Offshore Wind",Q48="Energy Only"),IF(J48=Queue_Subname_list!$L$5,M48,0)+IF(K48=Queue_Subname_list!$L$5,N48,0),0)</f>
        <v>0</v>
      </c>
      <c r="Z48" s="10">
        <f>IF(J48=Queue_Subname_list!$L$8,MIN(M48,P48),0)+IF(K48=Queue_Subname_list!$L$8,MIN(N48,P48),0)+IF(L48=Queue_Subname_list!$L$8,MIN(O48,P48),0)</f>
        <v>300</v>
      </c>
      <c r="AA48" s="10">
        <f>IF(Q48="Energy Only",0,IF(S48="Solar",MIN(Z48,P48),IF(S48="Solar-Hybrid",MIN(MAX(P48-T48,0)/INDEX(Queue_Subname_list!$R$5:$T$5,1,MATCH(AH48,Queue_Subname_list!$R$4:$T$4,0)),MAX(P48-T48*0.5,0)/INDEX(Queue_Subname_list!$U$5:$W$5,1,MATCH(AH48,Queue_Subname_list!$U$4:$W$4,0)),Z48),0)))</f>
        <v>0</v>
      </c>
      <c r="AB48" s="10">
        <f t="shared" si="2"/>
        <v>300</v>
      </c>
      <c r="AC48" s="10">
        <f>IF(J48=Queue_Subname_list!$L$3,MIN(M48,P48),0)+IF(K48=Queue_Subname_list!$L$3,MIN(N48,P48),0)+IF(L48=Queue_Subname_list!$L$3,MIN(O48,P48),0)</f>
        <v>0</v>
      </c>
      <c r="AD48" s="10">
        <f t="shared" si="3"/>
        <v>0</v>
      </c>
      <c r="AE48" s="10" t="s">
        <v>139</v>
      </c>
      <c r="AF48" s="10" t="s">
        <v>55</v>
      </c>
      <c r="AG48" s="10" t="s">
        <v>88</v>
      </c>
      <c r="AH48" s="10" t="str">
        <f t="shared" si="4"/>
        <v>PGAE</v>
      </c>
      <c r="AI48" s="12" t="s">
        <v>198</v>
      </c>
      <c r="AJ48" s="12" t="str">
        <f>IFERROR(INDEX(Queue_Subname_list!$B$2:$B$598,MATCH($AI48,Queue_Subname_list!$A$2:$A$598,0),1),"not found")</f>
        <v>Mustang</v>
      </c>
      <c r="AK48" s="12">
        <f>IFERROR(INDEX(Queue_Subname_list!$C$2:$C$598,MATCH($AI48,Queue_Subname_list!$A$2:$A$598,0),1),"not found")</f>
        <v>230</v>
      </c>
      <c r="AL48" s="12" cm="1">
        <f t="array" ref="AL48">IFERROR(MATCH(1,($AJ48=Substation_Info!$B$5:$B$322)*($AK48=Substation_Info!$C$5:$C$322),0),"notfound")</f>
        <v>185</v>
      </c>
      <c r="AM48" s="12">
        <f>IF($AL48="notfound",IFERROR(INDEX(Queue_Subname_list!$D$2:$D$594,MATCH($AI48,Queue_Subname_list!$A$2:$A$594,0),1),"not found"),0)</f>
        <v>0</v>
      </c>
      <c r="AN48" s="12">
        <f>IF($AL48="notfound",IFERROR(INDEX(Queue_Subname_list!$E$2:$E$594,MATCH($AI48,Queue_Subname_list!$A$2:$A$594,0),1),"not found"),0)</f>
        <v>0</v>
      </c>
      <c r="AO48" s="12" t="str" cm="1">
        <f t="array" ref="AO48">IF(AM48=0, "N/A",IFERROR(MATCH(1,($AM48=Substation_Info!$B$5:$B$322)*($AN48=Substation_Info!$C$5:$C$322),0),"notfound"))</f>
        <v>N/A</v>
      </c>
      <c r="AP48" s="12">
        <f t="shared" si="5"/>
        <v>1</v>
      </c>
      <c r="AQ48" s="11">
        <v>43465.333333333299</v>
      </c>
      <c r="AR48" s="11">
        <v>44623.333333333299</v>
      </c>
      <c r="AS48" s="10" t="s">
        <v>82</v>
      </c>
      <c r="AT48" s="10" t="s">
        <v>59</v>
      </c>
      <c r="AU48" s="10" t="s">
        <v>59</v>
      </c>
      <c r="AV48" s="10" t="s">
        <v>82</v>
      </c>
      <c r="AW48" s="10" t="s">
        <v>61</v>
      </c>
    </row>
    <row r="49" spans="1:49" s="26" customFormat="1" ht="25" x14ac:dyDescent="0.25">
      <c r="A49" s="32" t="s">
        <v>199</v>
      </c>
      <c r="B49" s="10">
        <v>1166</v>
      </c>
      <c r="C49" s="11">
        <v>42124</v>
      </c>
      <c r="D49" s="11">
        <v>42124.291666666701</v>
      </c>
      <c r="E49" s="10" t="s">
        <v>49</v>
      </c>
      <c r="F49" s="10" t="s">
        <v>174</v>
      </c>
      <c r="G49" s="10" t="s">
        <v>74</v>
      </c>
      <c r="H49" s="10" t="s">
        <v>63</v>
      </c>
      <c r="I49" s="10"/>
      <c r="J49" s="10" t="s">
        <v>75</v>
      </c>
      <c r="K49" s="10" t="s">
        <v>70</v>
      </c>
      <c r="L49" s="10"/>
      <c r="M49" s="10">
        <v>200</v>
      </c>
      <c r="N49" s="10">
        <v>200</v>
      </c>
      <c r="O49" s="10"/>
      <c r="P49" s="10">
        <v>200</v>
      </c>
      <c r="Q49" s="10" t="s">
        <v>52</v>
      </c>
      <c r="R49" s="10" t="s">
        <v>53</v>
      </c>
      <c r="S49" s="10" t="str" cm="1">
        <f t="array" ref="S49">IFERROR(INDEX(Queue_Subname_list!$K$3:$K$22,MATCH(1,($J49=Queue_Subname_list!$L$3:$L$22)*($K49=Queue_Subname_list!$M$3:$M$22)*($L49=Queue_Subname_list!$N$3:$N$22),0)),"Other")</f>
        <v>Solar-Hybrid</v>
      </c>
      <c r="T49" s="10">
        <f>IF(J49=Queue_Subname_list!$L$9,MIN(M49,P49),0)+IF(K49=Queue_Subname_list!$L$9,MIN(N49,P49),0)+IF(L49=Queue_Subname_list!$L$9,MIN(O49,P49),0)</f>
        <v>200</v>
      </c>
      <c r="U49" s="10">
        <f>IF(J49=Queue_Subname_list!$L$4,MIN(M49,P49),0)+IF(K49=Queue_Subname_list!$L$4,MIN(N49,P49),0)+IF(L49=Queue_Subname_list!$L$4,MIN(O49,P49),0)</f>
        <v>0</v>
      </c>
      <c r="V49" s="10">
        <f>IF(Q49="Energy Only",0,IF(S49="Wind Turbine",MIN(U49,P49),IF(OR(S49="Wind-Hybrid", S49="Wind-Solar-Hybrid"),MIN(MAX(P49-T49,0)/INDEX(Queue_Subname_list!$R$6:$T$6,1,MATCH(AH49,Queue_Subname_list!$R$4:$T$4,0)),U49),0)))</f>
        <v>0</v>
      </c>
      <c r="W49" s="10">
        <f t="shared" si="1"/>
        <v>0</v>
      </c>
      <c r="X49" s="10">
        <f>IF(AND(S49="Offshore Wind",OR(Q49="Full Capacity",Q49="Partial Capacity")),IF(J49=Queue_Subname_list!$L$5,M49,0)+IF(K49=Queue_Subname_list!$L$5,N49,0),0)</f>
        <v>0</v>
      </c>
      <c r="Y49" s="10">
        <f>IF(AND(S49="Offshore Wind",Q49="Energy Only"),IF(J49=Queue_Subname_list!$L$5,M49,0)+IF(K49=Queue_Subname_list!$L$5,N49,0),0)</f>
        <v>0</v>
      </c>
      <c r="Z49" s="10">
        <f>IF(J49=Queue_Subname_list!$L$8,MIN(M49,P49),0)+IF(K49=Queue_Subname_list!$L$8,MIN(N49,P49),0)+IF(L49=Queue_Subname_list!$L$8,MIN(O49,P49),0)</f>
        <v>200</v>
      </c>
      <c r="AA49" s="10">
        <f>IF(Q49="Energy Only",0,IF(S49="Solar",MIN(Z49,P49),IF(S49="Solar-Hybrid",MIN(MAX(P49-T49,0)/INDEX(Queue_Subname_list!$R$5:$T$5,1,MATCH(AH49,Queue_Subname_list!$R$4:$T$4,0)),MAX(P49-T49*0.5,0)/INDEX(Queue_Subname_list!$U$5:$W$5,1,MATCH(AH49,Queue_Subname_list!$U$4:$W$4,0)),Z49),0)))</f>
        <v>0</v>
      </c>
      <c r="AB49" s="10">
        <f t="shared" si="2"/>
        <v>200</v>
      </c>
      <c r="AC49" s="10">
        <f>IF(J49=Queue_Subname_list!$L$3,MIN(M49,P49),0)+IF(K49=Queue_Subname_list!$L$3,MIN(N49,P49),0)+IF(L49=Queue_Subname_list!$L$3,MIN(O49,P49),0)</f>
        <v>0</v>
      </c>
      <c r="AD49" s="10">
        <f t="shared" si="3"/>
        <v>0</v>
      </c>
      <c r="AE49" s="10" t="s">
        <v>200</v>
      </c>
      <c r="AF49" s="10" t="s">
        <v>55</v>
      </c>
      <c r="AG49" s="10" t="s">
        <v>56</v>
      </c>
      <c r="AH49" s="10" t="str">
        <f t="shared" si="4"/>
        <v>SDGE</v>
      </c>
      <c r="AI49" s="12" t="s">
        <v>201</v>
      </c>
      <c r="AJ49" s="12" t="str">
        <f>IFERROR(INDEX(Queue_Subname_list!$B$2:$B$598,MATCH($AI49,Queue_Subname_list!$A$2:$A$598,0),1),"not found")</f>
        <v>Imperial Valley</v>
      </c>
      <c r="AK49" s="12">
        <f>IFERROR(INDEX(Queue_Subname_list!$C$2:$C$598,MATCH($AI49,Queue_Subname_list!$A$2:$A$598,0),1),"not found")</f>
        <v>230</v>
      </c>
      <c r="AL49" s="12" cm="1">
        <f t="array" ref="AL49">IFERROR(MATCH(1,($AJ49=Substation_Info!$B$5:$B$322)*($AK49=Substation_Info!$C$5:$C$322),0),"notfound")</f>
        <v>114</v>
      </c>
      <c r="AM49" s="12">
        <f>IF($AL49="notfound",IFERROR(INDEX(Queue_Subname_list!$D$2:$D$594,MATCH($AI49,Queue_Subname_list!$A$2:$A$594,0),1),"not found"),0)</f>
        <v>0</v>
      </c>
      <c r="AN49" s="12">
        <f>IF($AL49="notfound",IFERROR(INDEX(Queue_Subname_list!$E$2:$E$594,MATCH($AI49,Queue_Subname_list!$A$2:$A$594,0),1),"not found"),0)</f>
        <v>0</v>
      </c>
      <c r="AO49" s="12" t="str" cm="1">
        <f t="array" ref="AO49">IF(AM49=0, "N/A",IFERROR(MATCH(1,($AM49=Substation_Info!$B$5:$B$322)*($AN49=Substation_Info!$C$5:$C$322),0),"notfound"))</f>
        <v>N/A</v>
      </c>
      <c r="AP49" s="12">
        <f t="shared" si="5"/>
        <v>1</v>
      </c>
      <c r="AQ49" s="11">
        <v>43983.291666666701</v>
      </c>
      <c r="AR49" s="11">
        <v>44926.333333333299</v>
      </c>
      <c r="AS49" s="10" t="s">
        <v>82</v>
      </c>
      <c r="AT49" s="10" t="s">
        <v>59</v>
      </c>
      <c r="AU49" s="10" t="s">
        <v>59</v>
      </c>
      <c r="AV49" s="10" t="s">
        <v>82</v>
      </c>
      <c r="AW49" s="10" t="s">
        <v>61</v>
      </c>
    </row>
    <row r="50" spans="1:49" s="26" customFormat="1" ht="25" x14ac:dyDescent="0.25">
      <c r="A50" s="32" t="s">
        <v>202</v>
      </c>
      <c r="B50" s="10">
        <v>1169</v>
      </c>
      <c r="C50" s="11">
        <v>42124</v>
      </c>
      <c r="D50" s="11">
        <v>42124.291666666701</v>
      </c>
      <c r="E50" s="10" t="s">
        <v>49</v>
      </c>
      <c r="F50" s="10" t="s">
        <v>174</v>
      </c>
      <c r="G50" s="10" t="s">
        <v>63</v>
      </c>
      <c r="H50" s="10"/>
      <c r="I50" s="10"/>
      <c r="J50" s="10" t="s">
        <v>70</v>
      </c>
      <c r="K50" s="10"/>
      <c r="L50" s="10"/>
      <c r="M50" s="10">
        <v>69.599999999999994</v>
      </c>
      <c r="N50" s="10"/>
      <c r="O50" s="10"/>
      <c r="P50" s="10">
        <v>69.599999999999994</v>
      </c>
      <c r="Q50" s="10" t="s">
        <v>65</v>
      </c>
      <c r="R50" s="10"/>
      <c r="S50" s="10" t="str" cm="1">
        <f t="array" ref="S50">IFERROR(INDEX(Queue_Subname_list!$K$3:$K$22,MATCH(1,($J50=Queue_Subname_list!$L$3:$L$22)*($K50=Queue_Subname_list!$M$3:$M$22)*($L50=Queue_Subname_list!$N$3:$N$22),0)),"Other")</f>
        <v>Battery</v>
      </c>
      <c r="T50" s="10">
        <f>IF(J50=Queue_Subname_list!$L$9,MIN(M50,P50),0)+IF(K50=Queue_Subname_list!$L$9,MIN(N50,P50),0)+IF(L50=Queue_Subname_list!$L$9,MIN(O50,P50),0)</f>
        <v>69.599999999999994</v>
      </c>
      <c r="U50" s="10">
        <f>IF(J50=Queue_Subname_list!$L$4,MIN(M50,P50),0)+IF(K50=Queue_Subname_list!$L$4,MIN(N50,P50),0)+IF(L50=Queue_Subname_list!$L$4,MIN(O50,P50),0)</f>
        <v>0</v>
      </c>
      <c r="V50" s="10">
        <f>IF(Q50="Energy Only",0,IF(S50="Wind Turbine",MIN(U50,P50),IF(OR(S50="Wind-Hybrid", S50="Wind-Solar-Hybrid"),MIN(MAX(P50-T50,0)/INDEX(Queue_Subname_list!$R$6:$T$6,1,MATCH(AH50,Queue_Subname_list!$R$4:$T$4,0)),U50),0)))</f>
        <v>0</v>
      </c>
      <c r="W50" s="10">
        <f t="shared" si="1"/>
        <v>0</v>
      </c>
      <c r="X50" s="10">
        <f>IF(AND(S50="Offshore Wind",OR(Q50="Full Capacity",Q50="Partial Capacity")),IF(J50=Queue_Subname_list!$L$5,M50,0)+IF(K50=Queue_Subname_list!$L$5,N50,0),0)</f>
        <v>0</v>
      </c>
      <c r="Y50" s="10">
        <f>IF(AND(S50="Offshore Wind",Q50="Energy Only"),IF(J50=Queue_Subname_list!$L$5,M50,0)+IF(K50=Queue_Subname_list!$L$5,N50,0),0)</f>
        <v>0</v>
      </c>
      <c r="Z50" s="10">
        <f>IF(J50=Queue_Subname_list!$L$8,MIN(M50,P50),0)+IF(K50=Queue_Subname_list!$L$8,MIN(N50,P50),0)+IF(L50=Queue_Subname_list!$L$8,MIN(O50,P50),0)</f>
        <v>0</v>
      </c>
      <c r="AA50" s="10">
        <f>IF(Q50="Energy Only",0,IF(S50="Solar",MIN(Z50,P50),IF(S50="Solar-Hybrid",MIN(MAX(P50-T50,0)/INDEX(Queue_Subname_list!$R$5:$T$5,1,MATCH(AH50,Queue_Subname_list!$R$4:$T$4,0)),MAX(P50-T50*0.5,0)/INDEX(Queue_Subname_list!$U$5:$W$5,1,MATCH(AH50,Queue_Subname_list!$U$4:$W$4,0)),Z50),0)))</f>
        <v>0</v>
      </c>
      <c r="AB50" s="10">
        <f t="shared" si="2"/>
        <v>0</v>
      </c>
      <c r="AC50" s="10">
        <f>IF(J50=Queue_Subname_list!$L$3,MIN(M50,P50),0)+IF(K50=Queue_Subname_list!$L$3,MIN(N50,P50),0)+IF(L50=Queue_Subname_list!$L$3,MIN(O50,P50),0)</f>
        <v>0</v>
      </c>
      <c r="AD50" s="10">
        <f t="shared" si="3"/>
        <v>0</v>
      </c>
      <c r="AE50" s="10" t="s">
        <v>54</v>
      </c>
      <c r="AF50" s="10" t="s">
        <v>55</v>
      </c>
      <c r="AG50" s="10" t="s">
        <v>56</v>
      </c>
      <c r="AH50" s="10" t="str">
        <f t="shared" si="4"/>
        <v>SDGE</v>
      </c>
      <c r="AI50" s="12" t="s">
        <v>203</v>
      </c>
      <c r="AJ50" s="12" t="str">
        <f>IFERROR(INDEX(Queue_Subname_list!$B$2:$B$598,MATCH($AI50,Queue_Subname_list!$A$2:$A$598,0),1),"not found")</f>
        <v>Avocado</v>
      </c>
      <c r="AK50" s="12">
        <f>IFERROR(INDEX(Queue_Subname_list!$C$2:$C$598,MATCH($AI50,Queue_Subname_list!$A$2:$A$598,0),1),"not found")</f>
        <v>69</v>
      </c>
      <c r="AL50" s="12" t="str" cm="1">
        <f t="array" ref="AL50">IFERROR(MATCH(1,($AJ50=Substation_Info!$B$5:$B$322)*($AK50=Substation_Info!$C$5:$C$322),0),"notfound")</f>
        <v>notfound</v>
      </c>
      <c r="AM50" s="12" t="str">
        <f>IF($AL50="notfound",IFERROR(INDEX(Queue_Subname_list!$D$2:$D$594,MATCH($AI50,Queue_Subname_list!$A$2:$A$594,0),1),"not found"),0)</f>
        <v>San Luis Rey</v>
      </c>
      <c r="AN50" s="12">
        <f>IF($AL50="notfound",IFERROR(INDEX(Queue_Subname_list!$E$2:$E$594,MATCH($AI50,Queue_Subname_list!$A$2:$A$594,0),1),"not found"),0)</f>
        <v>230</v>
      </c>
      <c r="AO50" s="12" cm="1">
        <f t="array" ref="AO50">IF(AM50=0, "N/A",IFERROR(MATCH(1,($AM50=Substation_Info!$B$5:$B$322)*($AN50=Substation_Info!$C$5:$C$322),0),"notfound"))</f>
        <v>246</v>
      </c>
      <c r="AP50" s="12">
        <f t="shared" si="5"/>
        <v>1</v>
      </c>
      <c r="AQ50" s="11">
        <v>43862.333333333299</v>
      </c>
      <c r="AR50" s="11">
        <v>45041.291666666701</v>
      </c>
      <c r="AS50" s="10" t="s">
        <v>82</v>
      </c>
      <c r="AT50" s="10" t="s">
        <v>59</v>
      </c>
      <c r="AU50" s="10" t="s">
        <v>59</v>
      </c>
      <c r="AV50" s="10" t="s">
        <v>82</v>
      </c>
      <c r="AW50" s="10" t="s">
        <v>61</v>
      </c>
    </row>
    <row r="51" spans="1:49" s="26" customFormat="1" ht="25" x14ac:dyDescent="0.25">
      <c r="A51" s="32" t="s">
        <v>204</v>
      </c>
      <c r="B51" s="10">
        <v>1170</v>
      </c>
      <c r="C51" s="11">
        <v>42124</v>
      </c>
      <c r="D51" s="11">
        <v>42124.291666666701</v>
      </c>
      <c r="E51" s="10" t="s">
        <v>49</v>
      </c>
      <c r="F51" s="10" t="s">
        <v>174</v>
      </c>
      <c r="G51" s="10" t="s">
        <v>63</v>
      </c>
      <c r="H51" s="10"/>
      <c r="I51" s="10"/>
      <c r="J51" s="10" t="s">
        <v>70</v>
      </c>
      <c r="K51" s="10"/>
      <c r="L51" s="10"/>
      <c r="M51" s="10">
        <v>250</v>
      </c>
      <c r="N51" s="10"/>
      <c r="O51" s="10"/>
      <c r="P51" s="10">
        <v>250</v>
      </c>
      <c r="Q51" s="10" t="s">
        <v>65</v>
      </c>
      <c r="R51" s="10"/>
      <c r="S51" s="10" t="str" cm="1">
        <f t="array" ref="S51">IFERROR(INDEX(Queue_Subname_list!$K$3:$K$22,MATCH(1,($J51=Queue_Subname_list!$L$3:$L$22)*($K51=Queue_Subname_list!$M$3:$M$22)*($L51=Queue_Subname_list!$N$3:$N$22),0)),"Other")</f>
        <v>Battery</v>
      </c>
      <c r="T51" s="10">
        <f>IF(J51=Queue_Subname_list!$L$9,MIN(M51,P51),0)+IF(K51=Queue_Subname_list!$L$9,MIN(N51,P51),0)+IF(L51=Queue_Subname_list!$L$9,MIN(O51,P51),0)</f>
        <v>250</v>
      </c>
      <c r="U51" s="10">
        <f>IF(J51=Queue_Subname_list!$L$4,MIN(M51,P51),0)+IF(K51=Queue_Subname_list!$L$4,MIN(N51,P51),0)+IF(L51=Queue_Subname_list!$L$4,MIN(O51,P51),0)</f>
        <v>0</v>
      </c>
      <c r="V51" s="10">
        <f>IF(Q51="Energy Only",0,IF(S51="Wind Turbine",MIN(U51,P51),IF(OR(S51="Wind-Hybrid", S51="Wind-Solar-Hybrid"),MIN(MAX(P51-T51,0)/INDEX(Queue_Subname_list!$R$6:$T$6,1,MATCH(AH51,Queue_Subname_list!$R$4:$T$4,0)),U51),0)))</f>
        <v>0</v>
      </c>
      <c r="W51" s="10">
        <f t="shared" si="1"/>
        <v>0</v>
      </c>
      <c r="X51" s="10">
        <f>IF(AND(S51="Offshore Wind",OR(Q51="Full Capacity",Q51="Partial Capacity")),IF(J51=Queue_Subname_list!$L$5,M51,0)+IF(K51=Queue_Subname_list!$L$5,N51,0),0)</f>
        <v>0</v>
      </c>
      <c r="Y51" s="10">
        <f>IF(AND(S51="Offshore Wind",Q51="Energy Only"),IF(J51=Queue_Subname_list!$L$5,M51,0)+IF(K51=Queue_Subname_list!$L$5,N51,0),0)</f>
        <v>0</v>
      </c>
      <c r="Z51" s="10">
        <f>IF(J51=Queue_Subname_list!$L$8,MIN(M51,P51),0)+IF(K51=Queue_Subname_list!$L$8,MIN(N51,P51),0)+IF(L51=Queue_Subname_list!$L$8,MIN(O51,P51),0)</f>
        <v>0</v>
      </c>
      <c r="AA51" s="10">
        <f>IF(Q51="Energy Only",0,IF(S51="Solar",MIN(Z51,P51),IF(S51="Solar-Hybrid",MIN(MAX(P51-T51,0)/INDEX(Queue_Subname_list!$R$5:$T$5,1,MATCH(AH51,Queue_Subname_list!$R$4:$T$4,0)),MAX(P51-T51*0.5,0)/INDEX(Queue_Subname_list!$U$5:$W$5,1,MATCH(AH51,Queue_Subname_list!$U$4:$W$4,0)),Z51),0)))</f>
        <v>0</v>
      </c>
      <c r="AB51" s="10">
        <f t="shared" si="2"/>
        <v>0</v>
      </c>
      <c r="AC51" s="10">
        <f>IF(J51=Queue_Subname_list!$L$3,MIN(M51,P51),0)+IF(K51=Queue_Subname_list!$L$3,MIN(N51,P51),0)+IF(L51=Queue_Subname_list!$L$3,MIN(O51,P51),0)</f>
        <v>0</v>
      </c>
      <c r="AD51" s="10">
        <f t="shared" si="3"/>
        <v>0</v>
      </c>
      <c r="AE51" s="10" t="s">
        <v>54</v>
      </c>
      <c r="AF51" s="10" t="s">
        <v>55</v>
      </c>
      <c r="AG51" s="10" t="s">
        <v>56</v>
      </c>
      <c r="AH51" s="10" t="str">
        <f t="shared" si="4"/>
        <v>SDGE</v>
      </c>
      <c r="AI51" s="12" t="s">
        <v>205</v>
      </c>
      <c r="AJ51" s="12" t="str">
        <f>IFERROR(INDEX(Queue_Subname_list!$B$2:$B$598,MATCH($AI51,Queue_Subname_list!$A$2:$A$598,0),1),"not found")</f>
        <v>Otay Mesa</v>
      </c>
      <c r="AK51" s="12">
        <f>IFERROR(INDEX(Queue_Subname_list!$C$2:$C$598,MATCH($AI51,Queue_Subname_list!$A$2:$A$598,0),1),"not found")</f>
        <v>230</v>
      </c>
      <c r="AL51" s="12" cm="1">
        <f t="array" ref="AL51">IFERROR(MATCH(1,($AJ51=Substation_Info!$B$5:$B$322)*($AK51=Substation_Info!$C$5:$C$322),0),"notfound")</f>
        <v>195</v>
      </c>
      <c r="AM51" s="12">
        <f>IF($AL51="notfound",IFERROR(INDEX(Queue_Subname_list!$D$2:$D$594,MATCH($AI51,Queue_Subname_list!$A$2:$A$594,0),1),"not found"),0)</f>
        <v>0</v>
      </c>
      <c r="AN51" s="12">
        <f>IF($AL51="notfound",IFERROR(INDEX(Queue_Subname_list!$E$2:$E$594,MATCH($AI51,Queue_Subname_list!$A$2:$A$594,0),1),"not found"),0)</f>
        <v>0</v>
      </c>
      <c r="AO51" s="12" t="str" cm="1">
        <f t="array" ref="AO51">IF(AM51=0, "N/A",IFERROR(MATCH(1,($AM51=Substation_Info!$B$5:$B$322)*($AN51=Substation_Info!$C$5:$C$322),0),"notfound"))</f>
        <v>N/A</v>
      </c>
      <c r="AP51" s="12">
        <f t="shared" si="5"/>
        <v>1</v>
      </c>
      <c r="AQ51" s="11">
        <v>43344.291666666701</v>
      </c>
      <c r="AR51" s="11">
        <v>45046.291666666701</v>
      </c>
      <c r="AS51" s="10" t="s">
        <v>82</v>
      </c>
      <c r="AT51" s="10" t="s">
        <v>59</v>
      </c>
      <c r="AU51" s="10" t="s">
        <v>59</v>
      </c>
      <c r="AV51" s="10" t="s">
        <v>82</v>
      </c>
      <c r="AW51" s="10" t="s">
        <v>61</v>
      </c>
    </row>
    <row r="52" spans="1:49" s="26" customFormat="1" ht="25" x14ac:dyDescent="0.25">
      <c r="A52" s="32" t="s">
        <v>206</v>
      </c>
      <c r="B52" s="10">
        <v>1171</v>
      </c>
      <c r="C52" s="11">
        <v>42124</v>
      </c>
      <c r="D52" s="11">
        <v>42124.291666666701</v>
      </c>
      <c r="E52" s="10" t="s">
        <v>49</v>
      </c>
      <c r="F52" s="10" t="s">
        <v>174</v>
      </c>
      <c r="G52" s="10" t="s">
        <v>74</v>
      </c>
      <c r="H52" s="10" t="s">
        <v>63</v>
      </c>
      <c r="I52" s="10"/>
      <c r="J52" s="10" t="s">
        <v>75</v>
      </c>
      <c r="K52" s="10" t="s">
        <v>70</v>
      </c>
      <c r="L52" s="10"/>
      <c r="M52" s="10">
        <v>500</v>
      </c>
      <c r="N52" s="10">
        <v>435</v>
      </c>
      <c r="O52" s="10"/>
      <c r="P52" s="10">
        <v>500</v>
      </c>
      <c r="Q52" s="10" t="s">
        <v>52</v>
      </c>
      <c r="R52" s="10" t="s">
        <v>53</v>
      </c>
      <c r="S52" s="10" t="str" cm="1">
        <f t="array" ref="S52">IFERROR(INDEX(Queue_Subname_list!$K$3:$K$22,MATCH(1,($J52=Queue_Subname_list!$L$3:$L$22)*($K52=Queue_Subname_list!$M$3:$M$22)*($L52=Queue_Subname_list!$N$3:$N$22),0)),"Other")</f>
        <v>Solar-Hybrid</v>
      </c>
      <c r="T52" s="10">
        <f>IF(J52=Queue_Subname_list!$L$9,MIN(M52,P52),0)+IF(K52=Queue_Subname_list!$L$9,MIN(N52,P52),0)+IF(L52=Queue_Subname_list!$L$9,MIN(O52,P52),0)</f>
        <v>435</v>
      </c>
      <c r="U52" s="10">
        <f>IF(J52=Queue_Subname_list!$L$4,MIN(M52,P52),0)+IF(K52=Queue_Subname_list!$L$4,MIN(N52,P52),0)+IF(L52=Queue_Subname_list!$L$4,MIN(O52,P52),0)</f>
        <v>0</v>
      </c>
      <c r="V52" s="10">
        <f>IF(Q52="Energy Only",0,IF(S52="Wind Turbine",MIN(U52,P52),IF(OR(S52="Wind-Hybrid", S52="Wind-Solar-Hybrid"),MIN(MAX(P52-T52,0)/INDEX(Queue_Subname_list!$R$6:$T$6,1,MATCH(AH52,Queue_Subname_list!$R$4:$T$4,0)),U52),0)))</f>
        <v>0</v>
      </c>
      <c r="W52" s="10">
        <f t="shared" si="1"/>
        <v>0</v>
      </c>
      <c r="X52" s="10">
        <f>IF(AND(S52="Offshore Wind",OR(Q52="Full Capacity",Q52="Partial Capacity")),IF(J52=Queue_Subname_list!$L$5,M52,0)+IF(K52=Queue_Subname_list!$L$5,N52,0),0)</f>
        <v>0</v>
      </c>
      <c r="Y52" s="10">
        <f>IF(AND(S52="Offshore Wind",Q52="Energy Only"),IF(J52=Queue_Subname_list!$L$5,M52,0)+IF(K52=Queue_Subname_list!$L$5,N52,0),0)</f>
        <v>0</v>
      </c>
      <c r="Z52" s="10">
        <f>IF(J52=Queue_Subname_list!$L$8,MIN(M52,P52),0)+IF(K52=Queue_Subname_list!$L$8,MIN(N52,P52),0)+IF(L52=Queue_Subname_list!$L$8,MIN(O52,P52),0)</f>
        <v>500</v>
      </c>
      <c r="AA52" s="10">
        <f>IF(Q52="Energy Only",0,IF(S52="Solar",MIN(Z52,P52),IF(S52="Solar-Hybrid",MIN(MAX(P52-T52,0)/INDEX(Queue_Subname_list!$R$5:$T$5,1,MATCH(AH52,Queue_Subname_list!$R$4:$T$4,0)),MAX(P52-T52*0.5,0)/INDEX(Queue_Subname_list!$U$5:$W$5,1,MATCH(AH52,Queue_Subname_list!$U$4:$W$4,0)),Z52),0)))</f>
        <v>500</v>
      </c>
      <c r="AB52" s="10">
        <f t="shared" si="2"/>
        <v>0</v>
      </c>
      <c r="AC52" s="10">
        <f>IF(J52=Queue_Subname_list!$L$3,MIN(M52,P52),0)+IF(K52=Queue_Subname_list!$L$3,MIN(N52,P52),0)+IF(L52=Queue_Subname_list!$L$3,MIN(O52,P52),0)</f>
        <v>0</v>
      </c>
      <c r="AD52" s="10">
        <f t="shared" si="3"/>
        <v>0</v>
      </c>
      <c r="AE52" s="10" t="s">
        <v>158</v>
      </c>
      <c r="AF52" s="10" t="s">
        <v>159</v>
      </c>
      <c r="AG52" s="10" t="s">
        <v>56</v>
      </c>
      <c r="AH52" s="10" t="str">
        <f t="shared" si="4"/>
        <v>SDGE</v>
      </c>
      <c r="AI52" s="12" t="s">
        <v>160</v>
      </c>
      <c r="AJ52" s="12" t="str">
        <f>IFERROR(INDEX(Queue_Subname_list!$B$2:$B$598,MATCH($AI52,Queue_Subname_list!$A$2:$A$598,0),1),"not found")</f>
        <v>Hoodoo Wash</v>
      </c>
      <c r="AK52" s="12">
        <f>IFERROR(INDEX(Queue_Subname_list!$C$2:$C$598,MATCH($AI52,Queue_Subname_list!$A$2:$A$598,0),1),"not found")</f>
        <v>500</v>
      </c>
      <c r="AL52" s="12" cm="1">
        <f t="array" ref="AL52">IFERROR(MATCH(1,($AJ52=Substation_Info!$B$5:$B$322)*($AK52=Substation_Info!$C$5:$C$322),0),"notfound")</f>
        <v>107</v>
      </c>
      <c r="AM52" s="12">
        <f>IF($AL52="notfound",IFERROR(INDEX(Queue_Subname_list!$D$2:$D$594,MATCH($AI52,Queue_Subname_list!$A$2:$A$594,0),1),"not found"),0)</f>
        <v>0</v>
      </c>
      <c r="AN52" s="12">
        <f>IF($AL52="notfound",IFERROR(INDEX(Queue_Subname_list!$E$2:$E$594,MATCH($AI52,Queue_Subname_list!$A$2:$A$594,0),1),"not found"),0)</f>
        <v>0</v>
      </c>
      <c r="AO52" s="12" t="str" cm="1">
        <f t="array" ref="AO52">IF(AM52=0, "N/A",IFERROR(MATCH(1,($AM52=Substation_Info!$B$5:$B$322)*($AN52=Substation_Info!$C$5:$C$322),0),"notfound"))</f>
        <v>N/A</v>
      </c>
      <c r="AP52" s="12">
        <f t="shared" si="5"/>
        <v>1</v>
      </c>
      <c r="AQ52" s="11">
        <v>43465.333333333299</v>
      </c>
      <c r="AR52" s="11">
        <v>45077.291666666701</v>
      </c>
      <c r="AS52" s="10" t="s">
        <v>82</v>
      </c>
      <c r="AT52" s="10" t="s">
        <v>59</v>
      </c>
      <c r="AU52" s="10" t="s">
        <v>59</v>
      </c>
      <c r="AV52" s="10" t="s">
        <v>82</v>
      </c>
      <c r="AW52" s="10" t="s">
        <v>61</v>
      </c>
    </row>
    <row r="53" spans="1:49" s="26" customFormat="1" ht="25" x14ac:dyDescent="0.25">
      <c r="A53" s="32" t="s">
        <v>207</v>
      </c>
      <c r="B53" s="10">
        <v>1175</v>
      </c>
      <c r="C53" s="11">
        <v>42123</v>
      </c>
      <c r="D53" s="11">
        <v>42124.291666666701</v>
      </c>
      <c r="E53" s="10" t="s">
        <v>49</v>
      </c>
      <c r="F53" s="10" t="s">
        <v>174</v>
      </c>
      <c r="G53" s="10" t="s">
        <v>63</v>
      </c>
      <c r="H53" s="10"/>
      <c r="I53" s="10"/>
      <c r="J53" s="10" t="s">
        <v>70</v>
      </c>
      <c r="K53" s="10"/>
      <c r="L53" s="10"/>
      <c r="M53" s="10">
        <v>125</v>
      </c>
      <c r="N53" s="10"/>
      <c r="O53" s="10"/>
      <c r="P53" s="10">
        <v>125</v>
      </c>
      <c r="Q53" s="10" t="s">
        <v>52</v>
      </c>
      <c r="R53" s="10"/>
      <c r="S53" s="10" t="str" cm="1">
        <f t="array" ref="S53">IFERROR(INDEX(Queue_Subname_list!$K$3:$K$22,MATCH(1,($J53=Queue_Subname_list!$L$3:$L$22)*($K53=Queue_Subname_list!$M$3:$M$22)*($L53=Queue_Subname_list!$N$3:$N$22),0)),"Other")</f>
        <v>Battery</v>
      </c>
      <c r="T53" s="10">
        <f>IF(J53=Queue_Subname_list!$L$9,MIN(M53,P53),0)+IF(K53=Queue_Subname_list!$L$9,MIN(N53,P53),0)+IF(L53=Queue_Subname_list!$L$9,MIN(O53,P53),0)</f>
        <v>125</v>
      </c>
      <c r="U53" s="10">
        <f>IF(J53=Queue_Subname_list!$L$4,MIN(M53,P53),0)+IF(K53=Queue_Subname_list!$L$4,MIN(N53,P53),0)+IF(L53=Queue_Subname_list!$L$4,MIN(O53,P53),0)</f>
        <v>0</v>
      </c>
      <c r="V53" s="10">
        <f>IF(Q53="Energy Only",0,IF(S53="Wind Turbine",MIN(U53,P53),IF(OR(S53="Wind-Hybrid", S53="Wind-Solar-Hybrid"),MIN(MAX(P53-T53,0)/INDEX(Queue_Subname_list!$R$6:$T$6,1,MATCH(AH53,Queue_Subname_list!$R$4:$T$4,0)),U53),0)))</f>
        <v>0</v>
      </c>
      <c r="W53" s="10">
        <f t="shared" si="1"/>
        <v>0</v>
      </c>
      <c r="X53" s="10">
        <f>IF(AND(S53="Offshore Wind",OR(Q53="Full Capacity",Q53="Partial Capacity")),IF(J53=Queue_Subname_list!$L$5,M53,0)+IF(K53=Queue_Subname_list!$L$5,N53,0),0)</f>
        <v>0</v>
      </c>
      <c r="Y53" s="10">
        <f>IF(AND(S53="Offshore Wind",Q53="Energy Only"),IF(J53=Queue_Subname_list!$L$5,M53,0)+IF(K53=Queue_Subname_list!$L$5,N53,0),0)</f>
        <v>0</v>
      </c>
      <c r="Z53" s="10">
        <f>IF(J53=Queue_Subname_list!$L$8,MIN(M53,P53),0)+IF(K53=Queue_Subname_list!$L$8,MIN(N53,P53),0)+IF(L53=Queue_Subname_list!$L$8,MIN(O53,P53),0)</f>
        <v>0</v>
      </c>
      <c r="AA53" s="10">
        <f>IF(Q53="Energy Only",0,IF(S53="Solar",MIN(Z53,P53),IF(S53="Solar-Hybrid",MIN(MAX(P53-T53,0)/INDEX(Queue_Subname_list!$R$5:$T$5,1,MATCH(AH53,Queue_Subname_list!$R$4:$T$4,0)),MAX(P53-T53*0.5,0)/INDEX(Queue_Subname_list!$U$5:$W$5,1,MATCH(AH53,Queue_Subname_list!$U$4:$W$4,0)),Z53),0)))</f>
        <v>0</v>
      </c>
      <c r="AB53" s="10">
        <f t="shared" si="2"/>
        <v>0</v>
      </c>
      <c r="AC53" s="10">
        <f>IF(J53=Queue_Subname_list!$L$3,MIN(M53,P53),0)+IF(K53=Queue_Subname_list!$L$3,MIN(N53,P53),0)+IF(L53=Queue_Subname_list!$L$3,MIN(O53,P53),0)</f>
        <v>0</v>
      </c>
      <c r="AD53" s="10">
        <f t="shared" si="3"/>
        <v>0</v>
      </c>
      <c r="AE53" s="10" t="s">
        <v>200</v>
      </c>
      <c r="AF53" s="10" t="s">
        <v>55</v>
      </c>
      <c r="AG53" s="10" t="s">
        <v>56</v>
      </c>
      <c r="AH53" s="10" t="str">
        <f t="shared" si="4"/>
        <v>SDGE</v>
      </c>
      <c r="AI53" s="12" t="s">
        <v>201</v>
      </c>
      <c r="AJ53" s="12" t="str">
        <f>IFERROR(INDEX(Queue_Subname_list!$B$2:$B$598,MATCH($AI53,Queue_Subname_list!$A$2:$A$598,0),1),"not found")</f>
        <v>Imperial Valley</v>
      </c>
      <c r="AK53" s="12">
        <f>IFERROR(INDEX(Queue_Subname_list!$C$2:$C$598,MATCH($AI53,Queue_Subname_list!$A$2:$A$598,0),1),"not found")</f>
        <v>230</v>
      </c>
      <c r="AL53" s="12" cm="1">
        <f t="array" ref="AL53">IFERROR(MATCH(1,($AJ53=Substation_Info!$B$5:$B$322)*($AK53=Substation_Info!$C$5:$C$322),0),"notfound")</f>
        <v>114</v>
      </c>
      <c r="AM53" s="12">
        <f>IF($AL53="notfound",IFERROR(INDEX(Queue_Subname_list!$D$2:$D$594,MATCH($AI53,Queue_Subname_list!$A$2:$A$594,0),1),"not found"),0)</f>
        <v>0</v>
      </c>
      <c r="AN53" s="12">
        <f>IF($AL53="notfound",IFERROR(INDEX(Queue_Subname_list!$E$2:$E$594,MATCH($AI53,Queue_Subname_list!$A$2:$A$594,0),1),"not found"),0)</f>
        <v>0</v>
      </c>
      <c r="AO53" s="12" t="str" cm="1">
        <f t="array" ref="AO53">IF(AM53=0, "N/A",IFERROR(MATCH(1,($AM53=Substation_Info!$B$5:$B$322)*($AN53=Substation_Info!$C$5:$C$322),0),"notfound"))</f>
        <v>N/A</v>
      </c>
      <c r="AP53" s="12">
        <f t="shared" si="5"/>
        <v>1</v>
      </c>
      <c r="AQ53" s="11">
        <v>43344.291666666701</v>
      </c>
      <c r="AR53" s="11">
        <v>44713.291666666701</v>
      </c>
      <c r="AS53" s="10" t="s">
        <v>82</v>
      </c>
      <c r="AT53" s="10" t="s">
        <v>59</v>
      </c>
      <c r="AU53" s="10" t="s">
        <v>59</v>
      </c>
      <c r="AV53" s="10" t="s">
        <v>82</v>
      </c>
      <c r="AW53" s="10" t="s">
        <v>61</v>
      </c>
    </row>
    <row r="54" spans="1:49" s="26" customFormat="1" ht="25" x14ac:dyDescent="0.25">
      <c r="A54" s="32" t="s">
        <v>208</v>
      </c>
      <c r="B54" s="10">
        <v>1192</v>
      </c>
      <c r="C54" s="11">
        <v>42123</v>
      </c>
      <c r="D54" s="11">
        <v>42124.291666666701</v>
      </c>
      <c r="E54" s="10" t="s">
        <v>49</v>
      </c>
      <c r="F54" s="10" t="s">
        <v>174</v>
      </c>
      <c r="G54" s="10" t="s">
        <v>74</v>
      </c>
      <c r="H54" s="10" t="s">
        <v>63</v>
      </c>
      <c r="I54" s="10"/>
      <c r="J54" s="10" t="s">
        <v>75</v>
      </c>
      <c r="K54" s="10" t="s">
        <v>70</v>
      </c>
      <c r="L54" s="10"/>
      <c r="M54" s="10">
        <v>359.6</v>
      </c>
      <c r="N54" s="10">
        <v>365</v>
      </c>
      <c r="O54" s="10"/>
      <c r="P54" s="10">
        <v>350</v>
      </c>
      <c r="Q54" s="10" t="s">
        <v>65</v>
      </c>
      <c r="R54" s="10" t="s">
        <v>53</v>
      </c>
      <c r="S54" s="10" t="str" cm="1">
        <f t="array" ref="S54">IFERROR(INDEX(Queue_Subname_list!$K$3:$K$22,MATCH(1,($J54=Queue_Subname_list!$L$3:$L$22)*($K54=Queue_Subname_list!$M$3:$M$22)*($L54=Queue_Subname_list!$N$3:$N$22),0)),"Other")</f>
        <v>Solar-Hybrid</v>
      </c>
      <c r="T54" s="10">
        <f>IF(J54=Queue_Subname_list!$L$9,MIN(M54,P54),0)+IF(K54=Queue_Subname_list!$L$9,MIN(N54,P54),0)+IF(L54=Queue_Subname_list!$L$9,MIN(O54,P54),0)</f>
        <v>350</v>
      </c>
      <c r="U54" s="10">
        <f>IF(J54=Queue_Subname_list!$L$4,MIN(M54,P54),0)+IF(K54=Queue_Subname_list!$L$4,MIN(N54,P54),0)+IF(L54=Queue_Subname_list!$L$4,MIN(O54,P54),0)</f>
        <v>0</v>
      </c>
      <c r="V54" s="10">
        <f>IF(Q54="Energy Only",0,IF(S54="Wind Turbine",MIN(U54,P54),IF(OR(S54="Wind-Hybrid", S54="Wind-Solar-Hybrid"),MIN(MAX(P54-T54,0)/INDEX(Queue_Subname_list!$R$6:$T$6,1,MATCH(AH54,Queue_Subname_list!$R$4:$T$4,0)),U54),0)))</f>
        <v>0</v>
      </c>
      <c r="W54" s="10">
        <f t="shared" si="1"/>
        <v>0</v>
      </c>
      <c r="X54" s="10">
        <f>IF(AND(S54="Offshore Wind",OR(Q54="Full Capacity",Q54="Partial Capacity")),IF(J54=Queue_Subname_list!$L$5,M54,0)+IF(K54=Queue_Subname_list!$L$5,N54,0),0)</f>
        <v>0</v>
      </c>
      <c r="Y54" s="10">
        <f>IF(AND(S54="Offshore Wind",Q54="Energy Only"),IF(J54=Queue_Subname_list!$L$5,M54,0)+IF(K54=Queue_Subname_list!$L$5,N54,0),0)</f>
        <v>0</v>
      </c>
      <c r="Z54" s="10">
        <f>IF(J54=Queue_Subname_list!$L$8,MIN(M54,P54),0)+IF(K54=Queue_Subname_list!$L$8,MIN(N54,P54),0)+IF(L54=Queue_Subname_list!$L$8,MIN(O54,P54),0)</f>
        <v>350</v>
      </c>
      <c r="AA54" s="10">
        <f>IF(Q54="Energy Only",0,IF(S54="Solar",MIN(Z54,P54),IF(S54="Solar-Hybrid",MIN(MAX(P54-T54,0)/INDEX(Queue_Subname_list!$R$5:$T$5,1,MATCH(AH54,Queue_Subname_list!$R$4:$T$4,0)),MAX(P54-T54*0.5,0)/INDEX(Queue_Subname_list!$U$5:$W$5,1,MATCH(AH54,Queue_Subname_list!$U$4:$W$4,0)),Z54),0)))</f>
        <v>0</v>
      </c>
      <c r="AB54" s="10">
        <f t="shared" si="2"/>
        <v>350</v>
      </c>
      <c r="AC54" s="10">
        <f>IF(J54=Queue_Subname_list!$L$3,MIN(M54,P54),0)+IF(K54=Queue_Subname_list!$L$3,MIN(N54,P54),0)+IF(L54=Queue_Subname_list!$L$3,MIN(O54,P54),0)</f>
        <v>0</v>
      </c>
      <c r="AD54" s="10">
        <f t="shared" si="3"/>
        <v>0</v>
      </c>
      <c r="AE54" s="10" t="s">
        <v>66</v>
      </c>
      <c r="AF54" s="10" t="s">
        <v>55</v>
      </c>
      <c r="AG54" s="10" t="s">
        <v>71</v>
      </c>
      <c r="AH54" s="10" t="str">
        <f t="shared" si="4"/>
        <v>SCE</v>
      </c>
      <c r="AI54" s="12" t="s">
        <v>209</v>
      </c>
      <c r="AJ54" s="12" t="str">
        <f>IFERROR(INDEX(Queue_Subname_list!$B$2:$B$598,MATCH($AI54,Queue_Subname_list!$A$2:$A$598,0),1),"not found")</f>
        <v>Colorado River</v>
      </c>
      <c r="AK54" s="12">
        <f>IFERROR(INDEX(Queue_Subname_list!$C$2:$C$598,MATCH($AI54,Queue_Subname_list!$A$2:$A$598,0),1),"not found")</f>
        <v>230</v>
      </c>
      <c r="AL54" s="12" cm="1">
        <f t="array" ref="AL54">IFERROR(MATCH(1,($AJ54=Substation_Info!$B$5:$B$322)*($AK54=Substation_Info!$C$5:$C$322),0),"notfound")</f>
        <v>43</v>
      </c>
      <c r="AM54" s="12">
        <f>IF($AL54="notfound",IFERROR(INDEX(Queue_Subname_list!$D$2:$D$594,MATCH($AI54,Queue_Subname_list!$A$2:$A$594,0),1),"not found"),0)</f>
        <v>0</v>
      </c>
      <c r="AN54" s="12">
        <f>IF($AL54="notfound",IFERROR(INDEX(Queue_Subname_list!$E$2:$E$594,MATCH($AI54,Queue_Subname_list!$A$2:$A$594,0),1),"not found"),0)</f>
        <v>0</v>
      </c>
      <c r="AO54" s="12" t="str" cm="1">
        <f t="array" ref="AO54">IF(AM54=0, "N/A",IFERROR(MATCH(1,($AM54=Substation_Info!$B$5:$B$322)*($AN54=Substation_Info!$C$5:$C$322),0),"notfound"))</f>
        <v>N/A</v>
      </c>
      <c r="AP54" s="12">
        <f t="shared" si="5"/>
        <v>1</v>
      </c>
      <c r="AQ54" s="11">
        <v>44196.333333333299</v>
      </c>
      <c r="AR54" s="11">
        <v>45107.291666666701</v>
      </c>
      <c r="AS54" s="10" t="s">
        <v>82</v>
      </c>
      <c r="AT54" s="10" t="s">
        <v>59</v>
      </c>
      <c r="AU54" s="10" t="s">
        <v>59</v>
      </c>
      <c r="AV54" s="10" t="s">
        <v>82</v>
      </c>
      <c r="AW54" s="10" t="s">
        <v>61</v>
      </c>
    </row>
    <row r="55" spans="1:49" s="26" customFormat="1" ht="25" x14ac:dyDescent="0.25">
      <c r="A55" s="32" t="s">
        <v>210</v>
      </c>
      <c r="B55" s="10">
        <v>1196</v>
      </c>
      <c r="C55" s="11">
        <v>42124</v>
      </c>
      <c r="D55" s="11">
        <v>42124.291666666701</v>
      </c>
      <c r="E55" s="10" t="s">
        <v>49</v>
      </c>
      <c r="F55" s="10" t="s">
        <v>174</v>
      </c>
      <c r="G55" s="10" t="s">
        <v>74</v>
      </c>
      <c r="H55" s="10" t="s">
        <v>63</v>
      </c>
      <c r="I55" s="10"/>
      <c r="J55" s="10" t="s">
        <v>75</v>
      </c>
      <c r="K55" s="10" t="s">
        <v>70</v>
      </c>
      <c r="L55" s="10"/>
      <c r="M55" s="10">
        <v>409.9</v>
      </c>
      <c r="N55" s="10">
        <v>242.6</v>
      </c>
      <c r="O55" s="10"/>
      <c r="P55" s="10">
        <v>400</v>
      </c>
      <c r="Q55" s="10" t="s">
        <v>52</v>
      </c>
      <c r="R55" s="10" t="s">
        <v>53</v>
      </c>
      <c r="S55" s="10" t="str" cm="1">
        <f t="array" ref="S55">IFERROR(INDEX(Queue_Subname_list!$K$3:$K$22,MATCH(1,($J55=Queue_Subname_list!$L$3:$L$22)*($K55=Queue_Subname_list!$M$3:$M$22)*($L55=Queue_Subname_list!$N$3:$N$22),0)),"Other")</f>
        <v>Solar-Hybrid</v>
      </c>
      <c r="T55" s="10">
        <f>IF(J55=Queue_Subname_list!$L$9,MIN(M55,P55),0)+IF(K55=Queue_Subname_list!$L$9,MIN(N55,P55),0)+IF(L55=Queue_Subname_list!$L$9,MIN(O55,P55),0)</f>
        <v>242.6</v>
      </c>
      <c r="U55" s="10">
        <f>IF(J55=Queue_Subname_list!$L$4,MIN(M55,P55),0)+IF(K55=Queue_Subname_list!$L$4,MIN(N55,P55),0)+IF(L55=Queue_Subname_list!$L$4,MIN(O55,P55),0)</f>
        <v>0</v>
      </c>
      <c r="V55" s="10">
        <f>IF(Q55="Energy Only",0,IF(S55="Wind Turbine",MIN(U55,P55),IF(OR(S55="Wind-Hybrid", S55="Wind-Solar-Hybrid"),MIN(MAX(P55-T55,0)/INDEX(Queue_Subname_list!$R$6:$T$6,1,MATCH(AH55,Queue_Subname_list!$R$4:$T$4,0)),U55),0)))</f>
        <v>0</v>
      </c>
      <c r="W55" s="10">
        <f t="shared" si="1"/>
        <v>0</v>
      </c>
      <c r="X55" s="10">
        <f>IF(AND(S55="Offshore Wind",OR(Q55="Full Capacity",Q55="Partial Capacity")),IF(J55=Queue_Subname_list!$L$5,M55,0)+IF(K55=Queue_Subname_list!$L$5,N55,0),0)</f>
        <v>0</v>
      </c>
      <c r="Y55" s="10">
        <f>IF(AND(S55="Offshore Wind",Q55="Energy Only"),IF(J55=Queue_Subname_list!$L$5,M55,0)+IF(K55=Queue_Subname_list!$L$5,N55,0),0)</f>
        <v>0</v>
      </c>
      <c r="Z55" s="10">
        <f>IF(J55=Queue_Subname_list!$L$8,MIN(M55,P55),0)+IF(K55=Queue_Subname_list!$L$8,MIN(N55,P55),0)+IF(L55=Queue_Subname_list!$L$8,MIN(O55,P55),0)</f>
        <v>400</v>
      </c>
      <c r="AA55" s="10">
        <f>IF(Q55="Energy Only",0,IF(S55="Solar",MIN(Z55,P55),IF(S55="Solar-Hybrid",MIN(MAX(P55-T55,0)/INDEX(Queue_Subname_list!$R$5:$T$5,1,MATCH(AH55,Queue_Subname_list!$R$4:$T$4,0)),MAX(P55-T55*0.5,0)/INDEX(Queue_Subname_list!$U$5:$W$5,1,MATCH(AH55,Queue_Subname_list!$U$4:$W$4,0)),Z55),0)))</f>
        <v>400</v>
      </c>
      <c r="AB55" s="10">
        <f t="shared" si="2"/>
        <v>0</v>
      </c>
      <c r="AC55" s="10">
        <f>IF(J55=Queue_Subname_list!$L$3,MIN(M55,P55),0)+IF(K55=Queue_Subname_list!$L$3,MIN(N55,P55),0)+IF(L55=Queue_Subname_list!$L$3,MIN(O55,P55),0)</f>
        <v>0</v>
      </c>
      <c r="AD55" s="10">
        <f t="shared" si="3"/>
        <v>0</v>
      </c>
      <c r="AE55" s="10" t="s">
        <v>66</v>
      </c>
      <c r="AF55" s="10" t="s">
        <v>55</v>
      </c>
      <c r="AG55" s="10" t="s">
        <v>71</v>
      </c>
      <c r="AH55" s="10" t="str">
        <f t="shared" si="4"/>
        <v>SCE</v>
      </c>
      <c r="AI55" s="12" t="s">
        <v>209</v>
      </c>
      <c r="AJ55" s="12" t="str">
        <f>IFERROR(INDEX(Queue_Subname_list!$B$2:$B$598,MATCH($AI55,Queue_Subname_list!$A$2:$A$598,0),1),"not found")</f>
        <v>Colorado River</v>
      </c>
      <c r="AK55" s="12">
        <f>IFERROR(INDEX(Queue_Subname_list!$C$2:$C$598,MATCH($AI55,Queue_Subname_list!$A$2:$A$598,0),1),"not found")</f>
        <v>230</v>
      </c>
      <c r="AL55" s="12" cm="1">
        <f t="array" ref="AL55">IFERROR(MATCH(1,($AJ55=Substation_Info!$B$5:$B$322)*($AK55=Substation_Info!$C$5:$C$322),0),"notfound")</f>
        <v>43</v>
      </c>
      <c r="AM55" s="12">
        <f>IF($AL55="notfound",IFERROR(INDEX(Queue_Subname_list!$D$2:$D$594,MATCH($AI55,Queue_Subname_list!$A$2:$A$594,0),1),"not found"),0)</f>
        <v>0</v>
      </c>
      <c r="AN55" s="12">
        <f>IF($AL55="notfound",IFERROR(INDEX(Queue_Subname_list!$E$2:$E$594,MATCH($AI55,Queue_Subname_list!$A$2:$A$594,0),1),"not found"),0)</f>
        <v>0</v>
      </c>
      <c r="AO55" s="12" t="str" cm="1">
        <f t="array" ref="AO55">IF(AM55=0, "N/A",IFERROR(MATCH(1,($AM55=Substation_Info!$B$5:$B$322)*($AN55=Substation_Info!$C$5:$C$322),0),"notfound"))</f>
        <v>N/A</v>
      </c>
      <c r="AP55" s="12">
        <f t="shared" si="5"/>
        <v>1</v>
      </c>
      <c r="AQ55" s="11">
        <v>44378.291666666701</v>
      </c>
      <c r="AR55" s="11">
        <v>45170.291666666701</v>
      </c>
      <c r="AS55" s="10" t="s">
        <v>82</v>
      </c>
      <c r="AT55" s="10" t="s">
        <v>59</v>
      </c>
      <c r="AU55" s="10" t="s">
        <v>59</v>
      </c>
      <c r="AV55" s="10" t="s">
        <v>82</v>
      </c>
      <c r="AW55" s="10" t="s">
        <v>61</v>
      </c>
    </row>
    <row r="56" spans="1:49" s="26" customFormat="1" ht="25" x14ac:dyDescent="0.25">
      <c r="A56" s="32" t="s">
        <v>211</v>
      </c>
      <c r="B56" s="10">
        <v>1198</v>
      </c>
      <c r="C56" s="11">
        <v>42122</v>
      </c>
      <c r="D56" s="11">
        <v>42124.291666666701</v>
      </c>
      <c r="E56" s="10" t="s">
        <v>49</v>
      </c>
      <c r="F56" s="10" t="s">
        <v>174</v>
      </c>
      <c r="G56" s="10" t="s">
        <v>74</v>
      </c>
      <c r="H56" s="10" t="s">
        <v>63</v>
      </c>
      <c r="I56" s="10"/>
      <c r="J56" s="10" t="s">
        <v>75</v>
      </c>
      <c r="K56" s="10" t="s">
        <v>70</v>
      </c>
      <c r="L56" s="10"/>
      <c r="M56" s="10">
        <v>150</v>
      </c>
      <c r="N56" s="10">
        <v>75</v>
      </c>
      <c r="O56" s="10"/>
      <c r="P56" s="10">
        <v>150</v>
      </c>
      <c r="Q56" s="10" t="s">
        <v>52</v>
      </c>
      <c r="R56" s="10" t="s">
        <v>53</v>
      </c>
      <c r="S56" s="10" t="str" cm="1">
        <f t="array" ref="S56">IFERROR(INDEX(Queue_Subname_list!$K$3:$K$22,MATCH(1,($J56=Queue_Subname_list!$L$3:$L$22)*($K56=Queue_Subname_list!$M$3:$M$22)*($L56=Queue_Subname_list!$N$3:$N$22),0)),"Other")</f>
        <v>Solar-Hybrid</v>
      </c>
      <c r="T56" s="10">
        <f>IF(J56=Queue_Subname_list!$L$9,MIN(M56,P56),0)+IF(K56=Queue_Subname_list!$L$9,MIN(N56,P56),0)+IF(L56=Queue_Subname_list!$L$9,MIN(O56,P56),0)</f>
        <v>75</v>
      </c>
      <c r="U56" s="10">
        <f>IF(J56=Queue_Subname_list!$L$4,MIN(M56,P56),0)+IF(K56=Queue_Subname_list!$L$4,MIN(N56,P56),0)+IF(L56=Queue_Subname_list!$L$4,MIN(O56,P56),0)</f>
        <v>0</v>
      </c>
      <c r="V56" s="10">
        <f>IF(Q56="Energy Only",0,IF(S56="Wind Turbine",MIN(U56,P56),IF(OR(S56="Wind-Hybrid", S56="Wind-Solar-Hybrid"),MIN(MAX(P56-T56,0)/INDEX(Queue_Subname_list!$R$6:$T$6,1,MATCH(AH56,Queue_Subname_list!$R$4:$T$4,0)),U56),0)))</f>
        <v>0</v>
      </c>
      <c r="W56" s="10">
        <f t="shared" si="1"/>
        <v>0</v>
      </c>
      <c r="X56" s="10">
        <f>IF(AND(S56="Offshore Wind",OR(Q56="Full Capacity",Q56="Partial Capacity")),IF(J56=Queue_Subname_list!$L$5,M56,0)+IF(K56=Queue_Subname_list!$L$5,N56,0),0)</f>
        <v>0</v>
      </c>
      <c r="Y56" s="10">
        <f>IF(AND(S56="Offshore Wind",Q56="Energy Only"),IF(J56=Queue_Subname_list!$L$5,M56,0)+IF(K56=Queue_Subname_list!$L$5,N56,0),0)</f>
        <v>0</v>
      </c>
      <c r="Z56" s="10">
        <f>IF(J56=Queue_Subname_list!$L$8,MIN(M56,P56),0)+IF(K56=Queue_Subname_list!$L$8,MIN(N56,P56),0)+IF(L56=Queue_Subname_list!$L$8,MIN(O56,P56),0)</f>
        <v>150</v>
      </c>
      <c r="AA56" s="10">
        <f>IF(Q56="Energy Only",0,IF(S56="Solar",MIN(Z56,P56),IF(S56="Solar-Hybrid",MIN(MAX(P56-T56,0)/INDEX(Queue_Subname_list!$R$5:$T$5,1,MATCH(AH56,Queue_Subname_list!$R$4:$T$4,0)),MAX(P56-T56*0.5,0)/INDEX(Queue_Subname_list!$U$5:$W$5,1,MATCH(AH56,Queue_Subname_list!$U$4:$W$4,0)),Z56),0)))</f>
        <v>150</v>
      </c>
      <c r="AB56" s="10">
        <f t="shared" si="2"/>
        <v>0</v>
      </c>
      <c r="AC56" s="10">
        <f>IF(J56=Queue_Subname_list!$L$3,MIN(M56,P56),0)+IF(K56=Queue_Subname_list!$L$3,MIN(N56,P56),0)+IF(L56=Queue_Subname_list!$L$3,MIN(O56,P56),0)</f>
        <v>0</v>
      </c>
      <c r="AD56" s="10">
        <f t="shared" si="3"/>
        <v>0</v>
      </c>
      <c r="AE56" s="10" t="s">
        <v>66</v>
      </c>
      <c r="AF56" s="10" t="s">
        <v>55</v>
      </c>
      <c r="AG56" s="10" t="s">
        <v>71</v>
      </c>
      <c r="AH56" s="10" t="str">
        <f t="shared" si="4"/>
        <v>SCE</v>
      </c>
      <c r="AI56" s="12" t="s">
        <v>212</v>
      </c>
      <c r="AJ56" s="12" t="str">
        <f>IFERROR(INDEX(Queue_Subname_list!$B$2:$B$598,MATCH($AI56,Queue_Subname_list!$A$2:$A$598,0),1),"not found")</f>
        <v>Colorado River</v>
      </c>
      <c r="AK56" s="12">
        <f>IFERROR(INDEX(Queue_Subname_list!$C$2:$C$598,MATCH($AI56,Queue_Subname_list!$A$2:$A$598,0),1),"not found")</f>
        <v>230</v>
      </c>
      <c r="AL56" s="12" cm="1">
        <f t="array" ref="AL56">IFERROR(MATCH(1,($AJ56=Substation_Info!$B$5:$B$322)*($AK56=Substation_Info!$C$5:$C$322),0),"notfound")</f>
        <v>43</v>
      </c>
      <c r="AM56" s="12">
        <f>IF($AL56="notfound",IFERROR(INDEX(Queue_Subname_list!$D$2:$D$594,MATCH($AI56,Queue_Subname_list!$A$2:$A$594,0),1),"not found"),0)</f>
        <v>0</v>
      </c>
      <c r="AN56" s="12">
        <f>IF($AL56="notfound",IFERROR(INDEX(Queue_Subname_list!$E$2:$E$594,MATCH($AI56,Queue_Subname_list!$A$2:$A$594,0),1),"not found"),0)</f>
        <v>0</v>
      </c>
      <c r="AO56" s="12" t="str" cm="1">
        <f t="array" ref="AO56">IF(AM56=0, "N/A",IFERROR(MATCH(1,($AM56=Substation_Info!$B$5:$B$322)*($AN56=Substation_Info!$C$5:$C$322),0),"notfound"))</f>
        <v>N/A</v>
      </c>
      <c r="AP56" s="12">
        <f t="shared" si="5"/>
        <v>1</v>
      </c>
      <c r="AQ56" s="11">
        <v>44166.333333333299</v>
      </c>
      <c r="AR56" s="11">
        <v>45139.291666666701</v>
      </c>
      <c r="AS56" s="10" t="s">
        <v>82</v>
      </c>
      <c r="AT56" s="10" t="s">
        <v>59</v>
      </c>
      <c r="AU56" s="10" t="s">
        <v>59</v>
      </c>
      <c r="AV56" s="10" t="s">
        <v>82</v>
      </c>
      <c r="AW56" s="10" t="s">
        <v>61</v>
      </c>
    </row>
    <row r="57" spans="1:49" s="26" customFormat="1" ht="25" x14ac:dyDescent="0.25">
      <c r="A57" s="32" t="s">
        <v>213</v>
      </c>
      <c r="B57" s="10">
        <v>1200</v>
      </c>
      <c r="C57" s="11">
        <v>42124</v>
      </c>
      <c r="D57" s="11">
        <v>42124.291666666701</v>
      </c>
      <c r="E57" s="10" t="s">
        <v>49</v>
      </c>
      <c r="F57" s="10" t="s">
        <v>174</v>
      </c>
      <c r="G57" s="10" t="s">
        <v>74</v>
      </c>
      <c r="H57" s="10" t="s">
        <v>63</v>
      </c>
      <c r="I57" s="10"/>
      <c r="J57" s="10" t="s">
        <v>75</v>
      </c>
      <c r="K57" s="10" t="s">
        <v>70</v>
      </c>
      <c r="L57" s="10"/>
      <c r="M57" s="10">
        <v>200</v>
      </c>
      <c r="N57" s="10">
        <v>186</v>
      </c>
      <c r="O57" s="10"/>
      <c r="P57" s="10">
        <v>200</v>
      </c>
      <c r="Q57" s="10" t="s">
        <v>52</v>
      </c>
      <c r="R57" s="10" t="s">
        <v>53</v>
      </c>
      <c r="S57" s="10" t="str" cm="1">
        <f t="array" ref="S57">IFERROR(INDEX(Queue_Subname_list!$K$3:$K$22,MATCH(1,($J57=Queue_Subname_list!$L$3:$L$22)*($K57=Queue_Subname_list!$M$3:$M$22)*($L57=Queue_Subname_list!$N$3:$N$22),0)),"Other")</f>
        <v>Solar-Hybrid</v>
      </c>
      <c r="T57" s="10">
        <f>IF(J57=Queue_Subname_list!$L$9,MIN(M57,P57),0)+IF(K57=Queue_Subname_list!$L$9,MIN(N57,P57),0)+IF(L57=Queue_Subname_list!$L$9,MIN(O57,P57),0)</f>
        <v>186</v>
      </c>
      <c r="U57" s="10">
        <f>IF(J57=Queue_Subname_list!$L$4,MIN(M57,P57),0)+IF(K57=Queue_Subname_list!$L$4,MIN(N57,P57),0)+IF(L57=Queue_Subname_list!$L$4,MIN(O57,P57),0)</f>
        <v>0</v>
      </c>
      <c r="V57" s="10">
        <f>IF(Q57="Energy Only",0,IF(S57="Wind Turbine",MIN(U57,P57),IF(OR(S57="Wind-Hybrid", S57="Wind-Solar-Hybrid"),MIN(MAX(P57-T57,0)/INDEX(Queue_Subname_list!$R$6:$T$6,1,MATCH(AH57,Queue_Subname_list!$R$4:$T$4,0)),U57),0)))</f>
        <v>0</v>
      </c>
      <c r="W57" s="10">
        <f t="shared" si="1"/>
        <v>0</v>
      </c>
      <c r="X57" s="10">
        <f>IF(AND(S57="Offshore Wind",OR(Q57="Full Capacity",Q57="Partial Capacity")),IF(J57=Queue_Subname_list!$L$5,M57,0)+IF(K57=Queue_Subname_list!$L$5,N57,0),0)</f>
        <v>0</v>
      </c>
      <c r="Y57" s="10">
        <f>IF(AND(S57="Offshore Wind",Q57="Energy Only"),IF(J57=Queue_Subname_list!$L$5,M57,0)+IF(K57=Queue_Subname_list!$L$5,N57,0),0)</f>
        <v>0</v>
      </c>
      <c r="Z57" s="10">
        <f>IF(J57=Queue_Subname_list!$L$8,MIN(M57,P57),0)+IF(K57=Queue_Subname_list!$L$8,MIN(N57,P57),0)+IF(L57=Queue_Subname_list!$L$8,MIN(O57,P57),0)</f>
        <v>200</v>
      </c>
      <c r="AA57" s="10">
        <f>IF(Q57="Energy Only",0,IF(S57="Solar",MIN(Z57,P57),IF(S57="Solar-Hybrid",MIN(MAX(P57-T57,0)/INDEX(Queue_Subname_list!$R$5:$T$5,1,MATCH(AH57,Queue_Subname_list!$R$4:$T$4,0)),MAX(P57-T57*0.5,0)/INDEX(Queue_Subname_list!$U$5:$W$5,1,MATCH(AH57,Queue_Subname_list!$U$4:$W$4,0)),Z57),0)))</f>
        <v>132.0754716981132</v>
      </c>
      <c r="AB57" s="10">
        <f t="shared" si="2"/>
        <v>67.924528301886795</v>
      </c>
      <c r="AC57" s="10">
        <f>IF(J57=Queue_Subname_list!$L$3,MIN(M57,P57),0)+IF(K57=Queue_Subname_list!$L$3,MIN(N57,P57),0)+IF(L57=Queue_Subname_list!$L$3,MIN(O57,P57),0)</f>
        <v>0</v>
      </c>
      <c r="AD57" s="10">
        <f t="shared" si="3"/>
        <v>0</v>
      </c>
      <c r="AE57" s="10" t="s">
        <v>66</v>
      </c>
      <c r="AF57" s="10" t="s">
        <v>55</v>
      </c>
      <c r="AG57" s="10" t="s">
        <v>71</v>
      </c>
      <c r="AH57" s="10" t="str">
        <f t="shared" si="4"/>
        <v>SCE</v>
      </c>
      <c r="AI57" s="12" t="s">
        <v>76</v>
      </c>
      <c r="AJ57" s="12" t="str">
        <f>IFERROR(INDEX(Queue_Subname_list!$B$2:$B$598,MATCH($AI57,Queue_Subname_list!$A$2:$A$598,0),1),"not found")</f>
        <v>Redbluff</v>
      </c>
      <c r="AK57" s="12">
        <f>IFERROR(INDEX(Queue_Subname_list!$C$2:$C$598,MATCH($AI57,Queue_Subname_list!$A$2:$A$598,0),1),"not found")</f>
        <v>230</v>
      </c>
      <c r="AL57" s="12" cm="1">
        <f t="array" ref="AL57">IFERROR(MATCH(1,($AJ57=Substation_Info!$B$5:$B$322)*($AK57=Substation_Info!$C$5:$C$322),0),"notfound")</f>
        <v>227</v>
      </c>
      <c r="AM57" s="12">
        <f>IF($AL57="notfound",IFERROR(INDEX(Queue_Subname_list!$D$2:$D$594,MATCH($AI57,Queue_Subname_list!$A$2:$A$594,0),1),"not found"),0)</f>
        <v>0</v>
      </c>
      <c r="AN57" s="12">
        <f>IF($AL57="notfound",IFERROR(INDEX(Queue_Subname_list!$E$2:$E$594,MATCH($AI57,Queue_Subname_list!$A$2:$A$594,0),1),"not found"),0)</f>
        <v>0</v>
      </c>
      <c r="AO57" s="12" t="str" cm="1">
        <f t="array" ref="AO57">IF(AM57=0, "N/A",IFERROR(MATCH(1,($AM57=Substation_Info!$B$5:$B$322)*($AN57=Substation_Info!$C$5:$C$322),0),"notfound"))</f>
        <v>N/A</v>
      </c>
      <c r="AP57" s="12">
        <f t="shared" si="5"/>
        <v>1</v>
      </c>
      <c r="AQ57" s="11">
        <v>43465.333333333299</v>
      </c>
      <c r="AR57" s="11">
        <v>45504.291666666701</v>
      </c>
      <c r="AS57" s="10" t="s">
        <v>82</v>
      </c>
      <c r="AT57" s="10" t="s">
        <v>59</v>
      </c>
      <c r="AU57" s="10" t="s">
        <v>59</v>
      </c>
      <c r="AV57" s="10" t="s">
        <v>82</v>
      </c>
      <c r="AW57" s="10" t="s">
        <v>61</v>
      </c>
    </row>
    <row r="58" spans="1:49" s="26" customFormat="1" ht="25" x14ac:dyDescent="0.25">
      <c r="A58" s="32" t="s">
        <v>214</v>
      </c>
      <c r="B58" s="10">
        <v>1204</v>
      </c>
      <c r="C58" s="11">
        <v>42124</v>
      </c>
      <c r="D58" s="11">
        <v>42124.291666666701</v>
      </c>
      <c r="E58" s="10" t="s">
        <v>49</v>
      </c>
      <c r="F58" s="10" t="s">
        <v>174</v>
      </c>
      <c r="G58" s="10" t="s">
        <v>74</v>
      </c>
      <c r="H58" s="10" t="s">
        <v>63</v>
      </c>
      <c r="I58" s="10"/>
      <c r="J58" s="10" t="s">
        <v>75</v>
      </c>
      <c r="K58" s="10" t="s">
        <v>70</v>
      </c>
      <c r="L58" s="10"/>
      <c r="M58" s="10">
        <v>200</v>
      </c>
      <c r="N58" s="10">
        <v>200</v>
      </c>
      <c r="O58" s="10"/>
      <c r="P58" s="10">
        <v>200</v>
      </c>
      <c r="Q58" s="10" t="s">
        <v>52</v>
      </c>
      <c r="R58" s="10" t="s">
        <v>53</v>
      </c>
      <c r="S58" s="10" t="str" cm="1">
        <f t="array" ref="S58">IFERROR(INDEX(Queue_Subname_list!$K$3:$K$22,MATCH(1,($J58=Queue_Subname_list!$L$3:$L$22)*($K58=Queue_Subname_list!$M$3:$M$22)*($L58=Queue_Subname_list!$N$3:$N$22),0)),"Other")</f>
        <v>Solar-Hybrid</v>
      </c>
      <c r="T58" s="10">
        <f>IF(J58=Queue_Subname_list!$L$9,MIN(M58,P58),0)+IF(K58=Queue_Subname_list!$L$9,MIN(N58,P58),0)+IF(L58=Queue_Subname_list!$L$9,MIN(O58,P58),0)</f>
        <v>200</v>
      </c>
      <c r="U58" s="10">
        <f>IF(J58=Queue_Subname_list!$L$4,MIN(M58,P58),0)+IF(K58=Queue_Subname_list!$L$4,MIN(N58,P58),0)+IF(L58=Queue_Subname_list!$L$4,MIN(O58,P58),0)</f>
        <v>0</v>
      </c>
      <c r="V58" s="10">
        <f>IF(Q58="Energy Only",0,IF(S58="Wind Turbine",MIN(U58,P58),IF(OR(S58="Wind-Hybrid", S58="Wind-Solar-Hybrid"),MIN(MAX(P58-T58,0)/INDEX(Queue_Subname_list!$R$6:$T$6,1,MATCH(AH58,Queue_Subname_list!$R$4:$T$4,0)),U58),0)))</f>
        <v>0</v>
      </c>
      <c r="W58" s="10">
        <f t="shared" si="1"/>
        <v>0</v>
      </c>
      <c r="X58" s="10">
        <f>IF(AND(S58="Offshore Wind",OR(Q58="Full Capacity",Q58="Partial Capacity")),IF(J58=Queue_Subname_list!$L$5,M58,0)+IF(K58=Queue_Subname_list!$L$5,N58,0),0)</f>
        <v>0</v>
      </c>
      <c r="Y58" s="10">
        <f>IF(AND(S58="Offshore Wind",Q58="Energy Only"),IF(J58=Queue_Subname_list!$L$5,M58,0)+IF(K58=Queue_Subname_list!$L$5,N58,0),0)</f>
        <v>0</v>
      </c>
      <c r="Z58" s="10">
        <f>IF(J58=Queue_Subname_list!$L$8,MIN(M58,P58),0)+IF(K58=Queue_Subname_list!$L$8,MIN(N58,P58),0)+IF(L58=Queue_Subname_list!$L$8,MIN(O58,P58),0)</f>
        <v>200</v>
      </c>
      <c r="AA58" s="10">
        <f>IF(Q58="Energy Only",0,IF(S58="Solar",MIN(Z58,P58),IF(S58="Solar-Hybrid",MIN(MAX(P58-T58,0)/INDEX(Queue_Subname_list!$R$5:$T$5,1,MATCH(AH58,Queue_Subname_list!$R$4:$T$4,0)),MAX(P58-T58*0.5,0)/INDEX(Queue_Subname_list!$U$5:$W$5,1,MATCH(AH58,Queue_Subname_list!$U$4:$W$4,0)),Z58),0)))</f>
        <v>0</v>
      </c>
      <c r="AB58" s="10">
        <f t="shared" si="2"/>
        <v>200</v>
      </c>
      <c r="AC58" s="10">
        <f>IF(J58=Queue_Subname_list!$L$3,MIN(M58,P58),0)+IF(K58=Queue_Subname_list!$L$3,MIN(N58,P58),0)+IF(L58=Queue_Subname_list!$L$3,MIN(O58,P58),0)</f>
        <v>0</v>
      </c>
      <c r="AD58" s="10">
        <f t="shared" si="3"/>
        <v>0</v>
      </c>
      <c r="AE58" s="10" t="s">
        <v>130</v>
      </c>
      <c r="AF58" s="10" t="s">
        <v>55</v>
      </c>
      <c r="AG58" s="10" t="s">
        <v>71</v>
      </c>
      <c r="AH58" s="10" t="str">
        <f t="shared" si="4"/>
        <v>SCE</v>
      </c>
      <c r="AI58" s="12" t="s">
        <v>215</v>
      </c>
      <c r="AJ58" s="12" t="str">
        <f>IFERROR(INDEX(Queue_Subname_list!$B$2:$B$598,MATCH($AI58,Queue_Subname_list!$A$2:$A$598,0),1),"not found")</f>
        <v>Kramer</v>
      </c>
      <c r="AK58" s="12">
        <f>IFERROR(INDEX(Queue_Subname_list!$C$2:$C$598,MATCH($AI58,Queue_Subname_list!$A$2:$A$598,0),1),"not found")</f>
        <v>230</v>
      </c>
      <c r="AL58" s="12" cm="1">
        <f t="array" ref="AL58">IFERROR(MATCH(1,($AJ58=Substation_Info!$B$5:$B$322)*($AK58=Substation_Info!$C$5:$C$322),0),"notfound")</f>
        <v>131</v>
      </c>
      <c r="AM58" s="12">
        <f>IF($AL58="notfound",IFERROR(INDEX(Queue_Subname_list!$D$2:$D$594,MATCH($AI58,Queue_Subname_list!$A$2:$A$594,0),1),"not found"),0)</f>
        <v>0</v>
      </c>
      <c r="AN58" s="12">
        <f>IF($AL58="notfound",IFERROR(INDEX(Queue_Subname_list!$E$2:$E$594,MATCH($AI58,Queue_Subname_list!$A$2:$A$594,0),1),"not found"),0)</f>
        <v>0</v>
      </c>
      <c r="AO58" s="12" t="str" cm="1">
        <f t="array" ref="AO58">IF(AM58=0, "N/A",IFERROR(MATCH(1,($AM58=Substation_Info!$B$5:$B$322)*($AN58=Substation_Info!$C$5:$C$322),0),"notfound"))</f>
        <v>N/A</v>
      </c>
      <c r="AP58" s="12">
        <f t="shared" si="5"/>
        <v>1</v>
      </c>
      <c r="AQ58" s="11">
        <v>43983.291666666701</v>
      </c>
      <c r="AR58" s="11">
        <v>45287.333333333299</v>
      </c>
      <c r="AS58" s="10" t="s">
        <v>82</v>
      </c>
      <c r="AT58" s="10" t="s">
        <v>59</v>
      </c>
      <c r="AU58" s="10" t="s">
        <v>59</v>
      </c>
      <c r="AV58" s="10" t="s">
        <v>82</v>
      </c>
      <c r="AW58" s="10" t="s">
        <v>61</v>
      </c>
    </row>
    <row r="59" spans="1:49" s="26" customFormat="1" ht="25" x14ac:dyDescent="0.25">
      <c r="A59" s="32" t="s">
        <v>216</v>
      </c>
      <c r="B59" s="10">
        <v>1207</v>
      </c>
      <c r="C59" s="11">
        <v>42124</v>
      </c>
      <c r="D59" s="11">
        <v>42124.291666666701</v>
      </c>
      <c r="E59" s="10" t="s">
        <v>49</v>
      </c>
      <c r="F59" s="10" t="s">
        <v>174</v>
      </c>
      <c r="G59" s="10" t="s">
        <v>74</v>
      </c>
      <c r="H59" s="10" t="s">
        <v>63</v>
      </c>
      <c r="I59" s="10"/>
      <c r="J59" s="10" t="s">
        <v>75</v>
      </c>
      <c r="K59" s="10" t="s">
        <v>70</v>
      </c>
      <c r="L59" s="10"/>
      <c r="M59" s="10">
        <v>200</v>
      </c>
      <c r="N59" s="10">
        <v>200</v>
      </c>
      <c r="O59" s="10"/>
      <c r="P59" s="10">
        <v>200</v>
      </c>
      <c r="Q59" s="10" t="s">
        <v>52</v>
      </c>
      <c r="R59" s="10" t="s">
        <v>53</v>
      </c>
      <c r="S59" s="10" t="str" cm="1">
        <f t="array" ref="S59">IFERROR(INDEX(Queue_Subname_list!$K$3:$K$22,MATCH(1,($J59=Queue_Subname_list!$L$3:$L$22)*($K59=Queue_Subname_list!$M$3:$M$22)*($L59=Queue_Subname_list!$N$3:$N$22),0)),"Other")</f>
        <v>Solar-Hybrid</v>
      </c>
      <c r="T59" s="10">
        <f>IF(J59=Queue_Subname_list!$L$9,MIN(M59,P59),0)+IF(K59=Queue_Subname_list!$L$9,MIN(N59,P59),0)+IF(L59=Queue_Subname_list!$L$9,MIN(O59,P59),0)</f>
        <v>200</v>
      </c>
      <c r="U59" s="10">
        <f>IF(J59=Queue_Subname_list!$L$4,MIN(M59,P59),0)+IF(K59=Queue_Subname_list!$L$4,MIN(N59,P59),0)+IF(L59=Queue_Subname_list!$L$4,MIN(O59,P59),0)</f>
        <v>0</v>
      </c>
      <c r="V59" s="10">
        <f>IF(Q59="Energy Only",0,IF(S59="Wind Turbine",MIN(U59,P59),IF(OR(S59="Wind-Hybrid", S59="Wind-Solar-Hybrid"),MIN(MAX(P59-T59,0)/INDEX(Queue_Subname_list!$R$6:$T$6,1,MATCH(AH59,Queue_Subname_list!$R$4:$T$4,0)),U59),0)))</f>
        <v>0</v>
      </c>
      <c r="W59" s="10">
        <f t="shared" si="1"/>
        <v>0</v>
      </c>
      <c r="X59" s="10">
        <f>IF(AND(S59="Offshore Wind",OR(Q59="Full Capacity",Q59="Partial Capacity")),IF(J59=Queue_Subname_list!$L$5,M59,0)+IF(K59=Queue_Subname_list!$L$5,N59,0),0)</f>
        <v>0</v>
      </c>
      <c r="Y59" s="10">
        <f>IF(AND(S59="Offshore Wind",Q59="Energy Only"),IF(J59=Queue_Subname_list!$L$5,M59,0)+IF(K59=Queue_Subname_list!$L$5,N59,0),0)</f>
        <v>0</v>
      </c>
      <c r="Z59" s="10">
        <f>IF(J59=Queue_Subname_list!$L$8,MIN(M59,P59),0)+IF(K59=Queue_Subname_list!$L$8,MIN(N59,P59),0)+IF(L59=Queue_Subname_list!$L$8,MIN(O59,P59),0)</f>
        <v>200</v>
      </c>
      <c r="AA59" s="10">
        <f>IF(Q59="Energy Only",0,IF(S59="Solar",MIN(Z59,P59),IF(S59="Solar-Hybrid",MIN(MAX(P59-T59,0)/INDEX(Queue_Subname_list!$R$5:$T$5,1,MATCH(AH59,Queue_Subname_list!$R$4:$T$4,0)),MAX(P59-T59*0.5,0)/INDEX(Queue_Subname_list!$U$5:$W$5,1,MATCH(AH59,Queue_Subname_list!$U$4:$W$4,0)),Z59),0)))</f>
        <v>0</v>
      </c>
      <c r="AB59" s="10">
        <f t="shared" si="2"/>
        <v>200</v>
      </c>
      <c r="AC59" s="10">
        <f>IF(J59=Queue_Subname_list!$L$3,MIN(M59,P59),0)+IF(K59=Queue_Subname_list!$L$3,MIN(N59,P59),0)+IF(L59=Queue_Subname_list!$L$3,MIN(O59,P59),0)</f>
        <v>0</v>
      </c>
      <c r="AD59" s="10">
        <f t="shared" si="3"/>
        <v>0</v>
      </c>
      <c r="AE59" s="10" t="s">
        <v>130</v>
      </c>
      <c r="AF59" s="10" t="s">
        <v>55</v>
      </c>
      <c r="AG59" s="10" t="s">
        <v>71</v>
      </c>
      <c r="AH59" s="10" t="str">
        <f t="shared" si="4"/>
        <v>SCE</v>
      </c>
      <c r="AI59" s="12" t="s">
        <v>217</v>
      </c>
      <c r="AJ59" s="12" t="str">
        <f>IFERROR(INDEX(Queue_Subname_list!$B$2:$B$598,MATCH($AI59,Queue_Subname_list!$A$2:$A$598,0),1),"not found")</f>
        <v>Calcite</v>
      </c>
      <c r="AK59" s="12">
        <f>IFERROR(INDEX(Queue_Subname_list!$C$2:$C$598,MATCH($AI59,Queue_Subname_list!$A$2:$A$598,0),1),"not found")</f>
        <v>230</v>
      </c>
      <c r="AL59" s="12" cm="1">
        <f t="array" ref="AL59">IFERROR(MATCH(1,($AJ59=Substation_Info!$B$5:$B$322)*($AK59=Substation_Info!$C$5:$C$322),0),"notfound")</f>
        <v>25</v>
      </c>
      <c r="AM59" s="12">
        <f>IF($AL59="notfound",IFERROR(INDEX(Queue_Subname_list!$D$2:$D$594,MATCH($AI59,Queue_Subname_list!$A$2:$A$594,0),1),"not found"),0)</f>
        <v>0</v>
      </c>
      <c r="AN59" s="12">
        <f>IF($AL59="notfound",IFERROR(INDEX(Queue_Subname_list!$E$2:$E$594,MATCH($AI59,Queue_Subname_list!$A$2:$A$594,0),1),"not found"),0)</f>
        <v>0</v>
      </c>
      <c r="AO59" s="12" t="str" cm="1">
        <f t="array" ref="AO59">IF(AM59=0, "N/A",IFERROR(MATCH(1,($AM59=Substation_Info!$B$5:$B$322)*($AN59=Substation_Info!$C$5:$C$322),0),"notfound"))</f>
        <v>N/A</v>
      </c>
      <c r="AP59" s="12">
        <f t="shared" si="5"/>
        <v>1</v>
      </c>
      <c r="AQ59" s="11">
        <v>43983.291666666701</v>
      </c>
      <c r="AR59" s="11">
        <v>46415.333333333299</v>
      </c>
      <c r="AS59" s="10" t="s">
        <v>82</v>
      </c>
      <c r="AT59" s="10" t="s">
        <v>59</v>
      </c>
      <c r="AU59" s="10" t="s">
        <v>59</v>
      </c>
      <c r="AV59" s="10" t="s">
        <v>82</v>
      </c>
      <c r="AW59" s="10" t="s">
        <v>61</v>
      </c>
    </row>
    <row r="60" spans="1:49" s="26" customFormat="1" ht="25" x14ac:dyDescent="0.25">
      <c r="A60" s="32" t="s">
        <v>218</v>
      </c>
      <c r="B60" s="10">
        <v>1208</v>
      </c>
      <c r="C60" s="11">
        <v>42124</v>
      </c>
      <c r="D60" s="11">
        <v>42124.291666666701</v>
      </c>
      <c r="E60" s="10" t="s">
        <v>49</v>
      </c>
      <c r="F60" s="10" t="s">
        <v>174</v>
      </c>
      <c r="G60" s="10" t="s">
        <v>63</v>
      </c>
      <c r="H60" s="10" t="s">
        <v>74</v>
      </c>
      <c r="I60" s="10"/>
      <c r="J60" s="10" t="s">
        <v>70</v>
      </c>
      <c r="K60" s="10" t="s">
        <v>75</v>
      </c>
      <c r="L60" s="10"/>
      <c r="M60" s="10">
        <v>200</v>
      </c>
      <c r="N60" s="10">
        <v>450</v>
      </c>
      <c r="O60" s="10"/>
      <c r="P60" s="10">
        <v>650</v>
      </c>
      <c r="Q60" s="10" t="s">
        <v>65</v>
      </c>
      <c r="R60" s="10" t="s">
        <v>53</v>
      </c>
      <c r="S60" s="10" t="str" cm="1">
        <f t="array" ref="S60">IFERROR(INDEX(Queue_Subname_list!$K$3:$K$22,MATCH(1,($J60=Queue_Subname_list!$L$3:$L$22)*($K60=Queue_Subname_list!$M$3:$M$22)*($L60=Queue_Subname_list!$N$3:$N$22),0)),"Other")</f>
        <v>Solar-Hybrid</v>
      </c>
      <c r="T60" s="10">
        <f>IF(J60=Queue_Subname_list!$L$9,MIN(M60,P60),0)+IF(K60=Queue_Subname_list!$L$9,MIN(N60,P60),0)+IF(L60=Queue_Subname_list!$L$9,MIN(O60,P60),0)</f>
        <v>200</v>
      </c>
      <c r="U60" s="10">
        <f>IF(J60=Queue_Subname_list!$L$4,MIN(M60,P60),0)+IF(K60=Queue_Subname_list!$L$4,MIN(N60,P60),0)+IF(L60=Queue_Subname_list!$L$4,MIN(O60,P60),0)</f>
        <v>0</v>
      </c>
      <c r="V60" s="10">
        <f>IF(Q60="Energy Only",0,IF(S60="Wind Turbine",MIN(U60,P60),IF(OR(S60="Wind-Hybrid", S60="Wind-Solar-Hybrid"),MIN(MAX(P60-T60,0)/INDEX(Queue_Subname_list!$R$6:$T$6,1,MATCH(AH60,Queue_Subname_list!$R$4:$T$4,0)),U60),0)))</f>
        <v>0</v>
      </c>
      <c r="W60" s="10">
        <f t="shared" si="1"/>
        <v>0</v>
      </c>
      <c r="X60" s="10">
        <f>IF(AND(S60="Offshore Wind",OR(Q60="Full Capacity",Q60="Partial Capacity")),IF(J60=Queue_Subname_list!$L$5,M60,0)+IF(K60=Queue_Subname_list!$L$5,N60,0),0)</f>
        <v>0</v>
      </c>
      <c r="Y60" s="10">
        <f>IF(AND(S60="Offshore Wind",Q60="Energy Only"),IF(J60=Queue_Subname_list!$L$5,M60,0)+IF(K60=Queue_Subname_list!$L$5,N60,0),0)</f>
        <v>0</v>
      </c>
      <c r="Z60" s="10">
        <f>IF(J60=Queue_Subname_list!$L$8,MIN(M60,P60),0)+IF(K60=Queue_Subname_list!$L$8,MIN(N60,P60),0)+IF(L60=Queue_Subname_list!$L$8,MIN(O60,P60),0)</f>
        <v>450</v>
      </c>
      <c r="AA60" s="10">
        <f>IF(Q60="Energy Only",0,IF(S60="Solar",MIN(Z60,P60),IF(S60="Solar-Hybrid",MIN(MAX(P60-T60,0)/INDEX(Queue_Subname_list!$R$5:$T$5,1,MATCH(AH60,Queue_Subname_list!$R$4:$T$4,0)),MAX(P60-T60*0.5,0)/INDEX(Queue_Subname_list!$U$5:$W$5,1,MATCH(AH60,Queue_Subname_list!$U$4:$W$4,0)),Z60),0)))</f>
        <v>450</v>
      </c>
      <c r="AB60" s="10">
        <f t="shared" si="2"/>
        <v>0</v>
      </c>
      <c r="AC60" s="10">
        <f>IF(J60=Queue_Subname_list!$L$3,MIN(M60,P60),0)+IF(K60=Queue_Subname_list!$L$3,MIN(N60,P60),0)+IF(L60=Queue_Subname_list!$L$3,MIN(O60,P60),0)</f>
        <v>0</v>
      </c>
      <c r="AD60" s="10">
        <f t="shared" si="3"/>
        <v>0</v>
      </c>
      <c r="AE60" s="10" t="s">
        <v>121</v>
      </c>
      <c r="AF60" s="10" t="s">
        <v>55</v>
      </c>
      <c r="AG60" s="10" t="s">
        <v>71</v>
      </c>
      <c r="AH60" s="10" t="str">
        <f t="shared" si="4"/>
        <v>SCE</v>
      </c>
      <c r="AI60" s="12" t="s">
        <v>219</v>
      </c>
      <c r="AJ60" s="12" t="str">
        <f>IFERROR(INDEX(Queue_Subname_list!$B$2:$B$598,MATCH($AI60,Queue_Subname_list!$A$2:$A$598,0),1),"not found")</f>
        <v>Antelope</v>
      </c>
      <c r="AK60" s="12">
        <f>IFERROR(INDEX(Queue_Subname_list!$C$2:$C$598,MATCH($AI60,Queue_Subname_list!$A$2:$A$598,0),1),"not found")</f>
        <v>230</v>
      </c>
      <c r="AL60" s="12" cm="1">
        <f t="array" ref="AL60">IFERROR(MATCH(1,($AJ60=Substation_Info!$B$5:$B$322)*($AK60=Substation_Info!$C$5:$C$322),0),"notfound")</f>
        <v>5</v>
      </c>
      <c r="AM60" s="12">
        <f>IF($AL60="notfound",IFERROR(INDEX(Queue_Subname_list!$D$2:$D$594,MATCH($AI60,Queue_Subname_list!$A$2:$A$594,0),1),"not found"),0)</f>
        <v>0</v>
      </c>
      <c r="AN60" s="12">
        <f>IF($AL60="notfound",IFERROR(INDEX(Queue_Subname_list!$E$2:$E$594,MATCH($AI60,Queue_Subname_list!$A$2:$A$594,0),1),"not found"),0)</f>
        <v>0</v>
      </c>
      <c r="AO60" s="12" t="str" cm="1">
        <f t="array" ref="AO60">IF(AM60=0, "N/A",IFERROR(MATCH(1,($AM60=Substation_Info!$B$5:$B$322)*($AN60=Substation_Info!$C$5:$C$322),0),"notfound"))</f>
        <v>N/A</v>
      </c>
      <c r="AP60" s="12">
        <f t="shared" si="5"/>
        <v>1</v>
      </c>
      <c r="AQ60" s="11">
        <v>43465.333333333299</v>
      </c>
      <c r="AR60" s="11">
        <v>45748.291666666701</v>
      </c>
      <c r="AS60" s="10" t="s">
        <v>82</v>
      </c>
      <c r="AT60" s="10" t="s">
        <v>59</v>
      </c>
      <c r="AU60" s="10" t="s">
        <v>59</v>
      </c>
      <c r="AV60" s="10" t="s">
        <v>82</v>
      </c>
      <c r="AW60" s="10" t="s">
        <v>61</v>
      </c>
    </row>
    <row r="61" spans="1:49" s="26" customFormat="1" ht="25" x14ac:dyDescent="0.25">
      <c r="A61" s="32" t="s">
        <v>220</v>
      </c>
      <c r="B61" s="10">
        <v>1211</v>
      </c>
      <c r="C61" s="11">
        <v>42124</v>
      </c>
      <c r="D61" s="11">
        <v>42124.291666666701</v>
      </c>
      <c r="E61" s="10" t="s">
        <v>49</v>
      </c>
      <c r="F61" s="10" t="s">
        <v>174</v>
      </c>
      <c r="G61" s="10" t="s">
        <v>74</v>
      </c>
      <c r="H61" s="10" t="s">
        <v>63</v>
      </c>
      <c r="I61" s="10"/>
      <c r="J61" s="10" t="s">
        <v>75</v>
      </c>
      <c r="K61" s="10" t="s">
        <v>70</v>
      </c>
      <c r="L61" s="10"/>
      <c r="M61" s="10">
        <v>101.7</v>
      </c>
      <c r="N61" s="10">
        <v>94</v>
      </c>
      <c r="O61" s="10"/>
      <c r="P61" s="10">
        <v>101.7</v>
      </c>
      <c r="Q61" s="10" t="s">
        <v>52</v>
      </c>
      <c r="R61" s="10" t="s">
        <v>53</v>
      </c>
      <c r="S61" s="10" t="str" cm="1">
        <f t="array" ref="S61">IFERROR(INDEX(Queue_Subname_list!$K$3:$K$22,MATCH(1,($J61=Queue_Subname_list!$L$3:$L$22)*($K61=Queue_Subname_list!$M$3:$M$22)*($L61=Queue_Subname_list!$N$3:$N$22),0)),"Other")</f>
        <v>Solar-Hybrid</v>
      </c>
      <c r="T61" s="10">
        <f>IF(J61=Queue_Subname_list!$L$9,MIN(M61,P61),0)+IF(K61=Queue_Subname_list!$L$9,MIN(N61,P61),0)+IF(L61=Queue_Subname_list!$L$9,MIN(O61,P61),0)</f>
        <v>94</v>
      </c>
      <c r="U61" s="10">
        <f>IF(J61=Queue_Subname_list!$L$4,MIN(M61,P61),0)+IF(K61=Queue_Subname_list!$L$4,MIN(N61,P61),0)+IF(L61=Queue_Subname_list!$L$4,MIN(O61,P61),0)</f>
        <v>0</v>
      </c>
      <c r="V61" s="10">
        <f>IF(Q61="Energy Only",0,IF(S61="Wind Turbine",MIN(U61,P61),IF(OR(S61="Wind-Hybrid", S61="Wind-Solar-Hybrid"),MIN(MAX(P61-T61,0)/INDEX(Queue_Subname_list!$R$6:$T$6,1,MATCH(AH61,Queue_Subname_list!$R$4:$T$4,0)),U61),0)))</f>
        <v>0</v>
      </c>
      <c r="W61" s="10">
        <f t="shared" si="1"/>
        <v>0</v>
      </c>
      <c r="X61" s="10">
        <f>IF(AND(S61="Offshore Wind",OR(Q61="Full Capacity",Q61="Partial Capacity")),IF(J61=Queue_Subname_list!$L$5,M61,0)+IF(K61=Queue_Subname_list!$L$5,N61,0),0)</f>
        <v>0</v>
      </c>
      <c r="Y61" s="10">
        <f>IF(AND(S61="Offshore Wind",Q61="Energy Only"),IF(J61=Queue_Subname_list!$L$5,M61,0)+IF(K61=Queue_Subname_list!$L$5,N61,0),0)</f>
        <v>0</v>
      </c>
      <c r="Z61" s="10">
        <f>IF(J61=Queue_Subname_list!$L$8,MIN(M61,P61),0)+IF(K61=Queue_Subname_list!$L$8,MIN(N61,P61),0)+IF(L61=Queue_Subname_list!$L$8,MIN(O61,P61),0)</f>
        <v>101.7</v>
      </c>
      <c r="AA61" s="10">
        <f>IF(Q61="Energy Only",0,IF(S61="Solar",MIN(Z61,P61),IF(S61="Solar-Hybrid",MIN(MAX(P61-T61,0)/INDEX(Queue_Subname_list!$R$5:$T$5,1,MATCH(AH61,Queue_Subname_list!$R$4:$T$4,0)),MAX(P61-T61*0.5,0)/INDEX(Queue_Subname_list!$U$5:$W$5,1,MATCH(AH61,Queue_Subname_list!$U$4:$W$4,0)),Z61),0)))</f>
        <v>72.641509433962298</v>
      </c>
      <c r="AB61" s="10">
        <f t="shared" si="2"/>
        <v>29.058490566037705</v>
      </c>
      <c r="AC61" s="10">
        <f>IF(J61=Queue_Subname_list!$L$3,MIN(M61,P61),0)+IF(K61=Queue_Subname_list!$L$3,MIN(N61,P61),0)+IF(L61=Queue_Subname_list!$L$3,MIN(O61,P61),0)</f>
        <v>0</v>
      </c>
      <c r="AD61" s="10">
        <f t="shared" si="3"/>
        <v>0</v>
      </c>
      <c r="AE61" s="10" t="s">
        <v>101</v>
      </c>
      <c r="AF61" s="10" t="s">
        <v>55</v>
      </c>
      <c r="AG61" s="10" t="s">
        <v>71</v>
      </c>
      <c r="AH61" s="10" t="str">
        <f t="shared" si="4"/>
        <v>SCE</v>
      </c>
      <c r="AI61" s="12" t="s">
        <v>102</v>
      </c>
      <c r="AJ61" s="12" t="str">
        <f>IFERROR(INDEX(Queue_Subname_list!$B$2:$B$598,MATCH($AI61,Queue_Subname_list!$A$2:$A$598,0),1),"not found")</f>
        <v>Whirlwind</v>
      </c>
      <c r="AK61" s="12">
        <f>IFERROR(INDEX(Queue_Subname_list!$C$2:$C$598,MATCH($AI61,Queue_Subname_list!$A$2:$A$598,0),1),"not found")</f>
        <v>230</v>
      </c>
      <c r="AL61" s="12" cm="1">
        <f t="array" ref="AL61">IFERROR(MATCH(1,($AJ61=Substation_Info!$B$5:$B$322)*($AK61=Substation_Info!$C$5:$C$322),0),"notfound")</f>
        <v>314</v>
      </c>
      <c r="AM61" s="12">
        <f>IF($AL61="notfound",IFERROR(INDEX(Queue_Subname_list!$D$2:$D$594,MATCH($AI61,Queue_Subname_list!$A$2:$A$594,0),1),"not found"),0)</f>
        <v>0</v>
      </c>
      <c r="AN61" s="12">
        <f>IF($AL61="notfound",IFERROR(INDEX(Queue_Subname_list!$E$2:$E$594,MATCH($AI61,Queue_Subname_list!$A$2:$A$594,0),1),"not found"),0)</f>
        <v>0</v>
      </c>
      <c r="AO61" s="12" t="str" cm="1">
        <f t="array" ref="AO61">IF(AM61=0, "N/A",IFERROR(MATCH(1,($AM61=Substation_Info!$B$5:$B$322)*($AN61=Substation_Info!$C$5:$C$322),0),"notfound"))</f>
        <v>N/A</v>
      </c>
      <c r="AP61" s="12">
        <f t="shared" si="5"/>
        <v>1</v>
      </c>
      <c r="AQ61" s="11">
        <v>43281.291666666701</v>
      </c>
      <c r="AR61" s="11">
        <v>45595.291666666701</v>
      </c>
      <c r="AS61" s="10" t="s">
        <v>82</v>
      </c>
      <c r="AT61" s="10" t="s">
        <v>59</v>
      </c>
      <c r="AU61" s="10" t="s">
        <v>59</v>
      </c>
      <c r="AV61" s="10" t="s">
        <v>82</v>
      </c>
      <c r="AW61" s="10" t="s">
        <v>61</v>
      </c>
    </row>
    <row r="62" spans="1:49" s="26" customFormat="1" ht="25" x14ac:dyDescent="0.25">
      <c r="A62" s="32" t="s">
        <v>221</v>
      </c>
      <c r="B62" s="10">
        <v>1212</v>
      </c>
      <c r="C62" s="11">
        <v>42124</v>
      </c>
      <c r="D62" s="11">
        <v>42124.291666666701</v>
      </c>
      <c r="E62" s="10" t="s">
        <v>49</v>
      </c>
      <c r="F62" s="10" t="s">
        <v>174</v>
      </c>
      <c r="G62" s="10" t="s">
        <v>74</v>
      </c>
      <c r="H62" s="10" t="s">
        <v>63</v>
      </c>
      <c r="I62" s="10"/>
      <c r="J62" s="10" t="s">
        <v>75</v>
      </c>
      <c r="K62" s="10" t="s">
        <v>70</v>
      </c>
      <c r="L62" s="10"/>
      <c r="M62" s="10">
        <v>101.7</v>
      </c>
      <c r="N62" s="10">
        <v>95</v>
      </c>
      <c r="O62" s="10"/>
      <c r="P62" s="10">
        <v>101.7</v>
      </c>
      <c r="Q62" s="10" t="s">
        <v>52</v>
      </c>
      <c r="R62" s="10" t="s">
        <v>53</v>
      </c>
      <c r="S62" s="10" t="str" cm="1">
        <f t="array" ref="S62">IFERROR(INDEX(Queue_Subname_list!$K$3:$K$22,MATCH(1,($J62=Queue_Subname_list!$L$3:$L$22)*($K62=Queue_Subname_list!$M$3:$M$22)*($L62=Queue_Subname_list!$N$3:$N$22),0)),"Other")</f>
        <v>Solar-Hybrid</v>
      </c>
      <c r="T62" s="10">
        <f>IF(J62=Queue_Subname_list!$L$9,MIN(M62,P62),0)+IF(K62=Queue_Subname_list!$L$9,MIN(N62,P62),0)+IF(L62=Queue_Subname_list!$L$9,MIN(O62,P62),0)</f>
        <v>95</v>
      </c>
      <c r="U62" s="10">
        <f>IF(J62=Queue_Subname_list!$L$4,MIN(M62,P62),0)+IF(K62=Queue_Subname_list!$L$4,MIN(N62,P62),0)+IF(L62=Queue_Subname_list!$L$4,MIN(O62,P62),0)</f>
        <v>0</v>
      </c>
      <c r="V62" s="10">
        <f>IF(Q62="Energy Only",0,IF(S62="Wind Turbine",MIN(U62,P62),IF(OR(S62="Wind-Hybrid", S62="Wind-Solar-Hybrid"),MIN(MAX(P62-T62,0)/INDEX(Queue_Subname_list!$R$6:$T$6,1,MATCH(AH62,Queue_Subname_list!$R$4:$T$4,0)),U62),0)))</f>
        <v>0</v>
      </c>
      <c r="W62" s="10">
        <f t="shared" si="1"/>
        <v>0</v>
      </c>
      <c r="X62" s="10">
        <f>IF(AND(S62="Offshore Wind",OR(Q62="Full Capacity",Q62="Partial Capacity")),IF(J62=Queue_Subname_list!$L$5,M62,0)+IF(K62=Queue_Subname_list!$L$5,N62,0),0)</f>
        <v>0</v>
      </c>
      <c r="Y62" s="10">
        <f>IF(AND(S62="Offshore Wind",Q62="Energy Only"),IF(J62=Queue_Subname_list!$L$5,M62,0)+IF(K62=Queue_Subname_list!$L$5,N62,0),0)</f>
        <v>0</v>
      </c>
      <c r="Z62" s="10">
        <f>IF(J62=Queue_Subname_list!$L$8,MIN(M62,P62),0)+IF(K62=Queue_Subname_list!$L$8,MIN(N62,P62),0)+IF(L62=Queue_Subname_list!$L$8,MIN(O62,P62),0)</f>
        <v>101.7</v>
      </c>
      <c r="AA62" s="10">
        <f>IF(Q62="Energy Only",0,IF(S62="Solar",MIN(Z62,P62),IF(S62="Solar-Hybrid",MIN(MAX(P62-T62,0)/INDEX(Queue_Subname_list!$R$5:$T$5,1,MATCH(AH62,Queue_Subname_list!$R$4:$T$4,0)),MAX(P62-T62*0.5,0)/INDEX(Queue_Subname_list!$U$5:$W$5,1,MATCH(AH62,Queue_Subname_list!$U$4:$W$4,0)),Z62),0)))</f>
        <v>63.207547169811349</v>
      </c>
      <c r="AB62" s="10">
        <f t="shared" si="2"/>
        <v>38.492452830188654</v>
      </c>
      <c r="AC62" s="10">
        <f>IF(J62=Queue_Subname_list!$L$3,MIN(M62,P62),0)+IF(K62=Queue_Subname_list!$L$3,MIN(N62,P62),0)+IF(L62=Queue_Subname_list!$L$3,MIN(O62,P62),0)</f>
        <v>0</v>
      </c>
      <c r="AD62" s="10">
        <f t="shared" si="3"/>
        <v>0</v>
      </c>
      <c r="AE62" s="10" t="s">
        <v>101</v>
      </c>
      <c r="AF62" s="10" t="s">
        <v>55</v>
      </c>
      <c r="AG62" s="10" t="s">
        <v>71</v>
      </c>
      <c r="AH62" s="10" t="str">
        <f t="shared" si="4"/>
        <v>SCE</v>
      </c>
      <c r="AI62" s="12" t="s">
        <v>222</v>
      </c>
      <c r="AJ62" s="12" t="str">
        <f>IFERROR(INDEX(Queue_Subname_list!$B$2:$B$598,MATCH($AI62,Queue_Subname_list!$A$2:$A$598,0),1),"not found")</f>
        <v>Whirlwind</v>
      </c>
      <c r="AK62" s="12">
        <f>IFERROR(INDEX(Queue_Subname_list!$C$2:$C$598,MATCH($AI62,Queue_Subname_list!$A$2:$A$598,0),1),"not found")</f>
        <v>230</v>
      </c>
      <c r="AL62" s="12" cm="1">
        <f t="array" ref="AL62">IFERROR(MATCH(1,($AJ62=Substation_Info!$B$5:$B$322)*($AK62=Substation_Info!$C$5:$C$322),0),"notfound")</f>
        <v>314</v>
      </c>
      <c r="AM62" s="12">
        <f>IF($AL62="notfound",IFERROR(INDEX(Queue_Subname_list!$D$2:$D$594,MATCH($AI62,Queue_Subname_list!$A$2:$A$594,0),1),"not found"),0)</f>
        <v>0</v>
      </c>
      <c r="AN62" s="12">
        <f>IF($AL62="notfound",IFERROR(INDEX(Queue_Subname_list!$E$2:$E$594,MATCH($AI62,Queue_Subname_list!$A$2:$A$594,0),1),"not found"),0)</f>
        <v>0</v>
      </c>
      <c r="AO62" s="12" t="str" cm="1">
        <f t="array" ref="AO62">IF(AM62=0, "N/A",IFERROR(MATCH(1,($AM62=Substation_Info!$B$5:$B$322)*($AN62=Substation_Info!$C$5:$C$322),0),"notfound"))</f>
        <v>N/A</v>
      </c>
      <c r="AP62" s="12">
        <f t="shared" si="5"/>
        <v>1</v>
      </c>
      <c r="AQ62" s="11">
        <v>43281.291666666701</v>
      </c>
      <c r="AR62" s="11">
        <v>45595.291666666701</v>
      </c>
      <c r="AS62" s="10" t="s">
        <v>82</v>
      </c>
      <c r="AT62" s="10" t="s">
        <v>59</v>
      </c>
      <c r="AU62" s="10" t="s">
        <v>59</v>
      </c>
      <c r="AV62" s="10" t="s">
        <v>82</v>
      </c>
      <c r="AW62" s="10" t="s">
        <v>61</v>
      </c>
    </row>
    <row r="63" spans="1:49" s="26" customFormat="1" ht="25" x14ac:dyDescent="0.25">
      <c r="A63" s="32" t="s">
        <v>223</v>
      </c>
      <c r="B63" s="10">
        <v>1215</v>
      </c>
      <c r="C63" s="11">
        <v>42122</v>
      </c>
      <c r="D63" s="11">
        <v>42124.291666666701</v>
      </c>
      <c r="E63" s="10" t="s">
        <v>49</v>
      </c>
      <c r="F63" s="10" t="s">
        <v>174</v>
      </c>
      <c r="G63" s="10" t="s">
        <v>74</v>
      </c>
      <c r="H63" s="10" t="s">
        <v>63</v>
      </c>
      <c r="I63" s="10"/>
      <c r="J63" s="10" t="s">
        <v>75</v>
      </c>
      <c r="K63" s="10" t="s">
        <v>70</v>
      </c>
      <c r="L63" s="10"/>
      <c r="M63" s="10">
        <v>100</v>
      </c>
      <c r="N63" s="10">
        <v>70</v>
      </c>
      <c r="O63" s="10"/>
      <c r="P63" s="10">
        <v>150</v>
      </c>
      <c r="Q63" s="10" t="s">
        <v>65</v>
      </c>
      <c r="R63" s="10" t="s">
        <v>53</v>
      </c>
      <c r="S63" s="10" t="str" cm="1">
        <f t="array" ref="S63">IFERROR(INDEX(Queue_Subname_list!$K$3:$K$22,MATCH(1,($J63=Queue_Subname_list!$L$3:$L$22)*($K63=Queue_Subname_list!$M$3:$M$22)*($L63=Queue_Subname_list!$N$3:$N$22),0)),"Other")</f>
        <v>Solar-Hybrid</v>
      </c>
      <c r="T63" s="10">
        <f>IF(J63=Queue_Subname_list!$L$9,MIN(M63,P63),0)+IF(K63=Queue_Subname_list!$L$9,MIN(N63,P63),0)+IF(L63=Queue_Subname_list!$L$9,MIN(O63,P63),0)</f>
        <v>70</v>
      </c>
      <c r="U63" s="10">
        <f>IF(J63=Queue_Subname_list!$L$4,MIN(M63,P63),0)+IF(K63=Queue_Subname_list!$L$4,MIN(N63,P63),0)+IF(L63=Queue_Subname_list!$L$4,MIN(O63,P63),0)</f>
        <v>0</v>
      </c>
      <c r="V63" s="10">
        <f>IF(Q63="Energy Only",0,IF(S63="Wind Turbine",MIN(U63,P63),IF(OR(S63="Wind-Hybrid", S63="Wind-Solar-Hybrid"),MIN(MAX(P63-T63,0)/INDEX(Queue_Subname_list!$R$6:$T$6,1,MATCH(AH63,Queue_Subname_list!$R$4:$T$4,0)),U63),0)))</f>
        <v>0</v>
      </c>
      <c r="W63" s="10">
        <f t="shared" si="1"/>
        <v>0</v>
      </c>
      <c r="X63" s="10">
        <f>IF(AND(S63="Offshore Wind",OR(Q63="Full Capacity",Q63="Partial Capacity")),IF(J63=Queue_Subname_list!$L$5,M63,0)+IF(K63=Queue_Subname_list!$L$5,N63,0),0)</f>
        <v>0</v>
      </c>
      <c r="Y63" s="10">
        <f>IF(AND(S63="Offshore Wind",Q63="Energy Only"),IF(J63=Queue_Subname_list!$L$5,M63,0)+IF(K63=Queue_Subname_list!$L$5,N63,0),0)</f>
        <v>0</v>
      </c>
      <c r="Z63" s="10">
        <f>IF(J63=Queue_Subname_list!$L$8,MIN(M63,P63),0)+IF(K63=Queue_Subname_list!$L$8,MIN(N63,P63),0)+IF(L63=Queue_Subname_list!$L$8,MIN(O63,P63),0)</f>
        <v>100</v>
      </c>
      <c r="AA63" s="10">
        <f>IF(Q63="Energy Only",0,IF(S63="Solar",MIN(Z63,P63),IF(S63="Solar-Hybrid",MIN(MAX(P63-T63,0)/INDEX(Queue_Subname_list!$R$5:$T$5,1,MATCH(AH63,Queue_Subname_list!$R$4:$T$4,0)),MAX(P63-T63*0.5,0)/INDEX(Queue_Subname_list!$U$5:$W$5,1,MATCH(AH63,Queue_Subname_list!$U$4:$W$4,0)),Z63),0)))</f>
        <v>100</v>
      </c>
      <c r="AB63" s="10">
        <f t="shared" si="2"/>
        <v>0</v>
      </c>
      <c r="AC63" s="10">
        <f>IF(J63=Queue_Subname_list!$L$3,MIN(M63,P63),0)+IF(K63=Queue_Subname_list!$L$3,MIN(N63,P63),0)+IF(L63=Queue_Subname_list!$L$3,MIN(O63,P63),0)</f>
        <v>0</v>
      </c>
      <c r="AD63" s="10">
        <f t="shared" si="3"/>
        <v>0</v>
      </c>
      <c r="AE63" s="10" t="s">
        <v>101</v>
      </c>
      <c r="AF63" s="10" t="s">
        <v>55</v>
      </c>
      <c r="AG63" s="10" t="s">
        <v>71</v>
      </c>
      <c r="AH63" s="10" t="str">
        <f t="shared" si="4"/>
        <v>SCE</v>
      </c>
      <c r="AI63" s="12" t="s">
        <v>102</v>
      </c>
      <c r="AJ63" s="12" t="str">
        <f>IFERROR(INDEX(Queue_Subname_list!$B$2:$B$598,MATCH($AI63,Queue_Subname_list!$A$2:$A$598,0),1),"not found")</f>
        <v>Whirlwind</v>
      </c>
      <c r="AK63" s="12">
        <f>IFERROR(INDEX(Queue_Subname_list!$C$2:$C$598,MATCH($AI63,Queue_Subname_list!$A$2:$A$598,0),1),"not found")</f>
        <v>230</v>
      </c>
      <c r="AL63" s="12" cm="1">
        <f t="array" ref="AL63">IFERROR(MATCH(1,($AJ63=Substation_Info!$B$5:$B$322)*($AK63=Substation_Info!$C$5:$C$322),0),"notfound")</f>
        <v>314</v>
      </c>
      <c r="AM63" s="12">
        <f>IF($AL63="notfound",IFERROR(INDEX(Queue_Subname_list!$D$2:$D$594,MATCH($AI63,Queue_Subname_list!$A$2:$A$594,0),1),"not found"),0)</f>
        <v>0</v>
      </c>
      <c r="AN63" s="12">
        <f>IF($AL63="notfound",IFERROR(INDEX(Queue_Subname_list!$E$2:$E$594,MATCH($AI63,Queue_Subname_list!$A$2:$A$594,0),1),"not found"),0)</f>
        <v>0</v>
      </c>
      <c r="AO63" s="12" t="str" cm="1">
        <f t="array" ref="AO63">IF(AM63=0, "N/A",IFERROR(MATCH(1,($AM63=Substation_Info!$B$5:$B$322)*($AN63=Substation_Info!$C$5:$C$322),0),"notfound"))</f>
        <v>N/A</v>
      </c>
      <c r="AP63" s="12">
        <f t="shared" si="5"/>
        <v>1</v>
      </c>
      <c r="AQ63" s="11">
        <v>43830.333333333299</v>
      </c>
      <c r="AR63" s="11">
        <v>45107.291666666701</v>
      </c>
      <c r="AS63" s="10" t="s">
        <v>82</v>
      </c>
      <c r="AT63" s="10" t="s">
        <v>59</v>
      </c>
      <c r="AU63" s="10" t="s">
        <v>59</v>
      </c>
      <c r="AV63" s="10" t="s">
        <v>82</v>
      </c>
      <c r="AW63" s="10" t="s">
        <v>61</v>
      </c>
    </row>
    <row r="64" spans="1:49" s="26" customFormat="1" ht="25" x14ac:dyDescent="0.25">
      <c r="A64" s="32" t="s">
        <v>224</v>
      </c>
      <c r="B64" s="10">
        <v>1217</v>
      </c>
      <c r="C64" s="11">
        <v>42122</v>
      </c>
      <c r="D64" s="11">
        <v>42124.291666666701</v>
      </c>
      <c r="E64" s="10" t="s">
        <v>49</v>
      </c>
      <c r="F64" s="10" t="s">
        <v>174</v>
      </c>
      <c r="G64" s="10" t="s">
        <v>74</v>
      </c>
      <c r="H64" s="10" t="s">
        <v>63</v>
      </c>
      <c r="I64" s="10"/>
      <c r="J64" s="10" t="s">
        <v>75</v>
      </c>
      <c r="K64" s="10" t="s">
        <v>70</v>
      </c>
      <c r="L64" s="10"/>
      <c r="M64" s="10">
        <v>1</v>
      </c>
      <c r="N64" s="10">
        <v>75</v>
      </c>
      <c r="O64" s="10"/>
      <c r="P64" s="10">
        <v>75</v>
      </c>
      <c r="Q64" s="10" t="s">
        <v>65</v>
      </c>
      <c r="R64" s="10" t="s">
        <v>53</v>
      </c>
      <c r="S64" s="10" t="str" cm="1">
        <f t="array" ref="S64">IFERROR(INDEX(Queue_Subname_list!$K$3:$K$22,MATCH(1,($J64=Queue_Subname_list!$L$3:$L$22)*($K64=Queue_Subname_list!$M$3:$M$22)*($L64=Queue_Subname_list!$N$3:$N$22),0)),"Other")</f>
        <v>Solar-Hybrid</v>
      </c>
      <c r="T64" s="10">
        <f>IF(J64=Queue_Subname_list!$L$9,MIN(M64,P64),0)+IF(K64=Queue_Subname_list!$L$9,MIN(N64,P64),0)+IF(L64=Queue_Subname_list!$L$9,MIN(O64,P64),0)</f>
        <v>75</v>
      </c>
      <c r="U64" s="10">
        <f>IF(J64=Queue_Subname_list!$L$4,MIN(M64,P64),0)+IF(K64=Queue_Subname_list!$L$4,MIN(N64,P64),0)+IF(L64=Queue_Subname_list!$L$4,MIN(O64,P64),0)</f>
        <v>0</v>
      </c>
      <c r="V64" s="10">
        <f>IF(Q64="Energy Only",0,IF(S64="Wind Turbine",MIN(U64,P64),IF(OR(S64="Wind-Hybrid", S64="Wind-Solar-Hybrid"),MIN(MAX(P64-T64,0)/INDEX(Queue_Subname_list!$R$6:$T$6,1,MATCH(AH64,Queue_Subname_list!$R$4:$T$4,0)),U64),0)))</f>
        <v>0</v>
      </c>
      <c r="W64" s="10">
        <f t="shared" si="1"/>
        <v>0</v>
      </c>
      <c r="X64" s="10">
        <f>IF(AND(S64="Offshore Wind",OR(Q64="Full Capacity",Q64="Partial Capacity")),IF(J64=Queue_Subname_list!$L$5,M64,0)+IF(K64=Queue_Subname_list!$L$5,N64,0),0)</f>
        <v>0</v>
      </c>
      <c r="Y64" s="10">
        <f>IF(AND(S64="Offshore Wind",Q64="Energy Only"),IF(J64=Queue_Subname_list!$L$5,M64,0)+IF(K64=Queue_Subname_list!$L$5,N64,0),0)</f>
        <v>0</v>
      </c>
      <c r="Z64" s="10">
        <f>IF(J64=Queue_Subname_list!$L$8,MIN(M64,P64),0)+IF(K64=Queue_Subname_list!$L$8,MIN(N64,P64),0)+IF(L64=Queue_Subname_list!$L$8,MIN(O64,P64),0)</f>
        <v>1</v>
      </c>
      <c r="AA64" s="10">
        <f>IF(Q64="Energy Only",0,IF(S64="Solar",MIN(Z64,P64),IF(S64="Solar-Hybrid",MIN(MAX(P64-T64,0)/INDEX(Queue_Subname_list!$R$5:$T$5,1,MATCH(AH64,Queue_Subname_list!$R$4:$T$4,0)),MAX(P64-T64*0.5,0)/INDEX(Queue_Subname_list!$U$5:$W$5,1,MATCH(AH64,Queue_Subname_list!$U$4:$W$4,0)),Z64),0)))</f>
        <v>0</v>
      </c>
      <c r="AB64" s="10">
        <f t="shared" si="2"/>
        <v>1</v>
      </c>
      <c r="AC64" s="10">
        <f>IF(J64=Queue_Subname_list!$L$3,MIN(M64,P64),0)+IF(K64=Queue_Subname_list!$L$3,MIN(N64,P64),0)+IF(L64=Queue_Subname_list!$L$3,MIN(O64,P64),0)</f>
        <v>0</v>
      </c>
      <c r="AD64" s="10">
        <f t="shared" si="3"/>
        <v>0</v>
      </c>
      <c r="AE64" s="10" t="s">
        <v>101</v>
      </c>
      <c r="AF64" s="10" t="s">
        <v>55</v>
      </c>
      <c r="AG64" s="10" t="s">
        <v>71</v>
      </c>
      <c r="AH64" s="10" t="str">
        <f t="shared" si="4"/>
        <v>SCE</v>
      </c>
      <c r="AI64" s="12" t="s">
        <v>102</v>
      </c>
      <c r="AJ64" s="12" t="str">
        <f>IFERROR(INDEX(Queue_Subname_list!$B$2:$B$598,MATCH($AI64,Queue_Subname_list!$A$2:$A$598,0),1),"not found")</f>
        <v>Whirlwind</v>
      </c>
      <c r="AK64" s="12">
        <f>IFERROR(INDEX(Queue_Subname_list!$C$2:$C$598,MATCH($AI64,Queue_Subname_list!$A$2:$A$598,0),1),"not found")</f>
        <v>230</v>
      </c>
      <c r="AL64" s="12" cm="1">
        <f t="array" ref="AL64">IFERROR(MATCH(1,($AJ64=Substation_Info!$B$5:$B$322)*($AK64=Substation_Info!$C$5:$C$322),0),"notfound")</f>
        <v>314</v>
      </c>
      <c r="AM64" s="12">
        <f>IF($AL64="notfound",IFERROR(INDEX(Queue_Subname_list!$D$2:$D$594,MATCH($AI64,Queue_Subname_list!$A$2:$A$594,0),1),"not found"),0)</f>
        <v>0</v>
      </c>
      <c r="AN64" s="12">
        <f>IF($AL64="notfound",IFERROR(INDEX(Queue_Subname_list!$E$2:$E$594,MATCH($AI64,Queue_Subname_list!$A$2:$A$594,0),1),"not found"),0)</f>
        <v>0</v>
      </c>
      <c r="AO64" s="12" t="str" cm="1">
        <f t="array" ref="AO64">IF(AM64=0, "N/A",IFERROR(MATCH(1,($AM64=Substation_Info!$B$5:$B$322)*($AN64=Substation_Info!$C$5:$C$322),0),"notfound"))</f>
        <v>N/A</v>
      </c>
      <c r="AP64" s="12">
        <f t="shared" si="5"/>
        <v>1</v>
      </c>
      <c r="AQ64" s="11">
        <v>43830.333333333299</v>
      </c>
      <c r="AR64" s="11">
        <v>45321.333333333299</v>
      </c>
      <c r="AS64" s="10" t="s">
        <v>82</v>
      </c>
      <c r="AT64" s="10" t="s">
        <v>59</v>
      </c>
      <c r="AU64" s="10" t="s">
        <v>59</v>
      </c>
      <c r="AV64" s="10" t="s">
        <v>82</v>
      </c>
      <c r="AW64" s="10" t="s">
        <v>61</v>
      </c>
    </row>
    <row r="65" spans="1:49" s="26" customFormat="1" ht="25" x14ac:dyDescent="0.25">
      <c r="A65" s="32" t="s">
        <v>225</v>
      </c>
      <c r="B65" s="10">
        <v>1222</v>
      </c>
      <c r="C65" s="11">
        <v>42430</v>
      </c>
      <c r="D65" s="11">
        <v>42437.333333333299</v>
      </c>
      <c r="E65" s="10" t="s">
        <v>49</v>
      </c>
      <c r="F65" s="10" t="s">
        <v>226</v>
      </c>
      <c r="G65" s="10" t="s">
        <v>74</v>
      </c>
      <c r="H65" s="10"/>
      <c r="I65" s="10"/>
      <c r="J65" s="10" t="s">
        <v>75</v>
      </c>
      <c r="K65" s="10"/>
      <c r="L65" s="10"/>
      <c r="M65" s="10">
        <v>20</v>
      </c>
      <c r="N65" s="10"/>
      <c r="O65" s="10"/>
      <c r="P65" s="10">
        <v>20</v>
      </c>
      <c r="Q65" s="10" t="s">
        <v>92</v>
      </c>
      <c r="R65" s="10" t="s">
        <v>93</v>
      </c>
      <c r="S65" s="10" t="str" cm="1">
        <f t="array" ref="S65">IFERROR(INDEX(Queue_Subname_list!$K$3:$K$22,MATCH(1,($J65=Queue_Subname_list!$L$3:$L$22)*($K65=Queue_Subname_list!$M$3:$M$22)*($L65=Queue_Subname_list!$N$3:$N$22),0)),"Other")</f>
        <v>Solar</v>
      </c>
      <c r="T65" s="10">
        <f>IF(J65=Queue_Subname_list!$L$9,MIN(M65,P65),0)+IF(K65=Queue_Subname_list!$L$9,MIN(N65,P65),0)+IF(L65=Queue_Subname_list!$L$9,MIN(O65,P65),0)</f>
        <v>0</v>
      </c>
      <c r="U65" s="10">
        <f>IF(J65=Queue_Subname_list!$L$4,MIN(M65,P65),0)+IF(K65=Queue_Subname_list!$L$4,MIN(N65,P65),0)+IF(L65=Queue_Subname_list!$L$4,MIN(O65,P65),0)</f>
        <v>0</v>
      </c>
      <c r="V65" s="10">
        <f>IF(Q65="Energy Only",0,IF(S65="Wind Turbine",MIN(U65,P65),IF(OR(S65="Wind-Hybrid", S65="Wind-Solar-Hybrid"),MIN(MAX(P65-T65,0)/INDEX(Queue_Subname_list!$R$6:$T$6,1,MATCH(AH65,Queue_Subname_list!$R$4:$T$4,0)),U65),0)))</f>
        <v>0</v>
      </c>
      <c r="W65" s="10">
        <f t="shared" si="1"/>
        <v>0</v>
      </c>
      <c r="X65" s="10">
        <f>IF(AND(S65="Offshore Wind",OR(Q65="Full Capacity",Q65="Partial Capacity")),IF(J65=Queue_Subname_list!$L$5,M65,0)+IF(K65=Queue_Subname_list!$L$5,N65,0),0)</f>
        <v>0</v>
      </c>
      <c r="Y65" s="10">
        <f>IF(AND(S65="Offshore Wind",Q65="Energy Only"),IF(J65=Queue_Subname_list!$L$5,M65,0)+IF(K65=Queue_Subname_list!$L$5,N65,0),0)</f>
        <v>0</v>
      </c>
      <c r="Z65" s="10">
        <f>IF(J65=Queue_Subname_list!$L$8,MIN(M65,P65),0)+IF(K65=Queue_Subname_list!$L$8,MIN(N65,P65),0)+IF(L65=Queue_Subname_list!$L$8,MIN(O65,P65),0)</f>
        <v>20</v>
      </c>
      <c r="AA65" s="10">
        <f>IF(Q65="Energy Only",0,IF(S65="Solar",MIN(Z65,P65),IF(S65="Solar-Hybrid",MIN(MAX(P65-T65,0)/INDEX(Queue_Subname_list!$R$5:$T$5,1,MATCH(AH65,Queue_Subname_list!$R$4:$T$4,0)),MAX(P65-T65*0.5,0)/INDEX(Queue_Subname_list!$U$5:$W$5,1,MATCH(AH65,Queue_Subname_list!$U$4:$W$4,0)),Z65),0)))</f>
        <v>0</v>
      </c>
      <c r="AB65" s="10">
        <f t="shared" si="2"/>
        <v>20</v>
      </c>
      <c r="AC65" s="10">
        <f>IF(J65=Queue_Subname_list!$L$3,MIN(M65,P65),0)+IF(K65=Queue_Subname_list!$L$3,MIN(N65,P65),0)+IF(L65=Queue_Subname_list!$L$3,MIN(O65,P65),0)</f>
        <v>0</v>
      </c>
      <c r="AD65" s="10">
        <f t="shared" si="3"/>
        <v>0</v>
      </c>
      <c r="AE65" s="10" t="s">
        <v>227</v>
      </c>
      <c r="AF65" s="10" t="s">
        <v>159</v>
      </c>
      <c r="AG65" s="10" t="s">
        <v>56</v>
      </c>
      <c r="AH65" s="10" t="str">
        <f t="shared" si="4"/>
        <v>SDGE</v>
      </c>
      <c r="AI65" s="12" t="s">
        <v>160</v>
      </c>
      <c r="AJ65" s="12" t="str">
        <f>IFERROR(INDEX(Queue_Subname_list!$B$2:$B$598,MATCH($AI65,Queue_Subname_list!$A$2:$A$598,0),1),"not found")</f>
        <v>Hoodoo Wash</v>
      </c>
      <c r="AK65" s="12">
        <f>IFERROR(INDEX(Queue_Subname_list!$C$2:$C$598,MATCH($AI65,Queue_Subname_list!$A$2:$A$598,0),1),"not found")</f>
        <v>500</v>
      </c>
      <c r="AL65" s="12" cm="1">
        <f t="array" ref="AL65">IFERROR(MATCH(1,($AJ65=Substation_Info!$B$5:$B$322)*($AK65=Substation_Info!$C$5:$C$322),0),"notfound")</f>
        <v>107</v>
      </c>
      <c r="AM65" s="12">
        <f>IF($AL65="notfound",IFERROR(INDEX(Queue_Subname_list!$D$2:$D$594,MATCH($AI65,Queue_Subname_list!$A$2:$A$594,0),1),"not found"),0)</f>
        <v>0</v>
      </c>
      <c r="AN65" s="12">
        <f>IF($AL65="notfound",IFERROR(INDEX(Queue_Subname_list!$E$2:$E$594,MATCH($AI65,Queue_Subname_list!$A$2:$A$594,0),1),"not found"),0)</f>
        <v>0</v>
      </c>
      <c r="AO65" s="12" t="str" cm="1">
        <f t="array" ref="AO65">IF(AM65=0, "N/A",IFERROR(MATCH(1,($AM65=Substation_Info!$B$5:$B$322)*($AN65=Substation_Info!$C$5:$C$322),0),"notfound"))</f>
        <v>N/A</v>
      </c>
      <c r="AP65" s="12">
        <f t="shared" si="5"/>
        <v>1</v>
      </c>
      <c r="AQ65" s="11">
        <v>42705.333333333299</v>
      </c>
      <c r="AR65" s="11">
        <v>42705.333333333299</v>
      </c>
      <c r="AS65" s="10" t="s">
        <v>82</v>
      </c>
      <c r="AT65" s="10" t="s">
        <v>59</v>
      </c>
      <c r="AU65" s="10" t="s">
        <v>59</v>
      </c>
      <c r="AV65" s="10" t="s">
        <v>82</v>
      </c>
      <c r="AW65" s="10" t="s">
        <v>156</v>
      </c>
    </row>
    <row r="66" spans="1:49" s="26" customFormat="1" ht="25" x14ac:dyDescent="0.25">
      <c r="A66" s="32" t="s">
        <v>228</v>
      </c>
      <c r="B66" s="10">
        <v>1223</v>
      </c>
      <c r="C66" s="11">
        <v>42482</v>
      </c>
      <c r="D66" s="11">
        <v>42492.291666666701</v>
      </c>
      <c r="E66" s="10" t="s">
        <v>49</v>
      </c>
      <c r="F66" s="10" t="s">
        <v>229</v>
      </c>
      <c r="G66" s="10" t="s">
        <v>74</v>
      </c>
      <c r="H66" s="10" t="s">
        <v>63</v>
      </c>
      <c r="I66" s="10"/>
      <c r="J66" s="10" t="s">
        <v>75</v>
      </c>
      <c r="K66" s="10" t="s">
        <v>70</v>
      </c>
      <c r="L66" s="10"/>
      <c r="M66" s="10">
        <v>310.70699999999999</v>
      </c>
      <c r="N66" s="10">
        <v>300</v>
      </c>
      <c r="O66" s="10"/>
      <c r="P66" s="10">
        <v>300</v>
      </c>
      <c r="Q66" s="10" t="s">
        <v>92</v>
      </c>
      <c r="R66" s="10" t="s">
        <v>53</v>
      </c>
      <c r="S66" s="10" t="str" cm="1">
        <f t="array" ref="S66">IFERROR(INDEX(Queue_Subname_list!$K$3:$K$22,MATCH(1,($J66=Queue_Subname_list!$L$3:$L$22)*($K66=Queue_Subname_list!$M$3:$M$22)*($L66=Queue_Subname_list!$N$3:$N$22),0)),"Other")</f>
        <v>Solar-Hybrid</v>
      </c>
      <c r="T66" s="10">
        <f>IF(J66=Queue_Subname_list!$L$9,MIN(M66,P66),0)+IF(K66=Queue_Subname_list!$L$9,MIN(N66,P66),0)+IF(L66=Queue_Subname_list!$L$9,MIN(O66,P66),0)</f>
        <v>300</v>
      </c>
      <c r="U66" s="10">
        <f>IF(J66=Queue_Subname_list!$L$4,MIN(M66,P66),0)+IF(K66=Queue_Subname_list!$L$4,MIN(N66,P66),0)+IF(L66=Queue_Subname_list!$L$4,MIN(O66,P66),0)</f>
        <v>0</v>
      </c>
      <c r="V66" s="10">
        <f>IF(Q66="Energy Only",0,IF(S66="Wind Turbine",MIN(U66,P66),IF(OR(S66="Wind-Hybrid", S66="Wind-Solar-Hybrid"),MIN(MAX(P66-T66,0)/INDEX(Queue_Subname_list!$R$6:$T$6,1,MATCH(AH66,Queue_Subname_list!$R$4:$T$4,0)),U66),0)))</f>
        <v>0</v>
      </c>
      <c r="W66" s="10">
        <f t="shared" si="1"/>
        <v>0</v>
      </c>
      <c r="X66" s="10">
        <f>IF(AND(S66="Offshore Wind",OR(Q66="Full Capacity",Q66="Partial Capacity")),IF(J66=Queue_Subname_list!$L$5,M66,0)+IF(K66=Queue_Subname_list!$L$5,N66,0),0)</f>
        <v>0</v>
      </c>
      <c r="Y66" s="10">
        <f>IF(AND(S66="Offshore Wind",Q66="Energy Only"),IF(J66=Queue_Subname_list!$L$5,M66,0)+IF(K66=Queue_Subname_list!$L$5,N66,0),0)</f>
        <v>0</v>
      </c>
      <c r="Z66" s="10">
        <f>IF(J66=Queue_Subname_list!$L$8,MIN(M66,P66),0)+IF(K66=Queue_Subname_list!$L$8,MIN(N66,P66),0)+IF(L66=Queue_Subname_list!$L$8,MIN(O66,P66),0)</f>
        <v>300</v>
      </c>
      <c r="AA66" s="10">
        <f>IF(Q66="Energy Only",0,IF(S66="Solar",MIN(Z66,P66),IF(S66="Solar-Hybrid",MIN(MAX(P66-T66,0)/INDEX(Queue_Subname_list!$R$5:$T$5,1,MATCH(AH66,Queue_Subname_list!$R$4:$T$4,0)),MAX(P66-T66*0.5,0)/INDEX(Queue_Subname_list!$U$5:$W$5,1,MATCH(AH66,Queue_Subname_list!$U$4:$W$4,0)),Z66),0)))</f>
        <v>0</v>
      </c>
      <c r="AB66" s="10">
        <f t="shared" si="2"/>
        <v>300</v>
      </c>
      <c r="AC66" s="10">
        <f>IF(J66=Queue_Subname_list!$L$3,MIN(M66,P66),0)+IF(K66=Queue_Subname_list!$L$3,MIN(N66,P66),0)+IF(L66=Queue_Subname_list!$L$3,MIN(O66,P66),0)</f>
        <v>0</v>
      </c>
      <c r="AD66" s="10">
        <f t="shared" si="3"/>
        <v>0</v>
      </c>
      <c r="AE66" s="10" t="s">
        <v>139</v>
      </c>
      <c r="AF66" s="10" t="s">
        <v>55</v>
      </c>
      <c r="AG66" s="10" t="s">
        <v>88</v>
      </c>
      <c r="AH66" s="10" t="str">
        <f t="shared" si="4"/>
        <v>PGAE</v>
      </c>
      <c r="AI66" s="12" t="s">
        <v>198</v>
      </c>
      <c r="AJ66" s="12" t="str">
        <f>IFERROR(INDEX(Queue_Subname_list!$B$2:$B$598,MATCH($AI66,Queue_Subname_list!$A$2:$A$598,0),1),"not found")</f>
        <v>Mustang</v>
      </c>
      <c r="AK66" s="12">
        <f>IFERROR(INDEX(Queue_Subname_list!$C$2:$C$598,MATCH($AI66,Queue_Subname_list!$A$2:$A$598,0),1),"not found")</f>
        <v>230</v>
      </c>
      <c r="AL66" s="12" cm="1">
        <f t="array" ref="AL66">IFERROR(MATCH(1,($AJ66=Substation_Info!$B$5:$B$322)*($AK66=Substation_Info!$C$5:$C$322),0),"notfound")</f>
        <v>185</v>
      </c>
      <c r="AM66" s="12">
        <f>IF($AL66="notfound",IFERROR(INDEX(Queue_Subname_list!$D$2:$D$594,MATCH($AI66,Queue_Subname_list!$A$2:$A$594,0),1),"not found"),0)</f>
        <v>0</v>
      </c>
      <c r="AN66" s="12">
        <f>IF($AL66="notfound",IFERROR(INDEX(Queue_Subname_list!$E$2:$E$594,MATCH($AI66,Queue_Subname_list!$A$2:$A$594,0),1),"not found"),0)</f>
        <v>0</v>
      </c>
      <c r="AO66" s="12" t="str" cm="1">
        <f t="array" ref="AO66">IF(AM66=0, "N/A",IFERROR(MATCH(1,($AM66=Substation_Info!$B$5:$B$322)*($AN66=Substation_Info!$C$5:$C$322),0),"notfound"))</f>
        <v>N/A</v>
      </c>
      <c r="AP66" s="12">
        <f t="shared" si="5"/>
        <v>1</v>
      </c>
      <c r="AQ66" s="11">
        <v>44196.333333333299</v>
      </c>
      <c r="AR66" s="11">
        <v>45412.291666666701</v>
      </c>
      <c r="AS66" s="10" t="s">
        <v>82</v>
      </c>
      <c r="AT66" s="10" t="s">
        <v>59</v>
      </c>
      <c r="AU66" s="10" t="s">
        <v>59</v>
      </c>
      <c r="AV66" s="10" t="s">
        <v>82</v>
      </c>
      <c r="AW66" s="10" t="s">
        <v>156</v>
      </c>
    </row>
    <row r="67" spans="1:49" s="26" customFormat="1" ht="25" x14ac:dyDescent="0.25">
      <c r="A67" s="32" t="s">
        <v>230</v>
      </c>
      <c r="B67" s="10">
        <v>1239</v>
      </c>
      <c r="C67" s="11">
        <v>42493</v>
      </c>
      <c r="D67" s="11">
        <v>42492.291666666701</v>
      </c>
      <c r="E67" s="10" t="s">
        <v>49</v>
      </c>
      <c r="F67" s="10" t="s">
        <v>229</v>
      </c>
      <c r="G67" s="10" t="s">
        <v>74</v>
      </c>
      <c r="H67" s="10"/>
      <c r="I67" s="10"/>
      <c r="J67" s="10" t="s">
        <v>75</v>
      </c>
      <c r="K67" s="10"/>
      <c r="L67" s="10"/>
      <c r="M67" s="10">
        <v>28.35</v>
      </c>
      <c r="N67" s="10"/>
      <c r="O67" s="10"/>
      <c r="P67" s="10">
        <v>26.5</v>
      </c>
      <c r="Q67" s="10" t="s">
        <v>92</v>
      </c>
      <c r="R67" s="10" t="s">
        <v>53</v>
      </c>
      <c r="S67" s="10" t="str" cm="1">
        <f t="array" ref="S67">IFERROR(INDEX(Queue_Subname_list!$K$3:$K$22,MATCH(1,($J67=Queue_Subname_list!$L$3:$L$22)*($K67=Queue_Subname_list!$M$3:$M$22)*($L67=Queue_Subname_list!$N$3:$N$22),0)),"Other")</f>
        <v>Solar</v>
      </c>
      <c r="T67" s="10">
        <f>IF(J67=Queue_Subname_list!$L$9,MIN(M67,P67),0)+IF(K67=Queue_Subname_list!$L$9,MIN(N67,P67),0)+IF(L67=Queue_Subname_list!$L$9,MIN(O67,P67),0)</f>
        <v>0</v>
      </c>
      <c r="U67" s="10">
        <f>IF(J67=Queue_Subname_list!$L$4,MIN(M67,P67),0)+IF(K67=Queue_Subname_list!$L$4,MIN(N67,P67),0)+IF(L67=Queue_Subname_list!$L$4,MIN(O67,P67),0)</f>
        <v>0</v>
      </c>
      <c r="V67" s="10">
        <f>IF(Q67="Energy Only",0,IF(S67="Wind Turbine",MIN(U67,P67),IF(OR(S67="Wind-Hybrid", S67="Wind-Solar-Hybrid"),MIN(MAX(P67-T67,0)/INDEX(Queue_Subname_list!$R$6:$T$6,1,MATCH(AH67,Queue_Subname_list!$R$4:$T$4,0)),U67),0)))</f>
        <v>0</v>
      </c>
      <c r="W67" s="10">
        <f t="shared" si="1"/>
        <v>0</v>
      </c>
      <c r="X67" s="10">
        <f>IF(AND(S67="Offshore Wind",OR(Q67="Full Capacity",Q67="Partial Capacity")),IF(J67=Queue_Subname_list!$L$5,M67,0)+IF(K67=Queue_Subname_list!$L$5,N67,0),0)</f>
        <v>0</v>
      </c>
      <c r="Y67" s="10">
        <f>IF(AND(S67="Offshore Wind",Q67="Energy Only"),IF(J67=Queue_Subname_list!$L$5,M67,0)+IF(K67=Queue_Subname_list!$L$5,N67,0),0)</f>
        <v>0</v>
      </c>
      <c r="Z67" s="10">
        <f>IF(J67=Queue_Subname_list!$L$8,MIN(M67,P67),0)+IF(K67=Queue_Subname_list!$L$8,MIN(N67,P67),0)+IF(L67=Queue_Subname_list!$L$8,MIN(O67,P67),0)</f>
        <v>26.5</v>
      </c>
      <c r="AA67" s="10">
        <f>IF(Q67="Energy Only",0,IF(S67="Solar",MIN(Z67,P67),IF(S67="Solar-Hybrid",MIN(MAX(P67-T67,0)/INDEX(Queue_Subname_list!$R$5:$T$5,1,MATCH(AH67,Queue_Subname_list!$R$4:$T$4,0)),MAX(P67-T67*0.5,0)/INDEX(Queue_Subname_list!$U$5:$W$5,1,MATCH(AH67,Queue_Subname_list!$U$4:$W$4,0)),Z67),0)))</f>
        <v>0</v>
      </c>
      <c r="AB67" s="10">
        <f t="shared" si="2"/>
        <v>26.5</v>
      </c>
      <c r="AC67" s="10">
        <f>IF(J67=Queue_Subname_list!$L$3,MIN(M67,P67),0)+IF(K67=Queue_Subname_list!$L$3,MIN(N67,P67),0)+IF(L67=Queue_Subname_list!$L$3,MIN(O67,P67),0)</f>
        <v>0</v>
      </c>
      <c r="AD67" s="10">
        <f t="shared" si="3"/>
        <v>0</v>
      </c>
      <c r="AE67" s="10" t="s">
        <v>124</v>
      </c>
      <c r="AF67" s="10" t="s">
        <v>55</v>
      </c>
      <c r="AG67" s="10" t="s">
        <v>88</v>
      </c>
      <c r="AH67" s="10" t="str">
        <f t="shared" si="4"/>
        <v>PGAE</v>
      </c>
      <c r="AI67" s="12" t="s">
        <v>231</v>
      </c>
      <c r="AJ67" s="12" t="str">
        <f>IFERROR(INDEX(Queue_Subname_list!$B$2:$B$598,MATCH($AI67,Queue_Subname_list!$A$2:$A$598,0),1),"not found")</f>
        <v>Los Banos</v>
      </c>
      <c r="AK67" s="12">
        <f>IFERROR(INDEX(Queue_Subname_list!$C$2:$C$598,MATCH($AI67,Queue_Subname_list!$A$2:$A$598,0),1),"not found")</f>
        <v>230</v>
      </c>
      <c r="AL67" s="12" cm="1">
        <f t="array" ref="AL67">IFERROR(MATCH(1,($AJ67=Substation_Info!$B$5:$B$322)*($AK67=Substation_Info!$C$5:$C$322),0),"notfound")</f>
        <v>148</v>
      </c>
      <c r="AM67" s="12">
        <f>IF($AL67="notfound",IFERROR(INDEX(Queue_Subname_list!$D$2:$D$594,MATCH($AI67,Queue_Subname_list!$A$2:$A$594,0),1),"not found"),0)</f>
        <v>0</v>
      </c>
      <c r="AN67" s="12">
        <f>IF($AL67="notfound",IFERROR(INDEX(Queue_Subname_list!$E$2:$E$594,MATCH($AI67,Queue_Subname_list!$A$2:$A$594,0),1),"not found"),0)</f>
        <v>0</v>
      </c>
      <c r="AO67" s="12" t="str" cm="1">
        <f t="array" ref="AO67">IF(AM67=0, "N/A",IFERROR(MATCH(1,($AM67=Substation_Info!$B$5:$B$322)*($AN67=Substation_Info!$C$5:$C$322),0),"notfound"))</f>
        <v>N/A</v>
      </c>
      <c r="AP67" s="12">
        <f t="shared" si="5"/>
        <v>1</v>
      </c>
      <c r="AQ67" s="11">
        <v>43678.291666666701</v>
      </c>
      <c r="AR67" s="11">
        <v>43678.291666666701</v>
      </c>
      <c r="AS67" s="10" t="s">
        <v>82</v>
      </c>
      <c r="AT67" s="10" t="s">
        <v>59</v>
      </c>
      <c r="AU67" s="10" t="s">
        <v>59</v>
      </c>
      <c r="AV67" s="10" t="s">
        <v>82</v>
      </c>
      <c r="AW67" s="10" t="s">
        <v>156</v>
      </c>
    </row>
    <row r="68" spans="1:49" s="26" customFormat="1" ht="25" x14ac:dyDescent="0.25">
      <c r="A68" s="32" t="s">
        <v>232</v>
      </c>
      <c r="B68" s="10">
        <v>1242</v>
      </c>
      <c r="C68" s="11">
        <v>42493</v>
      </c>
      <c r="D68" s="11">
        <v>42492.291666666701</v>
      </c>
      <c r="E68" s="10" t="s">
        <v>49</v>
      </c>
      <c r="F68" s="10" t="s">
        <v>229</v>
      </c>
      <c r="G68" s="10" t="s">
        <v>74</v>
      </c>
      <c r="H68" s="10"/>
      <c r="I68" s="10"/>
      <c r="J68" s="10" t="s">
        <v>75</v>
      </c>
      <c r="K68" s="10"/>
      <c r="L68" s="10"/>
      <c r="M68" s="10">
        <v>254</v>
      </c>
      <c r="N68" s="10"/>
      <c r="O68" s="10"/>
      <c r="P68" s="10">
        <v>246.4</v>
      </c>
      <c r="Q68" s="10" t="s">
        <v>65</v>
      </c>
      <c r="R68" s="10" t="s">
        <v>53</v>
      </c>
      <c r="S68" s="10" t="str" cm="1">
        <f t="array" ref="S68">IFERROR(INDEX(Queue_Subname_list!$K$3:$K$22,MATCH(1,($J68=Queue_Subname_list!$L$3:$L$22)*($K68=Queue_Subname_list!$M$3:$M$22)*($L68=Queue_Subname_list!$N$3:$N$22),0)),"Other")</f>
        <v>Solar</v>
      </c>
      <c r="T68" s="10">
        <f>IF(J68=Queue_Subname_list!$L$9,MIN(M68,P68),0)+IF(K68=Queue_Subname_list!$L$9,MIN(N68,P68),0)+IF(L68=Queue_Subname_list!$L$9,MIN(O68,P68),0)</f>
        <v>0</v>
      </c>
      <c r="U68" s="10">
        <f>IF(J68=Queue_Subname_list!$L$4,MIN(M68,P68),0)+IF(K68=Queue_Subname_list!$L$4,MIN(N68,P68),0)+IF(L68=Queue_Subname_list!$L$4,MIN(O68,P68),0)</f>
        <v>0</v>
      </c>
      <c r="V68" s="10">
        <f>IF(Q68="Energy Only",0,IF(S68="Wind Turbine",MIN(U68,P68),IF(OR(S68="Wind-Hybrid", S68="Wind-Solar-Hybrid"),MIN(MAX(P68-T68,0)/INDEX(Queue_Subname_list!$R$6:$T$6,1,MATCH(AH68,Queue_Subname_list!$R$4:$T$4,0)),U68),0)))</f>
        <v>0</v>
      </c>
      <c r="W68" s="10">
        <f t="shared" si="1"/>
        <v>0</v>
      </c>
      <c r="X68" s="10">
        <f>IF(AND(S68="Offshore Wind",OR(Q68="Full Capacity",Q68="Partial Capacity")),IF(J68=Queue_Subname_list!$L$5,M68,0)+IF(K68=Queue_Subname_list!$L$5,N68,0),0)</f>
        <v>0</v>
      </c>
      <c r="Y68" s="10">
        <f>IF(AND(S68="Offshore Wind",Q68="Energy Only"),IF(J68=Queue_Subname_list!$L$5,M68,0)+IF(K68=Queue_Subname_list!$L$5,N68,0),0)</f>
        <v>0</v>
      </c>
      <c r="Z68" s="10">
        <f>IF(J68=Queue_Subname_list!$L$8,MIN(M68,P68),0)+IF(K68=Queue_Subname_list!$L$8,MIN(N68,P68),0)+IF(L68=Queue_Subname_list!$L$8,MIN(O68,P68),0)</f>
        <v>246.4</v>
      </c>
      <c r="AA68" s="10">
        <f>IF(Q68="Energy Only",0,IF(S68="Solar",MIN(Z68,P68),IF(S68="Solar-Hybrid",MIN(MAX(P68-T68,0)/INDEX(Queue_Subname_list!$R$5:$T$5,1,MATCH(AH68,Queue_Subname_list!$R$4:$T$4,0)),MAX(P68-T68*0.5,0)/INDEX(Queue_Subname_list!$U$5:$W$5,1,MATCH(AH68,Queue_Subname_list!$U$4:$W$4,0)),Z68),0)))</f>
        <v>246.4</v>
      </c>
      <c r="AB68" s="10">
        <f t="shared" si="2"/>
        <v>0</v>
      </c>
      <c r="AC68" s="10">
        <f>IF(J68=Queue_Subname_list!$L$3,MIN(M68,P68),0)+IF(K68=Queue_Subname_list!$L$3,MIN(N68,P68),0)+IF(L68=Queue_Subname_list!$L$3,MIN(O68,P68),0)</f>
        <v>0</v>
      </c>
      <c r="AD68" s="10">
        <f t="shared" si="3"/>
        <v>0</v>
      </c>
      <c r="AE68" s="10" t="s">
        <v>139</v>
      </c>
      <c r="AF68" s="10" t="s">
        <v>55</v>
      </c>
      <c r="AG68" s="10" t="s">
        <v>88</v>
      </c>
      <c r="AH68" s="10" t="str">
        <f t="shared" si="4"/>
        <v>PGAE</v>
      </c>
      <c r="AI68" s="12" t="s">
        <v>233</v>
      </c>
      <c r="AJ68" s="12" t="str">
        <f>IFERROR(INDEX(Queue_Subname_list!$B$2:$B$598,MATCH($AI68,Queue_Subname_list!$A$2:$A$598,0),1),"not found")</f>
        <v>Gates</v>
      </c>
      <c r="AK68" s="12">
        <f>IFERROR(INDEX(Queue_Subname_list!$C$2:$C$598,MATCH($AI68,Queue_Subname_list!$A$2:$A$598,0),1),"not found")</f>
        <v>230</v>
      </c>
      <c r="AL68" s="12" cm="1">
        <f t="array" ref="AL68">IFERROR(MATCH(1,($AJ68=Substation_Info!$B$5:$B$322)*($AK68=Substation_Info!$C$5:$C$322),0),"notfound")</f>
        <v>86</v>
      </c>
      <c r="AM68" s="12">
        <f>IF($AL68="notfound",IFERROR(INDEX(Queue_Subname_list!$D$2:$D$594,MATCH($AI68,Queue_Subname_list!$A$2:$A$594,0),1),"not found"),0)</f>
        <v>0</v>
      </c>
      <c r="AN68" s="12">
        <f>IF($AL68="notfound",IFERROR(INDEX(Queue_Subname_list!$E$2:$E$594,MATCH($AI68,Queue_Subname_list!$A$2:$A$594,0),1),"not found"),0)</f>
        <v>0</v>
      </c>
      <c r="AO68" s="12" t="str" cm="1">
        <f t="array" ref="AO68">IF(AM68=0, "N/A",IFERROR(MATCH(1,($AM68=Substation_Info!$B$5:$B$322)*($AN68=Substation_Info!$C$5:$C$322),0),"notfound"))</f>
        <v>N/A</v>
      </c>
      <c r="AP68" s="12">
        <f t="shared" si="5"/>
        <v>1</v>
      </c>
      <c r="AQ68" s="11">
        <v>45021.291666666701</v>
      </c>
      <c r="AR68" s="11">
        <v>45359.333333333299</v>
      </c>
      <c r="AS68" s="10" t="s">
        <v>82</v>
      </c>
      <c r="AT68" s="10" t="s">
        <v>59</v>
      </c>
      <c r="AU68" s="10" t="s">
        <v>59</v>
      </c>
      <c r="AV68" s="10" t="s">
        <v>82</v>
      </c>
      <c r="AW68" s="10" t="s">
        <v>61</v>
      </c>
    </row>
    <row r="69" spans="1:49" s="26" customFormat="1" ht="12.5" x14ac:dyDescent="0.25">
      <c r="A69" s="32" t="s">
        <v>234</v>
      </c>
      <c r="B69" s="10">
        <v>1243</v>
      </c>
      <c r="C69" s="11">
        <v>42493</v>
      </c>
      <c r="D69" s="11">
        <v>42492.291666666701</v>
      </c>
      <c r="E69" s="10" t="s">
        <v>49</v>
      </c>
      <c r="F69" s="10" t="s">
        <v>229</v>
      </c>
      <c r="G69" s="10" t="s">
        <v>74</v>
      </c>
      <c r="H69" s="10"/>
      <c r="I69" s="10"/>
      <c r="J69" s="10" t="s">
        <v>75</v>
      </c>
      <c r="K69" s="10"/>
      <c r="L69" s="10"/>
      <c r="M69" s="10">
        <v>254</v>
      </c>
      <c r="N69" s="10"/>
      <c r="O69" s="10"/>
      <c r="P69" s="10">
        <v>249.7</v>
      </c>
      <c r="Q69" s="10" t="s">
        <v>65</v>
      </c>
      <c r="R69" s="10" t="s">
        <v>53</v>
      </c>
      <c r="S69" s="10" t="str" cm="1">
        <f t="array" ref="S69">IFERROR(INDEX(Queue_Subname_list!$K$3:$K$22,MATCH(1,($J69=Queue_Subname_list!$L$3:$L$22)*($K69=Queue_Subname_list!$M$3:$M$22)*($L69=Queue_Subname_list!$N$3:$N$22),0)),"Other")</f>
        <v>Solar</v>
      </c>
      <c r="T69" s="10">
        <f>IF(J69=Queue_Subname_list!$L$9,MIN(M69,P69),0)+IF(K69=Queue_Subname_list!$L$9,MIN(N69,P69),0)+IF(L69=Queue_Subname_list!$L$9,MIN(O69,P69),0)</f>
        <v>0</v>
      </c>
      <c r="U69" s="10">
        <f>IF(J69=Queue_Subname_list!$L$4,MIN(M69,P69),0)+IF(K69=Queue_Subname_list!$L$4,MIN(N69,P69),0)+IF(L69=Queue_Subname_list!$L$4,MIN(O69,P69),0)</f>
        <v>0</v>
      </c>
      <c r="V69" s="10">
        <f>IF(Q69="Energy Only",0,IF(S69="Wind Turbine",MIN(U69,P69),IF(OR(S69="Wind-Hybrid", S69="Wind-Solar-Hybrid"),MIN(MAX(P69-T69,0)/INDEX(Queue_Subname_list!$R$6:$T$6,1,MATCH(AH69,Queue_Subname_list!$R$4:$T$4,0)),U69),0)))</f>
        <v>0</v>
      </c>
      <c r="W69" s="10">
        <f t="shared" ref="W69:W132" si="6">U69-V69</f>
        <v>0</v>
      </c>
      <c r="X69" s="10">
        <f>IF(AND(S69="Offshore Wind",OR(Q69="Full Capacity",Q69="Partial Capacity")),IF(J69=Queue_Subname_list!$L$5,M69,0)+IF(K69=Queue_Subname_list!$L$5,N69,0),0)</f>
        <v>0</v>
      </c>
      <c r="Y69" s="10">
        <f>IF(AND(S69="Offshore Wind",Q69="Energy Only"),IF(J69=Queue_Subname_list!$L$5,M69,0)+IF(K69=Queue_Subname_list!$L$5,N69,0),0)</f>
        <v>0</v>
      </c>
      <c r="Z69" s="10">
        <f>IF(J69=Queue_Subname_list!$L$8,MIN(M69,P69),0)+IF(K69=Queue_Subname_list!$L$8,MIN(N69,P69),0)+IF(L69=Queue_Subname_list!$L$8,MIN(O69,P69),0)</f>
        <v>249.7</v>
      </c>
      <c r="AA69" s="10">
        <f>IF(Q69="Energy Only",0,IF(S69="Solar",MIN(Z69,P69),IF(S69="Solar-Hybrid",MIN(MAX(P69-T69,0)/INDEX(Queue_Subname_list!$R$5:$T$5,1,MATCH(AH69,Queue_Subname_list!$R$4:$T$4,0)),MAX(P69-T69*0.5,0)/INDEX(Queue_Subname_list!$U$5:$W$5,1,MATCH(AH69,Queue_Subname_list!$U$4:$W$4,0)),Z69),0)))</f>
        <v>249.7</v>
      </c>
      <c r="AB69" s="10">
        <f t="shared" ref="AB69:AB132" si="7">Z69-AA69</f>
        <v>0</v>
      </c>
      <c r="AC69" s="10">
        <f>IF(J69=Queue_Subname_list!$L$3,MIN(M69,P69),0)+IF(K69=Queue_Subname_list!$L$3,MIN(N69,P69),0)+IF(L69=Queue_Subname_list!$L$3,MIN(O69,P69),0)</f>
        <v>0</v>
      </c>
      <c r="AD69" s="10">
        <f t="shared" ref="AD69:AD132" si="8">IF(S69="LDES",P69,0)</f>
        <v>0</v>
      </c>
      <c r="AE69" s="10" t="s">
        <v>139</v>
      </c>
      <c r="AF69" s="10" t="s">
        <v>55</v>
      </c>
      <c r="AG69" s="10" t="s">
        <v>88</v>
      </c>
      <c r="AH69" s="10" t="str">
        <f t="shared" ref="AH69:AH132" si="9">IF(OR(AG69="SDGE",AG69="SCE",AG69="PGAE"),AG69,"SCE")</f>
        <v>PGAE</v>
      </c>
      <c r="AI69" s="12" t="s">
        <v>149</v>
      </c>
      <c r="AJ69" s="12" t="str">
        <f>IFERROR(INDEX(Queue_Subname_list!$B$2:$B$598,MATCH($AI69,Queue_Subname_list!$A$2:$A$598,0),1),"not found")</f>
        <v>Gates</v>
      </c>
      <c r="AK69" s="12">
        <f>IFERROR(INDEX(Queue_Subname_list!$C$2:$C$598,MATCH($AI69,Queue_Subname_list!$A$2:$A$598,0),1),"not found")</f>
        <v>230</v>
      </c>
      <c r="AL69" s="12" cm="1">
        <f t="array" ref="AL69">IFERROR(MATCH(1,($AJ69=Substation_Info!$B$5:$B$322)*($AK69=Substation_Info!$C$5:$C$322),0),"notfound")</f>
        <v>86</v>
      </c>
      <c r="AM69" s="12">
        <f>IF($AL69="notfound",IFERROR(INDEX(Queue_Subname_list!$D$2:$D$594,MATCH($AI69,Queue_Subname_list!$A$2:$A$594,0),1),"not found"),0)</f>
        <v>0</v>
      </c>
      <c r="AN69" s="12">
        <f>IF($AL69="notfound",IFERROR(INDEX(Queue_Subname_list!$E$2:$E$594,MATCH($AI69,Queue_Subname_list!$A$2:$A$594,0),1),"not found"),0)</f>
        <v>0</v>
      </c>
      <c r="AO69" s="12" t="str" cm="1">
        <f t="array" ref="AO69">IF(AM69=0, "N/A",IFERROR(MATCH(1,($AM69=Substation_Info!$B$5:$B$322)*($AN69=Substation_Info!$C$5:$C$322),0),"notfound"))</f>
        <v>N/A</v>
      </c>
      <c r="AP69" s="12">
        <f t="shared" ref="AP69:AP132" si="10">IF(AND(AL69="notfound",OR(AO69="not found",AO69="N/A"))=TRUE,0,1)</f>
        <v>1</v>
      </c>
      <c r="AQ69" s="11">
        <v>44657.291666666701</v>
      </c>
      <c r="AR69" s="11">
        <v>45359.333333333299</v>
      </c>
      <c r="AS69" s="10" t="s">
        <v>82</v>
      </c>
      <c r="AT69" s="10" t="s">
        <v>59</v>
      </c>
      <c r="AU69" s="10" t="s">
        <v>59</v>
      </c>
      <c r="AV69" s="10" t="s">
        <v>82</v>
      </c>
      <c r="AW69" s="10" t="s">
        <v>61</v>
      </c>
    </row>
    <row r="70" spans="1:49" s="26" customFormat="1" ht="25" x14ac:dyDescent="0.25">
      <c r="A70" s="32" t="s">
        <v>235</v>
      </c>
      <c r="B70" s="10">
        <v>1244</v>
      </c>
      <c r="C70" s="11">
        <v>42490</v>
      </c>
      <c r="D70" s="11">
        <v>42492.291666666701</v>
      </c>
      <c r="E70" s="10" t="s">
        <v>49</v>
      </c>
      <c r="F70" s="10" t="s">
        <v>229</v>
      </c>
      <c r="G70" s="10" t="s">
        <v>74</v>
      </c>
      <c r="H70" s="10" t="s">
        <v>63</v>
      </c>
      <c r="I70" s="10"/>
      <c r="J70" s="10" t="s">
        <v>75</v>
      </c>
      <c r="K70" s="10" t="s">
        <v>70</v>
      </c>
      <c r="L70" s="10"/>
      <c r="M70" s="10">
        <v>220</v>
      </c>
      <c r="N70" s="10">
        <v>154.5</v>
      </c>
      <c r="O70" s="10"/>
      <c r="P70" s="10">
        <v>300</v>
      </c>
      <c r="Q70" s="10" t="s">
        <v>65</v>
      </c>
      <c r="R70" s="10" t="s">
        <v>53</v>
      </c>
      <c r="S70" s="10" t="str" cm="1">
        <f t="array" ref="S70">IFERROR(INDEX(Queue_Subname_list!$K$3:$K$22,MATCH(1,($J70=Queue_Subname_list!$L$3:$L$22)*($K70=Queue_Subname_list!$M$3:$M$22)*($L70=Queue_Subname_list!$N$3:$N$22),0)),"Other")</f>
        <v>Solar-Hybrid</v>
      </c>
      <c r="T70" s="10">
        <f>IF(J70=Queue_Subname_list!$L$9,MIN(M70,P70),0)+IF(K70=Queue_Subname_list!$L$9,MIN(N70,P70),0)+IF(L70=Queue_Subname_list!$L$9,MIN(O70,P70),0)</f>
        <v>154.5</v>
      </c>
      <c r="U70" s="10">
        <f>IF(J70=Queue_Subname_list!$L$4,MIN(M70,P70),0)+IF(K70=Queue_Subname_list!$L$4,MIN(N70,P70),0)+IF(L70=Queue_Subname_list!$L$4,MIN(O70,P70),0)</f>
        <v>0</v>
      </c>
      <c r="V70" s="10">
        <f>IF(Q70="Energy Only",0,IF(S70="Wind Turbine",MIN(U70,P70),IF(OR(S70="Wind-Hybrid", S70="Wind-Solar-Hybrid"),MIN(MAX(P70-T70,0)/INDEX(Queue_Subname_list!$R$6:$T$6,1,MATCH(AH70,Queue_Subname_list!$R$4:$T$4,0)),U70),0)))</f>
        <v>0</v>
      </c>
      <c r="W70" s="10">
        <f t="shared" si="6"/>
        <v>0</v>
      </c>
      <c r="X70" s="10">
        <f>IF(AND(S70="Offshore Wind",OR(Q70="Full Capacity",Q70="Partial Capacity")),IF(J70=Queue_Subname_list!$L$5,M70,0)+IF(K70=Queue_Subname_list!$L$5,N70,0),0)</f>
        <v>0</v>
      </c>
      <c r="Y70" s="10">
        <f>IF(AND(S70="Offshore Wind",Q70="Energy Only"),IF(J70=Queue_Subname_list!$L$5,M70,0)+IF(K70=Queue_Subname_list!$L$5,N70,0),0)</f>
        <v>0</v>
      </c>
      <c r="Z70" s="10">
        <f>IF(J70=Queue_Subname_list!$L$8,MIN(M70,P70),0)+IF(K70=Queue_Subname_list!$L$8,MIN(N70,P70),0)+IF(L70=Queue_Subname_list!$L$8,MIN(O70,P70),0)</f>
        <v>220</v>
      </c>
      <c r="AA70" s="10">
        <f>IF(Q70="Energy Only",0,IF(S70="Solar",MIN(Z70,P70),IF(S70="Solar-Hybrid",MIN(MAX(P70-T70,0)/INDEX(Queue_Subname_list!$R$5:$T$5,1,MATCH(AH70,Queue_Subname_list!$R$4:$T$4,0)),MAX(P70-T70*0.5,0)/INDEX(Queue_Subname_list!$U$5:$W$5,1,MATCH(AH70,Queue_Subname_list!$U$4:$W$4,0)),Z70),0)))</f>
        <v>220</v>
      </c>
      <c r="AB70" s="10">
        <f t="shared" si="7"/>
        <v>0</v>
      </c>
      <c r="AC70" s="10">
        <f>IF(J70=Queue_Subname_list!$L$3,MIN(M70,P70),0)+IF(K70=Queue_Subname_list!$L$3,MIN(N70,P70),0)+IF(L70=Queue_Subname_list!$L$3,MIN(O70,P70),0)</f>
        <v>0</v>
      </c>
      <c r="AD70" s="10">
        <f t="shared" si="8"/>
        <v>0</v>
      </c>
      <c r="AE70" s="10" t="s">
        <v>236</v>
      </c>
      <c r="AF70" s="10" t="s">
        <v>55</v>
      </c>
      <c r="AG70" s="10" t="s">
        <v>88</v>
      </c>
      <c r="AH70" s="10" t="str">
        <f t="shared" si="9"/>
        <v>PGAE</v>
      </c>
      <c r="AI70" s="12" t="s">
        <v>237</v>
      </c>
      <c r="AJ70" s="12" t="str">
        <f>IFERROR(INDEX(Queue_Subname_list!$B$2:$B$598,MATCH($AI70,Queue_Subname_list!$A$2:$A$598,0),1),"not found")</f>
        <v>Westley</v>
      </c>
      <c r="AK70" s="12">
        <f>IFERROR(INDEX(Queue_Subname_list!$C$2:$C$598,MATCH($AI70,Queue_Subname_list!$A$2:$A$598,0),1),"not found")</f>
        <v>230</v>
      </c>
      <c r="AL70" s="12" cm="1">
        <f t="array" ref="AL70">IFERROR(MATCH(1,($AJ70=Substation_Info!$B$5:$B$322)*($AK70=Substation_Info!$C$5:$C$322),0),"notfound")</f>
        <v>308</v>
      </c>
      <c r="AM70" s="12">
        <f>IF($AL70="notfound",IFERROR(INDEX(Queue_Subname_list!$D$2:$D$594,MATCH($AI70,Queue_Subname_list!$A$2:$A$594,0),1),"not found"),0)</f>
        <v>0</v>
      </c>
      <c r="AN70" s="12">
        <f>IF($AL70="notfound",IFERROR(INDEX(Queue_Subname_list!$E$2:$E$594,MATCH($AI70,Queue_Subname_list!$A$2:$A$594,0),1),"not found"),0)</f>
        <v>0</v>
      </c>
      <c r="AO70" s="12" t="str" cm="1">
        <f t="array" ref="AO70">IF(AM70=0, "N/A",IFERROR(MATCH(1,($AM70=Substation_Info!$B$5:$B$322)*($AN70=Substation_Info!$C$5:$C$322),0),"notfound"))</f>
        <v>N/A</v>
      </c>
      <c r="AP70" s="12">
        <f t="shared" si="10"/>
        <v>1</v>
      </c>
      <c r="AQ70" s="11">
        <v>43900.291666666701</v>
      </c>
      <c r="AR70" s="11">
        <v>45105.291666666701</v>
      </c>
      <c r="AS70" s="10" t="s">
        <v>82</v>
      </c>
      <c r="AT70" s="10" t="s">
        <v>59</v>
      </c>
      <c r="AU70" s="10" t="s">
        <v>59</v>
      </c>
      <c r="AV70" s="10" t="s">
        <v>82</v>
      </c>
      <c r="AW70" s="10" t="s">
        <v>61</v>
      </c>
    </row>
    <row r="71" spans="1:49" s="26" customFormat="1" ht="25" x14ac:dyDescent="0.25">
      <c r="A71" s="32" t="s">
        <v>238</v>
      </c>
      <c r="B71" s="10">
        <v>1259</v>
      </c>
      <c r="C71" s="11">
        <v>42487</v>
      </c>
      <c r="D71" s="11">
        <v>42492.291666666701</v>
      </c>
      <c r="E71" s="10" t="s">
        <v>49</v>
      </c>
      <c r="F71" s="10" t="s">
        <v>229</v>
      </c>
      <c r="G71" s="10" t="s">
        <v>74</v>
      </c>
      <c r="H71" s="10"/>
      <c r="I71" s="10"/>
      <c r="J71" s="10" t="s">
        <v>75</v>
      </c>
      <c r="K71" s="10"/>
      <c r="L71" s="10"/>
      <c r="M71" s="10">
        <v>133.6</v>
      </c>
      <c r="N71" s="10"/>
      <c r="O71" s="10"/>
      <c r="P71" s="10">
        <v>50</v>
      </c>
      <c r="Q71" s="10" t="s">
        <v>92</v>
      </c>
      <c r="R71" s="10" t="s">
        <v>53</v>
      </c>
      <c r="S71" s="10" t="str" cm="1">
        <f t="array" ref="S71">IFERROR(INDEX(Queue_Subname_list!$K$3:$K$22,MATCH(1,($J71=Queue_Subname_list!$L$3:$L$22)*($K71=Queue_Subname_list!$M$3:$M$22)*($L71=Queue_Subname_list!$N$3:$N$22),0)),"Other")</f>
        <v>Solar</v>
      </c>
      <c r="T71" s="10">
        <f>IF(J71=Queue_Subname_list!$L$9,MIN(M71,P71),0)+IF(K71=Queue_Subname_list!$L$9,MIN(N71,P71),0)+IF(L71=Queue_Subname_list!$L$9,MIN(O71,P71),0)</f>
        <v>0</v>
      </c>
      <c r="U71" s="10">
        <f>IF(J71=Queue_Subname_list!$L$4,MIN(M71,P71),0)+IF(K71=Queue_Subname_list!$L$4,MIN(N71,P71),0)+IF(L71=Queue_Subname_list!$L$4,MIN(O71,P71),0)</f>
        <v>0</v>
      </c>
      <c r="V71" s="10">
        <f>IF(Q71="Energy Only",0,IF(S71="Wind Turbine",MIN(U71,P71),IF(OR(S71="Wind-Hybrid", S71="Wind-Solar-Hybrid"),MIN(MAX(P71-T71,0)/INDEX(Queue_Subname_list!$R$6:$T$6,1,MATCH(AH71,Queue_Subname_list!$R$4:$T$4,0)),U71),0)))</f>
        <v>0</v>
      </c>
      <c r="W71" s="10">
        <f t="shared" si="6"/>
        <v>0</v>
      </c>
      <c r="X71" s="10">
        <f>IF(AND(S71="Offshore Wind",OR(Q71="Full Capacity",Q71="Partial Capacity")),IF(J71=Queue_Subname_list!$L$5,M71,0)+IF(K71=Queue_Subname_list!$L$5,N71,0),0)</f>
        <v>0</v>
      </c>
      <c r="Y71" s="10">
        <f>IF(AND(S71="Offshore Wind",Q71="Energy Only"),IF(J71=Queue_Subname_list!$L$5,M71,0)+IF(K71=Queue_Subname_list!$L$5,N71,0),0)</f>
        <v>0</v>
      </c>
      <c r="Z71" s="10">
        <f>IF(J71=Queue_Subname_list!$L$8,MIN(M71,P71),0)+IF(K71=Queue_Subname_list!$L$8,MIN(N71,P71),0)+IF(L71=Queue_Subname_list!$L$8,MIN(O71,P71),0)</f>
        <v>50</v>
      </c>
      <c r="AA71" s="10">
        <f>IF(Q71="Energy Only",0,IF(S71="Solar",MIN(Z71,P71),IF(S71="Solar-Hybrid",MIN(MAX(P71-T71,0)/INDEX(Queue_Subname_list!$R$5:$T$5,1,MATCH(AH71,Queue_Subname_list!$R$4:$T$4,0)),MAX(P71-T71*0.5,0)/INDEX(Queue_Subname_list!$U$5:$W$5,1,MATCH(AH71,Queue_Subname_list!$U$4:$W$4,0)),Z71),0)))</f>
        <v>0</v>
      </c>
      <c r="AB71" s="10">
        <f t="shared" si="7"/>
        <v>50</v>
      </c>
      <c r="AC71" s="10">
        <f>IF(J71=Queue_Subname_list!$L$3,MIN(M71,P71),0)+IF(K71=Queue_Subname_list!$L$3,MIN(N71,P71),0)+IF(L71=Queue_Subname_list!$L$3,MIN(O71,P71),0)</f>
        <v>0</v>
      </c>
      <c r="AD71" s="10">
        <f t="shared" si="8"/>
        <v>0</v>
      </c>
      <c r="AE71" s="10" t="s">
        <v>101</v>
      </c>
      <c r="AF71" s="10" t="s">
        <v>55</v>
      </c>
      <c r="AG71" s="10" t="s">
        <v>88</v>
      </c>
      <c r="AH71" s="10" t="str">
        <f t="shared" si="9"/>
        <v>PGAE</v>
      </c>
      <c r="AI71" s="12" t="s">
        <v>239</v>
      </c>
      <c r="AJ71" s="12" t="str">
        <f>IFERROR(INDEX(Queue_Subname_list!$B$2:$B$598,MATCH($AI71,Queue_Subname_list!$A$2:$A$598,0),1),"not found")</f>
        <v>New Midway-Wheeler</v>
      </c>
      <c r="AK71" s="12">
        <f>IFERROR(INDEX(Queue_Subname_list!$C$2:$C$598,MATCH($AI71,Queue_Subname_list!$A$2:$A$598,0),1),"not found")</f>
        <v>230</v>
      </c>
      <c r="AL71" s="12" t="str" cm="1">
        <f t="array" ref="AL71">IFERROR(MATCH(1,($AJ71=Substation_Info!$B$5:$B$322)*($AK71=Substation_Info!$C$5:$C$322),0),"notfound")</f>
        <v>notfound</v>
      </c>
      <c r="AM71" s="12" t="str">
        <f>IF($AL71="notfound",IFERROR(INDEX(Queue_Subname_list!$D$2:$D$594,MATCH($AI71,Queue_Subname_list!$A$2:$A$594,0),1),"not found"),0)</f>
        <v>Midway</v>
      </c>
      <c r="AN71" s="12">
        <f>IF($AL71="notfound",IFERROR(INDEX(Queue_Subname_list!$E$2:$E$594,MATCH($AI71,Queue_Subname_list!$A$2:$A$594,0),1),"not found"),0)</f>
        <v>230</v>
      </c>
      <c r="AO71" s="12" cm="1">
        <f t="array" ref="AO71">IF(AM71=0, "N/A",IFERROR(MATCH(1,($AM71=Substation_Info!$B$5:$B$322)*($AN71=Substation_Info!$C$5:$C$322),0),"notfound"))</f>
        <v>170</v>
      </c>
      <c r="AP71" s="12">
        <f t="shared" si="10"/>
        <v>1</v>
      </c>
      <c r="AQ71" s="11">
        <v>44181.333333333299</v>
      </c>
      <c r="AR71" s="11">
        <v>44561.333333333299</v>
      </c>
      <c r="AS71" s="10" t="s">
        <v>82</v>
      </c>
      <c r="AT71" s="10" t="s">
        <v>59</v>
      </c>
      <c r="AU71" s="10" t="s">
        <v>59</v>
      </c>
      <c r="AV71" s="10" t="s">
        <v>82</v>
      </c>
      <c r="AW71" s="10" t="s">
        <v>156</v>
      </c>
    </row>
    <row r="72" spans="1:49" s="26" customFormat="1" ht="37.5" x14ac:dyDescent="0.25">
      <c r="A72" s="32" t="s">
        <v>240</v>
      </c>
      <c r="B72" s="10">
        <v>1260</v>
      </c>
      <c r="C72" s="11">
        <v>42487</v>
      </c>
      <c r="D72" s="11">
        <v>42492.291666666701</v>
      </c>
      <c r="E72" s="10" t="s">
        <v>49</v>
      </c>
      <c r="F72" s="10" t="s">
        <v>229</v>
      </c>
      <c r="G72" s="10" t="s">
        <v>74</v>
      </c>
      <c r="H72" s="10"/>
      <c r="I72" s="10"/>
      <c r="J72" s="10" t="s">
        <v>75</v>
      </c>
      <c r="K72" s="10"/>
      <c r="L72" s="10"/>
      <c r="M72" s="10">
        <v>102</v>
      </c>
      <c r="N72" s="10"/>
      <c r="O72" s="10"/>
      <c r="P72" s="10">
        <v>100</v>
      </c>
      <c r="Q72" s="10" t="s">
        <v>92</v>
      </c>
      <c r="R72" s="10" t="s">
        <v>53</v>
      </c>
      <c r="S72" s="10" t="str" cm="1">
        <f t="array" ref="S72">IFERROR(INDEX(Queue_Subname_list!$K$3:$K$22,MATCH(1,($J72=Queue_Subname_list!$L$3:$L$22)*($K72=Queue_Subname_list!$M$3:$M$22)*($L72=Queue_Subname_list!$N$3:$N$22),0)),"Other")</f>
        <v>Solar</v>
      </c>
      <c r="T72" s="10">
        <f>IF(J72=Queue_Subname_list!$L$9,MIN(M72,P72),0)+IF(K72=Queue_Subname_list!$L$9,MIN(N72,P72),0)+IF(L72=Queue_Subname_list!$L$9,MIN(O72,P72),0)</f>
        <v>0</v>
      </c>
      <c r="U72" s="10">
        <f>IF(J72=Queue_Subname_list!$L$4,MIN(M72,P72),0)+IF(K72=Queue_Subname_list!$L$4,MIN(N72,P72),0)+IF(L72=Queue_Subname_list!$L$4,MIN(O72,P72),0)</f>
        <v>0</v>
      </c>
      <c r="V72" s="10">
        <f>IF(Q72="Energy Only",0,IF(S72="Wind Turbine",MIN(U72,P72),IF(OR(S72="Wind-Hybrid", S72="Wind-Solar-Hybrid"),MIN(MAX(P72-T72,0)/INDEX(Queue_Subname_list!$R$6:$T$6,1,MATCH(AH72,Queue_Subname_list!$R$4:$T$4,0)),U72),0)))</f>
        <v>0</v>
      </c>
      <c r="W72" s="10">
        <f t="shared" si="6"/>
        <v>0</v>
      </c>
      <c r="X72" s="10">
        <f>IF(AND(S72="Offshore Wind",OR(Q72="Full Capacity",Q72="Partial Capacity")),IF(J72=Queue_Subname_list!$L$5,M72,0)+IF(K72=Queue_Subname_list!$L$5,N72,0),0)</f>
        <v>0</v>
      </c>
      <c r="Y72" s="10">
        <f>IF(AND(S72="Offshore Wind",Q72="Energy Only"),IF(J72=Queue_Subname_list!$L$5,M72,0)+IF(K72=Queue_Subname_list!$L$5,N72,0),0)</f>
        <v>0</v>
      </c>
      <c r="Z72" s="10">
        <f>IF(J72=Queue_Subname_list!$L$8,MIN(M72,P72),0)+IF(K72=Queue_Subname_list!$L$8,MIN(N72,P72),0)+IF(L72=Queue_Subname_list!$L$8,MIN(O72,P72),0)</f>
        <v>100</v>
      </c>
      <c r="AA72" s="10">
        <f>IF(Q72="Energy Only",0,IF(S72="Solar",MIN(Z72,P72),IF(S72="Solar-Hybrid",MIN(MAX(P72-T72,0)/INDEX(Queue_Subname_list!$R$5:$T$5,1,MATCH(AH72,Queue_Subname_list!$R$4:$T$4,0)),MAX(P72-T72*0.5,0)/INDEX(Queue_Subname_list!$U$5:$W$5,1,MATCH(AH72,Queue_Subname_list!$U$4:$W$4,0)),Z72),0)))</f>
        <v>0</v>
      </c>
      <c r="AB72" s="10">
        <f t="shared" si="7"/>
        <v>100</v>
      </c>
      <c r="AC72" s="10">
        <f>IF(J72=Queue_Subname_list!$L$3,MIN(M72,P72),0)+IF(K72=Queue_Subname_list!$L$3,MIN(N72,P72),0)+IF(L72=Queue_Subname_list!$L$3,MIN(O72,P72),0)</f>
        <v>0</v>
      </c>
      <c r="AD72" s="10">
        <f t="shared" si="8"/>
        <v>0</v>
      </c>
      <c r="AE72" s="10" t="s">
        <v>101</v>
      </c>
      <c r="AF72" s="10" t="s">
        <v>55</v>
      </c>
      <c r="AG72" s="10" t="s">
        <v>88</v>
      </c>
      <c r="AH72" s="10" t="str">
        <f t="shared" si="9"/>
        <v>PGAE</v>
      </c>
      <c r="AI72" s="12" t="s">
        <v>239</v>
      </c>
      <c r="AJ72" s="12" t="str">
        <f>IFERROR(INDEX(Queue_Subname_list!$B$2:$B$598,MATCH($AI72,Queue_Subname_list!$A$2:$A$598,0),1),"not found")</f>
        <v>New Midway-Wheeler</v>
      </c>
      <c r="AK72" s="12">
        <f>IFERROR(INDEX(Queue_Subname_list!$C$2:$C$598,MATCH($AI72,Queue_Subname_list!$A$2:$A$598,0),1),"not found")</f>
        <v>230</v>
      </c>
      <c r="AL72" s="12" t="str" cm="1">
        <f t="array" ref="AL72">IFERROR(MATCH(1,($AJ72=Substation_Info!$B$5:$B$322)*($AK72=Substation_Info!$C$5:$C$322),0),"notfound")</f>
        <v>notfound</v>
      </c>
      <c r="AM72" s="12" t="str">
        <f>IF($AL72="notfound",IFERROR(INDEX(Queue_Subname_list!$D$2:$D$594,MATCH($AI72,Queue_Subname_list!$A$2:$A$594,0),1),"not found"),0)</f>
        <v>Midway</v>
      </c>
      <c r="AN72" s="12">
        <f>IF($AL72="notfound",IFERROR(INDEX(Queue_Subname_list!$E$2:$E$594,MATCH($AI72,Queue_Subname_list!$A$2:$A$594,0),1),"not found"),0)</f>
        <v>230</v>
      </c>
      <c r="AO72" s="12" cm="1">
        <f t="array" ref="AO72">IF(AM72=0, "N/A",IFERROR(MATCH(1,($AM72=Substation_Info!$B$5:$B$322)*($AN72=Substation_Info!$C$5:$C$322),0),"notfound"))</f>
        <v>170</v>
      </c>
      <c r="AP72" s="12">
        <f t="shared" si="10"/>
        <v>1</v>
      </c>
      <c r="AQ72" s="11">
        <v>44118.291666666701</v>
      </c>
      <c r="AR72" s="11">
        <v>44561.333333333299</v>
      </c>
      <c r="AS72" s="10" t="s">
        <v>82</v>
      </c>
      <c r="AT72" s="10" t="s">
        <v>59</v>
      </c>
      <c r="AU72" s="10" t="s">
        <v>59</v>
      </c>
      <c r="AV72" s="10" t="s">
        <v>82</v>
      </c>
      <c r="AW72" s="10" t="s">
        <v>156</v>
      </c>
    </row>
    <row r="73" spans="1:49" s="26" customFormat="1" ht="37.5" x14ac:dyDescent="0.25">
      <c r="A73" s="32" t="s">
        <v>241</v>
      </c>
      <c r="B73" s="10">
        <v>1270</v>
      </c>
      <c r="C73" s="11">
        <v>42487</v>
      </c>
      <c r="D73" s="11">
        <v>42492.291666666701</v>
      </c>
      <c r="E73" s="10" t="s">
        <v>49</v>
      </c>
      <c r="F73" s="10" t="s">
        <v>229</v>
      </c>
      <c r="G73" s="10" t="s">
        <v>63</v>
      </c>
      <c r="H73" s="10"/>
      <c r="I73" s="10"/>
      <c r="J73" s="10" t="s">
        <v>70</v>
      </c>
      <c r="K73" s="10"/>
      <c r="L73" s="10"/>
      <c r="M73" s="10">
        <v>313.5</v>
      </c>
      <c r="N73" s="10"/>
      <c r="O73" s="10"/>
      <c r="P73" s="10">
        <v>300</v>
      </c>
      <c r="Q73" s="10" t="s">
        <v>65</v>
      </c>
      <c r="R73" s="10"/>
      <c r="S73" s="10" t="str" cm="1">
        <f t="array" ref="S73">IFERROR(INDEX(Queue_Subname_list!$K$3:$K$22,MATCH(1,($J73=Queue_Subname_list!$L$3:$L$22)*($K73=Queue_Subname_list!$M$3:$M$22)*($L73=Queue_Subname_list!$N$3:$N$22),0)),"Other")</f>
        <v>Battery</v>
      </c>
      <c r="T73" s="10">
        <f>IF(J73=Queue_Subname_list!$L$9,MIN(M73,P73),0)+IF(K73=Queue_Subname_list!$L$9,MIN(N73,P73),0)+IF(L73=Queue_Subname_list!$L$9,MIN(O73,P73),0)</f>
        <v>300</v>
      </c>
      <c r="U73" s="10">
        <f>IF(J73=Queue_Subname_list!$L$4,MIN(M73,P73),0)+IF(K73=Queue_Subname_list!$L$4,MIN(N73,P73),0)+IF(L73=Queue_Subname_list!$L$4,MIN(O73,P73),0)</f>
        <v>0</v>
      </c>
      <c r="V73" s="10">
        <f>IF(Q73="Energy Only",0,IF(S73="Wind Turbine",MIN(U73,P73),IF(OR(S73="Wind-Hybrid", S73="Wind-Solar-Hybrid"),MIN(MAX(P73-T73,0)/INDEX(Queue_Subname_list!$R$6:$T$6,1,MATCH(AH73,Queue_Subname_list!$R$4:$T$4,0)),U73),0)))</f>
        <v>0</v>
      </c>
      <c r="W73" s="10">
        <f t="shared" si="6"/>
        <v>0</v>
      </c>
      <c r="X73" s="10">
        <f>IF(AND(S73="Offshore Wind",OR(Q73="Full Capacity",Q73="Partial Capacity")),IF(J73=Queue_Subname_list!$L$5,M73,0)+IF(K73=Queue_Subname_list!$L$5,N73,0),0)</f>
        <v>0</v>
      </c>
      <c r="Y73" s="10">
        <f>IF(AND(S73="Offshore Wind",Q73="Energy Only"),IF(J73=Queue_Subname_list!$L$5,M73,0)+IF(K73=Queue_Subname_list!$L$5,N73,0),0)</f>
        <v>0</v>
      </c>
      <c r="Z73" s="10">
        <f>IF(J73=Queue_Subname_list!$L$8,MIN(M73,P73),0)+IF(K73=Queue_Subname_list!$L$8,MIN(N73,P73),0)+IF(L73=Queue_Subname_list!$L$8,MIN(O73,P73),0)</f>
        <v>0</v>
      </c>
      <c r="AA73" s="10">
        <f>IF(Q73="Energy Only",0,IF(S73="Solar",MIN(Z73,P73),IF(S73="Solar-Hybrid",MIN(MAX(P73-T73,0)/INDEX(Queue_Subname_list!$R$5:$T$5,1,MATCH(AH73,Queue_Subname_list!$R$4:$T$4,0)),MAX(P73-T73*0.5,0)/INDEX(Queue_Subname_list!$U$5:$W$5,1,MATCH(AH73,Queue_Subname_list!$U$4:$W$4,0)),Z73),0)))</f>
        <v>0</v>
      </c>
      <c r="AB73" s="10">
        <f t="shared" si="7"/>
        <v>0</v>
      </c>
      <c r="AC73" s="10">
        <f>IF(J73=Queue_Subname_list!$L$3,MIN(M73,P73),0)+IF(K73=Queue_Subname_list!$L$3,MIN(N73,P73),0)+IF(L73=Queue_Subname_list!$L$3,MIN(O73,P73),0)</f>
        <v>0</v>
      </c>
      <c r="AD73" s="10">
        <f t="shared" si="8"/>
        <v>0</v>
      </c>
      <c r="AE73" s="10" t="s">
        <v>242</v>
      </c>
      <c r="AF73" s="10" t="s">
        <v>55</v>
      </c>
      <c r="AG73" s="10" t="s">
        <v>88</v>
      </c>
      <c r="AH73" s="10" t="str">
        <f t="shared" si="9"/>
        <v>PGAE</v>
      </c>
      <c r="AI73" s="12" t="s">
        <v>243</v>
      </c>
      <c r="AJ73" s="12" t="str">
        <f>IFERROR(INDEX(Queue_Subname_list!$B$2:$B$598,MATCH($AI73,Queue_Subname_list!$A$2:$A$598,0),1),"not found")</f>
        <v>Vaca Dixon</v>
      </c>
      <c r="AK73" s="12">
        <f>IFERROR(INDEX(Queue_Subname_list!$C$2:$C$598,MATCH($AI73,Queue_Subname_list!$A$2:$A$598,0),1),"not found")</f>
        <v>115</v>
      </c>
      <c r="AL73" s="12" cm="1">
        <f t="array" ref="AL73">IFERROR(MATCH(1,($AJ73=Substation_Info!$B$5:$B$322)*($AK73=Substation_Info!$C$5:$C$322),0),"notfound")</f>
        <v>294</v>
      </c>
      <c r="AM73" s="12">
        <f>IF($AL73="notfound",IFERROR(INDEX(Queue_Subname_list!$D$2:$D$594,MATCH($AI73,Queue_Subname_list!$A$2:$A$594,0),1),"not found"),0)</f>
        <v>0</v>
      </c>
      <c r="AN73" s="12">
        <f>IF($AL73="notfound",IFERROR(INDEX(Queue_Subname_list!$E$2:$E$594,MATCH($AI73,Queue_Subname_list!$A$2:$A$594,0),1),"not found"),0)</f>
        <v>0</v>
      </c>
      <c r="AO73" s="12" t="str" cm="1">
        <f t="array" ref="AO73">IF(AM73=0, "N/A",IFERROR(MATCH(1,($AM73=Substation_Info!$B$5:$B$322)*($AN73=Substation_Info!$C$5:$C$322),0),"notfound"))</f>
        <v>N/A</v>
      </c>
      <c r="AP73" s="12">
        <f t="shared" si="10"/>
        <v>1</v>
      </c>
      <c r="AQ73" s="11">
        <v>44166.333333333299</v>
      </c>
      <c r="AR73" s="11">
        <v>45380.291666666701</v>
      </c>
      <c r="AS73" s="10" t="s">
        <v>82</v>
      </c>
      <c r="AT73" s="10" t="s">
        <v>59</v>
      </c>
      <c r="AU73" s="10" t="s">
        <v>59</v>
      </c>
      <c r="AV73" s="10" t="s">
        <v>82</v>
      </c>
      <c r="AW73" s="10" t="s">
        <v>61</v>
      </c>
    </row>
    <row r="74" spans="1:49" s="26" customFormat="1" ht="25" x14ac:dyDescent="0.25">
      <c r="A74" s="32" t="s">
        <v>244</v>
      </c>
      <c r="B74" s="10">
        <v>1272</v>
      </c>
      <c r="C74" s="11">
        <v>42492</v>
      </c>
      <c r="D74" s="11">
        <v>42492.291666666701</v>
      </c>
      <c r="E74" s="10" t="s">
        <v>49</v>
      </c>
      <c r="F74" s="10" t="s">
        <v>229</v>
      </c>
      <c r="G74" s="10" t="s">
        <v>63</v>
      </c>
      <c r="H74" s="10"/>
      <c r="I74" s="10"/>
      <c r="J74" s="10" t="s">
        <v>70</v>
      </c>
      <c r="K74" s="10"/>
      <c r="L74" s="10"/>
      <c r="M74" s="10">
        <v>25.2</v>
      </c>
      <c r="N74" s="10"/>
      <c r="O74" s="10"/>
      <c r="P74" s="10">
        <v>25</v>
      </c>
      <c r="Q74" s="10" t="s">
        <v>65</v>
      </c>
      <c r="R74" s="10"/>
      <c r="S74" s="10" t="str" cm="1">
        <f t="array" ref="S74">IFERROR(INDEX(Queue_Subname_list!$K$3:$K$22,MATCH(1,($J74=Queue_Subname_list!$L$3:$L$22)*($K74=Queue_Subname_list!$M$3:$M$22)*($L74=Queue_Subname_list!$N$3:$N$22),0)),"Other")</f>
        <v>Battery</v>
      </c>
      <c r="T74" s="10">
        <f>IF(J74=Queue_Subname_list!$L$9,MIN(M74,P74),0)+IF(K74=Queue_Subname_list!$L$9,MIN(N74,P74),0)+IF(L74=Queue_Subname_list!$L$9,MIN(O74,P74),0)</f>
        <v>25</v>
      </c>
      <c r="U74" s="10">
        <f>IF(J74=Queue_Subname_list!$L$4,MIN(M74,P74),0)+IF(K74=Queue_Subname_list!$L$4,MIN(N74,P74),0)+IF(L74=Queue_Subname_list!$L$4,MIN(O74,P74),0)</f>
        <v>0</v>
      </c>
      <c r="V74" s="10">
        <f>IF(Q74="Energy Only",0,IF(S74="Wind Turbine",MIN(U74,P74),IF(OR(S74="Wind-Hybrid", S74="Wind-Solar-Hybrid"),MIN(MAX(P74-T74,0)/INDEX(Queue_Subname_list!$R$6:$T$6,1,MATCH(AH74,Queue_Subname_list!$R$4:$T$4,0)),U74),0)))</f>
        <v>0</v>
      </c>
      <c r="W74" s="10">
        <f t="shared" si="6"/>
        <v>0</v>
      </c>
      <c r="X74" s="10">
        <f>IF(AND(S74="Offshore Wind",OR(Q74="Full Capacity",Q74="Partial Capacity")),IF(J74=Queue_Subname_list!$L$5,M74,0)+IF(K74=Queue_Subname_list!$L$5,N74,0),0)</f>
        <v>0</v>
      </c>
      <c r="Y74" s="10">
        <f>IF(AND(S74="Offshore Wind",Q74="Energy Only"),IF(J74=Queue_Subname_list!$L$5,M74,0)+IF(K74=Queue_Subname_list!$L$5,N74,0),0)</f>
        <v>0</v>
      </c>
      <c r="Z74" s="10">
        <f>IF(J74=Queue_Subname_list!$L$8,MIN(M74,P74),0)+IF(K74=Queue_Subname_list!$L$8,MIN(N74,P74),0)+IF(L74=Queue_Subname_list!$L$8,MIN(O74,P74),0)</f>
        <v>0</v>
      </c>
      <c r="AA74" s="10">
        <f>IF(Q74="Energy Only",0,IF(S74="Solar",MIN(Z74,P74),IF(S74="Solar-Hybrid",MIN(MAX(P74-T74,0)/INDEX(Queue_Subname_list!$R$5:$T$5,1,MATCH(AH74,Queue_Subname_list!$R$4:$T$4,0)),MAX(P74-T74*0.5,0)/INDEX(Queue_Subname_list!$U$5:$W$5,1,MATCH(AH74,Queue_Subname_list!$U$4:$W$4,0)),Z74),0)))</f>
        <v>0</v>
      </c>
      <c r="AB74" s="10">
        <f t="shared" si="7"/>
        <v>0</v>
      </c>
      <c r="AC74" s="10">
        <f>IF(J74=Queue_Subname_list!$L$3,MIN(M74,P74),0)+IF(K74=Queue_Subname_list!$L$3,MIN(N74,P74),0)+IF(L74=Queue_Subname_list!$L$3,MIN(O74,P74),0)</f>
        <v>0</v>
      </c>
      <c r="AD74" s="10">
        <f t="shared" si="8"/>
        <v>0</v>
      </c>
      <c r="AE74" s="10" t="s">
        <v>181</v>
      </c>
      <c r="AF74" s="10" t="s">
        <v>55</v>
      </c>
      <c r="AG74" s="10" t="s">
        <v>88</v>
      </c>
      <c r="AH74" s="10" t="str">
        <f t="shared" si="9"/>
        <v>PGAE</v>
      </c>
      <c r="AI74" s="12" t="s">
        <v>245</v>
      </c>
      <c r="AJ74" s="12" t="str">
        <f>IFERROR(INDEX(Queue_Subname_list!$B$2:$B$598,MATCH($AI74,Queue_Subname_list!$A$2:$A$598,0),1),"not found")</f>
        <v>Wever</v>
      </c>
      <c r="AK74" s="12">
        <f>IFERROR(INDEX(Queue_Subname_list!$C$2:$C$598,MATCH($AI74,Queue_Subname_list!$A$2:$A$598,0),1),"not found")</f>
        <v>60</v>
      </c>
      <c r="AL74" s="12" t="str" cm="1">
        <f t="array" ref="AL74">IFERROR(MATCH(1,($AJ74=Substation_Info!$B$5:$B$322)*($AK74=Substation_Info!$C$5:$C$322),0),"notfound")</f>
        <v>notfound</v>
      </c>
      <c r="AM74" s="12" t="str">
        <f>IF($AL74="notfound",IFERROR(INDEX(Queue_Subname_list!$D$2:$D$594,MATCH($AI74,Queue_Subname_list!$A$2:$A$594,0),1),"not found"),0)</f>
        <v>Bellota</v>
      </c>
      <c r="AN74" s="12">
        <f>IF($AL74="notfound",IFERROR(INDEX(Queue_Subname_list!$E$2:$E$594,MATCH($AI74,Queue_Subname_list!$A$2:$A$594,0),1),"not found"),0)</f>
        <v>115</v>
      </c>
      <c r="AO74" s="12" cm="1">
        <f t="array" ref="AO74">IF(AM74=0, "N/A",IFERROR(MATCH(1,($AM74=Substation_Info!$B$5:$B$322)*($AN74=Substation_Info!$C$5:$C$322),0),"notfound"))</f>
        <v>15</v>
      </c>
      <c r="AP74" s="12">
        <f t="shared" si="10"/>
        <v>1</v>
      </c>
      <c r="AQ74" s="11">
        <v>43251.291666666701</v>
      </c>
      <c r="AR74" s="11">
        <v>44896.333333333299</v>
      </c>
      <c r="AS74" s="10" t="s">
        <v>82</v>
      </c>
      <c r="AT74" s="10" t="s">
        <v>59</v>
      </c>
      <c r="AU74" s="10" t="s">
        <v>59</v>
      </c>
      <c r="AV74" s="10" t="s">
        <v>82</v>
      </c>
      <c r="AW74" s="10" t="s">
        <v>61</v>
      </c>
    </row>
    <row r="75" spans="1:49" s="26" customFormat="1" ht="25" x14ac:dyDescent="0.25">
      <c r="A75" s="32" t="s">
        <v>246</v>
      </c>
      <c r="B75" s="10">
        <v>1275</v>
      </c>
      <c r="C75" s="11">
        <v>42486</v>
      </c>
      <c r="D75" s="11">
        <v>42492.291666666701</v>
      </c>
      <c r="E75" s="10" t="s">
        <v>49</v>
      </c>
      <c r="F75" s="10" t="s">
        <v>229</v>
      </c>
      <c r="G75" s="10" t="s">
        <v>63</v>
      </c>
      <c r="H75" s="10"/>
      <c r="I75" s="10"/>
      <c r="J75" s="10" t="s">
        <v>70</v>
      </c>
      <c r="K75" s="10"/>
      <c r="L75" s="10"/>
      <c r="M75" s="10">
        <v>418</v>
      </c>
      <c r="N75" s="10"/>
      <c r="O75" s="10"/>
      <c r="P75" s="10">
        <v>418</v>
      </c>
      <c r="Q75" s="10" t="s">
        <v>65</v>
      </c>
      <c r="R75" s="10"/>
      <c r="S75" s="10" t="str" cm="1">
        <f t="array" ref="S75">IFERROR(INDEX(Queue_Subname_list!$K$3:$K$22,MATCH(1,($J75=Queue_Subname_list!$L$3:$L$22)*($K75=Queue_Subname_list!$M$3:$M$22)*($L75=Queue_Subname_list!$N$3:$N$22),0)),"Other")</f>
        <v>Battery</v>
      </c>
      <c r="T75" s="10">
        <f>IF(J75=Queue_Subname_list!$L$9,MIN(M75,P75),0)+IF(K75=Queue_Subname_list!$L$9,MIN(N75,P75),0)+IF(L75=Queue_Subname_list!$L$9,MIN(O75,P75),0)</f>
        <v>418</v>
      </c>
      <c r="U75" s="10">
        <f>IF(J75=Queue_Subname_list!$L$4,MIN(M75,P75),0)+IF(K75=Queue_Subname_list!$L$4,MIN(N75,P75),0)+IF(L75=Queue_Subname_list!$L$4,MIN(O75,P75),0)</f>
        <v>0</v>
      </c>
      <c r="V75" s="10">
        <f>IF(Q75="Energy Only",0,IF(S75="Wind Turbine",MIN(U75,P75),IF(OR(S75="Wind-Hybrid", S75="Wind-Solar-Hybrid"),MIN(MAX(P75-T75,0)/INDEX(Queue_Subname_list!$R$6:$T$6,1,MATCH(AH75,Queue_Subname_list!$R$4:$T$4,0)),U75),0)))</f>
        <v>0</v>
      </c>
      <c r="W75" s="10">
        <f t="shared" si="6"/>
        <v>0</v>
      </c>
      <c r="X75" s="10">
        <f>IF(AND(S75="Offshore Wind",OR(Q75="Full Capacity",Q75="Partial Capacity")),IF(J75=Queue_Subname_list!$L$5,M75,0)+IF(K75=Queue_Subname_list!$L$5,N75,0),0)</f>
        <v>0</v>
      </c>
      <c r="Y75" s="10">
        <f>IF(AND(S75="Offshore Wind",Q75="Energy Only"),IF(J75=Queue_Subname_list!$L$5,M75,0)+IF(K75=Queue_Subname_list!$L$5,N75,0),0)</f>
        <v>0</v>
      </c>
      <c r="Z75" s="10">
        <f>IF(J75=Queue_Subname_list!$L$8,MIN(M75,P75),0)+IF(K75=Queue_Subname_list!$L$8,MIN(N75,P75),0)+IF(L75=Queue_Subname_list!$L$8,MIN(O75,P75),0)</f>
        <v>0</v>
      </c>
      <c r="AA75" s="10">
        <f>IF(Q75="Energy Only",0,IF(S75="Solar",MIN(Z75,P75),IF(S75="Solar-Hybrid",MIN(MAX(P75-T75,0)/INDEX(Queue_Subname_list!$R$5:$T$5,1,MATCH(AH75,Queue_Subname_list!$R$4:$T$4,0)),MAX(P75-T75*0.5,0)/INDEX(Queue_Subname_list!$U$5:$W$5,1,MATCH(AH75,Queue_Subname_list!$U$4:$W$4,0)),Z75),0)))</f>
        <v>0</v>
      </c>
      <c r="AB75" s="10">
        <f t="shared" si="7"/>
        <v>0</v>
      </c>
      <c r="AC75" s="10">
        <f>IF(J75=Queue_Subname_list!$L$3,MIN(M75,P75),0)+IF(K75=Queue_Subname_list!$L$3,MIN(N75,P75),0)+IF(L75=Queue_Subname_list!$L$3,MIN(O75,P75),0)</f>
        <v>0</v>
      </c>
      <c r="AD75" s="10">
        <f t="shared" si="8"/>
        <v>0</v>
      </c>
      <c r="AE75" s="10" t="s">
        <v>171</v>
      </c>
      <c r="AF75" s="10" t="s">
        <v>55</v>
      </c>
      <c r="AG75" s="10" t="s">
        <v>88</v>
      </c>
      <c r="AH75" s="10" t="str">
        <f t="shared" si="9"/>
        <v>PGAE</v>
      </c>
      <c r="AI75" s="12" t="s">
        <v>247</v>
      </c>
      <c r="AJ75" s="12" t="str">
        <f>IFERROR(INDEX(Queue_Subname_list!$B$2:$B$598,MATCH($AI75,Queue_Subname_list!$A$2:$A$598,0),1),"not found")</f>
        <v>Tesla</v>
      </c>
      <c r="AK75" s="12">
        <f>IFERROR(INDEX(Queue_Subname_list!$C$2:$C$598,MATCH($AI75,Queue_Subname_list!$A$2:$A$598,0),1),"not found")</f>
        <v>230</v>
      </c>
      <c r="AL75" s="12" cm="1">
        <f t="array" ref="AL75">IFERROR(MATCH(1,($AJ75=Substation_Info!$B$5:$B$322)*($AK75=Substation_Info!$C$5:$C$322),0),"notfound")</f>
        <v>283</v>
      </c>
      <c r="AM75" s="12">
        <f>IF($AL75="notfound",IFERROR(INDEX(Queue_Subname_list!$D$2:$D$594,MATCH($AI75,Queue_Subname_list!$A$2:$A$594,0),1),"not found"),0)</f>
        <v>0</v>
      </c>
      <c r="AN75" s="12">
        <f>IF($AL75="notfound",IFERROR(INDEX(Queue_Subname_list!$E$2:$E$594,MATCH($AI75,Queue_Subname_list!$A$2:$A$594,0),1),"not found"),0)</f>
        <v>0</v>
      </c>
      <c r="AO75" s="12" t="str" cm="1">
        <f t="array" ref="AO75">IF(AM75=0, "N/A",IFERROR(MATCH(1,($AM75=Substation_Info!$B$5:$B$322)*($AN75=Substation_Info!$C$5:$C$322),0),"notfound"))</f>
        <v>N/A</v>
      </c>
      <c r="AP75" s="12">
        <f t="shared" si="10"/>
        <v>1</v>
      </c>
      <c r="AQ75" s="11">
        <v>44166.333333333299</v>
      </c>
      <c r="AR75" s="11">
        <v>45026.291666666701</v>
      </c>
      <c r="AS75" s="10" t="s">
        <v>82</v>
      </c>
      <c r="AT75" s="10" t="s">
        <v>59</v>
      </c>
      <c r="AU75" s="10" t="s">
        <v>59</v>
      </c>
      <c r="AV75" s="10" t="s">
        <v>82</v>
      </c>
      <c r="AW75" s="10" t="s">
        <v>61</v>
      </c>
    </row>
    <row r="76" spans="1:49" s="26" customFormat="1" ht="25" x14ac:dyDescent="0.25">
      <c r="A76" s="32" t="s">
        <v>248</v>
      </c>
      <c r="B76" s="10">
        <v>1277</v>
      </c>
      <c r="C76" s="11">
        <v>42492</v>
      </c>
      <c r="D76" s="11">
        <v>42492.291666666701</v>
      </c>
      <c r="E76" s="10" t="s">
        <v>49</v>
      </c>
      <c r="F76" s="10" t="s">
        <v>229</v>
      </c>
      <c r="G76" s="10" t="s">
        <v>51</v>
      </c>
      <c r="H76" s="10"/>
      <c r="I76" s="10"/>
      <c r="J76" s="10" t="s">
        <v>51</v>
      </c>
      <c r="K76" s="10"/>
      <c r="L76" s="10"/>
      <c r="M76" s="10">
        <v>114</v>
      </c>
      <c r="N76" s="10"/>
      <c r="O76" s="10"/>
      <c r="P76" s="10">
        <v>20</v>
      </c>
      <c r="Q76" s="10" t="s">
        <v>65</v>
      </c>
      <c r="R76" s="10" t="s">
        <v>53</v>
      </c>
      <c r="S76" s="10" t="str" cm="1">
        <f t="array" ref="S76">IFERROR(INDEX(Queue_Subname_list!$K$3:$K$22,MATCH(1,($J76=Queue_Subname_list!$L$3:$L$22)*($K76=Queue_Subname_list!$M$3:$M$22)*($L76=Queue_Subname_list!$N$3:$N$22),0)),"Other")</f>
        <v>Wind Turbine</v>
      </c>
      <c r="T76" s="10">
        <f>IF(J76=Queue_Subname_list!$L$9,MIN(M76,P76),0)+IF(K76=Queue_Subname_list!$L$9,MIN(N76,P76),0)+IF(L76=Queue_Subname_list!$L$9,MIN(O76,P76),0)</f>
        <v>0</v>
      </c>
      <c r="U76" s="10">
        <f>IF(J76=Queue_Subname_list!$L$4,MIN(M76,P76),0)+IF(K76=Queue_Subname_list!$L$4,MIN(N76,P76),0)+IF(L76=Queue_Subname_list!$L$4,MIN(O76,P76),0)</f>
        <v>20</v>
      </c>
      <c r="V76" s="10">
        <f>IF(Q76="Energy Only",0,IF(S76="Wind Turbine",MIN(U76,P76),IF(OR(S76="Wind-Hybrid", S76="Wind-Solar-Hybrid"),MIN(MAX(P76-T76,0)/INDEX(Queue_Subname_list!$R$6:$T$6,1,MATCH(AH76,Queue_Subname_list!$R$4:$T$4,0)),U76),0)))</f>
        <v>20</v>
      </c>
      <c r="W76" s="10">
        <f t="shared" si="6"/>
        <v>0</v>
      </c>
      <c r="X76" s="10">
        <f>IF(AND(S76="Offshore Wind",OR(Q76="Full Capacity",Q76="Partial Capacity")),IF(J76=Queue_Subname_list!$L$5,M76,0)+IF(K76=Queue_Subname_list!$L$5,N76,0),0)</f>
        <v>0</v>
      </c>
      <c r="Y76" s="10">
        <f>IF(AND(S76="Offshore Wind",Q76="Energy Only"),IF(J76=Queue_Subname_list!$L$5,M76,0)+IF(K76=Queue_Subname_list!$L$5,N76,0),0)</f>
        <v>0</v>
      </c>
      <c r="Z76" s="10">
        <f>IF(J76=Queue_Subname_list!$L$8,MIN(M76,P76),0)+IF(K76=Queue_Subname_list!$L$8,MIN(N76,P76),0)+IF(L76=Queue_Subname_list!$L$8,MIN(O76,P76),0)</f>
        <v>0</v>
      </c>
      <c r="AA76" s="10">
        <f>IF(Q76="Energy Only",0,IF(S76="Solar",MIN(Z76,P76),IF(S76="Solar-Hybrid",MIN(MAX(P76-T76,0)/INDEX(Queue_Subname_list!$R$5:$T$5,1,MATCH(AH76,Queue_Subname_list!$R$4:$T$4,0)),MAX(P76-T76*0.5,0)/INDEX(Queue_Subname_list!$U$5:$W$5,1,MATCH(AH76,Queue_Subname_list!$U$4:$W$4,0)),Z76),0)))</f>
        <v>0</v>
      </c>
      <c r="AB76" s="10">
        <f t="shared" si="7"/>
        <v>0</v>
      </c>
      <c r="AC76" s="10">
        <f>IF(J76=Queue_Subname_list!$L$3,MIN(M76,P76),0)+IF(K76=Queue_Subname_list!$L$3,MIN(N76,P76),0)+IF(L76=Queue_Subname_list!$L$3,MIN(O76,P76),0)</f>
        <v>0</v>
      </c>
      <c r="AD76" s="10">
        <f t="shared" si="8"/>
        <v>0</v>
      </c>
      <c r="AE76" s="10" t="s">
        <v>171</v>
      </c>
      <c r="AF76" s="10" t="s">
        <v>55</v>
      </c>
      <c r="AG76" s="10" t="s">
        <v>88</v>
      </c>
      <c r="AH76" s="10" t="str">
        <f t="shared" si="9"/>
        <v>PGAE</v>
      </c>
      <c r="AI76" s="12" t="s">
        <v>249</v>
      </c>
      <c r="AJ76" s="12" t="str">
        <f>IFERROR(INDEX(Queue_Subname_list!$B$2:$B$598,MATCH($AI76,Queue_Subname_list!$A$2:$A$598,0),1),"not found")</f>
        <v>Tesla</v>
      </c>
      <c r="AK76" s="12">
        <f>IFERROR(INDEX(Queue_Subname_list!$C$2:$C$598,MATCH($AI76,Queue_Subname_list!$A$2:$A$598,0),1),"not found")</f>
        <v>230</v>
      </c>
      <c r="AL76" s="12" cm="1">
        <f t="array" ref="AL76">IFERROR(MATCH(1,($AJ76=Substation_Info!$B$5:$B$322)*($AK76=Substation_Info!$C$5:$C$322),0),"notfound")</f>
        <v>283</v>
      </c>
      <c r="AM76" s="12">
        <f>IF($AL76="notfound",IFERROR(INDEX(Queue_Subname_list!$D$2:$D$594,MATCH($AI76,Queue_Subname_list!$A$2:$A$594,0),1),"not found"),0)</f>
        <v>0</v>
      </c>
      <c r="AN76" s="12">
        <f>IF($AL76="notfound",IFERROR(INDEX(Queue_Subname_list!$E$2:$E$594,MATCH($AI76,Queue_Subname_list!$A$2:$A$594,0),1),"not found"),0)</f>
        <v>0</v>
      </c>
      <c r="AO76" s="12" t="str" cm="1">
        <f t="array" ref="AO76">IF(AM76=0, "N/A",IFERROR(MATCH(1,($AM76=Substation_Info!$B$5:$B$322)*($AN76=Substation_Info!$C$5:$C$322),0),"notfound"))</f>
        <v>N/A</v>
      </c>
      <c r="AP76" s="12">
        <f t="shared" si="10"/>
        <v>1</v>
      </c>
      <c r="AQ76" s="11">
        <v>43891.333333333299</v>
      </c>
      <c r="AR76" s="11">
        <v>44545.333333333299</v>
      </c>
      <c r="AS76" s="10" t="s">
        <v>82</v>
      </c>
      <c r="AT76" s="10" t="s">
        <v>59</v>
      </c>
      <c r="AU76" s="10" t="s">
        <v>59</v>
      </c>
      <c r="AV76" s="10" t="s">
        <v>82</v>
      </c>
      <c r="AW76" s="10" t="s">
        <v>61</v>
      </c>
    </row>
    <row r="77" spans="1:49" s="26" customFormat="1" ht="25" x14ac:dyDescent="0.25">
      <c r="A77" s="32" t="s">
        <v>250</v>
      </c>
      <c r="B77" s="10">
        <v>1291</v>
      </c>
      <c r="C77" s="11">
        <v>42488</v>
      </c>
      <c r="D77" s="11">
        <v>42492.291666666701</v>
      </c>
      <c r="E77" s="10" t="s">
        <v>49</v>
      </c>
      <c r="F77" s="10" t="s">
        <v>229</v>
      </c>
      <c r="G77" s="10" t="s">
        <v>63</v>
      </c>
      <c r="H77" s="10" t="s">
        <v>74</v>
      </c>
      <c r="I77" s="10"/>
      <c r="J77" s="10" t="s">
        <v>70</v>
      </c>
      <c r="K77" s="10" t="s">
        <v>75</v>
      </c>
      <c r="L77" s="10"/>
      <c r="M77" s="10">
        <v>20</v>
      </c>
      <c r="N77" s="10">
        <v>300</v>
      </c>
      <c r="O77" s="10"/>
      <c r="P77" s="10">
        <v>300</v>
      </c>
      <c r="Q77" s="10" t="s">
        <v>65</v>
      </c>
      <c r="R77" s="10" t="s">
        <v>53</v>
      </c>
      <c r="S77" s="10" t="str" cm="1">
        <f t="array" ref="S77">IFERROR(INDEX(Queue_Subname_list!$K$3:$K$22,MATCH(1,($J77=Queue_Subname_list!$L$3:$L$22)*($K77=Queue_Subname_list!$M$3:$M$22)*($L77=Queue_Subname_list!$N$3:$N$22),0)),"Other")</f>
        <v>Solar-Hybrid</v>
      </c>
      <c r="T77" s="10">
        <f>IF(J77=Queue_Subname_list!$L$9,MIN(M77,P77),0)+IF(K77=Queue_Subname_list!$L$9,MIN(N77,P77),0)+IF(L77=Queue_Subname_list!$L$9,MIN(O77,P77),0)</f>
        <v>20</v>
      </c>
      <c r="U77" s="10">
        <f>IF(J77=Queue_Subname_list!$L$4,MIN(M77,P77),0)+IF(K77=Queue_Subname_list!$L$4,MIN(N77,P77),0)+IF(L77=Queue_Subname_list!$L$4,MIN(O77,P77),0)</f>
        <v>0</v>
      </c>
      <c r="V77" s="10">
        <f>IF(Q77="Energy Only",0,IF(S77="Wind Turbine",MIN(U77,P77),IF(OR(S77="Wind-Hybrid", S77="Wind-Solar-Hybrid"),MIN(MAX(P77-T77,0)/INDEX(Queue_Subname_list!$R$6:$T$6,1,MATCH(AH77,Queue_Subname_list!$R$4:$T$4,0)),U77),0)))</f>
        <v>0</v>
      </c>
      <c r="W77" s="10">
        <f t="shared" si="6"/>
        <v>0</v>
      </c>
      <c r="X77" s="10">
        <f>IF(AND(S77="Offshore Wind",OR(Q77="Full Capacity",Q77="Partial Capacity")),IF(J77=Queue_Subname_list!$L$5,M77,0)+IF(K77=Queue_Subname_list!$L$5,N77,0),0)</f>
        <v>0</v>
      </c>
      <c r="Y77" s="10">
        <f>IF(AND(S77="Offshore Wind",Q77="Energy Only"),IF(J77=Queue_Subname_list!$L$5,M77,0)+IF(K77=Queue_Subname_list!$L$5,N77,0),0)</f>
        <v>0</v>
      </c>
      <c r="Z77" s="10">
        <f>IF(J77=Queue_Subname_list!$L$8,MIN(M77,P77),0)+IF(K77=Queue_Subname_list!$L$8,MIN(N77,P77),0)+IF(L77=Queue_Subname_list!$L$8,MIN(O77,P77),0)</f>
        <v>300</v>
      </c>
      <c r="AA77" s="10">
        <f>IF(Q77="Energy Only",0,IF(S77="Solar",MIN(Z77,P77),IF(S77="Solar-Hybrid",MIN(MAX(P77-T77,0)/INDEX(Queue_Subname_list!$R$5:$T$5,1,MATCH(AH77,Queue_Subname_list!$R$4:$T$4,0)),MAX(P77-T77*0.5,0)/INDEX(Queue_Subname_list!$U$5:$W$5,1,MATCH(AH77,Queue_Subname_list!$U$4:$W$4,0)),Z77),0)))</f>
        <v>300</v>
      </c>
      <c r="AB77" s="10">
        <f t="shared" si="7"/>
        <v>0</v>
      </c>
      <c r="AC77" s="10">
        <f>IF(J77=Queue_Subname_list!$L$3,MIN(M77,P77),0)+IF(K77=Queue_Subname_list!$L$3,MIN(N77,P77),0)+IF(L77=Queue_Subname_list!$L$3,MIN(O77,P77),0)</f>
        <v>0</v>
      </c>
      <c r="AD77" s="10">
        <f t="shared" si="8"/>
        <v>0</v>
      </c>
      <c r="AE77" s="10" t="s">
        <v>227</v>
      </c>
      <c r="AF77" s="10" t="s">
        <v>159</v>
      </c>
      <c r="AG77" s="10" t="s">
        <v>56</v>
      </c>
      <c r="AH77" s="10" t="str">
        <f t="shared" si="9"/>
        <v>SDGE</v>
      </c>
      <c r="AI77" s="12" t="s">
        <v>251</v>
      </c>
      <c r="AJ77" s="12" t="str">
        <f>IFERROR(INDEX(Queue_Subname_list!$B$2:$B$598,MATCH($AI77,Queue_Subname_list!$A$2:$A$598,0),1),"not found")</f>
        <v>Hassayampa</v>
      </c>
      <c r="AK77" s="12">
        <f>IFERROR(INDEX(Queue_Subname_list!$C$2:$C$598,MATCH($AI77,Queue_Subname_list!$A$2:$A$598,0),1),"not found")</f>
        <v>500</v>
      </c>
      <c r="AL77" s="12" cm="1">
        <f t="array" ref="AL77">IFERROR(MATCH(1,($AJ77=Substation_Info!$B$5:$B$322)*($AK77=Substation_Info!$C$5:$C$322),0),"notfound")</f>
        <v>100</v>
      </c>
      <c r="AM77" s="12">
        <f>IF($AL77="notfound",IFERROR(INDEX(Queue_Subname_list!$D$2:$D$594,MATCH($AI77,Queue_Subname_list!$A$2:$A$594,0),1),"not found"),0)</f>
        <v>0</v>
      </c>
      <c r="AN77" s="12">
        <f>IF($AL77="notfound",IFERROR(INDEX(Queue_Subname_list!$E$2:$E$594,MATCH($AI77,Queue_Subname_list!$A$2:$A$594,0),1),"not found"),0)</f>
        <v>0</v>
      </c>
      <c r="AO77" s="12" t="str" cm="1">
        <f t="array" ref="AO77">IF(AM77=0, "N/A",IFERROR(MATCH(1,($AM77=Substation_Info!$B$5:$B$322)*($AN77=Substation_Info!$C$5:$C$322),0),"notfound"))</f>
        <v>N/A</v>
      </c>
      <c r="AP77" s="12">
        <f t="shared" si="10"/>
        <v>1</v>
      </c>
      <c r="AQ77" s="11">
        <v>45044.291666666701</v>
      </c>
      <c r="AR77" s="11">
        <v>45077.291666666701</v>
      </c>
      <c r="AS77" s="10" t="s">
        <v>82</v>
      </c>
      <c r="AT77" s="10" t="s">
        <v>59</v>
      </c>
      <c r="AU77" s="10" t="s">
        <v>59</v>
      </c>
      <c r="AV77" s="10" t="s">
        <v>82</v>
      </c>
      <c r="AW77" s="10" t="s">
        <v>61</v>
      </c>
    </row>
    <row r="78" spans="1:49" s="26" customFormat="1" ht="37.5" x14ac:dyDescent="0.25">
      <c r="A78" s="32" t="s">
        <v>252</v>
      </c>
      <c r="B78" s="10">
        <v>1295</v>
      </c>
      <c r="C78" s="11">
        <v>42486</v>
      </c>
      <c r="D78" s="11">
        <v>42492.291666666701</v>
      </c>
      <c r="E78" s="10" t="s">
        <v>49</v>
      </c>
      <c r="F78" s="10" t="s">
        <v>229</v>
      </c>
      <c r="G78" s="10" t="s">
        <v>63</v>
      </c>
      <c r="H78" s="10"/>
      <c r="I78" s="10"/>
      <c r="J78" s="10" t="s">
        <v>70</v>
      </c>
      <c r="K78" s="10"/>
      <c r="L78" s="10"/>
      <c r="M78" s="10">
        <v>405.85</v>
      </c>
      <c r="N78" s="10"/>
      <c r="O78" s="10"/>
      <c r="P78" s="10">
        <v>400</v>
      </c>
      <c r="Q78" s="10" t="s">
        <v>65</v>
      </c>
      <c r="R78" s="10"/>
      <c r="S78" s="10" t="str" cm="1">
        <f t="array" ref="S78">IFERROR(INDEX(Queue_Subname_list!$K$3:$K$22,MATCH(1,($J78=Queue_Subname_list!$L$3:$L$22)*($K78=Queue_Subname_list!$M$3:$M$22)*($L78=Queue_Subname_list!$N$3:$N$22),0)),"Other")</f>
        <v>Battery</v>
      </c>
      <c r="T78" s="10">
        <f>IF(J78=Queue_Subname_list!$L$9,MIN(M78,P78),0)+IF(K78=Queue_Subname_list!$L$9,MIN(N78,P78),0)+IF(L78=Queue_Subname_list!$L$9,MIN(O78,P78),0)</f>
        <v>400</v>
      </c>
      <c r="U78" s="10">
        <f>IF(J78=Queue_Subname_list!$L$4,MIN(M78,P78),0)+IF(K78=Queue_Subname_list!$L$4,MIN(N78,P78),0)+IF(L78=Queue_Subname_list!$L$4,MIN(O78,P78),0)</f>
        <v>0</v>
      </c>
      <c r="V78" s="10">
        <f>IF(Q78="Energy Only",0,IF(S78="Wind Turbine",MIN(U78,P78),IF(OR(S78="Wind-Hybrid", S78="Wind-Solar-Hybrid"),MIN(MAX(P78-T78,0)/INDEX(Queue_Subname_list!$R$6:$T$6,1,MATCH(AH78,Queue_Subname_list!$R$4:$T$4,0)),U78),0)))</f>
        <v>0</v>
      </c>
      <c r="W78" s="10">
        <f t="shared" si="6"/>
        <v>0</v>
      </c>
      <c r="X78" s="10">
        <f>IF(AND(S78="Offshore Wind",OR(Q78="Full Capacity",Q78="Partial Capacity")),IF(J78=Queue_Subname_list!$L$5,M78,0)+IF(K78=Queue_Subname_list!$L$5,N78,0),0)</f>
        <v>0</v>
      </c>
      <c r="Y78" s="10">
        <f>IF(AND(S78="Offshore Wind",Q78="Energy Only"),IF(J78=Queue_Subname_list!$L$5,M78,0)+IF(K78=Queue_Subname_list!$L$5,N78,0),0)</f>
        <v>0</v>
      </c>
      <c r="Z78" s="10">
        <f>IF(J78=Queue_Subname_list!$L$8,MIN(M78,P78),0)+IF(K78=Queue_Subname_list!$L$8,MIN(N78,P78),0)+IF(L78=Queue_Subname_list!$L$8,MIN(O78,P78),0)</f>
        <v>0</v>
      </c>
      <c r="AA78" s="10">
        <f>IF(Q78="Energy Only",0,IF(S78="Solar",MIN(Z78,P78),IF(S78="Solar-Hybrid",MIN(MAX(P78-T78,0)/INDEX(Queue_Subname_list!$R$5:$T$5,1,MATCH(AH78,Queue_Subname_list!$R$4:$T$4,0)),MAX(P78-T78*0.5,0)/INDEX(Queue_Subname_list!$U$5:$W$5,1,MATCH(AH78,Queue_Subname_list!$U$4:$W$4,0)),Z78),0)))</f>
        <v>0</v>
      </c>
      <c r="AB78" s="10">
        <f t="shared" si="7"/>
        <v>0</v>
      </c>
      <c r="AC78" s="10">
        <f>IF(J78=Queue_Subname_list!$L$3,MIN(M78,P78),0)+IF(K78=Queue_Subname_list!$L$3,MIN(N78,P78),0)+IF(L78=Queue_Subname_list!$L$3,MIN(O78,P78),0)</f>
        <v>0</v>
      </c>
      <c r="AD78" s="10">
        <f t="shared" si="8"/>
        <v>0</v>
      </c>
      <c r="AE78" s="10" t="s">
        <v>66</v>
      </c>
      <c r="AF78" s="10" t="s">
        <v>55</v>
      </c>
      <c r="AG78" s="10" t="s">
        <v>71</v>
      </c>
      <c r="AH78" s="10" t="str">
        <f t="shared" si="9"/>
        <v>SCE</v>
      </c>
      <c r="AI78" s="12" t="s">
        <v>253</v>
      </c>
      <c r="AJ78" s="12" t="str">
        <f>IFERROR(INDEX(Queue_Subname_list!$B$2:$B$598,MATCH($AI78,Queue_Subname_list!$A$2:$A$598,0),1),"not found")</f>
        <v>Devers</v>
      </c>
      <c r="AK78" s="12">
        <f>IFERROR(INDEX(Queue_Subname_list!$C$2:$C$598,MATCH($AI78,Queue_Subname_list!$A$2:$A$598,0),1),"not found")</f>
        <v>230</v>
      </c>
      <c r="AL78" s="12" cm="1">
        <f t="array" ref="AL78">IFERROR(MATCH(1,($AJ78=Substation_Info!$B$5:$B$322)*($AK78=Substation_Info!$C$5:$C$322),0),"notfound")</f>
        <v>62</v>
      </c>
      <c r="AM78" s="12">
        <f>IF($AL78="notfound",IFERROR(INDEX(Queue_Subname_list!$D$2:$D$594,MATCH($AI78,Queue_Subname_list!$A$2:$A$594,0),1),"not found"),0)</f>
        <v>0</v>
      </c>
      <c r="AN78" s="12">
        <f>IF($AL78="notfound",IFERROR(INDEX(Queue_Subname_list!$E$2:$E$594,MATCH($AI78,Queue_Subname_list!$A$2:$A$594,0),1),"not found"),0)</f>
        <v>0</v>
      </c>
      <c r="AO78" s="12" t="str" cm="1">
        <f t="array" ref="AO78">IF(AM78=0, "N/A",IFERROR(MATCH(1,($AM78=Substation_Info!$B$5:$B$322)*($AN78=Substation_Info!$C$5:$C$322),0),"notfound"))</f>
        <v>N/A</v>
      </c>
      <c r="AP78" s="12">
        <f t="shared" si="10"/>
        <v>1</v>
      </c>
      <c r="AQ78" s="11">
        <v>44652.291666666701</v>
      </c>
      <c r="AR78" s="11">
        <v>44927.333333333299</v>
      </c>
      <c r="AS78" s="10" t="s">
        <v>82</v>
      </c>
      <c r="AT78" s="10" t="s">
        <v>59</v>
      </c>
      <c r="AU78" s="10" t="s">
        <v>59</v>
      </c>
      <c r="AV78" s="10" t="s">
        <v>82</v>
      </c>
      <c r="AW78" s="10" t="s">
        <v>61</v>
      </c>
    </row>
    <row r="79" spans="1:49" s="26" customFormat="1" ht="25" x14ac:dyDescent="0.25">
      <c r="A79" s="32" t="s">
        <v>254</v>
      </c>
      <c r="B79" s="10">
        <v>1302</v>
      </c>
      <c r="C79" s="11">
        <v>42493</v>
      </c>
      <c r="D79" s="11">
        <v>42492.291666666701</v>
      </c>
      <c r="E79" s="10" t="s">
        <v>49</v>
      </c>
      <c r="F79" s="10" t="s">
        <v>229</v>
      </c>
      <c r="G79" s="10" t="s">
        <v>63</v>
      </c>
      <c r="H79" s="10" t="s">
        <v>74</v>
      </c>
      <c r="I79" s="10"/>
      <c r="J79" s="10" t="s">
        <v>70</v>
      </c>
      <c r="K79" s="10" t="s">
        <v>75</v>
      </c>
      <c r="L79" s="10"/>
      <c r="M79" s="10">
        <v>50</v>
      </c>
      <c r="N79" s="10">
        <v>223.5</v>
      </c>
      <c r="O79" s="10"/>
      <c r="P79" s="10">
        <v>213.5</v>
      </c>
      <c r="Q79" s="10" t="s">
        <v>92</v>
      </c>
      <c r="R79" s="10" t="s">
        <v>93</v>
      </c>
      <c r="S79" s="10" t="str" cm="1">
        <f t="array" ref="S79">IFERROR(INDEX(Queue_Subname_list!$K$3:$K$22,MATCH(1,($J79=Queue_Subname_list!$L$3:$L$22)*($K79=Queue_Subname_list!$M$3:$M$22)*($L79=Queue_Subname_list!$N$3:$N$22),0)),"Other")</f>
        <v>Solar-Hybrid</v>
      </c>
      <c r="T79" s="10">
        <f>IF(J79=Queue_Subname_list!$L$9,MIN(M79,P79),0)+IF(K79=Queue_Subname_list!$L$9,MIN(N79,P79),0)+IF(L79=Queue_Subname_list!$L$9,MIN(O79,P79),0)</f>
        <v>50</v>
      </c>
      <c r="U79" s="10">
        <f>IF(J79=Queue_Subname_list!$L$4,MIN(M79,P79),0)+IF(K79=Queue_Subname_list!$L$4,MIN(N79,P79),0)+IF(L79=Queue_Subname_list!$L$4,MIN(O79,P79),0)</f>
        <v>0</v>
      </c>
      <c r="V79" s="10">
        <f>IF(Q79="Energy Only",0,IF(S79="Wind Turbine",MIN(U79,P79),IF(OR(S79="Wind-Hybrid", S79="Wind-Solar-Hybrid"),MIN(MAX(P79-T79,0)/INDEX(Queue_Subname_list!$R$6:$T$6,1,MATCH(AH79,Queue_Subname_list!$R$4:$T$4,0)),U79),0)))</f>
        <v>0</v>
      </c>
      <c r="W79" s="10">
        <f t="shared" si="6"/>
        <v>0</v>
      </c>
      <c r="X79" s="10">
        <f>IF(AND(S79="Offshore Wind",OR(Q79="Full Capacity",Q79="Partial Capacity")),IF(J79=Queue_Subname_list!$L$5,M79,0)+IF(K79=Queue_Subname_list!$L$5,N79,0),0)</f>
        <v>0</v>
      </c>
      <c r="Y79" s="10">
        <f>IF(AND(S79="Offshore Wind",Q79="Energy Only"),IF(J79=Queue_Subname_list!$L$5,M79,0)+IF(K79=Queue_Subname_list!$L$5,N79,0),0)</f>
        <v>0</v>
      </c>
      <c r="Z79" s="10">
        <f>IF(J79=Queue_Subname_list!$L$8,MIN(M79,P79),0)+IF(K79=Queue_Subname_list!$L$8,MIN(N79,P79),0)+IF(L79=Queue_Subname_list!$L$8,MIN(O79,P79),0)</f>
        <v>213.5</v>
      </c>
      <c r="AA79" s="10">
        <f>IF(Q79="Energy Only",0,IF(S79="Solar",MIN(Z79,P79),IF(S79="Solar-Hybrid",MIN(MAX(P79-T79,0)/INDEX(Queue_Subname_list!$R$5:$T$5,1,MATCH(AH79,Queue_Subname_list!$R$4:$T$4,0)),MAX(P79-T79*0.5,0)/INDEX(Queue_Subname_list!$U$5:$W$5,1,MATCH(AH79,Queue_Subname_list!$U$4:$W$4,0)),Z79),0)))</f>
        <v>0</v>
      </c>
      <c r="AB79" s="10">
        <f t="shared" si="7"/>
        <v>213.5</v>
      </c>
      <c r="AC79" s="10">
        <f>IF(J79=Queue_Subname_list!$L$3,MIN(M79,P79),0)+IF(K79=Queue_Subname_list!$L$3,MIN(N79,P79),0)+IF(L79=Queue_Subname_list!$L$3,MIN(O79,P79),0)</f>
        <v>0</v>
      </c>
      <c r="AD79" s="10">
        <f t="shared" si="8"/>
        <v>0</v>
      </c>
      <c r="AE79" s="10" t="s">
        <v>66</v>
      </c>
      <c r="AF79" s="10" t="s">
        <v>55</v>
      </c>
      <c r="AG79" s="10" t="s">
        <v>71</v>
      </c>
      <c r="AH79" s="10" t="str">
        <f t="shared" si="9"/>
        <v>SCE</v>
      </c>
      <c r="AI79" s="12" t="s">
        <v>255</v>
      </c>
      <c r="AJ79" s="12" t="str">
        <f>IFERROR(INDEX(Queue_Subname_list!$B$2:$B$598,MATCH($AI79,Queue_Subname_list!$A$2:$A$598,0),1),"not found")</f>
        <v>Redbluff</v>
      </c>
      <c r="AK79" s="12">
        <f>IFERROR(INDEX(Queue_Subname_list!$C$2:$C$598,MATCH($AI79,Queue_Subname_list!$A$2:$A$598,0),1),"not found")</f>
        <v>230</v>
      </c>
      <c r="AL79" s="12" cm="1">
        <f t="array" ref="AL79">IFERROR(MATCH(1,($AJ79=Substation_Info!$B$5:$B$322)*($AK79=Substation_Info!$C$5:$C$322),0),"notfound")</f>
        <v>227</v>
      </c>
      <c r="AM79" s="12">
        <f>IF($AL79="notfound",IFERROR(INDEX(Queue_Subname_list!$D$2:$D$594,MATCH($AI79,Queue_Subname_list!$A$2:$A$594,0),1),"not found"),0)</f>
        <v>0</v>
      </c>
      <c r="AN79" s="12">
        <f>IF($AL79="notfound",IFERROR(INDEX(Queue_Subname_list!$E$2:$E$594,MATCH($AI79,Queue_Subname_list!$A$2:$A$594,0),1),"not found"),0)</f>
        <v>0</v>
      </c>
      <c r="AO79" s="12" t="str" cm="1">
        <f t="array" ref="AO79">IF(AM79=0, "N/A",IFERROR(MATCH(1,($AM79=Substation_Info!$B$5:$B$322)*($AN79=Substation_Info!$C$5:$C$322),0),"notfound"))</f>
        <v>N/A</v>
      </c>
      <c r="AP79" s="12">
        <f t="shared" si="10"/>
        <v>1</v>
      </c>
      <c r="AQ79" s="11">
        <v>43616.291666666701</v>
      </c>
      <c r="AR79" s="11">
        <v>45504.291666666701</v>
      </c>
      <c r="AS79" s="10" t="s">
        <v>82</v>
      </c>
      <c r="AT79" s="10" t="s">
        <v>59</v>
      </c>
      <c r="AU79" s="10" t="s">
        <v>59</v>
      </c>
      <c r="AV79" s="10" t="s">
        <v>82</v>
      </c>
      <c r="AW79" s="10" t="s">
        <v>61</v>
      </c>
    </row>
    <row r="80" spans="1:49" s="26" customFormat="1" ht="12.5" x14ac:dyDescent="0.25">
      <c r="A80" s="32" t="s">
        <v>256</v>
      </c>
      <c r="B80" s="10">
        <v>1312</v>
      </c>
      <c r="C80" s="11">
        <v>42488</v>
      </c>
      <c r="D80" s="11">
        <v>42492.291666666701</v>
      </c>
      <c r="E80" s="10" t="s">
        <v>49</v>
      </c>
      <c r="F80" s="10" t="s">
        <v>229</v>
      </c>
      <c r="G80" s="10" t="s">
        <v>74</v>
      </c>
      <c r="H80" s="10" t="s">
        <v>63</v>
      </c>
      <c r="I80" s="10"/>
      <c r="J80" s="10" t="s">
        <v>75</v>
      </c>
      <c r="K80" s="10" t="s">
        <v>70</v>
      </c>
      <c r="L80" s="10"/>
      <c r="M80" s="10">
        <v>148.96</v>
      </c>
      <c r="N80" s="10">
        <v>100</v>
      </c>
      <c r="O80" s="10"/>
      <c r="P80" s="10">
        <v>144</v>
      </c>
      <c r="Q80" s="10" t="s">
        <v>65</v>
      </c>
      <c r="R80" s="10" t="s">
        <v>53</v>
      </c>
      <c r="S80" s="10" t="str" cm="1">
        <f t="array" ref="S80">IFERROR(INDEX(Queue_Subname_list!$K$3:$K$22,MATCH(1,($J80=Queue_Subname_list!$L$3:$L$22)*($K80=Queue_Subname_list!$M$3:$M$22)*($L80=Queue_Subname_list!$N$3:$N$22),0)),"Other")</f>
        <v>Solar-Hybrid</v>
      </c>
      <c r="T80" s="10">
        <f>IF(J80=Queue_Subname_list!$L$9,MIN(M80,P80),0)+IF(K80=Queue_Subname_list!$L$9,MIN(N80,P80),0)+IF(L80=Queue_Subname_list!$L$9,MIN(O80,P80),0)</f>
        <v>100</v>
      </c>
      <c r="U80" s="10">
        <f>IF(J80=Queue_Subname_list!$L$4,MIN(M80,P80),0)+IF(K80=Queue_Subname_list!$L$4,MIN(N80,P80),0)+IF(L80=Queue_Subname_list!$L$4,MIN(O80,P80),0)</f>
        <v>0</v>
      </c>
      <c r="V80" s="10">
        <f>IF(Q80="Energy Only",0,IF(S80="Wind Turbine",MIN(U80,P80),IF(OR(S80="Wind-Hybrid", S80="Wind-Solar-Hybrid"),MIN(MAX(P80-T80,0)/INDEX(Queue_Subname_list!$R$6:$T$6,1,MATCH(AH80,Queue_Subname_list!$R$4:$T$4,0)),U80),0)))</f>
        <v>0</v>
      </c>
      <c r="W80" s="10">
        <f t="shared" si="6"/>
        <v>0</v>
      </c>
      <c r="X80" s="10">
        <f>IF(AND(S80="Offshore Wind",OR(Q80="Full Capacity",Q80="Partial Capacity")),IF(J80=Queue_Subname_list!$L$5,M80,0)+IF(K80=Queue_Subname_list!$L$5,N80,0),0)</f>
        <v>0</v>
      </c>
      <c r="Y80" s="10">
        <f>IF(AND(S80="Offshore Wind",Q80="Energy Only"),IF(J80=Queue_Subname_list!$L$5,M80,0)+IF(K80=Queue_Subname_list!$L$5,N80,0),0)</f>
        <v>0</v>
      </c>
      <c r="Z80" s="10">
        <f>IF(J80=Queue_Subname_list!$L$8,MIN(M80,P80),0)+IF(K80=Queue_Subname_list!$L$8,MIN(N80,P80),0)+IF(L80=Queue_Subname_list!$L$8,MIN(O80,P80),0)</f>
        <v>144</v>
      </c>
      <c r="AA80" s="10">
        <f>IF(Q80="Energy Only",0,IF(S80="Solar",MIN(Z80,P80),IF(S80="Solar-Hybrid",MIN(MAX(P80-T80,0)/INDEX(Queue_Subname_list!$R$5:$T$5,1,MATCH(AH80,Queue_Subname_list!$R$4:$T$4,0)),MAX(P80-T80*0.5,0)/INDEX(Queue_Subname_list!$U$5:$W$5,1,MATCH(AH80,Queue_Subname_list!$U$4:$W$4,0)),Z80),0)))</f>
        <v>144</v>
      </c>
      <c r="AB80" s="10">
        <f t="shared" si="7"/>
        <v>0</v>
      </c>
      <c r="AC80" s="10">
        <f>IF(J80=Queue_Subname_list!$L$3,MIN(M80,P80),0)+IF(K80=Queue_Subname_list!$L$3,MIN(N80,P80),0)+IF(L80=Queue_Subname_list!$L$3,MIN(O80,P80),0)</f>
        <v>0</v>
      </c>
      <c r="AD80" s="10">
        <f t="shared" si="8"/>
        <v>0</v>
      </c>
      <c r="AE80" s="10" t="s">
        <v>130</v>
      </c>
      <c r="AF80" s="10" t="s">
        <v>55</v>
      </c>
      <c r="AG80" s="10" t="s">
        <v>71</v>
      </c>
      <c r="AH80" s="10" t="str">
        <f t="shared" si="9"/>
        <v>SCE</v>
      </c>
      <c r="AI80" s="12" t="s">
        <v>257</v>
      </c>
      <c r="AJ80" s="12" t="str">
        <f>IFERROR(INDEX(Queue_Subname_list!$B$2:$B$598,MATCH($AI80,Queue_Subname_list!$A$2:$A$598,0),1),"not found")</f>
        <v>Coolwater</v>
      </c>
      <c r="AK80" s="12">
        <f>IFERROR(INDEX(Queue_Subname_list!$C$2:$C$598,MATCH($AI80,Queue_Subname_list!$A$2:$A$598,0),1),"not found")</f>
        <v>115</v>
      </c>
      <c r="AL80" s="12" cm="1">
        <f t="array" ref="AL80">IFERROR(MATCH(1,($AJ80=Substation_Info!$B$5:$B$322)*($AK80=Substation_Info!$C$5:$C$322),0),"notfound")</f>
        <v>48</v>
      </c>
      <c r="AM80" s="12">
        <f>IF($AL80="notfound",IFERROR(INDEX(Queue_Subname_list!$D$2:$D$594,MATCH($AI80,Queue_Subname_list!$A$2:$A$594,0),1),"not found"),0)</f>
        <v>0</v>
      </c>
      <c r="AN80" s="12">
        <f>IF($AL80="notfound",IFERROR(INDEX(Queue_Subname_list!$E$2:$E$594,MATCH($AI80,Queue_Subname_list!$A$2:$A$594,0),1),"not found"),0)</f>
        <v>0</v>
      </c>
      <c r="AO80" s="12" t="str" cm="1">
        <f t="array" ref="AO80">IF(AM80=0, "N/A",IFERROR(MATCH(1,($AM80=Substation_Info!$B$5:$B$322)*($AN80=Substation_Info!$C$5:$C$322),0),"notfound"))</f>
        <v>N/A</v>
      </c>
      <c r="AP80" s="12">
        <f t="shared" si="10"/>
        <v>1</v>
      </c>
      <c r="AQ80" s="11">
        <v>44012.291666666701</v>
      </c>
      <c r="AR80" s="11">
        <v>45641.333333333299</v>
      </c>
      <c r="AS80" s="10" t="s">
        <v>82</v>
      </c>
      <c r="AT80" s="10" t="s">
        <v>59</v>
      </c>
      <c r="AU80" s="10" t="s">
        <v>59</v>
      </c>
      <c r="AV80" s="10" t="s">
        <v>82</v>
      </c>
      <c r="AW80" s="10" t="s">
        <v>61</v>
      </c>
    </row>
    <row r="81" spans="1:49" s="26" customFormat="1" ht="25" x14ac:dyDescent="0.25">
      <c r="A81" s="32" t="s">
        <v>258</v>
      </c>
      <c r="B81" s="10">
        <v>1313</v>
      </c>
      <c r="C81" s="11">
        <v>42488</v>
      </c>
      <c r="D81" s="11">
        <v>42492.291666666701</v>
      </c>
      <c r="E81" s="10" t="s">
        <v>49</v>
      </c>
      <c r="F81" s="10" t="s">
        <v>229</v>
      </c>
      <c r="G81" s="10" t="s">
        <v>74</v>
      </c>
      <c r="H81" s="10" t="s">
        <v>63</v>
      </c>
      <c r="I81" s="10"/>
      <c r="J81" s="10" t="s">
        <v>75</v>
      </c>
      <c r="K81" s="10" t="s">
        <v>70</v>
      </c>
      <c r="L81" s="10"/>
      <c r="M81" s="10">
        <v>188.86</v>
      </c>
      <c r="N81" s="10">
        <v>126</v>
      </c>
      <c r="O81" s="10"/>
      <c r="P81" s="10">
        <v>182</v>
      </c>
      <c r="Q81" s="10" t="s">
        <v>65</v>
      </c>
      <c r="R81" s="10" t="s">
        <v>53</v>
      </c>
      <c r="S81" s="10" t="str" cm="1">
        <f t="array" ref="S81">IFERROR(INDEX(Queue_Subname_list!$K$3:$K$22,MATCH(1,($J81=Queue_Subname_list!$L$3:$L$22)*($K81=Queue_Subname_list!$M$3:$M$22)*($L81=Queue_Subname_list!$N$3:$N$22),0)),"Other")</f>
        <v>Solar-Hybrid</v>
      </c>
      <c r="T81" s="10">
        <f>IF(J81=Queue_Subname_list!$L$9,MIN(M81,P81),0)+IF(K81=Queue_Subname_list!$L$9,MIN(N81,P81),0)+IF(L81=Queue_Subname_list!$L$9,MIN(O81,P81),0)</f>
        <v>126</v>
      </c>
      <c r="U81" s="10">
        <f>IF(J81=Queue_Subname_list!$L$4,MIN(M81,P81),0)+IF(K81=Queue_Subname_list!$L$4,MIN(N81,P81),0)+IF(L81=Queue_Subname_list!$L$4,MIN(O81,P81),0)</f>
        <v>0</v>
      </c>
      <c r="V81" s="10">
        <f>IF(Q81="Energy Only",0,IF(S81="Wind Turbine",MIN(U81,P81),IF(OR(S81="Wind-Hybrid", S81="Wind-Solar-Hybrid"),MIN(MAX(P81-T81,0)/INDEX(Queue_Subname_list!$R$6:$T$6,1,MATCH(AH81,Queue_Subname_list!$R$4:$T$4,0)),U81),0)))</f>
        <v>0</v>
      </c>
      <c r="W81" s="10">
        <f t="shared" si="6"/>
        <v>0</v>
      </c>
      <c r="X81" s="10">
        <f>IF(AND(S81="Offshore Wind",OR(Q81="Full Capacity",Q81="Partial Capacity")),IF(J81=Queue_Subname_list!$L$5,M81,0)+IF(K81=Queue_Subname_list!$L$5,N81,0),0)</f>
        <v>0</v>
      </c>
      <c r="Y81" s="10">
        <f>IF(AND(S81="Offshore Wind",Q81="Energy Only"),IF(J81=Queue_Subname_list!$L$5,M81,0)+IF(K81=Queue_Subname_list!$L$5,N81,0),0)</f>
        <v>0</v>
      </c>
      <c r="Z81" s="10">
        <f>IF(J81=Queue_Subname_list!$L$8,MIN(M81,P81),0)+IF(K81=Queue_Subname_list!$L$8,MIN(N81,P81),0)+IF(L81=Queue_Subname_list!$L$8,MIN(O81,P81),0)</f>
        <v>182</v>
      </c>
      <c r="AA81" s="10">
        <f>IF(Q81="Energy Only",0,IF(S81="Solar",MIN(Z81,P81),IF(S81="Solar-Hybrid",MIN(MAX(P81-T81,0)/INDEX(Queue_Subname_list!$R$5:$T$5,1,MATCH(AH81,Queue_Subname_list!$R$4:$T$4,0)),MAX(P81-T81*0.5,0)/INDEX(Queue_Subname_list!$U$5:$W$5,1,MATCH(AH81,Queue_Subname_list!$U$4:$W$4,0)),Z81),0)))</f>
        <v>182</v>
      </c>
      <c r="AB81" s="10">
        <f t="shared" si="7"/>
        <v>0</v>
      </c>
      <c r="AC81" s="10">
        <f>IF(J81=Queue_Subname_list!$L$3,MIN(M81,P81),0)+IF(K81=Queue_Subname_list!$L$3,MIN(N81,P81),0)+IF(L81=Queue_Subname_list!$L$3,MIN(O81,P81),0)</f>
        <v>0</v>
      </c>
      <c r="AD81" s="10">
        <f t="shared" si="8"/>
        <v>0</v>
      </c>
      <c r="AE81" s="10" t="s">
        <v>130</v>
      </c>
      <c r="AF81" s="10" t="s">
        <v>55</v>
      </c>
      <c r="AG81" s="10" t="s">
        <v>71</v>
      </c>
      <c r="AH81" s="10" t="str">
        <f t="shared" si="9"/>
        <v>SCE</v>
      </c>
      <c r="AI81" s="12" t="s">
        <v>215</v>
      </c>
      <c r="AJ81" s="12" t="str">
        <f>IFERROR(INDEX(Queue_Subname_list!$B$2:$B$598,MATCH($AI81,Queue_Subname_list!$A$2:$A$598,0),1),"not found")</f>
        <v>Kramer</v>
      </c>
      <c r="AK81" s="12">
        <f>IFERROR(INDEX(Queue_Subname_list!$C$2:$C$598,MATCH($AI81,Queue_Subname_list!$A$2:$A$598,0),1),"not found")</f>
        <v>230</v>
      </c>
      <c r="AL81" s="12" cm="1">
        <f t="array" ref="AL81">IFERROR(MATCH(1,($AJ81=Substation_Info!$B$5:$B$322)*($AK81=Substation_Info!$C$5:$C$322),0),"notfound")</f>
        <v>131</v>
      </c>
      <c r="AM81" s="12">
        <f>IF($AL81="notfound",IFERROR(INDEX(Queue_Subname_list!$D$2:$D$594,MATCH($AI81,Queue_Subname_list!$A$2:$A$594,0),1),"not found"),0)</f>
        <v>0</v>
      </c>
      <c r="AN81" s="12">
        <f>IF($AL81="notfound",IFERROR(INDEX(Queue_Subname_list!$E$2:$E$594,MATCH($AI81,Queue_Subname_list!$A$2:$A$594,0),1),"not found"),0)</f>
        <v>0</v>
      </c>
      <c r="AO81" s="12" t="str" cm="1">
        <f t="array" ref="AO81">IF(AM81=0, "N/A",IFERROR(MATCH(1,($AM81=Substation_Info!$B$5:$B$322)*($AN81=Substation_Info!$C$5:$C$322),0),"notfound"))</f>
        <v>N/A</v>
      </c>
      <c r="AP81" s="12">
        <f t="shared" si="10"/>
        <v>1</v>
      </c>
      <c r="AQ81" s="11">
        <v>44012.291666666701</v>
      </c>
      <c r="AR81" s="11">
        <v>45031.291666666701</v>
      </c>
      <c r="AS81" s="10" t="s">
        <v>82</v>
      </c>
      <c r="AT81" s="10" t="s">
        <v>59</v>
      </c>
      <c r="AU81" s="10" t="s">
        <v>59</v>
      </c>
      <c r="AV81" s="10" t="s">
        <v>82</v>
      </c>
      <c r="AW81" s="10" t="s">
        <v>61</v>
      </c>
    </row>
    <row r="82" spans="1:49" s="26" customFormat="1" ht="25" x14ac:dyDescent="0.25">
      <c r="A82" s="32" t="s">
        <v>259</v>
      </c>
      <c r="B82" s="10">
        <v>1314</v>
      </c>
      <c r="C82" s="11">
        <v>42488</v>
      </c>
      <c r="D82" s="11">
        <v>42492.291666666701</v>
      </c>
      <c r="E82" s="10" t="s">
        <v>49</v>
      </c>
      <c r="F82" s="10" t="s">
        <v>229</v>
      </c>
      <c r="G82" s="10" t="s">
        <v>74</v>
      </c>
      <c r="H82" s="10" t="s">
        <v>63</v>
      </c>
      <c r="I82" s="10"/>
      <c r="J82" s="10" t="s">
        <v>75</v>
      </c>
      <c r="K82" s="10" t="s">
        <v>70</v>
      </c>
      <c r="L82" s="10"/>
      <c r="M82" s="10">
        <v>313.88</v>
      </c>
      <c r="N82" s="10">
        <v>208</v>
      </c>
      <c r="O82" s="10"/>
      <c r="P82" s="10">
        <v>300</v>
      </c>
      <c r="Q82" s="10" t="s">
        <v>65</v>
      </c>
      <c r="R82" s="10" t="s">
        <v>53</v>
      </c>
      <c r="S82" s="10" t="str" cm="1">
        <f t="array" ref="S82">IFERROR(INDEX(Queue_Subname_list!$K$3:$K$22,MATCH(1,($J82=Queue_Subname_list!$L$3:$L$22)*($K82=Queue_Subname_list!$M$3:$M$22)*($L82=Queue_Subname_list!$N$3:$N$22),0)),"Other")</f>
        <v>Solar-Hybrid</v>
      </c>
      <c r="T82" s="10">
        <f>IF(J82=Queue_Subname_list!$L$9,MIN(M82,P82),0)+IF(K82=Queue_Subname_list!$L$9,MIN(N82,P82),0)+IF(L82=Queue_Subname_list!$L$9,MIN(O82,P82),0)</f>
        <v>208</v>
      </c>
      <c r="U82" s="10">
        <f>IF(J82=Queue_Subname_list!$L$4,MIN(M82,P82),0)+IF(K82=Queue_Subname_list!$L$4,MIN(N82,P82),0)+IF(L82=Queue_Subname_list!$L$4,MIN(O82,P82),0)</f>
        <v>0</v>
      </c>
      <c r="V82" s="10">
        <f>IF(Q82="Energy Only",0,IF(S82="Wind Turbine",MIN(U82,P82),IF(OR(S82="Wind-Hybrid", S82="Wind-Solar-Hybrid"),MIN(MAX(P82-T82,0)/INDEX(Queue_Subname_list!$R$6:$T$6,1,MATCH(AH82,Queue_Subname_list!$R$4:$T$4,0)),U82),0)))</f>
        <v>0</v>
      </c>
      <c r="W82" s="10">
        <f t="shared" si="6"/>
        <v>0</v>
      </c>
      <c r="X82" s="10">
        <f>IF(AND(S82="Offshore Wind",OR(Q82="Full Capacity",Q82="Partial Capacity")),IF(J82=Queue_Subname_list!$L$5,M82,0)+IF(K82=Queue_Subname_list!$L$5,N82,0),0)</f>
        <v>0</v>
      </c>
      <c r="Y82" s="10">
        <f>IF(AND(S82="Offshore Wind",Q82="Energy Only"),IF(J82=Queue_Subname_list!$L$5,M82,0)+IF(K82=Queue_Subname_list!$L$5,N82,0),0)</f>
        <v>0</v>
      </c>
      <c r="Z82" s="10">
        <f>IF(J82=Queue_Subname_list!$L$8,MIN(M82,P82),0)+IF(K82=Queue_Subname_list!$L$8,MIN(N82,P82),0)+IF(L82=Queue_Subname_list!$L$8,MIN(O82,P82),0)</f>
        <v>300</v>
      </c>
      <c r="AA82" s="10">
        <f>IF(Q82="Energy Only",0,IF(S82="Solar",MIN(Z82,P82),IF(S82="Solar-Hybrid",MIN(MAX(P82-T82,0)/INDEX(Queue_Subname_list!$R$5:$T$5,1,MATCH(AH82,Queue_Subname_list!$R$4:$T$4,0)),MAX(P82-T82*0.5,0)/INDEX(Queue_Subname_list!$U$5:$W$5,1,MATCH(AH82,Queue_Subname_list!$U$4:$W$4,0)),Z82),0)))</f>
        <v>300</v>
      </c>
      <c r="AB82" s="10">
        <f t="shared" si="7"/>
        <v>0</v>
      </c>
      <c r="AC82" s="10">
        <f>IF(J82=Queue_Subname_list!$L$3,MIN(M82,P82),0)+IF(K82=Queue_Subname_list!$L$3,MIN(N82,P82),0)+IF(L82=Queue_Subname_list!$L$3,MIN(O82,P82),0)</f>
        <v>0</v>
      </c>
      <c r="AD82" s="10">
        <f t="shared" si="8"/>
        <v>0</v>
      </c>
      <c r="AE82" s="10" t="s">
        <v>130</v>
      </c>
      <c r="AF82" s="10" t="s">
        <v>55</v>
      </c>
      <c r="AG82" s="10" t="s">
        <v>71</v>
      </c>
      <c r="AH82" s="10" t="str">
        <f t="shared" si="9"/>
        <v>SCE</v>
      </c>
      <c r="AI82" s="12" t="s">
        <v>215</v>
      </c>
      <c r="AJ82" s="12" t="str">
        <f>IFERROR(INDEX(Queue_Subname_list!$B$2:$B$598,MATCH($AI82,Queue_Subname_list!$A$2:$A$598,0),1),"not found")</f>
        <v>Kramer</v>
      </c>
      <c r="AK82" s="12">
        <f>IFERROR(INDEX(Queue_Subname_list!$C$2:$C$598,MATCH($AI82,Queue_Subname_list!$A$2:$A$598,0),1),"not found")</f>
        <v>230</v>
      </c>
      <c r="AL82" s="12" cm="1">
        <f t="array" ref="AL82">IFERROR(MATCH(1,($AJ82=Substation_Info!$B$5:$B$322)*($AK82=Substation_Info!$C$5:$C$322),0),"notfound")</f>
        <v>131</v>
      </c>
      <c r="AM82" s="12">
        <f>IF($AL82="notfound",IFERROR(INDEX(Queue_Subname_list!$D$2:$D$594,MATCH($AI82,Queue_Subname_list!$A$2:$A$594,0),1),"not found"),0)</f>
        <v>0</v>
      </c>
      <c r="AN82" s="12">
        <f>IF($AL82="notfound",IFERROR(INDEX(Queue_Subname_list!$E$2:$E$594,MATCH($AI82,Queue_Subname_list!$A$2:$A$594,0),1),"not found"),0)</f>
        <v>0</v>
      </c>
      <c r="AO82" s="12" t="str" cm="1">
        <f t="array" ref="AO82">IF(AM82=0, "N/A",IFERROR(MATCH(1,($AM82=Substation_Info!$B$5:$B$322)*($AN82=Substation_Info!$C$5:$C$322),0),"notfound"))</f>
        <v>N/A</v>
      </c>
      <c r="AP82" s="12">
        <f t="shared" si="10"/>
        <v>1</v>
      </c>
      <c r="AQ82" s="11">
        <v>44012.291666666701</v>
      </c>
      <c r="AR82" s="11">
        <v>45031.291666666701</v>
      </c>
      <c r="AS82" s="10" t="s">
        <v>82</v>
      </c>
      <c r="AT82" s="10" t="s">
        <v>59</v>
      </c>
      <c r="AU82" s="10" t="s">
        <v>59</v>
      </c>
      <c r="AV82" s="10" t="s">
        <v>82</v>
      </c>
      <c r="AW82" s="10" t="s">
        <v>61</v>
      </c>
    </row>
    <row r="83" spans="1:49" s="26" customFormat="1" ht="25" x14ac:dyDescent="0.25">
      <c r="A83" s="32" t="s">
        <v>260</v>
      </c>
      <c r="B83" s="10">
        <v>1319</v>
      </c>
      <c r="C83" s="11">
        <v>42485</v>
      </c>
      <c r="D83" s="11">
        <v>42492.291666666701</v>
      </c>
      <c r="E83" s="10" t="s">
        <v>49</v>
      </c>
      <c r="F83" s="10" t="s">
        <v>229</v>
      </c>
      <c r="G83" s="10" t="s">
        <v>74</v>
      </c>
      <c r="H83" s="10" t="s">
        <v>63</v>
      </c>
      <c r="I83" s="10"/>
      <c r="J83" s="10" t="s">
        <v>75</v>
      </c>
      <c r="K83" s="10" t="s">
        <v>70</v>
      </c>
      <c r="L83" s="10"/>
      <c r="M83" s="10">
        <v>259.84199999999998</v>
      </c>
      <c r="N83" s="10">
        <v>250</v>
      </c>
      <c r="O83" s="10"/>
      <c r="P83" s="10">
        <v>250</v>
      </c>
      <c r="Q83" s="10" t="s">
        <v>65</v>
      </c>
      <c r="R83" s="10" t="s">
        <v>53</v>
      </c>
      <c r="S83" s="10" t="str" cm="1">
        <f t="array" ref="S83">IFERROR(INDEX(Queue_Subname_list!$K$3:$K$22,MATCH(1,($J83=Queue_Subname_list!$L$3:$L$22)*($K83=Queue_Subname_list!$M$3:$M$22)*($L83=Queue_Subname_list!$N$3:$N$22),0)),"Other")</f>
        <v>Solar-Hybrid</v>
      </c>
      <c r="T83" s="10">
        <f>IF(J83=Queue_Subname_list!$L$9,MIN(M83,P83),0)+IF(K83=Queue_Subname_list!$L$9,MIN(N83,P83),0)+IF(L83=Queue_Subname_list!$L$9,MIN(O83,P83),0)</f>
        <v>250</v>
      </c>
      <c r="U83" s="10">
        <f>IF(J83=Queue_Subname_list!$L$4,MIN(M83,P83),0)+IF(K83=Queue_Subname_list!$L$4,MIN(N83,P83),0)+IF(L83=Queue_Subname_list!$L$4,MIN(O83,P83),0)</f>
        <v>0</v>
      </c>
      <c r="V83" s="10">
        <f>IF(Q83="Energy Only",0,IF(S83="Wind Turbine",MIN(U83,P83),IF(OR(S83="Wind-Hybrid", S83="Wind-Solar-Hybrid"),MIN(MAX(P83-T83,0)/INDEX(Queue_Subname_list!$R$6:$T$6,1,MATCH(AH83,Queue_Subname_list!$R$4:$T$4,0)),U83),0)))</f>
        <v>0</v>
      </c>
      <c r="W83" s="10">
        <f t="shared" si="6"/>
        <v>0</v>
      </c>
      <c r="X83" s="10">
        <f>IF(AND(S83="Offshore Wind",OR(Q83="Full Capacity",Q83="Partial Capacity")),IF(J83=Queue_Subname_list!$L$5,M83,0)+IF(K83=Queue_Subname_list!$L$5,N83,0),0)</f>
        <v>0</v>
      </c>
      <c r="Y83" s="10">
        <f>IF(AND(S83="Offshore Wind",Q83="Energy Only"),IF(J83=Queue_Subname_list!$L$5,M83,0)+IF(K83=Queue_Subname_list!$L$5,N83,0),0)</f>
        <v>0</v>
      </c>
      <c r="Z83" s="10">
        <f>IF(J83=Queue_Subname_list!$L$8,MIN(M83,P83),0)+IF(K83=Queue_Subname_list!$L$8,MIN(N83,P83),0)+IF(L83=Queue_Subname_list!$L$8,MIN(O83,P83),0)</f>
        <v>250</v>
      </c>
      <c r="AA83" s="10">
        <f>IF(Q83="Energy Only",0,IF(S83="Solar",MIN(Z83,P83),IF(S83="Solar-Hybrid",MIN(MAX(P83-T83,0)/INDEX(Queue_Subname_list!$R$5:$T$5,1,MATCH(AH83,Queue_Subname_list!$R$4:$T$4,0)),MAX(P83-T83*0.5,0)/INDEX(Queue_Subname_list!$U$5:$W$5,1,MATCH(AH83,Queue_Subname_list!$U$4:$W$4,0)),Z83),0)))</f>
        <v>0</v>
      </c>
      <c r="AB83" s="10">
        <f t="shared" si="7"/>
        <v>250</v>
      </c>
      <c r="AC83" s="10">
        <f>IF(J83=Queue_Subname_list!$L$3,MIN(M83,P83),0)+IF(K83=Queue_Subname_list!$L$3,MIN(N83,P83),0)+IF(L83=Queue_Subname_list!$L$3,MIN(O83,P83),0)</f>
        <v>0</v>
      </c>
      <c r="AD83" s="10">
        <f t="shared" si="8"/>
        <v>0</v>
      </c>
      <c r="AE83" s="10" t="s">
        <v>101</v>
      </c>
      <c r="AF83" s="10" t="s">
        <v>55</v>
      </c>
      <c r="AG83" s="10" t="s">
        <v>71</v>
      </c>
      <c r="AH83" s="10" t="str">
        <f t="shared" si="9"/>
        <v>SCE</v>
      </c>
      <c r="AI83" s="12" t="s">
        <v>102</v>
      </c>
      <c r="AJ83" s="12" t="str">
        <f>IFERROR(INDEX(Queue_Subname_list!$B$2:$B$598,MATCH($AI83,Queue_Subname_list!$A$2:$A$598,0),1),"not found")</f>
        <v>Whirlwind</v>
      </c>
      <c r="AK83" s="12">
        <f>IFERROR(INDEX(Queue_Subname_list!$C$2:$C$598,MATCH($AI83,Queue_Subname_list!$A$2:$A$598,0),1),"not found")</f>
        <v>230</v>
      </c>
      <c r="AL83" s="12" cm="1">
        <f t="array" ref="AL83">IFERROR(MATCH(1,($AJ83=Substation_Info!$B$5:$B$322)*($AK83=Substation_Info!$C$5:$C$322),0),"notfound")</f>
        <v>314</v>
      </c>
      <c r="AM83" s="12">
        <f>IF($AL83="notfound",IFERROR(INDEX(Queue_Subname_list!$D$2:$D$594,MATCH($AI83,Queue_Subname_list!$A$2:$A$594,0),1),"not found"),0)</f>
        <v>0</v>
      </c>
      <c r="AN83" s="12">
        <f>IF($AL83="notfound",IFERROR(INDEX(Queue_Subname_list!$E$2:$E$594,MATCH($AI83,Queue_Subname_list!$A$2:$A$594,0),1),"not found"),0)</f>
        <v>0</v>
      </c>
      <c r="AO83" s="12" t="str" cm="1">
        <f t="array" ref="AO83">IF(AM83=0, "N/A",IFERROR(MATCH(1,($AM83=Substation_Info!$B$5:$B$322)*($AN83=Substation_Info!$C$5:$C$322),0),"notfound"))</f>
        <v>N/A</v>
      </c>
      <c r="AP83" s="12">
        <f t="shared" si="10"/>
        <v>1</v>
      </c>
      <c r="AQ83" s="11">
        <v>44196.333333333299</v>
      </c>
      <c r="AR83" s="11">
        <v>45107.291666666701</v>
      </c>
      <c r="AS83" s="10" t="s">
        <v>82</v>
      </c>
      <c r="AT83" s="10" t="s">
        <v>59</v>
      </c>
      <c r="AU83" s="10" t="s">
        <v>59</v>
      </c>
      <c r="AV83" s="10" t="s">
        <v>82</v>
      </c>
      <c r="AW83" s="10" t="s">
        <v>61</v>
      </c>
    </row>
    <row r="84" spans="1:49" s="26" customFormat="1" ht="25" x14ac:dyDescent="0.25">
      <c r="A84" s="32" t="s">
        <v>261</v>
      </c>
      <c r="B84" s="10">
        <v>1322</v>
      </c>
      <c r="C84" s="11">
        <v>42485</v>
      </c>
      <c r="D84" s="11">
        <v>42492.291666666701</v>
      </c>
      <c r="E84" s="10" t="s">
        <v>49</v>
      </c>
      <c r="F84" s="10" t="s">
        <v>229</v>
      </c>
      <c r="G84" s="10" t="s">
        <v>63</v>
      </c>
      <c r="H84" s="10" t="s">
        <v>74</v>
      </c>
      <c r="I84" s="10"/>
      <c r="J84" s="10" t="s">
        <v>70</v>
      </c>
      <c r="K84" s="10" t="s">
        <v>75</v>
      </c>
      <c r="L84" s="10"/>
      <c r="M84" s="10">
        <v>24.95</v>
      </c>
      <c r="N84" s="10">
        <v>25</v>
      </c>
      <c r="O84" s="10"/>
      <c r="P84" s="10">
        <v>24</v>
      </c>
      <c r="Q84" s="10" t="s">
        <v>65</v>
      </c>
      <c r="R84" s="10" t="s">
        <v>53</v>
      </c>
      <c r="S84" s="10" t="str" cm="1">
        <f t="array" ref="S84">IFERROR(INDEX(Queue_Subname_list!$K$3:$K$22,MATCH(1,($J84=Queue_Subname_list!$L$3:$L$22)*($K84=Queue_Subname_list!$M$3:$M$22)*($L84=Queue_Subname_list!$N$3:$N$22),0)),"Other")</f>
        <v>Solar-Hybrid</v>
      </c>
      <c r="T84" s="10">
        <f>IF(J84=Queue_Subname_list!$L$9,MIN(M84,P84),0)+IF(K84=Queue_Subname_list!$L$9,MIN(N84,P84),0)+IF(L84=Queue_Subname_list!$L$9,MIN(O84,P84),0)</f>
        <v>24</v>
      </c>
      <c r="U84" s="10">
        <f>IF(J84=Queue_Subname_list!$L$4,MIN(M84,P84),0)+IF(K84=Queue_Subname_list!$L$4,MIN(N84,P84),0)+IF(L84=Queue_Subname_list!$L$4,MIN(O84,P84),0)</f>
        <v>0</v>
      </c>
      <c r="V84" s="10">
        <f>IF(Q84="Energy Only",0,IF(S84="Wind Turbine",MIN(U84,P84),IF(OR(S84="Wind-Hybrid", S84="Wind-Solar-Hybrid"),MIN(MAX(P84-T84,0)/INDEX(Queue_Subname_list!$R$6:$T$6,1,MATCH(AH84,Queue_Subname_list!$R$4:$T$4,0)),U84),0)))</f>
        <v>0</v>
      </c>
      <c r="W84" s="10">
        <f t="shared" si="6"/>
        <v>0</v>
      </c>
      <c r="X84" s="10">
        <f>IF(AND(S84="Offshore Wind",OR(Q84="Full Capacity",Q84="Partial Capacity")),IF(J84=Queue_Subname_list!$L$5,M84,0)+IF(K84=Queue_Subname_list!$L$5,N84,0),0)</f>
        <v>0</v>
      </c>
      <c r="Y84" s="10">
        <f>IF(AND(S84="Offshore Wind",Q84="Energy Only"),IF(J84=Queue_Subname_list!$L$5,M84,0)+IF(K84=Queue_Subname_list!$L$5,N84,0),0)</f>
        <v>0</v>
      </c>
      <c r="Z84" s="10">
        <f>IF(J84=Queue_Subname_list!$L$8,MIN(M84,P84),0)+IF(K84=Queue_Subname_list!$L$8,MIN(N84,P84),0)+IF(L84=Queue_Subname_list!$L$8,MIN(O84,P84),0)</f>
        <v>24</v>
      </c>
      <c r="AA84" s="10">
        <f>IF(Q84="Energy Only",0,IF(S84="Solar",MIN(Z84,P84),IF(S84="Solar-Hybrid",MIN(MAX(P84-T84,0)/INDEX(Queue_Subname_list!$R$5:$T$5,1,MATCH(AH84,Queue_Subname_list!$R$4:$T$4,0)),MAX(P84-T84*0.5,0)/INDEX(Queue_Subname_list!$U$5:$W$5,1,MATCH(AH84,Queue_Subname_list!$U$4:$W$4,0)),Z84),0)))</f>
        <v>0</v>
      </c>
      <c r="AB84" s="10">
        <f t="shared" si="7"/>
        <v>24</v>
      </c>
      <c r="AC84" s="10">
        <f>IF(J84=Queue_Subname_list!$L$3,MIN(M84,P84),0)+IF(K84=Queue_Subname_list!$L$3,MIN(N84,P84),0)+IF(L84=Queue_Subname_list!$L$3,MIN(O84,P84),0)</f>
        <v>0</v>
      </c>
      <c r="AD84" s="10">
        <f t="shared" si="8"/>
        <v>0</v>
      </c>
      <c r="AE84" s="10" t="s">
        <v>101</v>
      </c>
      <c r="AF84" s="10" t="s">
        <v>55</v>
      </c>
      <c r="AG84" s="10" t="s">
        <v>71</v>
      </c>
      <c r="AH84" s="10" t="str">
        <f t="shared" si="9"/>
        <v>SCE</v>
      </c>
      <c r="AI84" s="12" t="s">
        <v>102</v>
      </c>
      <c r="AJ84" s="12" t="str">
        <f>IFERROR(INDEX(Queue_Subname_list!$B$2:$B$598,MATCH($AI84,Queue_Subname_list!$A$2:$A$598,0),1),"not found")</f>
        <v>Whirlwind</v>
      </c>
      <c r="AK84" s="12">
        <f>IFERROR(INDEX(Queue_Subname_list!$C$2:$C$598,MATCH($AI84,Queue_Subname_list!$A$2:$A$598,0),1),"not found")</f>
        <v>230</v>
      </c>
      <c r="AL84" s="12" cm="1">
        <f t="array" ref="AL84">IFERROR(MATCH(1,($AJ84=Substation_Info!$B$5:$B$322)*($AK84=Substation_Info!$C$5:$C$322),0),"notfound")</f>
        <v>314</v>
      </c>
      <c r="AM84" s="12">
        <f>IF($AL84="notfound",IFERROR(INDEX(Queue_Subname_list!$D$2:$D$594,MATCH($AI84,Queue_Subname_list!$A$2:$A$594,0),1),"not found"),0)</f>
        <v>0</v>
      </c>
      <c r="AN84" s="12">
        <f>IF($AL84="notfound",IFERROR(INDEX(Queue_Subname_list!$E$2:$E$594,MATCH($AI84,Queue_Subname_list!$A$2:$A$594,0),1),"not found"),0)</f>
        <v>0</v>
      </c>
      <c r="AO84" s="12" t="str" cm="1">
        <f t="array" ref="AO84">IF(AM84=0, "N/A",IFERROR(MATCH(1,($AM84=Substation_Info!$B$5:$B$322)*($AN84=Substation_Info!$C$5:$C$322),0),"notfound"))</f>
        <v>N/A</v>
      </c>
      <c r="AP84" s="12">
        <f t="shared" si="10"/>
        <v>1</v>
      </c>
      <c r="AQ84" s="11">
        <v>44561.333333333299</v>
      </c>
      <c r="AR84" s="11">
        <v>45611.333333333299</v>
      </c>
      <c r="AS84" s="10" t="s">
        <v>82</v>
      </c>
      <c r="AT84" s="10" t="s">
        <v>59</v>
      </c>
      <c r="AU84" s="10" t="s">
        <v>59</v>
      </c>
      <c r="AV84" s="10" t="s">
        <v>82</v>
      </c>
      <c r="AW84" s="10" t="s">
        <v>61</v>
      </c>
    </row>
    <row r="85" spans="1:49" s="26" customFormat="1" ht="25" x14ac:dyDescent="0.25">
      <c r="A85" s="32" t="s">
        <v>262</v>
      </c>
      <c r="B85" s="10">
        <v>1323</v>
      </c>
      <c r="C85" s="11">
        <v>42485</v>
      </c>
      <c r="D85" s="11">
        <v>42492.291666666701</v>
      </c>
      <c r="E85" s="10" t="s">
        <v>49</v>
      </c>
      <c r="F85" s="10" t="s">
        <v>229</v>
      </c>
      <c r="G85" s="10" t="s">
        <v>63</v>
      </c>
      <c r="H85" s="10" t="s">
        <v>74</v>
      </c>
      <c r="I85" s="10"/>
      <c r="J85" s="10" t="s">
        <v>70</v>
      </c>
      <c r="K85" s="10" t="s">
        <v>75</v>
      </c>
      <c r="L85" s="10"/>
      <c r="M85" s="10">
        <v>24.95</v>
      </c>
      <c r="N85" s="10">
        <v>25.05</v>
      </c>
      <c r="O85" s="10"/>
      <c r="P85" s="10">
        <v>24</v>
      </c>
      <c r="Q85" s="10" t="s">
        <v>65</v>
      </c>
      <c r="R85" s="10" t="s">
        <v>53</v>
      </c>
      <c r="S85" s="10" t="str" cm="1">
        <f t="array" ref="S85">IFERROR(INDEX(Queue_Subname_list!$K$3:$K$22,MATCH(1,($J85=Queue_Subname_list!$L$3:$L$22)*($K85=Queue_Subname_list!$M$3:$M$22)*($L85=Queue_Subname_list!$N$3:$N$22),0)),"Other")</f>
        <v>Solar-Hybrid</v>
      </c>
      <c r="T85" s="10">
        <f>IF(J85=Queue_Subname_list!$L$9,MIN(M85,P85),0)+IF(K85=Queue_Subname_list!$L$9,MIN(N85,P85),0)+IF(L85=Queue_Subname_list!$L$9,MIN(O85,P85),0)</f>
        <v>24</v>
      </c>
      <c r="U85" s="10">
        <f>IF(J85=Queue_Subname_list!$L$4,MIN(M85,P85),0)+IF(K85=Queue_Subname_list!$L$4,MIN(N85,P85),0)+IF(L85=Queue_Subname_list!$L$4,MIN(O85,P85),0)</f>
        <v>0</v>
      </c>
      <c r="V85" s="10">
        <f>IF(Q85="Energy Only",0,IF(S85="Wind Turbine",MIN(U85,P85),IF(OR(S85="Wind-Hybrid", S85="Wind-Solar-Hybrid"),MIN(MAX(P85-T85,0)/INDEX(Queue_Subname_list!$R$6:$T$6,1,MATCH(AH85,Queue_Subname_list!$R$4:$T$4,0)),U85),0)))</f>
        <v>0</v>
      </c>
      <c r="W85" s="10">
        <f t="shared" si="6"/>
        <v>0</v>
      </c>
      <c r="X85" s="10">
        <f>IF(AND(S85="Offshore Wind",OR(Q85="Full Capacity",Q85="Partial Capacity")),IF(J85=Queue_Subname_list!$L$5,M85,0)+IF(K85=Queue_Subname_list!$L$5,N85,0),0)</f>
        <v>0</v>
      </c>
      <c r="Y85" s="10">
        <f>IF(AND(S85="Offshore Wind",Q85="Energy Only"),IF(J85=Queue_Subname_list!$L$5,M85,0)+IF(K85=Queue_Subname_list!$L$5,N85,0),0)</f>
        <v>0</v>
      </c>
      <c r="Z85" s="10">
        <f>IF(J85=Queue_Subname_list!$L$8,MIN(M85,P85),0)+IF(K85=Queue_Subname_list!$L$8,MIN(N85,P85),0)+IF(L85=Queue_Subname_list!$L$8,MIN(O85,P85),0)</f>
        <v>24</v>
      </c>
      <c r="AA85" s="10">
        <f>IF(Q85="Energy Only",0,IF(S85="Solar",MIN(Z85,P85),IF(S85="Solar-Hybrid",MIN(MAX(P85-T85,0)/INDEX(Queue_Subname_list!$R$5:$T$5,1,MATCH(AH85,Queue_Subname_list!$R$4:$T$4,0)),MAX(P85-T85*0.5,0)/INDEX(Queue_Subname_list!$U$5:$W$5,1,MATCH(AH85,Queue_Subname_list!$U$4:$W$4,0)),Z85),0)))</f>
        <v>0</v>
      </c>
      <c r="AB85" s="10">
        <f t="shared" si="7"/>
        <v>24</v>
      </c>
      <c r="AC85" s="10">
        <f>IF(J85=Queue_Subname_list!$L$3,MIN(M85,P85),0)+IF(K85=Queue_Subname_list!$L$3,MIN(N85,P85),0)+IF(L85=Queue_Subname_list!$L$3,MIN(O85,P85),0)</f>
        <v>0</v>
      </c>
      <c r="AD85" s="10">
        <f t="shared" si="8"/>
        <v>0</v>
      </c>
      <c r="AE85" s="10" t="s">
        <v>101</v>
      </c>
      <c r="AF85" s="10" t="s">
        <v>55</v>
      </c>
      <c r="AG85" s="10" t="s">
        <v>71</v>
      </c>
      <c r="AH85" s="10" t="str">
        <f t="shared" si="9"/>
        <v>SCE</v>
      </c>
      <c r="AI85" s="12" t="s">
        <v>102</v>
      </c>
      <c r="AJ85" s="12" t="str">
        <f>IFERROR(INDEX(Queue_Subname_list!$B$2:$B$598,MATCH($AI85,Queue_Subname_list!$A$2:$A$598,0),1),"not found")</f>
        <v>Whirlwind</v>
      </c>
      <c r="AK85" s="12">
        <f>IFERROR(INDEX(Queue_Subname_list!$C$2:$C$598,MATCH($AI85,Queue_Subname_list!$A$2:$A$598,0),1),"not found")</f>
        <v>230</v>
      </c>
      <c r="AL85" s="12" cm="1">
        <f t="array" ref="AL85">IFERROR(MATCH(1,($AJ85=Substation_Info!$B$5:$B$322)*($AK85=Substation_Info!$C$5:$C$322),0),"notfound")</f>
        <v>314</v>
      </c>
      <c r="AM85" s="12">
        <f>IF($AL85="notfound",IFERROR(INDEX(Queue_Subname_list!$D$2:$D$594,MATCH($AI85,Queue_Subname_list!$A$2:$A$594,0),1),"not found"),0)</f>
        <v>0</v>
      </c>
      <c r="AN85" s="12">
        <f>IF($AL85="notfound",IFERROR(INDEX(Queue_Subname_list!$E$2:$E$594,MATCH($AI85,Queue_Subname_list!$A$2:$A$594,0),1),"not found"),0)</f>
        <v>0</v>
      </c>
      <c r="AO85" s="12" t="str" cm="1">
        <f t="array" ref="AO85">IF(AM85=0, "N/A",IFERROR(MATCH(1,($AM85=Substation_Info!$B$5:$B$322)*($AN85=Substation_Info!$C$5:$C$322),0),"notfound"))</f>
        <v>N/A</v>
      </c>
      <c r="AP85" s="12">
        <f t="shared" si="10"/>
        <v>1</v>
      </c>
      <c r="AQ85" s="11">
        <v>44561.333333333299</v>
      </c>
      <c r="AR85" s="11">
        <v>45611.333333333299</v>
      </c>
      <c r="AS85" s="10" t="s">
        <v>82</v>
      </c>
      <c r="AT85" s="10" t="s">
        <v>59</v>
      </c>
      <c r="AU85" s="10" t="s">
        <v>59</v>
      </c>
      <c r="AV85" s="10" t="s">
        <v>82</v>
      </c>
      <c r="AW85" s="10" t="s">
        <v>61</v>
      </c>
    </row>
    <row r="86" spans="1:49" s="26" customFormat="1" ht="25" x14ac:dyDescent="0.25">
      <c r="A86" s="32" t="s">
        <v>263</v>
      </c>
      <c r="B86" s="10">
        <v>1324</v>
      </c>
      <c r="C86" s="11">
        <v>42487</v>
      </c>
      <c r="D86" s="11">
        <v>42492.291666666701</v>
      </c>
      <c r="E86" s="10" t="s">
        <v>49</v>
      </c>
      <c r="F86" s="10" t="s">
        <v>229</v>
      </c>
      <c r="G86" s="10" t="s">
        <v>74</v>
      </c>
      <c r="H86" s="10" t="s">
        <v>63</v>
      </c>
      <c r="I86" s="10"/>
      <c r="J86" s="10" t="s">
        <v>75</v>
      </c>
      <c r="K86" s="10" t="s">
        <v>70</v>
      </c>
      <c r="L86" s="10"/>
      <c r="M86" s="10">
        <v>118</v>
      </c>
      <c r="N86" s="10">
        <v>266</v>
      </c>
      <c r="O86" s="10"/>
      <c r="P86" s="10">
        <v>300</v>
      </c>
      <c r="Q86" s="10" t="s">
        <v>65</v>
      </c>
      <c r="R86" s="10" t="s">
        <v>53</v>
      </c>
      <c r="S86" s="10" t="str" cm="1">
        <f t="array" ref="S86">IFERROR(INDEX(Queue_Subname_list!$K$3:$K$22,MATCH(1,($J86=Queue_Subname_list!$L$3:$L$22)*($K86=Queue_Subname_list!$M$3:$M$22)*($L86=Queue_Subname_list!$N$3:$N$22),0)),"Other")</f>
        <v>Solar-Hybrid</v>
      </c>
      <c r="T86" s="10">
        <f>IF(J86=Queue_Subname_list!$L$9,MIN(M86,P86),0)+IF(K86=Queue_Subname_list!$L$9,MIN(N86,P86),0)+IF(L86=Queue_Subname_list!$L$9,MIN(O86,P86),0)</f>
        <v>266</v>
      </c>
      <c r="U86" s="10">
        <f>IF(J86=Queue_Subname_list!$L$4,MIN(M86,P86),0)+IF(K86=Queue_Subname_list!$L$4,MIN(N86,P86),0)+IF(L86=Queue_Subname_list!$L$4,MIN(O86,P86),0)</f>
        <v>0</v>
      </c>
      <c r="V86" s="10">
        <f>IF(Q86="Energy Only",0,IF(S86="Wind Turbine",MIN(U86,P86),IF(OR(S86="Wind-Hybrid", S86="Wind-Solar-Hybrid"),MIN(MAX(P86-T86,0)/INDEX(Queue_Subname_list!$R$6:$T$6,1,MATCH(AH86,Queue_Subname_list!$R$4:$T$4,0)),U86),0)))</f>
        <v>0</v>
      </c>
      <c r="W86" s="10">
        <f t="shared" si="6"/>
        <v>0</v>
      </c>
      <c r="X86" s="10">
        <f>IF(AND(S86="Offshore Wind",OR(Q86="Full Capacity",Q86="Partial Capacity")),IF(J86=Queue_Subname_list!$L$5,M86,0)+IF(K86=Queue_Subname_list!$L$5,N86,0),0)</f>
        <v>0</v>
      </c>
      <c r="Y86" s="10">
        <f>IF(AND(S86="Offshore Wind",Q86="Energy Only"),IF(J86=Queue_Subname_list!$L$5,M86,0)+IF(K86=Queue_Subname_list!$L$5,N86,0),0)</f>
        <v>0</v>
      </c>
      <c r="Z86" s="10">
        <f>IF(J86=Queue_Subname_list!$L$8,MIN(M86,P86),0)+IF(K86=Queue_Subname_list!$L$8,MIN(N86,P86),0)+IF(L86=Queue_Subname_list!$L$8,MIN(O86,P86),0)</f>
        <v>118</v>
      </c>
      <c r="AA86" s="10">
        <f>IF(Q86="Energy Only",0,IF(S86="Solar",MIN(Z86,P86),IF(S86="Solar-Hybrid",MIN(MAX(P86-T86,0)/INDEX(Queue_Subname_list!$R$5:$T$5,1,MATCH(AH86,Queue_Subname_list!$R$4:$T$4,0)),MAX(P86-T86*0.5,0)/INDEX(Queue_Subname_list!$U$5:$W$5,1,MATCH(AH86,Queue_Subname_list!$U$4:$W$4,0)),Z86),0)))</f>
        <v>118</v>
      </c>
      <c r="AB86" s="10">
        <f t="shared" si="7"/>
        <v>0</v>
      </c>
      <c r="AC86" s="10">
        <f>IF(J86=Queue_Subname_list!$L$3,MIN(M86,P86),0)+IF(K86=Queue_Subname_list!$L$3,MIN(N86,P86),0)+IF(L86=Queue_Subname_list!$L$3,MIN(O86,P86),0)</f>
        <v>0</v>
      </c>
      <c r="AD86" s="10">
        <f t="shared" si="8"/>
        <v>0</v>
      </c>
      <c r="AE86" s="10" t="s">
        <v>101</v>
      </c>
      <c r="AF86" s="10" t="s">
        <v>55</v>
      </c>
      <c r="AG86" s="10" t="s">
        <v>71</v>
      </c>
      <c r="AH86" s="10" t="str">
        <f t="shared" si="9"/>
        <v>SCE</v>
      </c>
      <c r="AI86" s="12" t="s">
        <v>264</v>
      </c>
      <c r="AJ86" s="12" t="str">
        <f>IFERROR(INDEX(Queue_Subname_list!$B$2:$B$598,MATCH($AI86,Queue_Subname_list!$A$2:$A$598,0),1),"not found")</f>
        <v>Windhub</v>
      </c>
      <c r="AK86" s="12">
        <f>IFERROR(INDEX(Queue_Subname_list!$C$2:$C$598,MATCH($AI86,Queue_Subname_list!$A$2:$A$598,0),1),"not found")</f>
        <v>230</v>
      </c>
      <c r="AL86" s="12" cm="1">
        <f t="array" ref="AL86">IFERROR(MATCH(1,($AJ86=Substation_Info!$B$5:$B$322)*($AK86=Substation_Info!$C$5:$C$322),0),"notfound")</f>
        <v>316</v>
      </c>
      <c r="AM86" s="12">
        <f>IF($AL86="notfound",IFERROR(INDEX(Queue_Subname_list!$D$2:$D$594,MATCH($AI86,Queue_Subname_list!$A$2:$A$594,0),1),"not found"),0)</f>
        <v>0</v>
      </c>
      <c r="AN86" s="12">
        <f>IF($AL86="notfound",IFERROR(INDEX(Queue_Subname_list!$E$2:$E$594,MATCH($AI86,Queue_Subname_list!$A$2:$A$594,0),1),"not found"),0)</f>
        <v>0</v>
      </c>
      <c r="AO86" s="12" t="str" cm="1">
        <f t="array" ref="AO86">IF(AM86=0, "N/A",IFERROR(MATCH(1,($AM86=Substation_Info!$B$5:$B$322)*($AN86=Substation_Info!$C$5:$C$322),0),"notfound"))</f>
        <v>N/A</v>
      </c>
      <c r="AP86" s="12">
        <f t="shared" si="10"/>
        <v>1</v>
      </c>
      <c r="AQ86" s="11">
        <v>43830.333333333299</v>
      </c>
      <c r="AR86" s="11">
        <v>44713.291666666701</v>
      </c>
      <c r="AS86" s="10" t="s">
        <v>82</v>
      </c>
      <c r="AT86" s="10" t="s">
        <v>59</v>
      </c>
      <c r="AU86" s="10" t="s">
        <v>59</v>
      </c>
      <c r="AV86" s="10" t="s">
        <v>82</v>
      </c>
      <c r="AW86" s="10" t="s">
        <v>61</v>
      </c>
    </row>
    <row r="87" spans="1:49" s="26" customFormat="1" ht="25" x14ac:dyDescent="0.25">
      <c r="A87" s="32" t="s">
        <v>265</v>
      </c>
      <c r="B87" s="10">
        <v>1325</v>
      </c>
      <c r="C87" s="11">
        <v>42487</v>
      </c>
      <c r="D87" s="11">
        <v>42492.291666666701</v>
      </c>
      <c r="E87" s="10" t="s">
        <v>49</v>
      </c>
      <c r="F87" s="10" t="s">
        <v>229</v>
      </c>
      <c r="G87" s="10" t="s">
        <v>74</v>
      </c>
      <c r="H87" s="10" t="s">
        <v>63</v>
      </c>
      <c r="I87" s="10"/>
      <c r="J87" s="10" t="s">
        <v>75</v>
      </c>
      <c r="K87" s="10" t="s">
        <v>70</v>
      </c>
      <c r="L87" s="10"/>
      <c r="M87" s="10">
        <v>1</v>
      </c>
      <c r="N87" s="10">
        <v>199</v>
      </c>
      <c r="O87" s="10"/>
      <c r="P87" s="10">
        <v>200</v>
      </c>
      <c r="Q87" s="10" t="s">
        <v>92</v>
      </c>
      <c r="R87" s="10" t="s">
        <v>53</v>
      </c>
      <c r="S87" s="10" t="str" cm="1">
        <f t="array" ref="S87">IFERROR(INDEX(Queue_Subname_list!$K$3:$K$22,MATCH(1,($J87=Queue_Subname_list!$L$3:$L$22)*($K87=Queue_Subname_list!$M$3:$M$22)*($L87=Queue_Subname_list!$N$3:$N$22),0)),"Other")</f>
        <v>Solar-Hybrid</v>
      </c>
      <c r="T87" s="10">
        <f>IF(J87=Queue_Subname_list!$L$9,MIN(M87,P87),0)+IF(K87=Queue_Subname_list!$L$9,MIN(N87,P87),0)+IF(L87=Queue_Subname_list!$L$9,MIN(O87,P87),0)</f>
        <v>199</v>
      </c>
      <c r="U87" s="10">
        <f>IF(J87=Queue_Subname_list!$L$4,MIN(M87,P87),0)+IF(K87=Queue_Subname_list!$L$4,MIN(N87,P87),0)+IF(L87=Queue_Subname_list!$L$4,MIN(O87,P87),0)</f>
        <v>0</v>
      </c>
      <c r="V87" s="10">
        <f>IF(Q87="Energy Only",0,IF(S87="Wind Turbine",MIN(U87,P87),IF(OR(S87="Wind-Hybrid", S87="Wind-Solar-Hybrid"),MIN(MAX(P87-T87,0)/INDEX(Queue_Subname_list!$R$6:$T$6,1,MATCH(AH87,Queue_Subname_list!$R$4:$T$4,0)),U87),0)))</f>
        <v>0</v>
      </c>
      <c r="W87" s="10">
        <f t="shared" si="6"/>
        <v>0</v>
      </c>
      <c r="X87" s="10">
        <f>IF(AND(S87="Offshore Wind",OR(Q87="Full Capacity",Q87="Partial Capacity")),IF(J87=Queue_Subname_list!$L$5,M87,0)+IF(K87=Queue_Subname_list!$L$5,N87,0),0)</f>
        <v>0</v>
      </c>
      <c r="Y87" s="10">
        <f>IF(AND(S87="Offshore Wind",Q87="Energy Only"),IF(J87=Queue_Subname_list!$L$5,M87,0)+IF(K87=Queue_Subname_list!$L$5,N87,0),0)</f>
        <v>0</v>
      </c>
      <c r="Z87" s="10">
        <f>IF(J87=Queue_Subname_list!$L$8,MIN(M87,P87),0)+IF(K87=Queue_Subname_list!$L$8,MIN(N87,P87),0)+IF(L87=Queue_Subname_list!$L$8,MIN(O87,P87),0)</f>
        <v>1</v>
      </c>
      <c r="AA87" s="10">
        <f>IF(Q87="Energy Only",0,IF(S87="Solar",MIN(Z87,P87),IF(S87="Solar-Hybrid",MIN(MAX(P87-T87,0)/INDEX(Queue_Subname_list!$R$5:$T$5,1,MATCH(AH87,Queue_Subname_list!$R$4:$T$4,0)),MAX(P87-T87*0.5,0)/INDEX(Queue_Subname_list!$U$5:$W$5,1,MATCH(AH87,Queue_Subname_list!$U$4:$W$4,0)),Z87),0)))</f>
        <v>0</v>
      </c>
      <c r="AB87" s="10">
        <f t="shared" si="7"/>
        <v>1</v>
      </c>
      <c r="AC87" s="10">
        <f>IF(J87=Queue_Subname_list!$L$3,MIN(M87,P87),0)+IF(K87=Queue_Subname_list!$L$3,MIN(N87,P87),0)+IF(L87=Queue_Subname_list!$L$3,MIN(O87,P87),0)</f>
        <v>0</v>
      </c>
      <c r="AD87" s="10">
        <f t="shared" si="8"/>
        <v>0</v>
      </c>
      <c r="AE87" s="10" t="s">
        <v>101</v>
      </c>
      <c r="AF87" s="10" t="s">
        <v>55</v>
      </c>
      <c r="AG87" s="10" t="s">
        <v>71</v>
      </c>
      <c r="AH87" s="10" t="str">
        <f t="shared" si="9"/>
        <v>SCE</v>
      </c>
      <c r="AI87" s="12" t="s">
        <v>266</v>
      </c>
      <c r="AJ87" s="12" t="str">
        <f>IFERROR(INDEX(Queue_Subname_list!$B$2:$B$598,MATCH($AI87,Queue_Subname_list!$A$2:$A$598,0),1),"not found")</f>
        <v>Vincent</v>
      </c>
      <c r="AK87" s="12">
        <f>IFERROR(INDEX(Queue_Subname_list!$C$2:$C$598,MATCH($AI87,Queue_Subname_list!$A$2:$A$598,0),1),"not found")</f>
        <v>230</v>
      </c>
      <c r="AL87" s="12" cm="1">
        <f t="array" ref="AL87">IFERROR(MATCH(1,($AJ87=Substation_Info!$B$5:$B$322)*($AK87=Substation_Info!$C$5:$C$322),0),"notfound")</f>
        <v>303</v>
      </c>
      <c r="AM87" s="12">
        <f>IF($AL87="notfound",IFERROR(INDEX(Queue_Subname_list!$D$2:$D$594,MATCH($AI87,Queue_Subname_list!$A$2:$A$594,0),1),"not found"),0)</f>
        <v>0</v>
      </c>
      <c r="AN87" s="12">
        <f>IF($AL87="notfound",IFERROR(INDEX(Queue_Subname_list!$E$2:$E$594,MATCH($AI87,Queue_Subname_list!$A$2:$A$594,0),1),"not found"),0)</f>
        <v>0</v>
      </c>
      <c r="AO87" s="12" t="str" cm="1">
        <f t="array" ref="AO87">IF(AM87=0, "N/A",IFERROR(MATCH(1,($AM87=Substation_Info!$B$5:$B$322)*($AN87=Substation_Info!$C$5:$C$322),0),"notfound"))</f>
        <v>N/A</v>
      </c>
      <c r="AP87" s="12">
        <f t="shared" si="10"/>
        <v>1</v>
      </c>
      <c r="AQ87" s="11">
        <v>43830.333333333299</v>
      </c>
      <c r="AR87" s="11">
        <v>45031.291666666701</v>
      </c>
      <c r="AS87" s="10" t="s">
        <v>82</v>
      </c>
      <c r="AT87" s="10" t="s">
        <v>59</v>
      </c>
      <c r="AU87" s="10" t="s">
        <v>59</v>
      </c>
      <c r="AV87" s="10" t="s">
        <v>82</v>
      </c>
      <c r="AW87" s="10" t="s">
        <v>61</v>
      </c>
    </row>
    <row r="88" spans="1:49" s="26" customFormat="1" ht="25" x14ac:dyDescent="0.25">
      <c r="A88" s="32" t="s">
        <v>267</v>
      </c>
      <c r="B88" s="10">
        <v>1327</v>
      </c>
      <c r="C88" s="11">
        <v>42489</v>
      </c>
      <c r="D88" s="11">
        <v>42492.291666666701</v>
      </c>
      <c r="E88" s="10" t="s">
        <v>49</v>
      </c>
      <c r="F88" s="10" t="s">
        <v>229</v>
      </c>
      <c r="G88" s="10" t="s">
        <v>74</v>
      </c>
      <c r="H88" s="10" t="s">
        <v>63</v>
      </c>
      <c r="I88" s="10"/>
      <c r="J88" s="10" t="s">
        <v>75</v>
      </c>
      <c r="K88" s="10" t="s">
        <v>70</v>
      </c>
      <c r="L88" s="10"/>
      <c r="M88" s="10">
        <v>57.95</v>
      </c>
      <c r="N88" s="10">
        <v>52</v>
      </c>
      <c r="O88" s="10"/>
      <c r="P88" s="10">
        <v>56.87</v>
      </c>
      <c r="Q88" s="10" t="s">
        <v>52</v>
      </c>
      <c r="R88" s="10" t="s">
        <v>53</v>
      </c>
      <c r="S88" s="10" t="str" cm="1">
        <f t="array" ref="S88">IFERROR(INDEX(Queue_Subname_list!$K$3:$K$22,MATCH(1,($J88=Queue_Subname_list!$L$3:$L$22)*($K88=Queue_Subname_list!$M$3:$M$22)*($L88=Queue_Subname_list!$N$3:$N$22),0)),"Other")</f>
        <v>Solar-Hybrid</v>
      </c>
      <c r="T88" s="10">
        <f>IF(J88=Queue_Subname_list!$L$9,MIN(M88,P88),0)+IF(K88=Queue_Subname_list!$L$9,MIN(N88,P88),0)+IF(L88=Queue_Subname_list!$L$9,MIN(O88,P88),0)</f>
        <v>52</v>
      </c>
      <c r="U88" s="10">
        <f>IF(J88=Queue_Subname_list!$L$4,MIN(M88,P88),0)+IF(K88=Queue_Subname_list!$L$4,MIN(N88,P88),0)+IF(L88=Queue_Subname_list!$L$4,MIN(O88,P88),0)</f>
        <v>0</v>
      </c>
      <c r="V88" s="10">
        <f>IF(Q88="Energy Only",0,IF(S88="Wind Turbine",MIN(U88,P88),IF(OR(S88="Wind-Hybrid", S88="Wind-Solar-Hybrid"),MIN(MAX(P88-T88,0)/INDEX(Queue_Subname_list!$R$6:$T$6,1,MATCH(AH88,Queue_Subname_list!$R$4:$T$4,0)),U88),0)))</f>
        <v>0</v>
      </c>
      <c r="W88" s="10">
        <f t="shared" si="6"/>
        <v>0</v>
      </c>
      <c r="X88" s="10">
        <f>IF(AND(S88="Offshore Wind",OR(Q88="Full Capacity",Q88="Partial Capacity")),IF(J88=Queue_Subname_list!$L$5,M88,0)+IF(K88=Queue_Subname_list!$L$5,N88,0),0)</f>
        <v>0</v>
      </c>
      <c r="Y88" s="10">
        <f>IF(AND(S88="Offshore Wind",Q88="Energy Only"),IF(J88=Queue_Subname_list!$L$5,M88,0)+IF(K88=Queue_Subname_list!$L$5,N88,0),0)</f>
        <v>0</v>
      </c>
      <c r="Z88" s="10">
        <f>IF(J88=Queue_Subname_list!$L$8,MIN(M88,P88),0)+IF(K88=Queue_Subname_list!$L$8,MIN(N88,P88),0)+IF(L88=Queue_Subname_list!$L$8,MIN(O88,P88),0)</f>
        <v>56.87</v>
      </c>
      <c r="AA88" s="10">
        <f>IF(Q88="Energy Only",0,IF(S88="Solar",MIN(Z88,P88),IF(S88="Solar-Hybrid",MIN(MAX(P88-T88,0)/INDEX(Queue_Subname_list!$R$5:$T$5,1,MATCH(AH88,Queue_Subname_list!$R$4:$T$4,0)),MAX(P88-T88*0.5,0)/INDEX(Queue_Subname_list!$U$5:$W$5,1,MATCH(AH88,Queue_Subname_list!$U$4:$W$4,0)),Z88),0)))</f>
        <v>45.943396226415075</v>
      </c>
      <c r="AB88" s="10">
        <f t="shared" si="7"/>
        <v>10.926603773584922</v>
      </c>
      <c r="AC88" s="10">
        <f>IF(J88=Queue_Subname_list!$L$3,MIN(M88,P88),0)+IF(K88=Queue_Subname_list!$L$3,MIN(N88,P88),0)+IF(L88=Queue_Subname_list!$L$3,MIN(O88,P88),0)</f>
        <v>0</v>
      </c>
      <c r="AD88" s="10">
        <f t="shared" si="8"/>
        <v>0</v>
      </c>
      <c r="AE88" s="10" t="s">
        <v>101</v>
      </c>
      <c r="AF88" s="10" t="s">
        <v>55</v>
      </c>
      <c r="AG88" s="10" t="s">
        <v>71</v>
      </c>
      <c r="AH88" s="10" t="str">
        <f t="shared" si="9"/>
        <v>SCE</v>
      </c>
      <c r="AI88" s="12" t="s">
        <v>102</v>
      </c>
      <c r="AJ88" s="12" t="str">
        <f>IFERROR(INDEX(Queue_Subname_list!$B$2:$B$598,MATCH($AI88,Queue_Subname_list!$A$2:$A$598,0),1),"not found")</f>
        <v>Whirlwind</v>
      </c>
      <c r="AK88" s="12">
        <f>IFERROR(INDEX(Queue_Subname_list!$C$2:$C$598,MATCH($AI88,Queue_Subname_list!$A$2:$A$598,0),1),"not found")</f>
        <v>230</v>
      </c>
      <c r="AL88" s="12" cm="1">
        <f t="array" ref="AL88">IFERROR(MATCH(1,($AJ88=Substation_Info!$B$5:$B$322)*($AK88=Substation_Info!$C$5:$C$322),0),"notfound")</f>
        <v>314</v>
      </c>
      <c r="AM88" s="12">
        <f>IF($AL88="notfound",IFERROR(INDEX(Queue_Subname_list!$D$2:$D$594,MATCH($AI88,Queue_Subname_list!$A$2:$A$594,0),1),"not found"),0)</f>
        <v>0</v>
      </c>
      <c r="AN88" s="12">
        <f>IF($AL88="notfound",IFERROR(INDEX(Queue_Subname_list!$E$2:$E$594,MATCH($AI88,Queue_Subname_list!$A$2:$A$594,0),1),"not found"),0)</f>
        <v>0</v>
      </c>
      <c r="AO88" s="12" t="str" cm="1">
        <f t="array" ref="AO88">IF(AM88=0, "N/A",IFERROR(MATCH(1,($AM88=Substation_Info!$B$5:$B$322)*($AN88=Substation_Info!$C$5:$C$322),0),"notfound"))</f>
        <v>N/A</v>
      </c>
      <c r="AP88" s="12">
        <f t="shared" si="10"/>
        <v>1</v>
      </c>
      <c r="AQ88" s="11">
        <v>43647.291666666701</v>
      </c>
      <c r="AR88" s="11">
        <v>45597.291666666701</v>
      </c>
      <c r="AS88" s="10" t="s">
        <v>82</v>
      </c>
      <c r="AT88" s="10" t="s">
        <v>59</v>
      </c>
      <c r="AU88" s="10" t="s">
        <v>59</v>
      </c>
      <c r="AV88" s="10" t="s">
        <v>82</v>
      </c>
      <c r="AW88" s="10" t="s">
        <v>61</v>
      </c>
    </row>
    <row r="89" spans="1:49" s="26" customFormat="1" ht="25" x14ac:dyDescent="0.25">
      <c r="A89" s="32" t="s">
        <v>268</v>
      </c>
      <c r="B89" s="10">
        <v>1329</v>
      </c>
      <c r="C89" s="11">
        <v>42489</v>
      </c>
      <c r="D89" s="11">
        <v>42492.291666666701</v>
      </c>
      <c r="E89" s="10" t="s">
        <v>49</v>
      </c>
      <c r="F89" s="10" t="s">
        <v>229</v>
      </c>
      <c r="G89" s="10" t="s">
        <v>74</v>
      </c>
      <c r="H89" s="10" t="s">
        <v>63</v>
      </c>
      <c r="I89" s="10"/>
      <c r="J89" s="10" t="s">
        <v>75</v>
      </c>
      <c r="K89" s="10" t="s">
        <v>70</v>
      </c>
      <c r="L89" s="10"/>
      <c r="M89" s="10">
        <v>112.26600000000001</v>
      </c>
      <c r="N89" s="10">
        <v>70</v>
      </c>
      <c r="O89" s="10"/>
      <c r="P89" s="10">
        <v>110</v>
      </c>
      <c r="Q89" s="10" t="s">
        <v>52</v>
      </c>
      <c r="R89" s="10" t="s">
        <v>53</v>
      </c>
      <c r="S89" s="10" t="str" cm="1">
        <f t="array" ref="S89">IFERROR(INDEX(Queue_Subname_list!$K$3:$K$22,MATCH(1,($J89=Queue_Subname_list!$L$3:$L$22)*($K89=Queue_Subname_list!$M$3:$M$22)*($L89=Queue_Subname_list!$N$3:$N$22),0)),"Other")</f>
        <v>Solar-Hybrid</v>
      </c>
      <c r="T89" s="10">
        <f>IF(J89=Queue_Subname_list!$L$9,MIN(M89,P89),0)+IF(K89=Queue_Subname_list!$L$9,MIN(N89,P89),0)+IF(L89=Queue_Subname_list!$L$9,MIN(O89,P89),0)</f>
        <v>70</v>
      </c>
      <c r="U89" s="10">
        <f>IF(J89=Queue_Subname_list!$L$4,MIN(M89,P89),0)+IF(K89=Queue_Subname_list!$L$4,MIN(N89,P89),0)+IF(L89=Queue_Subname_list!$L$4,MIN(O89,P89),0)</f>
        <v>0</v>
      </c>
      <c r="V89" s="10">
        <f>IF(Q89="Energy Only",0,IF(S89="Wind Turbine",MIN(U89,P89),IF(OR(S89="Wind-Hybrid", S89="Wind-Solar-Hybrid"),MIN(MAX(P89-T89,0)/INDEX(Queue_Subname_list!$R$6:$T$6,1,MATCH(AH89,Queue_Subname_list!$R$4:$T$4,0)),U89),0)))</f>
        <v>0</v>
      </c>
      <c r="W89" s="10">
        <f t="shared" si="6"/>
        <v>0</v>
      </c>
      <c r="X89" s="10">
        <f>IF(AND(S89="Offshore Wind",OR(Q89="Full Capacity",Q89="Partial Capacity")),IF(J89=Queue_Subname_list!$L$5,M89,0)+IF(K89=Queue_Subname_list!$L$5,N89,0),0)</f>
        <v>0</v>
      </c>
      <c r="Y89" s="10">
        <f>IF(AND(S89="Offshore Wind",Q89="Energy Only"),IF(J89=Queue_Subname_list!$L$5,M89,0)+IF(K89=Queue_Subname_list!$L$5,N89,0),0)</f>
        <v>0</v>
      </c>
      <c r="Z89" s="10">
        <f>IF(J89=Queue_Subname_list!$L$8,MIN(M89,P89),0)+IF(K89=Queue_Subname_list!$L$8,MIN(N89,P89),0)+IF(L89=Queue_Subname_list!$L$8,MIN(O89,P89),0)</f>
        <v>110</v>
      </c>
      <c r="AA89" s="10">
        <f>IF(Q89="Energy Only",0,IF(S89="Solar",MIN(Z89,P89),IF(S89="Solar-Hybrid",MIN(MAX(P89-T89,0)/INDEX(Queue_Subname_list!$R$5:$T$5,1,MATCH(AH89,Queue_Subname_list!$R$4:$T$4,0)),MAX(P89-T89*0.5,0)/INDEX(Queue_Subname_list!$U$5:$W$5,1,MATCH(AH89,Queue_Subname_list!$U$4:$W$4,0)),Z89),0)))</f>
        <v>110</v>
      </c>
      <c r="AB89" s="10">
        <f t="shared" si="7"/>
        <v>0</v>
      </c>
      <c r="AC89" s="10">
        <f>IF(J89=Queue_Subname_list!$L$3,MIN(M89,P89),0)+IF(K89=Queue_Subname_list!$L$3,MIN(N89,P89),0)+IF(L89=Queue_Subname_list!$L$3,MIN(O89,P89),0)</f>
        <v>0</v>
      </c>
      <c r="AD89" s="10">
        <f t="shared" si="8"/>
        <v>0</v>
      </c>
      <c r="AE89" s="10" t="s">
        <v>101</v>
      </c>
      <c r="AF89" s="10" t="s">
        <v>55</v>
      </c>
      <c r="AG89" s="10" t="s">
        <v>71</v>
      </c>
      <c r="AH89" s="10" t="str">
        <f t="shared" si="9"/>
        <v>SCE</v>
      </c>
      <c r="AI89" s="12" t="s">
        <v>269</v>
      </c>
      <c r="AJ89" s="12" t="str">
        <f>IFERROR(INDEX(Queue_Subname_list!$B$2:$B$598,MATCH($AI89,Queue_Subname_list!$A$2:$A$598,0),1),"not found")</f>
        <v>Whirlwind</v>
      </c>
      <c r="AK89" s="12">
        <f>IFERROR(INDEX(Queue_Subname_list!$C$2:$C$598,MATCH($AI89,Queue_Subname_list!$A$2:$A$598,0),1),"not found")</f>
        <v>230</v>
      </c>
      <c r="AL89" s="12" cm="1">
        <f t="array" ref="AL89">IFERROR(MATCH(1,($AJ89=Substation_Info!$B$5:$B$322)*($AK89=Substation_Info!$C$5:$C$322),0),"notfound")</f>
        <v>314</v>
      </c>
      <c r="AM89" s="12">
        <f>IF($AL89="notfound",IFERROR(INDEX(Queue_Subname_list!$D$2:$D$594,MATCH($AI89,Queue_Subname_list!$A$2:$A$594,0),1),"not found"),0)</f>
        <v>0</v>
      </c>
      <c r="AN89" s="12">
        <f>IF($AL89="notfound",IFERROR(INDEX(Queue_Subname_list!$E$2:$E$594,MATCH($AI89,Queue_Subname_list!$A$2:$A$594,0),1),"not found"),0)</f>
        <v>0</v>
      </c>
      <c r="AO89" s="12" t="str" cm="1">
        <f t="array" ref="AO89">IF(AM89=0, "N/A",IFERROR(MATCH(1,($AM89=Substation_Info!$B$5:$B$322)*($AN89=Substation_Info!$C$5:$C$322),0),"notfound"))</f>
        <v>N/A</v>
      </c>
      <c r="AP89" s="12">
        <f t="shared" si="10"/>
        <v>1</v>
      </c>
      <c r="AQ89" s="11">
        <v>44531.333333333299</v>
      </c>
      <c r="AR89" s="11">
        <v>44866.291666666701</v>
      </c>
      <c r="AS89" s="10" t="s">
        <v>82</v>
      </c>
      <c r="AT89" s="10" t="s">
        <v>59</v>
      </c>
      <c r="AU89" s="10" t="s">
        <v>59</v>
      </c>
      <c r="AV89" s="10" t="s">
        <v>82</v>
      </c>
      <c r="AW89" s="10" t="s">
        <v>61</v>
      </c>
    </row>
    <row r="90" spans="1:49" s="26" customFormat="1" ht="25" x14ac:dyDescent="0.25">
      <c r="A90" s="32" t="s">
        <v>270</v>
      </c>
      <c r="B90" s="10">
        <v>1335</v>
      </c>
      <c r="C90" s="11">
        <v>42492</v>
      </c>
      <c r="D90" s="11">
        <v>42492.291666666701</v>
      </c>
      <c r="E90" s="10" t="s">
        <v>49</v>
      </c>
      <c r="F90" s="10" t="s">
        <v>229</v>
      </c>
      <c r="G90" s="10" t="s">
        <v>74</v>
      </c>
      <c r="H90" s="10" t="s">
        <v>63</v>
      </c>
      <c r="I90" s="10"/>
      <c r="J90" s="10" t="s">
        <v>75</v>
      </c>
      <c r="K90" s="10" t="s">
        <v>70</v>
      </c>
      <c r="L90" s="10"/>
      <c r="M90" s="10">
        <v>106.875</v>
      </c>
      <c r="N90" s="10">
        <v>80</v>
      </c>
      <c r="O90" s="10"/>
      <c r="P90" s="10">
        <v>105.2</v>
      </c>
      <c r="Q90" s="10" t="s">
        <v>52</v>
      </c>
      <c r="R90" s="10" t="s">
        <v>53</v>
      </c>
      <c r="S90" s="10" t="str" cm="1">
        <f t="array" ref="S90">IFERROR(INDEX(Queue_Subname_list!$K$3:$K$22,MATCH(1,($J90=Queue_Subname_list!$L$3:$L$22)*($K90=Queue_Subname_list!$M$3:$M$22)*($L90=Queue_Subname_list!$N$3:$N$22),0)),"Other")</f>
        <v>Solar-Hybrid</v>
      </c>
      <c r="T90" s="10">
        <f>IF(J90=Queue_Subname_list!$L$9,MIN(M90,P90),0)+IF(K90=Queue_Subname_list!$L$9,MIN(N90,P90),0)+IF(L90=Queue_Subname_list!$L$9,MIN(O90,P90),0)</f>
        <v>80</v>
      </c>
      <c r="U90" s="10">
        <f>IF(J90=Queue_Subname_list!$L$4,MIN(M90,P90),0)+IF(K90=Queue_Subname_list!$L$4,MIN(N90,P90),0)+IF(L90=Queue_Subname_list!$L$4,MIN(O90,P90),0)</f>
        <v>0</v>
      </c>
      <c r="V90" s="10">
        <f>IF(Q90="Energy Only",0,IF(S90="Wind Turbine",MIN(U90,P90),IF(OR(S90="Wind-Hybrid", S90="Wind-Solar-Hybrid"),MIN(MAX(P90-T90,0)/INDEX(Queue_Subname_list!$R$6:$T$6,1,MATCH(AH90,Queue_Subname_list!$R$4:$T$4,0)),U90),0)))</f>
        <v>0</v>
      </c>
      <c r="W90" s="10">
        <f t="shared" si="6"/>
        <v>0</v>
      </c>
      <c r="X90" s="10">
        <f>IF(AND(S90="Offshore Wind",OR(Q90="Full Capacity",Q90="Partial Capacity")),IF(J90=Queue_Subname_list!$L$5,M90,0)+IF(K90=Queue_Subname_list!$L$5,N90,0),0)</f>
        <v>0</v>
      </c>
      <c r="Y90" s="10">
        <f>IF(AND(S90="Offshore Wind",Q90="Energy Only"),IF(J90=Queue_Subname_list!$L$5,M90,0)+IF(K90=Queue_Subname_list!$L$5,N90,0),0)</f>
        <v>0</v>
      </c>
      <c r="Z90" s="10">
        <f>IF(J90=Queue_Subname_list!$L$8,MIN(M90,P90),0)+IF(K90=Queue_Subname_list!$L$8,MIN(N90,P90),0)+IF(L90=Queue_Subname_list!$L$8,MIN(O90,P90),0)</f>
        <v>105.2</v>
      </c>
      <c r="AA90" s="10">
        <f>IF(Q90="Energy Only",0,IF(S90="Solar",MIN(Z90,P90),IF(S90="Solar-Hybrid",MIN(MAX(P90-T90,0)/INDEX(Queue_Subname_list!$R$5:$T$5,1,MATCH(AH90,Queue_Subname_list!$R$4:$T$4,0)),MAX(P90-T90*0.5,0)/INDEX(Queue_Subname_list!$U$5:$W$5,1,MATCH(AH90,Queue_Subname_list!$U$4:$W$4,0)),Z90),0)))</f>
        <v>105.2</v>
      </c>
      <c r="AB90" s="10">
        <f t="shared" si="7"/>
        <v>0</v>
      </c>
      <c r="AC90" s="10">
        <f>IF(J90=Queue_Subname_list!$L$3,MIN(M90,P90),0)+IF(K90=Queue_Subname_list!$L$3,MIN(N90,P90),0)+IF(L90=Queue_Subname_list!$L$3,MIN(O90,P90),0)</f>
        <v>0</v>
      </c>
      <c r="AD90" s="10">
        <f t="shared" si="8"/>
        <v>0</v>
      </c>
      <c r="AE90" s="10" t="s">
        <v>101</v>
      </c>
      <c r="AF90" s="10" t="s">
        <v>55</v>
      </c>
      <c r="AG90" s="10" t="s">
        <v>71</v>
      </c>
      <c r="AH90" s="10" t="str">
        <f t="shared" si="9"/>
        <v>SCE</v>
      </c>
      <c r="AI90" s="12" t="s">
        <v>271</v>
      </c>
      <c r="AJ90" s="12" t="str">
        <f>IFERROR(INDEX(Queue_Subname_list!$B$2:$B$598,MATCH($AI90,Queue_Subname_list!$A$2:$A$598,0),1),"not found")</f>
        <v>Pastoria</v>
      </c>
      <c r="AK90" s="12">
        <f>IFERROR(INDEX(Queue_Subname_list!$C$2:$C$598,MATCH($AI90,Queue_Subname_list!$A$2:$A$598,0),1),"not found")</f>
        <v>230</v>
      </c>
      <c r="AL90" s="12" cm="1">
        <f t="array" ref="AL90">IFERROR(MATCH(1,($AJ90=Substation_Info!$B$5:$B$322)*($AK90=Substation_Info!$C$5:$C$322),0),"notfound")</f>
        <v>205</v>
      </c>
      <c r="AM90" s="12">
        <f>IF($AL90="notfound",IFERROR(INDEX(Queue_Subname_list!$D$2:$D$594,MATCH($AI90,Queue_Subname_list!$A$2:$A$594,0),1),"not found"),0)</f>
        <v>0</v>
      </c>
      <c r="AN90" s="12">
        <f>IF($AL90="notfound",IFERROR(INDEX(Queue_Subname_list!$E$2:$E$594,MATCH($AI90,Queue_Subname_list!$A$2:$A$594,0),1),"not found"),0)</f>
        <v>0</v>
      </c>
      <c r="AO90" s="12" t="str" cm="1">
        <f t="array" ref="AO90">IF(AM90=0, "N/A",IFERROR(MATCH(1,($AM90=Substation_Info!$B$5:$B$322)*($AN90=Substation_Info!$C$5:$C$322),0),"notfound"))</f>
        <v>N/A</v>
      </c>
      <c r="AP90" s="12">
        <f t="shared" si="10"/>
        <v>1</v>
      </c>
      <c r="AQ90" s="11">
        <v>43709.291666666701</v>
      </c>
      <c r="AR90" s="11">
        <v>45566.291666666701</v>
      </c>
      <c r="AS90" s="10" t="s">
        <v>82</v>
      </c>
      <c r="AT90" s="10" t="s">
        <v>59</v>
      </c>
      <c r="AU90" s="10" t="s">
        <v>59</v>
      </c>
      <c r="AV90" s="10" t="s">
        <v>82</v>
      </c>
      <c r="AW90" s="10" t="s">
        <v>61</v>
      </c>
    </row>
    <row r="91" spans="1:49" s="26" customFormat="1" ht="25" x14ac:dyDescent="0.25">
      <c r="A91" s="32" t="s">
        <v>272</v>
      </c>
      <c r="B91" s="10">
        <v>1339</v>
      </c>
      <c r="C91" s="11">
        <v>42489</v>
      </c>
      <c r="D91" s="11">
        <v>42492.291666666701</v>
      </c>
      <c r="E91" s="10" t="s">
        <v>49</v>
      </c>
      <c r="F91" s="10" t="s">
        <v>229</v>
      </c>
      <c r="G91" s="10" t="s">
        <v>74</v>
      </c>
      <c r="H91" s="10" t="s">
        <v>63</v>
      </c>
      <c r="I91" s="10"/>
      <c r="J91" s="10" t="s">
        <v>75</v>
      </c>
      <c r="K91" s="10" t="s">
        <v>70</v>
      </c>
      <c r="L91" s="10"/>
      <c r="M91" s="10">
        <v>300</v>
      </c>
      <c r="N91" s="10">
        <v>279</v>
      </c>
      <c r="O91" s="10"/>
      <c r="P91" s="10">
        <v>300</v>
      </c>
      <c r="Q91" s="10" t="s">
        <v>52</v>
      </c>
      <c r="R91" s="10" t="s">
        <v>53</v>
      </c>
      <c r="S91" s="10" t="str" cm="1">
        <f t="array" ref="S91">IFERROR(INDEX(Queue_Subname_list!$K$3:$K$22,MATCH(1,($J91=Queue_Subname_list!$L$3:$L$22)*($K91=Queue_Subname_list!$M$3:$M$22)*($L91=Queue_Subname_list!$N$3:$N$22),0)),"Other")</f>
        <v>Solar-Hybrid</v>
      </c>
      <c r="T91" s="10">
        <f>IF(J91=Queue_Subname_list!$L$9,MIN(M91,P91),0)+IF(K91=Queue_Subname_list!$L$9,MIN(N91,P91),0)+IF(L91=Queue_Subname_list!$L$9,MIN(O91,P91),0)</f>
        <v>279</v>
      </c>
      <c r="U91" s="10">
        <f>IF(J91=Queue_Subname_list!$L$4,MIN(M91,P91),0)+IF(K91=Queue_Subname_list!$L$4,MIN(N91,P91),0)+IF(L91=Queue_Subname_list!$L$4,MIN(O91,P91),0)</f>
        <v>0</v>
      </c>
      <c r="V91" s="10">
        <f>IF(Q91="Energy Only",0,IF(S91="Wind Turbine",MIN(U91,P91),IF(OR(S91="Wind-Hybrid", S91="Wind-Solar-Hybrid"),MIN(MAX(P91-T91,0)/INDEX(Queue_Subname_list!$R$6:$T$6,1,MATCH(AH91,Queue_Subname_list!$R$4:$T$4,0)),U91),0)))</f>
        <v>0</v>
      </c>
      <c r="W91" s="10">
        <f t="shared" si="6"/>
        <v>0</v>
      </c>
      <c r="X91" s="10">
        <f>IF(AND(S91="Offshore Wind",OR(Q91="Full Capacity",Q91="Partial Capacity")),IF(J91=Queue_Subname_list!$L$5,M91,0)+IF(K91=Queue_Subname_list!$L$5,N91,0),0)</f>
        <v>0</v>
      </c>
      <c r="Y91" s="10">
        <f>IF(AND(S91="Offshore Wind",Q91="Energy Only"),IF(J91=Queue_Subname_list!$L$5,M91,0)+IF(K91=Queue_Subname_list!$L$5,N91,0),0)</f>
        <v>0</v>
      </c>
      <c r="Z91" s="10">
        <f>IF(J91=Queue_Subname_list!$L$8,MIN(M91,P91),0)+IF(K91=Queue_Subname_list!$L$8,MIN(N91,P91),0)+IF(L91=Queue_Subname_list!$L$8,MIN(O91,P91),0)</f>
        <v>300</v>
      </c>
      <c r="AA91" s="10">
        <f>IF(Q91="Energy Only",0,IF(S91="Solar",MIN(Z91,P91),IF(S91="Solar-Hybrid",MIN(MAX(P91-T91,0)/INDEX(Queue_Subname_list!$R$5:$T$5,1,MATCH(AH91,Queue_Subname_list!$R$4:$T$4,0)),MAX(P91-T91*0.5,0)/INDEX(Queue_Subname_list!$U$5:$W$5,1,MATCH(AH91,Queue_Subname_list!$U$4:$W$4,0)),Z91),0)))</f>
        <v>198.11320754716982</v>
      </c>
      <c r="AB91" s="10">
        <f t="shared" si="7"/>
        <v>101.88679245283018</v>
      </c>
      <c r="AC91" s="10">
        <f>IF(J91=Queue_Subname_list!$L$3,MIN(M91,P91),0)+IF(K91=Queue_Subname_list!$L$3,MIN(N91,P91),0)+IF(L91=Queue_Subname_list!$L$3,MIN(O91,P91),0)</f>
        <v>0</v>
      </c>
      <c r="AD91" s="10">
        <f t="shared" si="8"/>
        <v>0</v>
      </c>
      <c r="AE91" s="10" t="s">
        <v>96</v>
      </c>
      <c r="AF91" s="10" t="s">
        <v>97</v>
      </c>
      <c r="AG91" s="10" t="s">
        <v>71</v>
      </c>
      <c r="AH91" s="10" t="str">
        <f t="shared" si="9"/>
        <v>SCE</v>
      </c>
      <c r="AI91" s="12" t="s">
        <v>273</v>
      </c>
      <c r="AJ91" s="12" t="str">
        <f>IFERROR(INDEX(Queue_Subname_list!$B$2:$B$598,MATCH($AI91,Queue_Subname_list!$A$2:$A$598,0),1),"not found")</f>
        <v>Eldorado</v>
      </c>
      <c r="AK91" s="12">
        <f>IFERROR(INDEX(Queue_Subname_list!$C$2:$C$598,MATCH($AI91,Queue_Subname_list!$A$2:$A$598,0),1),"not found")</f>
        <v>230</v>
      </c>
      <c r="AL91" s="12" cm="1">
        <f t="array" ref="AL91">IFERROR(MATCH(1,($AJ91=Substation_Info!$B$5:$B$322)*($AK91=Substation_Info!$C$5:$C$322),0),"notfound")</f>
        <v>76</v>
      </c>
      <c r="AM91" s="12">
        <f>IF($AL91="notfound",IFERROR(INDEX(Queue_Subname_list!$D$2:$D$594,MATCH($AI91,Queue_Subname_list!$A$2:$A$594,0),1),"not found"),0)</f>
        <v>0</v>
      </c>
      <c r="AN91" s="12">
        <f>IF($AL91="notfound",IFERROR(INDEX(Queue_Subname_list!$E$2:$E$594,MATCH($AI91,Queue_Subname_list!$A$2:$A$594,0),1),"not found"),0)</f>
        <v>0</v>
      </c>
      <c r="AO91" s="12" t="str" cm="1">
        <f t="array" ref="AO91">IF(AM91=0, "N/A",IFERROR(MATCH(1,($AM91=Substation_Info!$B$5:$B$322)*($AN91=Substation_Info!$C$5:$C$322),0),"notfound"))</f>
        <v>N/A</v>
      </c>
      <c r="AP91" s="12">
        <f t="shared" si="10"/>
        <v>1</v>
      </c>
      <c r="AQ91" s="11">
        <v>43677.291666666701</v>
      </c>
      <c r="AR91" s="11">
        <v>45474.291666666701</v>
      </c>
      <c r="AS91" s="10" t="s">
        <v>82</v>
      </c>
      <c r="AT91" s="10" t="s">
        <v>59</v>
      </c>
      <c r="AU91" s="10" t="s">
        <v>59</v>
      </c>
      <c r="AV91" s="10" t="s">
        <v>82</v>
      </c>
      <c r="AW91" s="10" t="s">
        <v>61</v>
      </c>
    </row>
    <row r="92" spans="1:49" s="26" customFormat="1" ht="37.5" x14ac:dyDescent="0.25">
      <c r="A92" s="32" t="s">
        <v>274</v>
      </c>
      <c r="B92" s="10">
        <v>1341</v>
      </c>
      <c r="C92" s="11">
        <v>42486</v>
      </c>
      <c r="D92" s="11">
        <v>42492.291666666701</v>
      </c>
      <c r="E92" s="10" t="s">
        <v>49</v>
      </c>
      <c r="F92" s="10" t="s">
        <v>229</v>
      </c>
      <c r="G92" s="10" t="s">
        <v>74</v>
      </c>
      <c r="H92" s="10" t="s">
        <v>63</v>
      </c>
      <c r="I92" s="10"/>
      <c r="J92" s="10" t="s">
        <v>75</v>
      </c>
      <c r="K92" s="10" t="s">
        <v>70</v>
      </c>
      <c r="L92" s="10"/>
      <c r="M92" s="10">
        <v>254.05</v>
      </c>
      <c r="N92" s="10">
        <v>125</v>
      </c>
      <c r="O92" s="10"/>
      <c r="P92" s="10">
        <v>250</v>
      </c>
      <c r="Q92" s="10" t="s">
        <v>65</v>
      </c>
      <c r="R92" s="10" t="s">
        <v>53</v>
      </c>
      <c r="S92" s="10" t="str" cm="1">
        <f t="array" ref="S92">IFERROR(INDEX(Queue_Subname_list!$K$3:$K$22,MATCH(1,($J92=Queue_Subname_list!$L$3:$L$22)*($K92=Queue_Subname_list!$M$3:$M$22)*($L92=Queue_Subname_list!$N$3:$N$22),0)),"Other")</f>
        <v>Solar-Hybrid</v>
      </c>
      <c r="T92" s="10">
        <f>IF(J92=Queue_Subname_list!$L$9,MIN(M92,P92),0)+IF(K92=Queue_Subname_list!$L$9,MIN(N92,P92),0)+IF(L92=Queue_Subname_list!$L$9,MIN(O92,P92),0)</f>
        <v>125</v>
      </c>
      <c r="U92" s="10">
        <f>IF(J92=Queue_Subname_list!$L$4,MIN(M92,P92),0)+IF(K92=Queue_Subname_list!$L$4,MIN(N92,P92),0)+IF(L92=Queue_Subname_list!$L$4,MIN(O92,P92),0)</f>
        <v>0</v>
      </c>
      <c r="V92" s="10">
        <f>IF(Q92="Energy Only",0,IF(S92="Wind Turbine",MIN(U92,P92),IF(OR(S92="Wind-Hybrid", S92="Wind-Solar-Hybrid"),MIN(MAX(P92-T92,0)/INDEX(Queue_Subname_list!$R$6:$T$6,1,MATCH(AH92,Queue_Subname_list!$R$4:$T$4,0)),U92),0)))</f>
        <v>0</v>
      </c>
      <c r="W92" s="10">
        <f t="shared" si="6"/>
        <v>0</v>
      </c>
      <c r="X92" s="10">
        <f>IF(AND(S92="Offshore Wind",OR(Q92="Full Capacity",Q92="Partial Capacity")),IF(J92=Queue_Subname_list!$L$5,M92,0)+IF(K92=Queue_Subname_list!$L$5,N92,0),0)</f>
        <v>0</v>
      </c>
      <c r="Y92" s="10">
        <f>IF(AND(S92="Offshore Wind",Q92="Energy Only"),IF(J92=Queue_Subname_list!$L$5,M92,0)+IF(K92=Queue_Subname_list!$L$5,N92,0),0)</f>
        <v>0</v>
      </c>
      <c r="Z92" s="10">
        <f>IF(J92=Queue_Subname_list!$L$8,MIN(M92,P92),0)+IF(K92=Queue_Subname_list!$L$8,MIN(N92,P92),0)+IF(L92=Queue_Subname_list!$L$8,MIN(O92,P92),0)</f>
        <v>250</v>
      </c>
      <c r="AA92" s="10">
        <f>IF(Q92="Energy Only",0,IF(S92="Solar",MIN(Z92,P92),IF(S92="Solar-Hybrid",MIN(MAX(P92-T92,0)/INDEX(Queue_Subname_list!$R$5:$T$5,1,MATCH(AH92,Queue_Subname_list!$R$4:$T$4,0)),MAX(P92-T92*0.5,0)/INDEX(Queue_Subname_list!$U$5:$W$5,1,MATCH(AH92,Queue_Subname_list!$U$4:$W$4,0)),Z92),0)))</f>
        <v>250</v>
      </c>
      <c r="AB92" s="10">
        <f t="shared" si="7"/>
        <v>0</v>
      </c>
      <c r="AC92" s="10">
        <f>IF(J92=Queue_Subname_list!$L$3,MIN(M92,P92),0)+IF(K92=Queue_Subname_list!$L$3,MIN(N92,P92),0)+IF(L92=Queue_Subname_list!$L$3,MIN(O92,P92),0)</f>
        <v>0</v>
      </c>
      <c r="AD92" s="10">
        <f t="shared" si="8"/>
        <v>0</v>
      </c>
      <c r="AE92" s="10" t="s">
        <v>96</v>
      </c>
      <c r="AF92" s="10" t="s">
        <v>97</v>
      </c>
      <c r="AG92" s="10" t="s">
        <v>163</v>
      </c>
      <c r="AH92" s="10" t="str">
        <f t="shared" si="9"/>
        <v>SCE</v>
      </c>
      <c r="AI92" s="12" t="s">
        <v>275</v>
      </c>
      <c r="AJ92" s="12" t="str">
        <f>IFERROR(INDEX(Queue_Subname_list!$B$2:$B$598,MATCH($AI92,Queue_Subname_list!$A$2:$A$598,0),1),"not found")</f>
        <v>Trout Canyon (fka Crazy Eyes)</v>
      </c>
      <c r="AK92" s="12">
        <f>IFERROR(INDEX(Queue_Subname_list!$C$2:$C$598,MATCH($AI92,Queue_Subname_list!$A$2:$A$598,0),1),"not found")</f>
        <v>230</v>
      </c>
      <c r="AL92" s="12" cm="1">
        <f t="array" ref="AL92">IFERROR(MATCH(1,($AJ92=Substation_Info!$B$5:$B$322)*($AK92=Substation_Info!$C$5:$C$322),0),"notfound")</f>
        <v>289</v>
      </c>
      <c r="AM92" s="12">
        <f>IF($AL92="notfound",IFERROR(INDEX(Queue_Subname_list!$D$2:$D$594,MATCH($AI92,Queue_Subname_list!$A$2:$A$594,0),1),"not found"),0)</f>
        <v>0</v>
      </c>
      <c r="AN92" s="12">
        <f>IF($AL92="notfound",IFERROR(INDEX(Queue_Subname_list!$E$2:$E$594,MATCH($AI92,Queue_Subname_list!$A$2:$A$594,0),1),"not found"),0)</f>
        <v>0</v>
      </c>
      <c r="AO92" s="12" t="str" cm="1">
        <f t="array" ref="AO92">IF(AM92=0, "N/A",IFERROR(MATCH(1,($AM92=Substation_Info!$B$5:$B$322)*($AN92=Substation_Info!$C$5:$C$322),0),"notfound"))</f>
        <v>N/A</v>
      </c>
      <c r="AP92" s="12">
        <f t="shared" si="10"/>
        <v>1</v>
      </c>
      <c r="AQ92" s="11">
        <v>43800.333333333299</v>
      </c>
      <c r="AR92" s="11">
        <v>45042.291666666701</v>
      </c>
      <c r="AS92" s="10" t="s">
        <v>82</v>
      </c>
      <c r="AT92" s="10" t="s">
        <v>59</v>
      </c>
      <c r="AU92" s="10" t="s">
        <v>59</v>
      </c>
      <c r="AV92" s="10" t="s">
        <v>82</v>
      </c>
      <c r="AW92" s="10" t="s">
        <v>61</v>
      </c>
    </row>
    <row r="93" spans="1:49" s="26" customFormat="1" ht="25" x14ac:dyDescent="0.25">
      <c r="A93" s="32" t="s">
        <v>276</v>
      </c>
      <c r="B93" s="10">
        <v>1347</v>
      </c>
      <c r="C93" s="11">
        <v>42492</v>
      </c>
      <c r="D93" s="11">
        <v>42492.291666666701</v>
      </c>
      <c r="E93" s="10" t="s">
        <v>49</v>
      </c>
      <c r="F93" s="10" t="s">
        <v>229</v>
      </c>
      <c r="G93" s="10" t="s">
        <v>51</v>
      </c>
      <c r="H93" s="10"/>
      <c r="I93" s="10"/>
      <c r="J93" s="10" t="s">
        <v>51</v>
      </c>
      <c r="K93" s="10"/>
      <c r="L93" s="10"/>
      <c r="M93" s="10">
        <v>310</v>
      </c>
      <c r="N93" s="10"/>
      <c r="O93" s="10"/>
      <c r="P93" s="10">
        <v>303</v>
      </c>
      <c r="Q93" s="10" t="s">
        <v>52</v>
      </c>
      <c r="R93" s="10" t="s">
        <v>53</v>
      </c>
      <c r="S93" s="10" t="str" cm="1">
        <f t="array" ref="S93">IFERROR(INDEX(Queue_Subname_list!$K$3:$K$22,MATCH(1,($J93=Queue_Subname_list!$L$3:$L$22)*($K93=Queue_Subname_list!$M$3:$M$22)*($L93=Queue_Subname_list!$N$3:$N$22),0)),"Other")</f>
        <v>Wind Turbine</v>
      </c>
      <c r="T93" s="10">
        <f>IF(J93=Queue_Subname_list!$L$9,MIN(M93,P93),0)+IF(K93=Queue_Subname_list!$L$9,MIN(N93,P93),0)+IF(L93=Queue_Subname_list!$L$9,MIN(O93,P93),0)</f>
        <v>0</v>
      </c>
      <c r="U93" s="10">
        <f>IF(J93=Queue_Subname_list!$L$4,MIN(M93,P93),0)+IF(K93=Queue_Subname_list!$L$4,MIN(N93,P93),0)+IF(L93=Queue_Subname_list!$L$4,MIN(O93,P93),0)</f>
        <v>303</v>
      </c>
      <c r="V93" s="10">
        <f>IF(Q93="Energy Only",0,IF(S93="Wind Turbine",MIN(U93,P93),IF(OR(S93="Wind-Hybrid", S93="Wind-Solar-Hybrid"),MIN(MAX(P93-T93,0)/INDEX(Queue_Subname_list!$R$6:$T$6,1,MATCH(AH93,Queue_Subname_list!$R$4:$T$4,0)),U93),0)))</f>
        <v>303</v>
      </c>
      <c r="W93" s="10">
        <f t="shared" si="6"/>
        <v>0</v>
      </c>
      <c r="X93" s="10">
        <f>IF(AND(S93="Offshore Wind",OR(Q93="Full Capacity",Q93="Partial Capacity")),IF(J93=Queue_Subname_list!$L$5,M93,0)+IF(K93=Queue_Subname_list!$L$5,N93,0),0)</f>
        <v>0</v>
      </c>
      <c r="Y93" s="10">
        <f>IF(AND(S93="Offshore Wind",Q93="Energy Only"),IF(J93=Queue_Subname_list!$L$5,M93,0)+IF(K93=Queue_Subname_list!$L$5,N93,0),0)</f>
        <v>0</v>
      </c>
      <c r="Z93" s="10">
        <f>IF(J93=Queue_Subname_list!$L$8,MIN(M93,P93),0)+IF(K93=Queue_Subname_list!$L$8,MIN(N93,P93),0)+IF(L93=Queue_Subname_list!$L$8,MIN(O93,P93),0)</f>
        <v>0</v>
      </c>
      <c r="AA93" s="10">
        <f>IF(Q93="Energy Only",0,IF(S93="Solar",MIN(Z93,P93),IF(S93="Solar-Hybrid",MIN(MAX(P93-T93,0)/INDEX(Queue_Subname_list!$R$5:$T$5,1,MATCH(AH93,Queue_Subname_list!$R$4:$T$4,0)),MAX(P93-T93*0.5,0)/INDEX(Queue_Subname_list!$U$5:$W$5,1,MATCH(AH93,Queue_Subname_list!$U$4:$W$4,0)),Z93),0)))</f>
        <v>0</v>
      </c>
      <c r="AB93" s="10">
        <f t="shared" si="7"/>
        <v>0</v>
      </c>
      <c r="AC93" s="10">
        <f>IF(J93=Queue_Subname_list!$L$3,MIN(M93,P93),0)+IF(K93=Queue_Subname_list!$L$3,MIN(N93,P93),0)+IF(L93=Queue_Subname_list!$L$3,MIN(O93,P93),0)</f>
        <v>0</v>
      </c>
      <c r="AD93" s="10">
        <f t="shared" si="8"/>
        <v>0</v>
      </c>
      <c r="AE93" s="10" t="s">
        <v>96</v>
      </c>
      <c r="AF93" s="10" t="s">
        <v>97</v>
      </c>
      <c r="AG93" s="10" t="s">
        <v>163</v>
      </c>
      <c r="AH93" s="10" t="str">
        <f t="shared" si="9"/>
        <v>SCE</v>
      </c>
      <c r="AI93" s="12" t="s">
        <v>277</v>
      </c>
      <c r="AJ93" s="12" t="str">
        <f>IFERROR(INDEX(Queue_Subname_list!$B$2:$B$598,MATCH($AI93,Queue_Subname_list!$A$2:$A$598,0),1),"not found")</f>
        <v>Sloan Canyon (fka Bob)</v>
      </c>
      <c r="AK93" s="12">
        <f>IFERROR(INDEX(Queue_Subname_list!$C$2:$C$598,MATCH($AI93,Queue_Subname_list!$A$2:$A$598,0),1),"not found")</f>
        <v>230</v>
      </c>
      <c r="AL93" s="12" cm="1">
        <f t="array" ref="AL93">IFERROR(MATCH(1,($AJ93=Substation_Info!$B$5:$B$322)*($AK93=Substation_Info!$C$5:$C$322),0),"notfound")</f>
        <v>262</v>
      </c>
      <c r="AM93" s="12">
        <f>IF($AL93="notfound",IFERROR(INDEX(Queue_Subname_list!$D$2:$D$594,MATCH($AI93,Queue_Subname_list!$A$2:$A$594,0),1),"not found"),0)</f>
        <v>0</v>
      </c>
      <c r="AN93" s="12">
        <f>IF($AL93="notfound",IFERROR(INDEX(Queue_Subname_list!$E$2:$E$594,MATCH($AI93,Queue_Subname_list!$A$2:$A$594,0),1),"not found"),0)</f>
        <v>0</v>
      </c>
      <c r="AO93" s="12" t="str" cm="1">
        <f t="array" ref="AO93">IF(AM93=0, "N/A",IFERROR(MATCH(1,($AM93=Substation_Info!$B$5:$B$322)*($AN93=Substation_Info!$C$5:$C$322),0),"notfound"))</f>
        <v>N/A</v>
      </c>
      <c r="AP93" s="12">
        <f t="shared" si="10"/>
        <v>1</v>
      </c>
      <c r="AQ93" s="11">
        <v>43677.291666666701</v>
      </c>
      <c r="AR93" s="11">
        <v>45869.291666666701</v>
      </c>
      <c r="AS93" s="10" t="s">
        <v>82</v>
      </c>
      <c r="AT93" s="10" t="s">
        <v>59</v>
      </c>
      <c r="AU93" s="10" t="s">
        <v>59</v>
      </c>
      <c r="AV93" s="10" t="s">
        <v>82</v>
      </c>
      <c r="AW93" s="10" t="s">
        <v>61</v>
      </c>
    </row>
    <row r="94" spans="1:49" s="26" customFormat="1" ht="37.5" x14ac:dyDescent="0.25">
      <c r="A94" s="32" t="s">
        <v>278</v>
      </c>
      <c r="B94" s="10">
        <v>1349</v>
      </c>
      <c r="C94" s="11">
        <v>42853</v>
      </c>
      <c r="D94" s="11">
        <v>42856.291666666701</v>
      </c>
      <c r="E94" s="10" t="s">
        <v>49</v>
      </c>
      <c r="F94" s="10" t="s">
        <v>279</v>
      </c>
      <c r="G94" s="10" t="s">
        <v>74</v>
      </c>
      <c r="H94" s="10" t="s">
        <v>63</v>
      </c>
      <c r="I94" s="10"/>
      <c r="J94" s="10" t="s">
        <v>75</v>
      </c>
      <c r="K94" s="10" t="s">
        <v>70</v>
      </c>
      <c r="L94" s="10"/>
      <c r="M94" s="10">
        <v>101.4</v>
      </c>
      <c r="N94" s="10">
        <v>101.3</v>
      </c>
      <c r="O94" s="10"/>
      <c r="P94" s="10">
        <v>100</v>
      </c>
      <c r="Q94" s="10" t="s">
        <v>65</v>
      </c>
      <c r="R94" s="10" t="s">
        <v>53</v>
      </c>
      <c r="S94" s="10" t="str" cm="1">
        <f t="array" ref="S94">IFERROR(INDEX(Queue_Subname_list!$K$3:$K$22,MATCH(1,($J94=Queue_Subname_list!$L$3:$L$22)*($K94=Queue_Subname_list!$M$3:$M$22)*($L94=Queue_Subname_list!$N$3:$N$22),0)),"Other")</f>
        <v>Solar-Hybrid</v>
      </c>
      <c r="T94" s="10">
        <f>IF(J94=Queue_Subname_list!$L$9,MIN(M94,P94),0)+IF(K94=Queue_Subname_list!$L$9,MIN(N94,P94),0)+IF(L94=Queue_Subname_list!$L$9,MIN(O94,P94),0)</f>
        <v>100</v>
      </c>
      <c r="U94" s="10">
        <f>IF(J94=Queue_Subname_list!$L$4,MIN(M94,P94),0)+IF(K94=Queue_Subname_list!$L$4,MIN(N94,P94),0)+IF(L94=Queue_Subname_list!$L$4,MIN(O94,P94),0)</f>
        <v>0</v>
      </c>
      <c r="V94" s="10">
        <f>IF(Q94="Energy Only",0,IF(S94="Wind Turbine",MIN(U94,P94),IF(OR(S94="Wind-Hybrid", S94="Wind-Solar-Hybrid"),MIN(MAX(P94-T94,0)/INDEX(Queue_Subname_list!$R$6:$T$6,1,MATCH(AH94,Queue_Subname_list!$R$4:$T$4,0)),U94),0)))</f>
        <v>0</v>
      </c>
      <c r="W94" s="10">
        <f t="shared" si="6"/>
        <v>0</v>
      </c>
      <c r="X94" s="10">
        <f>IF(AND(S94="Offshore Wind",OR(Q94="Full Capacity",Q94="Partial Capacity")),IF(J94=Queue_Subname_list!$L$5,M94,0)+IF(K94=Queue_Subname_list!$L$5,N94,0),0)</f>
        <v>0</v>
      </c>
      <c r="Y94" s="10">
        <f>IF(AND(S94="Offshore Wind",Q94="Energy Only"),IF(J94=Queue_Subname_list!$L$5,M94,0)+IF(K94=Queue_Subname_list!$L$5,N94,0),0)</f>
        <v>0</v>
      </c>
      <c r="Z94" s="10">
        <f>IF(J94=Queue_Subname_list!$L$8,MIN(M94,P94),0)+IF(K94=Queue_Subname_list!$L$8,MIN(N94,P94),0)+IF(L94=Queue_Subname_list!$L$8,MIN(O94,P94),0)</f>
        <v>100</v>
      </c>
      <c r="AA94" s="10">
        <f>IF(Q94="Energy Only",0,IF(S94="Solar",MIN(Z94,P94),IF(S94="Solar-Hybrid",MIN(MAX(P94-T94,0)/INDEX(Queue_Subname_list!$R$5:$T$5,1,MATCH(AH94,Queue_Subname_list!$R$4:$T$4,0)),MAX(P94-T94*0.5,0)/INDEX(Queue_Subname_list!$U$5:$W$5,1,MATCH(AH94,Queue_Subname_list!$U$4:$W$4,0)),Z94),0)))</f>
        <v>0</v>
      </c>
      <c r="AB94" s="10">
        <f t="shared" si="7"/>
        <v>100</v>
      </c>
      <c r="AC94" s="10">
        <f>IF(J94=Queue_Subname_list!$L$3,MIN(M94,P94),0)+IF(K94=Queue_Subname_list!$L$3,MIN(N94,P94),0)+IF(L94=Queue_Subname_list!$L$3,MIN(O94,P94),0)</f>
        <v>0</v>
      </c>
      <c r="AD94" s="10">
        <f t="shared" si="8"/>
        <v>0</v>
      </c>
      <c r="AE94" s="10" t="s">
        <v>171</v>
      </c>
      <c r="AF94" s="10" t="s">
        <v>55</v>
      </c>
      <c r="AG94" s="10" t="s">
        <v>88</v>
      </c>
      <c r="AH94" s="10" t="str">
        <f t="shared" si="9"/>
        <v>PGAE</v>
      </c>
      <c r="AI94" s="12" t="s">
        <v>280</v>
      </c>
      <c r="AJ94" s="12" t="str">
        <f>IFERROR(INDEX(Queue_Subname_list!$B$2:$B$598,MATCH($AI94,Queue_Subname_list!$A$2:$A$598,0),1),"not found")</f>
        <v>Cayetano</v>
      </c>
      <c r="AK94" s="12">
        <f>IFERROR(INDEX(Queue_Subname_list!$C$2:$C$598,MATCH($AI94,Queue_Subname_list!$A$2:$A$598,0),1),"not found")</f>
        <v>230</v>
      </c>
      <c r="AL94" s="12" cm="1">
        <f t="array" ref="AL94">IFERROR(MATCH(1,($AJ94=Substation_Info!$B$5:$B$322)*($AK94=Substation_Info!$C$5:$C$322),0),"notfound")</f>
        <v>33</v>
      </c>
      <c r="AM94" s="12">
        <f>IF($AL94="notfound",IFERROR(INDEX(Queue_Subname_list!$D$2:$D$594,MATCH($AI94,Queue_Subname_list!$A$2:$A$594,0),1),"not found"),0)</f>
        <v>0</v>
      </c>
      <c r="AN94" s="12">
        <f>IF($AL94="notfound",IFERROR(INDEX(Queue_Subname_list!$E$2:$E$594,MATCH($AI94,Queue_Subname_list!$A$2:$A$594,0),1),"not found"),0)</f>
        <v>0</v>
      </c>
      <c r="AO94" s="12" t="str" cm="1">
        <f t="array" ref="AO94">IF(AM94=0, "N/A",IFERROR(MATCH(1,($AM94=Substation_Info!$B$5:$B$322)*($AN94=Substation_Info!$C$5:$C$322),0),"notfound"))</f>
        <v>N/A</v>
      </c>
      <c r="AP94" s="12">
        <f t="shared" si="10"/>
        <v>1</v>
      </c>
      <c r="AQ94" s="11">
        <v>44196.333333333299</v>
      </c>
      <c r="AR94" s="11">
        <v>46811.333333333299</v>
      </c>
      <c r="AS94" s="10" t="s">
        <v>82</v>
      </c>
      <c r="AT94" s="10" t="s">
        <v>59</v>
      </c>
      <c r="AU94" s="10" t="s">
        <v>59</v>
      </c>
      <c r="AV94" s="10" t="s">
        <v>82</v>
      </c>
      <c r="AW94" s="10" t="s">
        <v>61</v>
      </c>
    </row>
    <row r="95" spans="1:49" s="26" customFormat="1" ht="25" x14ac:dyDescent="0.25">
      <c r="A95" s="32" t="s">
        <v>281</v>
      </c>
      <c r="B95" s="10">
        <v>1350</v>
      </c>
      <c r="C95" s="11">
        <v>42856</v>
      </c>
      <c r="D95" s="11">
        <v>42856.291666666701</v>
      </c>
      <c r="E95" s="10" t="s">
        <v>49</v>
      </c>
      <c r="F95" s="10" t="s">
        <v>279</v>
      </c>
      <c r="G95" s="10" t="s">
        <v>74</v>
      </c>
      <c r="H95" s="10" t="s">
        <v>63</v>
      </c>
      <c r="I95" s="10"/>
      <c r="J95" s="10" t="s">
        <v>75</v>
      </c>
      <c r="K95" s="10" t="s">
        <v>70</v>
      </c>
      <c r="L95" s="10"/>
      <c r="M95" s="10">
        <v>20.32</v>
      </c>
      <c r="N95" s="10">
        <v>15</v>
      </c>
      <c r="O95" s="10"/>
      <c r="P95" s="10">
        <v>20</v>
      </c>
      <c r="Q95" s="10" t="s">
        <v>52</v>
      </c>
      <c r="R95" s="10" t="s">
        <v>53</v>
      </c>
      <c r="S95" s="10" t="str" cm="1">
        <f t="array" ref="S95">IFERROR(INDEX(Queue_Subname_list!$K$3:$K$22,MATCH(1,($J95=Queue_Subname_list!$L$3:$L$22)*($K95=Queue_Subname_list!$M$3:$M$22)*($L95=Queue_Subname_list!$N$3:$N$22),0)),"Other")</f>
        <v>Solar-Hybrid</v>
      </c>
      <c r="T95" s="10">
        <f>IF(J95=Queue_Subname_list!$L$9,MIN(M95,P95),0)+IF(K95=Queue_Subname_list!$L$9,MIN(N95,P95),0)+IF(L95=Queue_Subname_list!$L$9,MIN(O95,P95),0)</f>
        <v>15</v>
      </c>
      <c r="U95" s="10">
        <f>IF(J95=Queue_Subname_list!$L$4,MIN(M95,P95),0)+IF(K95=Queue_Subname_list!$L$4,MIN(N95,P95),0)+IF(L95=Queue_Subname_list!$L$4,MIN(O95,P95),0)</f>
        <v>0</v>
      </c>
      <c r="V95" s="10">
        <f>IF(Q95="Energy Only",0,IF(S95="Wind Turbine",MIN(U95,P95),IF(OR(S95="Wind-Hybrid", S95="Wind-Solar-Hybrid"),MIN(MAX(P95-T95,0)/INDEX(Queue_Subname_list!$R$6:$T$6,1,MATCH(AH95,Queue_Subname_list!$R$4:$T$4,0)),U95),0)))</f>
        <v>0</v>
      </c>
      <c r="W95" s="10">
        <f t="shared" si="6"/>
        <v>0</v>
      </c>
      <c r="X95" s="10">
        <f>IF(AND(S95="Offshore Wind",OR(Q95="Full Capacity",Q95="Partial Capacity")),IF(J95=Queue_Subname_list!$L$5,M95,0)+IF(K95=Queue_Subname_list!$L$5,N95,0),0)</f>
        <v>0</v>
      </c>
      <c r="Y95" s="10">
        <f>IF(AND(S95="Offshore Wind",Q95="Energy Only"),IF(J95=Queue_Subname_list!$L$5,M95,0)+IF(K95=Queue_Subname_list!$L$5,N95,0),0)</f>
        <v>0</v>
      </c>
      <c r="Z95" s="10">
        <f>IF(J95=Queue_Subname_list!$L$8,MIN(M95,P95),0)+IF(K95=Queue_Subname_list!$L$8,MIN(N95,P95),0)+IF(L95=Queue_Subname_list!$L$8,MIN(O95,P95),0)</f>
        <v>20</v>
      </c>
      <c r="AA95" s="10">
        <f>IF(Q95="Energy Only",0,IF(S95="Solar",MIN(Z95,P95),IF(S95="Solar-Hybrid",MIN(MAX(P95-T95,0)/INDEX(Queue_Subname_list!$R$5:$T$5,1,MATCH(AH95,Queue_Subname_list!$R$4:$T$4,0)),MAX(P95-T95*0.5,0)/INDEX(Queue_Subname_list!$U$5:$W$5,1,MATCH(AH95,Queue_Subname_list!$U$4:$W$4,0)),Z95),0)))</f>
        <v>20</v>
      </c>
      <c r="AB95" s="10">
        <f t="shared" si="7"/>
        <v>0</v>
      </c>
      <c r="AC95" s="10">
        <f>IF(J95=Queue_Subname_list!$L$3,MIN(M95,P95),0)+IF(K95=Queue_Subname_list!$L$3,MIN(N95,P95),0)+IF(L95=Queue_Subname_list!$L$3,MIN(O95,P95),0)</f>
        <v>0</v>
      </c>
      <c r="AD95" s="10">
        <f t="shared" si="8"/>
        <v>0</v>
      </c>
      <c r="AE95" s="10" t="s">
        <v>236</v>
      </c>
      <c r="AF95" s="10" t="s">
        <v>55</v>
      </c>
      <c r="AG95" s="10" t="s">
        <v>88</v>
      </c>
      <c r="AH95" s="10" t="str">
        <f t="shared" si="9"/>
        <v>PGAE</v>
      </c>
      <c r="AI95" s="12" t="s">
        <v>282</v>
      </c>
      <c r="AJ95" s="12" t="str">
        <f>IFERROR(INDEX(Queue_Subname_list!$B$2:$B$598,MATCH($AI95,Queue_Subname_list!$A$2:$A$598,0),1),"not found")</f>
        <v>Crow Creek</v>
      </c>
      <c r="AK95" s="12">
        <f>IFERROR(INDEX(Queue_Subname_list!$C$2:$C$598,MATCH($AI95,Queue_Subname_list!$A$2:$A$598,0),1),"not found")</f>
        <v>60</v>
      </c>
      <c r="AL95" s="12" t="str" cm="1">
        <f t="array" ref="AL95">IFERROR(MATCH(1,($AJ95=Substation_Info!$B$5:$B$322)*($AK95=Substation_Info!$C$5:$C$322),0),"notfound")</f>
        <v>notfound</v>
      </c>
      <c r="AM95" s="12" t="str">
        <f>IF($AL95="notfound",IFERROR(INDEX(Queue_Subname_list!$D$2:$D$594,MATCH($AI95,Queue_Subname_list!$A$2:$A$594,0),1),"not found"),0)</f>
        <v>Westley</v>
      </c>
      <c r="AN95" s="12">
        <f>IF($AL95="notfound",IFERROR(INDEX(Queue_Subname_list!$E$2:$E$594,MATCH($AI95,Queue_Subname_list!$A$2:$A$594,0),1),"not found"),0)</f>
        <v>230</v>
      </c>
      <c r="AO95" s="12" cm="1">
        <f t="array" ref="AO95">IF(AM95=0, "N/A",IFERROR(MATCH(1,($AM95=Substation_Info!$B$5:$B$322)*($AN95=Substation_Info!$C$5:$C$322),0),"notfound"))</f>
        <v>308</v>
      </c>
      <c r="AP95" s="12">
        <f t="shared" si="10"/>
        <v>1</v>
      </c>
      <c r="AQ95" s="11">
        <v>43830.333333333299</v>
      </c>
      <c r="AR95" s="11">
        <v>45261.333333333299</v>
      </c>
      <c r="AS95" s="10" t="s">
        <v>82</v>
      </c>
      <c r="AT95" s="10" t="s">
        <v>59</v>
      </c>
      <c r="AU95" s="10" t="s">
        <v>59</v>
      </c>
      <c r="AV95" s="10" t="s">
        <v>82</v>
      </c>
      <c r="AW95" s="10" t="s">
        <v>156</v>
      </c>
    </row>
    <row r="96" spans="1:49" s="26" customFormat="1" ht="37.5" x14ac:dyDescent="0.25">
      <c r="A96" s="32" t="s">
        <v>283</v>
      </c>
      <c r="B96" s="10">
        <v>1363</v>
      </c>
      <c r="C96" s="11">
        <v>42854</v>
      </c>
      <c r="D96" s="11">
        <v>42856.291666666701</v>
      </c>
      <c r="E96" s="10" t="s">
        <v>49</v>
      </c>
      <c r="F96" s="10" t="s">
        <v>279</v>
      </c>
      <c r="G96" s="10" t="s">
        <v>51</v>
      </c>
      <c r="H96" s="10"/>
      <c r="I96" s="10"/>
      <c r="J96" s="10" t="s">
        <v>51</v>
      </c>
      <c r="K96" s="10"/>
      <c r="L96" s="10"/>
      <c r="M96" s="10">
        <v>84.25</v>
      </c>
      <c r="N96" s="10"/>
      <c r="O96" s="10"/>
      <c r="P96" s="10">
        <v>80.8</v>
      </c>
      <c r="Q96" s="10" t="s">
        <v>65</v>
      </c>
      <c r="R96" s="10" t="s">
        <v>53</v>
      </c>
      <c r="S96" s="10" t="str" cm="1">
        <f t="array" ref="S96">IFERROR(INDEX(Queue_Subname_list!$K$3:$K$22,MATCH(1,($J96=Queue_Subname_list!$L$3:$L$22)*($K96=Queue_Subname_list!$M$3:$M$22)*($L96=Queue_Subname_list!$N$3:$N$22),0)),"Other")</f>
        <v>Wind Turbine</v>
      </c>
      <c r="T96" s="10">
        <f>IF(J96=Queue_Subname_list!$L$9,MIN(M96,P96),0)+IF(K96=Queue_Subname_list!$L$9,MIN(N96,P96),0)+IF(L96=Queue_Subname_list!$L$9,MIN(O96,P96),0)</f>
        <v>0</v>
      </c>
      <c r="U96" s="10">
        <f>IF(J96=Queue_Subname_list!$L$4,MIN(M96,P96),0)+IF(K96=Queue_Subname_list!$L$4,MIN(N96,P96),0)+IF(L96=Queue_Subname_list!$L$4,MIN(O96,P96),0)</f>
        <v>80.8</v>
      </c>
      <c r="V96" s="10">
        <f>IF(Q96="Energy Only",0,IF(S96="Wind Turbine",MIN(U96,P96),IF(OR(S96="Wind-Hybrid", S96="Wind-Solar-Hybrid"),MIN(MAX(P96-T96,0)/INDEX(Queue_Subname_list!$R$6:$T$6,1,MATCH(AH96,Queue_Subname_list!$R$4:$T$4,0)),U96),0)))</f>
        <v>80.8</v>
      </c>
      <c r="W96" s="10">
        <f t="shared" si="6"/>
        <v>0</v>
      </c>
      <c r="X96" s="10">
        <f>IF(AND(S96="Offshore Wind",OR(Q96="Full Capacity",Q96="Partial Capacity")),IF(J96=Queue_Subname_list!$L$5,M96,0)+IF(K96=Queue_Subname_list!$L$5,N96,0),0)</f>
        <v>0</v>
      </c>
      <c r="Y96" s="10">
        <f>IF(AND(S96="Offshore Wind",Q96="Energy Only"),IF(J96=Queue_Subname_list!$L$5,M96,0)+IF(K96=Queue_Subname_list!$L$5,N96,0),0)</f>
        <v>0</v>
      </c>
      <c r="Z96" s="10">
        <f>IF(J96=Queue_Subname_list!$L$8,MIN(M96,P96),0)+IF(K96=Queue_Subname_list!$L$8,MIN(N96,P96),0)+IF(L96=Queue_Subname_list!$L$8,MIN(O96,P96),0)</f>
        <v>0</v>
      </c>
      <c r="AA96" s="10">
        <f>IF(Q96="Energy Only",0,IF(S96="Solar",MIN(Z96,P96),IF(S96="Solar-Hybrid",MIN(MAX(P96-T96,0)/INDEX(Queue_Subname_list!$R$5:$T$5,1,MATCH(AH96,Queue_Subname_list!$R$4:$T$4,0)),MAX(P96-T96*0.5,0)/INDEX(Queue_Subname_list!$U$5:$W$5,1,MATCH(AH96,Queue_Subname_list!$U$4:$W$4,0)),Z96),0)))</f>
        <v>0</v>
      </c>
      <c r="AB96" s="10">
        <f t="shared" si="7"/>
        <v>0</v>
      </c>
      <c r="AC96" s="10">
        <f>IF(J96=Queue_Subname_list!$L$3,MIN(M96,P96),0)+IF(K96=Queue_Subname_list!$L$3,MIN(N96,P96),0)+IF(L96=Queue_Subname_list!$L$3,MIN(O96,P96),0)</f>
        <v>0</v>
      </c>
      <c r="AD96" s="10">
        <f t="shared" si="8"/>
        <v>0</v>
      </c>
      <c r="AE96" s="10" t="s">
        <v>171</v>
      </c>
      <c r="AF96" s="10" t="s">
        <v>55</v>
      </c>
      <c r="AG96" s="10" t="s">
        <v>88</v>
      </c>
      <c r="AH96" s="10" t="str">
        <f t="shared" si="9"/>
        <v>PGAE</v>
      </c>
      <c r="AI96" s="12" t="s">
        <v>284</v>
      </c>
      <c r="AJ96" s="12" t="str">
        <f>IFERROR(INDEX(Queue_Subname_list!$B$2:$B$598,MATCH($AI96,Queue_Subname_list!$A$2:$A$598,0),1),"not found")</f>
        <v>Delta Switching Yard</v>
      </c>
      <c r="AK96" s="12">
        <f>IFERROR(INDEX(Queue_Subname_list!$C$2:$C$598,MATCH($AI96,Queue_Subname_list!$A$2:$A$598,0),1),"not found")</f>
        <v>230</v>
      </c>
      <c r="AL96" s="12" cm="1">
        <f t="array" ref="AL96">IFERROR(MATCH(1,($AJ96=Substation_Info!$B$5:$B$322)*($AK96=Substation_Info!$C$5:$C$322),0),"notfound")</f>
        <v>59</v>
      </c>
      <c r="AM96" s="12">
        <f>IF($AL96="notfound",IFERROR(INDEX(Queue_Subname_list!$D$2:$D$594,MATCH($AI96,Queue_Subname_list!$A$2:$A$594,0),1),"not found"),0)</f>
        <v>0</v>
      </c>
      <c r="AN96" s="12">
        <f>IF($AL96="notfound",IFERROR(INDEX(Queue_Subname_list!$E$2:$E$594,MATCH($AI96,Queue_Subname_list!$A$2:$A$594,0),1),"not found"),0)</f>
        <v>0</v>
      </c>
      <c r="AO96" s="12" t="str" cm="1">
        <f t="array" ref="AO96">IF(AM96=0, "N/A",IFERROR(MATCH(1,($AM96=Substation_Info!$B$5:$B$322)*($AN96=Substation_Info!$C$5:$C$322),0),"notfound"))</f>
        <v>N/A</v>
      </c>
      <c r="AP96" s="12">
        <f t="shared" si="10"/>
        <v>1</v>
      </c>
      <c r="AQ96" s="11">
        <v>43830.333333333299</v>
      </c>
      <c r="AR96" s="11">
        <v>45291.333333333299</v>
      </c>
      <c r="AS96" s="10" t="s">
        <v>82</v>
      </c>
      <c r="AT96" s="10" t="s">
        <v>59</v>
      </c>
      <c r="AU96" s="10" t="s">
        <v>59</v>
      </c>
      <c r="AV96" s="10" t="s">
        <v>82</v>
      </c>
      <c r="AW96" s="10" t="s">
        <v>61</v>
      </c>
    </row>
    <row r="97" spans="1:49" s="26" customFormat="1" ht="37.5" x14ac:dyDescent="0.25">
      <c r="A97" s="32" t="s">
        <v>285</v>
      </c>
      <c r="B97" s="10">
        <v>1367</v>
      </c>
      <c r="C97" s="11">
        <v>42853</v>
      </c>
      <c r="D97" s="11">
        <v>42856.291666666701</v>
      </c>
      <c r="E97" s="10" t="s">
        <v>49</v>
      </c>
      <c r="F97" s="10" t="s">
        <v>279</v>
      </c>
      <c r="G97" s="10" t="s">
        <v>63</v>
      </c>
      <c r="H97" s="10"/>
      <c r="I97" s="10"/>
      <c r="J97" s="10" t="s">
        <v>70</v>
      </c>
      <c r="K97" s="10"/>
      <c r="L97" s="10"/>
      <c r="M97" s="10">
        <v>26.25</v>
      </c>
      <c r="N97" s="10"/>
      <c r="O97" s="10"/>
      <c r="P97" s="10">
        <v>25</v>
      </c>
      <c r="Q97" s="10" t="s">
        <v>65</v>
      </c>
      <c r="R97" s="10"/>
      <c r="S97" s="10" t="str" cm="1">
        <f t="array" ref="S97">IFERROR(INDEX(Queue_Subname_list!$K$3:$K$22,MATCH(1,($J97=Queue_Subname_list!$L$3:$L$22)*($K97=Queue_Subname_list!$M$3:$M$22)*($L97=Queue_Subname_list!$N$3:$N$22),0)),"Other")</f>
        <v>Battery</v>
      </c>
      <c r="T97" s="10">
        <f>IF(J97=Queue_Subname_list!$L$9,MIN(M97,P97),0)+IF(K97=Queue_Subname_list!$L$9,MIN(N97,P97),0)+IF(L97=Queue_Subname_list!$L$9,MIN(O97,P97),0)</f>
        <v>25</v>
      </c>
      <c r="U97" s="10">
        <f>IF(J97=Queue_Subname_list!$L$4,MIN(M97,P97),0)+IF(K97=Queue_Subname_list!$L$4,MIN(N97,P97),0)+IF(L97=Queue_Subname_list!$L$4,MIN(O97,P97),0)</f>
        <v>0</v>
      </c>
      <c r="V97" s="10">
        <f>IF(Q97="Energy Only",0,IF(S97="Wind Turbine",MIN(U97,P97),IF(OR(S97="Wind-Hybrid", S97="Wind-Solar-Hybrid"),MIN(MAX(P97-T97,0)/INDEX(Queue_Subname_list!$R$6:$T$6,1,MATCH(AH97,Queue_Subname_list!$R$4:$T$4,0)),U97),0)))</f>
        <v>0</v>
      </c>
      <c r="W97" s="10">
        <f t="shared" si="6"/>
        <v>0</v>
      </c>
      <c r="X97" s="10">
        <f>IF(AND(S97="Offshore Wind",OR(Q97="Full Capacity",Q97="Partial Capacity")),IF(J97=Queue_Subname_list!$L$5,M97,0)+IF(K97=Queue_Subname_list!$L$5,N97,0),0)</f>
        <v>0</v>
      </c>
      <c r="Y97" s="10">
        <f>IF(AND(S97="Offshore Wind",Q97="Energy Only"),IF(J97=Queue_Subname_list!$L$5,M97,0)+IF(K97=Queue_Subname_list!$L$5,N97,0),0)</f>
        <v>0</v>
      </c>
      <c r="Z97" s="10">
        <f>IF(J97=Queue_Subname_list!$L$8,MIN(M97,P97),0)+IF(K97=Queue_Subname_list!$L$8,MIN(N97,P97),0)+IF(L97=Queue_Subname_list!$L$8,MIN(O97,P97),0)</f>
        <v>0</v>
      </c>
      <c r="AA97" s="10">
        <f>IF(Q97="Energy Only",0,IF(S97="Solar",MIN(Z97,P97),IF(S97="Solar-Hybrid",MIN(MAX(P97-T97,0)/INDEX(Queue_Subname_list!$R$5:$T$5,1,MATCH(AH97,Queue_Subname_list!$R$4:$T$4,0)),MAX(P97-T97*0.5,0)/INDEX(Queue_Subname_list!$U$5:$W$5,1,MATCH(AH97,Queue_Subname_list!$U$4:$W$4,0)),Z97),0)))</f>
        <v>0</v>
      </c>
      <c r="AB97" s="10">
        <f t="shared" si="7"/>
        <v>0</v>
      </c>
      <c r="AC97" s="10">
        <f>IF(J97=Queue_Subname_list!$L$3,MIN(M97,P97),0)+IF(K97=Queue_Subname_list!$L$3,MIN(N97,P97),0)+IF(L97=Queue_Subname_list!$L$3,MIN(O97,P97),0)</f>
        <v>0</v>
      </c>
      <c r="AD97" s="10">
        <f t="shared" si="8"/>
        <v>0</v>
      </c>
      <c r="AE97" s="10" t="s">
        <v>175</v>
      </c>
      <c r="AF97" s="10" t="s">
        <v>55</v>
      </c>
      <c r="AG97" s="10" t="s">
        <v>88</v>
      </c>
      <c r="AH97" s="10" t="str">
        <f t="shared" si="9"/>
        <v>PGAE</v>
      </c>
      <c r="AI97" s="12" t="s">
        <v>286</v>
      </c>
      <c r="AJ97" s="12" t="str">
        <f>IFERROR(INDEX(Queue_Subname_list!$B$2:$B$598,MATCH($AI97,Queue_Subname_list!$A$2:$A$598,0),1),"not found")</f>
        <v>Fulton</v>
      </c>
      <c r="AK97" s="12">
        <f>IFERROR(INDEX(Queue_Subname_list!$C$2:$C$598,MATCH($AI97,Queue_Subname_list!$A$2:$A$598,0),1),"not found")</f>
        <v>230</v>
      </c>
      <c r="AL97" s="12" cm="1">
        <f t="array" ref="AL97">IFERROR(MATCH(1,($AJ97=Substation_Info!$B$5:$B$322)*($AK97=Substation_Info!$C$5:$C$322),0),"notfound")</f>
        <v>83</v>
      </c>
      <c r="AM97" s="12">
        <f>IF($AL97="notfound",IFERROR(INDEX(Queue_Subname_list!$D$2:$D$594,MATCH($AI97,Queue_Subname_list!$A$2:$A$594,0),1),"not found"),0)</f>
        <v>0</v>
      </c>
      <c r="AN97" s="12">
        <f>IF($AL97="notfound",IFERROR(INDEX(Queue_Subname_list!$E$2:$E$594,MATCH($AI97,Queue_Subname_list!$A$2:$A$594,0),1),"not found"),0)</f>
        <v>0</v>
      </c>
      <c r="AO97" s="12" t="str" cm="1">
        <f t="array" ref="AO97">IF(AM97=0, "N/A",IFERROR(MATCH(1,($AM97=Substation_Info!$B$5:$B$322)*($AN97=Substation_Info!$C$5:$C$322),0),"notfound"))</f>
        <v>N/A</v>
      </c>
      <c r="AP97" s="12">
        <f t="shared" si="10"/>
        <v>1</v>
      </c>
      <c r="AQ97" s="11">
        <v>43831.333333333299</v>
      </c>
      <c r="AR97" s="11">
        <v>45170.291666666701</v>
      </c>
      <c r="AS97" s="10" t="s">
        <v>82</v>
      </c>
      <c r="AT97" s="10" t="s">
        <v>59</v>
      </c>
      <c r="AU97" s="10" t="s">
        <v>59</v>
      </c>
      <c r="AV97" s="10" t="s">
        <v>82</v>
      </c>
      <c r="AW97" s="10" t="s">
        <v>156</v>
      </c>
    </row>
    <row r="98" spans="1:49" s="26" customFormat="1" ht="25" x14ac:dyDescent="0.25">
      <c r="A98" s="32" t="s">
        <v>287</v>
      </c>
      <c r="B98" s="10">
        <v>1378</v>
      </c>
      <c r="C98" s="11">
        <v>42852</v>
      </c>
      <c r="D98" s="11">
        <v>42856.291666666701</v>
      </c>
      <c r="E98" s="10" t="s">
        <v>49</v>
      </c>
      <c r="F98" s="10" t="s">
        <v>279</v>
      </c>
      <c r="G98" s="10" t="s">
        <v>51</v>
      </c>
      <c r="H98" s="10" t="s">
        <v>63</v>
      </c>
      <c r="I98" s="10"/>
      <c r="J98" s="10" t="s">
        <v>51</v>
      </c>
      <c r="K98" s="10" t="s">
        <v>70</v>
      </c>
      <c r="L98" s="10"/>
      <c r="M98" s="10">
        <v>80</v>
      </c>
      <c r="N98" s="10">
        <v>50</v>
      </c>
      <c r="O98" s="10"/>
      <c r="P98" s="10">
        <v>76.349999999999994</v>
      </c>
      <c r="Q98" s="10" t="s">
        <v>65</v>
      </c>
      <c r="R98" s="10" t="s">
        <v>53</v>
      </c>
      <c r="S98" s="10" t="str" cm="1">
        <f t="array" ref="S98">IFERROR(INDEX(Queue_Subname_list!$K$3:$K$22,MATCH(1,($J98=Queue_Subname_list!$L$3:$L$22)*($K98=Queue_Subname_list!$M$3:$M$22)*($L98=Queue_Subname_list!$N$3:$N$22),0)),"Other")</f>
        <v>Wind-Hybrid</v>
      </c>
      <c r="T98" s="10">
        <f>IF(J98=Queue_Subname_list!$L$9,MIN(M98,P98),0)+IF(K98=Queue_Subname_list!$L$9,MIN(N98,P98),0)+IF(L98=Queue_Subname_list!$L$9,MIN(O98,P98),0)</f>
        <v>50</v>
      </c>
      <c r="U98" s="10">
        <f>IF(J98=Queue_Subname_list!$L$4,MIN(M98,P98),0)+IF(K98=Queue_Subname_list!$L$4,MIN(N98,P98),0)+IF(L98=Queue_Subname_list!$L$4,MIN(O98,P98),0)</f>
        <v>76.349999999999994</v>
      </c>
      <c r="V98" s="10">
        <f>IF(Q98="Energy Only",0,IF(S98="Wind Turbine",MIN(U98,P98),IF(OR(S98="Wind-Hybrid", S98="Wind-Solar-Hybrid"),MIN(MAX(P98-T98,0)/INDEX(Queue_Subname_list!$R$6:$T$6,1,MATCH(AH98,Queue_Subname_list!$R$4:$T$4,0)),U98),0)))</f>
        <v>39.624060150375932</v>
      </c>
      <c r="W98" s="10">
        <f t="shared" si="6"/>
        <v>36.725939849624062</v>
      </c>
      <c r="X98" s="10">
        <f>IF(AND(S98="Offshore Wind",OR(Q98="Full Capacity",Q98="Partial Capacity")),IF(J98=Queue_Subname_list!$L$5,M98,0)+IF(K98=Queue_Subname_list!$L$5,N98,0),0)</f>
        <v>0</v>
      </c>
      <c r="Y98" s="10">
        <f>IF(AND(S98="Offshore Wind",Q98="Energy Only"),IF(J98=Queue_Subname_list!$L$5,M98,0)+IF(K98=Queue_Subname_list!$L$5,N98,0),0)</f>
        <v>0</v>
      </c>
      <c r="Z98" s="10">
        <f>IF(J98=Queue_Subname_list!$L$8,MIN(M98,P98),0)+IF(K98=Queue_Subname_list!$L$8,MIN(N98,P98),0)+IF(L98=Queue_Subname_list!$L$8,MIN(O98,P98),0)</f>
        <v>0</v>
      </c>
      <c r="AA98" s="10">
        <f>IF(Q98="Energy Only",0,IF(S98="Solar",MIN(Z98,P98),IF(S98="Solar-Hybrid",MIN(MAX(P98-T98,0)/INDEX(Queue_Subname_list!$R$5:$T$5,1,MATCH(AH98,Queue_Subname_list!$R$4:$T$4,0)),MAX(P98-T98*0.5,0)/INDEX(Queue_Subname_list!$U$5:$W$5,1,MATCH(AH98,Queue_Subname_list!$U$4:$W$4,0)),Z98),0)))</f>
        <v>0</v>
      </c>
      <c r="AB98" s="10">
        <f t="shared" si="7"/>
        <v>0</v>
      </c>
      <c r="AC98" s="10">
        <f>IF(J98=Queue_Subname_list!$L$3,MIN(M98,P98),0)+IF(K98=Queue_Subname_list!$L$3,MIN(N98,P98),0)+IF(L98=Queue_Subname_list!$L$3,MIN(O98,P98),0)</f>
        <v>0</v>
      </c>
      <c r="AD98" s="10">
        <f t="shared" si="8"/>
        <v>0</v>
      </c>
      <c r="AE98" s="10" t="s">
        <v>124</v>
      </c>
      <c r="AF98" s="10" t="s">
        <v>55</v>
      </c>
      <c r="AG98" s="10" t="s">
        <v>88</v>
      </c>
      <c r="AH98" s="10" t="str">
        <f t="shared" si="9"/>
        <v>PGAE</v>
      </c>
      <c r="AI98" s="12" t="s">
        <v>288</v>
      </c>
      <c r="AJ98" s="12" t="str">
        <f>IFERROR(INDEX(Queue_Subname_list!$B$2:$B$598,MATCH($AI98,Queue_Subname_list!$A$2:$A$598,0),1),"not found")</f>
        <v>Los Banos</v>
      </c>
      <c r="AK98" s="12">
        <f>IFERROR(INDEX(Queue_Subname_list!$C$2:$C$598,MATCH($AI98,Queue_Subname_list!$A$2:$A$598,0),1),"not found")</f>
        <v>230</v>
      </c>
      <c r="AL98" s="12" cm="1">
        <f t="array" ref="AL98">IFERROR(MATCH(1,($AJ98=Substation_Info!$B$5:$B$322)*($AK98=Substation_Info!$C$5:$C$322),0),"notfound")</f>
        <v>148</v>
      </c>
      <c r="AM98" s="12">
        <f>IF($AL98="notfound",IFERROR(INDEX(Queue_Subname_list!$D$2:$D$594,MATCH($AI98,Queue_Subname_list!$A$2:$A$594,0),1),"not found"),0)</f>
        <v>0</v>
      </c>
      <c r="AN98" s="12">
        <f>IF($AL98="notfound",IFERROR(INDEX(Queue_Subname_list!$E$2:$E$594,MATCH($AI98,Queue_Subname_list!$A$2:$A$594,0),1),"not found"),0)</f>
        <v>0</v>
      </c>
      <c r="AO98" s="12" t="str" cm="1">
        <f t="array" ref="AO98">IF(AM98=0, "N/A",IFERROR(MATCH(1,($AM98=Substation_Info!$B$5:$B$322)*($AN98=Substation_Info!$C$5:$C$322),0),"notfound"))</f>
        <v>N/A</v>
      </c>
      <c r="AP98" s="12">
        <f t="shared" si="10"/>
        <v>1</v>
      </c>
      <c r="AQ98" s="11">
        <v>44113.291666666701</v>
      </c>
      <c r="AR98" s="11">
        <v>45215.291666666701</v>
      </c>
      <c r="AS98" s="10" t="s">
        <v>82</v>
      </c>
      <c r="AT98" s="10" t="s">
        <v>59</v>
      </c>
      <c r="AU98" s="10" t="s">
        <v>59</v>
      </c>
      <c r="AV98" s="10" t="s">
        <v>82</v>
      </c>
      <c r="AW98" s="10" t="s">
        <v>61</v>
      </c>
    </row>
    <row r="99" spans="1:49" s="26" customFormat="1" ht="25" x14ac:dyDescent="0.25">
      <c r="A99" s="32" t="s">
        <v>289</v>
      </c>
      <c r="B99" s="10">
        <v>1379</v>
      </c>
      <c r="C99" s="11">
        <v>42851</v>
      </c>
      <c r="D99" s="11">
        <v>42856.291666666701</v>
      </c>
      <c r="E99" s="10" t="s">
        <v>49</v>
      </c>
      <c r="F99" s="10" t="s">
        <v>279</v>
      </c>
      <c r="G99" s="10" t="s">
        <v>74</v>
      </c>
      <c r="H99" s="10"/>
      <c r="I99" s="10"/>
      <c r="J99" s="10" t="s">
        <v>75</v>
      </c>
      <c r="K99" s="10"/>
      <c r="L99" s="10"/>
      <c r="M99" s="10">
        <v>156.04</v>
      </c>
      <c r="N99" s="10"/>
      <c r="O99" s="10"/>
      <c r="P99" s="10">
        <v>150</v>
      </c>
      <c r="Q99" s="10" t="s">
        <v>92</v>
      </c>
      <c r="R99" s="10" t="s">
        <v>53</v>
      </c>
      <c r="S99" s="10" t="str" cm="1">
        <f t="array" ref="S99">IFERROR(INDEX(Queue_Subname_list!$K$3:$K$22,MATCH(1,($J99=Queue_Subname_list!$L$3:$L$22)*($K99=Queue_Subname_list!$M$3:$M$22)*($L99=Queue_Subname_list!$N$3:$N$22),0)),"Other")</f>
        <v>Solar</v>
      </c>
      <c r="T99" s="10">
        <f>IF(J99=Queue_Subname_list!$L$9,MIN(M99,P99),0)+IF(K99=Queue_Subname_list!$L$9,MIN(N99,P99),0)+IF(L99=Queue_Subname_list!$L$9,MIN(O99,P99),0)</f>
        <v>0</v>
      </c>
      <c r="U99" s="10">
        <f>IF(J99=Queue_Subname_list!$L$4,MIN(M99,P99),0)+IF(K99=Queue_Subname_list!$L$4,MIN(N99,P99),0)+IF(L99=Queue_Subname_list!$L$4,MIN(O99,P99),0)</f>
        <v>0</v>
      </c>
      <c r="V99" s="10">
        <f>IF(Q99="Energy Only",0,IF(S99="Wind Turbine",MIN(U99,P99),IF(OR(S99="Wind-Hybrid", S99="Wind-Solar-Hybrid"),MIN(MAX(P99-T99,0)/INDEX(Queue_Subname_list!$R$6:$T$6,1,MATCH(AH99,Queue_Subname_list!$R$4:$T$4,0)),U99),0)))</f>
        <v>0</v>
      </c>
      <c r="W99" s="10">
        <f t="shared" si="6"/>
        <v>0</v>
      </c>
      <c r="X99" s="10">
        <f>IF(AND(S99="Offshore Wind",OR(Q99="Full Capacity",Q99="Partial Capacity")),IF(J99=Queue_Subname_list!$L$5,M99,0)+IF(K99=Queue_Subname_list!$L$5,N99,0),0)</f>
        <v>0</v>
      </c>
      <c r="Y99" s="10">
        <f>IF(AND(S99="Offshore Wind",Q99="Energy Only"),IF(J99=Queue_Subname_list!$L$5,M99,0)+IF(K99=Queue_Subname_list!$L$5,N99,0),0)</f>
        <v>0</v>
      </c>
      <c r="Z99" s="10">
        <f>IF(J99=Queue_Subname_list!$L$8,MIN(M99,P99),0)+IF(K99=Queue_Subname_list!$L$8,MIN(N99,P99),0)+IF(L99=Queue_Subname_list!$L$8,MIN(O99,P99),0)</f>
        <v>150</v>
      </c>
      <c r="AA99" s="10">
        <f>IF(Q99="Energy Only",0,IF(S99="Solar",MIN(Z99,P99),IF(S99="Solar-Hybrid",MIN(MAX(P99-T99,0)/INDEX(Queue_Subname_list!$R$5:$T$5,1,MATCH(AH99,Queue_Subname_list!$R$4:$T$4,0)),MAX(P99-T99*0.5,0)/INDEX(Queue_Subname_list!$U$5:$W$5,1,MATCH(AH99,Queue_Subname_list!$U$4:$W$4,0)),Z99),0)))</f>
        <v>0</v>
      </c>
      <c r="AB99" s="10">
        <f t="shared" si="7"/>
        <v>150</v>
      </c>
      <c r="AC99" s="10">
        <f>IF(J99=Queue_Subname_list!$L$3,MIN(M99,P99),0)+IF(K99=Queue_Subname_list!$L$3,MIN(N99,P99),0)+IF(L99=Queue_Subname_list!$L$3,MIN(O99,P99),0)</f>
        <v>0</v>
      </c>
      <c r="AD99" s="10">
        <f t="shared" si="8"/>
        <v>0</v>
      </c>
      <c r="AE99" s="10" t="s">
        <v>136</v>
      </c>
      <c r="AF99" s="10" t="s">
        <v>55</v>
      </c>
      <c r="AG99" s="10" t="s">
        <v>88</v>
      </c>
      <c r="AH99" s="10" t="str">
        <f t="shared" si="9"/>
        <v>PGAE</v>
      </c>
      <c r="AI99" s="12" t="s">
        <v>290</v>
      </c>
      <c r="AJ99" s="12" t="str">
        <f>IFERROR(INDEX(Queue_Subname_list!$B$2:$B$598,MATCH($AI99,Queue_Subname_list!$A$2:$A$598,0),1),"not found")</f>
        <v>Tranquility</v>
      </c>
      <c r="AK99" s="12">
        <f>IFERROR(INDEX(Queue_Subname_list!$C$2:$C$598,MATCH($AI99,Queue_Subname_list!$A$2:$A$598,0),1),"not found")</f>
        <v>230</v>
      </c>
      <c r="AL99" s="12" cm="1">
        <f t="array" ref="AL99">IFERROR(MATCH(1,($AJ99=Substation_Info!$B$5:$B$322)*($AK99=Substation_Info!$C$5:$C$322),0),"notfound")</f>
        <v>288</v>
      </c>
      <c r="AM99" s="12">
        <f>IF($AL99="notfound",IFERROR(INDEX(Queue_Subname_list!$D$2:$D$594,MATCH($AI99,Queue_Subname_list!$A$2:$A$594,0),1),"not found"),0)</f>
        <v>0</v>
      </c>
      <c r="AN99" s="12">
        <f>IF($AL99="notfound",IFERROR(INDEX(Queue_Subname_list!$E$2:$E$594,MATCH($AI99,Queue_Subname_list!$A$2:$A$594,0),1),"not found"),0)</f>
        <v>0</v>
      </c>
      <c r="AO99" s="12" t="str" cm="1">
        <f t="array" ref="AO99">IF(AM99=0, "N/A",IFERROR(MATCH(1,($AM99=Substation_Info!$B$5:$B$322)*($AN99=Substation_Info!$C$5:$C$322),0),"notfound"))</f>
        <v>N/A</v>
      </c>
      <c r="AP99" s="12">
        <f t="shared" si="10"/>
        <v>1</v>
      </c>
      <c r="AQ99" s="11">
        <v>44440.291666666701</v>
      </c>
      <c r="AR99" s="11">
        <v>45291.333333333299</v>
      </c>
      <c r="AS99" s="10" t="s">
        <v>82</v>
      </c>
      <c r="AT99" s="10" t="s">
        <v>59</v>
      </c>
      <c r="AU99" s="10" t="s">
        <v>59</v>
      </c>
      <c r="AV99" s="10" t="s">
        <v>82</v>
      </c>
      <c r="AW99" s="10" t="s">
        <v>156</v>
      </c>
    </row>
    <row r="100" spans="1:49" s="26" customFormat="1" ht="37.5" x14ac:dyDescent="0.25">
      <c r="A100" s="32" t="s">
        <v>291</v>
      </c>
      <c r="B100" s="10">
        <v>1380</v>
      </c>
      <c r="C100" s="11">
        <v>42851</v>
      </c>
      <c r="D100" s="11">
        <v>42856.291666666701</v>
      </c>
      <c r="E100" s="10" t="s">
        <v>49</v>
      </c>
      <c r="F100" s="10" t="s">
        <v>279</v>
      </c>
      <c r="G100" s="10" t="s">
        <v>74</v>
      </c>
      <c r="H100" s="10"/>
      <c r="I100" s="10"/>
      <c r="J100" s="10" t="s">
        <v>75</v>
      </c>
      <c r="K100" s="10"/>
      <c r="L100" s="10"/>
      <c r="M100" s="10">
        <v>156.05000000000001</v>
      </c>
      <c r="N100" s="10"/>
      <c r="O100" s="10"/>
      <c r="P100" s="10">
        <v>150</v>
      </c>
      <c r="Q100" s="10" t="s">
        <v>92</v>
      </c>
      <c r="R100" s="10" t="s">
        <v>53</v>
      </c>
      <c r="S100" s="10" t="str" cm="1">
        <f t="array" ref="S100">IFERROR(INDEX(Queue_Subname_list!$K$3:$K$22,MATCH(1,($J100=Queue_Subname_list!$L$3:$L$22)*($K100=Queue_Subname_list!$M$3:$M$22)*($L100=Queue_Subname_list!$N$3:$N$22),0)),"Other")</f>
        <v>Solar</v>
      </c>
      <c r="T100" s="10">
        <f>IF(J100=Queue_Subname_list!$L$9,MIN(M100,P100),0)+IF(K100=Queue_Subname_list!$L$9,MIN(N100,P100),0)+IF(L100=Queue_Subname_list!$L$9,MIN(O100,P100),0)</f>
        <v>0</v>
      </c>
      <c r="U100" s="10">
        <f>IF(J100=Queue_Subname_list!$L$4,MIN(M100,P100),0)+IF(K100=Queue_Subname_list!$L$4,MIN(N100,P100),0)+IF(L100=Queue_Subname_list!$L$4,MIN(O100,P100),0)</f>
        <v>0</v>
      </c>
      <c r="V100" s="10">
        <f>IF(Q100="Energy Only",0,IF(S100="Wind Turbine",MIN(U100,P100),IF(OR(S100="Wind-Hybrid", S100="Wind-Solar-Hybrid"),MIN(MAX(P100-T100,0)/INDEX(Queue_Subname_list!$R$6:$T$6,1,MATCH(AH100,Queue_Subname_list!$R$4:$T$4,0)),U100),0)))</f>
        <v>0</v>
      </c>
      <c r="W100" s="10">
        <f t="shared" si="6"/>
        <v>0</v>
      </c>
      <c r="X100" s="10">
        <f>IF(AND(S100="Offshore Wind",OR(Q100="Full Capacity",Q100="Partial Capacity")),IF(J100=Queue_Subname_list!$L$5,M100,0)+IF(K100=Queue_Subname_list!$L$5,N100,0),0)</f>
        <v>0</v>
      </c>
      <c r="Y100" s="10">
        <f>IF(AND(S100="Offshore Wind",Q100="Energy Only"),IF(J100=Queue_Subname_list!$L$5,M100,0)+IF(K100=Queue_Subname_list!$L$5,N100,0),0)</f>
        <v>0</v>
      </c>
      <c r="Z100" s="10">
        <f>IF(J100=Queue_Subname_list!$L$8,MIN(M100,P100),0)+IF(K100=Queue_Subname_list!$L$8,MIN(N100,P100),0)+IF(L100=Queue_Subname_list!$L$8,MIN(O100,P100),0)</f>
        <v>150</v>
      </c>
      <c r="AA100" s="10">
        <f>IF(Q100="Energy Only",0,IF(S100="Solar",MIN(Z100,P100),IF(S100="Solar-Hybrid",MIN(MAX(P100-T100,0)/INDEX(Queue_Subname_list!$R$5:$T$5,1,MATCH(AH100,Queue_Subname_list!$R$4:$T$4,0)),MAX(P100-T100*0.5,0)/INDEX(Queue_Subname_list!$U$5:$W$5,1,MATCH(AH100,Queue_Subname_list!$U$4:$W$4,0)),Z100),0)))</f>
        <v>0</v>
      </c>
      <c r="AB100" s="10">
        <f t="shared" si="7"/>
        <v>150</v>
      </c>
      <c r="AC100" s="10">
        <f>IF(J100=Queue_Subname_list!$L$3,MIN(M100,P100),0)+IF(K100=Queue_Subname_list!$L$3,MIN(N100,P100),0)+IF(L100=Queue_Subname_list!$L$3,MIN(O100,P100),0)</f>
        <v>0</v>
      </c>
      <c r="AD100" s="10">
        <f t="shared" si="8"/>
        <v>0</v>
      </c>
      <c r="AE100" s="10" t="s">
        <v>136</v>
      </c>
      <c r="AF100" s="10" t="s">
        <v>55</v>
      </c>
      <c r="AG100" s="10" t="s">
        <v>88</v>
      </c>
      <c r="AH100" s="10" t="str">
        <f t="shared" si="9"/>
        <v>PGAE</v>
      </c>
      <c r="AI100" s="12" t="s">
        <v>290</v>
      </c>
      <c r="AJ100" s="12" t="str">
        <f>IFERROR(INDEX(Queue_Subname_list!$B$2:$B$598,MATCH($AI100,Queue_Subname_list!$A$2:$A$598,0),1),"not found")</f>
        <v>Tranquility</v>
      </c>
      <c r="AK100" s="12">
        <f>IFERROR(INDEX(Queue_Subname_list!$C$2:$C$598,MATCH($AI100,Queue_Subname_list!$A$2:$A$598,0),1),"not found")</f>
        <v>230</v>
      </c>
      <c r="AL100" s="12" cm="1">
        <f t="array" ref="AL100">IFERROR(MATCH(1,($AJ100=Substation_Info!$B$5:$B$322)*($AK100=Substation_Info!$C$5:$C$322),0),"notfound")</f>
        <v>288</v>
      </c>
      <c r="AM100" s="12">
        <f>IF($AL100="notfound",IFERROR(INDEX(Queue_Subname_list!$D$2:$D$594,MATCH($AI100,Queue_Subname_list!$A$2:$A$594,0),1),"not found"),0)</f>
        <v>0</v>
      </c>
      <c r="AN100" s="12">
        <f>IF($AL100="notfound",IFERROR(INDEX(Queue_Subname_list!$E$2:$E$594,MATCH($AI100,Queue_Subname_list!$A$2:$A$594,0),1),"not found"),0)</f>
        <v>0</v>
      </c>
      <c r="AO100" s="12" t="str" cm="1">
        <f t="array" ref="AO100">IF(AM100=0, "N/A",IFERROR(MATCH(1,($AM100=Substation_Info!$B$5:$B$322)*($AN100=Substation_Info!$C$5:$C$322),0),"notfound"))</f>
        <v>N/A</v>
      </c>
      <c r="AP100" s="12">
        <f t="shared" si="10"/>
        <v>1</v>
      </c>
      <c r="AQ100" s="11">
        <v>44440.291666666701</v>
      </c>
      <c r="AR100" s="11">
        <v>44440.291666666701</v>
      </c>
      <c r="AS100" s="10" t="s">
        <v>82</v>
      </c>
      <c r="AT100" s="10" t="s">
        <v>59</v>
      </c>
      <c r="AU100" s="10" t="s">
        <v>59</v>
      </c>
      <c r="AV100" s="10" t="s">
        <v>82</v>
      </c>
      <c r="AW100" s="10" t="s">
        <v>156</v>
      </c>
    </row>
    <row r="101" spans="1:49" s="26" customFormat="1" ht="37.5" x14ac:dyDescent="0.25">
      <c r="A101" s="32" t="s">
        <v>292</v>
      </c>
      <c r="B101" s="10">
        <v>1382</v>
      </c>
      <c r="C101" s="11">
        <v>42854</v>
      </c>
      <c r="D101" s="11">
        <v>42856.291666666701</v>
      </c>
      <c r="E101" s="10" t="s">
        <v>49</v>
      </c>
      <c r="F101" s="10" t="s">
        <v>279</v>
      </c>
      <c r="G101" s="10" t="s">
        <v>74</v>
      </c>
      <c r="H101" s="10"/>
      <c r="I101" s="10"/>
      <c r="J101" s="10" t="s">
        <v>75</v>
      </c>
      <c r="K101" s="10"/>
      <c r="L101" s="10"/>
      <c r="M101" s="10">
        <v>102.5</v>
      </c>
      <c r="N101" s="10"/>
      <c r="O101" s="10"/>
      <c r="P101" s="10">
        <v>100</v>
      </c>
      <c r="Q101" s="10" t="s">
        <v>92</v>
      </c>
      <c r="R101" s="10" t="s">
        <v>93</v>
      </c>
      <c r="S101" s="10" t="str" cm="1">
        <f t="array" ref="S101">IFERROR(INDEX(Queue_Subname_list!$K$3:$K$22,MATCH(1,($J101=Queue_Subname_list!$L$3:$L$22)*($K101=Queue_Subname_list!$M$3:$M$22)*($L101=Queue_Subname_list!$N$3:$N$22),0)),"Other")</f>
        <v>Solar</v>
      </c>
      <c r="T101" s="10">
        <f>IF(J101=Queue_Subname_list!$L$9,MIN(M101,P101),0)+IF(K101=Queue_Subname_list!$L$9,MIN(N101,P101),0)+IF(L101=Queue_Subname_list!$L$9,MIN(O101,P101),0)</f>
        <v>0</v>
      </c>
      <c r="U101" s="10">
        <f>IF(J101=Queue_Subname_list!$L$4,MIN(M101,P101),0)+IF(K101=Queue_Subname_list!$L$4,MIN(N101,P101),0)+IF(L101=Queue_Subname_list!$L$4,MIN(O101,P101),0)</f>
        <v>0</v>
      </c>
      <c r="V101" s="10">
        <f>IF(Q101="Energy Only",0,IF(S101="Wind Turbine",MIN(U101,P101),IF(OR(S101="Wind-Hybrid", S101="Wind-Solar-Hybrid"),MIN(MAX(P101-T101,0)/INDEX(Queue_Subname_list!$R$6:$T$6,1,MATCH(AH101,Queue_Subname_list!$R$4:$T$4,0)),U101),0)))</f>
        <v>0</v>
      </c>
      <c r="W101" s="10">
        <f t="shared" si="6"/>
        <v>0</v>
      </c>
      <c r="X101" s="10">
        <f>IF(AND(S101="Offshore Wind",OR(Q101="Full Capacity",Q101="Partial Capacity")),IF(J101=Queue_Subname_list!$L$5,M101,0)+IF(K101=Queue_Subname_list!$L$5,N101,0),0)</f>
        <v>0</v>
      </c>
      <c r="Y101" s="10">
        <f>IF(AND(S101="Offshore Wind",Q101="Energy Only"),IF(J101=Queue_Subname_list!$L$5,M101,0)+IF(K101=Queue_Subname_list!$L$5,N101,0),0)</f>
        <v>0</v>
      </c>
      <c r="Z101" s="10">
        <f>IF(J101=Queue_Subname_list!$L$8,MIN(M101,P101),0)+IF(K101=Queue_Subname_list!$L$8,MIN(N101,P101),0)+IF(L101=Queue_Subname_list!$L$8,MIN(O101,P101),0)</f>
        <v>100</v>
      </c>
      <c r="AA101" s="10">
        <f>IF(Q101="Energy Only",0,IF(S101="Solar",MIN(Z101,P101),IF(S101="Solar-Hybrid",MIN(MAX(P101-T101,0)/INDEX(Queue_Subname_list!$R$5:$T$5,1,MATCH(AH101,Queue_Subname_list!$R$4:$T$4,0)),MAX(P101-T101*0.5,0)/INDEX(Queue_Subname_list!$U$5:$W$5,1,MATCH(AH101,Queue_Subname_list!$U$4:$W$4,0)),Z101),0)))</f>
        <v>0</v>
      </c>
      <c r="AB101" s="10">
        <f t="shared" si="7"/>
        <v>100</v>
      </c>
      <c r="AC101" s="10">
        <f>IF(J101=Queue_Subname_list!$L$3,MIN(M101,P101),0)+IF(K101=Queue_Subname_list!$L$3,MIN(N101,P101),0)+IF(L101=Queue_Subname_list!$L$3,MIN(O101,P101),0)</f>
        <v>0</v>
      </c>
      <c r="AD101" s="10">
        <f t="shared" si="8"/>
        <v>0</v>
      </c>
      <c r="AE101" s="10" t="s">
        <v>124</v>
      </c>
      <c r="AF101" s="10" t="s">
        <v>55</v>
      </c>
      <c r="AG101" s="10" t="s">
        <v>88</v>
      </c>
      <c r="AH101" s="10" t="str">
        <f t="shared" si="9"/>
        <v>PGAE</v>
      </c>
      <c r="AI101" s="12" t="s">
        <v>293</v>
      </c>
      <c r="AJ101" s="12" t="str">
        <f>IFERROR(INDEX(Queue_Subname_list!$B$2:$B$598,MATCH($AI101,Queue_Subname_list!$A$2:$A$598,0),1),"not found")</f>
        <v>Los Banos</v>
      </c>
      <c r="AK101" s="12">
        <f>IFERROR(INDEX(Queue_Subname_list!$C$2:$C$598,MATCH($AI101,Queue_Subname_list!$A$2:$A$598,0),1),"not found")</f>
        <v>230</v>
      </c>
      <c r="AL101" s="12" cm="1">
        <f t="array" ref="AL101">IFERROR(MATCH(1,($AJ101=Substation_Info!$B$5:$B$322)*($AK101=Substation_Info!$C$5:$C$322),0),"notfound")</f>
        <v>148</v>
      </c>
      <c r="AM101" s="12">
        <f>IF($AL101="notfound",IFERROR(INDEX(Queue_Subname_list!$D$2:$D$594,MATCH($AI101,Queue_Subname_list!$A$2:$A$594,0),1),"not found"),0)</f>
        <v>0</v>
      </c>
      <c r="AN101" s="12">
        <f>IF($AL101="notfound",IFERROR(INDEX(Queue_Subname_list!$E$2:$E$594,MATCH($AI101,Queue_Subname_list!$A$2:$A$594,0),1),"not found"),0)</f>
        <v>0</v>
      </c>
      <c r="AO101" s="12" t="str" cm="1">
        <f t="array" ref="AO101">IF(AM101=0, "N/A",IFERROR(MATCH(1,($AM101=Substation_Info!$B$5:$B$322)*($AN101=Substation_Info!$C$5:$C$322),0),"notfound"))</f>
        <v>N/A</v>
      </c>
      <c r="AP101" s="12">
        <f t="shared" si="10"/>
        <v>1</v>
      </c>
      <c r="AQ101" s="11">
        <v>44530.333333333299</v>
      </c>
      <c r="AR101" s="11">
        <v>45784.291666666701</v>
      </c>
      <c r="AS101" s="10" t="s">
        <v>82</v>
      </c>
      <c r="AT101" s="10" t="s">
        <v>59</v>
      </c>
      <c r="AU101" s="10" t="s">
        <v>59</v>
      </c>
      <c r="AV101" s="10" t="s">
        <v>82</v>
      </c>
      <c r="AW101" s="10" t="s">
        <v>61</v>
      </c>
    </row>
    <row r="102" spans="1:49" s="26" customFormat="1" ht="25" x14ac:dyDescent="0.25">
      <c r="A102" s="32" t="s">
        <v>294</v>
      </c>
      <c r="B102" s="10">
        <v>1389</v>
      </c>
      <c r="C102" s="11">
        <v>42856</v>
      </c>
      <c r="D102" s="11">
        <v>42856.291666666701</v>
      </c>
      <c r="E102" s="10" t="s">
        <v>49</v>
      </c>
      <c r="F102" s="10" t="s">
        <v>279</v>
      </c>
      <c r="G102" s="10" t="s">
        <v>74</v>
      </c>
      <c r="H102" s="10" t="s">
        <v>63</v>
      </c>
      <c r="I102" s="10"/>
      <c r="J102" s="10" t="s">
        <v>75</v>
      </c>
      <c r="K102" s="10" t="s">
        <v>70</v>
      </c>
      <c r="L102" s="10"/>
      <c r="M102" s="10">
        <v>128.24</v>
      </c>
      <c r="N102" s="10">
        <v>30</v>
      </c>
      <c r="O102" s="10"/>
      <c r="P102" s="10">
        <v>125</v>
      </c>
      <c r="Q102" s="10" t="s">
        <v>65</v>
      </c>
      <c r="R102" s="10" t="s">
        <v>53</v>
      </c>
      <c r="S102" s="10" t="str" cm="1">
        <f t="array" ref="S102">IFERROR(INDEX(Queue_Subname_list!$K$3:$K$22,MATCH(1,($J102=Queue_Subname_list!$L$3:$L$22)*($K102=Queue_Subname_list!$M$3:$M$22)*($L102=Queue_Subname_list!$N$3:$N$22),0)),"Other")</f>
        <v>Solar-Hybrid</v>
      </c>
      <c r="T102" s="10">
        <f>IF(J102=Queue_Subname_list!$L$9,MIN(M102,P102),0)+IF(K102=Queue_Subname_list!$L$9,MIN(N102,P102),0)+IF(L102=Queue_Subname_list!$L$9,MIN(O102,P102),0)</f>
        <v>30</v>
      </c>
      <c r="U102" s="10">
        <f>IF(J102=Queue_Subname_list!$L$4,MIN(M102,P102),0)+IF(K102=Queue_Subname_list!$L$4,MIN(N102,P102),0)+IF(L102=Queue_Subname_list!$L$4,MIN(O102,P102),0)</f>
        <v>0</v>
      </c>
      <c r="V102" s="10">
        <f>IF(Q102="Energy Only",0,IF(S102="Wind Turbine",MIN(U102,P102),IF(OR(S102="Wind-Hybrid", S102="Wind-Solar-Hybrid"),MIN(MAX(P102-T102,0)/INDEX(Queue_Subname_list!$R$6:$T$6,1,MATCH(AH102,Queue_Subname_list!$R$4:$T$4,0)),U102),0)))</f>
        <v>0</v>
      </c>
      <c r="W102" s="10">
        <f t="shared" si="6"/>
        <v>0</v>
      </c>
      <c r="X102" s="10">
        <f>IF(AND(S102="Offshore Wind",OR(Q102="Full Capacity",Q102="Partial Capacity")),IF(J102=Queue_Subname_list!$L$5,M102,0)+IF(K102=Queue_Subname_list!$L$5,N102,0),0)</f>
        <v>0</v>
      </c>
      <c r="Y102" s="10">
        <f>IF(AND(S102="Offshore Wind",Q102="Energy Only"),IF(J102=Queue_Subname_list!$L$5,M102,0)+IF(K102=Queue_Subname_list!$L$5,N102,0),0)</f>
        <v>0</v>
      </c>
      <c r="Z102" s="10">
        <f>IF(J102=Queue_Subname_list!$L$8,MIN(M102,P102),0)+IF(K102=Queue_Subname_list!$L$8,MIN(N102,P102),0)+IF(L102=Queue_Subname_list!$L$8,MIN(O102,P102),0)</f>
        <v>125</v>
      </c>
      <c r="AA102" s="10">
        <f>IF(Q102="Energy Only",0,IF(S102="Solar",MIN(Z102,P102),IF(S102="Solar-Hybrid",MIN(MAX(P102-T102,0)/INDEX(Queue_Subname_list!$R$5:$T$5,1,MATCH(AH102,Queue_Subname_list!$R$4:$T$4,0)),MAX(P102-T102*0.5,0)/INDEX(Queue_Subname_list!$U$5:$W$5,1,MATCH(AH102,Queue_Subname_list!$U$4:$W$4,0)),Z102),0)))</f>
        <v>125</v>
      </c>
      <c r="AB102" s="10">
        <f t="shared" si="7"/>
        <v>0</v>
      </c>
      <c r="AC102" s="10">
        <f>IF(J102=Queue_Subname_list!$L$3,MIN(M102,P102),0)+IF(K102=Queue_Subname_list!$L$3,MIN(N102,P102),0)+IF(L102=Queue_Subname_list!$L$3,MIN(O102,P102),0)</f>
        <v>0</v>
      </c>
      <c r="AD102" s="10">
        <f t="shared" si="8"/>
        <v>0</v>
      </c>
      <c r="AE102" s="10" t="s">
        <v>136</v>
      </c>
      <c r="AF102" s="10" t="s">
        <v>55</v>
      </c>
      <c r="AG102" s="10" t="s">
        <v>88</v>
      </c>
      <c r="AH102" s="10" t="str">
        <f t="shared" si="9"/>
        <v>PGAE</v>
      </c>
      <c r="AI102" s="12" t="s">
        <v>149</v>
      </c>
      <c r="AJ102" s="12" t="str">
        <f>IFERROR(INDEX(Queue_Subname_list!$B$2:$B$598,MATCH($AI102,Queue_Subname_list!$A$2:$A$598,0),1),"not found")</f>
        <v>Gates</v>
      </c>
      <c r="AK102" s="12">
        <f>IFERROR(INDEX(Queue_Subname_list!$C$2:$C$598,MATCH($AI102,Queue_Subname_list!$A$2:$A$598,0),1),"not found")</f>
        <v>230</v>
      </c>
      <c r="AL102" s="12" cm="1">
        <f t="array" ref="AL102">IFERROR(MATCH(1,($AJ102=Substation_Info!$B$5:$B$322)*($AK102=Substation_Info!$C$5:$C$322),0),"notfound")</f>
        <v>86</v>
      </c>
      <c r="AM102" s="12">
        <f>IF($AL102="notfound",IFERROR(INDEX(Queue_Subname_list!$D$2:$D$594,MATCH($AI102,Queue_Subname_list!$A$2:$A$594,0),1),"not found"),0)</f>
        <v>0</v>
      </c>
      <c r="AN102" s="12">
        <f>IF($AL102="notfound",IFERROR(INDEX(Queue_Subname_list!$E$2:$E$594,MATCH($AI102,Queue_Subname_list!$A$2:$A$594,0),1),"not found"),0)</f>
        <v>0</v>
      </c>
      <c r="AO102" s="12" t="str" cm="1">
        <f t="array" ref="AO102">IF(AM102=0, "N/A",IFERROR(MATCH(1,($AM102=Substation_Info!$B$5:$B$322)*($AN102=Substation_Info!$C$5:$C$322),0),"notfound"))</f>
        <v>N/A</v>
      </c>
      <c r="AP102" s="12">
        <f t="shared" si="10"/>
        <v>1</v>
      </c>
      <c r="AQ102" s="11">
        <v>44195.333333333299</v>
      </c>
      <c r="AR102" s="11">
        <v>45641.333333333299</v>
      </c>
      <c r="AS102" s="10" t="s">
        <v>82</v>
      </c>
      <c r="AT102" s="10" t="s">
        <v>59</v>
      </c>
      <c r="AU102" s="10" t="s">
        <v>59</v>
      </c>
      <c r="AV102" s="10" t="s">
        <v>82</v>
      </c>
      <c r="AW102" s="10" t="s">
        <v>156</v>
      </c>
    </row>
    <row r="103" spans="1:49" s="26" customFormat="1" ht="25" x14ac:dyDescent="0.25">
      <c r="A103" s="32" t="s">
        <v>295</v>
      </c>
      <c r="B103" s="10">
        <v>1391</v>
      </c>
      <c r="C103" s="11">
        <v>42854</v>
      </c>
      <c r="D103" s="11">
        <v>42856.291666666701</v>
      </c>
      <c r="E103" s="10" t="s">
        <v>49</v>
      </c>
      <c r="F103" s="10" t="s">
        <v>279</v>
      </c>
      <c r="G103" s="10" t="s">
        <v>74</v>
      </c>
      <c r="H103" s="10" t="s">
        <v>63</v>
      </c>
      <c r="I103" s="10"/>
      <c r="J103" s="10" t="s">
        <v>75</v>
      </c>
      <c r="K103" s="10" t="s">
        <v>70</v>
      </c>
      <c r="L103" s="10"/>
      <c r="M103" s="10">
        <v>205.1</v>
      </c>
      <c r="N103" s="10">
        <v>184</v>
      </c>
      <c r="O103" s="10"/>
      <c r="P103" s="10">
        <v>200</v>
      </c>
      <c r="Q103" s="10" t="s">
        <v>65</v>
      </c>
      <c r="R103" s="10" t="s">
        <v>53</v>
      </c>
      <c r="S103" s="10" t="str" cm="1">
        <f t="array" ref="S103">IFERROR(INDEX(Queue_Subname_list!$K$3:$K$22,MATCH(1,($J103=Queue_Subname_list!$L$3:$L$22)*($K103=Queue_Subname_list!$M$3:$M$22)*($L103=Queue_Subname_list!$N$3:$N$22),0)),"Other")</f>
        <v>Solar-Hybrid</v>
      </c>
      <c r="T103" s="10">
        <f>IF(J103=Queue_Subname_list!$L$9,MIN(M103,P103),0)+IF(K103=Queue_Subname_list!$L$9,MIN(N103,P103),0)+IF(L103=Queue_Subname_list!$L$9,MIN(O103,P103),0)</f>
        <v>184</v>
      </c>
      <c r="U103" s="10">
        <f>IF(J103=Queue_Subname_list!$L$4,MIN(M103,P103),0)+IF(K103=Queue_Subname_list!$L$4,MIN(N103,P103),0)+IF(L103=Queue_Subname_list!$L$4,MIN(O103,P103),0)</f>
        <v>0</v>
      </c>
      <c r="V103" s="10">
        <f>IF(Q103="Energy Only",0,IF(S103="Wind Turbine",MIN(U103,P103),IF(OR(S103="Wind-Hybrid", S103="Wind-Solar-Hybrid"),MIN(MAX(P103-T103,0)/INDEX(Queue_Subname_list!$R$6:$T$6,1,MATCH(AH103,Queue_Subname_list!$R$4:$T$4,0)),U103),0)))</f>
        <v>0</v>
      </c>
      <c r="W103" s="10">
        <f t="shared" si="6"/>
        <v>0</v>
      </c>
      <c r="X103" s="10">
        <f>IF(AND(S103="Offshore Wind",OR(Q103="Full Capacity",Q103="Partial Capacity")),IF(J103=Queue_Subname_list!$L$5,M103,0)+IF(K103=Queue_Subname_list!$L$5,N103,0),0)</f>
        <v>0</v>
      </c>
      <c r="Y103" s="10">
        <f>IF(AND(S103="Offshore Wind",Q103="Energy Only"),IF(J103=Queue_Subname_list!$L$5,M103,0)+IF(K103=Queue_Subname_list!$L$5,N103,0),0)</f>
        <v>0</v>
      </c>
      <c r="Z103" s="10">
        <f>IF(J103=Queue_Subname_list!$L$8,MIN(M103,P103),0)+IF(K103=Queue_Subname_list!$L$8,MIN(N103,P103),0)+IF(L103=Queue_Subname_list!$L$8,MIN(O103,P103),0)</f>
        <v>200</v>
      </c>
      <c r="AA103" s="10">
        <f>IF(Q103="Energy Only",0,IF(S103="Solar",MIN(Z103,P103),IF(S103="Solar-Hybrid",MIN(MAX(P103-T103,0)/INDEX(Queue_Subname_list!$R$5:$T$5,1,MATCH(AH103,Queue_Subname_list!$R$4:$T$4,0)),MAX(P103-T103*0.5,0)/INDEX(Queue_Subname_list!$U$5:$W$5,1,MATCH(AH103,Queue_Subname_list!$U$4:$W$4,0)),Z103),0)))</f>
        <v>160</v>
      </c>
      <c r="AB103" s="10">
        <f t="shared" si="7"/>
        <v>40</v>
      </c>
      <c r="AC103" s="10">
        <f>IF(J103=Queue_Subname_list!$L$3,MIN(M103,P103),0)+IF(K103=Queue_Subname_list!$L$3,MIN(N103,P103),0)+IF(L103=Queue_Subname_list!$L$3,MIN(O103,P103),0)</f>
        <v>0</v>
      </c>
      <c r="AD103" s="10">
        <f t="shared" si="8"/>
        <v>0</v>
      </c>
      <c r="AE103" s="10" t="s">
        <v>136</v>
      </c>
      <c r="AF103" s="10" t="s">
        <v>55</v>
      </c>
      <c r="AG103" s="10" t="s">
        <v>88</v>
      </c>
      <c r="AH103" s="10" t="str">
        <f t="shared" si="9"/>
        <v>PGAE</v>
      </c>
      <c r="AI103" s="12" t="s">
        <v>290</v>
      </c>
      <c r="AJ103" s="12" t="str">
        <f>IFERROR(INDEX(Queue_Subname_list!$B$2:$B$598,MATCH($AI103,Queue_Subname_list!$A$2:$A$598,0),1),"not found")</f>
        <v>Tranquility</v>
      </c>
      <c r="AK103" s="12">
        <f>IFERROR(INDEX(Queue_Subname_list!$C$2:$C$598,MATCH($AI103,Queue_Subname_list!$A$2:$A$598,0),1),"not found")</f>
        <v>230</v>
      </c>
      <c r="AL103" s="12" cm="1">
        <f t="array" ref="AL103">IFERROR(MATCH(1,($AJ103=Substation_Info!$B$5:$B$322)*($AK103=Substation_Info!$C$5:$C$322),0),"notfound")</f>
        <v>288</v>
      </c>
      <c r="AM103" s="12">
        <f>IF($AL103="notfound",IFERROR(INDEX(Queue_Subname_list!$D$2:$D$594,MATCH($AI103,Queue_Subname_list!$A$2:$A$594,0),1),"not found"),0)</f>
        <v>0</v>
      </c>
      <c r="AN103" s="12">
        <f>IF($AL103="notfound",IFERROR(INDEX(Queue_Subname_list!$E$2:$E$594,MATCH($AI103,Queue_Subname_list!$A$2:$A$594,0),1),"not found"),0)</f>
        <v>0</v>
      </c>
      <c r="AO103" s="12" t="str" cm="1">
        <f t="array" ref="AO103">IF(AM103=0, "N/A",IFERROR(MATCH(1,($AM103=Substation_Info!$B$5:$B$322)*($AN103=Substation_Info!$C$5:$C$322),0),"notfound"))</f>
        <v>N/A</v>
      </c>
      <c r="AP103" s="12">
        <f t="shared" si="10"/>
        <v>1</v>
      </c>
      <c r="AQ103" s="11">
        <v>44530.333333333299</v>
      </c>
      <c r="AR103" s="11">
        <v>45350.333333333299</v>
      </c>
      <c r="AS103" s="10" t="s">
        <v>82</v>
      </c>
      <c r="AT103" s="10" t="s">
        <v>59</v>
      </c>
      <c r="AU103" s="10" t="s">
        <v>59</v>
      </c>
      <c r="AV103" s="10" t="s">
        <v>82</v>
      </c>
      <c r="AW103" s="10" t="s">
        <v>61</v>
      </c>
    </row>
    <row r="104" spans="1:49" s="26" customFormat="1" ht="37.5" x14ac:dyDescent="0.25">
      <c r="A104" s="32" t="s">
        <v>296</v>
      </c>
      <c r="B104" s="10">
        <v>1394</v>
      </c>
      <c r="C104" s="11">
        <v>42854</v>
      </c>
      <c r="D104" s="11">
        <v>42856.291666666701</v>
      </c>
      <c r="E104" s="10" t="s">
        <v>49</v>
      </c>
      <c r="F104" s="10" t="s">
        <v>279</v>
      </c>
      <c r="G104" s="10" t="s">
        <v>74</v>
      </c>
      <c r="H104" s="10" t="s">
        <v>63</v>
      </c>
      <c r="I104" s="10"/>
      <c r="J104" s="10" t="s">
        <v>75</v>
      </c>
      <c r="K104" s="10" t="s">
        <v>70</v>
      </c>
      <c r="L104" s="10"/>
      <c r="M104" s="10">
        <v>207.4</v>
      </c>
      <c r="N104" s="10">
        <v>184</v>
      </c>
      <c r="O104" s="10"/>
      <c r="P104" s="10">
        <v>200</v>
      </c>
      <c r="Q104" s="10" t="s">
        <v>92</v>
      </c>
      <c r="R104" s="10" t="s">
        <v>53</v>
      </c>
      <c r="S104" s="10" t="str" cm="1">
        <f t="array" ref="S104">IFERROR(INDEX(Queue_Subname_list!$K$3:$K$22,MATCH(1,($J104=Queue_Subname_list!$L$3:$L$22)*($K104=Queue_Subname_list!$M$3:$M$22)*($L104=Queue_Subname_list!$N$3:$N$22),0)),"Other")</f>
        <v>Solar-Hybrid</v>
      </c>
      <c r="T104" s="10">
        <f>IF(J104=Queue_Subname_list!$L$9,MIN(M104,P104),0)+IF(K104=Queue_Subname_list!$L$9,MIN(N104,P104),0)+IF(L104=Queue_Subname_list!$L$9,MIN(O104,P104),0)</f>
        <v>184</v>
      </c>
      <c r="U104" s="10">
        <f>IF(J104=Queue_Subname_list!$L$4,MIN(M104,P104),0)+IF(K104=Queue_Subname_list!$L$4,MIN(N104,P104),0)+IF(L104=Queue_Subname_list!$L$4,MIN(O104,P104),0)</f>
        <v>0</v>
      </c>
      <c r="V104" s="10">
        <f>IF(Q104="Energy Only",0,IF(S104="Wind Turbine",MIN(U104,P104),IF(OR(S104="Wind-Hybrid", S104="Wind-Solar-Hybrid"),MIN(MAX(P104-T104,0)/INDEX(Queue_Subname_list!$R$6:$T$6,1,MATCH(AH104,Queue_Subname_list!$R$4:$T$4,0)),U104),0)))</f>
        <v>0</v>
      </c>
      <c r="W104" s="10">
        <f t="shared" si="6"/>
        <v>0</v>
      </c>
      <c r="X104" s="10">
        <f>IF(AND(S104="Offshore Wind",OR(Q104="Full Capacity",Q104="Partial Capacity")),IF(J104=Queue_Subname_list!$L$5,M104,0)+IF(K104=Queue_Subname_list!$L$5,N104,0),0)</f>
        <v>0</v>
      </c>
      <c r="Y104" s="10">
        <f>IF(AND(S104="Offshore Wind",Q104="Energy Only"),IF(J104=Queue_Subname_list!$L$5,M104,0)+IF(K104=Queue_Subname_list!$L$5,N104,0),0)</f>
        <v>0</v>
      </c>
      <c r="Z104" s="10">
        <f>IF(J104=Queue_Subname_list!$L$8,MIN(M104,P104),0)+IF(K104=Queue_Subname_list!$L$8,MIN(N104,P104),0)+IF(L104=Queue_Subname_list!$L$8,MIN(O104,P104),0)</f>
        <v>200</v>
      </c>
      <c r="AA104" s="10">
        <f>IF(Q104="Energy Only",0,IF(S104="Solar",MIN(Z104,P104),IF(S104="Solar-Hybrid",MIN(MAX(P104-T104,0)/INDEX(Queue_Subname_list!$R$5:$T$5,1,MATCH(AH104,Queue_Subname_list!$R$4:$T$4,0)),MAX(P104-T104*0.5,0)/INDEX(Queue_Subname_list!$U$5:$W$5,1,MATCH(AH104,Queue_Subname_list!$U$4:$W$4,0)),Z104),0)))</f>
        <v>0</v>
      </c>
      <c r="AB104" s="10">
        <f t="shared" si="7"/>
        <v>200</v>
      </c>
      <c r="AC104" s="10">
        <f>IF(J104=Queue_Subname_list!$L$3,MIN(M104,P104),0)+IF(K104=Queue_Subname_list!$L$3,MIN(N104,P104),0)+IF(L104=Queue_Subname_list!$L$3,MIN(O104,P104),0)</f>
        <v>0</v>
      </c>
      <c r="AD104" s="10">
        <f t="shared" si="8"/>
        <v>0</v>
      </c>
      <c r="AE104" s="10" t="s">
        <v>101</v>
      </c>
      <c r="AF104" s="10" t="s">
        <v>55</v>
      </c>
      <c r="AG104" s="10" t="s">
        <v>88</v>
      </c>
      <c r="AH104" s="10" t="str">
        <f t="shared" si="9"/>
        <v>PGAE</v>
      </c>
      <c r="AI104" s="12" t="s">
        <v>297</v>
      </c>
      <c r="AJ104" s="12" t="str">
        <f>IFERROR(INDEX(Queue_Subname_list!$B$2:$B$598,MATCH($AI104,Queue_Subname_list!$A$2:$A$598,0),1),"not found")</f>
        <v>Midway</v>
      </c>
      <c r="AK104" s="12">
        <f>IFERROR(INDEX(Queue_Subname_list!$C$2:$C$598,MATCH($AI104,Queue_Subname_list!$A$2:$A$598,0),1),"not found")</f>
        <v>115</v>
      </c>
      <c r="AL104" s="12" cm="1">
        <f t="array" ref="AL104">IFERROR(MATCH(1,($AJ104=Substation_Info!$B$5:$B$322)*($AK104=Substation_Info!$C$5:$C$322),0),"notfound")</f>
        <v>172</v>
      </c>
      <c r="AM104" s="12">
        <f>IF($AL104="notfound",IFERROR(INDEX(Queue_Subname_list!$D$2:$D$594,MATCH($AI104,Queue_Subname_list!$A$2:$A$594,0),1),"not found"),0)</f>
        <v>0</v>
      </c>
      <c r="AN104" s="12">
        <f>IF($AL104="notfound",IFERROR(INDEX(Queue_Subname_list!$E$2:$E$594,MATCH($AI104,Queue_Subname_list!$A$2:$A$594,0),1),"not found"),0)</f>
        <v>0</v>
      </c>
      <c r="AO104" s="12" t="str" cm="1">
        <f t="array" ref="AO104">IF(AM104=0, "N/A",IFERROR(MATCH(1,($AM104=Substation_Info!$B$5:$B$322)*($AN104=Substation_Info!$C$5:$C$322),0),"notfound"))</f>
        <v>N/A</v>
      </c>
      <c r="AP104" s="12">
        <f t="shared" si="10"/>
        <v>1</v>
      </c>
      <c r="AQ104" s="11">
        <v>44530.333333333299</v>
      </c>
      <c r="AR104" s="11">
        <v>45398.291666666701</v>
      </c>
      <c r="AS104" s="10" t="s">
        <v>82</v>
      </c>
      <c r="AT104" s="10" t="s">
        <v>59</v>
      </c>
      <c r="AU104" s="10" t="s">
        <v>59</v>
      </c>
      <c r="AV104" s="10" t="s">
        <v>82</v>
      </c>
      <c r="AW104" s="10" t="s">
        <v>61</v>
      </c>
    </row>
    <row r="105" spans="1:49" s="26" customFormat="1" ht="25" x14ac:dyDescent="0.25">
      <c r="A105" s="32" t="s">
        <v>298</v>
      </c>
      <c r="B105" s="10">
        <v>1397</v>
      </c>
      <c r="C105" s="11">
        <v>42854</v>
      </c>
      <c r="D105" s="11">
        <v>42856.291666666701</v>
      </c>
      <c r="E105" s="10" t="s">
        <v>49</v>
      </c>
      <c r="F105" s="10" t="s">
        <v>279</v>
      </c>
      <c r="G105" s="10" t="s">
        <v>74</v>
      </c>
      <c r="H105" s="10" t="s">
        <v>63</v>
      </c>
      <c r="I105" s="10"/>
      <c r="J105" s="10" t="s">
        <v>75</v>
      </c>
      <c r="K105" s="10" t="s">
        <v>70</v>
      </c>
      <c r="L105" s="10"/>
      <c r="M105" s="10">
        <v>104.16</v>
      </c>
      <c r="N105" s="10">
        <v>92</v>
      </c>
      <c r="O105" s="10"/>
      <c r="P105" s="10">
        <v>100</v>
      </c>
      <c r="Q105" s="10" t="s">
        <v>52</v>
      </c>
      <c r="R105" s="10" t="s">
        <v>53</v>
      </c>
      <c r="S105" s="10" t="str" cm="1">
        <f t="array" ref="S105">IFERROR(INDEX(Queue_Subname_list!$K$3:$K$22,MATCH(1,($J105=Queue_Subname_list!$L$3:$L$22)*($K105=Queue_Subname_list!$M$3:$M$22)*($L105=Queue_Subname_list!$N$3:$N$22),0)),"Other")</f>
        <v>Solar-Hybrid</v>
      </c>
      <c r="T105" s="10">
        <f>IF(J105=Queue_Subname_list!$L$9,MIN(M105,P105),0)+IF(K105=Queue_Subname_list!$L$9,MIN(N105,P105),0)+IF(L105=Queue_Subname_list!$L$9,MIN(O105,P105),0)</f>
        <v>92</v>
      </c>
      <c r="U105" s="10">
        <f>IF(J105=Queue_Subname_list!$L$4,MIN(M105,P105),0)+IF(K105=Queue_Subname_list!$L$4,MIN(N105,P105),0)+IF(L105=Queue_Subname_list!$L$4,MIN(O105,P105),0)</f>
        <v>0</v>
      </c>
      <c r="V105" s="10">
        <f>IF(Q105="Energy Only",0,IF(S105="Wind Turbine",MIN(U105,P105),IF(OR(S105="Wind-Hybrid", S105="Wind-Solar-Hybrid"),MIN(MAX(P105-T105,0)/INDEX(Queue_Subname_list!$R$6:$T$6,1,MATCH(AH105,Queue_Subname_list!$R$4:$T$4,0)),U105),0)))</f>
        <v>0</v>
      </c>
      <c r="W105" s="10">
        <f t="shared" si="6"/>
        <v>0</v>
      </c>
      <c r="X105" s="10">
        <f>IF(AND(S105="Offshore Wind",OR(Q105="Full Capacity",Q105="Partial Capacity")),IF(J105=Queue_Subname_list!$L$5,M105,0)+IF(K105=Queue_Subname_list!$L$5,N105,0),0)</f>
        <v>0</v>
      </c>
      <c r="Y105" s="10">
        <f>IF(AND(S105="Offshore Wind",Q105="Energy Only"),IF(J105=Queue_Subname_list!$L$5,M105,0)+IF(K105=Queue_Subname_list!$L$5,N105,0),0)</f>
        <v>0</v>
      </c>
      <c r="Z105" s="10">
        <f>IF(J105=Queue_Subname_list!$L$8,MIN(M105,P105),0)+IF(K105=Queue_Subname_list!$L$8,MIN(N105,P105),0)+IF(L105=Queue_Subname_list!$L$8,MIN(O105,P105),0)</f>
        <v>100</v>
      </c>
      <c r="AA105" s="10">
        <f>IF(Q105="Energy Only",0,IF(S105="Solar",MIN(Z105,P105),IF(S105="Solar-Hybrid",MIN(MAX(P105-T105,0)/INDEX(Queue_Subname_list!$R$5:$T$5,1,MATCH(AH105,Queue_Subname_list!$R$4:$T$4,0)),MAX(P105-T105*0.5,0)/INDEX(Queue_Subname_list!$U$5:$W$5,1,MATCH(AH105,Queue_Subname_list!$U$4:$W$4,0)),Z105),0)))</f>
        <v>80</v>
      </c>
      <c r="AB105" s="10">
        <f t="shared" si="7"/>
        <v>20</v>
      </c>
      <c r="AC105" s="10">
        <f>IF(J105=Queue_Subname_list!$L$3,MIN(M105,P105),0)+IF(K105=Queue_Subname_list!$L$3,MIN(N105,P105),0)+IF(L105=Queue_Subname_list!$L$3,MIN(O105,P105),0)</f>
        <v>0</v>
      </c>
      <c r="AD105" s="10">
        <f t="shared" si="8"/>
        <v>0</v>
      </c>
      <c r="AE105" s="10" t="s">
        <v>101</v>
      </c>
      <c r="AF105" s="10" t="s">
        <v>55</v>
      </c>
      <c r="AG105" s="10" t="s">
        <v>88</v>
      </c>
      <c r="AH105" s="10" t="str">
        <f t="shared" si="9"/>
        <v>PGAE</v>
      </c>
      <c r="AI105" s="12" t="s">
        <v>299</v>
      </c>
      <c r="AJ105" s="12" t="str">
        <f>IFERROR(INDEX(Queue_Subname_list!$B$2:$B$598,MATCH($AI105,Queue_Subname_list!$A$2:$A$598,0),1),"not found")</f>
        <v>Wheeler Ridge</v>
      </c>
      <c r="AK105" s="12">
        <f>IFERROR(INDEX(Queue_Subname_list!$C$2:$C$598,MATCH($AI105,Queue_Subname_list!$A$2:$A$598,0),1),"not found")</f>
        <v>115</v>
      </c>
      <c r="AL105" s="12" cm="1">
        <f t="array" ref="AL105">IFERROR(MATCH(1,($AJ105=Substation_Info!$B$5:$B$322)*($AK105=Substation_Info!$C$5:$C$322),0),"notfound")</f>
        <v>311</v>
      </c>
      <c r="AM105" s="12">
        <f>IF($AL105="notfound",IFERROR(INDEX(Queue_Subname_list!$D$2:$D$594,MATCH($AI105,Queue_Subname_list!$A$2:$A$594,0),1),"not found"),0)</f>
        <v>0</v>
      </c>
      <c r="AN105" s="12">
        <f>IF($AL105="notfound",IFERROR(INDEX(Queue_Subname_list!$E$2:$E$594,MATCH($AI105,Queue_Subname_list!$A$2:$A$594,0),1),"not found"),0)</f>
        <v>0</v>
      </c>
      <c r="AO105" s="12" t="str" cm="1">
        <f t="array" ref="AO105">IF(AM105=0, "N/A",IFERROR(MATCH(1,($AM105=Substation_Info!$B$5:$B$322)*($AN105=Substation_Info!$C$5:$C$322),0),"notfound"))</f>
        <v>N/A</v>
      </c>
      <c r="AP105" s="12">
        <f t="shared" si="10"/>
        <v>1</v>
      </c>
      <c r="AQ105" s="11">
        <v>44530.333333333299</v>
      </c>
      <c r="AR105" s="11">
        <v>44986.333333333299</v>
      </c>
      <c r="AS105" s="10" t="s">
        <v>82</v>
      </c>
      <c r="AT105" s="10" t="s">
        <v>59</v>
      </c>
      <c r="AU105" s="10" t="s">
        <v>59</v>
      </c>
      <c r="AV105" s="10" t="s">
        <v>82</v>
      </c>
      <c r="AW105" s="10" t="s">
        <v>61</v>
      </c>
    </row>
    <row r="106" spans="1:49" s="26" customFormat="1" ht="25" x14ac:dyDescent="0.25">
      <c r="A106" s="32" t="s">
        <v>300</v>
      </c>
      <c r="B106" s="10">
        <v>1398</v>
      </c>
      <c r="C106" s="11">
        <v>42854</v>
      </c>
      <c r="D106" s="11">
        <v>42856.291666666701</v>
      </c>
      <c r="E106" s="10" t="s">
        <v>49</v>
      </c>
      <c r="F106" s="10" t="s">
        <v>279</v>
      </c>
      <c r="G106" s="10" t="s">
        <v>74</v>
      </c>
      <c r="H106" s="10"/>
      <c r="I106" s="10"/>
      <c r="J106" s="10" t="s">
        <v>75</v>
      </c>
      <c r="K106" s="10"/>
      <c r="L106" s="10"/>
      <c r="M106" s="10">
        <v>205.1</v>
      </c>
      <c r="N106" s="10"/>
      <c r="O106" s="10"/>
      <c r="P106" s="10">
        <v>200</v>
      </c>
      <c r="Q106" s="10" t="s">
        <v>65</v>
      </c>
      <c r="R106" s="10" t="s">
        <v>53</v>
      </c>
      <c r="S106" s="10" t="str" cm="1">
        <f t="array" ref="S106">IFERROR(INDEX(Queue_Subname_list!$K$3:$K$22,MATCH(1,($J106=Queue_Subname_list!$L$3:$L$22)*($K106=Queue_Subname_list!$M$3:$M$22)*($L106=Queue_Subname_list!$N$3:$N$22),0)),"Other")</f>
        <v>Solar</v>
      </c>
      <c r="T106" s="10">
        <f>IF(J106=Queue_Subname_list!$L$9,MIN(M106,P106),0)+IF(K106=Queue_Subname_list!$L$9,MIN(N106,P106),0)+IF(L106=Queue_Subname_list!$L$9,MIN(O106,P106),0)</f>
        <v>0</v>
      </c>
      <c r="U106" s="10">
        <f>IF(J106=Queue_Subname_list!$L$4,MIN(M106,P106),0)+IF(K106=Queue_Subname_list!$L$4,MIN(N106,P106),0)+IF(L106=Queue_Subname_list!$L$4,MIN(O106,P106),0)</f>
        <v>0</v>
      </c>
      <c r="V106" s="10">
        <f>IF(Q106="Energy Only",0,IF(S106="Wind Turbine",MIN(U106,P106),IF(OR(S106="Wind-Hybrid", S106="Wind-Solar-Hybrid"),MIN(MAX(P106-T106,0)/INDEX(Queue_Subname_list!$R$6:$T$6,1,MATCH(AH106,Queue_Subname_list!$R$4:$T$4,0)),U106),0)))</f>
        <v>0</v>
      </c>
      <c r="W106" s="10">
        <f t="shared" si="6"/>
        <v>0</v>
      </c>
      <c r="X106" s="10">
        <f>IF(AND(S106="Offshore Wind",OR(Q106="Full Capacity",Q106="Partial Capacity")),IF(J106=Queue_Subname_list!$L$5,M106,0)+IF(K106=Queue_Subname_list!$L$5,N106,0),0)</f>
        <v>0</v>
      </c>
      <c r="Y106" s="10">
        <f>IF(AND(S106="Offshore Wind",Q106="Energy Only"),IF(J106=Queue_Subname_list!$L$5,M106,0)+IF(K106=Queue_Subname_list!$L$5,N106,0),0)</f>
        <v>0</v>
      </c>
      <c r="Z106" s="10">
        <f>IF(J106=Queue_Subname_list!$L$8,MIN(M106,P106),0)+IF(K106=Queue_Subname_list!$L$8,MIN(N106,P106),0)+IF(L106=Queue_Subname_list!$L$8,MIN(O106,P106),0)</f>
        <v>200</v>
      </c>
      <c r="AA106" s="10">
        <f>IF(Q106="Energy Only",0,IF(S106="Solar",MIN(Z106,P106),IF(S106="Solar-Hybrid",MIN(MAX(P106-T106,0)/INDEX(Queue_Subname_list!$R$5:$T$5,1,MATCH(AH106,Queue_Subname_list!$R$4:$T$4,0)),MAX(P106-T106*0.5,0)/INDEX(Queue_Subname_list!$U$5:$W$5,1,MATCH(AH106,Queue_Subname_list!$U$4:$W$4,0)),Z106),0)))</f>
        <v>200</v>
      </c>
      <c r="AB106" s="10">
        <f t="shared" si="7"/>
        <v>0</v>
      </c>
      <c r="AC106" s="10">
        <f>IF(J106=Queue_Subname_list!$L$3,MIN(M106,P106),0)+IF(K106=Queue_Subname_list!$L$3,MIN(N106,P106),0)+IF(L106=Queue_Subname_list!$L$3,MIN(O106,P106),0)</f>
        <v>0</v>
      </c>
      <c r="AD106" s="10">
        <f t="shared" si="8"/>
        <v>0</v>
      </c>
      <c r="AE106" s="10" t="s">
        <v>101</v>
      </c>
      <c r="AF106" s="10" t="s">
        <v>55</v>
      </c>
      <c r="AG106" s="10" t="s">
        <v>88</v>
      </c>
      <c r="AH106" s="10" t="str">
        <f t="shared" si="9"/>
        <v>PGAE</v>
      </c>
      <c r="AI106" s="12" t="s">
        <v>301</v>
      </c>
      <c r="AJ106" s="12" t="str">
        <f>IFERROR(INDEX(Queue_Subname_list!$B$2:$B$598,MATCH($AI106,Queue_Subname_list!$A$2:$A$598,0),1),"not found")</f>
        <v>Wheeler Ridge</v>
      </c>
      <c r="AK106" s="12">
        <f>IFERROR(INDEX(Queue_Subname_list!$C$2:$C$598,MATCH($AI106,Queue_Subname_list!$A$2:$A$598,0),1),"not found")</f>
        <v>230</v>
      </c>
      <c r="AL106" s="12" cm="1">
        <f t="array" ref="AL106">IFERROR(MATCH(1,($AJ106=Substation_Info!$B$5:$B$322)*($AK106=Substation_Info!$C$5:$C$322),0),"notfound")</f>
        <v>312</v>
      </c>
      <c r="AM106" s="12">
        <f>IF($AL106="notfound",IFERROR(INDEX(Queue_Subname_list!$D$2:$D$594,MATCH($AI106,Queue_Subname_list!$A$2:$A$594,0),1),"not found"),0)</f>
        <v>0</v>
      </c>
      <c r="AN106" s="12">
        <f>IF($AL106="notfound",IFERROR(INDEX(Queue_Subname_list!$E$2:$E$594,MATCH($AI106,Queue_Subname_list!$A$2:$A$594,0),1),"not found"),0)</f>
        <v>0</v>
      </c>
      <c r="AO106" s="12" t="str" cm="1">
        <f t="array" ref="AO106">IF(AM106=0, "N/A",IFERROR(MATCH(1,($AM106=Substation_Info!$B$5:$B$322)*($AN106=Substation_Info!$C$5:$C$322),0),"notfound"))</f>
        <v>N/A</v>
      </c>
      <c r="AP106" s="12">
        <f t="shared" si="10"/>
        <v>1</v>
      </c>
      <c r="AQ106" s="11">
        <v>44530.333333333299</v>
      </c>
      <c r="AR106" s="11">
        <v>44986.333333333299</v>
      </c>
      <c r="AS106" s="10" t="s">
        <v>82</v>
      </c>
      <c r="AT106" s="10" t="s">
        <v>59</v>
      </c>
      <c r="AU106" s="10" t="s">
        <v>59</v>
      </c>
      <c r="AV106" s="10" t="s">
        <v>82</v>
      </c>
      <c r="AW106" s="10" t="s">
        <v>61</v>
      </c>
    </row>
    <row r="107" spans="1:49" s="26" customFormat="1" ht="25" x14ac:dyDescent="0.25">
      <c r="A107" s="32" t="s">
        <v>302</v>
      </c>
      <c r="B107" s="10">
        <v>1402</v>
      </c>
      <c r="C107" s="11">
        <v>42853</v>
      </c>
      <c r="D107" s="11">
        <v>42856.291666666701</v>
      </c>
      <c r="E107" s="10" t="s">
        <v>49</v>
      </c>
      <c r="F107" s="10" t="s">
        <v>279</v>
      </c>
      <c r="G107" s="10" t="s">
        <v>63</v>
      </c>
      <c r="H107" s="10" t="s">
        <v>74</v>
      </c>
      <c r="I107" s="10"/>
      <c r="J107" s="10" t="s">
        <v>70</v>
      </c>
      <c r="K107" s="10" t="s">
        <v>75</v>
      </c>
      <c r="L107" s="10"/>
      <c r="M107" s="10">
        <v>1920</v>
      </c>
      <c r="N107" s="10">
        <v>3200</v>
      </c>
      <c r="O107" s="10"/>
      <c r="P107" s="10">
        <v>3200</v>
      </c>
      <c r="Q107" s="10" t="s">
        <v>52</v>
      </c>
      <c r="R107" s="10" t="s">
        <v>53</v>
      </c>
      <c r="S107" s="10" t="str" cm="1">
        <f t="array" ref="S107">IFERROR(INDEX(Queue_Subname_list!$K$3:$K$22,MATCH(1,($J107=Queue_Subname_list!$L$3:$L$22)*($K107=Queue_Subname_list!$M$3:$M$22)*($L107=Queue_Subname_list!$N$3:$N$22),0)),"Other")</f>
        <v>Solar-Hybrid</v>
      </c>
      <c r="T107" s="10">
        <f>IF(J107=Queue_Subname_list!$L$9,MIN(M107,P107),0)+IF(K107=Queue_Subname_list!$L$9,MIN(N107,P107),0)+IF(L107=Queue_Subname_list!$L$9,MIN(O107,P107),0)</f>
        <v>1920</v>
      </c>
      <c r="U107" s="10">
        <f>IF(J107=Queue_Subname_list!$L$4,MIN(M107,P107),0)+IF(K107=Queue_Subname_list!$L$4,MIN(N107,P107),0)+IF(L107=Queue_Subname_list!$L$4,MIN(O107,P107),0)</f>
        <v>0</v>
      </c>
      <c r="V107" s="10">
        <f>IF(Q107="Energy Only",0,IF(S107="Wind Turbine",MIN(U107,P107),IF(OR(S107="Wind-Hybrid", S107="Wind-Solar-Hybrid"),MIN(MAX(P107-T107,0)/INDEX(Queue_Subname_list!$R$6:$T$6,1,MATCH(AH107,Queue_Subname_list!$R$4:$T$4,0)),U107),0)))</f>
        <v>0</v>
      </c>
      <c r="W107" s="10">
        <f t="shared" si="6"/>
        <v>0</v>
      </c>
      <c r="X107" s="10">
        <f>IF(AND(S107="Offshore Wind",OR(Q107="Full Capacity",Q107="Partial Capacity")),IF(J107=Queue_Subname_list!$L$5,M107,0)+IF(K107=Queue_Subname_list!$L$5,N107,0),0)</f>
        <v>0</v>
      </c>
      <c r="Y107" s="10">
        <f>IF(AND(S107="Offshore Wind",Q107="Energy Only"),IF(J107=Queue_Subname_list!$L$5,M107,0)+IF(K107=Queue_Subname_list!$L$5,N107,0),0)</f>
        <v>0</v>
      </c>
      <c r="Z107" s="10">
        <f>IF(J107=Queue_Subname_list!$L$8,MIN(M107,P107),0)+IF(K107=Queue_Subname_list!$L$8,MIN(N107,P107),0)+IF(L107=Queue_Subname_list!$L$8,MIN(O107,P107),0)</f>
        <v>3200</v>
      </c>
      <c r="AA107" s="10">
        <f>IF(Q107="Energy Only",0,IF(S107="Solar",MIN(Z107,P107),IF(S107="Solar-Hybrid",MIN(MAX(P107-T107,0)/INDEX(Queue_Subname_list!$R$5:$T$5,1,MATCH(AH107,Queue_Subname_list!$R$4:$T$4,0)),MAX(P107-T107*0.5,0)/INDEX(Queue_Subname_list!$U$5:$W$5,1,MATCH(AH107,Queue_Subname_list!$U$4:$W$4,0)),Z107),0)))</f>
        <v>3200</v>
      </c>
      <c r="AB107" s="10">
        <f t="shared" si="7"/>
        <v>0</v>
      </c>
      <c r="AC107" s="10">
        <f>IF(J107=Queue_Subname_list!$L$3,MIN(M107,P107),0)+IF(K107=Queue_Subname_list!$L$3,MIN(N107,P107),0)+IF(L107=Queue_Subname_list!$L$3,MIN(O107,P107),0)</f>
        <v>0</v>
      </c>
      <c r="AD107" s="10">
        <f t="shared" si="8"/>
        <v>0</v>
      </c>
      <c r="AE107" s="10" t="s">
        <v>303</v>
      </c>
      <c r="AF107" s="10" t="s">
        <v>159</v>
      </c>
      <c r="AG107" s="10" t="s">
        <v>304</v>
      </c>
      <c r="AH107" s="10" t="str">
        <f t="shared" si="9"/>
        <v>SCE</v>
      </c>
      <c r="AI107" s="12" t="s">
        <v>305</v>
      </c>
      <c r="AJ107" s="12" t="str">
        <f>IFERROR(INDEX(Queue_Subname_list!$B$2:$B$598,MATCH($AI107,Queue_Subname_list!$A$2:$A$598,0),1),"not found")</f>
        <v>Delaney</v>
      </c>
      <c r="AK107" s="12">
        <f>IFERROR(INDEX(Queue_Subname_list!$C$2:$C$598,MATCH($AI107,Queue_Subname_list!$A$2:$A$598,0),1),"not found")</f>
        <v>500</v>
      </c>
      <c r="AL107" s="12" cm="1">
        <f t="array" ref="AL107">IFERROR(MATCH(1,($AJ107=Substation_Info!$B$5:$B$322)*($AK107=Substation_Info!$C$5:$C$322),0),"notfound")</f>
        <v>57</v>
      </c>
      <c r="AM107" s="12">
        <f>IF($AL107="notfound",IFERROR(INDEX(Queue_Subname_list!$D$2:$D$594,MATCH($AI107,Queue_Subname_list!$A$2:$A$594,0),1),"not found"),0)</f>
        <v>0</v>
      </c>
      <c r="AN107" s="12">
        <f>IF($AL107="notfound",IFERROR(INDEX(Queue_Subname_list!$E$2:$E$594,MATCH($AI107,Queue_Subname_list!$A$2:$A$594,0),1),"not found"),0)</f>
        <v>0</v>
      </c>
      <c r="AO107" s="12" t="str" cm="1">
        <f t="array" ref="AO107">IF(AM107=0, "N/A",IFERROR(MATCH(1,($AM107=Substation_Info!$B$5:$B$322)*($AN107=Substation_Info!$C$5:$C$322),0),"notfound"))</f>
        <v>N/A</v>
      </c>
      <c r="AP107" s="12">
        <f t="shared" si="10"/>
        <v>1</v>
      </c>
      <c r="AQ107" s="11">
        <v>44196.333333333299</v>
      </c>
      <c r="AR107" s="11">
        <v>45291.333333333299</v>
      </c>
      <c r="AS107" s="10" t="s">
        <v>82</v>
      </c>
      <c r="AT107" s="10" t="s">
        <v>59</v>
      </c>
      <c r="AU107" s="10" t="s">
        <v>59</v>
      </c>
      <c r="AV107" s="10" t="s">
        <v>82</v>
      </c>
      <c r="AW107" s="10" t="s">
        <v>61</v>
      </c>
    </row>
    <row r="108" spans="1:49" s="26" customFormat="1" ht="25" x14ac:dyDescent="0.25">
      <c r="A108" s="32" t="s">
        <v>306</v>
      </c>
      <c r="B108" s="10">
        <v>1405</v>
      </c>
      <c r="C108" s="11">
        <v>42853</v>
      </c>
      <c r="D108" s="11">
        <v>42856.291666666701</v>
      </c>
      <c r="E108" s="10" t="s">
        <v>49</v>
      </c>
      <c r="F108" s="10" t="s">
        <v>279</v>
      </c>
      <c r="G108" s="10" t="s">
        <v>74</v>
      </c>
      <c r="H108" s="10" t="s">
        <v>63</v>
      </c>
      <c r="I108" s="10"/>
      <c r="J108" s="10" t="s">
        <v>75</v>
      </c>
      <c r="K108" s="10" t="s">
        <v>70</v>
      </c>
      <c r="L108" s="10"/>
      <c r="M108" s="55">
        <v>450</v>
      </c>
      <c r="N108" s="10">
        <v>450</v>
      </c>
      <c r="O108" s="10"/>
      <c r="P108" s="10">
        <v>450</v>
      </c>
      <c r="Q108" s="10" t="s">
        <v>65</v>
      </c>
      <c r="R108" s="10" t="s">
        <v>53</v>
      </c>
      <c r="S108" s="10" t="str" cm="1">
        <f t="array" ref="S108">IFERROR(INDEX(Queue_Subname_list!$K$3:$K$22,MATCH(1,($J108=Queue_Subname_list!$L$3:$L$22)*($K108=Queue_Subname_list!$M$3:$M$22)*($L108=Queue_Subname_list!$N$3:$N$22),0)),"Other")</f>
        <v>Solar-Hybrid</v>
      </c>
      <c r="T108" s="10">
        <f>IF(J108=Queue_Subname_list!$L$9,MIN(M108,P108),0)+IF(K108=Queue_Subname_list!$L$9,MIN(N108,P108),0)+IF(L108=Queue_Subname_list!$L$9,MIN(O108,P108),0)</f>
        <v>450</v>
      </c>
      <c r="U108" s="10">
        <f>IF(J108=Queue_Subname_list!$L$4,MIN(M108,P108),0)+IF(K108=Queue_Subname_list!$L$4,MIN(N108,P108),0)+IF(L108=Queue_Subname_list!$L$4,MIN(O108,P108),0)</f>
        <v>0</v>
      </c>
      <c r="V108" s="10">
        <f>IF(Q108="Energy Only",0,IF(S108="Wind Turbine",MIN(U108,P108),IF(OR(S108="Wind-Hybrid", S108="Wind-Solar-Hybrid"),MIN(MAX(P108-T108,0)/INDEX(Queue_Subname_list!$R$6:$T$6,1,MATCH(AH108,Queue_Subname_list!$R$4:$T$4,0)),U108),0)))</f>
        <v>0</v>
      </c>
      <c r="W108" s="10">
        <f t="shared" si="6"/>
        <v>0</v>
      </c>
      <c r="X108" s="10">
        <f>IF(AND(S108="Offshore Wind",OR(Q108="Full Capacity",Q108="Partial Capacity")),IF(J108=Queue_Subname_list!$L$5,M108,0)+IF(K108=Queue_Subname_list!$L$5,N108,0),0)</f>
        <v>0</v>
      </c>
      <c r="Y108" s="10">
        <f>IF(AND(S108="Offshore Wind",Q108="Energy Only"),IF(J108=Queue_Subname_list!$L$5,M108,0)+IF(K108=Queue_Subname_list!$L$5,N108,0),0)</f>
        <v>0</v>
      </c>
      <c r="Z108" s="10">
        <f>IF(J108=Queue_Subname_list!$L$8,MIN(M108,P108),0)+IF(K108=Queue_Subname_list!$L$8,MIN(N108,P108),0)+IF(L108=Queue_Subname_list!$L$8,MIN(O108,P108),0)</f>
        <v>450</v>
      </c>
      <c r="AA108" s="10">
        <f>IF(Q108="Energy Only",0,IF(S108="Solar",MIN(Z108,P108),IF(S108="Solar-Hybrid",MIN(MAX(P108-T108,0)/INDEX(Queue_Subname_list!$R$5:$T$5,1,MATCH(AH108,Queue_Subname_list!$R$4:$T$4,0)),MAX(P108-T108*0.5,0)/INDEX(Queue_Subname_list!$U$5:$W$5,1,MATCH(AH108,Queue_Subname_list!$U$4:$W$4,0)),Z108),0)))</f>
        <v>0</v>
      </c>
      <c r="AB108" s="10">
        <f t="shared" si="7"/>
        <v>450</v>
      </c>
      <c r="AC108" s="10">
        <f>IF(J108=Queue_Subname_list!$L$3,MIN(M108,P108),0)+IF(K108=Queue_Subname_list!$L$3,MIN(N108,P108),0)+IF(L108=Queue_Subname_list!$L$3,MIN(O108,P108),0)</f>
        <v>0</v>
      </c>
      <c r="AD108" s="10">
        <f t="shared" si="8"/>
        <v>0</v>
      </c>
      <c r="AE108" s="10" t="s">
        <v>66</v>
      </c>
      <c r="AF108" s="10" t="s">
        <v>55</v>
      </c>
      <c r="AG108" s="10" t="s">
        <v>71</v>
      </c>
      <c r="AH108" s="10" t="str">
        <f t="shared" si="9"/>
        <v>SCE</v>
      </c>
      <c r="AI108" s="12" t="s">
        <v>76</v>
      </c>
      <c r="AJ108" s="12" t="str">
        <f>IFERROR(INDEX(Queue_Subname_list!$B$2:$B$598,MATCH($AI108,Queue_Subname_list!$A$2:$A$598,0),1),"not found")</f>
        <v>Redbluff</v>
      </c>
      <c r="AK108" s="12">
        <f>IFERROR(INDEX(Queue_Subname_list!$C$2:$C$598,MATCH($AI108,Queue_Subname_list!$A$2:$A$598,0),1),"not found")</f>
        <v>230</v>
      </c>
      <c r="AL108" s="12" cm="1">
        <f t="array" ref="AL108">IFERROR(MATCH(1,($AJ108=Substation_Info!$B$5:$B$322)*($AK108=Substation_Info!$C$5:$C$322),0),"notfound")</f>
        <v>227</v>
      </c>
      <c r="AM108" s="12">
        <f>IF($AL108="notfound",IFERROR(INDEX(Queue_Subname_list!$D$2:$D$594,MATCH($AI108,Queue_Subname_list!$A$2:$A$594,0),1),"not found"),0)</f>
        <v>0</v>
      </c>
      <c r="AN108" s="12">
        <f>IF($AL108="notfound",IFERROR(INDEX(Queue_Subname_list!$E$2:$E$594,MATCH($AI108,Queue_Subname_list!$A$2:$A$594,0),1),"not found"),0)</f>
        <v>0</v>
      </c>
      <c r="AO108" s="12" t="str" cm="1">
        <f t="array" ref="AO108">IF(AM108=0, "N/A",IFERROR(MATCH(1,($AM108=Substation_Info!$B$5:$B$322)*($AN108=Substation_Info!$C$5:$C$322),0),"notfound"))</f>
        <v>N/A</v>
      </c>
      <c r="AP108" s="12">
        <f t="shared" si="10"/>
        <v>1</v>
      </c>
      <c r="AQ108" s="11">
        <v>44196.333333333299</v>
      </c>
      <c r="AR108" s="11">
        <v>45291.333333333299</v>
      </c>
      <c r="AS108" s="10" t="s">
        <v>82</v>
      </c>
      <c r="AT108" s="10" t="s">
        <v>59</v>
      </c>
      <c r="AU108" s="10" t="s">
        <v>59</v>
      </c>
      <c r="AV108" s="10" t="s">
        <v>82</v>
      </c>
      <c r="AW108" s="10" t="s">
        <v>61</v>
      </c>
    </row>
    <row r="109" spans="1:49" s="26" customFormat="1" ht="25" x14ac:dyDescent="0.25">
      <c r="A109" s="32" t="s">
        <v>307</v>
      </c>
      <c r="B109" s="10">
        <v>1413</v>
      </c>
      <c r="C109" s="11">
        <v>42854</v>
      </c>
      <c r="D109" s="11">
        <v>42856.291666666701</v>
      </c>
      <c r="E109" s="10" t="s">
        <v>49</v>
      </c>
      <c r="F109" s="10" t="s">
        <v>279</v>
      </c>
      <c r="G109" s="10" t="s">
        <v>63</v>
      </c>
      <c r="H109" s="10" t="s">
        <v>74</v>
      </c>
      <c r="I109" s="10"/>
      <c r="J109" s="10" t="s">
        <v>70</v>
      </c>
      <c r="K109" s="10" t="s">
        <v>75</v>
      </c>
      <c r="L109" s="10"/>
      <c r="M109" s="10">
        <v>110.04</v>
      </c>
      <c r="N109" s="10">
        <v>110.04</v>
      </c>
      <c r="O109" s="10"/>
      <c r="P109" s="10">
        <v>100</v>
      </c>
      <c r="Q109" s="10" t="s">
        <v>65</v>
      </c>
      <c r="R109" s="10" t="s">
        <v>53</v>
      </c>
      <c r="S109" s="10" t="str" cm="1">
        <f t="array" ref="S109">IFERROR(INDEX(Queue_Subname_list!$K$3:$K$22,MATCH(1,($J109=Queue_Subname_list!$L$3:$L$22)*($K109=Queue_Subname_list!$M$3:$M$22)*($L109=Queue_Subname_list!$N$3:$N$22),0)),"Other")</f>
        <v>Solar-Hybrid</v>
      </c>
      <c r="T109" s="10">
        <f>IF(J109=Queue_Subname_list!$L$9,MIN(M109,P109),0)+IF(K109=Queue_Subname_list!$L$9,MIN(N109,P109),0)+IF(L109=Queue_Subname_list!$L$9,MIN(O109,P109),0)</f>
        <v>100</v>
      </c>
      <c r="U109" s="10">
        <f>IF(J109=Queue_Subname_list!$L$4,MIN(M109,P109),0)+IF(K109=Queue_Subname_list!$L$4,MIN(N109,P109),0)+IF(L109=Queue_Subname_list!$L$4,MIN(O109,P109),0)</f>
        <v>0</v>
      </c>
      <c r="V109" s="10">
        <f>IF(Q109="Energy Only",0,IF(S109="Wind Turbine",MIN(U109,P109),IF(OR(S109="Wind-Hybrid", S109="Wind-Solar-Hybrid"),MIN(MAX(P109-T109,0)/INDEX(Queue_Subname_list!$R$6:$T$6,1,MATCH(AH109,Queue_Subname_list!$R$4:$T$4,0)),U109),0)))</f>
        <v>0</v>
      </c>
      <c r="W109" s="10">
        <f t="shared" si="6"/>
        <v>0</v>
      </c>
      <c r="X109" s="10">
        <f>IF(AND(S109="Offshore Wind",OR(Q109="Full Capacity",Q109="Partial Capacity")),IF(J109=Queue_Subname_list!$L$5,M109,0)+IF(K109=Queue_Subname_list!$L$5,N109,0),0)</f>
        <v>0</v>
      </c>
      <c r="Y109" s="10">
        <f>IF(AND(S109="Offshore Wind",Q109="Energy Only"),IF(J109=Queue_Subname_list!$L$5,M109,0)+IF(K109=Queue_Subname_list!$L$5,N109,0),0)</f>
        <v>0</v>
      </c>
      <c r="Z109" s="10">
        <f>IF(J109=Queue_Subname_list!$L$8,MIN(M109,P109),0)+IF(K109=Queue_Subname_list!$L$8,MIN(N109,P109),0)+IF(L109=Queue_Subname_list!$L$8,MIN(O109,P109),0)</f>
        <v>100</v>
      </c>
      <c r="AA109" s="10">
        <f>IF(Q109="Energy Only",0,IF(S109="Solar",MIN(Z109,P109),IF(S109="Solar-Hybrid",MIN(MAX(P109-T109,0)/INDEX(Queue_Subname_list!$R$5:$T$5,1,MATCH(AH109,Queue_Subname_list!$R$4:$T$4,0)),MAX(P109-T109*0.5,0)/INDEX(Queue_Subname_list!$U$5:$W$5,1,MATCH(AH109,Queue_Subname_list!$U$4:$W$4,0)),Z109),0)))</f>
        <v>0</v>
      </c>
      <c r="AB109" s="10">
        <f t="shared" si="7"/>
        <v>100</v>
      </c>
      <c r="AC109" s="10">
        <f>IF(J109=Queue_Subname_list!$L$3,MIN(M109,P109),0)+IF(K109=Queue_Subname_list!$L$3,MIN(N109,P109),0)+IF(L109=Queue_Subname_list!$L$3,MIN(O109,P109),0)</f>
        <v>0</v>
      </c>
      <c r="AD109" s="10">
        <f t="shared" si="8"/>
        <v>0</v>
      </c>
      <c r="AE109" s="10" t="s">
        <v>130</v>
      </c>
      <c r="AF109" s="10" t="s">
        <v>55</v>
      </c>
      <c r="AG109" s="10" t="s">
        <v>71</v>
      </c>
      <c r="AH109" s="10" t="str">
        <f t="shared" si="9"/>
        <v>SCE</v>
      </c>
      <c r="AI109" s="12" t="s">
        <v>308</v>
      </c>
      <c r="AJ109" s="12" t="str">
        <f>IFERROR(INDEX(Queue_Subname_list!$B$2:$B$598,MATCH($AI109,Queue_Subname_list!$A$2:$A$598,0),1),"not found")</f>
        <v>Roadway</v>
      </c>
      <c r="AK109" s="12">
        <f>IFERROR(INDEX(Queue_Subname_list!$C$2:$C$598,MATCH($AI109,Queue_Subname_list!$A$2:$A$598,0),1),"not found")</f>
        <v>115</v>
      </c>
      <c r="AL109" s="12" cm="1">
        <f t="array" ref="AL109">IFERROR(MATCH(1,($AJ109=Substation_Info!$B$5:$B$322)*($AK109=Substation_Info!$C$5:$C$322),0),"notfound")</f>
        <v>239</v>
      </c>
      <c r="AM109" s="12">
        <f>IF($AL109="notfound",IFERROR(INDEX(Queue_Subname_list!$D$2:$D$594,MATCH($AI109,Queue_Subname_list!$A$2:$A$594,0),1),"not found"),0)</f>
        <v>0</v>
      </c>
      <c r="AN109" s="12">
        <f>IF($AL109="notfound",IFERROR(INDEX(Queue_Subname_list!$E$2:$E$594,MATCH($AI109,Queue_Subname_list!$A$2:$A$594,0),1),"not found"),0)</f>
        <v>0</v>
      </c>
      <c r="AO109" s="12" t="str" cm="1">
        <f t="array" ref="AO109">IF(AM109=0, "N/A",IFERROR(MATCH(1,($AM109=Substation_Info!$B$5:$B$322)*($AN109=Substation_Info!$C$5:$C$322),0),"notfound"))</f>
        <v>N/A</v>
      </c>
      <c r="AP109" s="12">
        <f t="shared" si="10"/>
        <v>1</v>
      </c>
      <c r="AQ109" s="11">
        <v>44196.333333333299</v>
      </c>
      <c r="AR109" s="11">
        <v>45078.291666666701</v>
      </c>
      <c r="AS109" s="10" t="s">
        <v>82</v>
      </c>
      <c r="AT109" s="10" t="s">
        <v>59</v>
      </c>
      <c r="AU109" s="10" t="s">
        <v>59</v>
      </c>
      <c r="AV109" s="10" t="s">
        <v>82</v>
      </c>
      <c r="AW109" s="10" t="s">
        <v>61</v>
      </c>
    </row>
    <row r="110" spans="1:49" s="26" customFormat="1" ht="37.5" x14ac:dyDescent="0.25">
      <c r="A110" s="32" t="s">
        <v>309</v>
      </c>
      <c r="B110" s="10">
        <v>1419</v>
      </c>
      <c r="C110" s="11">
        <v>42852</v>
      </c>
      <c r="D110" s="11">
        <v>42856.291666666701</v>
      </c>
      <c r="E110" s="10" t="s">
        <v>49</v>
      </c>
      <c r="F110" s="10" t="s">
        <v>279</v>
      </c>
      <c r="G110" s="10" t="s">
        <v>74</v>
      </c>
      <c r="H110" s="10" t="s">
        <v>63</v>
      </c>
      <c r="I110" s="10"/>
      <c r="J110" s="10" t="s">
        <v>75</v>
      </c>
      <c r="K110" s="10" t="s">
        <v>70</v>
      </c>
      <c r="L110" s="10"/>
      <c r="M110" s="10">
        <v>44.88</v>
      </c>
      <c r="N110" s="10">
        <v>13.4</v>
      </c>
      <c r="O110" s="10"/>
      <c r="P110" s="10">
        <v>54.28</v>
      </c>
      <c r="Q110" s="10" t="s">
        <v>65</v>
      </c>
      <c r="R110" s="10" t="s">
        <v>53</v>
      </c>
      <c r="S110" s="10" t="str" cm="1">
        <f t="array" ref="S110">IFERROR(INDEX(Queue_Subname_list!$K$3:$K$22,MATCH(1,($J110=Queue_Subname_list!$L$3:$L$22)*($K110=Queue_Subname_list!$M$3:$M$22)*($L110=Queue_Subname_list!$N$3:$N$22),0)),"Other")</f>
        <v>Solar-Hybrid</v>
      </c>
      <c r="T110" s="10">
        <f>IF(J110=Queue_Subname_list!$L$9,MIN(M110,P110),0)+IF(K110=Queue_Subname_list!$L$9,MIN(N110,P110),0)+IF(L110=Queue_Subname_list!$L$9,MIN(O110,P110),0)</f>
        <v>13.4</v>
      </c>
      <c r="U110" s="10">
        <f>IF(J110=Queue_Subname_list!$L$4,MIN(M110,P110),0)+IF(K110=Queue_Subname_list!$L$4,MIN(N110,P110),0)+IF(L110=Queue_Subname_list!$L$4,MIN(O110,P110),0)</f>
        <v>0</v>
      </c>
      <c r="V110" s="10">
        <f>IF(Q110="Energy Only",0,IF(S110="Wind Turbine",MIN(U110,P110),IF(OR(S110="Wind-Hybrid", S110="Wind-Solar-Hybrid"),MIN(MAX(P110-T110,0)/INDEX(Queue_Subname_list!$R$6:$T$6,1,MATCH(AH110,Queue_Subname_list!$R$4:$T$4,0)),U110),0)))</f>
        <v>0</v>
      </c>
      <c r="W110" s="10">
        <f t="shared" si="6"/>
        <v>0</v>
      </c>
      <c r="X110" s="10">
        <f>IF(AND(S110="Offshore Wind",OR(Q110="Full Capacity",Q110="Partial Capacity")),IF(J110=Queue_Subname_list!$L$5,M110,0)+IF(K110=Queue_Subname_list!$L$5,N110,0),0)</f>
        <v>0</v>
      </c>
      <c r="Y110" s="10">
        <f>IF(AND(S110="Offshore Wind",Q110="Energy Only"),IF(J110=Queue_Subname_list!$L$5,M110,0)+IF(K110=Queue_Subname_list!$L$5,N110,0),0)</f>
        <v>0</v>
      </c>
      <c r="Z110" s="10">
        <f>IF(J110=Queue_Subname_list!$L$8,MIN(M110,P110),0)+IF(K110=Queue_Subname_list!$L$8,MIN(N110,P110),0)+IF(L110=Queue_Subname_list!$L$8,MIN(O110,P110),0)</f>
        <v>44.88</v>
      </c>
      <c r="AA110" s="10">
        <f>IF(Q110="Energy Only",0,IF(S110="Solar",MIN(Z110,P110),IF(S110="Solar-Hybrid",MIN(MAX(P110-T110,0)/INDEX(Queue_Subname_list!$R$5:$T$5,1,MATCH(AH110,Queue_Subname_list!$R$4:$T$4,0)),MAX(P110-T110*0.5,0)/INDEX(Queue_Subname_list!$U$5:$W$5,1,MATCH(AH110,Queue_Subname_list!$U$4:$W$4,0)),Z110),0)))</f>
        <v>44.88</v>
      </c>
      <c r="AB110" s="10">
        <f t="shared" si="7"/>
        <v>0</v>
      </c>
      <c r="AC110" s="10">
        <f>IF(J110=Queue_Subname_list!$L$3,MIN(M110,P110),0)+IF(K110=Queue_Subname_list!$L$3,MIN(N110,P110),0)+IF(L110=Queue_Subname_list!$L$3,MIN(O110,P110),0)</f>
        <v>0</v>
      </c>
      <c r="AD110" s="10">
        <f t="shared" si="8"/>
        <v>0</v>
      </c>
      <c r="AE110" s="10" t="s">
        <v>101</v>
      </c>
      <c r="AF110" s="10" t="s">
        <v>55</v>
      </c>
      <c r="AG110" s="10" t="s">
        <v>71</v>
      </c>
      <c r="AH110" s="10" t="str">
        <f t="shared" si="9"/>
        <v>SCE</v>
      </c>
      <c r="AI110" s="12" t="s">
        <v>102</v>
      </c>
      <c r="AJ110" s="12" t="str">
        <f>IFERROR(INDEX(Queue_Subname_list!$B$2:$B$598,MATCH($AI110,Queue_Subname_list!$A$2:$A$598,0),1),"not found")</f>
        <v>Whirlwind</v>
      </c>
      <c r="AK110" s="12">
        <f>IFERROR(INDEX(Queue_Subname_list!$C$2:$C$598,MATCH($AI110,Queue_Subname_list!$A$2:$A$598,0),1),"not found")</f>
        <v>230</v>
      </c>
      <c r="AL110" s="12" cm="1">
        <f t="array" ref="AL110">IFERROR(MATCH(1,($AJ110=Substation_Info!$B$5:$B$322)*($AK110=Substation_Info!$C$5:$C$322),0),"notfound")</f>
        <v>314</v>
      </c>
      <c r="AM110" s="12">
        <f>IF($AL110="notfound",IFERROR(INDEX(Queue_Subname_list!$D$2:$D$594,MATCH($AI110,Queue_Subname_list!$A$2:$A$594,0),1),"not found"),0)</f>
        <v>0</v>
      </c>
      <c r="AN110" s="12">
        <f>IF($AL110="notfound",IFERROR(INDEX(Queue_Subname_list!$E$2:$E$594,MATCH($AI110,Queue_Subname_list!$A$2:$A$594,0),1),"not found"),0)</f>
        <v>0</v>
      </c>
      <c r="AO110" s="12" t="str" cm="1">
        <f t="array" ref="AO110">IF(AM110=0, "N/A",IFERROR(MATCH(1,($AM110=Substation_Info!$B$5:$B$322)*($AN110=Substation_Info!$C$5:$C$322),0),"notfound"))</f>
        <v>N/A</v>
      </c>
      <c r="AP110" s="12">
        <f t="shared" si="10"/>
        <v>1</v>
      </c>
      <c r="AQ110" s="11">
        <v>44058.291666666701</v>
      </c>
      <c r="AR110" s="11">
        <v>45352.333333333299</v>
      </c>
      <c r="AS110" s="10" t="s">
        <v>82</v>
      </c>
      <c r="AT110" s="10" t="s">
        <v>59</v>
      </c>
      <c r="AU110" s="10" t="s">
        <v>59</v>
      </c>
      <c r="AV110" s="10" t="s">
        <v>82</v>
      </c>
      <c r="AW110" s="10" t="s">
        <v>61</v>
      </c>
    </row>
    <row r="111" spans="1:49" s="26" customFormat="1" ht="25" x14ac:dyDescent="0.25">
      <c r="A111" s="32" t="s">
        <v>310</v>
      </c>
      <c r="B111" s="10">
        <v>1424</v>
      </c>
      <c r="C111" s="11">
        <v>42853</v>
      </c>
      <c r="D111" s="11">
        <v>42856.291666666701</v>
      </c>
      <c r="E111" s="10" t="s">
        <v>49</v>
      </c>
      <c r="F111" s="10" t="s">
        <v>279</v>
      </c>
      <c r="G111" s="10" t="s">
        <v>74</v>
      </c>
      <c r="H111" s="10" t="s">
        <v>63</v>
      </c>
      <c r="I111" s="10"/>
      <c r="J111" s="10" t="s">
        <v>75</v>
      </c>
      <c r="K111" s="10" t="s">
        <v>70</v>
      </c>
      <c r="L111" s="10"/>
      <c r="M111" s="10">
        <v>357</v>
      </c>
      <c r="N111" s="10">
        <v>196</v>
      </c>
      <c r="O111" s="10"/>
      <c r="P111" s="10">
        <v>500</v>
      </c>
      <c r="Q111" s="10" t="s">
        <v>65</v>
      </c>
      <c r="R111" s="10" t="s">
        <v>53</v>
      </c>
      <c r="S111" s="10" t="str" cm="1">
        <f t="array" ref="S111">IFERROR(INDEX(Queue_Subname_list!$K$3:$K$22,MATCH(1,($J111=Queue_Subname_list!$L$3:$L$22)*($K111=Queue_Subname_list!$M$3:$M$22)*($L111=Queue_Subname_list!$N$3:$N$22),0)),"Other")</f>
        <v>Solar-Hybrid</v>
      </c>
      <c r="T111" s="10">
        <f>IF(J111=Queue_Subname_list!$L$9,MIN(M111,P111),0)+IF(K111=Queue_Subname_list!$L$9,MIN(N111,P111),0)+IF(L111=Queue_Subname_list!$L$9,MIN(O111,P111),0)</f>
        <v>196</v>
      </c>
      <c r="U111" s="10">
        <f>IF(J111=Queue_Subname_list!$L$4,MIN(M111,P111),0)+IF(K111=Queue_Subname_list!$L$4,MIN(N111,P111),0)+IF(L111=Queue_Subname_list!$L$4,MIN(O111,P111),0)</f>
        <v>0</v>
      </c>
      <c r="V111" s="10">
        <f>IF(Q111="Energy Only",0,IF(S111="Wind Turbine",MIN(U111,P111),IF(OR(S111="Wind-Hybrid", S111="Wind-Solar-Hybrid"),MIN(MAX(P111-T111,0)/INDEX(Queue_Subname_list!$R$6:$T$6,1,MATCH(AH111,Queue_Subname_list!$R$4:$T$4,0)),U111),0)))</f>
        <v>0</v>
      </c>
      <c r="W111" s="10">
        <f t="shared" si="6"/>
        <v>0</v>
      </c>
      <c r="X111" s="10">
        <f>IF(AND(S111="Offshore Wind",OR(Q111="Full Capacity",Q111="Partial Capacity")),IF(J111=Queue_Subname_list!$L$5,M111,0)+IF(K111=Queue_Subname_list!$L$5,N111,0),0)</f>
        <v>0</v>
      </c>
      <c r="Y111" s="10">
        <f>IF(AND(S111="Offshore Wind",Q111="Energy Only"),IF(J111=Queue_Subname_list!$L$5,M111,0)+IF(K111=Queue_Subname_list!$L$5,N111,0),0)</f>
        <v>0</v>
      </c>
      <c r="Z111" s="10">
        <f>IF(J111=Queue_Subname_list!$L$8,MIN(M111,P111),0)+IF(K111=Queue_Subname_list!$L$8,MIN(N111,P111),0)+IF(L111=Queue_Subname_list!$L$8,MIN(O111,P111),0)</f>
        <v>357</v>
      </c>
      <c r="AA111" s="10">
        <f>IF(Q111="Energy Only",0,IF(S111="Solar",MIN(Z111,P111),IF(S111="Solar-Hybrid",MIN(MAX(P111-T111,0)/INDEX(Queue_Subname_list!$R$5:$T$5,1,MATCH(AH111,Queue_Subname_list!$R$4:$T$4,0)),MAX(P111-T111*0.5,0)/INDEX(Queue_Subname_list!$U$5:$W$5,1,MATCH(AH111,Queue_Subname_list!$U$4:$W$4,0)),Z111),0)))</f>
        <v>357</v>
      </c>
      <c r="AB111" s="10">
        <f t="shared" si="7"/>
        <v>0</v>
      </c>
      <c r="AC111" s="10">
        <f>IF(J111=Queue_Subname_list!$L$3,MIN(M111,P111),0)+IF(K111=Queue_Subname_list!$L$3,MIN(N111,P111),0)+IF(L111=Queue_Subname_list!$L$3,MIN(O111,P111),0)</f>
        <v>0</v>
      </c>
      <c r="AD111" s="10">
        <f t="shared" si="8"/>
        <v>0</v>
      </c>
      <c r="AE111" s="10" t="s">
        <v>101</v>
      </c>
      <c r="AF111" s="10" t="s">
        <v>55</v>
      </c>
      <c r="AG111" s="10" t="s">
        <v>71</v>
      </c>
      <c r="AH111" s="10" t="str">
        <f t="shared" si="9"/>
        <v>SCE</v>
      </c>
      <c r="AI111" s="12" t="s">
        <v>264</v>
      </c>
      <c r="AJ111" s="12" t="str">
        <f>IFERROR(INDEX(Queue_Subname_list!$B$2:$B$598,MATCH($AI111,Queue_Subname_list!$A$2:$A$598,0),1),"not found")</f>
        <v>Windhub</v>
      </c>
      <c r="AK111" s="12">
        <f>IFERROR(INDEX(Queue_Subname_list!$C$2:$C$598,MATCH($AI111,Queue_Subname_list!$A$2:$A$598,0),1),"not found")</f>
        <v>230</v>
      </c>
      <c r="AL111" s="12" cm="1">
        <f t="array" ref="AL111">IFERROR(MATCH(1,($AJ111=Substation_Info!$B$5:$B$322)*($AK111=Substation_Info!$C$5:$C$322),0),"notfound")</f>
        <v>316</v>
      </c>
      <c r="AM111" s="12">
        <f>IF($AL111="notfound",IFERROR(INDEX(Queue_Subname_list!$D$2:$D$594,MATCH($AI111,Queue_Subname_list!$A$2:$A$594,0),1),"not found"),0)</f>
        <v>0</v>
      </c>
      <c r="AN111" s="12">
        <f>IF($AL111="notfound",IFERROR(INDEX(Queue_Subname_list!$E$2:$E$594,MATCH($AI111,Queue_Subname_list!$A$2:$A$594,0),1),"not found"),0)</f>
        <v>0</v>
      </c>
      <c r="AO111" s="12" t="str" cm="1">
        <f t="array" ref="AO111">IF(AM111=0, "N/A",IFERROR(MATCH(1,($AM111=Substation_Info!$B$5:$B$322)*($AN111=Substation_Info!$C$5:$C$322),0),"notfound"))</f>
        <v>N/A</v>
      </c>
      <c r="AP111" s="12">
        <f t="shared" si="10"/>
        <v>1</v>
      </c>
      <c r="AQ111" s="11">
        <v>44196.333333333299</v>
      </c>
      <c r="AR111" s="11">
        <v>44713.291666666701</v>
      </c>
      <c r="AS111" s="10" t="s">
        <v>82</v>
      </c>
      <c r="AT111" s="10" t="s">
        <v>59</v>
      </c>
      <c r="AU111" s="10" t="s">
        <v>59</v>
      </c>
      <c r="AV111" s="10" t="s">
        <v>82</v>
      </c>
      <c r="AW111" s="10" t="s">
        <v>61</v>
      </c>
    </row>
    <row r="112" spans="1:49" s="26" customFormat="1" ht="25" x14ac:dyDescent="0.25">
      <c r="A112" s="32" t="s">
        <v>311</v>
      </c>
      <c r="B112" s="10">
        <v>1429</v>
      </c>
      <c r="C112" s="11">
        <v>42853</v>
      </c>
      <c r="D112" s="11">
        <v>42856.291666666701</v>
      </c>
      <c r="E112" s="10" t="s">
        <v>49</v>
      </c>
      <c r="F112" s="10" t="s">
        <v>279</v>
      </c>
      <c r="G112" s="10" t="s">
        <v>51</v>
      </c>
      <c r="H112" s="10"/>
      <c r="I112" s="10"/>
      <c r="J112" s="10" t="s">
        <v>51</v>
      </c>
      <c r="K112" s="10"/>
      <c r="L112" s="10"/>
      <c r="M112" s="10">
        <v>400</v>
      </c>
      <c r="N112" s="10"/>
      <c r="O112" s="10"/>
      <c r="P112" s="10">
        <v>400</v>
      </c>
      <c r="Q112" s="10" t="s">
        <v>92</v>
      </c>
      <c r="R112" s="10" t="s">
        <v>53</v>
      </c>
      <c r="S112" s="10" t="str" cm="1">
        <f t="array" ref="S112">IFERROR(INDEX(Queue_Subname_list!$K$3:$K$22,MATCH(1,($J112=Queue_Subname_list!$L$3:$L$22)*($K112=Queue_Subname_list!$M$3:$M$22)*($L112=Queue_Subname_list!$N$3:$N$22),0)),"Other")</f>
        <v>Wind Turbine</v>
      </c>
      <c r="T112" s="10">
        <f>IF(J112=Queue_Subname_list!$L$9,MIN(M112,P112),0)+IF(K112=Queue_Subname_list!$L$9,MIN(N112,P112),0)+IF(L112=Queue_Subname_list!$L$9,MIN(O112,P112),0)</f>
        <v>0</v>
      </c>
      <c r="U112" s="10">
        <f>IF(J112=Queue_Subname_list!$L$4,MIN(M112,P112),0)+IF(K112=Queue_Subname_list!$L$4,MIN(N112,P112),0)+IF(L112=Queue_Subname_list!$L$4,MIN(O112,P112),0)</f>
        <v>400</v>
      </c>
      <c r="V112" s="10">
        <f>IF(Q112="Energy Only",0,IF(S112="Wind Turbine",MIN(U112,P112),IF(OR(S112="Wind-Hybrid", S112="Wind-Solar-Hybrid"),MIN(MAX(P112-T112,0)/INDEX(Queue_Subname_list!$R$6:$T$6,1,MATCH(AH112,Queue_Subname_list!$R$4:$T$4,0)),U112),0)))</f>
        <v>0</v>
      </c>
      <c r="W112" s="10">
        <f t="shared" si="6"/>
        <v>400</v>
      </c>
      <c r="X112" s="10">
        <f>IF(AND(S112="Offshore Wind",OR(Q112="Full Capacity",Q112="Partial Capacity")),IF(J112=Queue_Subname_list!$L$5,M112,0)+IF(K112=Queue_Subname_list!$L$5,N112,0),0)</f>
        <v>0</v>
      </c>
      <c r="Y112" s="10">
        <f>IF(AND(S112="Offshore Wind",Q112="Energy Only"),IF(J112=Queue_Subname_list!$L$5,M112,0)+IF(K112=Queue_Subname_list!$L$5,N112,0),0)</f>
        <v>0</v>
      </c>
      <c r="Z112" s="10">
        <f>IF(J112=Queue_Subname_list!$L$8,MIN(M112,P112),0)+IF(K112=Queue_Subname_list!$L$8,MIN(N112,P112),0)+IF(L112=Queue_Subname_list!$L$8,MIN(O112,P112),0)</f>
        <v>0</v>
      </c>
      <c r="AA112" s="10">
        <f>IF(Q112="Energy Only",0,IF(S112="Solar",MIN(Z112,P112),IF(S112="Solar-Hybrid",MIN(MAX(P112-T112,0)/INDEX(Queue_Subname_list!$R$5:$T$5,1,MATCH(AH112,Queue_Subname_list!$R$4:$T$4,0)),MAX(P112-T112*0.5,0)/INDEX(Queue_Subname_list!$U$5:$W$5,1,MATCH(AH112,Queue_Subname_list!$U$4:$W$4,0)),Z112),0)))</f>
        <v>0</v>
      </c>
      <c r="AB112" s="10">
        <f t="shared" si="7"/>
        <v>0</v>
      </c>
      <c r="AC112" s="10">
        <f>IF(J112=Queue_Subname_list!$L$3,MIN(M112,P112),0)+IF(K112=Queue_Subname_list!$L$3,MIN(N112,P112),0)+IF(L112=Queue_Subname_list!$L$3,MIN(O112,P112),0)</f>
        <v>0</v>
      </c>
      <c r="AD112" s="10">
        <f t="shared" si="8"/>
        <v>0</v>
      </c>
      <c r="AE112" s="10" t="s">
        <v>54</v>
      </c>
      <c r="AF112" s="10" t="s">
        <v>55</v>
      </c>
      <c r="AG112" s="10" t="s">
        <v>56</v>
      </c>
      <c r="AH112" s="10" t="str">
        <f t="shared" si="9"/>
        <v>SDGE</v>
      </c>
      <c r="AI112" s="12" t="s">
        <v>312</v>
      </c>
      <c r="AJ112" s="12" t="str">
        <f>IFERROR(INDEX(Queue_Subname_list!$B$2:$B$598,MATCH($AI112,Queue_Subname_list!$A$2:$A$598,0),1),"not found")</f>
        <v>New Sub Suncrest-Ocotillo</v>
      </c>
      <c r="AK112" s="12">
        <f>IFERROR(INDEX(Queue_Subname_list!$C$2:$C$598,MATCH($AI112,Queue_Subname_list!$A$2:$A$598,0),1),"not found")</f>
        <v>500</v>
      </c>
      <c r="AL112" s="12" t="str" cm="1">
        <f t="array" ref="AL112">IFERROR(MATCH(1,($AJ112=Substation_Info!$B$5:$B$322)*($AK112=Substation_Info!$C$5:$C$322),0),"notfound")</f>
        <v>notfound</v>
      </c>
      <c r="AM112" s="12" t="str">
        <f>IF($AL112="notfound",IFERROR(INDEX(Queue_Subname_list!$D$2:$D$594,MATCH($AI112,Queue_Subname_list!$A$2:$A$594,0),1),"not found"),0)</f>
        <v>Ocotillo</v>
      </c>
      <c r="AN112" s="12">
        <f>IF($AL112="notfound",IFERROR(INDEX(Queue_Subname_list!$E$2:$E$594,MATCH($AI112,Queue_Subname_list!$A$2:$A$594,0),1),"not found"),0)</f>
        <v>500</v>
      </c>
      <c r="AO112" s="12" cm="1">
        <f t="array" ref="AO112">IF(AM112=0, "N/A",IFERROR(MATCH(1,($AM112=Substation_Info!$B$5:$B$322)*($AN112=Substation_Info!$C$5:$C$322),0),"notfound"))</f>
        <v>189</v>
      </c>
      <c r="AP112" s="12">
        <f t="shared" si="10"/>
        <v>1</v>
      </c>
      <c r="AQ112" s="11">
        <v>43983.291666666701</v>
      </c>
      <c r="AR112" s="11">
        <v>45997.333333333299</v>
      </c>
      <c r="AS112" s="10" t="s">
        <v>82</v>
      </c>
      <c r="AT112" s="10" t="s">
        <v>59</v>
      </c>
      <c r="AU112" s="10" t="s">
        <v>59</v>
      </c>
      <c r="AV112" s="10" t="s">
        <v>82</v>
      </c>
      <c r="AW112" s="10" t="s">
        <v>156</v>
      </c>
    </row>
    <row r="113" spans="1:49" s="26" customFormat="1" ht="25" x14ac:dyDescent="0.25">
      <c r="A113" s="32" t="s">
        <v>313</v>
      </c>
      <c r="B113" s="10">
        <v>1432</v>
      </c>
      <c r="C113" s="11">
        <v>42856</v>
      </c>
      <c r="D113" s="11">
        <v>42856.291666666701</v>
      </c>
      <c r="E113" s="10" t="s">
        <v>49</v>
      </c>
      <c r="F113" s="10" t="s">
        <v>279</v>
      </c>
      <c r="G113" s="10" t="s">
        <v>74</v>
      </c>
      <c r="H113" s="10" t="s">
        <v>63</v>
      </c>
      <c r="I113" s="10"/>
      <c r="J113" s="10" t="s">
        <v>75</v>
      </c>
      <c r="K113" s="10" t="s">
        <v>70</v>
      </c>
      <c r="L113" s="10"/>
      <c r="M113" s="10">
        <v>20</v>
      </c>
      <c r="N113" s="10">
        <v>17.399999999999999</v>
      </c>
      <c r="O113" s="10"/>
      <c r="P113" s="10">
        <v>20</v>
      </c>
      <c r="Q113" s="10" t="s">
        <v>52</v>
      </c>
      <c r="R113" s="10" t="s">
        <v>53</v>
      </c>
      <c r="S113" s="10" t="str" cm="1">
        <f t="array" ref="S113">IFERROR(INDEX(Queue_Subname_list!$K$3:$K$22,MATCH(1,($J113=Queue_Subname_list!$L$3:$L$22)*($K113=Queue_Subname_list!$M$3:$M$22)*($L113=Queue_Subname_list!$N$3:$N$22),0)),"Other")</f>
        <v>Solar-Hybrid</v>
      </c>
      <c r="T113" s="10">
        <f>IF(J113=Queue_Subname_list!$L$9,MIN(M113,P113),0)+IF(K113=Queue_Subname_list!$L$9,MIN(N113,P113),0)+IF(L113=Queue_Subname_list!$L$9,MIN(O113,P113),0)</f>
        <v>17.399999999999999</v>
      </c>
      <c r="U113" s="10">
        <f>IF(J113=Queue_Subname_list!$L$4,MIN(M113,P113),0)+IF(K113=Queue_Subname_list!$L$4,MIN(N113,P113),0)+IF(L113=Queue_Subname_list!$L$4,MIN(O113,P113),0)</f>
        <v>0</v>
      </c>
      <c r="V113" s="10">
        <f>IF(Q113="Energy Only",0,IF(S113="Wind Turbine",MIN(U113,P113),IF(OR(S113="Wind-Hybrid", S113="Wind-Solar-Hybrid"),MIN(MAX(P113-T113,0)/INDEX(Queue_Subname_list!$R$6:$T$6,1,MATCH(AH113,Queue_Subname_list!$R$4:$T$4,0)),U113),0)))</f>
        <v>0</v>
      </c>
      <c r="W113" s="10">
        <f t="shared" si="6"/>
        <v>0</v>
      </c>
      <c r="X113" s="10">
        <f>IF(AND(S113="Offshore Wind",OR(Q113="Full Capacity",Q113="Partial Capacity")),IF(J113=Queue_Subname_list!$L$5,M113,0)+IF(K113=Queue_Subname_list!$L$5,N113,0),0)</f>
        <v>0</v>
      </c>
      <c r="Y113" s="10">
        <f>IF(AND(S113="Offshore Wind",Q113="Energy Only"),IF(J113=Queue_Subname_list!$L$5,M113,0)+IF(K113=Queue_Subname_list!$L$5,N113,0),0)</f>
        <v>0</v>
      </c>
      <c r="Z113" s="10">
        <f>IF(J113=Queue_Subname_list!$L$8,MIN(M113,P113),0)+IF(K113=Queue_Subname_list!$L$8,MIN(N113,P113),0)+IF(L113=Queue_Subname_list!$L$8,MIN(O113,P113),0)</f>
        <v>20</v>
      </c>
      <c r="AA113" s="10">
        <f>IF(Q113="Energy Only",0,IF(S113="Solar",MIN(Z113,P113),IF(S113="Solar-Hybrid",MIN(MAX(P113-T113,0)/INDEX(Queue_Subname_list!$R$5:$T$5,1,MATCH(AH113,Queue_Subname_list!$R$4:$T$4,0)),MAX(P113-T113*0.5,0)/INDEX(Queue_Subname_list!$U$5:$W$5,1,MATCH(AH113,Queue_Subname_list!$U$4:$W$4,0)),Z113),0)))</f>
        <v>20</v>
      </c>
      <c r="AB113" s="10">
        <f t="shared" si="7"/>
        <v>0</v>
      </c>
      <c r="AC113" s="10">
        <f>IF(J113=Queue_Subname_list!$L$3,MIN(M113,P113),0)+IF(K113=Queue_Subname_list!$L$3,MIN(N113,P113),0)+IF(L113=Queue_Subname_list!$L$3,MIN(O113,P113),0)</f>
        <v>0</v>
      </c>
      <c r="AD113" s="10">
        <f t="shared" si="8"/>
        <v>0</v>
      </c>
      <c r="AE113" s="10" t="s">
        <v>54</v>
      </c>
      <c r="AF113" s="10" t="s">
        <v>55</v>
      </c>
      <c r="AG113" s="10" t="s">
        <v>56</v>
      </c>
      <c r="AH113" s="10" t="str">
        <f t="shared" si="9"/>
        <v>SDGE</v>
      </c>
      <c r="AI113" s="12" t="s">
        <v>127</v>
      </c>
      <c r="AJ113" s="12" t="str">
        <f>IFERROR(INDEX(Queue_Subname_list!$B$2:$B$598,MATCH($AI113,Queue_Subname_list!$A$2:$A$598,0),1),"not found")</f>
        <v>Boulevard East</v>
      </c>
      <c r="AK113" s="12">
        <f>IFERROR(INDEX(Queue_Subname_list!$C$2:$C$598,MATCH($AI113,Queue_Subname_list!$A$2:$A$598,0),1),"not found")</f>
        <v>138</v>
      </c>
      <c r="AL113" s="12" t="str" cm="1">
        <f t="array" ref="AL113">IFERROR(MATCH(1,($AJ113=Substation_Info!$B$5:$B$322)*($AK113=Substation_Info!$C$5:$C$322),0),"notfound")</f>
        <v>notfound</v>
      </c>
      <c r="AM113" s="12" t="str">
        <f>IF($AL113="notfound",IFERROR(INDEX(Queue_Subname_list!$D$2:$D$594,MATCH($AI113,Queue_Subname_list!$A$2:$A$594,0),1),"not found"),0)</f>
        <v>ECO</v>
      </c>
      <c r="AN113" s="12">
        <f>IF($AL113="notfound",IFERROR(INDEX(Queue_Subname_list!$E$2:$E$594,MATCH($AI113,Queue_Subname_list!$A$2:$A$594,0),1),"not found"),0)</f>
        <v>115</v>
      </c>
      <c r="AO113" s="12" cm="1">
        <f t="array" ref="AO113">IF(AM113=0, "N/A",IFERROR(MATCH(1,($AM113=Substation_Info!$B$5:$B$322)*($AN113=Substation_Info!$C$5:$C$322),0),"notfound"))</f>
        <v>71</v>
      </c>
      <c r="AP113" s="12">
        <f t="shared" si="10"/>
        <v>1</v>
      </c>
      <c r="AQ113" s="11">
        <v>43983.291666666701</v>
      </c>
      <c r="AR113" s="11">
        <v>44910.333333333299</v>
      </c>
      <c r="AS113" s="10" t="s">
        <v>82</v>
      </c>
      <c r="AT113" s="10" t="s">
        <v>59</v>
      </c>
      <c r="AU113" s="10" t="s">
        <v>59</v>
      </c>
      <c r="AV113" s="10" t="s">
        <v>82</v>
      </c>
      <c r="AW113" s="10" t="s">
        <v>61</v>
      </c>
    </row>
    <row r="114" spans="1:49" s="26" customFormat="1" ht="25" x14ac:dyDescent="0.25">
      <c r="A114" s="32" t="s">
        <v>314</v>
      </c>
      <c r="B114" s="10">
        <v>1435</v>
      </c>
      <c r="C114" s="11">
        <v>42849</v>
      </c>
      <c r="D114" s="11">
        <v>42856.291666666701</v>
      </c>
      <c r="E114" s="10" t="s">
        <v>49</v>
      </c>
      <c r="F114" s="10" t="s">
        <v>279</v>
      </c>
      <c r="G114" s="10" t="s">
        <v>74</v>
      </c>
      <c r="H114" s="10" t="s">
        <v>63</v>
      </c>
      <c r="I114" s="10"/>
      <c r="J114" s="10" t="s">
        <v>75</v>
      </c>
      <c r="K114" s="10" t="s">
        <v>70</v>
      </c>
      <c r="L114" s="10"/>
      <c r="M114" s="10">
        <v>250</v>
      </c>
      <c r="N114" s="10">
        <v>250</v>
      </c>
      <c r="O114" s="10"/>
      <c r="P114" s="10">
        <v>250</v>
      </c>
      <c r="Q114" s="10" t="s">
        <v>52</v>
      </c>
      <c r="R114" s="10" t="s">
        <v>53</v>
      </c>
      <c r="S114" s="10" t="str" cm="1">
        <f t="array" ref="S114">IFERROR(INDEX(Queue_Subname_list!$K$3:$K$22,MATCH(1,($J114=Queue_Subname_list!$L$3:$L$22)*($K114=Queue_Subname_list!$M$3:$M$22)*($L114=Queue_Subname_list!$N$3:$N$22),0)),"Other")</f>
        <v>Solar-Hybrid</v>
      </c>
      <c r="T114" s="10">
        <f>IF(J114=Queue_Subname_list!$L$9,MIN(M114,P114),0)+IF(K114=Queue_Subname_list!$L$9,MIN(N114,P114),0)+IF(L114=Queue_Subname_list!$L$9,MIN(O114,P114),0)</f>
        <v>250</v>
      </c>
      <c r="U114" s="10">
        <f>IF(J114=Queue_Subname_list!$L$4,MIN(M114,P114),0)+IF(K114=Queue_Subname_list!$L$4,MIN(N114,P114),0)+IF(L114=Queue_Subname_list!$L$4,MIN(O114,P114),0)</f>
        <v>0</v>
      </c>
      <c r="V114" s="10">
        <f>IF(Q114="Energy Only",0,IF(S114="Wind Turbine",MIN(U114,P114),IF(OR(S114="Wind-Hybrid", S114="Wind-Solar-Hybrid"),MIN(MAX(P114-T114,0)/INDEX(Queue_Subname_list!$R$6:$T$6,1,MATCH(AH114,Queue_Subname_list!$R$4:$T$4,0)),U114),0)))</f>
        <v>0</v>
      </c>
      <c r="W114" s="10">
        <f t="shared" si="6"/>
        <v>0</v>
      </c>
      <c r="X114" s="10">
        <f>IF(AND(S114="Offshore Wind",OR(Q114="Full Capacity",Q114="Partial Capacity")),IF(J114=Queue_Subname_list!$L$5,M114,0)+IF(K114=Queue_Subname_list!$L$5,N114,0),0)</f>
        <v>0</v>
      </c>
      <c r="Y114" s="10">
        <f>IF(AND(S114="Offshore Wind",Q114="Energy Only"),IF(J114=Queue_Subname_list!$L$5,M114,0)+IF(K114=Queue_Subname_list!$L$5,N114,0),0)</f>
        <v>0</v>
      </c>
      <c r="Z114" s="10">
        <f>IF(J114=Queue_Subname_list!$L$8,MIN(M114,P114),0)+IF(K114=Queue_Subname_list!$L$8,MIN(N114,P114),0)+IF(L114=Queue_Subname_list!$L$8,MIN(O114,P114),0)</f>
        <v>250</v>
      </c>
      <c r="AA114" s="10">
        <f>IF(Q114="Energy Only",0,IF(S114="Solar",MIN(Z114,P114),IF(S114="Solar-Hybrid",MIN(MAX(P114-T114,0)/INDEX(Queue_Subname_list!$R$5:$T$5,1,MATCH(AH114,Queue_Subname_list!$R$4:$T$4,0)),MAX(P114-T114*0.5,0)/INDEX(Queue_Subname_list!$U$5:$W$5,1,MATCH(AH114,Queue_Subname_list!$U$4:$W$4,0)),Z114),0)))</f>
        <v>0</v>
      </c>
      <c r="AB114" s="10">
        <f t="shared" si="7"/>
        <v>250</v>
      </c>
      <c r="AC114" s="10">
        <f>IF(J114=Queue_Subname_list!$L$3,MIN(M114,P114),0)+IF(K114=Queue_Subname_list!$L$3,MIN(N114,P114),0)+IF(L114=Queue_Subname_list!$L$3,MIN(O114,P114),0)</f>
        <v>0</v>
      </c>
      <c r="AD114" s="10">
        <f t="shared" si="8"/>
        <v>0</v>
      </c>
      <c r="AE114" s="10" t="s">
        <v>158</v>
      </c>
      <c r="AF114" s="10" t="s">
        <v>159</v>
      </c>
      <c r="AG114" s="10" t="s">
        <v>56</v>
      </c>
      <c r="AH114" s="10" t="str">
        <f t="shared" si="9"/>
        <v>SDGE</v>
      </c>
      <c r="AI114" s="12" t="s">
        <v>160</v>
      </c>
      <c r="AJ114" s="12" t="str">
        <f>IFERROR(INDEX(Queue_Subname_list!$B$2:$B$598,MATCH($AI114,Queue_Subname_list!$A$2:$A$598,0),1),"not found")</f>
        <v>Hoodoo Wash</v>
      </c>
      <c r="AK114" s="12">
        <f>IFERROR(INDEX(Queue_Subname_list!$C$2:$C$598,MATCH($AI114,Queue_Subname_list!$A$2:$A$598,0),1),"not found")</f>
        <v>500</v>
      </c>
      <c r="AL114" s="12" cm="1">
        <f t="array" ref="AL114">IFERROR(MATCH(1,($AJ114=Substation_Info!$B$5:$B$322)*($AK114=Substation_Info!$C$5:$C$322),0),"notfound")</f>
        <v>107</v>
      </c>
      <c r="AM114" s="12">
        <f>IF($AL114="notfound",IFERROR(INDEX(Queue_Subname_list!$D$2:$D$594,MATCH($AI114,Queue_Subname_list!$A$2:$A$594,0),1),"not found"),0)</f>
        <v>0</v>
      </c>
      <c r="AN114" s="12">
        <f>IF($AL114="notfound",IFERROR(INDEX(Queue_Subname_list!$E$2:$E$594,MATCH($AI114,Queue_Subname_list!$A$2:$A$594,0),1),"not found"),0)</f>
        <v>0</v>
      </c>
      <c r="AO114" s="12" t="str" cm="1">
        <f t="array" ref="AO114">IF(AM114=0, "N/A",IFERROR(MATCH(1,($AM114=Substation_Info!$B$5:$B$322)*($AN114=Substation_Info!$C$5:$C$322),0),"notfound"))</f>
        <v>N/A</v>
      </c>
      <c r="AP114" s="12">
        <f t="shared" si="10"/>
        <v>1</v>
      </c>
      <c r="AQ114" s="11">
        <v>44196.333333333299</v>
      </c>
      <c r="AR114" s="11">
        <v>45405.291666666701</v>
      </c>
      <c r="AS114" s="10" t="s">
        <v>82</v>
      </c>
      <c r="AT114" s="10" t="s">
        <v>59</v>
      </c>
      <c r="AU114" s="10" t="s">
        <v>59</v>
      </c>
      <c r="AV114" s="10" t="s">
        <v>82</v>
      </c>
      <c r="AW114" s="10"/>
    </row>
    <row r="115" spans="1:49" s="26" customFormat="1" ht="25" x14ac:dyDescent="0.25">
      <c r="A115" s="32" t="s">
        <v>315</v>
      </c>
      <c r="B115" s="10">
        <v>1442</v>
      </c>
      <c r="C115" s="11">
        <v>43195</v>
      </c>
      <c r="D115" s="11">
        <v>43206.291666666701</v>
      </c>
      <c r="E115" s="10" t="s">
        <v>49</v>
      </c>
      <c r="F115" s="10" t="s">
        <v>316</v>
      </c>
      <c r="G115" s="10" t="s">
        <v>63</v>
      </c>
      <c r="H115" s="10"/>
      <c r="I115" s="10"/>
      <c r="J115" s="10" t="s">
        <v>70</v>
      </c>
      <c r="K115" s="10"/>
      <c r="L115" s="10"/>
      <c r="M115" s="10">
        <v>124.3</v>
      </c>
      <c r="N115" s="10"/>
      <c r="O115" s="10"/>
      <c r="P115" s="10">
        <v>120</v>
      </c>
      <c r="Q115" s="10" t="s">
        <v>65</v>
      </c>
      <c r="R115" s="10"/>
      <c r="S115" s="10" t="str" cm="1">
        <f t="array" ref="S115">IFERROR(INDEX(Queue_Subname_list!$K$3:$K$22,MATCH(1,($J115=Queue_Subname_list!$L$3:$L$22)*($K115=Queue_Subname_list!$M$3:$M$22)*($L115=Queue_Subname_list!$N$3:$N$22),0)),"Other")</f>
        <v>Battery</v>
      </c>
      <c r="T115" s="10">
        <f>IF(J115=Queue_Subname_list!$L$9,MIN(M115,P115),0)+IF(K115=Queue_Subname_list!$L$9,MIN(N115,P115),0)+IF(L115=Queue_Subname_list!$L$9,MIN(O115,P115),0)</f>
        <v>120</v>
      </c>
      <c r="U115" s="10">
        <f>IF(J115=Queue_Subname_list!$L$4,MIN(M115,P115),0)+IF(K115=Queue_Subname_list!$L$4,MIN(N115,P115),0)+IF(L115=Queue_Subname_list!$L$4,MIN(O115,P115),0)</f>
        <v>0</v>
      </c>
      <c r="V115" s="10">
        <f>IF(Q115="Energy Only",0,IF(S115="Wind Turbine",MIN(U115,P115),IF(OR(S115="Wind-Hybrid", S115="Wind-Solar-Hybrid"),MIN(MAX(P115-T115,0)/INDEX(Queue_Subname_list!$R$6:$T$6,1,MATCH(AH115,Queue_Subname_list!$R$4:$T$4,0)),U115),0)))</f>
        <v>0</v>
      </c>
      <c r="W115" s="10">
        <f t="shared" si="6"/>
        <v>0</v>
      </c>
      <c r="X115" s="10">
        <f>IF(AND(S115="Offshore Wind",OR(Q115="Full Capacity",Q115="Partial Capacity")),IF(J115=Queue_Subname_list!$L$5,M115,0)+IF(K115=Queue_Subname_list!$L$5,N115,0),0)</f>
        <v>0</v>
      </c>
      <c r="Y115" s="10">
        <f>IF(AND(S115="Offshore Wind",Q115="Energy Only"),IF(J115=Queue_Subname_list!$L$5,M115,0)+IF(K115=Queue_Subname_list!$L$5,N115,0),0)</f>
        <v>0</v>
      </c>
      <c r="Z115" s="10">
        <f>IF(J115=Queue_Subname_list!$L$8,MIN(M115,P115),0)+IF(K115=Queue_Subname_list!$L$8,MIN(N115,P115),0)+IF(L115=Queue_Subname_list!$L$8,MIN(O115,P115),0)</f>
        <v>0</v>
      </c>
      <c r="AA115" s="10">
        <f>IF(Q115="Energy Only",0,IF(S115="Solar",MIN(Z115,P115),IF(S115="Solar-Hybrid",MIN(MAX(P115-T115,0)/INDEX(Queue_Subname_list!$R$5:$T$5,1,MATCH(AH115,Queue_Subname_list!$R$4:$T$4,0)),MAX(P115-T115*0.5,0)/INDEX(Queue_Subname_list!$U$5:$W$5,1,MATCH(AH115,Queue_Subname_list!$U$4:$W$4,0)),Z115),0)))</f>
        <v>0</v>
      </c>
      <c r="AB115" s="10">
        <f t="shared" si="7"/>
        <v>0</v>
      </c>
      <c r="AC115" s="10">
        <f>IF(J115=Queue_Subname_list!$L$3,MIN(M115,P115),0)+IF(K115=Queue_Subname_list!$L$3,MIN(N115,P115),0)+IF(L115=Queue_Subname_list!$L$3,MIN(O115,P115),0)</f>
        <v>0</v>
      </c>
      <c r="AD115" s="10">
        <f t="shared" si="8"/>
        <v>0</v>
      </c>
      <c r="AE115" s="10" t="s">
        <v>87</v>
      </c>
      <c r="AF115" s="10" t="s">
        <v>55</v>
      </c>
      <c r="AG115" s="10" t="s">
        <v>88</v>
      </c>
      <c r="AH115" s="10" t="str">
        <f t="shared" si="9"/>
        <v>PGAE</v>
      </c>
      <c r="AI115" s="12" t="s">
        <v>317</v>
      </c>
      <c r="AJ115" s="12" t="str">
        <f>IFERROR(INDEX(Queue_Subname_list!$B$2:$B$598,MATCH($AI115,Queue_Subname_list!$A$2:$A$598,0),1),"not found")</f>
        <v>Llagas</v>
      </c>
      <c r="AK115" s="12">
        <f>IFERROR(INDEX(Queue_Subname_list!$C$2:$C$598,MATCH($AI115,Queue_Subname_list!$A$2:$A$598,0),1),"not found")</f>
        <v>115</v>
      </c>
      <c r="AL115" s="12" t="str" cm="1">
        <f t="array" ref="AL115">IFERROR(MATCH(1,($AJ115=Substation_Info!$B$5:$B$322)*($AK115=Substation_Info!$C$5:$C$322),0),"notfound")</f>
        <v>notfound</v>
      </c>
      <c r="AM115" s="12">
        <f>IF($AL115="notfound",IFERROR(INDEX(Queue_Subname_list!$D$2:$D$594,MATCH($AI115,Queue_Subname_list!$A$2:$A$594,0),1),"not found"),0)</f>
        <v>0</v>
      </c>
      <c r="AN115" s="12">
        <f>IF($AL115="notfound",IFERROR(INDEX(Queue_Subname_list!$E$2:$E$594,MATCH($AI115,Queue_Subname_list!$A$2:$A$594,0),1),"not found"),0)</f>
        <v>0</v>
      </c>
      <c r="AO115" s="12" t="str" cm="1">
        <f t="array" ref="AO115">IF(AM115=0, "N/A",IFERROR(MATCH(1,($AM115=Substation_Info!$B$5:$B$322)*($AN115=Substation_Info!$C$5:$C$322),0),"notfound"))</f>
        <v>N/A</v>
      </c>
      <c r="AP115" s="12">
        <f t="shared" si="10"/>
        <v>0</v>
      </c>
      <c r="AQ115" s="11">
        <v>44166.333333333299</v>
      </c>
      <c r="AR115" s="11">
        <v>45748.291666666701</v>
      </c>
      <c r="AS115" s="10" t="s">
        <v>82</v>
      </c>
      <c r="AT115" s="10" t="s">
        <v>59</v>
      </c>
      <c r="AU115" s="10" t="s">
        <v>59</v>
      </c>
      <c r="AV115" s="10" t="s">
        <v>82</v>
      </c>
      <c r="AW115" s="10" t="s">
        <v>61</v>
      </c>
    </row>
    <row r="116" spans="1:49" s="26" customFormat="1" ht="25" x14ac:dyDescent="0.25">
      <c r="A116" s="32" t="s">
        <v>318</v>
      </c>
      <c r="B116" s="10">
        <v>1443</v>
      </c>
      <c r="C116" s="11">
        <v>43203</v>
      </c>
      <c r="D116" s="11">
        <v>43206.291666666701</v>
      </c>
      <c r="E116" s="10" t="s">
        <v>49</v>
      </c>
      <c r="F116" s="10" t="s">
        <v>316</v>
      </c>
      <c r="G116" s="10" t="s">
        <v>74</v>
      </c>
      <c r="H116" s="10" t="s">
        <v>63</v>
      </c>
      <c r="I116" s="10"/>
      <c r="J116" s="10" t="s">
        <v>75</v>
      </c>
      <c r="K116" s="10" t="s">
        <v>70</v>
      </c>
      <c r="L116" s="10"/>
      <c r="M116" s="10">
        <v>40</v>
      </c>
      <c r="N116" s="10">
        <v>20</v>
      </c>
      <c r="O116" s="10"/>
      <c r="P116" s="10">
        <v>40</v>
      </c>
      <c r="Q116" s="10" t="s">
        <v>65</v>
      </c>
      <c r="R116" s="10" t="s">
        <v>53</v>
      </c>
      <c r="S116" s="10" t="str" cm="1">
        <f t="array" ref="S116">IFERROR(INDEX(Queue_Subname_list!$K$3:$K$22,MATCH(1,($J116=Queue_Subname_list!$L$3:$L$22)*($K116=Queue_Subname_list!$M$3:$M$22)*($L116=Queue_Subname_list!$N$3:$N$22),0)),"Other")</f>
        <v>Solar-Hybrid</v>
      </c>
      <c r="T116" s="10">
        <f>IF(J116=Queue_Subname_list!$L$9,MIN(M116,P116),0)+IF(K116=Queue_Subname_list!$L$9,MIN(N116,P116),0)+IF(L116=Queue_Subname_list!$L$9,MIN(O116,P116),0)</f>
        <v>20</v>
      </c>
      <c r="U116" s="10">
        <f>IF(J116=Queue_Subname_list!$L$4,MIN(M116,P116),0)+IF(K116=Queue_Subname_list!$L$4,MIN(N116,P116),0)+IF(L116=Queue_Subname_list!$L$4,MIN(O116,P116),0)</f>
        <v>0</v>
      </c>
      <c r="V116" s="10">
        <f>IF(Q116="Energy Only",0,IF(S116="Wind Turbine",MIN(U116,P116),IF(OR(S116="Wind-Hybrid", S116="Wind-Solar-Hybrid"),MIN(MAX(P116-T116,0)/INDEX(Queue_Subname_list!$R$6:$T$6,1,MATCH(AH116,Queue_Subname_list!$R$4:$T$4,0)),U116),0)))</f>
        <v>0</v>
      </c>
      <c r="W116" s="10">
        <f t="shared" si="6"/>
        <v>0</v>
      </c>
      <c r="X116" s="10">
        <f>IF(AND(S116="Offshore Wind",OR(Q116="Full Capacity",Q116="Partial Capacity")),IF(J116=Queue_Subname_list!$L$5,M116,0)+IF(K116=Queue_Subname_list!$L$5,N116,0),0)</f>
        <v>0</v>
      </c>
      <c r="Y116" s="10">
        <f>IF(AND(S116="Offshore Wind",Q116="Energy Only"),IF(J116=Queue_Subname_list!$L$5,M116,0)+IF(K116=Queue_Subname_list!$L$5,N116,0),0)</f>
        <v>0</v>
      </c>
      <c r="Z116" s="10">
        <f>IF(J116=Queue_Subname_list!$L$8,MIN(M116,P116),0)+IF(K116=Queue_Subname_list!$L$8,MIN(N116,P116),0)+IF(L116=Queue_Subname_list!$L$8,MIN(O116,P116),0)</f>
        <v>40</v>
      </c>
      <c r="AA116" s="10">
        <f>IF(Q116="Energy Only",0,IF(S116="Solar",MIN(Z116,P116),IF(S116="Solar-Hybrid",MIN(MAX(P116-T116,0)/INDEX(Queue_Subname_list!$R$5:$T$5,1,MATCH(AH116,Queue_Subname_list!$R$4:$T$4,0)),MAX(P116-T116*0.5,0)/INDEX(Queue_Subname_list!$U$5:$W$5,1,MATCH(AH116,Queue_Subname_list!$U$4:$W$4,0)),Z116),0)))</f>
        <v>40</v>
      </c>
      <c r="AB116" s="10">
        <f t="shared" si="7"/>
        <v>0</v>
      </c>
      <c r="AC116" s="10">
        <f>IF(J116=Queue_Subname_list!$L$3,MIN(M116,P116),0)+IF(K116=Queue_Subname_list!$L$3,MIN(N116,P116),0)+IF(L116=Queue_Subname_list!$L$3,MIN(O116,P116),0)</f>
        <v>0</v>
      </c>
      <c r="AD116" s="10">
        <f t="shared" si="8"/>
        <v>0</v>
      </c>
      <c r="AE116" s="10" t="s">
        <v>195</v>
      </c>
      <c r="AF116" s="10" t="s">
        <v>55</v>
      </c>
      <c r="AG116" s="10" t="s">
        <v>88</v>
      </c>
      <c r="AH116" s="10" t="str">
        <f t="shared" si="9"/>
        <v>PGAE</v>
      </c>
      <c r="AI116" s="12" t="s">
        <v>319</v>
      </c>
      <c r="AJ116" s="12" t="str">
        <f>IFERROR(INDEX(Queue_Subname_list!$B$2:$B$598,MATCH($AI116,Queue_Subname_list!$A$2:$A$598,0),1),"not found")</f>
        <v>Olive</v>
      </c>
      <c r="AK116" s="12">
        <f>IFERROR(INDEX(Queue_Subname_list!$C$2:$C$598,MATCH($AI116,Queue_Subname_list!$A$2:$A$598,0),1),"not found")</f>
        <v>115</v>
      </c>
      <c r="AL116" s="12" cm="1">
        <f t="array" ref="AL116">IFERROR(MATCH(1,($AJ116=Substation_Info!$B$5:$B$322)*($AK116=Substation_Info!$C$5:$C$322),0),"notfound")</f>
        <v>192</v>
      </c>
      <c r="AM116" s="12">
        <f>IF($AL116="notfound",IFERROR(INDEX(Queue_Subname_list!$D$2:$D$594,MATCH($AI116,Queue_Subname_list!$A$2:$A$594,0),1),"not found"),0)</f>
        <v>0</v>
      </c>
      <c r="AN116" s="12">
        <f>IF($AL116="notfound",IFERROR(INDEX(Queue_Subname_list!$E$2:$E$594,MATCH($AI116,Queue_Subname_list!$A$2:$A$594,0),1),"not found"),0)</f>
        <v>0</v>
      </c>
      <c r="AO116" s="12" t="str" cm="1">
        <f t="array" ref="AO116">IF(AM116=0, "N/A",IFERROR(MATCH(1,($AM116=Substation_Info!$B$5:$B$322)*($AN116=Substation_Info!$C$5:$C$322),0),"notfound"))</f>
        <v>N/A</v>
      </c>
      <c r="AP116" s="12">
        <f t="shared" si="10"/>
        <v>1</v>
      </c>
      <c r="AQ116" s="11">
        <v>44530.333333333299</v>
      </c>
      <c r="AR116" s="11">
        <v>44993.333333333299</v>
      </c>
      <c r="AS116" s="10" t="s">
        <v>82</v>
      </c>
      <c r="AT116" s="10" t="s">
        <v>59</v>
      </c>
      <c r="AU116" s="10" t="s">
        <v>59</v>
      </c>
      <c r="AV116" s="10" t="s">
        <v>82</v>
      </c>
      <c r="AW116" s="10" t="s">
        <v>61</v>
      </c>
    </row>
    <row r="117" spans="1:49" s="26" customFormat="1" ht="25" x14ac:dyDescent="0.25">
      <c r="A117" s="32" t="s">
        <v>320</v>
      </c>
      <c r="B117" s="10">
        <v>1444</v>
      </c>
      <c r="C117" s="11">
        <v>43194</v>
      </c>
      <c r="D117" s="11">
        <v>43206.291666666701</v>
      </c>
      <c r="E117" s="10" t="s">
        <v>49</v>
      </c>
      <c r="F117" s="10" t="s">
        <v>316</v>
      </c>
      <c r="G117" s="10" t="s">
        <v>74</v>
      </c>
      <c r="H117" s="10" t="s">
        <v>63</v>
      </c>
      <c r="I117" s="10"/>
      <c r="J117" s="10" t="s">
        <v>75</v>
      </c>
      <c r="K117" s="10" t="s">
        <v>70</v>
      </c>
      <c r="L117" s="10"/>
      <c r="M117" s="10">
        <v>150</v>
      </c>
      <c r="N117" s="10">
        <v>150</v>
      </c>
      <c r="O117" s="10"/>
      <c r="P117" s="10">
        <v>150</v>
      </c>
      <c r="Q117" s="10" t="s">
        <v>52</v>
      </c>
      <c r="R117" s="10" t="s">
        <v>53</v>
      </c>
      <c r="S117" s="10" t="str" cm="1">
        <f t="array" ref="S117">IFERROR(INDEX(Queue_Subname_list!$K$3:$K$22,MATCH(1,($J117=Queue_Subname_list!$L$3:$L$22)*($K117=Queue_Subname_list!$M$3:$M$22)*($L117=Queue_Subname_list!$N$3:$N$22),0)),"Other")</f>
        <v>Solar-Hybrid</v>
      </c>
      <c r="T117" s="10">
        <f>IF(J117=Queue_Subname_list!$L$9,MIN(M117,P117),0)+IF(K117=Queue_Subname_list!$L$9,MIN(N117,P117),0)+IF(L117=Queue_Subname_list!$L$9,MIN(O117,P117),0)</f>
        <v>150</v>
      </c>
      <c r="U117" s="10">
        <f>IF(J117=Queue_Subname_list!$L$4,MIN(M117,P117),0)+IF(K117=Queue_Subname_list!$L$4,MIN(N117,P117),0)+IF(L117=Queue_Subname_list!$L$4,MIN(O117,P117),0)</f>
        <v>0</v>
      </c>
      <c r="V117" s="10">
        <f>IF(Q117="Energy Only",0,IF(S117="Wind Turbine",MIN(U117,P117),IF(OR(S117="Wind-Hybrid", S117="Wind-Solar-Hybrid"),MIN(MAX(P117-T117,0)/INDEX(Queue_Subname_list!$R$6:$T$6,1,MATCH(AH117,Queue_Subname_list!$R$4:$T$4,0)),U117),0)))</f>
        <v>0</v>
      </c>
      <c r="W117" s="10">
        <f t="shared" si="6"/>
        <v>0</v>
      </c>
      <c r="X117" s="10">
        <f>IF(AND(S117="Offshore Wind",OR(Q117="Full Capacity",Q117="Partial Capacity")),IF(J117=Queue_Subname_list!$L$5,M117,0)+IF(K117=Queue_Subname_list!$L$5,N117,0),0)</f>
        <v>0</v>
      </c>
      <c r="Y117" s="10">
        <f>IF(AND(S117="Offshore Wind",Q117="Energy Only"),IF(J117=Queue_Subname_list!$L$5,M117,0)+IF(K117=Queue_Subname_list!$L$5,N117,0),0)</f>
        <v>0</v>
      </c>
      <c r="Z117" s="10">
        <f>IF(J117=Queue_Subname_list!$L$8,MIN(M117,P117),0)+IF(K117=Queue_Subname_list!$L$8,MIN(N117,P117),0)+IF(L117=Queue_Subname_list!$L$8,MIN(O117,P117),0)</f>
        <v>150</v>
      </c>
      <c r="AA117" s="10">
        <f>IF(Q117="Energy Only",0,IF(S117="Solar",MIN(Z117,P117),IF(S117="Solar-Hybrid",MIN(MAX(P117-T117,0)/INDEX(Queue_Subname_list!$R$5:$T$5,1,MATCH(AH117,Queue_Subname_list!$R$4:$T$4,0)),MAX(P117-T117*0.5,0)/INDEX(Queue_Subname_list!$U$5:$W$5,1,MATCH(AH117,Queue_Subname_list!$U$4:$W$4,0)),Z117),0)))</f>
        <v>0</v>
      </c>
      <c r="AB117" s="10">
        <f t="shared" si="7"/>
        <v>150</v>
      </c>
      <c r="AC117" s="10">
        <f>IF(J117=Queue_Subname_list!$L$3,MIN(M117,P117),0)+IF(K117=Queue_Subname_list!$L$3,MIN(N117,P117),0)+IF(L117=Queue_Subname_list!$L$3,MIN(O117,P117),0)</f>
        <v>0</v>
      </c>
      <c r="AD117" s="10">
        <f t="shared" si="8"/>
        <v>0</v>
      </c>
      <c r="AE117" s="10" t="s">
        <v>321</v>
      </c>
      <c r="AF117" s="10" t="s">
        <v>55</v>
      </c>
      <c r="AG117" s="10" t="s">
        <v>88</v>
      </c>
      <c r="AH117" s="10" t="str">
        <f t="shared" si="9"/>
        <v>PGAE</v>
      </c>
      <c r="AI117" s="12" t="s">
        <v>322</v>
      </c>
      <c r="AJ117" s="12" t="str">
        <f>IFERROR(INDEX(Queue_Subname_list!$B$2:$B$598,MATCH($AI117,Queue_Subname_list!$A$2:$A$598,0),1),"not found")</f>
        <v>Cortina</v>
      </c>
      <c r="AK117" s="12">
        <f>IFERROR(INDEX(Queue_Subname_list!$C$2:$C$598,MATCH($AI117,Queue_Subname_list!$A$2:$A$598,0),1),"not found")</f>
        <v>115</v>
      </c>
      <c r="AL117" s="12" cm="1">
        <f t="array" ref="AL117">IFERROR(MATCH(1,($AJ117=Substation_Info!$B$5:$B$322)*($AK117=Substation_Info!$C$5:$C$322),0),"notfound")</f>
        <v>50</v>
      </c>
      <c r="AM117" s="12">
        <f>IF($AL117="notfound",IFERROR(INDEX(Queue_Subname_list!$D$2:$D$594,MATCH($AI117,Queue_Subname_list!$A$2:$A$594,0),1),"not found"),0)</f>
        <v>0</v>
      </c>
      <c r="AN117" s="12">
        <f>IF($AL117="notfound",IFERROR(INDEX(Queue_Subname_list!$E$2:$E$594,MATCH($AI117,Queue_Subname_list!$A$2:$A$594,0),1),"not found"),0)</f>
        <v>0</v>
      </c>
      <c r="AO117" s="12" t="str" cm="1">
        <f t="array" ref="AO117">IF(AM117=0, "N/A",IFERROR(MATCH(1,($AM117=Substation_Info!$B$5:$B$322)*($AN117=Substation_Info!$C$5:$C$322),0),"notfound"))</f>
        <v>N/A</v>
      </c>
      <c r="AP117" s="12">
        <f t="shared" si="10"/>
        <v>1</v>
      </c>
      <c r="AQ117" s="11">
        <v>44896.333333333299</v>
      </c>
      <c r="AR117" s="11">
        <v>45809.291666666701</v>
      </c>
      <c r="AS117" s="10" t="s">
        <v>82</v>
      </c>
      <c r="AT117" s="10" t="s">
        <v>59</v>
      </c>
      <c r="AU117" s="10" t="s">
        <v>59</v>
      </c>
      <c r="AV117" s="10" t="s">
        <v>82</v>
      </c>
      <c r="AW117" s="10" t="s">
        <v>61</v>
      </c>
    </row>
    <row r="118" spans="1:49" s="26" customFormat="1" ht="25" x14ac:dyDescent="0.25">
      <c r="A118" s="32" t="s">
        <v>323</v>
      </c>
      <c r="B118" s="10">
        <v>1454</v>
      </c>
      <c r="C118" s="11">
        <v>43199</v>
      </c>
      <c r="D118" s="11">
        <v>43206.291666666701</v>
      </c>
      <c r="E118" s="10" t="s">
        <v>49</v>
      </c>
      <c r="F118" s="10" t="s">
        <v>316</v>
      </c>
      <c r="G118" s="10" t="s">
        <v>63</v>
      </c>
      <c r="H118" s="10"/>
      <c r="I118" s="10"/>
      <c r="J118" s="10" t="s">
        <v>70</v>
      </c>
      <c r="K118" s="10"/>
      <c r="L118" s="10"/>
      <c r="M118" s="10">
        <v>75</v>
      </c>
      <c r="N118" s="10"/>
      <c r="O118" s="10"/>
      <c r="P118" s="10">
        <v>75</v>
      </c>
      <c r="Q118" s="10" t="s">
        <v>65</v>
      </c>
      <c r="R118" s="10"/>
      <c r="S118" s="10" t="str" cm="1">
        <f t="array" ref="S118">IFERROR(INDEX(Queue_Subname_list!$K$3:$K$22,MATCH(1,($J118=Queue_Subname_list!$L$3:$L$22)*($K118=Queue_Subname_list!$M$3:$M$22)*($L118=Queue_Subname_list!$N$3:$N$22),0)),"Other")</f>
        <v>Battery</v>
      </c>
      <c r="T118" s="10">
        <f>IF(J118=Queue_Subname_list!$L$9,MIN(M118,P118),0)+IF(K118=Queue_Subname_list!$L$9,MIN(N118,P118),0)+IF(L118=Queue_Subname_list!$L$9,MIN(O118,P118),0)</f>
        <v>75</v>
      </c>
      <c r="U118" s="10">
        <f>IF(J118=Queue_Subname_list!$L$4,MIN(M118,P118),0)+IF(K118=Queue_Subname_list!$L$4,MIN(N118,P118),0)+IF(L118=Queue_Subname_list!$L$4,MIN(O118,P118),0)</f>
        <v>0</v>
      </c>
      <c r="V118" s="10">
        <f>IF(Q118="Energy Only",0,IF(S118="Wind Turbine",MIN(U118,P118),IF(OR(S118="Wind-Hybrid", S118="Wind-Solar-Hybrid"),MIN(MAX(P118-T118,0)/INDEX(Queue_Subname_list!$R$6:$T$6,1,MATCH(AH118,Queue_Subname_list!$R$4:$T$4,0)),U118),0)))</f>
        <v>0</v>
      </c>
      <c r="W118" s="10">
        <f t="shared" si="6"/>
        <v>0</v>
      </c>
      <c r="X118" s="10">
        <f>IF(AND(S118="Offshore Wind",OR(Q118="Full Capacity",Q118="Partial Capacity")),IF(J118=Queue_Subname_list!$L$5,M118,0)+IF(K118=Queue_Subname_list!$L$5,N118,0),0)</f>
        <v>0</v>
      </c>
      <c r="Y118" s="10">
        <f>IF(AND(S118="Offshore Wind",Q118="Energy Only"),IF(J118=Queue_Subname_list!$L$5,M118,0)+IF(K118=Queue_Subname_list!$L$5,N118,0),0)</f>
        <v>0</v>
      </c>
      <c r="Z118" s="10">
        <f>IF(J118=Queue_Subname_list!$L$8,MIN(M118,P118),0)+IF(K118=Queue_Subname_list!$L$8,MIN(N118,P118),0)+IF(L118=Queue_Subname_list!$L$8,MIN(O118,P118),0)</f>
        <v>0</v>
      </c>
      <c r="AA118" s="10">
        <f>IF(Q118="Energy Only",0,IF(S118="Solar",MIN(Z118,P118),IF(S118="Solar-Hybrid",MIN(MAX(P118-T118,0)/INDEX(Queue_Subname_list!$R$5:$T$5,1,MATCH(AH118,Queue_Subname_list!$R$4:$T$4,0)),MAX(P118-T118*0.5,0)/INDEX(Queue_Subname_list!$U$5:$W$5,1,MATCH(AH118,Queue_Subname_list!$U$4:$W$4,0)),Z118),0)))</f>
        <v>0</v>
      </c>
      <c r="AB118" s="10">
        <f t="shared" si="7"/>
        <v>0</v>
      </c>
      <c r="AC118" s="10">
        <f>IF(J118=Queue_Subname_list!$L$3,MIN(M118,P118),0)+IF(K118=Queue_Subname_list!$L$3,MIN(N118,P118),0)+IF(L118=Queue_Subname_list!$L$3,MIN(O118,P118),0)</f>
        <v>0</v>
      </c>
      <c r="AD118" s="10">
        <f t="shared" si="8"/>
        <v>0</v>
      </c>
      <c r="AE118" s="10" t="s">
        <v>87</v>
      </c>
      <c r="AF118" s="10" t="s">
        <v>55</v>
      </c>
      <c r="AG118" s="10" t="s">
        <v>88</v>
      </c>
      <c r="AH118" s="10" t="str">
        <f t="shared" si="9"/>
        <v>PGAE</v>
      </c>
      <c r="AI118" s="12" t="s">
        <v>324</v>
      </c>
      <c r="AJ118" s="12" t="str">
        <f>IFERROR(INDEX(Queue_Subname_list!$B$2:$B$598,MATCH($AI118,Queue_Subname_list!$A$2:$A$598,0),1),"not found")</f>
        <v>Metcalf</v>
      </c>
      <c r="AK118" s="12">
        <f>IFERROR(INDEX(Queue_Subname_list!$C$2:$C$598,MATCH($AI118,Queue_Subname_list!$A$2:$A$598,0),1),"not found")</f>
        <v>230</v>
      </c>
      <c r="AL118" s="12" cm="1">
        <f t="array" ref="AL118">IFERROR(MATCH(1,($AJ118=Substation_Info!$B$5:$B$322)*($AK118=Substation_Info!$C$5:$C$322),0),"notfound")</f>
        <v>169</v>
      </c>
      <c r="AM118" s="12">
        <f>IF($AL118="notfound",IFERROR(INDEX(Queue_Subname_list!$D$2:$D$594,MATCH($AI118,Queue_Subname_list!$A$2:$A$594,0),1),"not found"),0)</f>
        <v>0</v>
      </c>
      <c r="AN118" s="12">
        <f>IF($AL118="notfound",IFERROR(INDEX(Queue_Subname_list!$E$2:$E$594,MATCH($AI118,Queue_Subname_list!$A$2:$A$594,0),1),"not found"),0)</f>
        <v>0</v>
      </c>
      <c r="AO118" s="12" t="str" cm="1">
        <f t="array" ref="AO118">IF(AM118=0, "N/A",IFERROR(MATCH(1,($AM118=Substation_Info!$B$5:$B$322)*($AN118=Substation_Info!$C$5:$C$322),0),"notfound"))</f>
        <v>N/A</v>
      </c>
      <c r="AP118" s="12">
        <f t="shared" si="10"/>
        <v>1</v>
      </c>
      <c r="AQ118" s="11">
        <v>44196.333333333299</v>
      </c>
      <c r="AR118" s="11">
        <v>45047.291666666701</v>
      </c>
      <c r="AS118" s="10" t="s">
        <v>82</v>
      </c>
      <c r="AT118" s="10" t="s">
        <v>59</v>
      </c>
      <c r="AU118" s="10" t="s">
        <v>59</v>
      </c>
      <c r="AV118" s="10" t="s">
        <v>82</v>
      </c>
      <c r="AW118" s="10" t="s">
        <v>61</v>
      </c>
    </row>
    <row r="119" spans="1:49" s="26" customFormat="1" ht="12.5" x14ac:dyDescent="0.25">
      <c r="A119" s="32" t="s">
        <v>325</v>
      </c>
      <c r="B119" s="10">
        <v>1455</v>
      </c>
      <c r="C119" s="11">
        <v>43202</v>
      </c>
      <c r="D119" s="11">
        <v>43206.291666666701</v>
      </c>
      <c r="E119" s="10" t="s">
        <v>49</v>
      </c>
      <c r="F119" s="10" t="s">
        <v>316</v>
      </c>
      <c r="G119" s="10" t="s">
        <v>63</v>
      </c>
      <c r="H119" s="10" t="s">
        <v>74</v>
      </c>
      <c r="I119" s="10"/>
      <c r="J119" s="10" t="s">
        <v>70</v>
      </c>
      <c r="K119" s="10" t="s">
        <v>75</v>
      </c>
      <c r="L119" s="10"/>
      <c r="M119" s="10">
        <v>80</v>
      </c>
      <c r="N119" s="10">
        <v>83.54</v>
      </c>
      <c r="O119" s="10"/>
      <c r="P119" s="10">
        <v>80</v>
      </c>
      <c r="Q119" s="10" t="s">
        <v>52</v>
      </c>
      <c r="R119" s="10" t="s">
        <v>53</v>
      </c>
      <c r="S119" s="10" t="str" cm="1">
        <f t="array" ref="S119">IFERROR(INDEX(Queue_Subname_list!$K$3:$K$22,MATCH(1,($J119=Queue_Subname_list!$L$3:$L$22)*($K119=Queue_Subname_list!$M$3:$M$22)*($L119=Queue_Subname_list!$N$3:$N$22),0)),"Other")</f>
        <v>Solar-Hybrid</v>
      </c>
      <c r="T119" s="10">
        <f>IF(J119=Queue_Subname_list!$L$9,MIN(M119,P119),0)+IF(K119=Queue_Subname_list!$L$9,MIN(N119,P119),0)+IF(L119=Queue_Subname_list!$L$9,MIN(O119,P119),0)</f>
        <v>80</v>
      </c>
      <c r="U119" s="10">
        <f>IF(J119=Queue_Subname_list!$L$4,MIN(M119,P119),0)+IF(K119=Queue_Subname_list!$L$4,MIN(N119,P119),0)+IF(L119=Queue_Subname_list!$L$4,MIN(O119,P119),0)</f>
        <v>0</v>
      </c>
      <c r="V119" s="10">
        <f>IF(Q119="Energy Only",0,IF(S119="Wind Turbine",MIN(U119,P119),IF(OR(S119="Wind-Hybrid", S119="Wind-Solar-Hybrid"),MIN(MAX(P119-T119,0)/INDEX(Queue_Subname_list!$R$6:$T$6,1,MATCH(AH119,Queue_Subname_list!$R$4:$T$4,0)),U119),0)))</f>
        <v>0</v>
      </c>
      <c r="W119" s="10">
        <f t="shared" si="6"/>
        <v>0</v>
      </c>
      <c r="X119" s="10">
        <f>IF(AND(S119="Offshore Wind",OR(Q119="Full Capacity",Q119="Partial Capacity")),IF(J119=Queue_Subname_list!$L$5,M119,0)+IF(K119=Queue_Subname_list!$L$5,N119,0),0)</f>
        <v>0</v>
      </c>
      <c r="Y119" s="10">
        <f>IF(AND(S119="Offshore Wind",Q119="Energy Only"),IF(J119=Queue_Subname_list!$L$5,M119,0)+IF(K119=Queue_Subname_list!$L$5,N119,0),0)</f>
        <v>0</v>
      </c>
      <c r="Z119" s="10">
        <f>IF(J119=Queue_Subname_list!$L$8,MIN(M119,P119),0)+IF(K119=Queue_Subname_list!$L$8,MIN(N119,P119),0)+IF(L119=Queue_Subname_list!$L$8,MIN(O119,P119),0)</f>
        <v>80</v>
      </c>
      <c r="AA119" s="10">
        <f>IF(Q119="Energy Only",0,IF(S119="Solar",MIN(Z119,P119),IF(S119="Solar-Hybrid",MIN(MAX(P119-T119,0)/INDEX(Queue_Subname_list!$R$5:$T$5,1,MATCH(AH119,Queue_Subname_list!$R$4:$T$4,0)),MAX(P119-T119*0.5,0)/INDEX(Queue_Subname_list!$U$5:$W$5,1,MATCH(AH119,Queue_Subname_list!$U$4:$W$4,0)),Z119),0)))</f>
        <v>0</v>
      </c>
      <c r="AB119" s="10">
        <f t="shared" si="7"/>
        <v>80</v>
      </c>
      <c r="AC119" s="10">
        <f>IF(J119=Queue_Subname_list!$L$3,MIN(M119,P119),0)+IF(K119=Queue_Subname_list!$L$3,MIN(N119,P119),0)+IF(L119=Queue_Subname_list!$L$3,MIN(O119,P119),0)</f>
        <v>0</v>
      </c>
      <c r="AD119" s="10">
        <f t="shared" si="8"/>
        <v>0</v>
      </c>
      <c r="AE119" s="10" t="s">
        <v>321</v>
      </c>
      <c r="AF119" s="10" t="s">
        <v>55</v>
      </c>
      <c r="AG119" s="10" t="s">
        <v>88</v>
      </c>
      <c r="AH119" s="10" t="str">
        <f t="shared" si="9"/>
        <v>PGAE</v>
      </c>
      <c r="AI119" s="12" t="s">
        <v>326</v>
      </c>
      <c r="AJ119" s="12" t="str">
        <f>IFERROR(INDEX(Queue_Subname_list!$B$2:$B$598,MATCH($AI119,Queue_Subname_list!$A$2:$A$598,0),1),"not found")</f>
        <v>Cortina</v>
      </c>
      <c r="AK119" s="12">
        <f>IFERROR(INDEX(Queue_Subname_list!$C$2:$C$598,MATCH($AI119,Queue_Subname_list!$A$2:$A$598,0),1),"not found")</f>
        <v>115</v>
      </c>
      <c r="AL119" s="12" cm="1">
        <f t="array" ref="AL119">IFERROR(MATCH(1,($AJ119=Substation_Info!$B$5:$B$322)*($AK119=Substation_Info!$C$5:$C$322),0),"notfound")</f>
        <v>50</v>
      </c>
      <c r="AM119" s="12">
        <f>IF($AL119="notfound",IFERROR(INDEX(Queue_Subname_list!$D$2:$D$594,MATCH($AI119,Queue_Subname_list!$A$2:$A$594,0),1),"not found"),0)</f>
        <v>0</v>
      </c>
      <c r="AN119" s="12">
        <f>IF($AL119="notfound",IFERROR(INDEX(Queue_Subname_list!$E$2:$E$594,MATCH($AI119,Queue_Subname_list!$A$2:$A$594,0),1),"not found"),0)</f>
        <v>0</v>
      </c>
      <c r="AO119" s="12" t="str" cm="1">
        <f t="array" ref="AO119">IF(AM119=0, "N/A",IFERROR(MATCH(1,($AM119=Substation_Info!$B$5:$B$322)*($AN119=Substation_Info!$C$5:$C$322),0),"notfound"))</f>
        <v>N/A</v>
      </c>
      <c r="AP119" s="12">
        <f t="shared" si="10"/>
        <v>1</v>
      </c>
      <c r="AQ119" s="11">
        <v>44561.333333333299</v>
      </c>
      <c r="AR119" s="11">
        <v>45323.333333333299</v>
      </c>
      <c r="AS119" s="10" t="s">
        <v>82</v>
      </c>
      <c r="AT119" s="10" t="s">
        <v>59</v>
      </c>
      <c r="AU119" s="10" t="s">
        <v>59</v>
      </c>
      <c r="AV119" s="10" t="s">
        <v>82</v>
      </c>
      <c r="AW119" s="10" t="s">
        <v>61</v>
      </c>
    </row>
    <row r="120" spans="1:49" s="26" customFormat="1" ht="25" x14ac:dyDescent="0.25">
      <c r="A120" s="32" t="s">
        <v>327</v>
      </c>
      <c r="B120" s="10">
        <v>1456</v>
      </c>
      <c r="C120" s="11">
        <v>43200</v>
      </c>
      <c r="D120" s="11">
        <v>43206.291666666701</v>
      </c>
      <c r="E120" s="10" t="s">
        <v>49</v>
      </c>
      <c r="F120" s="10" t="s">
        <v>316</v>
      </c>
      <c r="G120" s="10" t="s">
        <v>74</v>
      </c>
      <c r="H120" s="10"/>
      <c r="I120" s="10"/>
      <c r="J120" s="10" t="s">
        <v>75</v>
      </c>
      <c r="K120" s="10"/>
      <c r="L120" s="10"/>
      <c r="M120" s="10">
        <v>102.5</v>
      </c>
      <c r="N120" s="10"/>
      <c r="O120" s="10"/>
      <c r="P120" s="10">
        <v>100</v>
      </c>
      <c r="Q120" s="10" t="s">
        <v>92</v>
      </c>
      <c r="R120" s="10" t="s">
        <v>93</v>
      </c>
      <c r="S120" s="10" t="str" cm="1">
        <f t="array" ref="S120">IFERROR(INDEX(Queue_Subname_list!$K$3:$K$22,MATCH(1,($J120=Queue_Subname_list!$L$3:$L$22)*($K120=Queue_Subname_list!$M$3:$M$22)*($L120=Queue_Subname_list!$N$3:$N$22),0)),"Other")</f>
        <v>Solar</v>
      </c>
      <c r="T120" s="10">
        <f>IF(J120=Queue_Subname_list!$L$9,MIN(M120,P120),0)+IF(K120=Queue_Subname_list!$L$9,MIN(N120,P120),0)+IF(L120=Queue_Subname_list!$L$9,MIN(O120,P120),0)</f>
        <v>0</v>
      </c>
      <c r="U120" s="10">
        <f>IF(J120=Queue_Subname_list!$L$4,MIN(M120,P120),0)+IF(K120=Queue_Subname_list!$L$4,MIN(N120,P120),0)+IF(L120=Queue_Subname_list!$L$4,MIN(O120,P120),0)</f>
        <v>0</v>
      </c>
      <c r="V120" s="10">
        <f>IF(Q120="Energy Only",0,IF(S120="Wind Turbine",MIN(U120,P120),IF(OR(S120="Wind-Hybrid", S120="Wind-Solar-Hybrid"),MIN(MAX(P120-T120,0)/INDEX(Queue_Subname_list!$R$6:$T$6,1,MATCH(AH120,Queue_Subname_list!$R$4:$T$4,0)),U120),0)))</f>
        <v>0</v>
      </c>
      <c r="W120" s="10">
        <f t="shared" si="6"/>
        <v>0</v>
      </c>
      <c r="X120" s="10">
        <f>IF(AND(S120="Offshore Wind",OR(Q120="Full Capacity",Q120="Partial Capacity")),IF(J120=Queue_Subname_list!$L$5,M120,0)+IF(K120=Queue_Subname_list!$L$5,N120,0),0)</f>
        <v>0</v>
      </c>
      <c r="Y120" s="10">
        <f>IF(AND(S120="Offshore Wind",Q120="Energy Only"),IF(J120=Queue_Subname_list!$L$5,M120,0)+IF(K120=Queue_Subname_list!$L$5,N120,0),0)</f>
        <v>0</v>
      </c>
      <c r="Z120" s="10">
        <f>IF(J120=Queue_Subname_list!$L$8,MIN(M120,P120),0)+IF(K120=Queue_Subname_list!$L$8,MIN(N120,P120),0)+IF(L120=Queue_Subname_list!$L$8,MIN(O120,P120),0)</f>
        <v>100</v>
      </c>
      <c r="AA120" s="10">
        <f>IF(Q120="Energy Only",0,IF(S120="Solar",MIN(Z120,P120),IF(S120="Solar-Hybrid",MIN(MAX(P120-T120,0)/INDEX(Queue_Subname_list!$R$5:$T$5,1,MATCH(AH120,Queue_Subname_list!$R$4:$T$4,0)),MAX(P120-T120*0.5,0)/INDEX(Queue_Subname_list!$U$5:$W$5,1,MATCH(AH120,Queue_Subname_list!$U$4:$W$4,0)),Z120),0)))</f>
        <v>0</v>
      </c>
      <c r="AB120" s="10">
        <f t="shared" si="7"/>
        <v>100</v>
      </c>
      <c r="AC120" s="10">
        <f>IF(J120=Queue_Subname_list!$L$3,MIN(M120,P120),0)+IF(K120=Queue_Subname_list!$L$3,MIN(N120,P120),0)+IF(L120=Queue_Subname_list!$L$3,MIN(O120,P120),0)</f>
        <v>0</v>
      </c>
      <c r="AD120" s="10">
        <f t="shared" si="8"/>
        <v>0</v>
      </c>
      <c r="AE120" s="10" t="s">
        <v>124</v>
      </c>
      <c r="AF120" s="10" t="s">
        <v>55</v>
      </c>
      <c r="AG120" s="10" t="s">
        <v>88</v>
      </c>
      <c r="AH120" s="10" t="str">
        <f t="shared" si="9"/>
        <v>PGAE</v>
      </c>
      <c r="AI120" s="12" t="s">
        <v>328</v>
      </c>
      <c r="AJ120" s="12" t="str">
        <f>IFERROR(INDEX(Queue_Subname_list!$B$2:$B$598,MATCH($AI120,Queue_Subname_list!$A$2:$A$598,0),1),"not found")</f>
        <v>Los Banos</v>
      </c>
      <c r="AK120" s="12">
        <f>IFERROR(INDEX(Queue_Subname_list!$C$2:$C$598,MATCH($AI120,Queue_Subname_list!$A$2:$A$598,0),1),"not found")</f>
        <v>230</v>
      </c>
      <c r="AL120" s="12" cm="1">
        <f t="array" ref="AL120">IFERROR(MATCH(1,($AJ120=Substation_Info!$B$5:$B$322)*($AK120=Substation_Info!$C$5:$C$322),0),"notfound")</f>
        <v>148</v>
      </c>
      <c r="AM120" s="12">
        <f>IF($AL120="notfound",IFERROR(INDEX(Queue_Subname_list!$D$2:$D$594,MATCH($AI120,Queue_Subname_list!$A$2:$A$594,0),1),"not found"),0)</f>
        <v>0</v>
      </c>
      <c r="AN120" s="12">
        <f>IF($AL120="notfound",IFERROR(INDEX(Queue_Subname_list!$E$2:$E$594,MATCH($AI120,Queue_Subname_list!$A$2:$A$594,0),1),"not found"),0)</f>
        <v>0</v>
      </c>
      <c r="AO120" s="12" t="str" cm="1">
        <f t="array" ref="AO120">IF(AM120=0, "N/A",IFERROR(MATCH(1,($AM120=Substation_Info!$B$5:$B$322)*($AN120=Substation_Info!$C$5:$C$322),0),"notfound"))</f>
        <v>N/A</v>
      </c>
      <c r="AP120" s="12">
        <f t="shared" si="10"/>
        <v>1</v>
      </c>
      <c r="AQ120" s="11">
        <v>44895.333333333299</v>
      </c>
      <c r="AR120" s="11">
        <v>45695.333333333299</v>
      </c>
      <c r="AS120" s="10" t="s">
        <v>82</v>
      </c>
      <c r="AT120" s="10" t="s">
        <v>59</v>
      </c>
      <c r="AU120" s="10" t="s">
        <v>59</v>
      </c>
      <c r="AV120" s="10" t="s">
        <v>82</v>
      </c>
      <c r="AW120" s="10" t="s">
        <v>61</v>
      </c>
    </row>
    <row r="121" spans="1:49" s="26" customFormat="1" ht="12.5" x14ac:dyDescent="0.25">
      <c r="A121" s="32" t="s">
        <v>329</v>
      </c>
      <c r="B121" s="10">
        <v>1457</v>
      </c>
      <c r="C121" s="11">
        <v>43199</v>
      </c>
      <c r="D121" s="11">
        <v>43206.291666666701</v>
      </c>
      <c r="E121" s="10" t="s">
        <v>49</v>
      </c>
      <c r="F121" s="10" t="s">
        <v>316</v>
      </c>
      <c r="G121" s="10" t="s">
        <v>63</v>
      </c>
      <c r="H121" s="10"/>
      <c r="I121" s="10"/>
      <c r="J121" s="10" t="s">
        <v>70</v>
      </c>
      <c r="K121" s="10"/>
      <c r="L121" s="10"/>
      <c r="M121" s="10">
        <v>3</v>
      </c>
      <c r="N121" s="10"/>
      <c r="O121" s="10"/>
      <c r="P121" s="10">
        <v>3</v>
      </c>
      <c r="Q121" s="10" t="s">
        <v>65</v>
      </c>
      <c r="R121" s="10"/>
      <c r="S121" s="10" t="str" cm="1">
        <f t="array" ref="S121">IFERROR(INDEX(Queue_Subname_list!$K$3:$K$22,MATCH(1,($J121=Queue_Subname_list!$L$3:$L$22)*($K121=Queue_Subname_list!$M$3:$M$22)*($L121=Queue_Subname_list!$N$3:$N$22),0)),"Other")</f>
        <v>Battery</v>
      </c>
      <c r="T121" s="10">
        <f>IF(J121=Queue_Subname_list!$L$9,MIN(M121,P121),0)+IF(K121=Queue_Subname_list!$L$9,MIN(N121,P121),0)+IF(L121=Queue_Subname_list!$L$9,MIN(O121,P121),0)</f>
        <v>3</v>
      </c>
      <c r="U121" s="10">
        <f>IF(J121=Queue_Subname_list!$L$4,MIN(M121,P121),0)+IF(K121=Queue_Subname_list!$L$4,MIN(N121,P121),0)+IF(L121=Queue_Subname_list!$L$4,MIN(O121,P121),0)</f>
        <v>0</v>
      </c>
      <c r="V121" s="10">
        <f>IF(Q121="Energy Only",0,IF(S121="Wind Turbine",MIN(U121,P121),IF(OR(S121="Wind-Hybrid", S121="Wind-Solar-Hybrid"),MIN(MAX(P121-T121,0)/INDEX(Queue_Subname_list!$R$6:$T$6,1,MATCH(AH121,Queue_Subname_list!$R$4:$T$4,0)),U121),0)))</f>
        <v>0</v>
      </c>
      <c r="W121" s="10">
        <f t="shared" si="6"/>
        <v>0</v>
      </c>
      <c r="X121" s="10">
        <f>IF(AND(S121="Offshore Wind",OR(Q121="Full Capacity",Q121="Partial Capacity")),IF(J121=Queue_Subname_list!$L$5,M121,0)+IF(K121=Queue_Subname_list!$L$5,N121,0),0)</f>
        <v>0</v>
      </c>
      <c r="Y121" s="10">
        <f>IF(AND(S121="Offshore Wind",Q121="Energy Only"),IF(J121=Queue_Subname_list!$L$5,M121,0)+IF(K121=Queue_Subname_list!$L$5,N121,0),0)</f>
        <v>0</v>
      </c>
      <c r="Z121" s="10">
        <f>IF(J121=Queue_Subname_list!$L$8,MIN(M121,P121),0)+IF(K121=Queue_Subname_list!$L$8,MIN(N121,P121),0)+IF(L121=Queue_Subname_list!$L$8,MIN(O121,P121),0)</f>
        <v>0</v>
      </c>
      <c r="AA121" s="10">
        <f>IF(Q121="Energy Only",0,IF(S121="Solar",MIN(Z121,P121),IF(S121="Solar-Hybrid",MIN(MAX(P121-T121,0)/INDEX(Queue_Subname_list!$R$5:$T$5,1,MATCH(AH121,Queue_Subname_list!$R$4:$T$4,0)),MAX(P121-T121*0.5,0)/INDEX(Queue_Subname_list!$U$5:$W$5,1,MATCH(AH121,Queue_Subname_list!$U$4:$W$4,0)),Z121),0)))</f>
        <v>0</v>
      </c>
      <c r="AB121" s="10">
        <f t="shared" si="7"/>
        <v>0</v>
      </c>
      <c r="AC121" s="10">
        <f>IF(J121=Queue_Subname_list!$L$3,MIN(M121,P121),0)+IF(K121=Queue_Subname_list!$L$3,MIN(N121,P121),0)+IF(L121=Queue_Subname_list!$L$3,MIN(O121,P121),0)</f>
        <v>0</v>
      </c>
      <c r="AD121" s="10">
        <f t="shared" si="8"/>
        <v>0</v>
      </c>
      <c r="AE121" s="10" t="s">
        <v>87</v>
      </c>
      <c r="AF121" s="10" t="s">
        <v>55</v>
      </c>
      <c r="AG121" s="10" t="s">
        <v>88</v>
      </c>
      <c r="AH121" s="10" t="str">
        <f t="shared" si="9"/>
        <v>PGAE</v>
      </c>
      <c r="AI121" s="12" t="s">
        <v>330</v>
      </c>
      <c r="AJ121" s="12" t="str">
        <f>IFERROR(INDEX(Queue_Subname_list!$B$2:$B$598,MATCH($AI121,Queue_Subname_list!$A$2:$A$598,0),1),"not found")</f>
        <v>Los Esteros</v>
      </c>
      <c r="AK121" s="12">
        <f>IFERROR(INDEX(Queue_Subname_list!$C$2:$C$598,MATCH($AI121,Queue_Subname_list!$A$2:$A$598,0),1),"not found")</f>
        <v>115</v>
      </c>
      <c r="AL121" s="12" cm="1">
        <f t="array" ref="AL121">IFERROR(MATCH(1,($AJ121=Substation_Info!$B$5:$B$322)*($AK121=Substation_Info!$C$5:$C$322),0),"notfound")</f>
        <v>150</v>
      </c>
      <c r="AM121" s="12">
        <f>IF($AL121="notfound",IFERROR(INDEX(Queue_Subname_list!$D$2:$D$594,MATCH($AI121,Queue_Subname_list!$A$2:$A$594,0),1),"not found"),0)</f>
        <v>0</v>
      </c>
      <c r="AN121" s="12">
        <f>IF($AL121="notfound",IFERROR(INDEX(Queue_Subname_list!$E$2:$E$594,MATCH($AI121,Queue_Subname_list!$A$2:$A$594,0),1),"not found"),0)</f>
        <v>0</v>
      </c>
      <c r="AO121" s="12" t="str" cm="1">
        <f t="array" ref="AO121">IF(AM121=0, "N/A",IFERROR(MATCH(1,($AM121=Substation_Info!$B$5:$B$322)*($AN121=Substation_Info!$C$5:$C$322),0),"notfound"))</f>
        <v>N/A</v>
      </c>
      <c r="AP121" s="12">
        <f t="shared" si="10"/>
        <v>1</v>
      </c>
      <c r="AQ121" s="11">
        <v>44166.333333333299</v>
      </c>
      <c r="AR121" s="11">
        <v>44682.291666666701</v>
      </c>
      <c r="AS121" s="10" t="s">
        <v>82</v>
      </c>
      <c r="AT121" s="10" t="s">
        <v>59</v>
      </c>
      <c r="AU121" s="10" t="s">
        <v>59</v>
      </c>
      <c r="AV121" s="10" t="s">
        <v>82</v>
      </c>
      <c r="AW121" s="10"/>
    </row>
    <row r="122" spans="1:49" s="26" customFormat="1" ht="25" x14ac:dyDescent="0.25">
      <c r="A122" s="32" t="s">
        <v>331</v>
      </c>
      <c r="B122" s="10">
        <v>1459</v>
      </c>
      <c r="C122" s="11">
        <v>43202</v>
      </c>
      <c r="D122" s="11">
        <v>43206.291666666701</v>
      </c>
      <c r="E122" s="10" t="s">
        <v>49</v>
      </c>
      <c r="F122" s="10" t="s">
        <v>316</v>
      </c>
      <c r="G122" s="10" t="s">
        <v>51</v>
      </c>
      <c r="H122" s="10"/>
      <c r="I122" s="10"/>
      <c r="J122" s="10" t="s">
        <v>51</v>
      </c>
      <c r="K122" s="10"/>
      <c r="L122" s="10"/>
      <c r="M122" s="10">
        <v>62.5</v>
      </c>
      <c r="N122" s="10"/>
      <c r="O122" s="10"/>
      <c r="P122" s="10">
        <v>60</v>
      </c>
      <c r="Q122" s="10" t="s">
        <v>65</v>
      </c>
      <c r="R122" s="10" t="s">
        <v>53</v>
      </c>
      <c r="S122" s="10" t="str" cm="1">
        <f t="array" ref="S122">IFERROR(INDEX(Queue_Subname_list!$K$3:$K$22,MATCH(1,($J122=Queue_Subname_list!$L$3:$L$22)*($K122=Queue_Subname_list!$M$3:$M$22)*($L122=Queue_Subname_list!$N$3:$N$22),0)),"Other")</f>
        <v>Wind Turbine</v>
      </c>
      <c r="T122" s="10">
        <f>IF(J122=Queue_Subname_list!$L$9,MIN(M122,P122),0)+IF(K122=Queue_Subname_list!$L$9,MIN(N122,P122),0)+IF(L122=Queue_Subname_list!$L$9,MIN(O122,P122),0)</f>
        <v>0</v>
      </c>
      <c r="U122" s="10">
        <f>IF(J122=Queue_Subname_list!$L$4,MIN(M122,P122),0)+IF(K122=Queue_Subname_list!$L$4,MIN(N122,P122),0)+IF(L122=Queue_Subname_list!$L$4,MIN(O122,P122),0)</f>
        <v>60</v>
      </c>
      <c r="V122" s="10">
        <f>IF(Q122="Energy Only",0,IF(S122="Wind Turbine",MIN(U122,P122),IF(OR(S122="Wind-Hybrid", S122="Wind-Solar-Hybrid"),MIN(MAX(P122-T122,0)/INDEX(Queue_Subname_list!$R$6:$T$6,1,MATCH(AH122,Queue_Subname_list!$R$4:$T$4,0)),U122),0)))</f>
        <v>60</v>
      </c>
      <c r="W122" s="10">
        <f t="shared" si="6"/>
        <v>0</v>
      </c>
      <c r="X122" s="10">
        <f>IF(AND(S122="Offshore Wind",OR(Q122="Full Capacity",Q122="Partial Capacity")),IF(J122=Queue_Subname_list!$L$5,M122,0)+IF(K122=Queue_Subname_list!$L$5,N122,0),0)</f>
        <v>0</v>
      </c>
      <c r="Y122" s="10">
        <f>IF(AND(S122="Offshore Wind",Q122="Energy Only"),IF(J122=Queue_Subname_list!$L$5,M122,0)+IF(K122=Queue_Subname_list!$L$5,N122,0),0)</f>
        <v>0</v>
      </c>
      <c r="Z122" s="10">
        <f>IF(J122=Queue_Subname_list!$L$8,MIN(M122,P122),0)+IF(K122=Queue_Subname_list!$L$8,MIN(N122,P122),0)+IF(L122=Queue_Subname_list!$L$8,MIN(O122,P122),0)</f>
        <v>0</v>
      </c>
      <c r="AA122" s="10">
        <f>IF(Q122="Energy Only",0,IF(S122="Solar",MIN(Z122,P122),IF(S122="Solar-Hybrid",MIN(MAX(P122-T122,0)/INDEX(Queue_Subname_list!$R$5:$T$5,1,MATCH(AH122,Queue_Subname_list!$R$4:$T$4,0)),MAX(P122-T122*0.5,0)/INDEX(Queue_Subname_list!$U$5:$W$5,1,MATCH(AH122,Queue_Subname_list!$U$4:$W$4,0)),Z122),0)))</f>
        <v>0</v>
      </c>
      <c r="AB122" s="10">
        <f t="shared" si="7"/>
        <v>0</v>
      </c>
      <c r="AC122" s="10">
        <f>IF(J122=Queue_Subname_list!$L$3,MIN(M122,P122),0)+IF(K122=Queue_Subname_list!$L$3,MIN(N122,P122),0)+IF(L122=Queue_Subname_list!$L$3,MIN(O122,P122),0)</f>
        <v>0</v>
      </c>
      <c r="AD122" s="10">
        <f t="shared" si="8"/>
        <v>0</v>
      </c>
      <c r="AE122" s="10" t="s">
        <v>171</v>
      </c>
      <c r="AF122" s="10" t="s">
        <v>55</v>
      </c>
      <c r="AG122" s="10" t="s">
        <v>88</v>
      </c>
      <c r="AH122" s="10" t="str">
        <f t="shared" si="9"/>
        <v>PGAE</v>
      </c>
      <c r="AI122" s="12" t="s">
        <v>247</v>
      </c>
      <c r="AJ122" s="12" t="str">
        <f>IFERROR(INDEX(Queue_Subname_list!$B$2:$B$598,MATCH($AI122,Queue_Subname_list!$A$2:$A$598,0),1),"not found")</f>
        <v>Tesla</v>
      </c>
      <c r="AK122" s="12">
        <f>IFERROR(INDEX(Queue_Subname_list!$C$2:$C$598,MATCH($AI122,Queue_Subname_list!$A$2:$A$598,0),1),"not found")</f>
        <v>230</v>
      </c>
      <c r="AL122" s="12" cm="1">
        <f t="array" ref="AL122">IFERROR(MATCH(1,($AJ122=Substation_Info!$B$5:$B$322)*($AK122=Substation_Info!$C$5:$C$322),0),"notfound")</f>
        <v>283</v>
      </c>
      <c r="AM122" s="12">
        <f>IF($AL122="notfound",IFERROR(INDEX(Queue_Subname_list!$D$2:$D$594,MATCH($AI122,Queue_Subname_list!$A$2:$A$594,0),1),"not found"),0)</f>
        <v>0</v>
      </c>
      <c r="AN122" s="12">
        <f>IF($AL122="notfound",IFERROR(INDEX(Queue_Subname_list!$E$2:$E$594,MATCH($AI122,Queue_Subname_list!$A$2:$A$594,0),1),"not found"),0)</f>
        <v>0</v>
      </c>
      <c r="AO122" s="12" t="str" cm="1">
        <f t="array" ref="AO122">IF(AM122=0, "N/A",IFERROR(MATCH(1,($AM122=Substation_Info!$B$5:$B$322)*($AN122=Substation_Info!$C$5:$C$322),0),"notfound"))</f>
        <v>N/A</v>
      </c>
      <c r="AP122" s="12">
        <f t="shared" si="10"/>
        <v>1</v>
      </c>
      <c r="AQ122" s="11">
        <v>44545.333333333299</v>
      </c>
      <c r="AR122" s="11">
        <v>44545.333333333299</v>
      </c>
      <c r="AS122" s="10" t="s">
        <v>82</v>
      </c>
      <c r="AT122" s="10" t="s">
        <v>59</v>
      </c>
      <c r="AU122" s="10" t="s">
        <v>59</v>
      </c>
      <c r="AV122" s="10" t="s">
        <v>82</v>
      </c>
      <c r="AW122" s="10" t="s">
        <v>61</v>
      </c>
    </row>
    <row r="123" spans="1:49" s="26" customFormat="1" ht="25" x14ac:dyDescent="0.25">
      <c r="A123" s="32" t="s">
        <v>332</v>
      </c>
      <c r="B123" s="10">
        <v>1460</v>
      </c>
      <c r="C123" s="11">
        <v>43202</v>
      </c>
      <c r="D123" s="11">
        <v>43206.291666666701</v>
      </c>
      <c r="E123" s="10" t="s">
        <v>49</v>
      </c>
      <c r="F123" s="10" t="s">
        <v>316</v>
      </c>
      <c r="G123" s="10" t="s">
        <v>63</v>
      </c>
      <c r="H123" s="10"/>
      <c r="I123" s="10"/>
      <c r="J123" s="10" t="s">
        <v>70</v>
      </c>
      <c r="K123" s="10"/>
      <c r="L123" s="10"/>
      <c r="M123" s="10">
        <v>20</v>
      </c>
      <c r="N123" s="10"/>
      <c r="O123" s="10"/>
      <c r="P123" s="10">
        <v>20</v>
      </c>
      <c r="Q123" s="10" t="s">
        <v>65</v>
      </c>
      <c r="R123" s="10"/>
      <c r="S123" s="10" t="str" cm="1">
        <f t="array" ref="S123">IFERROR(INDEX(Queue_Subname_list!$K$3:$K$22,MATCH(1,($J123=Queue_Subname_list!$L$3:$L$22)*($K123=Queue_Subname_list!$M$3:$M$22)*($L123=Queue_Subname_list!$N$3:$N$22),0)),"Other")</f>
        <v>Battery</v>
      </c>
      <c r="T123" s="10">
        <f>IF(J123=Queue_Subname_list!$L$9,MIN(M123,P123),0)+IF(K123=Queue_Subname_list!$L$9,MIN(N123,P123),0)+IF(L123=Queue_Subname_list!$L$9,MIN(O123,P123),0)</f>
        <v>20</v>
      </c>
      <c r="U123" s="10">
        <f>IF(J123=Queue_Subname_list!$L$4,MIN(M123,P123),0)+IF(K123=Queue_Subname_list!$L$4,MIN(N123,P123),0)+IF(L123=Queue_Subname_list!$L$4,MIN(O123,P123),0)</f>
        <v>0</v>
      </c>
      <c r="V123" s="10">
        <f>IF(Q123="Energy Only",0,IF(S123="Wind Turbine",MIN(U123,P123),IF(OR(S123="Wind-Hybrid", S123="Wind-Solar-Hybrid"),MIN(MAX(P123-T123,0)/INDEX(Queue_Subname_list!$R$6:$T$6,1,MATCH(AH123,Queue_Subname_list!$R$4:$T$4,0)),U123),0)))</f>
        <v>0</v>
      </c>
      <c r="W123" s="10">
        <f t="shared" si="6"/>
        <v>0</v>
      </c>
      <c r="X123" s="10">
        <f>IF(AND(S123="Offshore Wind",OR(Q123="Full Capacity",Q123="Partial Capacity")),IF(J123=Queue_Subname_list!$L$5,M123,0)+IF(K123=Queue_Subname_list!$L$5,N123,0),0)</f>
        <v>0</v>
      </c>
      <c r="Y123" s="10">
        <f>IF(AND(S123="Offshore Wind",Q123="Energy Only"),IF(J123=Queue_Subname_list!$L$5,M123,0)+IF(K123=Queue_Subname_list!$L$5,N123,0),0)</f>
        <v>0</v>
      </c>
      <c r="Z123" s="10">
        <f>IF(J123=Queue_Subname_list!$L$8,MIN(M123,P123),0)+IF(K123=Queue_Subname_list!$L$8,MIN(N123,P123),0)+IF(L123=Queue_Subname_list!$L$8,MIN(O123,P123),0)</f>
        <v>0</v>
      </c>
      <c r="AA123" s="10">
        <f>IF(Q123="Energy Only",0,IF(S123="Solar",MIN(Z123,P123),IF(S123="Solar-Hybrid",MIN(MAX(P123-T123,0)/INDEX(Queue_Subname_list!$R$5:$T$5,1,MATCH(AH123,Queue_Subname_list!$R$4:$T$4,0)),MAX(P123-T123*0.5,0)/INDEX(Queue_Subname_list!$U$5:$W$5,1,MATCH(AH123,Queue_Subname_list!$U$4:$W$4,0)),Z123),0)))</f>
        <v>0</v>
      </c>
      <c r="AB123" s="10">
        <f t="shared" si="7"/>
        <v>0</v>
      </c>
      <c r="AC123" s="10">
        <f>IF(J123=Queue_Subname_list!$L$3,MIN(M123,P123),0)+IF(K123=Queue_Subname_list!$L$3,MIN(N123,P123),0)+IF(L123=Queue_Subname_list!$L$3,MIN(O123,P123),0)</f>
        <v>0</v>
      </c>
      <c r="AD123" s="10">
        <f t="shared" si="8"/>
        <v>0</v>
      </c>
      <c r="AE123" s="10" t="s">
        <v>333</v>
      </c>
      <c r="AF123" s="10" t="s">
        <v>55</v>
      </c>
      <c r="AG123" s="10" t="s">
        <v>88</v>
      </c>
      <c r="AH123" s="10" t="str">
        <f t="shared" si="9"/>
        <v>PGAE</v>
      </c>
      <c r="AI123" s="12" t="s">
        <v>334</v>
      </c>
      <c r="AJ123" s="12" t="str">
        <f>IFERROR(INDEX(Queue_Subname_list!$B$2:$B$598,MATCH($AI123,Queue_Subname_list!$A$2:$A$598,0),1),"not found")</f>
        <v>Christie</v>
      </c>
      <c r="AK123" s="12">
        <f>IFERROR(INDEX(Queue_Subname_list!$C$2:$C$598,MATCH($AI123,Queue_Subname_list!$A$2:$A$598,0),1),"not found")</f>
        <v>60</v>
      </c>
      <c r="AL123" s="12" t="str" cm="1">
        <f t="array" ref="AL123">IFERROR(MATCH(1,($AJ123=Substation_Info!$B$5:$B$322)*($AK123=Substation_Info!$C$5:$C$322),0),"notfound")</f>
        <v>notfound</v>
      </c>
      <c r="AM123" s="12" t="str">
        <f>IF($AL123="notfound",IFERROR(INDEX(Queue_Subname_list!$D$2:$D$594,MATCH($AI123,Queue_Subname_list!$A$2:$A$594,0),1),"not found"),0)</f>
        <v>Martinez</v>
      </c>
      <c r="AN123" s="12">
        <f>IF($AL123="notfound",IFERROR(INDEX(Queue_Subname_list!$E$2:$E$594,MATCH($AI123,Queue_Subname_list!$A$2:$A$594,0),1),"not found"),0)</f>
        <v>115</v>
      </c>
      <c r="AO123" s="12" cm="1">
        <f t="array" ref="AO123">IF(AM123=0, "N/A",IFERROR(MATCH(1,($AM123=Substation_Info!$B$5:$B$322)*($AN123=Substation_Info!$C$5:$C$322),0),"notfound"))</f>
        <v>158</v>
      </c>
      <c r="AP123" s="12">
        <f t="shared" si="10"/>
        <v>1</v>
      </c>
      <c r="AQ123" s="11">
        <v>44561.333333333299</v>
      </c>
      <c r="AR123" s="11">
        <v>45291.333333333299</v>
      </c>
      <c r="AS123" s="10" t="s">
        <v>82</v>
      </c>
      <c r="AT123" s="10" t="s">
        <v>59</v>
      </c>
      <c r="AU123" s="10" t="s">
        <v>59</v>
      </c>
      <c r="AV123" s="10" t="s">
        <v>82</v>
      </c>
      <c r="AW123" s="10" t="s">
        <v>61</v>
      </c>
    </row>
    <row r="124" spans="1:49" s="26" customFormat="1" ht="25" x14ac:dyDescent="0.25">
      <c r="A124" s="32" t="s">
        <v>335</v>
      </c>
      <c r="B124" s="10">
        <v>1461</v>
      </c>
      <c r="C124" s="11">
        <v>43194</v>
      </c>
      <c r="D124" s="11">
        <v>43206.291666666701</v>
      </c>
      <c r="E124" s="10" t="s">
        <v>49</v>
      </c>
      <c r="F124" s="10" t="s">
        <v>316</v>
      </c>
      <c r="G124" s="10" t="s">
        <v>51</v>
      </c>
      <c r="H124" s="10"/>
      <c r="I124" s="10"/>
      <c r="J124" s="10" t="s">
        <v>51</v>
      </c>
      <c r="K124" s="10"/>
      <c r="L124" s="10"/>
      <c r="M124" s="10">
        <v>112.2</v>
      </c>
      <c r="N124" s="10"/>
      <c r="O124" s="10"/>
      <c r="P124" s="10">
        <v>90.7</v>
      </c>
      <c r="Q124" s="10" t="s">
        <v>52</v>
      </c>
      <c r="R124" s="10" t="s">
        <v>53</v>
      </c>
      <c r="S124" s="10" t="str" cm="1">
        <f t="array" ref="S124">IFERROR(INDEX(Queue_Subname_list!$K$3:$K$22,MATCH(1,($J124=Queue_Subname_list!$L$3:$L$22)*($K124=Queue_Subname_list!$M$3:$M$22)*($L124=Queue_Subname_list!$N$3:$N$22),0)),"Other")</f>
        <v>Wind Turbine</v>
      </c>
      <c r="T124" s="10">
        <f>IF(J124=Queue_Subname_list!$L$9,MIN(M124,P124),0)+IF(K124=Queue_Subname_list!$L$9,MIN(N124,P124),0)+IF(L124=Queue_Subname_list!$L$9,MIN(O124,P124),0)</f>
        <v>0</v>
      </c>
      <c r="U124" s="10">
        <f>IF(J124=Queue_Subname_list!$L$4,MIN(M124,P124),0)+IF(K124=Queue_Subname_list!$L$4,MIN(N124,P124),0)+IF(L124=Queue_Subname_list!$L$4,MIN(O124,P124),0)</f>
        <v>90.7</v>
      </c>
      <c r="V124" s="10">
        <f>IF(Q124="Energy Only",0,IF(S124="Wind Turbine",MIN(U124,P124),IF(OR(S124="Wind-Hybrid", S124="Wind-Solar-Hybrid"),MIN(MAX(P124-T124,0)/INDEX(Queue_Subname_list!$R$6:$T$6,1,MATCH(AH124,Queue_Subname_list!$R$4:$T$4,0)),U124),0)))</f>
        <v>90.7</v>
      </c>
      <c r="W124" s="10">
        <f t="shared" si="6"/>
        <v>0</v>
      </c>
      <c r="X124" s="10">
        <f>IF(AND(S124="Offshore Wind",OR(Q124="Full Capacity",Q124="Partial Capacity")),IF(J124=Queue_Subname_list!$L$5,M124,0)+IF(K124=Queue_Subname_list!$L$5,N124,0),0)</f>
        <v>0</v>
      </c>
      <c r="Y124" s="10">
        <f>IF(AND(S124="Offshore Wind",Q124="Energy Only"),IF(J124=Queue_Subname_list!$L$5,M124,0)+IF(K124=Queue_Subname_list!$L$5,N124,0),0)</f>
        <v>0</v>
      </c>
      <c r="Z124" s="10">
        <f>IF(J124=Queue_Subname_list!$L$8,MIN(M124,P124),0)+IF(K124=Queue_Subname_list!$L$8,MIN(N124,P124),0)+IF(L124=Queue_Subname_list!$L$8,MIN(O124,P124),0)</f>
        <v>0</v>
      </c>
      <c r="AA124" s="10">
        <f>IF(Q124="Energy Only",0,IF(S124="Solar",MIN(Z124,P124),IF(S124="Solar-Hybrid",MIN(MAX(P124-T124,0)/INDEX(Queue_Subname_list!$R$5:$T$5,1,MATCH(AH124,Queue_Subname_list!$R$4:$T$4,0)),MAX(P124-T124*0.5,0)/INDEX(Queue_Subname_list!$U$5:$W$5,1,MATCH(AH124,Queue_Subname_list!$U$4:$W$4,0)),Z124),0)))</f>
        <v>0</v>
      </c>
      <c r="AB124" s="10">
        <f t="shared" si="7"/>
        <v>0</v>
      </c>
      <c r="AC124" s="10">
        <f>IF(J124=Queue_Subname_list!$L$3,MIN(M124,P124),0)+IF(K124=Queue_Subname_list!$L$3,MIN(N124,P124),0)+IF(L124=Queue_Subname_list!$L$3,MIN(O124,P124),0)</f>
        <v>0</v>
      </c>
      <c r="AD124" s="10">
        <f t="shared" si="8"/>
        <v>0</v>
      </c>
      <c r="AE124" s="10" t="s">
        <v>171</v>
      </c>
      <c r="AF124" s="10" t="s">
        <v>55</v>
      </c>
      <c r="AG124" s="10" t="s">
        <v>88</v>
      </c>
      <c r="AH124" s="10" t="str">
        <f t="shared" si="9"/>
        <v>PGAE</v>
      </c>
      <c r="AI124" s="12" t="s">
        <v>336</v>
      </c>
      <c r="AJ124" s="12" t="str">
        <f>IFERROR(INDEX(Queue_Subname_list!$B$2:$B$598,MATCH($AI124,Queue_Subname_list!$A$2:$A$598,0),1),"not found")</f>
        <v>Kelso</v>
      </c>
      <c r="AK124" s="12">
        <f>IFERROR(INDEX(Queue_Subname_list!$C$2:$C$598,MATCH($AI124,Queue_Subname_list!$A$2:$A$598,0),1),"not found")</f>
        <v>230</v>
      </c>
      <c r="AL124" s="12" cm="1">
        <f t="array" ref="AL124">IFERROR(MATCH(1,($AJ124=Substation_Info!$B$5:$B$322)*($AK124=Substation_Info!$C$5:$C$322),0),"notfound")</f>
        <v>126</v>
      </c>
      <c r="AM124" s="12">
        <f>IF($AL124="notfound",IFERROR(INDEX(Queue_Subname_list!$D$2:$D$594,MATCH($AI124,Queue_Subname_list!$A$2:$A$594,0),1),"not found"),0)</f>
        <v>0</v>
      </c>
      <c r="AN124" s="12">
        <f>IF($AL124="notfound",IFERROR(INDEX(Queue_Subname_list!$E$2:$E$594,MATCH($AI124,Queue_Subname_list!$A$2:$A$594,0),1),"not found"),0)</f>
        <v>0</v>
      </c>
      <c r="AO124" s="12" t="str" cm="1">
        <f t="array" ref="AO124">IF(AM124=0, "N/A",IFERROR(MATCH(1,($AM124=Substation_Info!$B$5:$B$322)*($AN124=Substation_Info!$C$5:$C$322),0),"notfound"))</f>
        <v>N/A</v>
      </c>
      <c r="AP124" s="12">
        <f t="shared" si="10"/>
        <v>1</v>
      </c>
      <c r="AQ124" s="11">
        <v>44196.333333333299</v>
      </c>
      <c r="AR124" s="11">
        <v>44917.333333333299</v>
      </c>
      <c r="AS124" s="10" t="s">
        <v>82</v>
      </c>
      <c r="AT124" s="10" t="s">
        <v>59</v>
      </c>
      <c r="AU124" s="10" t="s">
        <v>59</v>
      </c>
      <c r="AV124" s="10" t="s">
        <v>82</v>
      </c>
      <c r="AW124" s="10" t="s">
        <v>61</v>
      </c>
    </row>
    <row r="125" spans="1:49" s="26" customFormat="1" ht="25" x14ac:dyDescent="0.25">
      <c r="A125" s="32" t="s">
        <v>337</v>
      </c>
      <c r="B125" s="10">
        <v>1463</v>
      </c>
      <c r="C125" s="11">
        <v>43194</v>
      </c>
      <c r="D125" s="11">
        <v>43206.291666666701</v>
      </c>
      <c r="E125" s="10" t="s">
        <v>49</v>
      </c>
      <c r="F125" s="10" t="s">
        <v>316</v>
      </c>
      <c r="G125" s="10" t="s">
        <v>51</v>
      </c>
      <c r="H125" s="10"/>
      <c r="I125" s="10"/>
      <c r="J125" s="10" t="s">
        <v>51</v>
      </c>
      <c r="K125" s="10"/>
      <c r="L125" s="10"/>
      <c r="M125" s="10">
        <v>92.353999999999999</v>
      </c>
      <c r="N125" s="10"/>
      <c r="O125" s="10"/>
      <c r="P125" s="10">
        <v>90.8</v>
      </c>
      <c r="Q125" s="10" t="s">
        <v>65</v>
      </c>
      <c r="R125" s="10" t="s">
        <v>53</v>
      </c>
      <c r="S125" s="10" t="str" cm="1">
        <f t="array" ref="S125">IFERROR(INDEX(Queue_Subname_list!$K$3:$K$22,MATCH(1,($J125=Queue_Subname_list!$L$3:$L$22)*($K125=Queue_Subname_list!$M$3:$M$22)*($L125=Queue_Subname_list!$N$3:$N$22),0)),"Other")</f>
        <v>Wind Turbine</v>
      </c>
      <c r="T125" s="10">
        <f>IF(J125=Queue_Subname_list!$L$9,MIN(M125,P125),0)+IF(K125=Queue_Subname_list!$L$9,MIN(N125,P125),0)+IF(L125=Queue_Subname_list!$L$9,MIN(O125,P125),0)</f>
        <v>0</v>
      </c>
      <c r="U125" s="10">
        <f>IF(J125=Queue_Subname_list!$L$4,MIN(M125,P125),0)+IF(K125=Queue_Subname_list!$L$4,MIN(N125,P125),0)+IF(L125=Queue_Subname_list!$L$4,MIN(O125,P125),0)</f>
        <v>90.8</v>
      </c>
      <c r="V125" s="10">
        <f>IF(Q125="Energy Only",0,IF(S125="Wind Turbine",MIN(U125,P125),IF(OR(S125="Wind-Hybrid", S125="Wind-Solar-Hybrid"),MIN(MAX(P125-T125,0)/INDEX(Queue_Subname_list!$R$6:$T$6,1,MATCH(AH125,Queue_Subname_list!$R$4:$T$4,0)),U125),0)))</f>
        <v>90.8</v>
      </c>
      <c r="W125" s="10">
        <f t="shared" si="6"/>
        <v>0</v>
      </c>
      <c r="X125" s="10">
        <f>IF(AND(S125="Offshore Wind",OR(Q125="Full Capacity",Q125="Partial Capacity")),IF(J125=Queue_Subname_list!$L$5,M125,0)+IF(K125=Queue_Subname_list!$L$5,N125,0),0)</f>
        <v>0</v>
      </c>
      <c r="Y125" s="10">
        <f>IF(AND(S125="Offshore Wind",Q125="Energy Only"),IF(J125=Queue_Subname_list!$L$5,M125,0)+IF(K125=Queue_Subname_list!$L$5,N125,0),0)</f>
        <v>0</v>
      </c>
      <c r="Z125" s="10">
        <f>IF(J125=Queue_Subname_list!$L$8,MIN(M125,P125),0)+IF(K125=Queue_Subname_list!$L$8,MIN(N125,P125),0)+IF(L125=Queue_Subname_list!$L$8,MIN(O125,P125),0)</f>
        <v>0</v>
      </c>
      <c r="AA125" s="10">
        <f>IF(Q125="Energy Only",0,IF(S125="Solar",MIN(Z125,P125),IF(S125="Solar-Hybrid",MIN(MAX(P125-T125,0)/INDEX(Queue_Subname_list!$R$5:$T$5,1,MATCH(AH125,Queue_Subname_list!$R$4:$T$4,0)),MAX(P125-T125*0.5,0)/INDEX(Queue_Subname_list!$U$5:$W$5,1,MATCH(AH125,Queue_Subname_list!$U$4:$W$4,0)),Z125),0)))</f>
        <v>0</v>
      </c>
      <c r="AB125" s="10">
        <f t="shared" si="7"/>
        <v>0</v>
      </c>
      <c r="AC125" s="10">
        <f>IF(J125=Queue_Subname_list!$L$3,MIN(M125,P125),0)+IF(K125=Queue_Subname_list!$L$3,MIN(N125,P125),0)+IF(L125=Queue_Subname_list!$L$3,MIN(O125,P125),0)</f>
        <v>0</v>
      </c>
      <c r="AD125" s="10">
        <f t="shared" si="8"/>
        <v>0</v>
      </c>
      <c r="AE125" s="10" t="s">
        <v>242</v>
      </c>
      <c r="AF125" s="10" t="s">
        <v>55</v>
      </c>
      <c r="AG125" s="10" t="s">
        <v>88</v>
      </c>
      <c r="AH125" s="10" t="str">
        <f t="shared" si="9"/>
        <v>PGAE</v>
      </c>
      <c r="AI125" s="12" t="s">
        <v>338</v>
      </c>
      <c r="AJ125" s="12" t="str">
        <f>IFERROR(INDEX(Queue_Subname_list!$B$2:$B$598,MATCH($AI125,Queue_Subname_list!$A$2:$A$598,0),1),"not found")</f>
        <v>Birds Landing</v>
      </c>
      <c r="AK125" s="12">
        <f>IFERROR(INDEX(Queue_Subname_list!$C$2:$C$598,MATCH($AI125,Queue_Subname_list!$A$2:$A$598,0),1),"not found")</f>
        <v>230</v>
      </c>
      <c r="AL125" s="12" cm="1">
        <f t="array" ref="AL125">IFERROR(MATCH(1,($AJ125=Substation_Info!$B$5:$B$322)*($AK125=Substation_Info!$C$5:$C$322),0),"notfound")</f>
        <v>18</v>
      </c>
      <c r="AM125" s="12">
        <f>IF($AL125="notfound",IFERROR(INDEX(Queue_Subname_list!$D$2:$D$594,MATCH($AI125,Queue_Subname_list!$A$2:$A$594,0),1),"not found"),0)</f>
        <v>0</v>
      </c>
      <c r="AN125" s="12">
        <f>IF($AL125="notfound",IFERROR(INDEX(Queue_Subname_list!$E$2:$E$594,MATCH($AI125,Queue_Subname_list!$A$2:$A$594,0),1),"not found"),0)</f>
        <v>0</v>
      </c>
      <c r="AO125" s="12" t="str" cm="1">
        <f t="array" ref="AO125">IF(AM125=0, "N/A",IFERROR(MATCH(1,($AM125=Substation_Info!$B$5:$B$322)*($AN125=Substation_Info!$C$5:$C$322),0),"notfound"))</f>
        <v>N/A</v>
      </c>
      <c r="AP125" s="12">
        <f t="shared" si="10"/>
        <v>1</v>
      </c>
      <c r="AQ125" s="11">
        <v>45016.291666666701</v>
      </c>
      <c r="AR125" s="11">
        <v>45777.291666666701</v>
      </c>
      <c r="AS125" s="10" t="s">
        <v>82</v>
      </c>
      <c r="AT125" s="10" t="s">
        <v>59</v>
      </c>
      <c r="AU125" s="10" t="s">
        <v>59</v>
      </c>
      <c r="AV125" s="10" t="s">
        <v>82</v>
      </c>
      <c r="AW125" s="10" t="s">
        <v>61</v>
      </c>
    </row>
    <row r="126" spans="1:49" s="26" customFormat="1" ht="37.5" x14ac:dyDescent="0.25">
      <c r="A126" s="32" t="s">
        <v>339</v>
      </c>
      <c r="B126" s="10">
        <v>1470</v>
      </c>
      <c r="C126" s="11">
        <v>43203</v>
      </c>
      <c r="D126" s="11">
        <v>43206.291666666701</v>
      </c>
      <c r="E126" s="10" t="s">
        <v>49</v>
      </c>
      <c r="F126" s="10" t="s">
        <v>316</v>
      </c>
      <c r="G126" s="10" t="s">
        <v>63</v>
      </c>
      <c r="H126" s="10"/>
      <c r="I126" s="10"/>
      <c r="J126" s="10" t="s">
        <v>70</v>
      </c>
      <c r="K126" s="10"/>
      <c r="L126" s="10"/>
      <c r="M126" s="10">
        <v>106.2</v>
      </c>
      <c r="N126" s="10"/>
      <c r="O126" s="10"/>
      <c r="P126" s="10">
        <v>99.7</v>
      </c>
      <c r="Q126" s="10" t="s">
        <v>65</v>
      </c>
      <c r="R126" s="10"/>
      <c r="S126" s="10" t="str" cm="1">
        <f t="array" ref="S126">IFERROR(INDEX(Queue_Subname_list!$K$3:$K$22,MATCH(1,($J126=Queue_Subname_list!$L$3:$L$22)*($K126=Queue_Subname_list!$M$3:$M$22)*($L126=Queue_Subname_list!$N$3:$N$22),0)),"Other")</f>
        <v>Battery</v>
      </c>
      <c r="T126" s="10">
        <f>IF(J126=Queue_Subname_list!$L$9,MIN(M126,P126),0)+IF(K126=Queue_Subname_list!$L$9,MIN(N126,P126),0)+IF(L126=Queue_Subname_list!$L$9,MIN(O126,P126),0)</f>
        <v>99.7</v>
      </c>
      <c r="U126" s="10">
        <f>IF(J126=Queue_Subname_list!$L$4,MIN(M126,P126),0)+IF(K126=Queue_Subname_list!$L$4,MIN(N126,P126),0)+IF(L126=Queue_Subname_list!$L$4,MIN(O126,P126),0)</f>
        <v>0</v>
      </c>
      <c r="V126" s="10">
        <f>IF(Q126="Energy Only",0,IF(S126="Wind Turbine",MIN(U126,P126),IF(OR(S126="Wind-Hybrid", S126="Wind-Solar-Hybrid"),MIN(MAX(P126-T126,0)/INDEX(Queue_Subname_list!$R$6:$T$6,1,MATCH(AH126,Queue_Subname_list!$R$4:$T$4,0)),U126),0)))</f>
        <v>0</v>
      </c>
      <c r="W126" s="10">
        <f t="shared" si="6"/>
        <v>0</v>
      </c>
      <c r="X126" s="10">
        <f>IF(AND(S126="Offshore Wind",OR(Q126="Full Capacity",Q126="Partial Capacity")),IF(J126=Queue_Subname_list!$L$5,M126,0)+IF(K126=Queue_Subname_list!$L$5,N126,0),0)</f>
        <v>0</v>
      </c>
      <c r="Y126" s="10">
        <f>IF(AND(S126="Offshore Wind",Q126="Energy Only"),IF(J126=Queue_Subname_list!$L$5,M126,0)+IF(K126=Queue_Subname_list!$L$5,N126,0),0)</f>
        <v>0</v>
      </c>
      <c r="Z126" s="10">
        <f>IF(J126=Queue_Subname_list!$L$8,MIN(M126,P126),0)+IF(K126=Queue_Subname_list!$L$8,MIN(N126,P126),0)+IF(L126=Queue_Subname_list!$L$8,MIN(O126,P126),0)</f>
        <v>0</v>
      </c>
      <c r="AA126" s="10">
        <f>IF(Q126="Energy Only",0,IF(S126="Solar",MIN(Z126,P126),IF(S126="Solar-Hybrid",MIN(MAX(P126-T126,0)/INDEX(Queue_Subname_list!$R$5:$T$5,1,MATCH(AH126,Queue_Subname_list!$R$4:$T$4,0)),MAX(P126-T126*0.5,0)/INDEX(Queue_Subname_list!$U$5:$W$5,1,MATCH(AH126,Queue_Subname_list!$U$4:$W$4,0)),Z126),0)))</f>
        <v>0</v>
      </c>
      <c r="AB126" s="10">
        <f t="shared" si="7"/>
        <v>0</v>
      </c>
      <c r="AC126" s="10">
        <f>IF(J126=Queue_Subname_list!$L$3,MIN(M126,P126),0)+IF(K126=Queue_Subname_list!$L$3,MIN(N126,P126),0)+IF(L126=Queue_Subname_list!$L$3,MIN(O126,P126),0)</f>
        <v>0</v>
      </c>
      <c r="AD126" s="10">
        <f t="shared" si="8"/>
        <v>0</v>
      </c>
      <c r="AE126" s="10" t="s">
        <v>340</v>
      </c>
      <c r="AF126" s="10" t="s">
        <v>55</v>
      </c>
      <c r="AG126" s="10" t="s">
        <v>88</v>
      </c>
      <c r="AH126" s="10" t="str">
        <f t="shared" si="9"/>
        <v>PGAE</v>
      </c>
      <c r="AI126" s="12" t="s">
        <v>341</v>
      </c>
      <c r="AJ126" s="12" t="str">
        <f>IFERROR(INDEX(Queue_Subname_list!$B$2:$B$598,MATCH($AI126,Queue_Subname_list!$A$2:$A$598,0),1),"not found")</f>
        <v>Mesa</v>
      </c>
      <c r="AK126" s="12">
        <f>IFERROR(INDEX(Queue_Subname_list!$C$2:$C$598,MATCH($AI126,Queue_Subname_list!$A$2:$A$598,0),1),"not found")</f>
        <v>230</v>
      </c>
      <c r="AL126" s="12" cm="1">
        <f t="array" ref="AL126">IFERROR(MATCH(1,($AJ126=Substation_Info!$B$5:$B$322)*($AK126=Substation_Info!$C$5:$C$322),0),"notfound")</f>
        <v>167</v>
      </c>
      <c r="AM126" s="12">
        <f>IF($AL126="notfound",IFERROR(INDEX(Queue_Subname_list!$D$2:$D$594,MATCH($AI126,Queue_Subname_list!$A$2:$A$594,0),1),"not found"),0)</f>
        <v>0</v>
      </c>
      <c r="AN126" s="12">
        <f>IF($AL126="notfound",IFERROR(INDEX(Queue_Subname_list!$E$2:$E$594,MATCH($AI126,Queue_Subname_list!$A$2:$A$594,0),1),"not found"),0)</f>
        <v>0</v>
      </c>
      <c r="AO126" s="12" t="str" cm="1">
        <f t="array" ref="AO126">IF(AM126=0, "N/A",IFERROR(MATCH(1,($AM126=Substation_Info!$B$5:$B$322)*($AN126=Substation_Info!$C$5:$C$322),0),"notfound"))</f>
        <v>N/A</v>
      </c>
      <c r="AP126" s="12">
        <f t="shared" si="10"/>
        <v>1</v>
      </c>
      <c r="AQ126" s="11">
        <v>44531.333333333299</v>
      </c>
      <c r="AR126" s="11">
        <v>45297.333333333299</v>
      </c>
      <c r="AS126" s="10" t="s">
        <v>82</v>
      </c>
      <c r="AT126" s="10" t="s">
        <v>59</v>
      </c>
      <c r="AU126" s="10" t="s">
        <v>59</v>
      </c>
      <c r="AV126" s="10" t="s">
        <v>82</v>
      </c>
      <c r="AW126" s="10" t="s">
        <v>156</v>
      </c>
    </row>
    <row r="127" spans="1:49" s="26" customFormat="1" ht="25" x14ac:dyDescent="0.25">
      <c r="A127" s="32" t="s">
        <v>342</v>
      </c>
      <c r="B127" s="10">
        <v>1479</v>
      </c>
      <c r="C127" s="11">
        <v>43201</v>
      </c>
      <c r="D127" s="11">
        <v>43206.291666666701</v>
      </c>
      <c r="E127" s="10" t="s">
        <v>49</v>
      </c>
      <c r="F127" s="10" t="s">
        <v>316</v>
      </c>
      <c r="G127" s="10" t="s">
        <v>63</v>
      </c>
      <c r="H127" s="10"/>
      <c r="I127" s="10"/>
      <c r="J127" s="10" t="s">
        <v>70</v>
      </c>
      <c r="K127" s="10"/>
      <c r="L127" s="10"/>
      <c r="M127" s="10">
        <v>309.3</v>
      </c>
      <c r="N127" s="10"/>
      <c r="O127" s="10"/>
      <c r="P127" s="10">
        <v>300.10000000000002</v>
      </c>
      <c r="Q127" s="10" t="s">
        <v>65</v>
      </c>
      <c r="R127" s="10"/>
      <c r="S127" s="10" t="str" cm="1">
        <f t="array" ref="S127">IFERROR(INDEX(Queue_Subname_list!$K$3:$K$22,MATCH(1,($J127=Queue_Subname_list!$L$3:$L$22)*($K127=Queue_Subname_list!$M$3:$M$22)*($L127=Queue_Subname_list!$N$3:$N$22),0)),"Other")</f>
        <v>Battery</v>
      </c>
      <c r="T127" s="10">
        <f>IF(J127=Queue_Subname_list!$L$9,MIN(M127,P127),0)+IF(K127=Queue_Subname_list!$L$9,MIN(N127,P127),0)+IF(L127=Queue_Subname_list!$L$9,MIN(O127,P127),0)</f>
        <v>300.10000000000002</v>
      </c>
      <c r="U127" s="10">
        <f>IF(J127=Queue_Subname_list!$L$4,MIN(M127,P127),0)+IF(K127=Queue_Subname_list!$L$4,MIN(N127,P127),0)+IF(L127=Queue_Subname_list!$L$4,MIN(O127,P127),0)</f>
        <v>0</v>
      </c>
      <c r="V127" s="10">
        <f>IF(Q127="Energy Only",0,IF(S127="Wind Turbine",MIN(U127,P127),IF(OR(S127="Wind-Hybrid", S127="Wind-Solar-Hybrid"),MIN(MAX(P127-T127,0)/INDEX(Queue_Subname_list!$R$6:$T$6,1,MATCH(AH127,Queue_Subname_list!$R$4:$T$4,0)),U127),0)))</f>
        <v>0</v>
      </c>
      <c r="W127" s="10">
        <f t="shared" si="6"/>
        <v>0</v>
      </c>
      <c r="X127" s="10">
        <f>IF(AND(S127="Offshore Wind",OR(Q127="Full Capacity",Q127="Partial Capacity")),IF(J127=Queue_Subname_list!$L$5,M127,0)+IF(K127=Queue_Subname_list!$L$5,N127,0),0)</f>
        <v>0</v>
      </c>
      <c r="Y127" s="10">
        <f>IF(AND(S127="Offshore Wind",Q127="Energy Only"),IF(J127=Queue_Subname_list!$L$5,M127,0)+IF(K127=Queue_Subname_list!$L$5,N127,0),0)</f>
        <v>0</v>
      </c>
      <c r="Z127" s="10">
        <f>IF(J127=Queue_Subname_list!$L$8,MIN(M127,P127),0)+IF(K127=Queue_Subname_list!$L$8,MIN(N127,P127),0)+IF(L127=Queue_Subname_list!$L$8,MIN(O127,P127),0)</f>
        <v>0</v>
      </c>
      <c r="AA127" s="10">
        <f>IF(Q127="Energy Only",0,IF(S127="Solar",MIN(Z127,P127),IF(S127="Solar-Hybrid",MIN(MAX(P127-T127,0)/INDEX(Queue_Subname_list!$R$5:$T$5,1,MATCH(AH127,Queue_Subname_list!$R$4:$T$4,0)),MAX(P127-T127*0.5,0)/INDEX(Queue_Subname_list!$U$5:$W$5,1,MATCH(AH127,Queue_Subname_list!$U$4:$W$4,0)),Z127),0)))</f>
        <v>0</v>
      </c>
      <c r="AB127" s="10">
        <f t="shared" si="7"/>
        <v>0</v>
      </c>
      <c r="AC127" s="10">
        <f>IF(J127=Queue_Subname_list!$L$3,MIN(M127,P127),0)+IF(K127=Queue_Subname_list!$L$3,MIN(N127,P127),0)+IF(L127=Queue_Subname_list!$L$3,MIN(O127,P127),0)</f>
        <v>0</v>
      </c>
      <c r="AD127" s="10">
        <f t="shared" si="8"/>
        <v>0</v>
      </c>
      <c r="AE127" s="10" t="s">
        <v>136</v>
      </c>
      <c r="AF127" s="10" t="s">
        <v>55</v>
      </c>
      <c r="AG127" s="10" t="s">
        <v>88</v>
      </c>
      <c r="AH127" s="10" t="str">
        <f t="shared" si="9"/>
        <v>PGAE</v>
      </c>
      <c r="AI127" s="12" t="s">
        <v>343</v>
      </c>
      <c r="AJ127" s="12" t="str">
        <f>IFERROR(INDEX(Queue_Subname_list!$B$2:$B$598,MATCH($AI127,Queue_Subname_list!$A$2:$A$598,0),1),"not found")</f>
        <v>Gates</v>
      </c>
      <c r="AK127" s="12">
        <f>IFERROR(INDEX(Queue_Subname_list!$C$2:$C$598,MATCH($AI127,Queue_Subname_list!$A$2:$A$598,0),1),"not found")</f>
        <v>500</v>
      </c>
      <c r="AL127" s="12" cm="1">
        <f t="array" ref="AL127">IFERROR(MATCH(1,($AJ127=Substation_Info!$B$5:$B$322)*($AK127=Substation_Info!$C$5:$C$322),0),"notfound")</f>
        <v>85</v>
      </c>
      <c r="AM127" s="12">
        <f>IF($AL127="notfound",IFERROR(INDEX(Queue_Subname_list!$D$2:$D$594,MATCH($AI127,Queue_Subname_list!$A$2:$A$594,0),1),"not found"),0)</f>
        <v>0</v>
      </c>
      <c r="AN127" s="12">
        <f>IF($AL127="notfound",IFERROR(INDEX(Queue_Subname_list!$E$2:$E$594,MATCH($AI127,Queue_Subname_list!$A$2:$A$594,0),1),"not found"),0)</f>
        <v>0</v>
      </c>
      <c r="AO127" s="12" t="str" cm="1">
        <f t="array" ref="AO127">IF(AM127=0, "N/A",IFERROR(MATCH(1,($AM127=Substation_Info!$B$5:$B$322)*($AN127=Substation_Info!$C$5:$C$322),0),"notfound"))</f>
        <v>N/A</v>
      </c>
      <c r="AP127" s="12">
        <f t="shared" si="10"/>
        <v>1</v>
      </c>
      <c r="AQ127" s="11">
        <v>44896.333333333299</v>
      </c>
      <c r="AR127" s="11">
        <v>45931.291666666701</v>
      </c>
      <c r="AS127" s="10" t="s">
        <v>82</v>
      </c>
      <c r="AT127" s="10" t="s">
        <v>59</v>
      </c>
      <c r="AU127" s="10" t="s">
        <v>59</v>
      </c>
      <c r="AV127" s="10" t="s">
        <v>82</v>
      </c>
      <c r="AW127" s="10" t="s">
        <v>61</v>
      </c>
    </row>
    <row r="128" spans="1:49" s="26" customFormat="1" ht="12.5" x14ac:dyDescent="0.25">
      <c r="A128" s="32" t="s">
        <v>344</v>
      </c>
      <c r="B128" s="10">
        <v>1484</v>
      </c>
      <c r="C128" s="11">
        <v>43200</v>
      </c>
      <c r="D128" s="11">
        <v>43206.291666666701</v>
      </c>
      <c r="E128" s="10" t="s">
        <v>49</v>
      </c>
      <c r="F128" s="10" t="s">
        <v>316</v>
      </c>
      <c r="G128" s="10" t="s">
        <v>345</v>
      </c>
      <c r="H128" s="10"/>
      <c r="I128" s="10"/>
      <c r="J128" s="10" t="s">
        <v>86</v>
      </c>
      <c r="K128" s="10"/>
      <c r="L128" s="10"/>
      <c r="M128" s="10">
        <v>63</v>
      </c>
      <c r="N128" s="10"/>
      <c r="O128" s="10"/>
      <c r="P128" s="10">
        <v>63</v>
      </c>
      <c r="Q128" s="10" t="s">
        <v>65</v>
      </c>
      <c r="R128" s="10"/>
      <c r="S128" s="10" t="str" cm="1">
        <f t="array" ref="S128">IFERROR(INDEX(Queue_Subname_list!$K$3:$K$22,MATCH(1,($J128=Queue_Subname_list!$L$3:$L$22)*($K128=Queue_Subname_list!$M$3:$M$22)*($L128=Queue_Subname_list!$N$3:$N$22),0)),"Other")</f>
        <v>Other</v>
      </c>
      <c r="T128" s="10">
        <f>IF(J128=Queue_Subname_list!$L$9,MIN(M128,P128),0)+IF(K128=Queue_Subname_list!$L$9,MIN(N128,P128),0)+IF(L128=Queue_Subname_list!$L$9,MIN(O128,P128),0)</f>
        <v>0</v>
      </c>
      <c r="U128" s="10">
        <f>IF(J128=Queue_Subname_list!$L$4,MIN(M128,P128),0)+IF(K128=Queue_Subname_list!$L$4,MIN(N128,P128),0)+IF(L128=Queue_Subname_list!$L$4,MIN(O128,P128),0)</f>
        <v>0</v>
      </c>
      <c r="V128" s="10">
        <f>IF(Q128="Energy Only",0,IF(S128="Wind Turbine",MIN(U128,P128),IF(OR(S128="Wind-Hybrid", S128="Wind-Solar-Hybrid"),MIN(MAX(P128-T128,0)/INDEX(Queue_Subname_list!$R$6:$T$6,1,MATCH(AH128,Queue_Subname_list!$R$4:$T$4,0)),U128),0)))</f>
        <v>0</v>
      </c>
      <c r="W128" s="10">
        <f t="shared" si="6"/>
        <v>0</v>
      </c>
      <c r="X128" s="10">
        <f>IF(AND(S128="Offshore Wind",OR(Q128="Full Capacity",Q128="Partial Capacity")),IF(J128=Queue_Subname_list!$L$5,M128,0)+IF(K128=Queue_Subname_list!$L$5,N128,0),0)</f>
        <v>0</v>
      </c>
      <c r="Y128" s="10">
        <f>IF(AND(S128="Offshore Wind",Q128="Energy Only"),IF(J128=Queue_Subname_list!$L$5,M128,0)+IF(K128=Queue_Subname_list!$L$5,N128,0),0)</f>
        <v>0</v>
      </c>
      <c r="Z128" s="10">
        <f>IF(J128=Queue_Subname_list!$L$8,MIN(M128,P128),0)+IF(K128=Queue_Subname_list!$L$8,MIN(N128,P128),0)+IF(L128=Queue_Subname_list!$L$8,MIN(O128,P128),0)</f>
        <v>0</v>
      </c>
      <c r="AA128" s="10">
        <f>IF(Q128="Energy Only",0,IF(S128="Solar",MIN(Z128,P128),IF(S128="Solar-Hybrid",MIN(MAX(P128-T128,0)/INDEX(Queue_Subname_list!$R$5:$T$5,1,MATCH(AH128,Queue_Subname_list!$R$4:$T$4,0)),MAX(P128-T128*0.5,0)/INDEX(Queue_Subname_list!$U$5:$W$5,1,MATCH(AH128,Queue_Subname_list!$U$4:$W$4,0)),Z128),0)))</f>
        <v>0</v>
      </c>
      <c r="AB128" s="10">
        <f t="shared" si="7"/>
        <v>0</v>
      </c>
      <c r="AC128" s="10">
        <f>IF(J128=Queue_Subname_list!$L$3,MIN(M128,P128),0)+IF(K128=Queue_Subname_list!$L$3,MIN(N128,P128),0)+IF(L128=Queue_Subname_list!$L$3,MIN(O128,P128),0)</f>
        <v>0</v>
      </c>
      <c r="AD128" s="10">
        <f t="shared" si="8"/>
        <v>0</v>
      </c>
      <c r="AE128" s="10" t="s">
        <v>136</v>
      </c>
      <c r="AF128" s="10" t="s">
        <v>55</v>
      </c>
      <c r="AG128" s="10" t="s">
        <v>88</v>
      </c>
      <c r="AH128" s="10" t="str">
        <f t="shared" si="9"/>
        <v>PGAE</v>
      </c>
      <c r="AI128" s="12" t="s">
        <v>346</v>
      </c>
      <c r="AJ128" s="12" t="str">
        <f>IFERROR(INDEX(Queue_Subname_list!$B$2:$B$598,MATCH($AI128,Queue_Subname_list!$A$2:$A$598,0),1),"not found")</f>
        <v>Panoche</v>
      </c>
      <c r="AK128" s="12">
        <f>IFERROR(INDEX(Queue_Subname_list!$C$2:$C$598,MATCH($AI128,Queue_Subname_list!$A$2:$A$598,0),1),"not found")</f>
        <v>230</v>
      </c>
      <c r="AL128" s="12" cm="1">
        <f t="array" ref="AL128">IFERROR(MATCH(1,($AJ128=Substation_Info!$B$5:$B$322)*($AK128=Substation_Info!$C$5:$C$322),0),"notfound")</f>
        <v>203</v>
      </c>
      <c r="AM128" s="12">
        <f>IF($AL128="notfound",IFERROR(INDEX(Queue_Subname_list!$D$2:$D$594,MATCH($AI128,Queue_Subname_list!$A$2:$A$594,0),1),"not found"),0)</f>
        <v>0</v>
      </c>
      <c r="AN128" s="12">
        <f>IF($AL128="notfound",IFERROR(INDEX(Queue_Subname_list!$E$2:$E$594,MATCH($AI128,Queue_Subname_list!$A$2:$A$594,0),1),"not found"),0)</f>
        <v>0</v>
      </c>
      <c r="AO128" s="12" t="str" cm="1">
        <f t="array" ref="AO128">IF(AM128=0, "N/A",IFERROR(MATCH(1,($AM128=Substation_Info!$B$5:$B$322)*($AN128=Substation_Info!$C$5:$C$322),0),"notfound"))</f>
        <v>N/A</v>
      </c>
      <c r="AP128" s="12">
        <f t="shared" si="10"/>
        <v>1</v>
      </c>
      <c r="AQ128" s="11">
        <v>44013.291666666701</v>
      </c>
      <c r="AR128" s="11">
        <v>44742.291666666701</v>
      </c>
      <c r="AS128" s="10" t="s">
        <v>82</v>
      </c>
      <c r="AT128" s="10" t="s">
        <v>59</v>
      </c>
      <c r="AU128" s="10" t="s">
        <v>59</v>
      </c>
      <c r="AV128" s="10" t="s">
        <v>82</v>
      </c>
      <c r="AW128" s="10"/>
    </row>
    <row r="129" spans="1:49" s="26" customFormat="1" ht="25" x14ac:dyDescent="0.25">
      <c r="A129" s="32" t="s">
        <v>347</v>
      </c>
      <c r="B129" s="10">
        <v>1491</v>
      </c>
      <c r="C129" s="11">
        <v>43204</v>
      </c>
      <c r="D129" s="11">
        <v>43206.291666666701</v>
      </c>
      <c r="E129" s="10" t="s">
        <v>49</v>
      </c>
      <c r="F129" s="10" t="s">
        <v>316</v>
      </c>
      <c r="G129" s="10" t="s">
        <v>51</v>
      </c>
      <c r="H129" s="10"/>
      <c r="I129" s="10"/>
      <c r="J129" s="55" t="s">
        <v>4331</v>
      </c>
      <c r="K129" s="10"/>
      <c r="L129" s="10"/>
      <c r="M129" s="10">
        <v>161.92500000000001</v>
      </c>
      <c r="N129" s="10"/>
      <c r="O129" s="10"/>
      <c r="P129" s="10">
        <v>156</v>
      </c>
      <c r="Q129" s="10" t="s">
        <v>92</v>
      </c>
      <c r="R129" s="10" t="s">
        <v>93</v>
      </c>
      <c r="S129" s="10" t="str" cm="1">
        <f t="array" ref="S129">IFERROR(INDEX(Queue_Subname_list!$K$3:$K$22,MATCH(1,($J129=Queue_Subname_list!$L$3:$L$22)*($K129=Queue_Subname_list!$M$3:$M$22)*($L129=Queue_Subname_list!$N$3:$N$22),0)),"Other")</f>
        <v>Offshore Wind</v>
      </c>
      <c r="T129" s="10">
        <f>IF(J129=Queue_Subname_list!$L$9,MIN(M129,P129),0)+IF(K129=Queue_Subname_list!$L$9,MIN(N129,P129),0)+IF(L129=Queue_Subname_list!$L$9,MIN(O129,P129),0)</f>
        <v>0</v>
      </c>
      <c r="U129" s="10">
        <f>IF(J129=Queue_Subname_list!$L$4,MIN(M129,P129),0)+IF(K129=Queue_Subname_list!$L$4,MIN(N129,P129),0)+IF(L129=Queue_Subname_list!$L$4,MIN(O129,P129),0)</f>
        <v>0</v>
      </c>
      <c r="V129" s="10">
        <f>IF(Q129="Energy Only",0,IF(S129="Wind Turbine",MIN(U129,P129),IF(OR(S129="Wind-Hybrid", S129="Wind-Solar-Hybrid"),MIN(MAX(P129-T129,0)/INDEX(Queue_Subname_list!$R$6:$T$6,1,MATCH(AH129,Queue_Subname_list!$R$4:$T$4,0)),U129),0)))</f>
        <v>0</v>
      </c>
      <c r="W129" s="10">
        <f t="shared" si="6"/>
        <v>0</v>
      </c>
      <c r="X129" s="10">
        <f>IF(AND(S129="Offshore Wind",OR(Q129="Full Capacity",Q129="Partial Capacity")),IF(J129=Queue_Subname_list!$L$5,M129,0)+IF(K129=Queue_Subname_list!$L$5,N129,0),0)</f>
        <v>0</v>
      </c>
      <c r="Y129" s="10">
        <f>IF(AND(S129="Offshore Wind",Q129="Energy Only"),IF(J129=Queue_Subname_list!$L$5,M129,0)+IF(K129=Queue_Subname_list!$L$5,N129,0),0)</f>
        <v>161.92500000000001</v>
      </c>
      <c r="Z129" s="10">
        <f>IF(J129=Queue_Subname_list!$L$8,MIN(M129,P129),0)+IF(K129=Queue_Subname_list!$L$8,MIN(N129,P129),0)+IF(L129=Queue_Subname_list!$L$8,MIN(O129,P129),0)</f>
        <v>0</v>
      </c>
      <c r="AA129" s="10">
        <f>IF(Q129="Energy Only",0,IF(S129="Solar",MIN(Z129,P129),IF(S129="Solar-Hybrid",MIN(MAX(P129-T129,0)/INDEX(Queue_Subname_list!$R$5:$T$5,1,MATCH(AH129,Queue_Subname_list!$R$4:$T$4,0)),MAX(P129-T129*0.5,0)/INDEX(Queue_Subname_list!$U$5:$W$5,1,MATCH(AH129,Queue_Subname_list!$U$4:$W$4,0)),Z129),0)))</f>
        <v>0</v>
      </c>
      <c r="AB129" s="10">
        <f t="shared" si="7"/>
        <v>0</v>
      </c>
      <c r="AC129" s="10">
        <f>IF(J129=Queue_Subname_list!$L$3,MIN(M129,P129),0)+IF(K129=Queue_Subname_list!$L$3,MIN(N129,P129),0)+IF(L129=Queue_Subname_list!$L$3,MIN(O129,P129),0)</f>
        <v>0</v>
      </c>
      <c r="AD129" s="10">
        <f t="shared" si="8"/>
        <v>0</v>
      </c>
      <c r="AE129" s="10" t="s">
        <v>348</v>
      </c>
      <c r="AF129" s="10" t="s">
        <v>55</v>
      </c>
      <c r="AG129" s="10" t="s">
        <v>88</v>
      </c>
      <c r="AH129" s="10" t="str">
        <f t="shared" si="9"/>
        <v>PGAE</v>
      </c>
      <c r="AI129" s="12" t="s">
        <v>349</v>
      </c>
      <c r="AJ129" s="12" t="str">
        <f>IFERROR(INDEX(Queue_Subname_list!$B$2:$B$598,MATCH($AI129,Queue_Subname_list!$A$2:$A$598,0),1),"not found")</f>
        <v>Humboldt</v>
      </c>
      <c r="AK129" s="12">
        <f>IFERROR(INDEX(Queue_Subname_list!$C$2:$C$598,MATCH($AI129,Queue_Subname_list!$A$2:$A$598,0),1),"not found")</f>
        <v>115</v>
      </c>
      <c r="AL129" s="12" cm="1">
        <f t="array" ref="AL129">IFERROR(MATCH(1,($AJ129=Substation_Info!$B$5:$B$322)*($AK129=Substation_Info!$C$5:$C$322),0),"notfound")</f>
        <v>108</v>
      </c>
      <c r="AM129" s="12">
        <f>IF($AL129="notfound",IFERROR(INDEX(Queue_Subname_list!$D$2:$D$594,MATCH($AI129,Queue_Subname_list!$A$2:$A$594,0),1),"not found"),0)</f>
        <v>0</v>
      </c>
      <c r="AN129" s="12">
        <f>IF($AL129="notfound",IFERROR(INDEX(Queue_Subname_list!$E$2:$E$594,MATCH($AI129,Queue_Subname_list!$A$2:$A$594,0),1),"not found"),0)</f>
        <v>0</v>
      </c>
      <c r="AO129" s="12" t="str" cm="1">
        <f t="array" ref="AO129">IF(AM129=0, "N/A",IFERROR(MATCH(1,($AM129=Substation_Info!$B$5:$B$322)*($AN129=Substation_Info!$C$5:$C$322),0),"notfound"))</f>
        <v>N/A</v>
      </c>
      <c r="AP129" s="12">
        <f t="shared" si="10"/>
        <v>1</v>
      </c>
      <c r="AQ129" s="11">
        <v>45566.291666666701</v>
      </c>
      <c r="AR129" s="11">
        <v>46082.333333333299</v>
      </c>
      <c r="AS129" s="10" t="s">
        <v>82</v>
      </c>
      <c r="AT129" s="10" t="s">
        <v>59</v>
      </c>
      <c r="AU129" s="10" t="s">
        <v>59</v>
      </c>
      <c r="AV129" s="10" t="s">
        <v>82</v>
      </c>
      <c r="AW129" s="10"/>
    </row>
    <row r="130" spans="1:49" s="26" customFormat="1" ht="25" x14ac:dyDescent="0.25">
      <c r="A130" s="32" t="s">
        <v>350</v>
      </c>
      <c r="B130" s="10">
        <v>1493</v>
      </c>
      <c r="C130" s="11">
        <v>43206</v>
      </c>
      <c r="D130" s="11">
        <v>43206.291666666701</v>
      </c>
      <c r="E130" s="10" t="s">
        <v>49</v>
      </c>
      <c r="F130" s="10" t="s">
        <v>316</v>
      </c>
      <c r="G130" s="10" t="s">
        <v>74</v>
      </c>
      <c r="H130" s="10" t="s">
        <v>63</v>
      </c>
      <c r="I130" s="10"/>
      <c r="J130" s="10" t="s">
        <v>75</v>
      </c>
      <c r="K130" s="10" t="s">
        <v>70</v>
      </c>
      <c r="L130" s="10"/>
      <c r="M130" s="10">
        <v>61.3</v>
      </c>
      <c r="N130" s="10">
        <v>55.2</v>
      </c>
      <c r="O130" s="10"/>
      <c r="P130" s="10">
        <v>60</v>
      </c>
      <c r="Q130" s="10" t="s">
        <v>52</v>
      </c>
      <c r="R130" s="10" t="s">
        <v>53</v>
      </c>
      <c r="S130" s="10" t="str" cm="1">
        <f t="array" ref="S130">IFERROR(INDEX(Queue_Subname_list!$K$3:$K$22,MATCH(1,($J130=Queue_Subname_list!$L$3:$L$22)*($K130=Queue_Subname_list!$M$3:$M$22)*($L130=Queue_Subname_list!$N$3:$N$22),0)),"Other")</f>
        <v>Solar-Hybrid</v>
      </c>
      <c r="T130" s="10">
        <f>IF(J130=Queue_Subname_list!$L$9,MIN(M130,P130),0)+IF(K130=Queue_Subname_list!$L$9,MIN(N130,P130),0)+IF(L130=Queue_Subname_list!$L$9,MIN(O130,P130),0)</f>
        <v>55.2</v>
      </c>
      <c r="U130" s="10">
        <f>IF(J130=Queue_Subname_list!$L$4,MIN(M130,P130),0)+IF(K130=Queue_Subname_list!$L$4,MIN(N130,P130),0)+IF(L130=Queue_Subname_list!$L$4,MIN(O130,P130),0)</f>
        <v>0</v>
      </c>
      <c r="V130" s="10">
        <f>IF(Q130="Energy Only",0,IF(S130="Wind Turbine",MIN(U130,P130),IF(OR(S130="Wind-Hybrid", S130="Wind-Solar-Hybrid"),MIN(MAX(P130-T130,0)/INDEX(Queue_Subname_list!$R$6:$T$6,1,MATCH(AH130,Queue_Subname_list!$R$4:$T$4,0)),U130),0)))</f>
        <v>0</v>
      </c>
      <c r="W130" s="10">
        <f t="shared" si="6"/>
        <v>0</v>
      </c>
      <c r="X130" s="10">
        <f>IF(AND(S130="Offshore Wind",OR(Q130="Full Capacity",Q130="Partial Capacity")),IF(J130=Queue_Subname_list!$L$5,M130,0)+IF(K130=Queue_Subname_list!$L$5,N130,0),0)</f>
        <v>0</v>
      </c>
      <c r="Y130" s="10">
        <f>IF(AND(S130="Offshore Wind",Q130="Energy Only"),IF(J130=Queue_Subname_list!$L$5,M130,0)+IF(K130=Queue_Subname_list!$L$5,N130,0),0)</f>
        <v>0</v>
      </c>
      <c r="Z130" s="10">
        <f>IF(J130=Queue_Subname_list!$L$8,MIN(M130,P130),0)+IF(K130=Queue_Subname_list!$L$8,MIN(N130,P130),0)+IF(L130=Queue_Subname_list!$L$8,MIN(O130,P130),0)</f>
        <v>60</v>
      </c>
      <c r="AA130" s="10">
        <f>IF(Q130="Energy Only",0,IF(S130="Solar",MIN(Z130,P130),IF(S130="Solar-Hybrid",MIN(MAX(P130-T130,0)/INDEX(Queue_Subname_list!$R$5:$T$5,1,MATCH(AH130,Queue_Subname_list!$R$4:$T$4,0)),MAX(P130-T130*0.5,0)/INDEX(Queue_Subname_list!$U$5:$W$5,1,MATCH(AH130,Queue_Subname_list!$U$4:$W$4,0)),Z130),0)))</f>
        <v>47.999999999999972</v>
      </c>
      <c r="AB130" s="10">
        <f t="shared" si="7"/>
        <v>12.000000000000028</v>
      </c>
      <c r="AC130" s="10">
        <f>IF(J130=Queue_Subname_list!$L$3,MIN(M130,P130),0)+IF(K130=Queue_Subname_list!$L$3,MIN(N130,P130),0)+IF(L130=Queue_Subname_list!$L$3,MIN(O130,P130),0)</f>
        <v>0</v>
      </c>
      <c r="AD130" s="10">
        <f t="shared" si="8"/>
        <v>0</v>
      </c>
      <c r="AE130" s="10" t="s">
        <v>101</v>
      </c>
      <c r="AF130" s="10" t="s">
        <v>55</v>
      </c>
      <c r="AG130" s="10" t="s">
        <v>88</v>
      </c>
      <c r="AH130" s="10" t="str">
        <f t="shared" si="9"/>
        <v>PGAE</v>
      </c>
      <c r="AI130" s="12" t="s">
        <v>351</v>
      </c>
      <c r="AJ130" s="12" t="str">
        <f>IFERROR(INDEX(Queue_Subname_list!$B$2:$B$598,MATCH($AI130,Queue_Subname_list!$A$2:$A$598,0),1),"not found")</f>
        <v>Arco</v>
      </c>
      <c r="AK130" s="12">
        <f>IFERROR(INDEX(Queue_Subname_list!$C$2:$C$598,MATCH($AI130,Queue_Subname_list!$A$2:$A$598,0),1),"not found")</f>
        <v>230</v>
      </c>
      <c r="AL130" s="12" cm="1">
        <f t="array" ref="AL130">IFERROR(MATCH(1,($AJ130=Substation_Info!$B$5:$B$322)*($AK130=Substation_Info!$C$5:$C$322),0),"notfound")</f>
        <v>6</v>
      </c>
      <c r="AM130" s="12">
        <f>IF($AL130="notfound",IFERROR(INDEX(Queue_Subname_list!$D$2:$D$594,MATCH($AI130,Queue_Subname_list!$A$2:$A$594,0),1),"not found"),0)</f>
        <v>0</v>
      </c>
      <c r="AN130" s="12">
        <f>IF($AL130="notfound",IFERROR(INDEX(Queue_Subname_list!$E$2:$E$594,MATCH($AI130,Queue_Subname_list!$A$2:$A$594,0),1),"not found"),0)</f>
        <v>0</v>
      </c>
      <c r="AO130" s="12" t="str" cm="1">
        <f t="array" ref="AO130">IF(AM130=0, "N/A",IFERROR(MATCH(1,($AM130=Substation_Info!$B$5:$B$322)*($AN130=Substation_Info!$C$5:$C$322),0),"notfound"))</f>
        <v>N/A</v>
      </c>
      <c r="AP130" s="12">
        <f t="shared" si="10"/>
        <v>1</v>
      </c>
      <c r="AQ130" s="11">
        <v>44866.291666666701</v>
      </c>
      <c r="AR130" s="11">
        <v>45725.333333333299</v>
      </c>
      <c r="AS130" s="10" t="s">
        <v>82</v>
      </c>
      <c r="AT130" s="10" t="s">
        <v>59</v>
      </c>
      <c r="AU130" s="10" t="s">
        <v>59</v>
      </c>
      <c r="AV130" s="10" t="s">
        <v>82</v>
      </c>
      <c r="AW130" s="10" t="s">
        <v>61</v>
      </c>
    </row>
    <row r="131" spans="1:49" s="26" customFormat="1" ht="25" x14ac:dyDescent="0.25">
      <c r="A131" s="32" t="s">
        <v>352</v>
      </c>
      <c r="B131" s="10">
        <v>1495</v>
      </c>
      <c r="C131" s="11">
        <v>43203</v>
      </c>
      <c r="D131" s="11">
        <v>43206.291666666701</v>
      </c>
      <c r="E131" s="10" t="s">
        <v>49</v>
      </c>
      <c r="F131" s="10" t="s">
        <v>316</v>
      </c>
      <c r="G131" s="10" t="s">
        <v>63</v>
      </c>
      <c r="H131" s="10" t="s">
        <v>74</v>
      </c>
      <c r="I131" s="10"/>
      <c r="J131" s="10" t="s">
        <v>70</v>
      </c>
      <c r="K131" s="10" t="s">
        <v>75</v>
      </c>
      <c r="L131" s="10"/>
      <c r="M131" s="10">
        <v>25.2</v>
      </c>
      <c r="N131" s="10">
        <v>66.599999999999994</v>
      </c>
      <c r="O131" s="10"/>
      <c r="P131" s="10">
        <v>64.900000000000006</v>
      </c>
      <c r="Q131" s="10" t="s">
        <v>65</v>
      </c>
      <c r="R131" s="10" t="s">
        <v>53</v>
      </c>
      <c r="S131" s="10" t="str" cm="1">
        <f t="array" ref="S131">IFERROR(INDEX(Queue_Subname_list!$K$3:$K$22,MATCH(1,($J131=Queue_Subname_list!$L$3:$L$22)*($K131=Queue_Subname_list!$M$3:$M$22)*($L131=Queue_Subname_list!$N$3:$N$22),0)),"Other")</f>
        <v>Solar-Hybrid</v>
      </c>
      <c r="T131" s="10">
        <f>IF(J131=Queue_Subname_list!$L$9,MIN(M131,P131),0)+IF(K131=Queue_Subname_list!$L$9,MIN(N131,P131),0)+IF(L131=Queue_Subname_list!$L$9,MIN(O131,P131),0)</f>
        <v>25.2</v>
      </c>
      <c r="U131" s="10">
        <f>IF(J131=Queue_Subname_list!$L$4,MIN(M131,P131),0)+IF(K131=Queue_Subname_list!$L$4,MIN(N131,P131),0)+IF(L131=Queue_Subname_list!$L$4,MIN(O131,P131),0)</f>
        <v>0</v>
      </c>
      <c r="V131" s="10">
        <f>IF(Q131="Energy Only",0,IF(S131="Wind Turbine",MIN(U131,P131),IF(OR(S131="Wind-Hybrid", S131="Wind-Solar-Hybrid"),MIN(MAX(P131-T131,0)/INDEX(Queue_Subname_list!$R$6:$T$6,1,MATCH(AH131,Queue_Subname_list!$R$4:$T$4,0)),U131),0)))</f>
        <v>0</v>
      </c>
      <c r="W131" s="10">
        <f t="shared" si="6"/>
        <v>0</v>
      </c>
      <c r="X131" s="10">
        <f>IF(AND(S131="Offshore Wind",OR(Q131="Full Capacity",Q131="Partial Capacity")),IF(J131=Queue_Subname_list!$L$5,M131,0)+IF(K131=Queue_Subname_list!$L$5,N131,0),0)</f>
        <v>0</v>
      </c>
      <c r="Y131" s="10">
        <f>IF(AND(S131="Offshore Wind",Q131="Energy Only"),IF(J131=Queue_Subname_list!$L$5,M131,0)+IF(K131=Queue_Subname_list!$L$5,N131,0),0)</f>
        <v>0</v>
      </c>
      <c r="Z131" s="10">
        <f>IF(J131=Queue_Subname_list!$L$8,MIN(M131,P131),0)+IF(K131=Queue_Subname_list!$L$8,MIN(N131,P131),0)+IF(L131=Queue_Subname_list!$L$8,MIN(O131,P131),0)</f>
        <v>64.900000000000006</v>
      </c>
      <c r="AA131" s="10">
        <f>IF(Q131="Energy Only",0,IF(S131="Solar",MIN(Z131,P131),IF(S131="Solar-Hybrid",MIN(MAX(P131-T131,0)/INDEX(Queue_Subname_list!$R$5:$T$5,1,MATCH(AH131,Queue_Subname_list!$R$4:$T$4,0)),MAX(P131-T131*0.5,0)/INDEX(Queue_Subname_list!$U$5:$W$5,1,MATCH(AH131,Queue_Subname_list!$U$4:$W$4,0)),Z131),0)))</f>
        <v>64.900000000000006</v>
      </c>
      <c r="AB131" s="10">
        <f t="shared" si="7"/>
        <v>0</v>
      </c>
      <c r="AC131" s="10">
        <f>IF(J131=Queue_Subname_list!$L$3,MIN(M131,P131),0)+IF(K131=Queue_Subname_list!$L$3,MIN(N131,P131),0)+IF(L131=Queue_Subname_list!$L$3,MIN(O131,P131),0)</f>
        <v>0</v>
      </c>
      <c r="AD131" s="10">
        <f t="shared" si="8"/>
        <v>0</v>
      </c>
      <c r="AE131" s="10" t="s">
        <v>101</v>
      </c>
      <c r="AF131" s="10" t="s">
        <v>55</v>
      </c>
      <c r="AG131" s="10" t="s">
        <v>88</v>
      </c>
      <c r="AH131" s="10" t="str">
        <f t="shared" si="9"/>
        <v>PGAE</v>
      </c>
      <c r="AI131" s="12" t="s">
        <v>353</v>
      </c>
      <c r="AJ131" s="12" t="str">
        <f>IFERROR(INDEX(Queue_Subname_list!$B$2:$B$598,MATCH($AI131,Queue_Subname_list!$A$2:$A$598,0),1),"not found")</f>
        <v>Arco</v>
      </c>
      <c r="AK131" s="12">
        <f>IFERROR(INDEX(Queue_Subname_list!$C$2:$C$598,MATCH($AI131,Queue_Subname_list!$A$2:$A$598,0),1),"not found")</f>
        <v>230</v>
      </c>
      <c r="AL131" s="12" cm="1">
        <f t="array" ref="AL131">IFERROR(MATCH(1,($AJ131=Substation_Info!$B$5:$B$322)*($AK131=Substation_Info!$C$5:$C$322),0),"notfound")</f>
        <v>6</v>
      </c>
      <c r="AM131" s="12">
        <f>IF($AL131="notfound",IFERROR(INDEX(Queue_Subname_list!$D$2:$D$594,MATCH($AI131,Queue_Subname_list!$A$2:$A$594,0),1),"not found"),0)</f>
        <v>0</v>
      </c>
      <c r="AN131" s="12">
        <f>IF($AL131="notfound",IFERROR(INDEX(Queue_Subname_list!$E$2:$E$594,MATCH($AI131,Queue_Subname_list!$A$2:$A$594,0),1),"not found"),0)</f>
        <v>0</v>
      </c>
      <c r="AO131" s="12" t="str" cm="1">
        <f t="array" ref="AO131">IF(AM131=0, "N/A",IFERROR(MATCH(1,($AM131=Substation_Info!$B$5:$B$322)*($AN131=Substation_Info!$C$5:$C$322),0),"notfound"))</f>
        <v>N/A</v>
      </c>
      <c r="AP131" s="12">
        <f t="shared" si="10"/>
        <v>1</v>
      </c>
      <c r="AQ131" s="11">
        <v>44531.333333333299</v>
      </c>
      <c r="AR131" s="11">
        <v>45298.333333333299</v>
      </c>
      <c r="AS131" s="10" t="s">
        <v>82</v>
      </c>
      <c r="AT131" s="10" t="s">
        <v>59</v>
      </c>
      <c r="AU131" s="10" t="s">
        <v>59</v>
      </c>
      <c r="AV131" s="10" t="s">
        <v>82</v>
      </c>
      <c r="AW131" s="10" t="s">
        <v>61</v>
      </c>
    </row>
    <row r="132" spans="1:49" s="26" customFormat="1" ht="25" x14ac:dyDescent="0.25">
      <c r="A132" s="32" t="s">
        <v>354</v>
      </c>
      <c r="B132" s="10">
        <v>1496</v>
      </c>
      <c r="C132" s="11">
        <v>43201</v>
      </c>
      <c r="D132" s="11">
        <v>43206.291666666701</v>
      </c>
      <c r="E132" s="10" t="s">
        <v>49</v>
      </c>
      <c r="F132" s="10" t="s">
        <v>316</v>
      </c>
      <c r="G132" s="10" t="s">
        <v>63</v>
      </c>
      <c r="H132" s="10" t="s">
        <v>74</v>
      </c>
      <c r="I132" s="10"/>
      <c r="J132" s="10" t="s">
        <v>70</v>
      </c>
      <c r="K132" s="10" t="s">
        <v>75</v>
      </c>
      <c r="L132" s="10"/>
      <c r="M132" s="10">
        <v>510</v>
      </c>
      <c r="N132" s="10">
        <v>513.5</v>
      </c>
      <c r="O132" s="10"/>
      <c r="P132" s="10">
        <v>500</v>
      </c>
      <c r="Q132" s="10" t="s">
        <v>52</v>
      </c>
      <c r="R132" s="10" t="s">
        <v>53</v>
      </c>
      <c r="S132" s="10" t="str" cm="1">
        <f t="array" ref="S132">IFERROR(INDEX(Queue_Subname_list!$K$3:$K$22,MATCH(1,($J132=Queue_Subname_list!$L$3:$L$22)*($K132=Queue_Subname_list!$M$3:$M$22)*($L132=Queue_Subname_list!$N$3:$N$22),0)),"Other")</f>
        <v>Solar-Hybrid</v>
      </c>
      <c r="T132" s="10">
        <f>IF(J132=Queue_Subname_list!$L$9,MIN(M132,P132),0)+IF(K132=Queue_Subname_list!$L$9,MIN(N132,P132),0)+IF(L132=Queue_Subname_list!$L$9,MIN(O132,P132),0)</f>
        <v>500</v>
      </c>
      <c r="U132" s="10">
        <f>IF(J132=Queue_Subname_list!$L$4,MIN(M132,P132),0)+IF(K132=Queue_Subname_list!$L$4,MIN(N132,P132),0)+IF(L132=Queue_Subname_list!$L$4,MIN(O132,P132),0)</f>
        <v>0</v>
      </c>
      <c r="V132" s="10">
        <f>IF(Q132="Energy Only",0,IF(S132="Wind Turbine",MIN(U132,P132),IF(OR(S132="Wind-Hybrid", S132="Wind-Solar-Hybrid"),MIN(MAX(P132-T132,0)/INDEX(Queue_Subname_list!$R$6:$T$6,1,MATCH(AH132,Queue_Subname_list!$R$4:$T$4,0)),U132),0)))</f>
        <v>0</v>
      </c>
      <c r="W132" s="10">
        <f t="shared" si="6"/>
        <v>0</v>
      </c>
      <c r="X132" s="10">
        <f>IF(AND(S132="Offshore Wind",OR(Q132="Full Capacity",Q132="Partial Capacity")),IF(J132=Queue_Subname_list!$L$5,M132,0)+IF(K132=Queue_Subname_list!$L$5,N132,0),0)</f>
        <v>0</v>
      </c>
      <c r="Y132" s="10">
        <f>IF(AND(S132="Offshore Wind",Q132="Energy Only"),IF(J132=Queue_Subname_list!$L$5,M132,0)+IF(K132=Queue_Subname_list!$L$5,N132,0),0)</f>
        <v>0</v>
      </c>
      <c r="Z132" s="10">
        <f>IF(J132=Queue_Subname_list!$L$8,MIN(M132,P132),0)+IF(K132=Queue_Subname_list!$L$8,MIN(N132,P132),0)+IF(L132=Queue_Subname_list!$L$8,MIN(O132,P132),0)</f>
        <v>500</v>
      </c>
      <c r="AA132" s="10">
        <f>IF(Q132="Energy Only",0,IF(S132="Solar",MIN(Z132,P132),IF(S132="Solar-Hybrid",MIN(MAX(P132-T132,0)/INDEX(Queue_Subname_list!$R$5:$T$5,1,MATCH(AH132,Queue_Subname_list!$R$4:$T$4,0)),MAX(P132-T132*0.5,0)/INDEX(Queue_Subname_list!$U$5:$W$5,1,MATCH(AH132,Queue_Subname_list!$U$4:$W$4,0)),Z132),0)))</f>
        <v>0</v>
      </c>
      <c r="AB132" s="10">
        <f t="shared" si="7"/>
        <v>500</v>
      </c>
      <c r="AC132" s="10">
        <f>IF(J132=Queue_Subname_list!$L$3,MIN(M132,P132),0)+IF(K132=Queue_Subname_list!$L$3,MIN(N132,P132),0)+IF(L132=Queue_Subname_list!$L$3,MIN(O132,P132),0)</f>
        <v>0</v>
      </c>
      <c r="AD132" s="10">
        <f t="shared" si="8"/>
        <v>0</v>
      </c>
      <c r="AE132" s="10" t="s">
        <v>321</v>
      </c>
      <c r="AF132" s="10" t="s">
        <v>55</v>
      </c>
      <c r="AG132" s="10" t="s">
        <v>88</v>
      </c>
      <c r="AH132" s="10" t="str">
        <f t="shared" si="9"/>
        <v>PGAE</v>
      </c>
      <c r="AI132" s="12" t="s">
        <v>355</v>
      </c>
      <c r="AJ132" s="12" t="str">
        <f>IFERROR(INDEX(Queue_Subname_list!$B$2:$B$598,MATCH($AI132,Queue_Subname_list!$A$2:$A$598,0),1),"not found")</f>
        <v>Delevan</v>
      </c>
      <c r="AK132" s="12">
        <f>IFERROR(INDEX(Queue_Subname_list!$C$2:$C$598,MATCH($AI132,Queue_Subname_list!$A$2:$A$598,0),1),"not found")</f>
        <v>230</v>
      </c>
      <c r="AL132" s="12" cm="1">
        <f t="array" ref="AL132">IFERROR(MATCH(1,($AJ132=Substation_Info!$B$5:$B$322)*($AK132=Substation_Info!$C$5:$C$322),0),"notfound")</f>
        <v>58</v>
      </c>
      <c r="AM132" s="12">
        <f>IF($AL132="notfound",IFERROR(INDEX(Queue_Subname_list!$D$2:$D$594,MATCH($AI132,Queue_Subname_list!$A$2:$A$594,0),1),"not found"),0)</f>
        <v>0</v>
      </c>
      <c r="AN132" s="12">
        <f>IF($AL132="notfound",IFERROR(INDEX(Queue_Subname_list!$E$2:$E$594,MATCH($AI132,Queue_Subname_list!$A$2:$A$594,0),1),"not found"),0)</f>
        <v>0</v>
      </c>
      <c r="AO132" s="12" t="str" cm="1">
        <f t="array" ref="AO132">IF(AM132=0, "N/A",IFERROR(MATCH(1,($AM132=Substation_Info!$B$5:$B$322)*($AN132=Substation_Info!$C$5:$C$322),0),"notfound"))</f>
        <v>N/A</v>
      </c>
      <c r="AP132" s="12">
        <f t="shared" si="10"/>
        <v>1</v>
      </c>
      <c r="AQ132" s="11">
        <v>45261.333333333299</v>
      </c>
      <c r="AR132" s="11">
        <v>45829.291666666701</v>
      </c>
      <c r="AS132" s="10" t="s">
        <v>82</v>
      </c>
      <c r="AT132" s="10" t="s">
        <v>59</v>
      </c>
      <c r="AU132" s="10" t="s">
        <v>59</v>
      </c>
      <c r="AV132" s="10" t="s">
        <v>82</v>
      </c>
      <c r="AW132" s="10" t="s">
        <v>61</v>
      </c>
    </row>
    <row r="133" spans="1:49" s="26" customFormat="1" ht="25" x14ac:dyDescent="0.25">
      <c r="A133" s="32" t="s">
        <v>356</v>
      </c>
      <c r="B133" s="10">
        <v>1499</v>
      </c>
      <c r="C133" s="11">
        <v>43206</v>
      </c>
      <c r="D133" s="11">
        <v>43206.291666666701</v>
      </c>
      <c r="E133" s="10" t="s">
        <v>49</v>
      </c>
      <c r="F133" s="10" t="s">
        <v>316</v>
      </c>
      <c r="G133" s="10" t="s">
        <v>74</v>
      </c>
      <c r="H133" s="10" t="s">
        <v>63</v>
      </c>
      <c r="I133" s="10"/>
      <c r="J133" s="10" t="s">
        <v>75</v>
      </c>
      <c r="K133" s="10" t="s">
        <v>70</v>
      </c>
      <c r="L133" s="10"/>
      <c r="M133" s="10">
        <v>71.161000000000001</v>
      </c>
      <c r="N133" s="10">
        <v>70</v>
      </c>
      <c r="O133" s="10"/>
      <c r="P133" s="10">
        <v>70</v>
      </c>
      <c r="Q133" s="10" t="s">
        <v>52</v>
      </c>
      <c r="R133" s="10" t="s">
        <v>53</v>
      </c>
      <c r="S133" s="10" t="str" cm="1">
        <f t="array" ref="S133">IFERROR(INDEX(Queue_Subname_list!$K$3:$K$22,MATCH(1,($J133=Queue_Subname_list!$L$3:$L$22)*($K133=Queue_Subname_list!$M$3:$M$22)*($L133=Queue_Subname_list!$N$3:$N$22),0)),"Other")</f>
        <v>Solar-Hybrid</v>
      </c>
      <c r="T133" s="10">
        <f>IF(J133=Queue_Subname_list!$L$9,MIN(M133,P133),0)+IF(K133=Queue_Subname_list!$L$9,MIN(N133,P133),0)+IF(L133=Queue_Subname_list!$L$9,MIN(O133,P133),0)</f>
        <v>70</v>
      </c>
      <c r="U133" s="10">
        <f>IF(J133=Queue_Subname_list!$L$4,MIN(M133,P133),0)+IF(K133=Queue_Subname_list!$L$4,MIN(N133,P133),0)+IF(L133=Queue_Subname_list!$L$4,MIN(O133,P133),0)</f>
        <v>0</v>
      </c>
      <c r="V133" s="10">
        <f>IF(Q133="Energy Only",0,IF(S133="Wind Turbine",MIN(U133,P133),IF(OR(S133="Wind-Hybrid", S133="Wind-Solar-Hybrid"),MIN(MAX(P133-T133,0)/INDEX(Queue_Subname_list!$R$6:$T$6,1,MATCH(AH133,Queue_Subname_list!$R$4:$T$4,0)),U133),0)))</f>
        <v>0</v>
      </c>
      <c r="W133" s="10">
        <f t="shared" ref="W133:W196" si="11">U133-V133</f>
        <v>0</v>
      </c>
      <c r="X133" s="10">
        <f>IF(AND(S133="Offshore Wind",OR(Q133="Full Capacity",Q133="Partial Capacity")),IF(J133=Queue_Subname_list!$L$5,M133,0)+IF(K133=Queue_Subname_list!$L$5,N133,0),0)</f>
        <v>0</v>
      </c>
      <c r="Y133" s="10">
        <f>IF(AND(S133="Offshore Wind",Q133="Energy Only"),IF(J133=Queue_Subname_list!$L$5,M133,0)+IF(K133=Queue_Subname_list!$L$5,N133,0),0)</f>
        <v>0</v>
      </c>
      <c r="Z133" s="10">
        <f>IF(J133=Queue_Subname_list!$L$8,MIN(M133,P133),0)+IF(K133=Queue_Subname_list!$L$8,MIN(N133,P133),0)+IF(L133=Queue_Subname_list!$L$8,MIN(O133,P133),0)</f>
        <v>70</v>
      </c>
      <c r="AA133" s="10">
        <f>IF(Q133="Energy Only",0,IF(S133="Solar",MIN(Z133,P133),IF(S133="Solar-Hybrid",MIN(MAX(P133-T133,0)/INDEX(Queue_Subname_list!$R$5:$T$5,1,MATCH(AH133,Queue_Subname_list!$R$4:$T$4,0)),MAX(P133-T133*0.5,0)/INDEX(Queue_Subname_list!$U$5:$W$5,1,MATCH(AH133,Queue_Subname_list!$U$4:$W$4,0)),Z133),0)))</f>
        <v>0</v>
      </c>
      <c r="AB133" s="10">
        <f t="shared" ref="AB133:AB196" si="12">Z133-AA133</f>
        <v>70</v>
      </c>
      <c r="AC133" s="10">
        <f>IF(J133=Queue_Subname_list!$L$3,MIN(M133,P133),0)+IF(K133=Queue_Subname_list!$L$3,MIN(N133,P133),0)+IF(L133=Queue_Subname_list!$L$3,MIN(O133,P133),0)</f>
        <v>0</v>
      </c>
      <c r="AD133" s="10">
        <f t="shared" ref="AD133:AD196" si="13">IF(S133="LDES",P133,0)</f>
        <v>0</v>
      </c>
      <c r="AE133" s="10" t="s">
        <v>101</v>
      </c>
      <c r="AF133" s="10" t="s">
        <v>55</v>
      </c>
      <c r="AG133" s="10" t="s">
        <v>88</v>
      </c>
      <c r="AH133" s="10" t="str">
        <f t="shared" ref="AH133:AH196" si="14">IF(OR(AG133="SDGE",AG133="SCE",AG133="PGAE"),AG133,"SCE")</f>
        <v>PGAE</v>
      </c>
      <c r="AI133" s="12" t="s">
        <v>357</v>
      </c>
      <c r="AJ133" s="12" t="str">
        <f>IFERROR(INDEX(Queue_Subname_list!$B$2:$B$598,MATCH($AI133,Queue_Subname_list!$A$2:$A$598,0),1),"not found")</f>
        <v>Lakeview</v>
      </c>
      <c r="AK133" s="12">
        <f>IFERROR(INDEX(Queue_Subname_list!$C$2:$C$598,MATCH($AI133,Queue_Subname_list!$A$2:$A$598,0),1),"not found")</f>
        <v>70</v>
      </c>
      <c r="AL133" s="12" t="str" cm="1">
        <f t="array" ref="AL133">IFERROR(MATCH(1,($AJ133=Substation_Info!$B$5:$B$322)*($AK133=Substation_Info!$C$5:$C$322),0),"notfound")</f>
        <v>notfound</v>
      </c>
      <c r="AM133" s="12" t="str">
        <f>IF($AL133="notfound",IFERROR(INDEX(Queue_Subname_list!$D$2:$D$594,MATCH($AI133,Queue_Subname_list!$A$2:$A$594,0),1),"not found"),0)</f>
        <v>Wheeler Ridge</v>
      </c>
      <c r="AN133" s="12">
        <f>IF($AL133="notfound",IFERROR(INDEX(Queue_Subname_list!$E$2:$E$594,MATCH($AI133,Queue_Subname_list!$A$2:$A$594,0),1),"not found"),0)</f>
        <v>115</v>
      </c>
      <c r="AO133" s="12" cm="1">
        <f t="array" ref="AO133">IF(AM133=0, "N/A",IFERROR(MATCH(1,($AM133=Substation_Info!$B$5:$B$322)*($AN133=Substation_Info!$C$5:$C$322),0),"notfound"))</f>
        <v>311</v>
      </c>
      <c r="AP133" s="12">
        <f t="shared" ref="AP133:AP196" si="15">IF(AND(AL133="notfound",OR(AO133="not found",AO133="N/A"))=TRUE,0,1)</f>
        <v>1</v>
      </c>
      <c r="AQ133" s="11">
        <v>44866.291666666701</v>
      </c>
      <c r="AR133" s="11">
        <v>45572.291666666701</v>
      </c>
      <c r="AS133" s="10" t="s">
        <v>82</v>
      </c>
      <c r="AT133" s="10" t="s">
        <v>59</v>
      </c>
      <c r="AU133" s="10" t="s">
        <v>59</v>
      </c>
      <c r="AV133" s="10" t="s">
        <v>82</v>
      </c>
      <c r="AW133" s="10" t="s">
        <v>61</v>
      </c>
    </row>
    <row r="134" spans="1:49" s="26" customFormat="1" ht="25" x14ac:dyDescent="0.25">
      <c r="A134" s="32" t="s">
        <v>358</v>
      </c>
      <c r="B134" s="10">
        <v>1507</v>
      </c>
      <c r="C134" s="11">
        <v>43206</v>
      </c>
      <c r="D134" s="11">
        <v>43206.291666666701</v>
      </c>
      <c r="E134" s="10" t="s">
        <v>49</v>
      </c>
      <c r="F134" s="10" t="s">
        <v>316</v>
      </c>
      <c r="G134" s="10" t="s">
        <v>63</v>
      </c>
      <c r="H134" s="10"/>
      <c r="I134" s="10"/>
      <c r="J134" s="10" t="s">
        <v>70</v>
      </c>
      <c r="K134" s="10"/>
      <c r="L134" s="10"/>
      <c r="M134" s="10">
        <v>58.75</v>
      </c>
      <c r="N134" s="10"/>
      <c r="O134" s="10"/>
      <c r="P134" s="10">
        <v>49.9</v>
      </c>
      <c r="Q134" s="10" t="s">
        <v>65</v>
      </c>
      <c r="R134" s="10"/>
      <c r="S134" s="10" t="str" cm="1">
        <f t="array" ref="S134">IFERROR(INDEX(Queue_Subname_list!$K$3:$K$22,MATCH(1,($J134=Queue_Subname_list!$L$3:$L$22)*($K134=Queue_Subname_list!$M$3:$M$22)*($L134=Queue_Subname_list!$N$3:$N$22),0)),"Other")</f>
        <v>Battery</v>
      </c>
      <c r="T134" s="10">
        <f>IF(J134=Queue_Subname_list!$L$9,MIN(M134,P134),0)+IF(K134=Queue_Subname_list!$L$9,MIN(N134,P134),0)+IF(L134=Queue_Subname_list!$L$9,MIN(O134,P134),0)</f>
        <v>49.9</v>
      </c>
      <c r="U134" s="10">
        <f>IF(J134=Queue_Subname_list!$L$4,MIN(M134,P134),0)+IF(K134=Queue_Subname_list!$L$4,MIN(N134,P134),0)+IF(L134=Queue_Subname_list!$L$4,MIN(O134,P134),0)</f>
        <v>0</v>
      </c>
      <c r="V134" s="10">
        <f>IF(Q134="Energy Only",0,IF(S134="Wind Turbine",MIN(U134,P134),IF(OR(S134="Wind-Hybrid", S134="Wind-Solar-Hybrid"),MIN(MAX(P134-T134,0)/INDEX(Queue_Subname_list!$R$6:$T$6,1,MATCH(AH134,Queue_Subname_list!$R$4:$T$4,0)),U134),0)))</f>
        <v>0</v>
      </c>
      <c r="W134" s="10">
        <f t="shared" si="11"/>
        <v>0</v>
      </c>
      <c r="X134" s="10">
        <f>IF(AND(S134="Offshore Wind",OR(Q134="Full Capacity",Q134="Partial Capacity")),IF(J134=Queue_Subname_list!$L$5,M134,0)+IF(K134=Queue_Subname_list!$L$5,N134,0),0)</f>
        <v>0</v>
      </c>
      <c r="Y134" s="10">
        <f>IF(AND(S134="Offshore Wind",Q134="Energy Only"),IF(J134=Queue_Subname_list!$L$5,M134,0)+IF(K134=Queue_Subname_list!$L$5,N134,0),0)</f>
        <v>0</v>
      </c>
      <c r="Z134" s="10">
        <f>IF(J134=Queue_Subname_list!$L$8,MIN(M134,P134),0)+IF(K134=Queue_Subname_list!$L$8,MIN(N134,P134),0)+IF(L134=Queue_Subname_list!$L$8,MIN(O134,P134),0)</f>
        <v>0</v>
      </c>
      <c r="AA134" s="10">
        <f>IF(Q134="Energy Only",0,IF(S134="Solar",MIN(Z134,P134),IF(S134="Solar-Hybrid",MIN(MAX(P134-T134,0)/INDEX(Queue_Subname_list!$R$5:$T$5,1,MATCH(AH134,Queue_Subname_list!$R$4:$T$4,0)),MAX(P134-T134*0.5,0)/INDEX(Queue_Subname_list!$U$5:$W$5,1,MATCH(AH134,Queue_Subname_list!$U$4:$W$4,0)),Z134),0)))</f>
        <v>0</v>
      </c>
      <c r="AB134" s="10">
        <f t="shared" si="12"/>
        <v>0</v>
      </c>
      <c r="AC134" s="10">
        <f>IF(J134=Queue_Subname_list!$L$3,MIN(M134,P134),0)+IF(K134=Queue_Subname_list!$L$3,MIN(N134,P134),0)+IF(L134=Queue_Subname_list!$L$3,MIN(O134,P134),0)</f>
        <v>0</v>
      </c>
      <c r="AD134" s="10">
        <f t="shared" si="13"/>
        <v>0</v>
      </c>
      <c r="AE134" s="10" t="s">
        <v>359</v>
      </c>
      <c r="AF134" s="10" t="s">
        <v>55</v>
      </c>
      <c r="AG134" s="10" t="s">
        <v>88</v>
      </c>
      <c r="AH134" s="10" t="str">
        <f t="shared" si="14"/>
        <v>PGAE</v>
      </c>
      <c r="AI134" s="12" t="s">
        <v>360</v>
      </c>
      <c r="AJ134" s="12" t="str">
        <f>IFERROR(INDEX(Queue_Subname_list!$B$2:$B$598,MATCH($AI134,Queue_Subname_list!$A$2:$A$598,0),1),"not found")</f>
        <v>Gold Hill</v>
      </c>
      <c r="AK134" s="12">
        <f>IFERROR(INDEX(Queue_Subname_list!$C$2:$C$598,MATCH($AI134,Queue_Subname_list!$A$2:$A$598,0),1),"not found")</f>
        <v>115</v>
      </c>
      <c r="AL134" s="12" cm="1">
        <f t="array" ref="AL134">IFERROR(MATCH(1,($AJ134=Substation_Info!$B$5:$B$322)*($AK134=Substation_Info!$C$5:$C$322),0),"notfound")</f>
        <v>89</v>
      </c>
      <c r="AM134" s="12">
        <f>IF($AL134="notfound",IFERROR(INDEX(Queue_Subname_list!$D$2:$D$594,MATCH($AI134,Queue_Subname_list!$A$2:$A$594,0),1),"not found"),0)</f>
        <v>0</v>
      </c>
      <c r="AN134" s="12">
        <f>IF($AL134="notfound",IFERROR(INDEX(Queue_Subname_list!$E$2:$E$594,MATCH($AI134,Queue_Subname_list!$A$2:$A$594,0),1),"not found"),0)</f>
        <v>0</v>
      </c>
      <c r="AO134" s="12" t="str" cm="1">
        <f t="array" ref="AO134">IF(AM134=0, "N/A",IFERROR(MATCH(1,($AM134=Substation_Info!$B$5:$B$322)*($AN134=Substation_Info!$C$5:$C$322),0),"notfound"))</f>
        <v>N/A</v>
      </c>
      <c r="AP134" s="12">
        <f t="shared" si="15"/>
        <v>1</v>
      </c>
      <c r="AQ134" s="11">
        <v>44713.291666666701</v>
      </c>
      <c r="AR134" s="11">
        <v>46112.291666666701</v>
      </c>
      <c r="AS134" s="10" t="s">
        <v>82</v>
      </c>
      <c r="AT134" s="10" t="s">
        <v>59</v>
      </c>
      <c r="AU134" s="10" t="s">
        <v>59</v>
      </c>
      <c r="AV134" s="10" t="s">
        <v>82</v>
      </c>
      <c r="AW134" s="10" t="s">
        <v>156</v>
      </c>
    </row>
    <row r="135" spans="1:49" s="26" customFormat="1" ht="25" x14ac:dyDescent="0.25">
      <c r="A135" s="32" t="s">
        <v>361</v>
      </c>
      <c r="B135" s="10">
        <v>1510</v>
      </c>
      <c r="C135" s="11">
        <v>43206</v>
      </c>
      <c r="D135" s="11">
        <v>43206.291666666701</v>
      </c>
      <c r="E135" s="10" t="s">
        <v>49</v>
      </c>
      <c r="F135" s="10" t="s">
        <v>316</v>
      </c>
      <c r="G135" s="10" t="s">
        <v>74</v>
      </c>
      <c r="H135" s="10" t="s">
        <v>63</v>
      </c>
      <c r="I135" s="10"/>
      <c r="J135" s="10" t="s">
        <v>75</v>
      </c>
      <c r="K135" s="10" t="s">
        <v>70</v>
      </c>
      <c r="L135" s="10"/>
      <c r="M135" s="10">
        <v>500</v>
      </c>
      <c r="N135" s="10">
        <v>500</v>
      </c>
      <c r="O135" s="10"/>
      <c r="P135" s="10">
        <v>500</v>
      </c>
      <c r="Q135" s="10" t="s">
        <v>65</v>
      </c>
      <c r="R135" s="10" t="s">
        <v>53</v>
      </c>
      <c r="S135" s="10" t="str" cm="1">
        <f t="array" ref="S135">IFERROR(INDEX(Queue_Subname_list!$K$3:$K$22,MATCH(1,($J135=Queue_Subname_list!$L$3:$L$22)*($K135=Queue_Subname_list!$M$3:$M$22)*($L135=Queue_Subname_list!$N$3:$N$22),0)),"Other")</f>
        <v>Solar-Hybrid</v>
      </c>
      <c r="T135" s="10">
        <f>IF(J135=Queue_Subname_list!$L$9,MIN(M135,P135),0)+IF(K135=Queue_Subname_list!$L$9,MIN(N135,P135),0)+IF(L135=Queue_Subname_list!$L$9,MIN(O135,P135),0)</f>
        <v>500</v>
      </c>
      <c r="U135" s="10">
        <f>IF(J135=Queue_Subname_list!$L$4,MIN(M135,P135),0)+IF(K135=Queue_Subname_list!$L$4,MIN(N135,P135),0)+IF(L135=Queue_Subname_list!$L$4,MIN(O135,P135),0)</f>
        <v>0</v>
      </c>
      <c r="V135" s="10">
        <f>IF(Q135="Energy Only",0,IF(S135="Wind Turbine",MIN(U135,P135),IF(OR(S135="Wind-Hybrid", S135="Wind-Solar-Hybrid"),MIN(MAX(P135-T135,0)/INDEX(Queue_Subname_list!$R$6:$T$6,1,MATCH(AH135,Queue_Subname_list!$R$4:$T$4,0)),U135),0)))</f>
        <v>0</v>
      </c>
      <c r="W135" s="10">
        <f t="shared" si="11"/>
        <v>0</v>
      </c>
      <c r="X135" s="10">
        <f>IF(AND(S135="Offshore Wind",OR(Q135="Full Capacity",Q135="Partial Capacity")),IF(J135=Queue_Subname_list!$L$5,M135,0)+IF(K135=Queue_Subname_list!$L$5,N135,0),0)</f>
        <v>0</v>
      </c>
      <c r="Y135" s="10">
        <f>IF(AND(S135="Offshore Wind",Q135="Energy Only"),IF(J135=Queue_Subname_list!$L$5,M135,0)+IF(K135=Queue_Subname_list!$L$5,N135,0),0)</f>
        <v>0</v>
      </c>
      <c r="Z135" s="10">
        <f>IF(J135=Queue_Subname_list!$L$8,MIN(M135,P135),0)+IF(K135=Queue_Subname_list!$L$8,MIN(N135,P135),0)+IF(L135=Queue_Subname_list!$L$8,MIN(O135,P135),0)</f>
        <v>500</v>
      </c>
      <c r="AA135" s="10">
        <f>IF(Q135="Energy Only",0,IF(S135="Solar",MIN(Z135,P135),IF(S135="Solar-Hybrid",MIN(MAX(P135-T135,0)/INDEX(Queue_Subname_list!$R$5:$T$5,1,MATCH(AH135,Queue_Subname_list!$R$4:$T$4,0)),MAX(P135-T135*0.5,0)/INDEX(Queue_Subname_list!$U$5:$W$5,1,MATCH(AH135,Queue_Subname_list!$U$4:$W$4,0)),Z135),0)))</f>
        <v>0</v>
      </c>
      <c r="AB135" s="10">
        <f t="shared" si="12"/>
        <v>500</v>
      </c>
      <c r="AC135" s="10">
        <f>IF(J135=Queue_Subname_list!$L$3,MIN(M135,P135),0)+IF(K135=Queue_Subname_list!$L$3,MIN(N135,P135),0)+IF(L135=Queue_Subname_list!$L$3,MIN(O135,P135),0)</f>
        <v>0</v>
      </c>
      <c r="AD135" s="10">
        <f t="shared" si="13"/>
        <v>0</v>
      </c>
      <c r="AE135" s="10" t="s">
        <v>101</v>
      </c>
      <c r="AF135" s="10" t="s">
        <v>55</v>
      </c>
      <c r="AG135" s="10" t="s">
        <v>71</v>
      </c>
      <c r="AH135" s="10" t="str">
        <f t="shared" si="14"/>
        <v>SCE</v>
      </c>
      <c r="AI135" s="12" t="s">
        <v>264</v>
      </c>
      <c r="AJ135" s="12" t="str">
        <f>IFERROR(INDEX(Queue_Subname_list!$B$2:$B$598,MATCH($AI135,Queue_Subname_list!$A$2:$A$598,0),1),"not found")</f>
        <v>Windhub</v>
      </c>
      <c r="AK135" s="12">
        <f>IFERROR(INDEX(Queue_Subname_list!$C$2:$C$598,MATCH($AI135,Queue_Subname_list!$A$2:$A$598,0),1),"not found")</f>
        <v>230</v>
      </c>
      <c r="AL135" s="12" cm="1">
        <f t="array" ref="AL135">IFERROR(MATCH(1,($AJ135=Substation_Info!$B$5:$B$322)*($AK135=Substation_Info!$C$5:$C$322),0),"notfound")</f>
        <v>316</v>
      </c>
      <c r="AM135" s="12">
        <f>IF($AL135="notfound",IFERROR(INDEX(Queue_Subname_list!$D$2:$D$594,MATCH($AI135,Queue_Subname_list!$A$2:$A$594,0),1),"not found"),0)</f>
        <v>0</v>
      </c>
      <c r="AN135" s="12">
        <f>IF($AL135="notfound",IFERROR(INDEX(Queue_Subname_list!$E$2:$E$594,MATCH($AI135,Queue_Subname_list!$A$2:$A$594,0),1),"not found"),0)</f>
        <v>0</v>
      </c>
      <c r="AO135" s="12" t="str" cm="1">
        <f t="array" ref="AO135">IF(AM135=0, "N/A",IFERROR(MATCH(1,($AM135=Substation_Info!$B$5:$B$322)*($AN135=Substation_Info!$C$5:$C$322),0),"notfound"))</f>
        <v>N/A</v>
      </c>
      <c r="AP135" s="12">
        <f t="shared" si="15"/>
        <v>1</v>
      </c>
      <c r="AQ135" s="11">
        <v>44835.291666666701</v>
      </c>
      <c r="AR135" s="11">
        <v>44972.333333333299</v>
      </c>
      <c r="AS135" s="10" t="s">
        <v>82</v>
      </c>
      <c r="AT135" s="10" t="s">
        <v>59</v>
      </c>
      <c r="AU135" s="10" t="s">
        <v>59</v>
      </c>
      <c r="AV135" s="10" t="s">
        <v>82</v>
      </c>
      <c r="AW135" s="10" t="s">
        <v>61</v>
      </c>
    </row>
    <row r="136" spans="1:49" s="26" customFormat="1" ht="25" x14ac:dyDescent="0.25">
      <c r="A136" s="32" t="s">
        <v>362</v>
      </c>
      <c r="B136" s="10">
        <v>1516</v>
      </c>
      <c r="C136" s="11">
        <v>43206</v>
      </c>
      <c r="D136" s="11">
        <v>43206.291666666701</v>
      </c>
      <c r="E136" s="10" t="s">
        <v>49</v>
      </c>
      <c r="F136" s="10" t="s">
        <v>316</v>
      </c>
      <c r="G136" s="10" t="s">
        <v>74</v>
      </c>
      <c r="H136" s="10" t="s">
        <v>63</v>
      </c>
      <c r="I136" s="10"/>
      <c r="J136" s="10" t="s">
        <v>75</v>
      </c>
      <c r="K136" s="10" t="s">
        <v>70</v>
      </c>
      <c r="L136" s="10"/>
      <c r="M136" s="10">
        <v>300</v>
      </c>
      <c r="N136" s="10">
        <v>300</v>
      </c>
      <c r="O136" s="10"/>
      <c r="P136" s="10">
        <v>300</v>
      </c>
      <c r="Q136" s="10" t="s">
        <v>65</v>
      </c>
      <c r="R136" s="10" t="s">
        <v>53</v>
      </c>
      <c r="S136" s="10" t="str" cm="1">
        <f t="array" ref="S136">IFERROR(INDEX(Queue_Subname_list!$K$3:$K$22,MATCH(1,($J136=Queue_Subname_list!$L$3:$L$22)*($K136=Queue_Subname_list!$M$3:$M$22)*($L136=Queue_Subname_list!$N$3:$N$22),0)),"Other")</f>
        <v>Solar-Hybrid</v>
      </c>
      <c r="T136" s="10">
        <f>IF(J136=Queue_Subname_list!$L$9,MIN(M136,P136),0)+IF(K136=Queue_Subname_list!$L$9,MIN(N136,P136),0)+IF(L136=Queue_Subname_list!$L$9,MIN(O136,P136),0)</f>
        <v>300</v>
      </c>
      <c r="U136" s="10">
        <f>IF(J136=Queue_Subname_list!$L$4,MIN(M136,P136),0)+IF(K136=Queue_Subname_list!$L$4,MIN(N136,P136),0)+IF(L136=Queue_Subname_list!$L$4,MIN(O136,P136),0)</f>
        <v>0</v>
      </c>
      <c r="V136" s="10">
        <f>IF(Q136="Energy Only",0,IF(S136="Wind Turbine",MIN(U136,P136),IF(OR(S136="Wind-Hybrid", S136="Wind-Solar-Hybrid"),MIN(MAX(P136-T136,0)/INDEX(Queue_Subname_list!$R$6:$T$6,1,MATCH(AH136,Queue_Subname_list!$R$4:$T$4,0)),U136),0)))</f>
        <v>0</v>
      </c>
      <c r="W136" s="10">
        <f t="shared" si="11"/>
        <v>0</v>
      </c>
      <c r="X136" s="10">
        <f>IF(AND(S136="Offshore Wind",OR(Q136="Full Capacity",Q136="Partial Capacity")),IF(J136=Queue_Subname_list!$L$5,M136,0)+IF(K136=Queue_Subname_list!$L$5,N136,0),0)</f>
        <v>0</v>
      </c>
      <c r="Y136" s="10">
        <f>IF(AND(S136="Offshore Wind",Q136="Energy Only"),IF(J136=Queue_Subname_list!$L$5,M136,0)+IF(K136=Queue_Subname_list!$L$5,N136,0),0)</f>
        <v>0</v>
      </c>
      <c r="Z136" s="10">
        <f>IF(J136=Queue_Subname_list!$L$8,MIN(M136,P136),0)+IF(K136=Queue_Subname_list!$L$8,MIN(N136,P136),0)+IF(L136=Queue_Subname_list!$L$8,MIN(O136,P136),0)</f>
        <v>300</v>
      </c>
      <c r="AA136" s="10">
        <f>IF(Q136="Energy Only",0,IF(S136="Solar",MIN(Z136,P136),IF(S136="Solar-Hybrid",MIN(MAX(P136-T136,0)/INDEX(Queue_Subname_list!$R$5:$T$5,1,MATCH(AH136,Queue_Subname_list!$R$4:$T$4,0)),MAX(P136-T136*0.5,0)/INDEX(Queue_Subname_list!$U$5:$W$5,1,MATCH(AH136,Queue_Subname_list!$U$4:$W$4,0)),Z136),0)))</f>
        <v>0</v>
      </c>
      <c r="AB136" s="10">
        <f t="shared" si="12"/>
        <v>300</v>
      </c>
      <c r="AC136" s="10">
        <f>IF(J136=Queue_Subname_list!$L$3,MIN(M136,P136),0)+IF(K136=Queue_Subname_list!$L$3,MIN(N136,P136),0)+IF(L136=Queue_Subname_list!$L$3,MIN(O136,P136),0)</f>
        <v>0</v>
      </c>
      <c r="AD136" s="10">
        <f t="shared" si="13"/>
        <v>0</v>
      </c>
      <c r="AE136" s="10" t="s">
        <v>195</v>
      </c>
      <c r="AF136" s="10" t="s">
        <v>55</v>
      </c>
      <c r="AG136" s="10" t="s">
        <v>71</v>
      </c>
      <c r="AH136" s="10" t="str">
        <f t="shared" si="14"/>
        <v>SCE</v>
      </c>
      <c r="AI136" s="12" t="s">
        <v>363</v>
      </c>
      <c r="AJ136" s="12" t="str">
        <f>IFERROR(INDEX(Queue_Subname_list!$B$2:$B$598,MATCH($AI136,Queue_Subname_list!$A$2:$A$598,0),1),"not found")</f>
        <v>Vestal</v>
      </c>
      <c r="AK136" s="12">
        <f>IFERROR(INDEX(Queue_Subname_list!$C$2:$C$598,MATCH($AI136,Queue_Subname_list!$A$2:$A$598,0),1),"not found")</f>
        <v>230</v>
      </c>
      <c r="AL136" s="12" cm="1">
        <f t="array" ref="AL136">IFERROR(MATCH(1,($AJ136=Substation_Info!$B$5:$B$322)*($AK136=Substation_Info!$C$5:$C$322),0),"notfound")</f>
        <v>297</v>
      </c>
      <c r="AM136" s="12">
        <f>IF($AL136="notfound",IFERROR(INDEX(Queue_Subname_list!$D$2:$D$594,MATCH($AI136,Queue_Subname_list!$A$2:$A$594,0),1),"not found"),0)</f>
        <v>0</v>
      </c>
      <c r="AN136" s="12">
        <f>IF($AL136="notfound",IFERROR(INDEX(Queue_Subname_list!$E$2:$E$594,MATCH($AI136,Queue_Subname_list!$A$2:$A$594,0),1),"not found"),0)</f>
        <v>0</v>
      </c>
      <c r="AO136" s="12" t="str" cm="1">
        <f t="array" ref="AO136">IF(AM136=0, "N/A",IFERROR(MATCH(1,($AM136=Substation_Info!$B$5:$B$322)*($AN136=Substation_Info!$C$5:$C$322),0),"notfound"))</f>
        <v>N/A</v>
      </c>
      <c r="AP136" s="12">
        <f t="shared" si="15"/>
        <v>1</v>
      </c>
      <c r="AQ136" s="11">
        <v>44835.291666666701</v>
      </c>
      <c r="AR136" s="11">
        <v>45352.333333333299</v>
      </c>
      <c r="AS136" s="10" t="s">
        <v>82</v>
      </c>
      <c r="AT136" s="10" t="s">
        <v>59</v>
      </c>
      <c r="AU136" s="10" t="s">
        <v>59</v>
      </c>
      <c r="AV136" s="10" t="s">
        <v>82</v>
      </c>
      <c r="AW136" s="10" t="s">
        <v>61</v>
      </c>
    </row>
    <row r="137" spans="1:49" s="26" customFormat="1" ht="25" x14ac:dyDescent="0.25">
      <c r="A137" s="32" t="s">
        <v>364</v>
      </c>
      <c r="B137" s="10">
        <v>1518</v>
      </c>
      <c r="C137" s="11">
        <v>43203</v>
      </c>
      <c r="D137" s="11">
        <v>43206.291666666701</v>
      </c>
      <c r="E137" s="10" t="s">
        <v>49</v>
      </c>
      <c r="F137" s="10" t="s">
        <v>316</v>
      </c>
      <c r="G137" s="10" t="s">
        <v>74</v>
      </c>
      <c r="H137" s="10" t="s">
        <v>63</v>
      </c>
      <c r="I137" s="10"/>
      <c r="J137" s="10" t="s">
        <v>75</v>
      </c>
      <c r="K137" s="10" t="s">
        <v>70</v>
      </c>
      <c r="L137" s="10"/>
      <c r="M137" s="10">
        <v>236</v>
      </c>
      <c r="N137" s="10">
        <v>410</v>
      </c>
      <c r="O137" s="10"/>
      <c r="P137" s="10">
        <v>500</v>
      </c>
      <c r="Q137" s="10" t="s">
        <v>65</v>
      </c>
      <c r="R137" s="10" t="s">
        <v>53</v>
      </c>
      <c r="S137" s="10" t="str" cm="1">
        <f t="array" ref="S137">IFERROR(INDEX(Queue_Subname_list!$K$3:$K$22,MATCH(1,($J137=Queue_Subname_list!$L$3:$L$22)*($K137=Queue_Subname_list!$M$3:$M$22)*($L137=Queue_Subname_list!$N$3:$N$22),0)),"Other")</f>
        <v>Solar-Hybrid</v>
      </c>
      <c r="T137" s="10">
        <f>IF(J137=Queue_Subname_list!$L$9,MIN(M137,P137),0)+IF(K137=Queue_Subname_list!$L$9,MIN(N137,P137),0)+IF(L137=Queue_Subname_list!$L$9,MIN(O137,P137),0)</f>
        <v>410</v>
      </c>
      <c r="U137" s="10">
        <f>IF(J137=Queue_Subname_list!$L$4,MIN(M137,P137),0)+IF(K137=Queue_Subname_list!$L$4,MIN(N137,P137),0)+IF(L137=Queue_Subname_list!$L$4,MIN(O137,P137),0)</f>
        <v>0</v>
      </c>
      <c r="V137" s="10">
        <f>IF(Q137="Energy Only",0,IF(S137="Wind Turbine",MIN(U137,P137),IF(OR(S137="Wind-Hybrid", S137="Wind-Solar-Hybrid"),MIN(MAX(P137-T137,0)/INDEX(Queue_Subname_list!$R$6:$T$6,1,MATCH(AH137,Queue_Subname_list!$R$4:$T$4,0)),U137),0)))</f>
        <v>0</v>
      </c>
      <c r="W137" s="10">
        <f t="shared" si="11"/>
        <v>0</v>
      </c>
      <c r="X137" s="10">
        <f>IF(AND(S137="Offshore Wind",OR(Q137="Full Capacity",Q137="Partial Capacity")),IF(J137=Queue_Subname_list!$L$5,M137,0)+IF(K137=Queue_Subname_list!$L$5,N137,0),0)</f>
        <v>0</v>
      </c>
      <c r="Y137" s="10">
        <f>IF(AND(S137="Offshore Wind",Q137="Energy Only"),IF(J137=Queue_Subname_list!$L$5,M137,0)+IF(K137=Queue_Subname_list!$L$5,N137,0),0)</f>
        <v>0</v>
      </c>
      <c r="Z137" s="10">
        <f>IF(J137=Queue_Subname_list!$L$8,MIN(M137,P137),0)+IF(K137=Queue_Subname_list!$L$8,MIN(N137,P137),0)+IF(L137=Queue_Subname_list!$L$8,MIN(O137,P137),0)</f>
        <v>236</v>
      </c>
      <c r="AA137" s="10">
        <f>IF(Q137="Energy Only",0,IF(S137="Solar",MIN(Z137,P137),IF(S137="Solar-Hybrid",MIN(MAX(P137-T137,0)/INDEX(Queue_Subname_list!$R$5:$T$5,1,MATCH(AH137,Queue_Subname_list!$R$4:$T$4,0)),MAX(P137-T137*0.5,0)/INDEX(Queue_Subname_list!$U$5:$W$5,1,MATCH(AH137,Queue_Subname_list!$U$4:$W$4,0)),Z137),0)))</f>
        <v>236</v>
      </c>
      <c r="AB137" s="10">
        <f t="shared" si="12"/>
        <v>0</v>
      </c>
      <c r="AC137" s="10">
        <f>IF(J137=Queue_Subname_list!$L$3,MIN(M137,P137),0)+IF(K137=Queue_Subname_list!$L$3,MIN(N137,P137),0)+IF(L137=Queue_Subname_list!$L$3,MIN(O137,P137),0)</f>
        <v>0</v>
      </c>
      <c r="AD137" s="10">
        <f t="shared" si="13"/>
        <v>0</v>
      </c>
      <c r="AE137" s="10" t="s">
        <v>101</v>
      </c>
      <c r="AF137" s="10" t="s">
        <v>55</v>
      </c>
      <c r="AG137" s="10" t="s">
        <v>71</v>
      </c>
      <c r="AH137" s="10" t="str">
        <f t="shared" si="14"/>
        <v>SCE</v>
      </c>
      <c r="AI137" s="12" t="s">
        <v>264</v>
      </c>
      <c r="AJ137" s="12" t="str">
        <f>IFERROR(INDEX(Queue_Subname_list!$B$2:$B$598,MATCH($AI137,Queue_Subname_list!$A$2:$A$598,0),1),"not found")</f>
        <v>Windhub</v>
      </c>
      <c r="AK137" s="12">
        <f>IFERROR(INDEX(Queue_Subname_list!$C$2:$C$598,MATCH($AI137,Queue_Subname_list!$A$2:$A$598,0),1),"not found")</f>
        <v>230</v>
      </c>
      <c r="AL137" s="12" cm="1">
        <f t="array" ref="AL137">IFERROR(MATCH(1,($AJ137=Substation_Info!$B$5:$B$322)*($AK137=Substation_Info!$C$5:$C$322),0),"notfound")</f>
        <v>316</v>
      </c>
      <c r="AM137" s="12">
        <f>IF($AL137="notfound",IFERROR(INDEX(Queue_Subname_list!$D$2:$D$594,MATCH($AI137,Queue_Subname_list!$A$2:$A$594,0),1),"not found"),0)</f>
        <v>0</v>
      </c>
      <c r="AN137" s="12">
        <f>IF($AL137="notfound",IFERROR(INDEX(Queue_Subname_list!$E$2:$E$594,MATCH($AI137,Queue_Subname_list!$A$2:$A$594,0),1),"not found"),0)</f>
        <v>0</v>
      </c>
      <c r="AO137" s="12" t="str" cm="1">
        <f t="array" ref="AO137">IF(AM137=0, "N/A",IFERROR(MATCH(1,($AM137=Substation_Info!$B$5:$B$322)*($AN137=Substation_Info!$C$5:$C$322),0),"notfound"))</f>
        <v>N/A</v>
      </c>
      <c r="AP137" s="12">
        <f t="shared" si="15"/>
        <v>1</v>
      </c>
      <c r="AQ137" s="11">
        <v>44926.333333333299</v>
      </c>
      <c r="AR137" s="11">
        <v>44957.333333333299</v>
      </c>
      <c r="AS137" s="10" t="s">
        <v>82</v>
      </c>
      <c r="AT137" s="10" t="s">
        <v>59</v>
      </c>
      <c r="AU137" s="10" t="s">
        <v>59</v>
      </c>
      <c r="AV137" s="10" t="s">
        <v>82</v>
      </c>
      <c r="AW137" s="10" t="s">
        <v>61</v>
      </c>
    </row>
    <row r="138" spans="1:49" s="26" customFormat="1" ht="25" x14ac:dyDescent="0.25">
      <c r="A138" s="32" t="s">
        <v>365</v>
      </c>
      <c r="B138" s="10">
        <v>1519</v>
      </c>
      <c r="C138" s="11">
        <v>43205</v>
      </c>
      <c r="D138" s="11">
        <v>43206.291666666701</v>
      </c>
      <c r="E138" s="10" t="s">
        <v>49</v>
      </c>
      <c r="F138" s="10" t="s">
        <v>316</v>
      </c>
      <c r="G138" s="10" t="s">
        <v>74</v>
      </c>
      <c r="H138" s="10" t="s">
        <v>63</v>
      </c>
      <c r="I138" s="10"/>
      <c r="J138" s="10" t="s">
        <v>75</v>
      </c>
      <c r="K138" s="10" t="s">
        <v>70</v>
      </c>
      <c r="L138" s="10"/>
      <c r="M138" s="10">
        <v>110.88</v>
      </c>
      <c r="N138" s="10">
        <v>49.9</v>
      </c>
      <c r="O138" s="10"/>
      <c r="P138" s="10">
        <v>100</v>
      </c>
      <c r="Q138" s="10" t="s">
        <v>65</v>
      </c>
      <c r="R138" s="10" t="s">
        <v>53</v>
      </c>
      <c r="S138" s="10" t="str" cm="1">
        <f t="array" ref="S138">IFERROR(INDEX(Queue_Subname_list!$K$3:$K$22,MATCH(1,($J138=Queue_Subname_list!$L$3:$L$22)*($K138=Queue_Subname_list!$M$3:$M$22)*($L138=Queue_Subname_list!$N$3:$N$22),0)),"Other")</f>
        <v>Solar-Hybrid</v>
      </c>
      <c r="T138" s="10">
        <f>IF(J138=Queue_Subname_list!$L$9,MIN(M138,P138),0)+IF(K138=Queue_Subname_list!$L$9,MIN(N138,P138),0)+IF(L138=Queue_Subname_list!$L$9,MIN(O138,P138),0)</f>
        <v>49.9</v>
      </c>
      <c r="U138" s="10">
        <f>IF(J138=Queue_Subname_list!$L$4,MIN(M138,P138),0)+IF(K138=Queue_Subname_list!$L$4,MIN(N138,P138),0)+IF(L138=Queue_Subname_list!$L$4,MIN(O138,P138),0)</f>
        <v>0</v>
      </c>
      <c r="V138" s="10">
        <f>IF(Q138="Energy Only",0,IF(S138="Wind Turbine",MIN(U138,P138),IF(OR(S138="Wind-Hybrid", S138="Wind-Solar-Hybrid"),MIN(MAX(P138-T138,0)/INDEX(Queue_Subname_list!$R$6:$T$6,1,MATCH(AH138,Queue_Subname_list!$R$4:$T$4,0)),U138),0)))</f>
        <v>0</v>
      </c>
      <c r="W138" s="10">
        <f t="shared" si="11"/>
        <v>0</v>
      </c>
      <c r="X138" s="10">
        <f>IF(AND(S138="Offshore Wind",OR(Q138="Full Capacity",Q138="Partial Capacity")),IF(J138=Queue_Subname_list!$L$5,M138,0)+IF(K138=Queue_Subname_list!$L$5,N138,0),0)</f>
        <v>0</v>
      </c>
      <c r="Y138" s="10">
        <f>IF(AND(S138="Offshore Wind",Q138="Energy Only"),IF(J138=Queue_Subname_list!$L$5,M138,0)+IF(K138=Queue_Subname_list!$L$5,N138,0),0)</f>
        <v>0</v>
      </c>
      <c r="Z138" s="10">
        <f>IF(J138=Queue_Subname_list!$L$8,MIN(M138,P138),0)+IF(K138=Queue_Subname_list!$L$8,MIN(N138,P138),0)+IF(L138=Queue_Subname_list!$L$8,MIN(O138,P138),0)</f>
        <v>100</v>
      </c>
      <c r="AA138" s="10">
        <f>IF(Q138="Energy Only",0,IF(S138="Solar",MIN(Z138,P138),IF(S138="Solar-Hybrid",MIN(MAX(P138-T138,0)/INDEX(Queue_Subname_list!$R$5:$T$5,1,MATCH(AH138,Queue_Subname_list!$R$4:$T$4,0)),MAX(P138-T138*0.5,0)/INDEX(Queue_Subname_list!$U$5:$W$5,1,MATCH(AH138,Queue_Subname_list!$U$4:$W$4,0)),Z138),0)))</f>
        <v>100</v>
      </c>
      <c r="AB138" s="10">
        <f t="shared" si="12"/>
        <v>0</v>
      </c>
      <c r="AC138" s="10">
        <f>IF(J138=Queue_Subname_list!$L$3,MIN(M138,P138),0)+IF(K138=Queue_Subname_list!$L$3,MIN(N138,P138),0)+IF(L138=Queue_Subname_list!$L$3,MIN(O138,P138),0)</f>
        <v>0</v>
      </c>
      <c r="AD138" s="10">
        <f t="shared" si="13"/>
        <v>0</v>
      </c>
      <c r="AE138" s="10" t="s">
        <v>130</v>
      </c>
      <c r="AF138" s="10" t="s">
        <v>55</v>
      </c>
      <c r="AG138" s="10" t="s">
        <v>71</v>
      </c>
      <c r="AH138" s="10" t="str">
        <f t="shared" si="14"/>
        <v>SCE</v>
      </c>
      <c r="AI138" s="12" t="s">
        <v>366</v>
      </c>
      <c r="AJ138" s="12" t="str">
        <f>IFERROR(INDEX(Queue_Subname_list!$B$2:$B$598,MATCH($AI138,Queue_Subname_list!$A$2:$A$598,0),1),"not found")</f>
        <v>Roadway</v>
      </c>
      <c r="AK138" s="12">
        <f>IFERROR(INDEX(Queue_Subname_list!$C$2:$C$598,MATCH($AI138,Queue_Subname_list!$A$2:$A$598,0),1),"not found")</f>
        <v>115</v>
      </c>
      <c r="AL138" s="12" cm="1">
        <f t="array" ref="AL138">IFERROR(MATCH(1,($AJ138=Substation_Info!$B$5:$B$322)*($AK138=Substation_Info!$C$5:$C$322),0),"notfound")</f>
        <v>239</v>
      </c>
      <c r="AM138" s="12">
        <f>IF($AL138="notfound",IFERROR(INDEX(Queue_Subname_list!$D$2:$D$594,MATCH($AI138,Queue_Subname_list!$A$2:$A$594,0),1),"not found"),0)</f>
        <v>0</v>
      </c>
      <c r="AN138" s="12">
        <f>IF($AL138="notfound",IFERROR(INDEX(Queue_Subname_list!$E$2:$E$594,MATCH($AI138,Queue_Subname_list!$A$2:$A$594,0),1),"not found"),0)</f>
        <v>0</v>
      </c>
      <c r="AO138" s="12" t="str" cm="1">
        <f t="array" ref="AO138">IF(AM138=0, "N/A",IFERROR(MATCH(1,($AM138=Substation_Info!$B$5:$B$322)*($AN138=Substation_Info!$C$5:$C$322),0),"notfound"))</f>
        <v>N/A</v>
      </c>
      <c r="AP138" s="12">
        <f t="shared" si="15"/>
        <v>1</v>
      </c>
      <c r="AQ138" s="11">
        <v>44545.333333333299</v>
      </c>
      <c r="AR138" s="11">
        <v>44957.333333333299</v>
      </c>
      <c r="AS138" s="10" t="s">
        <v>82</v>
      </c>
      <c r="AT138" s="10" t="s">
        <v>59</v>
      </c>
      <c r="AU138" s="10" t="s">
        <v>59</v>
      </c>
      <c r="AV138" s="10" t="s">
        <v>82</v>
      </c>
      <c r="AW138" s="10" t="s">
        <v>61</v>
      </c>
    </row>
    <row r="139" spans="1:49" s="26" customFormat="1" ht="25" x14ac:dyDescent="0.25">
      <c r="A139" s="32" t="s">
        <v>367</v>
      </c>
      <c r="B139" s="10">
        <v>1522</v>
      </c>
      <c r="C139" s="11">
        <v>43206</v>
      </c>
      <c r="D139" s="11">
        <v>43206.291666666701</v>
      </c>
      <c r="E139" s="10" t="s">
        <v>49</v>
      </c>
      <c r="F139" s="10" t="s">
        <v>316</v>
      </c>
      <c r="G139" s="10" t="s">
        <v>63</v>
      </c>
      <c r="H139" s="10" t="s">
        <v>74</v>
      </c>
      <c r="I139" s="10"/>
      <c r="J139" s="10" t="s">
        <v>70</v>
      </c>
      <c r="K139" s="10" t="s">
        <v>75</v>
      </c>
      <c r="L139" s="10"/>
      <c r="M139" s="10">
        <v>370</v>
      </c>
      <c r="N139" s="10">
        <v>370</v>
      </c>
      <c r="O139" s="10"/>
      <c r="P139" s="10">
        <v>370</v>
      </c>
      <c r="Q139" s="10" t="s">
        <v>65</v>
      </c>
      <c r="R139" s="10" t="s">
        <v>53</v>
      </c>
      <c r="S139" s="10" t="str" cm="1">
        <f t="array" ref="S139">IFERROR(INDEX(Queue_Subname_list!$K$3:$K$22,MATCH(1,($J139=Queue_Subname_list!$L$3:$L$22)*($K139=Queue_Subname_list!$M$3:$M$22)*($L139=Queue_Subname_list!$N$3:$N$22),0)),"Other")</f>
        <v>Solar-Hybrid</v>
      </c>
      <c r="T139" s="10">
        <f>IF(J139=Queue_Subname_list!$L$9,MIN(M139,P139),0)+IF(K139=Queue_Subname_list!$L$9,MIN(N139,P139),0)+IF(L139=Queue_Subname_list!$L$9,MIN(O139,P139),0)</f>
        <v>370</v>
      </c>
      <c r="U139" s="10">
        <f>IF(J139=Queue_Subname_list!$L$4,MIN(M139,P139),0)+IF(K139=Queue_Subname_list!$L$4,MIN(N139,P139),0)+IF(L139=Queue_Subname_list!$L$4,MIN(O139,P139),0)</f>
        <v>0</v>
      </c>
      <c r="V139" s="10">
        <f>IF(Q139="Energy Only",0,IF(S139="Wind Turbine",MIN(U139,P139),IF(OR(S139="Wind-Hybrid", S139="Wind-Solar-Hybrid"),MIN(MAX(P139-T139,0)/INDEX(Queue_Subname_list!$R$6:$T$6,1,MATCH(AH139,Queue_Subname_list!$R$4:$T$4,0)),U139),0)))</f>
        <v>0</v>
      </c>
      <c r="W139" s="10">
        <f t="shared" si="11"/>
        <v>0</v>
      </c>
      <c r="X139" s="10">
        <f>IF(AND(S139="Offshore Wind",OR(Q139="Full Capacity",Q139="Partial Capacity")),IF(J139=Queue_Subname_list!$L$5,M139,0)+IF(K139=Queue_Subname_list!$L$5,N139,0),0)</f>
        <v>0</v>
      </c>
      <c r="Y139" s="10">
        <f>IF(AND(S139="Offshore Wind",Q139="Energy Only"),IF(J139=Queue_Subname_list!$L$5,M139,0)+IF(K139=Queue_Subname_list!$L$5,N139,0),0)</f>
        <v>0</v>
      </c>
      <c r="Z139" s="10">
        <f>IF(J139=Queue_Subname_list!$L$8,MIN(M139,P139),0)+IF(K139=Queue_Subname_list!$L$8,MIN(N139,P139),0)+IF(L139=Queue_Subname_list!$L$8,MIN(O139,P139),0)</f>
        <v>370</v>
      </c>
      <c r="AA139" s="10">
        <f>IF(Q139="Energy Only",0,IF(S139="Solar",MIN(Z139,P139),IF(S139="Solar-Hybrid",MIN(MAX(P139-T139,0)/INDEX(Queue_Subname_list!$R$5:$T$5,1,MATCH(AH139,Queue_Subname_list!$R$4:$T$4,0)),MAX(P139-T139*0.5,0)/INDEX(Queue_Subname_list!$U$5:$W$5,1,MATCH(AH139,Queue_Subname_list!$U$4:$W$4,0)),Z139),0)))</f>
        <v>0</v>
      </c>
      <c r="AB139" s="10">
        <f t="shared" si="12"/>
        <v>370</v>
      </c>
      <c r="AC139" s="10">
        <f>IF(J139=Queue_Subname_list!$L$3,MIN(M139,P139),0)+IF(K139=Queue_Subname_list!$L$3,MIN(N139,P139),0)+IF(L139=Queue_Subname_list!$L$3,MIN(O139,P139),0)</f>
        <v>0</v>
      </c>
      <c r="AD139" s="10">
        <f t="shared" si="13"/>
        <v>0</v>
      </c>
      <c r="AE139" s="10" t="s">
        <v>96</v>
      </c>
      <c r="AF139" s="10" t="s">
        <v>97</v>
      </c>
      <c r="AG139" s="10" t="s">
        <v>71</v>
      </c>
      <c r="AH139" s="10" t="str">
        <f t="shared" si="14"/>
        <v>SCE</v>
      </c>
      <c r="AI139" s="12" t="s">
        <v>368</v>
      </c>
      <c r="AJ139" s="12" t="str">
        <f>IFERROR(INDEX(Queue_Subname_list!$B$2:$B$598,MATCH($AI139,Queue_Subname_list!$A$2:$A$598,0),1),"not found")</f>
        <v>Mohave</v>
      </c>
      <c r="AK139" s="12">
        <f>IFERROR(INDEX(Queue_Subname_list!$C$2:$C$598,MATCH($AI139,Queue_Subname_list!$A$2:$A$598,0),1),"not found")</f>
        <v>500</v>
      </c>
      <c r="AL139" s="12" cm="1">
        <f t="array" ref="AL139">IFERROR(MATCH(1,($AJ139=Substation_Info!$B$5:$B$322)*($AK139=Substation_Info!$C$5:$C$322),0),"notfound")</f>
        <v>179</v>
      </c>
      <c r="AM139" s="12">
        <f>IF($AL139="notfound",IFERROR(INDEX(Queue_Subname_list!$D$2:$D$594,MATCH($AI139,Queue_Subname_list!$A$2:$A$594,0),1),"not found"),0)</f>
        <v>0</v>
      </c>
      <c r="AN139" s="12">
        <f>IF($AL139="notfound",IFERROR(INDEX(Queue_Subname_list!$E$2:$E$594,MATCH($AI139,Queue_Subname_list!$A$2:$A$594,0),1),"not found"),0)</f>
        <v>0</v>
      </c>
      <c r="AO139" s="12" t="str" cm="1">
        <f t="array" ref="AO139">IF(AM139=0, "N/A",IFERROR(MATCH(1,($AM139=Substation_Info!$B$5:$B$322)*($AN139=Substation_Info!$C$5:$C$322),0),"notfound"))</f>
        <v>N/A</v>
      </c>
      <c r="AP139" s="12">
        <f t="shared" si="15"/>
        <v>1</v>
      </c>
      <c r="AQ139" s="11">
        <v>44835.291666666701</v>
      </c>
      <c r="AR139" s="11">
        <v>45915.291666666701</v>
      </c>
      <c r="AS139" s="10" t="s">
        <v>82</v>
      </c>
      <c r="AT139" s="10" t="s">
        <v>59</v>
      </c>
      <c r="AU139" s="10" t="s">
        <v>59</v>
      </c>
      <c r="AV139" s="10" t="s">
        <v>82</v>
      </c>
      <c r="AW139" s="10"/>
    </row>
    <row r="140" spans="1:49" s="26" customFormat="1" ht="25" x14ac:dyDescent="0.25">
      <c r="A140" s="32" t="s">
        <v>369</v>
      </c>
      <c r="B140" s="10">
        <v>1526</v>
      </c>
      <c r="C140" s="11">
        <v>43201</v>
      </c>
      <c r="D140" s="11">
        <v>43206.291666666701</v>
      </c>
      <c r="E140" s="10" t="s">
        <v>49</v>
      </c>
      <c r="F140" s="10" t="s">
        <v>316</v>
      </c>
      <c r="G140" s="10" t="s">
        <v>63</v>
      </c>
      <c r="H140" s="10" t="s">
        <v>74</v>
      </c>
      <c r="I140" s="10"/>
      <c r="J140" s="10" t="s">
        <v>70</v>
      </c>
      <c r="K140" s="10" t="s">
        <v>75</v>
      </c>
      <c r="L140" s="10"/>
      <c r="M140" s="10">
        <v>75</v>
      </c>
      <c r="N140" s="10">
        <v>155.43</v>
      </c>
      <c r="O140" s="10"/>
      <c r="P140" s="10">
        <v>150</v>
      </c>
      <c r="Q140" s="10" t="s">
        <v>65</v>
      </c>
      <c r="R140" s="10" t="s">
        <v>53</v>
      </c>
      <c r="S140" s="10" t="str" cm="1">
        <f t="array" ref="S140">IFERROR(INDEX(Queue_Subname_list!$K$3:$K$22,MATCH(1,($J140=Queue_Subname_list!$L$3:$L$22)*($K140=Queue_Subname_list!$M$3:$M$22)*($L140=Queue_Subname_list!$N$3:$N$22),0)),"Other")</f>
        <v>Solar-Hybrid</v>
      </c>
      <c r="T140" s="10">
        <f>IF(J140=Queue_Subname_list!$L$9,MIN(M140,P140),0)+IF(K140=Queue_Subname_list!$L$9,MIN(N140,P140),0)+IF(L140=Queue_Subname_list!$L$9,MIN(O140,P140),0)</f>
        <v>75</v>
      </c>
      <c r="U140" s="10">
        <f>IF(J140=Queue_Subname_list!$L$4,MIN(M140,P140),0)+IF(K140=Queue_Subname_list!$L$4,MIN(N140,P140),0)+IF(L140=Queue_Subname_list!$L$4,MIN(O140,P140),0)</f>
        <v>0</v>
      </c>
      <c r="V140" s="10">
        <f>IF(Q140="Energy Only",0,IF(S140="Wind Turbine",MIN(U140,P140),IF(OR(S140="Wind-Hybrid", S140="Wind-Solar-Hybrid"),MIN(MAX(P140-T140,0)/INDEX(Queue_Subname_list!$R$6:$T$6,1,MATCH(AH140,Queue_Subname_list!$R$4:$T$4,0)),U140),0)))</f>
        <v>0</v>
      </c>
      <c r="W140" s="10">
        <f t="shared" si="11"/>
        <v>0</v>
      </c>
      <c r="X140" s="10">
        <f>IF(AND(S140="Offshore Wind",OR(Q140="Full Capacity",Q140="Partial Capacity")),IF(J140=Queue_Subname_list!$L$5,M140,0)+IF(K140=Queue_Subname_list!$L$5,N140,0),0)</f>
        <v>0</v>
      </c>
      <c r="Y140" s="10">
        <f>IF(AND(S140="Offshore Wind",Q140="Energy Only"),IF(J140=Queue_Subname_list!$L$5,M140,0)+IF(K140=Queue_Subname_list!$L$5,N140,0),0)</f>
        <v>0</v>
      </c>
      <c r="Z140" s="10">
        <f>IF(J140=Queue_Subname_list!$L$8,MIN(M140,P140),0)+IF(K140=Queue_Subname_list!$L$8,MIN(N140,P140),0)+IF(L140=Queue_Subname_list!$L$8,MIN(O140,P140),0)</f>
        <v>150</v>
      </c>
      <c r="AA140" s="10">
        <f>IF(Q140="Energy Only",0,IF(S140="Solar",MIN(Z140,P140),IF(S140="Solar-Hybrid",MIN(MAX(P140-T140,0)/INDEX(Queue_Subname_list!$R$5:$T$5,1,MATCH(AH140,Queue_Subname_list!$R$4:$T$4,0)),MAX(P140-T140*0.5,0)/INDEX(Queue_Subname_list!$U$5:$W$5,1,MATCH(AH140,Queue_Subname_list!$U$4:$W$4,0)),Z140),0)))</f>
        <v>150</v>
      </c>
      <c r="AB140" s="10">
        <f t="shared" si="12"/>
        <v>0</v>
      </c>
      <c r="AC140" s="10">
        <f>IF(J140=Queue_Subname_list!$L$3,MIN(M140,P140),0)+IF(K140=Queue_Subname_list!$L$3,MIN(N140,P140),0)+IF(L140=Queue_Subname_list!$L$3,MIN(O140,P140),0)</f>
        <v>0</v>
      </c>
      <c r="AD140" s="10">
        <f t="shared" si="13"/>
        <v>0</v>
      </c>
      <c r="AE140" s="10" t="s">
        <v>66</v>
      </c>
      <c r="AF140" s="10" t="s">
        <v>55</v>
      </c>
      <c r="AG140" s="10" t="s">
        <v>71</v>
      </c>
      <c r="AH140" s="10" t="str">
        <f t="shared" si="14"/>
        <v>SCE</v>
      </c>
      <c r="AI140" s="12" t="s">
        <v>209</v>
      </c>
      <c r="AJ140" s="12" t="str">
        <f>IFERROR(INDEX(Queue_Subname_list!$B$2:$B$598,MATCH($AI140,Queue_Subname_list!$A$2:$A$598,0),1),"not found")</f>
        <v>Colorado River</v>
      </c>
      <c r="AK140" s="12">
        <f>IFERROR(INDEX(Queue_Subname_list!$C$2:$C$598,MATCH($AI140,Queue_Subname_list!$A$2:$A$598,0),1),"not found")</f>
        <v>230</v>
      </c>
      <c r="AL140" s="12" cm="1">
        <f t="array" ref="AL140">IFERROR(MATCH(1,($AJ140=Substation_Info!$B$5:$B$322)*($AK140=Substation_Info!$C$5:$C$322),0),"notfound")</f>
        <v>43</v>
      </c>
      <c r="AM140" s="12">
        <f>IF($AL140="notfound",IFERROR(INDEX(Queue_Subname_list!$D$2:$D$594,MATCH($AI140,Queue_Subname_list!$A$2:$A$594,0),1),"not found"),0)</f>
        <v>0</v>
      </c>
      <c r="AN140" s="12">
        <f>IF($AL140="notfound",IFERROR(INDEX(Queue_Subname_list!$E$2:$E$594,MATCH($AI140,Queue_Subname_list!$A$2:$A$594,0),1),"not found"),0)</f>
        <v>0</v>
      </c>
      <c r="AO140" s="12" t="str" cm="1">
        <f t="array" ref="AO140">IF(AM140=0, "N/A",IFERROR(MATCH(1,($AM140=Substation_Info!$B$5:$B$322)*($AN140=Substation_Info!$C$5:$C$322),0),"notfound"))</f>
        <v>N/A</v>
      </c>
      <c r="AP140" s="12">
        <f t="shared" si="15"/>
        <v>1</v>
      </c>
      <c r="AQ140" s="11">
        <v>44925.333333333299</v>
      </c>
      <c r="AR140" s="11">
        <v>45139.291666666701</v>
      </c>
      <c r="AS140" s="10" t="s">
        <v>82</v>
      </c>
      <c r="AT140" s="10" t="s">
        <v>59</v>
      </c>
      <c r="AU140" s="10" t="s">
        <v>59</v>
      </c>
      <c r="AV140" s="10" t="s">
        <v>82</v>
      </c>
      <c r="AW140" s="10" t="s">
        <v>61</v>
      </c>
    </row>
    <row r="141" spans="1:49" s="26" customFormat="1" ht="25" x14ac:dyDescent="0.25">
      <c r="A141" s="32" t="s">
        <v>370</v>
      </c>
      <c r="B141" s="10">
        <v>1528</v>
      </c>
      <c r="C141" s="11">
        <v>43203</v>
      </c>
      <c r="D141" s="11">
        <v>43206.291666666701</v>
      </c>
      <c r="E141" s="10" t="s">
        <v>49</v>
      </c>
      <c r="F141" s="10" t="s">
        <v>316</v>
      </c>
      <c r="G141" s="10" t="s">
        <v>74</v>
      </c>
      <c r="H141" s="10"/>
      <c r="I141" s="10"/>
      <c r="J141" s="10" t="s">
        <v>75</v>
      </c>
      <c r="K141" s="10"/>
      <c r="L141" s="10"/>
      <c r="M141" s="10">
        <v>79</v>
      </c>
      <c r="N141" s="10"/>
      <c r="O141" s="10"/>
      <c r="P141" s="10">
        <v>79</v>
      </c>
      <c r="Q141" s="10" t="s">
        <v>65</v>
      </c>
      <c r="R141" s="10" t="s">
        <v>53</v>
      </c>
      <c r="S141" s="10" t="str" cm="1">
        <f t="array" ref="S141">IFERROR(INDEX(Queue_Subname_list!$K$3:$K$22,MATCH(1,($J141=Queue_Subname_list!$L$3:$L$22)*($K141=Queue_Subname_list!$M$3:$M$22)*($L141=Queue_Subname_list!$N$3:$N$22),0)),"Other")</f>
        <v>Solar</v>
      </c>
      <c r="T141" s="10">
        <f>IF(J141=Queue_Subname_list!$L$9,MIN(M141,P141),0)+IF(K141=Queue_Subname_list!$L$9,MIN(N141,P141),0)+IF(L141=Queue_Subname_list!$L$9,MIN(O141,P141),0)</f>
        <v>0</v>
      </c>
      <c r="U141" s="10">
        <f>IF(J141=Queue_Subname_list!$L$4,MIN(M141,P141),0)+IF(K141=Queue_Subname_list!$L$4,MIN(N141,P141),0)+IF(L141=Queue_Subname_list!$L$4,MIN(O141,P141),0)</f>
        <v>0</v>
      </c>
      <c r="V141" s="10">
        <f>IF(Q141="Energy Only",0,IF(S141="Wind Turbine",MIN(U141,P141),IF(OR(S141="Wind-Hybrid", S141="Wind-Solar-Hybrid"),MIN(MAX(P141-T141,0)/INDEX(Queue_Subname_list!$R$6:$T$6,1,MATCH(AH141,Queue_Subname_list!$R$4:$T$4,0)),U141),0)))</f>
        <v>0</v>
      </c>
      <c r="W141" s="10">
        <f t="shared" si="11"/>
        <v>0</v>
      </c>
      <c r="X141" s="10">
        <f>IF(AND(S141="Offshore Wind",OR(Q141="Full Capacity",Q141="Partial Capacity")),IF(J141=Queue_Subname_list!$L$5,M141,0)+IF(K141=Queue_Subname_list!$L$5,N141,0),0)</f>
        <v>0</v>
      </c>
      <c r="Y141" s="10">
        <f>IF(AND(S141="Offshore Wind",Q141="Energy Only"),IF(J141=Queue_Subname_list!$L$5,M141,0)+IF(K141=Queue_Subname_list!$L$5,N141,0),0)</f>
        <v>0</v>
      </c>
      <c r="Z141" s="10">
        <f>IF(J141=Queue_Subname_list!$L$8,MIN(M141,P141),0)+IF(K141=Queue_Subname_list!$L$8,MIN(N141,P141),0)+IF(L141=Queue_Subname_list!$L$8,MIN(O141,P141),0)</f>
        <v>79</v>
      </c>
      <c r="AA141" s="10">
        <f>IF(Q141="Energy Only",0,IF(S141="Solar",MIN(Z141,P141),IF(S141="Solar-Hybrid",MIN(MAX(P141-T141,0)/INDEX(Queue_Subname_list!$R$5:$T$5,1,MATCH(AH141,Queue_Subname_list!$R$4:$T$4,0)),MAX(P141-T141*0.5,0)/INDEX(Queue_Subname_list!$U$5:$W$5,1,MATCH(AH141,Queue_Subname_list!$U$4:$W$4,0)),Z141),0)))</f>
        <v>79</v>
      </c>
      <c r="AB141" s="10">
        <f t="shared" si="12"/>
        <v>0</v>
      </c>
      <c r="AC141" s="10">
        <f>IF(J141=Queue_Subname_list!$L$3,MIN(M141,P141),0)+IF(K141=Queue_Subname_list!$L$3,MIN(N141,P141),0)+IF(L141=Queue_Subname_list!$L$3,MIN(O141,P141),0)</f>
        <v>0</v>
      </c>
      <c r="AD141" s="10">
        <f t="shared" si="13"/>
        <v>0</v>
      </c>
      <c r="AE141" s="10" t="s">
        <v>66</v>
      </c>
      <c r="AF141" s="10" t="s">
        <v>55</v>
      </c>
      <c r="AG141" s="10" t="s">
        <v>71</v>
      </c>
      <c r="AH141" s="10" t="str">
        <f t="shared" si="14"/>
        <v>SCE</v>
      </c>
      <c r="AI141" s="12" t="s">
        <v>371</v>
      </c>
      <c r="AJ141" s="12" t="str">
        <f>IFERROR(INDEX(Queue_Subname_list!$B$2:$B$598,MATCH($AI141,Queue_Subname_list!$A$2:$A$598,0),1),"not found")</f>
        <v>Devers</v>
      </c>
      <c r="AK141" s="12">
        <f>IFERROR(INDEX(Queue_Subname_list!$C$2:$C$598,MATCH($AI141,Queue_Subname_list!$A$2:$A$598,0),1),"not found")</f>
        <v>230</v>
      </c>
      <c r="AL141" s="12" cm="1">
        <f t="array" ref="AL141">IFERROR(MATCH(1,($AJ141=Substation_Info!$B$5:$B$322)*($AK141=Substation_Info!$C$5:$C$322),0),"notfound")</f>
        <v>62</v>
      </c>
      <c r="AM141" s="12">
        <f>IF($AL141="notfound",IFERROR(INDEX(Queue_Subname_list!$D$2:$D$594,MATCH($AI141,Queue_Subname_list!$A$2:$A$594,0),1),"not found"),0)</f>
        <v>0</v>
      </c>
      <c r="AN141" s="12">
        <f>IF($AL141="notfound",IFERROR(INDEX(Queue_Subname_list!$E$2:$E$594,MATCH($AI141,Queue_Subname_list!$A$2:$A$594,0),1),"not found"),0)</f>
        <v>0</v>
      </c>
      <c r="AO141" s="12" t="str" cm="1">
        <f t="array" ref="AO141">IF(AM141=0, "N/A",IFERROR(MATCH(1,($AM141=Substation_Info!$B$5:$B$322)*($AN141=Substation_Info!$C$5:$C$322),0),"notfound"))</f>
        <v>N/A</v>
      </c>
      <c r="AP141" s="12">
        <f t="shared" si="15"/>
        <v>1</v>
      </c>
      <c r="AQ141" s="11">
        <v>44377.291666666701</v>
      </c>
      <c r="AR141" s="11">
        <v>44926.333333333299</v>
      </c>
      <c r="AS141" s="10" t="s">
        <v>82</v>
      </c>
      <c r="AT141" s="10" t="s">
        <v>59</v>
      </c>
      <c r="AU141" s="10" t="s">
        <v>59</v>
      </c>
      <c r="AV141" s="10" t="s">
        <v>82</v>
      </c>
      <c r="AW141" s="10"/>
    </row>
    <row r="142" spans="1:49" s="26" customFormat="1" ht="25" x14ac:dyDescent="0.25">
      <c r="A142" s="32" t="s">
        <v>372</v>
      </c>
      <c r="B142" s="10">
        <v>1529</v>
      </c>
      <c r="C142" s="11">
        <v>43207</v>
      </c>
      <c r="D142" s="11">
        <v>43206.291666666701</v>
      </c>
      <c r="E142" s="10" t="s">
        <v>49</v>
      </c>
      <c r="F142" s="10" t="s">
        <v>316</v>
      </c>
      <c r="G142" s="10" t="s">
        <v>74</v>
      </c>
      <c r="H142" s="10" t="s">
        <v>63</v>
      </c>
      <c r="I142" s="10"/>
      <c r="J142" s="10" t="s">
        <v>75</v>
      </c>
      <c r="K142" s="10" t="s">
        <v>70</v>
      </c>
      <c r="L142" s="10"/>
      <c r="M142" s="10">
        <v>514.54999999999995</v>
      </c>
      <c r="N142" s="10">
        <v>257.27999999999997</v>
      </c>
      <c r="O142" s="10"/>
      <c r="P142" s="10">
        <v>500</v>
      </c>
      <c r="Q142" s="10" t="s">
        <v>52</v>
      </c>
      <c r="R142" s="10" t="s">
        <v>53</v>
      </c>
      <c r="S142" s="10" t="str" cm="1">
        <f t="array" ref="S142">IFERROR(INDEX(Queue_Subname_list!$K$3:$K$22,MATCH(1,($J142=Queue_Subname_list!$L$3:$L$22)*($K142=Queue_Subname_list!$M$3:$M$22)*($L142=Queue_Subname_list!$N$3:$N$22),0)),"Other")</f>
        <v>Solar-Hybrid</v>
      </c>
      <c r="T142" s="10">
        <f>IF(J142=Queue_Subname_list!$L$9,MIN(M142,P142),0)+IF(K142=Queue_Subname_list!$L$9,MIN(N142,P142),0)+IF(L142=Queue_Subname_list!$L$9,MIN(O142,P142),0)</f>
        <v>257.27999999999997</v>
      </c>
      <c r="U142" s="10">
        <f>IF(J142=Queue_Subname_list!$L$4,MIN(M142,P142),0)+IF(K142=Queue_Subname_list!$L$4,MIN(N142,P142),0)+IF(L142=Queue_Subname_list!$L$4,MIN(O142,P142),0)</f>
        <v>0</v>
      </c>
      <c r="V142" s="10">
        <f>IF(Q142="Energy Only",0,IF(S142="Wind Turbine",MIN(U142,P142),IF(OR(S142="Wind-Hybrid", S142="Wind-Solar-Hybrid"),MIN(MAX(P142-T142,0)/INDEX(Queue_Subname_list!$R$6:$T$6,1,MATCH(AH142,Queue_Subname_list!$R$4:$T$4,0)),U142),0)))</f>
        <v>0</v>
      </c>
      <c r="W142" s="10">
        <f t="shared" si="11"/>
        <v>0</v>
      </c>
      <c r="X142" s="10">
        <f>IF(AND(S142="Offshore Wind",OR(Q142="Full Capacity",Q142="Partial Capacity")),IF(J142=Queue_Subname_list!$L$5,M142,0)+IF(K142=Queue_Subname_list!$L$5,N142,0),0)</f>
        <v>0</v>
      </c>
      <c r="Y142" s="10">
        <f>IF(AND(S142="Offshore Wind",Q142="Energy Only"),IF(J142=Queue_Subname_list!$L$5,M142,0)+IF(K142=Queue_Subname_list!$L$5,N142,0),0)</f>
        <v>0</v>
      </c>
      <c r="Z142" s="10">
        <f>IF(J142=Queue_Subname_list!$L$8,MIN(M142,P142),0)+IF(K142=Queue_Subname_list!$L$8,MIN(N142,P142),0)+IF(L142=Queue_Subname_list!$L$8,MIN(O142,P142),0)</f>
        <v>500</v>
      </c>
      <c r="AA142" s="10">
        <f>IF(Q142="Energy Only",0,IF(S142="Solar",MIN(Z142,P142),IF(S142="Solar-Hybrid",MIN(MAX(P142-T142,0)/INDEX(Queue_Subname_list!$R$5:$T$5,1,MATCH(AH142,Queue_Subname_list!$R$4:$T$4,0)),MAX(P142-T142*0.5,0)/INDEX(Queue_Subname_list!$U$5:$W$5,1,MATCH(AH142,Queue_Subname_list!$U$4:$W$4,0)),Z142),0)))</f>
        <v>500</v>
      </c>
      <c r="AB142" s="10">
        <f t="shared" si="12"/>
        <v>0</v>
      </c>
      <c r="AC142" s="10">
        <f>IF(J142=Queue_Subname_list!$L$3,MIN(M142,P142),0)+IF(K142=Queue_Subname_list!$L$3,MIN(N142,P142),0)+IF(L142=Queue_Subname_list!$L$3,MIN(O142,P142),0)</f>
        <v>0</v>
      </c>
      <c r="AD142" s="10">
        <f t="shared" si="13"/>
        <v>0</v>
      </c>
      <c r="AE142" s="10" t="s">
        <v>303</v>
      </c>
      <c r="AF142" s="10" t="s">
        <v>159</v>
      </c>
      <c r="AG142" s="10" t="s">
        <v>304</v>
      </c>
      <c r="AH142" s="10" t="str">
        <f t="shared" si="14"/>
        <v>SCE</v>
      </c>
      <c r="AI142" s="12" t="s">
        <v>373</v>
      </c>
      <c r="AJ142" s="12" t="str">
        <f>IFERROR(INDEX(Queue_Subname_list!$B$2:$B$598,MATCH($AI142,Queue_Subname_list!$A$2:$A$598,0),1),"not found")</f>
        <v>Delaney</v>
      </c>
      <c r="AK142" s="12">
        <f>IFERROR(INDEX(Queue_Subname_list!$C$2:$C$598,MATCH($AI142,Queue_Subname_list!$A$2:$A$598,0),1),"not found")</f>
        <v>500</v>
      </c>
      <c r="AL142" s="12" cm="1">
        <f t="array" ref="AL142">IFERROR(MATCH(1,($AJ142=Substation_Info!$B$5:$B$322)*($AK142=Substation_Info!$C$5:$C$322),0),"notfound")</f>
        <v>57</v>
      </c>
      <c r="AM142" s="12">
        <f>IF($AL142="notfound",IFERROR(INDEX(Queue_Subname_list!$D$2:$D$594,MATCH($AI142,Queue_Subname_list!$A$2:$A$594,0),1),"not found"),0)</f>
        <v>0</v>
      </c>
      <c r="AN142" s="12">
        <f>IF($AL142="notfound",IFERROR(INDEX(Queue_Subname_list!$E$2:$E$594,MATCH($AI142,Queue_Subname_list!$A$2:$A$594,0),1),"not found"),0)</f>
        <v>0</v>
      </c>
      <c r="AO142" s="12" t="str" cm="1">
        <f t="array" ref="AO142">IF(AM142=0, "N/A",IFERROR(MATCH(1,($AM142=Substation_Info!$B$5:$B$322)*($AN142=Substation_Info!$C$5:$C$322),0),"notfound"))</f>
        <v>N/A</v>
      </c>
      <c r="AP142" s="12">
        <f t="shared" si="15"/>
        <v>1</v>
      </c>
      <c r="AQ142" s="11">
        <v>44910.333333333299</v>
      </c>
      <c r="AR142" s="11">
        <v>45830.291666666701</v>
      </c>
      <c r="AS142" s="10" t="s">
        <v>82</v>
      </c>
      <c r="AT142" s="10" t="s">
        <v>59</v>
      </c>
      <c r="AU142" s="10" t="s">
        <v>59</v>
      </c>
      <c r="AV142" s="10" t="s">
        <v>82</v>
      </c>
      <c r="AW142" s="10" t="s">
        <v>156</v>
      </c>
    </row>
    <row r="143" spans="1:49" s="26" customFormat="1" ht="25" x14ac:dyDescent="0.25">
      <c r="A143" s="32" t="s">
        <v>374</v>
      </c>
      <c r="B143" s="10">
        <v>1531</v>
      </c>
      <c r="C143" s="11">
        <v>43206</v>
      </c>
      <c r="D143" s="11">
        <v>43206.291666666701</v>
      </c>
      <c r="E143" s="10" t="s">
        <v>49</v>
      </c>
      <c r="F143" s="10" t="s">
        <v>316</v>
      </c>
      <c r="G143" s="10" t="s">
        <v>63</v>
      </c>
      <c r="H143" s="10"/>
      <c r="I143" s="10"/>
      <c r="J143" s="10" t="s">
        <v>70</v>
      </c>
      <c r="K143" s="10"/>
      <c r="L143" s="10"/>
      <c r="M143" s="10">
        <v>350</v>
      </c>
      <c r="N143" s="10"/>
      <c r="O143" s="10"/>
      <c r="P143" s="10">
        <v>350</v>
      </c>
      <c r="Q143" s="10" t="s">
        <v>52</v>
      </c>
      <c r="R143" s="10"/>
      <c r="S143" s="10" t="str" cm="1">
        <f t="array" ref="S143">IFERROR(INDEX(Queue_Subname_list!$K$3:$K$22,MATCH(1,($J143=Queue_Subname_list!$L$3:$L$22)*($K143=Queue_Subname_list!$M$3:$M$22)*($L143=Queue_Subname_list!$N$3:$N$22),0)),"Other")</f>
        <v>Battery</v>
      </c>
      <c r="T143" s="10">
        <f>IF(J143=Queue_Subname_list!$L$9,MIN(M143,P143),0)+IF(K143=Queue_Subname_list!$L$9,MIN(N143,P143),0)+IF(L143=Queue_Subname_list!$L$9,MIN(O143,P143),0)</f>
        <v>350</v>
      </c>
      <c r="U143" s="10">
        <f>IF(J143=Queue_Subname_list!$L$4,MIN(M143,P143),0)+IF(K143=Queue_Subname_list!$L$4,MIN(N143,P143),0)+IF(L143=Queue_Subname_list!$L$4,MIN(O143,P143),0)</f>
        <v>0</v>
      </c>
      <c r="V143" s="10">
        <f>IF(Q143="Energy Only",0,IF(S143="Wind Turbine",MIN(U143,P143),IF(OR(S143="Wind-Hybrid", S143="Wind-Solar-Hybrid"),MIN(MAX(P143-T143,0)/INDEX(Queue_Subname_list!$R$6:$T$6,1,MATCH(AH143,Queue_Subname_list!$R$4:$T$4,0)),U143),0)))</f>
        <v>0</v>
      </c>
      <c r="W143" s="10">
        <f t="shared" si="11"/>
        <v>0</v>
      </c>
      <c r="X143" s="10">
        <f>IF(AND(S143="Offshore Wind",OR(Q143="Full Capacity",Q143="Partial Capacity")),IF(J143=Queue_Subname_list!$L$5,M143,0)+IF(K143=Queue_Subname_list!$L$5,N143,0),0)</f>
        <v>0</v>
      </c>
      <c r="Y143" s="10">
        <f>IF(AND(S143="Offshore Wind",Q143="Energy Only"),IF(J143=Queue_Subname_list!$L$5,M143,0)+IF(K143=Queue_Subname_list!$L$5,N143,0),0)</f>
        <v>0</v>
      </c>
      <c r="Z143" s="10">
        <f>IF(J143=Queue_Subname_list!$L$8,MIN(M143,P143),0)+IF(K143=Queue_Subname_list!$L$8,MIN(N143,P143),0)+IF(L143=Queue_Subname_list!$L$8,MIN(O143,P143),0)</f>
        <v>0</v>
      </c>
      <c r="AA143" s="10">
        <f>IF(Q143="Energy Only",0,IF(S143="Solar",MIN(Z143,P143),IF(S143="Solar-Hybrid",MIN(MAX(P143-T143,0)/INDEX(Queue_Subname_list!$R$5:$T$5,1,MATCH(AH143,Queue_Subname_list!$R$4:$T$4,0)),MAX(P143-T143*0.5,0)/INDEX(Queue_Subname_list!$U$5:$W$5,1,MATCH(AH143,Queue_Subname_list!$U$4:$W$4,0)),Z143),0)))</f>
        <v>0</v>
      </c>
      <c r="AB143" s="10">
        <f t="shared" si="12"/>
        <v>0</v>
      </c>
      <c r="AC143" s="10">
        <f>IF(J143=Queue_Subname_list!$L$3,MIN(M143,P143),0)+IF(K143=Queue_Subname_list!$L$3,MIN(N143,P143),0)+IF(L143=Queue_Subname_list!$L$3,MIN(O143,P143),0)</f>
        <v>0</v>
      </c>
      <c r="AD143" s="10">
        <f t="shared" si="13"/>
        <v>0</v>
      </c>
      <c r="AE143" s="10" t="s">
        <v>375</v>
      </c>
      <c r="AF143" s="10" t="s">
        <v>55</v>
      </c>
      <c r="AG143" s="10" t="s">
        <v>56</v>
      </c>
      <c r="AH143" s="10" t="str">
        <f t="shared" si="14"/>
        <v>SDGE</v>
      </c>
      <c r="AI143" s="12" t="s">
        <v>201</v>
      </c>
      <c r="AJ143" s="12" t="str">
        <f>IFERROR(INDEX(Queue_Subname_list!$B$2:$B$598,MATCH($AI143,Queue_Subname_list!$A$2:$A$598,0),1),"not found")</f>
        <v>Imperial Valley</v>
      </c>
      <c r="AK143" s="12">
        <f>IFERROR(INDEX(Queue_Subname_list!$C$2:$C$598,MATCH($AI143,Queue_Subname_list!$A$2:$A$598,0),1),"not found")</f>
        <v>230</v>
      </c>
      <c r="AL143" s="12" cm="1">
        <f t="array" ref="AL143">IFERROR(MATCH(1,($AJ143=Substation_Info!$B$5:$B$322)*($AK143=Substation_Info!$C$5:$C$322),0),"notfound")</f>
        <v>114</v>
      </c>
      <c r="AM143" s="12">
        <f>IF($AL143="notfound",IFERROR(INDEX(Queue_Subname_list!$D$2:$D$594,MATCH($AI143,Queue_Subname_list!$A$2:$A$594,0),1),"not found"),0)</f>
        <v>0</v>
      </c>
      <c r="AN143" s="12">
        <f>IF($AL143="notfound",IFERROR(INDEX(Queue_Subname_list!$E$2:$E$594,MATCH($AI143,Queue_Subname_list!$A$2:$A$594,0),1),"not found"),0)</f>
        <v>0</v>
      </c>
      <c r="AO143" s="12" t="str" cm="1">
        <f t="array" ref="AO143">IF(AM143=0, "N/A",IFERROR(MATCH(1,($AM143=Substation_Info!$B$5:$B$322)*($AN143=Substation_Info!$C$5:$C$322),0),"notfound"))</f>
        <v>N/A</v>
      </c>
      <c r="AP143" s="12">
        <f t="shared" si="15"/>
        <v>1</v>
      </c>
      <c r="AQ143" s="11">
        <v>44682.291666666701</v>
      </c>
      <c r="AR143" s="11">
        <v>45657.333333333299</v>
      </c>
      <c r="AS143" s="10" t="s">
        <v>82</v>
      </c>
      <c r="AT143" s="10" t="s">
        <v>59</v>
      </c>
      <c r="AU143" s="10" t="s">
        <v>59</v>
      </c>
      <c r="AV143" s="10" t="s">
        <v>82</v>
      </c>
      <c r="AW143" s="10" t="s">
        <v>61</v>
      </c>
    </row>
    <row r="144" spans="1:49" s="26" customFormat="1" ht="25" x14ac:dyDescent="0.25">
      <c r="A144" s="32" t="s">
        <v>376</v>
      </c>
      <c r="B144" s="10">
        <v>1532</v>
      </c>
      <c r="C144" s="11">
        <v>43206</v>
      </c>
      <c r="D144" s="11">
        <v>43206.291666666701</v>
      </c>
      <c r="E144" s="10" t="s">
        <v>49</v>
      </c>
      <c r="F144" s="10" t="s">
        <v>316</v>
      </c>
      <c r="G144" s="10" t="s">
        <v>74</v>
      </c>
      <c r="H144" s="10" t="s">
        <v>63</v>
      </c>
      <c r="I144" s="10"/>
      <c r="J144" s="10" t="s">
        <v>75</v>
      </c>
      <c r="K144" s="10" t="s">
        <v>70</v>
      </c>
      <c r="L144" s="10"/>
      <c r="M144" s="10">
        <v>90</v>
      </c>
      <c r="N144" s="10">
        <v>90</v>
      </c>
      <c r="O144" s="10"/>
      <c r="P144" s="10">
        <v>90</v>
      </c>
      <c r="Q144" s="10" t="s">
        <v>65</v>
      </c>
      <c r="R144" s="10" t="s">
        <v>53</v>
      </c>
      <c r="S144" s="10" t="str" cm="1">
        <f t="array" ref="S144">IFERROR(INDEX(Queue_Subname_list!$K$3:$K$22,MATCH(1,($J144=Queue_Subname_list!$L$3:$L$22)*($K144=Queue_Subname_list!$M$3:$M$22)*($L144=Queue_Subname_list!$N$3:$N$22),0)),"Other")</f>
        <v>Solar-Hybrid</v>
      </c>
      <c r="T144" s="10">
        <f>IF(J144=Queue_Subname_list!$L$9,MIN(M144,P144),0)+IF(K144=Queue_Subname_list!$L$9,MIN(N144,P144),0)+IF(L144=Queue_Subname_list!$L$9,MIN(O144,P144),0)</f>
        <v>90</v>
      </c>
      <c r="U144" s="10">
        <f>IF(J144=Queue_Subname_list!$L$4,MIN(M144,P144),0)+IF(K144=Queue_Subname_list!$L$4,MIN(N144,P144),0)+IF(L144=Queue_Subname_list!$L$4,MIN(O144,P144),0)</f>
        <v>0</v>
      </c>
      <c r="V144" s="10">
        <f>IF(Q144="Energy Only",0,IF(S144="Wind Turbine",MIN(U144,P144),IF(OR(S144="Wind-Hybrid", S144="Wind-Solar-Hybrid"),MIN(MAX(P144-T144,0)/INDEX(Queue_Subname_list!$R$6:$T$6,1,MATCH(AH144,Queue_Subname_list!$R$4:$T$4,0)),U144),0)))</f>
        <v>0</v>
      </c>
      <c r="W144" s="10">
        <f t="shared" si="11"/>
        <v>0</v>
      </c>
      <c r="X144" s="10">
        <f>IF(AND(S144="Offshore Wind",OR(Q144="Full Capacity",Q144="Partial Capacity")),IF(J144=Queue_Subname_list!$L$5,M144,0)+IF(K144=Queue_Subname_list!$L$5,N144,0),0)</f>
        <v>0</v>
      </c>
      <c r="Y144" s="10">
        <f>IF(AND(S144="Offshore Wind",Q144="Energy Only"),IF(J144=Queue_Subname_list!$L$5,M144,0)+IF(K144=Queue_Subname_list!$L$5,N144,0),0)</f>
        <v>0</v>
      </c>
      <c r="Z144" s="10">
        <f>IF(J144=Queue_Subname_list!$L$8,MIN(M144,P144),0)+IF(K144=Queue_Subname_list!$L$8,MIN(N144,P144),0)+IF(L144=Queue_Subname_list!$L$8,MIN(O144,P144),0)</f>
        <v>90</v>
      </c>
      <c r="AA144" s="10">
        <f>IF(Q144="Energy Only",0,IF(S144="Solar",MIN(Z144,P144),IF(S144="Solar-Hybrid",MIN(MAX(P144-T144,0)/INDEX(Queue_Subname_list!$R$5:$T$5,1,MATCH(AH144,Queue_Subname_list!$R$4:$T$4,0)),MAX(P144-T144*0.5,0)/INDEX(Queue_Subname_list!$U$5:$W$5,1,MATCH(AH144,Queue_Subname_list!$U$4:$W$4,0)),Z144),0)))</f>
        <v>0</v>
      </c>
      <c r="AB144" s="10">
        <f t="shared" si="12"/>
        <v>90</v>
      </c>
      <c r="AC144" s="10">
        <f>IF(J144=Queue_Subname_list!$L$3,MIN(M144,P144),0)+IF(K144=Queue_Subname_list!$L$3,MIN(N144,P144),0)+IF(L144=Queue_Subname_list!$L$3,MIN(O144,P144),0)</f>
        <v>0</v>
      </c>
      <c r="AD144" s="10">
        <f t="shared" si="13"/>
        <v>0</v>
      </c>
      <c r="AE144" s="10" t="s">
        <v>54</v>
      </c>
      <c r="AF144" s="10" t="s">
        <v>55</v>
      </c>
      <c r="AG144" s="10" t="s">
        <v>56</v>
      </c>
      <c r="AH144" s="10" t="str">
        <f t="shared" si="14"/>
        <v>SDGE</v>
      </c>
      <c r="AI144" s="12" t="s">
        <v>377</v>
      </c>
      <c r="AJ144" s="12" t="str">
        <f>IFERROR(INDEX(Queue_Subname_list!$B$2:$B$598,MATCH($AI144,Queue_Subname_list!$A$2:$A$598,0),1),"not found")</f>
        <v>Carrizo Gorge</v>
      </c>
      <c r="AK144" s="12">
        <f>IFERROR(INDEX(Queue_Subname_list!$C$2:$C$598,MATCH($AI144,Queue_Subname_list!$A$2:$A$598,0),1),"not found")</f>
        <v>138</v>
      </c>
      <c r="AL144" s="12" t="str" cm="1">
        <f t="array" ref="AL144">IFERROR(MATCH(1,($AJ144=Substation_Info!$B$5:$B$322)*($AK144=Substation_Info!$C$5:$C$322),0),"notfound")</f>
        <v>notfound</v>
      </c>
      <c r="AM144" s="12" t="str">
        <f>IF($AL144="notfound",IFERROR(INDEX(Queue_Subname_list!$D$2:$D$594,MATCH($AI144,Queue_Subname_list!$A$2:$A$594,0),1),"not found"),0)</f>
        <v>ECO</v>
      </c>
      <c r="AN144" s="12">
        <f>IF($AL144="notfound",IFERROR(INDEX(Queue_Subname_list!$E$2:$E$594,MATCH($AI144,Queue_Subname_list!$A$2:$A$594,0),1),"not found"),0)</f>
        <v>115</v>
      </c>
      <c r="AO144" s="12" cm="1">
        <f t="array" ref="AO144">IF(AM144=0, "N/A",IFERROR(MATCH(1,($AM144=Substation_Info!$B$5:$B$322)*($AN144=Substation_Info!$C$5:$C$322),0),"notfound"))</f>
        <v>71</v>
      </c>
      <c r="AP144" s="12">
        <f t="shared" si="15"/>
        <v>1</v>
      </c>
      <c r="AQ144" s="11">
        <v>44166.333333333299</v>
      </c>
      <c r="AR144" s="11">
        <v>44896.333333333299</v>
      </c>
      <c r="AS144" s="10" t="s">
        <v>82</v>
      </c>
      <c r="AT144" s="10" t="s">
        <v>59</v>
      </c>
      <c r="AU144" s="10" t="s">
        <v>59</v>
      </c>
      <c r="AV144" s="10" t="s">
        <v>82</v>
      </c>
      <c r="AW144" s="10" t="s">
        <v>61</v>
      </c>
    </row>
    <row r="145" spans="1:49" s="26" customFormat="1" ht="25" x14ac:dyDescent="0.25">
      <c r="A145" s="32" t="s">
        <v>378</v>
      </c>
      <c r="B145" s="10">
        <v>1534</v>
      </c>
      <c r="C145" s="11">
        <v>43201</v>
      </c>
      <c r="D145" s="11">
        <v>43206.291666666701</v>
      </c>
      <c r="E145" s="10" t="s">
        <v>49</v>
      </c>
      <c r="F145" s="10" t="s">
        <v>316</v>
      </c>
      <c r="G145" s="10" t="s">
        <v>63</v>
      </c>
      <c r="H145" s="10" t="s">
        <v>74</v>
      </c>
      <c r="I145" s="10"/>
      <c r="J145" s="10" t="s">
        <v>70</v>
      </c>
      <c r="K145" s="10" t="s">
        <v>75</v>
      </c>
      <c r="L145" s="10"/>
      <c r="M145" s="10">
        <v>28.8</v>
      </c>
      <c r="N145" s="10">
        <v>225</v>
      </c>
      <c r="O145" s="10"/>
      <c r="P145" s="10">
        <v>250</v>
      </c>
      <c r="Q145" s="10" t="s">
        <v>92</v>
      </c>
      <c r="R145" s="10" t="s">
        <v>53</v>
      </c>
      <c r="S145" s="10" t="str" cm="1">
        <f t="array" ref="S145">IFERROR(INDEX(Queue_Subname_list!$K$3:$K$22,MATCH(1,($J145=Queue_Subname_list!$L$3:$L$22)*($K145=Queue_Subname_list!$M$3:$M$22)*($L145=Queue_Subname_list!$N$3:$N$22),0)),"Other")</f>
        <v>Solar-Hybrid</v>
      </c>
      <c r="T145" s="10">
        <f>IF(J145=Queue_Subname_list!$L$9,MIN(M145,P145),0)+IF(K145=Queue_Subname_list!$L$9,MIN(N145,P145),0)+IF(L145=Queue_Subname_list!$L$9,MIN(O145,P145),0)</f>
        <v>28.8</v>
      </c>
      <c r="U145" s="10">
        <f>IF(J145=Queue_Subname_list!$L$4,MIN(M145,P145),0)+IF(K145=Queue_Subname_list!$L$4,MIN(N145,P145),0)+IF(L145=Queue_Subname_list!$L$4,MIN(O145,P145),0)</f>
        <v>0</v>
      </c>
      <c r="V145" s="10">
        <f>IF(Q145="Energy Only",0,IF(S145="Wind Turbine",MIN(U145,P145),IF(OR(S145="Wind-Hybrid", S145="Wind-Solar-Hybrid"),MIN(MAX(P145-T145,0)/INDEX(Queue_Subname_list!$R$6:$T$6,1,MATCH(AH145,Queue_Subname_list!$R$4:$T$4,0)),U145),0)))</f>
        <v>0</v>
      </c>
      <c r="W145" s="10">
        <f t="shared" si="11"/>
        <v>0</v>
      </c>
      <c r="X145" s="10">
        <f>IF(AND(S145="Offshore Wind",OR(Q145="Full Capacity",Q145="Partial Capacity")),IF(J145=Queue_Subname_list!$L$5,M145,0)+IF(K145=Queue_Subname_list!$L$5,N145,0),0)</f>
        <v>0</v>
      </c>
      <c r="Y145" s="10">
        <f>IF(AND(S145="Offshore Wind",Q145="Energy Only"),IF(J145=Queue_Subname_list!$L$5,M145,0)+IF(K145=Queue_Subname_list!$L$5,N145,0),0)</f>
        <v>0</v>
      </c>
      <c r="Z145" s="10">
        <f>IF(J145=Queue_Subname_list!$L$8,MIN(M145,P145),0)+IF(K145=Queue_Subname_list!$L$8,MIN(N145,P145),0)+IF(L145=Queue_Subname_list!$L$8,MIN(O145,P145),0)</f>
        <v>225</v>
      </c>
      <c r="AA145" s="10">
        <f>IF(Q145="Energy Only",0,IF(S145="Solar",MIN(Z145,P145),IF(S145="Solar-Hybrid",MIN(MAX(P145-T145,0)/INDEX(Queue_Subname_list!$R$5:$T$5,1,MATCH(AH145,Queue_Subname_list!$R$4:$T$4,0)),MAX(P145-T145*0.5,0)/INDEX(Queue_Subname_list!$U$5:$W$5,1,MATCH(AH145,Queue_Subname_list!$U$4:$W$4,0)),Z145),0)))</f>
        <v>0</v>
      </c>
      <c r="AB145" s="10">
        <f t="shared" si="12"/>
        <v>225</v>
      </c>
      <c r="AC145" s="10">
        <f>IF(J145=Queue_Subname_list!$L$3,MIN(M145,P145),0)+IF(K145=Queue_Subname_list!$L$3,MIN(N145,P145),0)+IF(L145=Queue_Subname_list!$L$3,MIN(O145,P145),0)</f>
        <v>0</v>
      </c>
      <c r="AD145" s="10">
        <f t="shared" si="13"/>
        <v>0</v>
      </c>
      <c r="AE145" s="10" t="s">
        <v>227</v>
      </c>
      <c r="AF145" s="10" t="s">
        <v>159</v>
      </c>
      <c r="AG145" s="10" t="s">
        <v>56</v>
      </c>
      <c r="AH145" s="10" t="str">
        <f t="shared" si="14"/>
        <v>SDGE</v>
      </c>
      <c r="AI145" s="12" t="s">
        <v>251</v>
      </c>
      <c r="AJ145" s="12" t="str">
        <f>IFERROR(INDEX(Queue_Subname_list!$B$2:$B$598,MATCH($AI145,Queue_Subname_list!$A$2:$A$598,0),1),"not found")</f>
        <v>Hassayampa</v>
      </c>
      <c r="AK145" s="12">
        <f>IFERROR(INDEX(Queue_Subname_list!$C$2:$C$598,MATCH($AI145,Queue_Subname_list!$A$2:$A$598,0),1),"not found")</f>
        <v>500</v>
      </c>
      <c r="AL145" s="12" cm="1">
        <f t="array" ref="AL145">IFERROR(MATCH(1,($AJ145=Substation_Info!$B$5:$B$322)*($AK145=Substation_Info!$C$5:$C$322),0),"notfound")</f>
        <v>100</v>
      </c>
      <c r="AM145" s="12">
        <f>IF($AL145="notfound",IFERROR(INDEX(Queue_Subname_list!$D$2:$D$594,MATCH($AI145,Queue_Subname_list!$A$2:$A$594,0),1),"not found"),0)</f>
        <v>0</v>
      </c>
      <c r="AN145" s="12">
        <f>IF($AL145="notfound",IFERROR(INDEX(Queue_Subname_list!$E$2:$E$594,MATCH($AI145,Queue_Subname_list!$A$2:$A$594,0),1),"not found"),0)</f>
        <v>0</v>
      </c>
      <c r="AO145" s="12" t="str" cm="1">
        <f t="array" ref="AO145">IF(AM145=0, "N/A",IFERROR(MATCH(1,($AM145=Substation_Info!$B$5:$B$322)*($AN145=Substation_Info!$C$5:$C$322),0),"notfound"))</f>
        <v>N/A</v>
      </c>
      <c r="AP145" s="12">
        <f t="shared" si="15"/>
        <v>1</v>
      </c>
      <c r="AQ145" s="11">
        <v>44317.291666666701</v>
      </c>
      <c r="AR145" s="11">
        <v>45275.333333333299</v>
      </c>
      <c r="AS145" s="10" t="s">
        <v>82</v>
      </c>
      <c r="AT145" s="10" t="s">
        <v>59</v>
      </c>
      <c r="AU145" s="10" t="s">
        <v>59</v>
      </c>
      <c r="AV145" s="10" t="s">
        <v>82</v>
      </c>
      <c r="AW145" s="10"/>
    </row>
    <row r="146" spans="1:49" s="26" customFormat="1" ht="37.5" x14ac:dyDescent="0.25">
      <c r="A146" s="32" t="s">
        <v>379</v>
      </c>
      <c r="B146" s="10">
        <v>1539</v>
      </c>
      <c r="C146" s="11">
        <v>43529</v>
      </c>
      <c r="D146" s="11">
        <v>43592.291666666701</v>
      </c>
      <c r="E146" s="10" t="s">
        <v>49</v>
      </c>
      <c r="F146" s="10" t="s">
        <v>226</v>
      </c>
      <c r="G146" s="10" t="s">
        <v>63</v>
      </c>
      <c r="H146" s="10"/>
      <c r="I146" s="10"/>
      <c r="J146" s="10" t="s">
        <v>70</v>
      </c>
      <c r="K146" s="10"/>
      <c r="L146" s="10"/>
      <c r="M146" s="10">
        <v>782.79</v>
      </c>
      <c r="N146" s="10"/>
      <c r="O146" s="10"/>
      <c r="P146" s="10">
        <v>750</v>
      </c>
      <c r="Q146" s="10" t="s">
        <v>65</v>
      </c>
      <c r="R146" s="10"/>
      <c r="S146" s="10" t="str" cm="1">
        <f t="array" ref="S146">IFERROR(INDEX(Queue_Subname_list!$K$3:$K$22,MATCH(1,($J146=Queue_Subname_list!$L$3:$L$22)*($K146=Queue_Subname_list!$M$3:$M$22)*($L146=Queue_Subname_list!$N$3:$N$22),0)),"Other")</f>
        <v>Battery</v>
      </c>
      <c r="T146" s="10">
        <f>IF(J146=Queue_Subname_list!$L$9,MIN(M146,P146),0)+IF(K146=Queue_Subname_list!$L$9,MIN(N146,P146),0)+IF(L146=Queue_Subname_list!$L$9,MIN(O146,P146),0)</f>
        <v>750</v>
      </c>
      <c r="U146" s="10">
        <f>IF(J146=Queue_Subname_list!$L$4,MIN(M146,P146),0)+IF(K146=Queue_Subname_list!$L$4,MIN(N146,P146),0)+IF(L146=Queue_Subname_list!$L$4,MIN(O146,P146),0)</f>
        <v>0</v>
      </c>
      <c r="V146" s="10">
        <f>IF(Q146="Energy Only",0,IF(S146="Wind Turbine",MIN(U146,P146),IF(OR(S146="Wind-Hybrid", S146="Wind-Solar-Hybrid"),MIN(MAX(P146-T146,0)/INDEX(Queue_Subname_list!$R$6:$T$6,1,MATCH(AH146,Queue_Subname_list!$R$4:$T$4,0)),U146),0)))</f>
        <v>0</v>
      </c>
      <c r="W146" s="10">
        <f t="shared" si="11"/>
        <v>0</v>
      </c>
      <c r="X146" s="10">
        <f>IF(AND(S146="Offshore Wind",OR(Q146="Full Capacity",Q146="Partial Capacity")),IF(J146=Queue_Subname_list!$L$5,M146,0)+IF(K146=Queue_Subname_list!$L$5,N146,0),0)</f>
        <v>0</v>
      </c>
      <c r="Y146" s="10">
        <f>IF(AND(S146="Offshore Wind",Q146="Energy Only"),IF(J146=Queue_Subname_list!$L$5,M146,0)+IF(K146=Queue_Subname_list!$L$5,N146,0),0)</f>
        <v>0</v>
      </c>
      <c r="Z146" s="10">
        <f>IF(J146=Queue_Subname_list!$L$8,MIN(M146,P146),0)+IF(K146=Queue_Subname_list!$L$8,MIN(N146,P146),0)+IF(L146=Queue_Subname_list!$L$8,MIN(O146,P146),0)</f>
        <v>0</v>
      </c>
      <c r="AA146" s="10">
        <f>IF(Q146="Energy Only",0,IF(S146="Solar",MIN(Z146,P146),IF(S146="Solar-Hybrid",MIN(MAX(P146-T146,0)/INDEX(Queue_Subname_list!$R$5:$T$5,1,MATCH(AH146,Queue_Subname_list!$R$4:$T$4,0)),MAX(P146-T146*0.5,0)/INDEX(Queue_Subname_list!$U$5:$W$5,1,MATCH(AH146,Queue_Subname_list!$U$4:$W$4,0)),Z146),0)))</f>
        <v>0</v>
      </c>
      <c r="AB146" s="10">
        <f t="shared" si="12"/>
        <v>0</v>
      </c>
      <c r="AC146" s="10">
        <f>IF(J146=Queue_Subname_list!$L$3,MIN(M146,P146),0)+IF(K146=Queue_Subname_list!$L$3,MIN(N146,P146),0)+IF(L146=Queue_Subname_list!$L$3,MIN(O146,P146),0)</f>
        <v>0</v>
      </c>
      <c r="AD146" s="10">
        <f t="shared" si="13"/>
        <v>0</v>
      </c>
      <c r="AE146" s="10" t="s">
        <v>380</v>
      </c>
      <c r="AF146" s="10" t="s">
        <v>55</v>
      </c>
      <c r="AG146" s="10" t="s">
        <v>88</v>
      </c>
      <c r="AH146" s="10" t="str">
        <f t="shared" si="14"/>
        <v>PGAE</v>
      </c>
      <c r="AI146" s="12" t="s">
        <v>381</v>
      </c>
      <c r="AJ146" s="12" t="str">
        <f>IFERROR(INDEX(Queue_Subname_list!$B$2:$B$598,MATCH($AI146,Queue_Subname_list!$A$2:$A$598,0),1),"not found")</f>
        <v>Moss Landing</v>
      </c>
      <c r="AK146" s="12">
        <f>IFERROR(INDEX(Queue_Subname_list!$C$2:$C$598,MATCH($AI146,Queue_Subname_list!$A$2:$A$598,0),1),"not found")</f>
        <v>500</v>
      </c>
      <c r="AL146" s="12" cm="1">
        <f t="array" ref="AL146">IFERROR(MATCH(1,($AJ146=Substation_Info!$B$5:$B$322)*($AK146=Substation_Info!$C$5:$C$322),0),"notfound")</f>
        <v>183</v>
      </c>
      <c r="AM146" s="12">
        <f>IF($AL146="notfound",IFERROR(INDEX(Queue_Subname_list!$D$2:$D$594,MATCH($AI146,Queue_Subname_list!$A$2:$A$594,0),1),"not found"),0)</f>
        <v>0</v>
      </c>
      <c r="AN146" s="12">
        <f>IF($AL146="notfound",IFERROR(INDEX(Queue_Subname_list!$E$2:$E$594,MATCH($AI146,Queue_Subname_list!$A$2:$A$594,0),1),"not found"),0)</f>
        <v>0</v>
      </c>
      <c r="AO146" s="12" t="str" cm="1">
        <f t="array" ref="AO146">IF(AM146=0, "N/A",IFERROR(MATCH(1,($AM146=Substation_Info!$B$5:$B$322)*($AN146=Substation_Info!$C$5:$C$322),0),"notfound"))</f>
        <v>N/A</v>
      </c>
      <c r="AP146" s="12">
        <f t="shared" si="15"/>
        <v>1</v>
      </c>
      <c r="AQ146" s="11">
        <v>44896.333333333299</v>
      </c>
      <c r="AR146" s="11">
        <v>45991.333333333299</v>
      </c>
      <c r="AS146" s="10" t="s">
        <v>82</v>
      </c>
      <c r="AT146" s="10" t="s">
        <v>59</v>
      </c>
      <c r="AU146" s="10" t="s">
        <v>59</v>
      </c>
      <c r="AV146" s="10" t="s">
        <v>82</v>
      </c>
      <c r="AW146" s="10" t="s">
        <v>61</v>
      </c>
    </row>
    <row r="147" spans="1:49" s="26" customFormat="1" ht="25" x14ac:dyDescent="0.25">
      <c r="A147" s="32" t="s">
        <v>382</v>
      </c>
      <c r="B147" s="10">
        <v>1540</v>
      </c>
      <c r="C147" s="11">
        <v>43529</v>
      </c>
      <c r="D147" s="11">
        <v>43592.291666666701</v>
      </c>
      <c r="E147" s="10" t="s">
        <v>49</v>
      </c>
      <c r="F147" s="10" t="s">
        <v>226</v>
      </c>
      <c r="G147" s="10" t="s">
        <v>63</v>
      </c>
      <c r="H147" s="10"/>
      <c r="I147" s="10"/>
      <c r="J147" s="10" t="s">
        <v>70</v>
      </c>
      <c r="K147" s="10"/>
      <c r="L147" s="10"/>
      <c r="M147" s="10">
        <v>365</v>
      </c>
      <c r="N147" s="10"/>
      <c r="O147" s="10"/>
      <c r="P147" s="10">
        <v>350</v>
      </c>
      <c r="Q147" s="10" t="s">
        <v>65</v>
      </c>
      <c r="R147" s="10"/>
      <c r="S147" s="10" t="str" cm="1">
        <f t="array" ref="S147">IFERROR(INDEX(Queue_Subname_list!$K$3:$K$22,MATCH(1,($J147=Queue_Subname_list!$L$3:$L$22)*($K147=Queue_Subname_list!$M$3:$M$22)*($L147=Queue_Subname_list!$N$3:$N$22),0)),"Other")</f>
        <v>Battery</v>
      </c>
      <c r="T147" s="10">
        <f>IF(J147=Queue_Subname_list!$L$9,MIN(M147,P147),0)+IF(K147=Queue_Subname_list!$L$9,MIN(N147,P147),0)+IF(L147=Queue_Subname_list!$L$9,MIN(O147,P147),0)</f>
        <v>350</v>
      </c>
      <c r="U147" s="10">
        <f>IF(J147=Queue_Subname_list!$L$4,MIN(M147,P147),0)+IF(K147=Queue_Subname_list!$L$4,MIN(N147,P147),0)+IF(L147=Queue_Subname_list!$L$4,MIN(O147,P147),0)</f>
        <v>0</v>
      </c>
      <c r="V147" s="10">
        <f>IF(Q147="Energy Only",0,IF(S147="Wind Turbine",MIN(U147,P147),IF(OR(S147="Wind-Hybrid", S147="Wind-Solar-Hybrid"),MIN(MAX(P147-T147,0)/INDEX(Queue_Subname_list!$R$6:$T$6,1,MATCH(AH147,Queue_Subname_list!$R$4:$T$4,0)),U147),0)))</f>
        <v>0</v>
      </c>
      <c r="W147" s="10">
        <f t="shared" si="11"/>
        <v>0</v>
      </c>
      <c r="X147" s="10">
        <f>IF(AND(S147="Offshore Wind",OR(Q147="Full Capacity",Q147="Partial Capacity")),IF(J147=Queue_Subname_list!$L$5,M147,0)+IF(K147=Queue_Subname_list!$L$5,N147,0),0)</f>
        <v>0</v>
      </c>
      <c r="Y147" s="10">
        <f>IF(AND(S147="Offshore Wind",Q147="Energy Only"),IF(J147=Queue_Subname_list!$L$5,M147,0)+IF(K147=Queue_Subname_list!$L$5,N147,0),0)</f>
        <v>0</v>
      </c>
      <c r="Z147" s="10">
        <f>IF(J147=Queue_Subname_list!$L$8,MIN(M147,P147),0)+IF(K147=Queue_Subname_list!$L$8,MIN(N147,P147),0)+IF(L147=Queue_Subname_list!$L$8,MIN(O147,P147),0)</f>
        <v>0</v>
      </c>
      <c r="AA147" s="10">
        <f>IF(Q147="Energy Only",0,IF(S147="Solar",MIN(Z147,P147),IF(S147="Solar-Hybrid",MIN(MAX(P147-T147,0)/INDEX(Queue_Subname_list!$R$5:$T$5,1,MATCH(AH147,Queue_Subname_list!$R$4:$T$4,0)),MAX(P147-T147*0.5,0)/INDEX(Queue_Subname_list!$U$5:$W$5,1,MATCH(AH147,Queue_Subname_list!$U$4:$W$4,0)),Z147),0)))</f>
        <v>0</v>
      </c>
      <c r="AB147" s="10">
        <f t="shared" si="12"/>
        <v>0</v>
      </c>
      <c r="AC147" s="10">
        <f>IF(J147=Queue_Subname_list!$L$3,MIN(M147,P147),0)+IF(K147=Queue_Subname_list!$L$3,MIN(N147,P147),0)+IF(L147=Queue_Subname_list!$L$3,MIN(O147,P147),0)</f>
        <v>0</v>
      </c>
      <c r="AD147" s="10">
        <f t="shared" si="13"/>
        <v>0</v>
      </c>
      <c r="AE147" s="10" t="s">
        <v>380</v>
      </c>
      <c r="AF147" s="10" t="s">
        <v>55</v>
      </c>
      <c r="AG147" s="10" t="s">
        <v>88</v>
      </c>
      <c r="AH147" s="10" t="str">
        <f t="shared" si="14"/>
        <v>PGAE</v>
      </c>
      <c r="AI147" s="12" t="s">
        <v>381</v>
      </c>
      <c r="AJ147" s="12" t="str">
        <f>IFERROR(INDEX(Queue_Subname_list!$B$2:$B$598,MATCH($AI147,Queue_Subname_list!$A$2:$A$598,0),1),"not found")</f>
        <v>Moss Landing</v>
      </c>
      <c r="AK147" s="12">
        <f>IFERROR(INDEX(Queue_Subname_list!$C$2:$C$598,MATCH($AI147,Queue_Subname_list!$A$2:$A$598,0),1),"not found")</f>
        <v>500</v>
      </c>
      <c r="AL147" s="12" cm="1">
        <f t="array" ref="AL147">IFERROR(MATCH(1,($AJ147=Substation_Info!$B$5:$B$322)*($AK147=Substation_Info!$C$5:$C$322),0),"notfound")</f>
        <v>183</v>
      </c>
      <c r="AM147" s="12">
        <f>IF($AL147="notfound",IFERROR(INDEX(Queue_Subname_list!$D$2:$D$594,MATCH($AI147,Queue_Subname_list!$A$2:$A$594,0),1),"not found"),0)</f>
        <v>0</v>
      </c>
      <c r="AN147" s="12">
        <f>IF($AL147="notfound",IFERROR(INDEX(Queue_Subname_list!$E$2:$E$594,MATCH($AI147,Queue_Subname_list!$A$2:$A$594,0),1),"not found"),0)</f>
        <v>0</v>
      </c>
      <c r="AO147" s="12" t="str" cm="1">
        <f t="array" ref="AO147">IF(AM147=0, "N/A",IFERROR(MATCH(1,($AM147=Substation_Info!$B$5:$B$322)*($AN147=Substation_Info!$C$5:$C$322),0),"notfound"))</f>
        <v>N/A</v>
      </c>
      <c r="AP147" s="12">
        <f t="shared" si="15"/>
        <v>1</v>
      </c>
      <c r="AQ147" s="11">
        <v>44531.333333333299</v>
      </c>
      <c r="AR147" s="11">
        <v>45078.291666666701</v>
      </c>
      <c r="AS147" s="10" t="s">
        <v>82</v>
      </c>
      <c r="AT147" s="10" t="s">
        <v>59</v>
      </c>
      <c r="AU147" s="10" t="s">
        <v>59</v>
      </c>
      <c r="AV147" s="10" t="s">
        <v>82</v>
      </c>
      <c r="AW147" s="10" t="s">
        <v>61</v>
      </c>
    </row>
    <row r="148" spans="1:49" s="26" customFormat="1" ht="25" x14ac:dyDescent="0.25">
      <c r="A148" s="32" t="s">
        <v>383</v>
      </c>
      <c r="B148" s="10">
        <v>1550</v>
      </c>
      <c r="C148" s="11">
        <v>43557</v>
      </c>
      <c r="D148" s="11">
        <v>43570.291666666701</v>
      </c>
      <c r="E148" s="10" t="s">
        <v>49</v>
      </c>
      <c r="F148" s="10" t="s">
        <v>384</v>
      </c>
      <c r="G148" s="10" t="s">
        <v>63</v>
      </c>
      <c r="H148" s="10"/>
      <c r="I148" s="10"/>
      <c r="J148" s="10" t="s">
        <v>70</v>
      </c>
      <c r="K148" s="10"/>
      <c r="L148" s="10"/>
      <c r="M148" s="10">
        <v>200</v>
      </c>
      <c r="N148" s="10"/>
      <c r="O148" s="10"/>
      <c r="P148" s="10">
        <v>200</v>
      </c>
      <c r="Q148" s="10" t="s">
        <v>65</v>
      </c>
      <c r="R148" s="10"/>
      <c r="S148" s="10" t="str" cm="1">
        <f t="array" ref="S148">IFERROR(INDEX(Queue_Subname_list!$K$3:$K$22,MATCH(1,($J148=Queue_Subname_list!$L$3:$L$22)*($K148=Queue_Subname_list!$M$3:$M$22)*($L148=Queue_Subname_list!$N$3:$N$22),0)),"Other")</f>
        <v>Battery</v>
      </c>
      <c r="T148" s="10">
        <f>IF(J148=Queue_Subname_list!$L$9,MIN(M148,P148),0)+IF(K148=Queue_Subname_list!$L$9,MIN(N148,P148),0)+IF(L148=Queue_Subname_list!$L$9,MIN(O148,P148),0)</f>
        <v>200</v>
      </c>
      <c r="U148" s="10">
        <f>IF(J148=Queue_Subname_list!$L$4,MIN(M148,P148),0)+IF(K148=Queue_Subname_list!$L$4,MIN(N148,P148),0)+IF(L148=Queue_Subname_list!$L$4,MIN(O148,P148),0)</f>
        <v>0</v>
      </c>
      <c r="V148" s="10">
        <f>IF(Q148="Energy Only",0,IF(S148="Wind Turbine",MIN(U148,P148),IF(OR(S148="Wind-Hybrid", S148="Wind-Solar-Hybrid"),MIN(MAX(P148-T148,0)/INDEX(Queue_Subname_list!$R$6:$T$6,1,MATCH(AH148,Queue_Subname_list!$R$4:$T$4,0)),U148),0)))</f>
        <v>0</v>
      </c>
      <c r="W148" s="10">
        <f t="shared" si="11"/>
        <v>0</v>
      </c>
      <c r="X148" s="10">
        <f>IF(AND(S148="Offshore Wind",OR(Q148="Full Capacity",Q148="Partial Capacity")),IF(J148=Queue_Subname_list!$L$5,M148,0)+IF(K148=Queue_Subname_list!$L$5,N148,0),0)</f>
        <v>0</v>
      </c>
      <c r="Y148" s="10">
        <f>IF(AND(S148="Offshore Wind",Q148="Energy Only"),IF(J148=Queue_Subname_list!$L$5,M148,0)+IF(K148=Queue_Subname_list!$L$5,N148,0),0)</f>
        <v>0</v>
      </c>
      <c r="Z148" s="10">
        <f>IF(J148=Queue_Subname_list!$L$8,MIN(M148,P148),0)+IF(K148=Queue_Subname_list!$L$8,MIN(N148,P148),0)+IF(L148=Queue_Subname_list!$L$8,MIN(O148,P148),0)</f>
        <v>0</v>
      </c>
      <c r="AA148" s="10">
        <f>IF(Q148="Energy Only",0,IF(S148="Solar",MIN(Z148,P148),IF(S148="Solar-Hybrid",MIN(MAX(P148-T148,0)/INDEX(Queue_Subname_list!$R$5:$T$5,1,MATCH(AH148,Queue_Subname_list!$R$4:$T$4,0)),MAX(P148-T148*0.5,0)/INDEX(Queue_Subname_list!$U$5:$W$5,1,MATCH(AH148,Queue_Subname_list!$U$4:$W$4,0)),Z148),0)))</f>
        <v>0</v>
      </c>
      <c r="AB148" s="10">
        <f t="shared" si="12"/>
        <v>0</v>
      </c>
      <c r="AC148" s="10">
        <f>IF(J148=Queue_Subname_list!$L$3,MIN(M148,P148),0)+IF(K148=Queue_Subname_list!$L$3,MIN(N148,P148),0)+IF(L148=Queue_Subname_list!$L$3,MIN(O148,P148),0)</f>
        <v>0</v>
      </c>
      <c r="AD148" s="10">
        <f t="shared" si="13"/>
        <v>0</v>
      </c>
      <c r="AE148" s="10" t="s">
        <v>87</v>
      </c>
      <c r="AF148" s="10" t="s">
        <v>55</v>
      </c>
      <c r="AG148" s="10" t="s">
        <v>88</v>
      </c>
      <c r="AH148" s="10" t="str">
        <f t="shared" si="14"/>
        <v>PGAE</v>
      </c>
      <c r="AI148" s="12" t="s">
        <v>385</v>
      </c>
      <c r="AJ148" s="12" t="str">
        <f>IFERROR(INDEX(Queue_Subname_list!$B$2:$B$598,MATCH($AI148,Queue_Subname_list!$A$2:$A$598,0),1),"not found")</f>
        <v>Los Esteros</v>
      </c>
      <c r="AK148" s="12">
        <f>IFERROR(INDEX(Queue_Subname_list!$C$2:$C$598,MATCH($AI148,Queue_Subname_list!$A$2:$A$598,0),1),"not found")</f>
        <v>115</v>
      </c>
      <c r="AL148" s="12" cm="1">
        <f t="array" ref="AL148">IFERROR(MATCH(1,($AJ148=Substation_Info!$B$5:$B$322)*($AK148=Substation_Info!$C$5:$C$322),0),"notfound")</f>
        <v>150</v>
      </c>
      <c r="AM148" s="12">
        <f>IF($AL148="notfound",IFERROR(INDEX(Queue_Subname_list!$D$2:$D$594,MATCH($AI148,Queue_Subname_list!$A$2:$A$594,0),1),"not found"),0)</f>
        <v>0</v>
      </c>
      <c r="AN148" s="12">
        <f>IF($AL148="notfound",IFERROR(INDEX(Queue_Subname_list!$E$2:$E$594,MATCH($AI148,Queue_Subname_list!$A$2:$A$594,0),1),"not found"),0)</f>
        <v>0</v>
      </c>
      <c r="AO148" s="12" t="str" cm="1">
        <f t="array" ref="AO148">IF(AM148=0, "N/A",IFERROR(MATCH(1,($AM148=Substation_Info!$B$5:$B$322)*($AN148=Substation_Info!$C$5:$C$322),0),"notfound"))</f>
        <v>N/A</v>
      </c>
      <c r="AP148" s="12">
        <f t="shared" si="15"/>
        <v>1</v>
      </c>
      <c r="AQ148" s="11">
        <v>45107.291666666701</v>
      </c>
      <c r="AR148" s="11">
        <v>45748.291666666701</v>
      </c>
      <c r="AS148" s="10" t="s">
        <v>82</v>
      </c>
      <c r="AT148" s="10" t="s">
        <v>59</v>
      </c>
      <c r="AU148" s="10" t="s">
        <v>59</v>
      </c>
      <c r="AV148" s="10" t="s">
        <v>82</v>
      </c>
      <c r="AW148" s="10" t="s">
        <v>61</v>
      </c>
    </row>
    <row r="149" spans="1:49" s="26" customFormat="1" ht="25" x14ac:dyDescent="0.25">
      <c r="A149" s="32" t="s">
        <v>386</v>
      </c>
      <c r="B149" s="10">
        <v>1552</v>
      </c>
      <c r="C149" s="11">
        <v>43557</v>
      </c>
      <c r="D149" s="11">
        <v>43570.291666666701</v>
      </c>
      <c r="E149" s="10" t="s">
        <v>49</v>
      </c>
      <c r="F149" s="10" t="s">
        <v>384</v>
      </c>
      <c r="G149" s="10" t="s">
        <v>63</v>
      </c>
      <c r="H149" s="10"/>
      <c r="I149" s="10"/>
      <c r="J149" s="10" t="s">
        <v>70</v>
      </c>
      <c r="K149" s="10"/>
      <c r="L149" s="10"/>
      <c r="M149" s="10">
        <v>250</v>
      </c>
      <c r="N149" s="10"/>
      <c r="O149" s="10"/>
      <c r="P149" s="10">
        <v>250</v>
      </c>
      <c r="Q149" s="10" t="s">
        <v>65</v>
      </c>
      <c r="R149" s="10"/>
      <c r="S149" s="10" t="str" cm="1">
        <f t="array" ref="S149">IFERROR(INDEX(Queue_Subname_list!$K$3:$K$22,MATCH(1,($J149=Queue_Subname_list!$L$3:$L$22)*($K149=Queue_Subname_list!$M$3:$M$22)*($L149=Queue_Subname_list!$N$3:$N$22),0)),"Other")</f>
        <v>Battery</v>
      </c>
      <c r="T149" s="10">
        <f>IF(J149=Queue_Subname_list!$L$9,MIN(M149,P149),0)+IF(K149=Queue_Subname_list!$L$9,MIN(N149,P149),0)+IF(L149=Queue_Subname_list!$L$9,MIN(O149,P149),0)</f>
        <v>250</v>
      </c>
      <c r="U149" s="10">
        <f>IF(J149=Queue_Subname_list!$L$4,MIN(M149,P149),0)+IF(K149=Queue_Subname_list!$L$4,MIN(N149,P149),0)+IF(L149=Queue_Subname_list!$L$4,MIN(O149,P149),0)</f>
        <v>0</v>
      </c>
      <c r="V149" s="10">
        <f>IF(Q149="Energy Only",0,IF(S149="Wind Turbine",MIN(U149,P149),IF(OR(S149="Wind-Hybrid", S149="Wind-Solar-Hybrid"),MIN(MAX(P149-T149,0)/INDEX(Queue_Subname_list!$R$6:$T$6,1,MATCH(AH149,Queue_Subname_list!$R$4:$T$4,0)),U149),0)))</f>
        <v>0</v>
      </c>
      <c r="W149" s="10">
        <f t="shared" si="11"/>
        <v>0</v>
      </c>
      <c r="X149" s="10">
        <f>IF(AND(S149="Offshore Wind",OR(Q149="Full Capacity",Q149="Partial Capacity")),IF(J149=Queue_Subname_list!$L$5,M149,0)+IF(K149=Queue_Subname_list!$L$5,N149,0),0)</f>
        <v>0</v>
      </c>
      <c r="Y149" s="10">
        <f>IF(AND(S149="Offshore Wind",Q149="Energy Only"),IF(J149=Queue_Subname_list!$L$5,M149,0)+IF(K149=Queue_Subname_list!$L$5,N149,0),0)</f>
        <v>0</v>
      </c>
      <c r="Z149" s="10">
        <f>IF(J149=Queue_Subname_list!$L$8,MIN(M149,P149),0)+IF(K149=Queue_Subname_list!$L$8,MIN(N149,P149),0)+IF(L149=Queue_Subname_list!$L$8,MIN(O149,P149),0)</f>
        <v>0</v>
      </c>
      <c r="AA149" s="10">
        <f>IF(Q149="Energy Only",0,IF(S149="Solar",MIN(Z149,P149),IF(S149="Solar-Hybrid",MIN(MAX(P149-T149,0)/INDEX(Queue_Subname_list!$R$5:$T$5,1,MATCH(AH149,Queue_Subname_list!$R$4:$T$4,0)),MAX(P149-T149*0.5,0)/INDEX(Queue_Subname_list!$U$5:$W$5,1,MATCH(AH149,Queue_Subname_list!$U$4:$W$4,0)),Z149),0)))</f>
        <v>0</v>
      </c>
      <c r="AB149" s="10">
        <f t="shared" si="12"/>
        <v>0</v>
      </c>
      <c r="AC149" s="10">
        <f>IF(J149=Queue_Subname_list!$L$3,MIN(M149,P149),0)+IF(K149=Queue_Subname_list!$L$3,MIN(N149,P149),0)+IF(L149=Queue_Subname_list!$L$3,MIN(O149,P149),0)</f>
        <v>0</v>
      </c>
      <c r="AD149" s="10">
        <f t="shared" si="13"/>
        <v>0</v>
      </c>
      <c r="AE149" s="10" t="s">
        <v>387</v>
      </c>
      <c r="AF149" s="10" t="s">
        <v>55</v>
      </c>
      <c r="AG149" s="10" t="s">
        <v>88</v>
      </c>
      <c r="AH149" s="10" t="str">
        <f t="shared" si="14"/>
        <v>PGAE</v>
      </c>
      <c r="AI149" s="12" t="s">
        <v>388</v>
      </c>
      <c r="AJ149" s="12" t="str">
        <f>IFERROR(INDEX(Queue_Subname_list!$B$2:$B$598,MATCH($AI149,Queue_Subname_list!$A$2:$A$598,0),1),"not found")</f>
        <v>Martin (San Francisco H)</v>
      </c>
      <c r="AK149" s="12">
        <f>IFERROR(INDEX(Queue_Subname_list!$C$2:$C$598,MATCH($AI149,Queue_Subname_list!$A$2:$A$598,0),1),"not found")</f>
        <v>115</v>
      </c>
      <c r="AL149" s="12" cm="1">
        <f t="array" ref="AL149">IFERROR(MATCH(1,($AJ149=Substation_Info!$B$5:$B$322)*($AK149=Substation_Info!$C$5:$C$322),0),"notfound")</f>
        <v>157</v>
      </c>
      <c r="AM149" s="12">
        <f>IF($AL149="notfound",IFERROR(INDEX(Queue_Subname_list!$D$2:$D$594,MATCH($AI149,Queue_Subname_list!$A$2:$A$594,0),1),"not found"),0)</f>
        <v>0</v>
      </c>
      <c r="AN149" s="12">
        <f>IF($AL149="notfound",IFERROR(INDEX(Queue_Subname_list!$E$2:$E$594,MATCH($AI149,Queue_Subname_list!$A$2:$A$594,0),1),"not found"),0)</f>
        <v>0</v>
      </c>
      <c r="AO149" s="12" t="str" cm="1">
        <f t="array" ref="AO149">IF(AM149=0, "N/A",IFERROR(MATCH(1,($AM149=Substation_Info!$B$5:$B$322)*($AN149=Substation_Info!$C$5:$C$322),0),"notfound"))</f>
        <v>N/A</v>
      </c>
      <c r="AP149" s="12">
        <f t="shared" si="15"/>
        <v>1</v>
      </c>
      <c r="AQ149" s="11">
        <v>45107.291666666701</v>
      </c>
      <c r="AR149" s="11">
        <v>45107.291666666701</v>
      </c>
      <c r="AS149" s="10" t="s">
        <v>82</v>
      </c>
      <c r="AT149" s="10" t="s">
        <v>59</v>
      </c>
      <c r="AU149" s="10" t="s">
        <v>59</v>
      </c>
      <c r="AV149" s="10" t="s">
        <v>82</v>
      </c>
      <c r="AW149" s="10" t="s">
        <v>61</v>
      </c>
    </row>
    <row r="150" spans="1:49" s="26" customFormat="1" ht="25" x14ac:dyDescent="0.25">
      <c r="A150" s="32" t="s">
        <v>389</v>
      </c>
      <c r="B150" s="10">
        <v>1553</v>
      </c>
      <c r="C150" s="11">
        <v>43560</v>
      </c>
      <c r="D150" s="11">
        <v>43570.291666666701</v>
      </c>
      <c r="E150" s="10" t="s">
        <v>49</v>
      </c>
      <c r="F150" s="10" t="s">
        <v>384</v>
      </c>
      <c r="G150" s="10" t="s">
        <v>63</v>
      </c>
      <c r="H150" s="10"/>
      <c r="I150" s="10"/>
      <c r="J150" s="10" t="s">
        <v>70</v>
      </c>
      <c r="K150" s="10"/>
      <c r="L150" s="10"/>
      <c r="M150" s="10">
        <v>354.88</v>
      </c>
      <c r="N150" s="10"/>
      <c r="O150" s="10"/>
      <c r="P150" s="10">
        <v>350</v>
      </c>
      <c r="Q150" s="10" t="s">
        <v>65</v>
      </c>
      <c r="R150" s="10"/>
      <c r="S150" s="10" t="str" cm="1">
        <f t="array" ref="S150">IFERROR(INDEX(Queue_Subname_list!$K$3:$K$22,MATCH(1,($J150=Queue_Subname_list!$L$3:$L$22)*($K150=Queue_Subname_list!$M$3:$M$22)*($L150=Queue_Subname_list!$N$3:$N$22),0)),"Other")</f>
        <v>Battery</v>
      </c>
      <c r="T150" s="10">
        <f>IF(J150=Queue_Subname_list!$L$9,MIN(M150,P150),0)+IF(K150=Queue_Subname_list!$L$9,MIN(N150,P150),0)+IF(L150=Queue_Subname_list!$L$9,MIN(O150,P150),0)</f>
        <v>350</v>
      </c>
      <c r="U150" s="10">
        <f>IF(J150=Queue_Subname_list!$L$4,MIN(M150,P150),0)+IF(K150=Queue_Subname_list!$L$4,MIN(N150,P150),0)+IF(L150=Queue_Subname_list!$L$4,MIN(O150,P150),0)</f>
        <v>0</v>
      </c>
      <c r="V150" s="10">
        <f>IF(Q150="Energy Only",0,IF(S150="Wind Turbine",MIN(U150,P150),IF(OR(S150="Wind-Hybrid", S150="Wind-Solar-Hybrid"),MIN(MAX(P150-T150,0)/INDEX(Queue_Subname_list!$R$6:$T$6,1,MATCH(AH150,Queue_Subname_list!$R$4:$T$4,0)),U150),0)))</f>
        <v>0</v>
      </c>
      <c r="W150" s="10">
        <f t="shared" si="11"/>
        <v>0</v>
      </c>
      <c r="X150" s="10">
        <f>IF(AND(S150="Offshore Wind",OR(Q150="Full Capacity",Q150="Partial Capacity")),IF(J150=Queue_Subname_list!$L$5,M150,0)+IF(K150=Queue_Subname_list!$L$5,N150,0),0)</f>
        <v>0</v>
      </c>
      <c r="Y150" s="10">
        <f>IF(AND(S150="Offshore Wind",Q150="Energy Only"),IF(J150=Queue_Subname_list!$L$5,M150,0)+IF(K150=Queue_Subname_list!$L$5,N150,0),0)</f>
        <v>0</v>
      </c>
      <c r="Z150" s="10">
        <f>IF(J150=Queue_Subname_list!$L$8,MIN(M150,P150),0)+IF(K150=Queue_Subname_list!$L$8,MIN(N150,P150),0)+IF(L150=Queue_Subname_list!$L$8,MIN(O150,P150),0)</f>
        <v>0</v>
      </c>
      <c r="AA150" s="10">
        <f>IF(Q150="Energy Only",0,IF(S150="Solar",MIN(Z150,P150),IF(S150="Solar-Hybrid",MIN(MAX(P150-T150,0)/INDEX(Queue_Subname_list!$R$5:$T$5,1,MATCH(AH150,Queue_Subname_list!$R$4:$T$4,0)),MAX(P150-T150*0.5,0)/INDEX(Queue_Subname_list!$U$5:$W$5,1,MATCH(AH150,Queue_Subname_list!$U$4:$W$4,0)),Z150),0)))</f>
        <v>0</v>
      </c>
      <c r="AB150" s="10">
        <f t="shared" si="12"/>
        <v>0</v>
      </c>
      <c r="AC150" s="10">
        <f>IF(J150=Queue_Subname_list!$L$3,MIN(M150,P150),0)+IF(K150=Queue_Subname_list!$L$3,MIN(N150,P150),0)+IF(L150=Queue_Subname_list!$L$3,MIN(O150,P150),0)</f>
        <v>0</v>
      </c>
      <c r="AD150" s="10">
        <f t="shared" si="13"/>
        <v>0</v>
      </c>
      <c r="AE150" s="10" t="s">
        <v>87</v>
      </c>
      <c r="AF150" s="10" t="s">
        <v>55</v>
      </c>
      <c r="AG150" s="10" t="s">
        <v>88</v>
      </c>
      <c r="AH150" s="10" t="str">
        <f t="shared" si="14"/>
        <v>PGAE</v>
      </c>
      <c r="AI150" s="12" t="s">
        <v>390</v>
      </c>
      <c r="AJ150" s="12" t="str">
        <f>IFERROR(INDEX(Queue_Subname_list!$B$2:$B$598,MATCH($AI150,Queue_Subname_list!$A$2:$A$598,0),1),"not found")</f>
        <v>Metcalf</v>
      </c>
      <c r="AK150" s="12">
        <f>IFERROR(INDEX(Queue_Subname_list!$C$2:$C$598,MATCH($AI150,Queue_Subname_list!$A$2:$A$598,0),1),"not found")</f>
        <v>230</v>
      </c>
      <c r="AL150" s="12" cm="1">
        <f t="array" ref="AL150">IFERROR(MATCH(1,($AJ150=Substation_Info!$B$5:$B$322)*($AK150=Substation_Info!$C$5:$C$322),0),"notfound")</f>
        <v>169</v>
      </c>
      <c r="AM150" s="12">
        <f>IF($AL150="notfound",IFERROR(INDEX(Queue_Subname_list!$D$2:$D$594,MATCH($AI150,Queue_Subname_list!$A$2:$A$594,0),1),"not found"),0)</f>
        <v>0</v>
      </c>
      <c r="AN150" s="12">
        <f>IF($AL150="notfound",IFERROR(INDEX(Queue_Subname_list!$E$2:$E$594,MATCH($AI150,Queue_Subname_list!$A$2:$A$594,0),1),"not found"),0)</f>
        <v>0</v>
      </c>
      <c r="AO150" s="12" t="str" cm="1">
        <f t="array" ref="AO150">IF(AM150=0, "N/A",IFERROR(MATCH(1,($AM150=Substation_Info!$B$5:$B$322)*($AN150=Substation_Info!$C$5:$C$322),0),"notfound"))</f>
        <v>N/A</v>
      </c>
      <c r="AP150" s="12">
        <f t="shared" si="15"/>
        <v>1</v>
      </c>
      <c r="AQ150" s="11">
        <v>44926.333333333299</v>
      </c>
      <c r="AR150" s="11">
        <v>45743.291666666701</v>
      </c>
      <c r="AS150" s="10" t="s">
        <v>82</v>
      </c>
      <c r="AT150" s="10" t="s">
        <v>59</v>
      </c>
      <c r="AU150" s="10" t="s">
        <v>59</v>
      </c>
      <c r="AV150" s="10" t="s">
        <v>82</v>
      </c>
      <c r="AW150" s="10"/>
    </row>
    <row r="151" spans="1:49" s="26" customFormat="1" ht="25" x14ac:dyDescent="0.25">
      <c r="A151" s="32" t="s">
        <v>391</v>
      </c>
      <c r="B151" s="10">
        <v>1557</v>
      </c>
      <c r="C151" s="11">
        <v>43570</v>
      </c>
      <c r="D151" s="11">
        <v>43570.291666666701</v>
      </c>
      <c r="E151" s="10" t="s">
        <v>49</v>
      </c>
      <c r="F151" s="10" t="s">
        <v>384</v>
      </c>
      <c r="G151" s="10" t="s">
        <v>63</v>
      </c>
      <c r="H151" s="10"/>
      <c r="I151" s="10"/>
      <c r="J151" s="10" t="s">
        <v>70</v>
      </c>
      <c r="K151" s="10"/>
      <c r="L151" s="10"/>
      <c r="M151" s="10">
        <v>100</v>
      </c>
      <c r="N151" s="10"/>
      <c r="O151" s="10"/>
      <c r="P151" s="10">
        <v>99</v>
      </c>
      <c r="Q151" s="10" t="s">
        <v>65</v>
      </c>
      <c r="R151" s="10"/>
      <c r="S151" s="10" t="str" cm="1">
        <f t="array" ref="S151">IFERROR(INDEX(Queue_Subname_list!$K$3:$K$22,MATCH(1,($J151=Queue_Subname_list!$L$3:$L$22)*($K151=Queue_Subname_list!$M$3:$M$22)*($L151=Queue_Subname_list!$N$3:$N$22),0)),"Other")</f>
        <v>Battery</v>
      </c>
      <c r="T151" s="10">
        <f>IF(J151=Queue_Subname_list!$L$9,MIN(M151,P151),0)+IF(K151=Queue_Subname_list!$L$9,MIN(N151,P151),0)+IF(L151=Queue_Subname_list!$L$9,MIN(O151,P151),0)</f>
        <v>99</v>
      </c>
      <c r="U151" s="10">
        <f>IF(J151=Queue_Subname_list!$L$4,MIN(M151,P151),0)+IF(K151=Queue_Subname_list!$L$4,MIN(N151,P151),0)+IF(L151=Queue_Subname_list!$L$4,MIN(O151,P151),0)</f>
        <v>0</v>
      </c>
      <c r="V151" s="10">
        <f>IF(Q151="Energy Only",0,IF(S151="Wind Turbine",MIN(U151,P151),IF(OR(S151="Wind-Hybrid", S151="Wind-Solar-Hybrid"),MIN(MAX(P151-T151,0)/INDEX(Queue_Subname_list!$R$6:$T$6,1,MATCH(AH151,Queue_Subname_list!$R$4:$T$4,0)),U151),0)))</f>
        <v>0</v>
      </c>
      <c r="W151" s="10">
        <f t="shared" si="11"/>
        <v>0</v>
      </c>
      <c r="X151" s="10">
        <f>IF(AND(S151="Offshore Wind",OR(Q151="Full Capacity",Q151="Partial Capacity")),IF(J151=Queue_Subname_list!$L$5,M151,0)+IF(K151=Queue_Subname_list!$L$5,N151,0),0)</f>
        <v>0</v>
      </c>
      <c r="Y151" s="10">
        <f>IF(AND(S151="Offshore Wind",Q151="Energy Only"),IF(J151=Queue_Subname_list!$L$5,M151,0)+IF(K151=Queue_Subname_list!$L$5,N151,0),0)</f>
        <v>0</v>
      </c>
      <c r="Z151" s="10">
        <f>IF(J151=Queue_Subname_list!$L$8,MIN(M151,P151),0)+IF(K151=Queue_Subname_list!$L$8,MIN(N151,P151),0)+IF(L151=Queue_Subname_list!$L$8,MIN(O151,P151),0)</f>
        <v>0</v>
      </c>
      <c r="AA151" s="10">
        <f>IF(Q151="Energy Only",0,IF(S151="Solar",MIN(Z151,P151),IF(S151="Solar-Hybrid",MIN(MAX(P151-T151,0)/INDEX(Queue_Subname_list!$R$5:$T$5,1,MATCH(AH151,Queue_Subname_list!$R$4:$T$4,0)),MAX(P151-T151*0.5,0)/INDEX(Queue_Subname_list!$U$5:$W$5,1,MATCH(AH151,Queue_Subname_list!$U$4:$W$4,0)),Z151),0)))</f>
        <v>0</v>
      </c>
      <c r="AB151" s="10">
        <f t="shared" si="12"/>
        <v>0</v>
      </c>
      <c r="AC151" s="10">
        <f>IF(J151=Queue_Subname_list!$L$3,MIN(M151,P151),0)+IF(K151=Queue_Subname_list!$L$3,MIN(N151,P151),0)+IF(L151=Queue_Subname_list!$L$3,MIN(O151,P151),0)</f>
        <v>0</v>
      </c>
      <c r="AD151" s="10">
        <f t="shared" si="13"/>
        <v>0</v>
      </c>
      <c r="AE151" s="10" t="s">
        <v>181</v>
      </c>
      <c r="AF151" s="10" t="s">
        <v>55</v>
      </c>
      <c r="AG151" s="10" t="s">
        <v>88</v>
      </c>
      <c r="AH151" s="10" t="str">
        <f t="shared" si="14"/>
        <v>PGAE</v>
      </c>
      <c r="AI151" s="12" t="s">
        <v>392</v>
      </c>
      <c r="AJ151" s="12" t="str">
        <f>IFERROR(INDEX(Queue_Subname_list!$B$2:$B$598,MATCH($AI151,Queue_Subname_list!$A$2:$A$598,0),1),"not found")</f>
        <v>Ripon</v>
      </c>
      <c r="AK151" s="12">
        <f>IFERROR(INDEX(Queue_Subname_list!$C$2:$C$598,MATCH($AI151,Queue_Subname_list!$A$2:$A$598,0),1),"not found")</f>
        <v>115</v>
      </c>
      <c r="AL151" s="12" cm="1">
        <f t="array" ref="AL151">IFERROR(MATCH(1,($AJ151=Substation_Info!$B$5:$B$322)*($AK151=Substation_Info!$C$5:$C$322),0),"notfound")</f>
        <v>237</v>
      </c>
      <c r="AM151" s="12">
        <f>IF($AL151="notfound",IFERROR(INDEX(Queue_Subname_list!$D$2:$D$594,MATCH($AI151,Queue_Subname_list!$A$2:$A$594,0),1),"not found"),0)</f>
        <v>0</v>
      </c>
      <c r="AN151" s="12">
        <f>IF($AL151="notfound",IFERROR(INDEX(Queue_Subname_list!$E$2:$E$594,MATCH($AI151,Queue_Subname_list!$A$2:$A$594,0),1),"not found"),0)</f>
        <v>0</v>
      </c>
      <c r="AO151" s="12" t="str" cm="1">
        <f t="array" ref="AO151">IF(AM151=0, "N/A",IFERROR(MATCH(1,($AM151=Substation_Info!$B$5:$B$322)*($AN151=Substation_Info!$C$5:$C$322),0),"notfound"))</f>
        <v>N/A</v>
      </c>
      <c r="AP151" s="12">
        <f t="shared" si="15"/>
        <v>1</v>
      </c>
      <c r="AQ151" s="11">
        <v>44911.333333333299</v>
      </c>
      <c r="AR151" s="11">
        <v>45778.291666666701</v>
      </c>
      <c r="AS151" s="10" t="s">
        <v>82</v>
      </c>
      <c r="AT151" s="10" t="s">
        <v>59</v>
      </c>
      <c r="AU151" s="10" t="s">
        <v>59</v>
      </c>
      <c r="AV151" s="10" t="s">
        <v>82</v>
      </c>
      <c r="AW151" s="10" t="s">
        <v>61</v>
      </c>
    </row>
    <row r="152" spans="1:49" s="26" customFormat="1" ht="25" x14ac:dyDescent="0.25">
      <c r="A152" s="32" t="s">
        <v>393</v>
      </c>
      <c r="B152" s="10">
        <v>1558</v>
      </c>
      <c r="C152" s="11">
        <v>43559</v>
      </c>
      <c r="D152" s="11">
        <v>43205.291666666701</v>
      </c>
      <c r="E152" s="10" t="s">
        <v>49</v>
      </c>
      <c r="F152" s="10" t="s">
        <v>384</v>
      </c>
      <c r="G152" s="10" t="s">
        <v>63</v>
      </c>
      <c r="H152" s="10" t="s">
        <v>74</v>
      </c>
      <c r="I152" s="10"/>
      <c r="J152" s="10" t="s">
        <v>70</v>
      </c>
      <c r="K152" s="10" t="s">
        <v>75</v>
      </c>
      <c r="L152" s="10"/>
      <c r="M152" s="10">
        <v>41.436</v>
      </c>
      <c r="N152" s="10">
        <v>40.561999999999998</v>
      </c>
      <c r="O152" s="10"/>
      <c r="P152" s="10">
        <v>40</v>
      </c>
      <c r="Q152" s="10" t="s">
        <v>92</v>
      </c>
      <c r="R152" s="10" t="s">
        <v>93</v>
      </c>
      <c r="S152" s="10" t="str" cm="1">
        <f t="array" ref="S152">IFERROR(INDEX(Queue_Subname_list!$K$3:$K$22,MATCH(1,($J152=Queue_Subname_list!$L$3:$L$22)*($K152=Queue_Subname_list!$M$3:$M$22)*($L152=Queue_Subname_list!$N$3:$N$22),0)),"Other")</f>
        <v>Solar-Hybrid</v>
      </c>
      <c r="T152" s="10">
        <f>IF(J152=Queue_Subname_list!$L$9,MIN(M152,P152),0)+IF(K152=Queue_Subname_list!$L$9,MIN(N152,P152),0)+IF(L152=Queue_Subname_list!$L$9,MIN(O152,P152),0)</f>
        <v>40</v>
      </c>
      <c r="U152" s="10">
        <f>IF(J152=Queue_Subname_list!$L$4,MIN(M152,P152),0)+IF(K152=Queue_Subname_list!$L$4,MIN(N152,P152),0)+IF(L152=Queue_Subname_list!$L$4,MIN(O152,P152),0)</f>
        <v>0</v>
      </c>
      <c r="V152" s="10">
        <f>IF(Q152="Energy Only",0,IF(S152="Wind Turbine",MIN(U152,P152),IF(OR(S152="Wind-Hybrid", S152="Wind-Solar-Hybrid"),MIN(MAX(P152-T152,0)/INDEX(Queue_Subname_list!$R$6:$T$6,1,MATCH(AH152,Queue_Subname_list!$R$4:$T$4,0)),U152),0)))</f>
        <v>0</v>
      </c>
      <c r="W152" s="10">
        <f t="shared" si="11"/>
        <v>0</v>
      </c>
      <c r="X152" s="10">
        <f>IF(AND(S152="Offshore Wind",OR(Q152="Full Capacity",Q152="Partial Capacity")),IF(J152=Queue_Subname_list!$L$5,M152,0)+IF(K152=Queue_Subname_list!$L$5,N152,0),0)</f>
        <v>0</v>
      </c>
      <c r="Y152" s="10">
        <f>IF(AND(S152="Offshore Wind",Q152="Energy Only"),IF(J152=Queue_Subname_list!$L$5,M152,0)+IF(K152=Queue_Subname_list!$L$5,N152,0),0)</f>
        <v>0</v>
      </c>
      <c r="Z152" s="10">
        <f>IF(J152=Queue_Subname_list!$L$8,MIN(M152,P152),0)+IF(K152=Queue_Subname_list!$L$8,MIN(N152,P152),0)+IF(L152=Queue_Subname_list!$L$8,MIN(O152,P152),0)</f>
        <v>40</v>
      </c>
      <c r="AA152" s="10">
        <f>IF(Q152="Energy Only",0,IF(S152="Solar",MIN(Z152,P152),IF(S152="Solar-Hybrid",MIN(MAX(P152-T152,0)/INDEX(Queue_Subname_list!$R$5:$T$5,1,MATCH(AH152,Queue_Subname_list!$R$4:$T$4,0)),MAX(P152-T152*0.5,0)/INDEX(Queue_Subname_list!$U$5:$W$5,1,MATCH(AH152,Queue_Subname_list!$U$4:$W$4,0)),Z152),0)))</f>
        <v>0</v>
      </c>
      <c r="AB152" s="10">
        <f t="shared" si="12"/>
        <v>40</v>
      </c>
      <c r="AC152" s="10">
        <f>IF(J152=Queue_Subname_list!$L$3,MIN(M152,P152),0)+IF(K152=Queue_Subname_list!$L$3,MIN(N152,P152),0)+IF(L152=Queue_Subname_list!$L$3,MIN(O152,P152),0)</f>
        <v>0</v>
      </c>
      <c r="AD152" s="10">
        <f t="shared" si="13"/>
        <v>0</v>
      </c>
      <c r="AE152" s="10" t="s">
        <v>236</v>
      </c>
      <c r="AF152" s="10" t="s">
        <v>55</v>
      </c>
      <c r="AG152" s="10" t="s">
        <v>88</v>
      </c>
      <c r="AH152" s="10" t="str">
        <f t="shared" si="14"/>
        <v>PGAE</v>
      </c>
      <c r="AI152" s="12" t="s">
        <v>394</v>
      </c>
      <c r="AJ152" s="12" t="str">
        <f>IFERROR(INDEX(Queue_Subname_list!$B$2:$B$598,MATCH($AI152,Queue_Subname_list!$A$2:$A$598,0),1),"not found")</f>
        <v>Miller</v>
      </c>
      <c r="AK152" s="12">
        <f>IFERROR(INDEX(Queue_Subname_list!$C$2:$C$598,MATCH($AI152,Queue_Subname_list!$A$2:$A$598,0),1),"not found")</f>
        <v>115</v>
      </c>
      <c r="AL152" s="12" t="str" cm="1">
        <f t="array" ref="AL152">IFERROR(MATCH(1,($AJ152=Substation_Info!$B$5:$B$322)*($AK152=Substation_Info!$C$5:$C$322),0),"notfound")</f>
        <v>notfound</v>
      </c>
      <c r="AM152" s="12">
        <f>IF($AL152="notfound",IFERROR(INDEX(Queue_Subname_list!$D$2:$D$594,MATCH($AI152,Queue_Subname_list!$A$2:$A$594,0),1),"not found"),0)</f>
        <v>0</v>
      </c>
      <c r="AN152" s="12">
        <f>IF($AL152="notfound",IFERROR(INDEX(Queue_Subname_list!$E$2:$E$594,MATCH($AI152,Queue_Subname_list!$A$2:$A$594,0),1),"not found"),0)</f>
        <v>0</v>
      </c>
      <c r="AO152" s="12" t="str" cm="1">
        <f t="array" ref="AO152">IF(AM152=0, "N/A",IFERROR(MATCH(1,($AM152=Substation_Info!$B$5:$B$322)*($AN152=Substation_Info!$C$5:$C$322),0),"notfound"))</f>
        <v>N/A</v>
      </c>
      <c r="AP152" s="12">
        <f t="shared" si="15"/>
        <v>0</v>
      </c>
      <c r="AQ152" s="11">
        <v>44926.333333333299</v>
      </c>
      <c r="AR152" s="11">
        <v>44926.333333333299</v>
      </c>
      <c r="AS152" s="10" t="s">
        <v>82</v>
      </c>
      <c r="AT152" s="10" t="s">
        <v>59</v>
      </c>
      <c r="AU152" s="10" t="s">
        <v>59</v>
      </c>
      <c r="AV152" s="10" t="s">
        <v>82</v>
      </c>
      <c r="AW152" s="10" t="s">
        <v>156</v>
      </c>
    </row>
    <row r="153" spans="1:49" s="26" customFormat="1" ht="25" x14ac:dyDescent="0.25">
      <c r="A153" s="32" t="s">
        <v>395</v>
      </c>
      <c r="B153" s="10">
        <v>1565</v>
      </c>
      <c r="C153" s="11">
        <v>43563</v>
      </c>
      <c r="D153" s="11">
        <v>43570.291666666701</v>
      </c>
      <c r="E153" s="10" t="s">
        <v>49</v>
      </c>
      <c r="F153" s="10" t="s">
        <v>384</v>
      </c>
      <c r="G153" s="10" t="s">
        <v>74</v>
      </c>
      <c r="H153" s="10"/>
      <c r="I153" s="10"/>
      <c r="J153" s="10" t="s">
        <v>75</v>
      </c>
      <c r="K153" s="10"/>
      <c r="L153" s="10"/>
      <c r="M153" s="10">
        <v>24.5</v>
      </c>
      <c r="N153" s="10"/>
      <c r="O153" s="10"/>
      <c r="P153" s="10">
        <v>24.5</v>
      </c>
      <c r="Q153" s="10" t="s">
        <v>65</v>
      </c>
      <c r="R153" s="10" t="s">
        <v>53</v>
      </c>
      <c r="S153" s="10" t="str" cm="1">
        <f t="array" ref="S153">IFERROR(INDEX(Queue_Subname_list!$K$3:$K$22,MATCH(1,($J153=Queue_Subname_list!$L$3:$L$22)*($K153=Queue_Subname_list!$M$3:$M$22)*($L153=Queue_Subname_list!$N$3:$N$22),0)),"Other")</f>
        <v>Solar</v>
      </c>
      <c r="T153" s="10">
        <f>IF(J153=Queue_Subname_list!$L$9,MIN(M153,P153),0)+IF(K153=Queue_Subname_list!$L$9,MIN(N153,P153),0)+IF(L153=Queue_Subname_list!$L$9,MIN(O153,P153),0)</f>
        <v>0</v>
      </c>
      <c r="U153" s="10">
        <f>IF(J153=Queue_Subname_list!$L$4,MIN(M153,P153),0)+IF(K153=Queue_Subname_list!$L$4,MIN(N153,P153),0)+IF(L153=Queue_Subname_list!$L$4,MIN(O153,P153),0)</f>
        <v>0</v>
      </c>
      <c r="V153" s="10">
        <f>IF(Q153="Energy Only",0,IF(S153="Wind Turbine",MIN(U153,P153),IF(OR(S153="Wind-Hybrid", S153="Wind-Solar-Hybrid"),MIN(MAX(P153-T153,0)/INDEX(Queue_Subname_list!$R$6:$T$6,1,MATCH(AH153,Queue_Subname_list!$R$4:$T$4,0)),U153),0)))</f>
        <v>0</v>
      </c>
      <c r="W153" s="10">
        <f t="shared" si="11"/>
        <v>0</v>
      </c>
      <c r="X153" s="10">
        <f>IF(AND(S153="Offshore Wind",OR(Q153="Full Capacity",Q153="Partial Capacity")),IF(J153=Queue_Subname_list!$L$5,M153,0)+IF(K153=Queue_Subname_list!$L$5,N153,0),0)</f>
        <v>0</v>
      </c>
      <c r="Y153" s="10">
        <f>IF(AND(S153="Offshore Wind",Q153="Energy Only"),IF(J153=Queue_Subname_list!$L$5,M153,0)+IF(K153=Queue_Subname_list!$L$5,N153,0),0)</f>
        <v>0</v>
      </c>
      <c r="Z153" s="10">
        <f>IF(J153=Queue_Subname_list!$L$8,MIN(M153,P153),0)+IF(K153=Queue_Subname_list!$L$8,MIN(N153,P153),0)+IF(L153=Queue_Subname_list!$L$8,MIN(O153,P153),0)</f>
        <v>24.5</v>
      </c>
      <c r="AA153" s="10">
        <f>IF(Q153="Energy Only",0,IF(S153="Solar",MIN(Z153,P153),IF(S153="Solar-Hybrid",MIN(MAX(P153-T153,0)/INDEX(Queue_Subname_list!$R$5:$T$5,1,MATCH(AH153,Queue_Subname_list!$R$4:$T$4,0)),MAX(P153-T153*0.5,0)/INDEX(Queue_Subname_list!$U$5:$W$5,1,MATCH(AH153,Queue_Subname_list!$U$4:$W$4,0)),Z153),0)))</f>
        <v>24.5</v>
      </c>
      <c r="AB153" s="10">
        <f t="shared" si="12"/>
        <v>0</v>
      </c>
      <c r="AC153" s="10">
        <f>IF(J153=Queue_Subname_list!$L$3,MIN(M153,P153),0)+IF(K153=Queue_Subname_list!$L$3,MIN(N153,P153),0)+IF(L153=Queue_Subname_list!$L$3,MIN(O153,P153),0)</f>
        <v>0</v>
      </c>
      <c r="AD153" s="10">
        <f t="shared" si="13"/>
        <v>0</v>
      </c>
      <c r="AE153" s="10" t="s">
        <v>396</v>
      </c>
      <c r="AF153" s="10" t="s">
        <v>55</v>
      </c>
      <c r="AG153" s="10" t="s">
        <v>88</v>
      </c>
      <c r="AH153" s="10" t="str">
        <f t="shared" si="14"/>
        <v>PGAE</v>
      </c>
      <c r="AI153" s="12" t="s">
        <v>397</v>
      </c>
      <c r="AJ153" s="12" t="str">
        <f>IFERROR(INDEX(Queue_Subname_list!$B$2:$B$598,MATCH($AI153,Queue_Subname_list!$A$2:$A$598,0),1),"not found")</f>
        <v>Vaca Dixon</v>
      </c>
      <c r="AK153" s="12">
        <f>IFERROR(INDEX(Queue_Subname_list!$C$2:$C$598,MATCH($AI153,Queue_Subname_list!$A$2:$A$598,0),1),"not found")</f>
        <v>115</v>
      </c>
      <c r="AL153" s="12" cm="1">
        <f t="array" ref="AL153">IFERROR(MATCH(1,($AJ153=Substation_Info!$B$5:$B$322)*($AK153=Substation_Info!$C$5:$C$322),0),"notfound")</f>
        <v>294</v>
      </c>
      <c r="AM153" s="12">
        <f>IF($AL153="notfound",IFERROR(INDEX(Queue_Subname_list!$D$2:$D$594,MATCH($AI153,Queue_Subname_list!$A$2:$A$594,0),1),"not found"),0)</f>
        <v>0</v>
      </c>
      <c r="AN153" s="12">
        <f>IF($AL153="notfound",IFERROR(INDEX(Queue_Subname_list!$E$2:$E$594,MATCH($AI153,Queue_Subname_list!$A$2:$A$594,0),1),"not found"),0)</f>
        <v>0</v>
      </c>
      <c r="AO153" s="12" t="str" cm="1">
        <f t="array" ref="AO153">IF(AM153=0, "N/A",IFERROR(MATCH(1,($AM153=Substation_Info!$B$5:$B$322)*($AN153=Substation_Info!$C$5:$C$322),0),"notfound"))</f>
        <v>N/A</v>
      </c>
      <c r="AP153" s="12">
        <f t="shared" si="15"/>
        <v>1</v>
      </c>
      <c r="AQ153" s="11">
        <v>45107.291666666701</v>
      </c>
      <c r="AR153" s="11">
        <v>45982.333333333299</v>
      </c>
      <c r="AS153" s="10" t="s">
        <v>82</v>
      </c>
      <c r="AT153" s="10" t="s">
        <v>59</v>
      </c>
      <c r="AU153" s="10" t="s">
        <v>59</v>
      </c>
      <c r="AV153" s="10" t="s">
        <v>82</v>
      </c>
      <c r="AW153" s="10" t="s">
        <v>61</v>
      </c>
    </row>
    <row r="154" spans="1:49" s="26" customFormat="1" ht="25" x14ac:dyDescent="0.25">
      <c r="A154" s="32" t="s">
        <v>398</v>
      </c>
      <c r="B154" s="10">
        <v>1568</v>
      </c>
      <c r="C154" s="11">
        <v>43571</v>
      </c>
      <c r="D154" s="11">
        <v>43570.291666666701</v>
      </c>
      <c r="E154" s="10" t="s">
        <v>49</v>
      </c>
      <c r="F154" s="10" t="s">
        <v>384</v>
      </c>
      <c r="G154" s="10" t="s">
        <v>74</v>
      </c>
      <c r="H154" s="10" t="s">
        <v>63</v>
      </c>
      <c r="I154" s="10"/>
      <c r="J154" s="10" t="s">
        <v>75</v>
      </c>
      <c r="K154" s="10" t="s">
        <v>70</v>
      </c>
      <c r="L154" s="10"/>
      <c r="M154" s="10">
        <v>21.05</v>
      </c>
      <c r="N154" s="10">
        <v>21.05</v>
      </c>
      <c r="O154" s="10"/>
      <c r="P154" s="10">
        <v>40</v>
      </c>
      <c r="Q154" s="10" t="s">
        <v>92</v>
      </c>
      <c r="R154" s="10" t="s">
        <v>93</v>
      </c>
      <c r="S154" s="10" t="str" cm="1">
        <f t="array" ref="S154">IFERROR(INDEX(Queue_Subname_list!$K$3:$K$22,MATCH(1,($J154=Queue_Subname_list!$L$3:$L$22)*($K154=Queue_Subname_list!$M$3:$M$22)*($L154=Queue_Subname_list!$N$3:$N$22),0)),"Other")</f>
        <v>Solar-Hybrid</v>
      </c>
      <c r="T154" s="10">
        <f>IF(J154=Queue_Subname_list!$L$9,MIN(M154,P154),0)+IF(K154=Queue_Subname_list!$L$9,MIN(N154,P154),0)+IF(L154=Queue_Subname_list!$L$9,MIN(O154,P154),0)</f>
        <v>21.05</v>
      </c>
      <c r="U154" s="10">
        <f>IF(J154=Queue_Subname_list!$L$4,MIN(M154,P154),0)+IF(K154=Queue_Subname_list!$L$4,MIN(N154,P154),0)+IF(L154=Queue_Subname_list!$L$4,MIN(O154,P154),0)</f>
        <v>0</v>
      </c>
      <c r="V154" s="10">
        <f>IF(Q154="Energy Only",0,IF(S154="Wind Turbine",MIN(U154,P154),IF(OR(S154="Wind-Hybrid", S154="Wind-Solar-Hybrid"),MIN(MAX(P154-T154,0)/INDEX(Queue_Subname_list!$R$6:$T$6,1,MATCH(AH154,Queue_Subname_list!$R$4:$T$4,0)),U154),0)))</f>
        <v>0</v>
      </c>
      <c r="W154" s="10">
        <f t="shared" si="11"/>
        <v>0</v>
      </c>
      <c r="X154" s="10">
        <f>IF(AND(S154="Offshore Wind",OR(Q154="Full Capacity",Q154="Partial Capacity")),IF(J154=Queue_Subname_list!$L$5,M154,0)+IF(K154=Queue_Subname_list!$L$5,N154,0),0)</f>
        <v>0</v>
      </c>
      <c r="Y154" s="10">
        <f>IF(AND(S154="Offshore Wind",Q154="Energy Only"),IF(J154=Queue_Subname_list!$L$5,M154,0)+IF(K154=Queue_Subname_list!$L$5,N154,0),0)</f>
        <v>0</v>
      </c>
      <c r="Z154" s="10">
        <f>IF(J154=Queue_Subname_list!$L$8,MIN(M154,P154),0)+IF(K154=Queue_Subname_list!$L$8,MIN(N154,P154),0)+IF(L154=Queue_Subname_list!$L$8,MIN(O154,P154),0)</f>
        <v>21.05</v>
      </c>
      <c r="AA154" s="10">
        <f>IF(Q154="Energy Only",0,IF(S154="Solar",MIN(Z154,P154),IF(S154="Solar-Hybrid",MIN(MAX(P154-T154,0)/INDEX(Queue_Subname_list!$R$5:$T$5,1,MATCH(AH154,Queue_Subname_list!$R$4:$T$4,0)),MAX(P154-T154*0.5,0)/INDEX(Queue_Subname_list!$U$5:$W$5,1,MATCH(AH154,Queue_Subname_list!$U$4:$W$4,0)),Z154),0)))</f>
        <v>0</v>
      </c>
      <c r="AB154" s="10">
        <f t="shared" si="12"/>
        <v>21.05</v>
      </c>
      <c r="AC154" s="10">
        <f>IF(J154=Queue_Subname_list!$L$3,MIN(M154,P154),0)+IF(K154=Queue_Subname_list!$L$3,MIN(N154,P154),0)+IF(L154=Queue_Subname_list!$L$3,MIN(O154,P154),0)</f>
        <v>0</v>
      </c>
      <c r="AD154" s="10">
        <f t="shared" si="13"/>
        <v>0</v>
      </c>
      <c r="AE154" s="10" t="s">
        <v>139</v>
      </c>
      <c r="AF154" s="10" t="s">
        <v>55</v>
      </c>
      <c r="AG154" s="10" t="s">
        <v>88</v>
      </c>
      <c r="AH154" s="10" t="str">
        <f t="shared" si="14"/>
        <v>PGAE</v>
      </c>
      <c r="AI154" s="12" t="s">
        <v>399</v>
      </c>
      <c r="AJ154" s="12" t="str">
        <f>IFERROR(INDEX(Queue_Subname_list!$B$2:$B$598,MATCH($AI154,Queue_Subname_list!$A$2:$A$598,0),1),"not found")</f>
        <v>Henrietta</v>
      </c>
      <c r="AK154" s="12">
        <f>IFERROR(INDEX(Queue_Subname_list!$C$2:$C$598,MATCH($AI154,Queue_Subname_list!$A$2:$A$598,0),1),"not found")</f>
        <v>115</v>
      </c>
      <c r="AL154" s="12" cm="1">
        <f t="array" ref="AL154">IFERROR(MATCH(1,($AJ154=Substation_Info!$B$5:$B$322)*($AK154=Substation_Info!$C$5:$C$322),0),"notfound")</f>
        <v>102</v>
      </c>
      <c r="AM154" s="12">
        <f>IF($AL154="notfound",IFERROR(INDEX(Queue_Subname_list!$D$2:$D$594,MATCH($AI154,Queue_Subname_list!$A$2:$A$594,0),1),"not found"),0)</f>
        <v>0</v>
      </c>
      <c r="AN154" s="12">
        <f>IF($AL154="notfound",IFERROR(INDEX(Queue_Subname_list!$E$2:$E$594,MATCH($AI154,Queue_Subname_list!$A$2:$A$594,0),1),"not found"),0)</f>
        <v>0</v>
      </c>
      <c r="AO154" s="12" t="str" cm="1">
        <f t="array" ref="AO154">IF(AM154=0, "N/A",IFERROR(MATCH(1,($AM154=Substation_Info!$B$5:$B$322)*($AN154=Substation_Info!$C$5:$C$322),0),"notfound"))</f>
        <v>N/A</v>
      </c>
      <c r="AP154" s="12">
        <f t="shared" si="15"/>
        <v>1</v>
      </c>
      <c r="AQ154" s="11">
        <v>44561.333333333299</v>
      </c>
      <c r="AR154" s="11">
        <v>44561.333333333299</v>
      </c>
      <c r="AS154" s="10" t="s">
        <v>82</v>
      </c>
      <c r="AT154" s="10" t="s">
        <v>59</v>
      </c>
      <c r="AU154" s="10" t="s">
        <v>59</v>
      </c>
      <c r="AV154" s="10" t="s">
        <v>82</v>
      </c>
      <c r="AW154" s="10" t="s">
        <v>156</v>
      </c>
    </row>
    <row r="155" spans="1:49" s="26" customFormat="1" ht="25" x14ac:dyDescent="0.25">
      <c r="A155" s="32" t="s">
        <v>400</v>
      </c>
      <c r="B155" s="10">
        <v>1586</v>
      </c>
      <c r="C155" s="11">
        <v>43559</v>
      </c>
      <c r="D155" s="11">
        <v>43570.291666666701</v>
      </c>
      <c r="E155" s="10" t="s">
        <v>49</v>
      </c>
      <c r="F155" s="10" t="s">
        <v>384</v>
      </c>
      <c r="G155" s="10" t="s">
        <v>63</v>
      </c>
      <c r="H155" s="10" t="s">
        <v>74</v>
      </c>
      <c r="I155" s="10"/>
      <c r="J155" s="10" t="s">
        <v>70</v>
      </c>
      <c r="K155" s="10" t="s">
        <v>75</v>
      </c>
      <c r="L155" s="10"/>
      <c r="M155" s="10">
        <v>152.29</v>
      </c>
      <c r="N155" s="10">
        <v>151.79400000000001</v>
      </c>
      <c r="O155" s="10"/>
      <c r="P155" s="10">
        <v>150</v>
      </c>
      <c r="Q155" s="10" t="s">
        <v>92</v>
      </c>
      <c r="R155" s="10" t="s">
        <v>93</v>
      </c>
      <c r="S155" s="10" t="str" cm="1">
        <f t="array" ref="S155">IFERROR(INDEX(Queue_Subname_list!$K$3:$K$22,MATCH(1,($J155=Queue_Subname_list!$L$3:$L$22)*($K155=Queue_Subname_list!$M$3:$M$22)*($L155=Queue_Subname_list!$N$3:$N$22),0)),"Other")</f>
        <v>Solar-Hybrid</v>
      </c>
      <c r="T155" s="10">
        <f>IF(J155=Queue_Subname_list!$L$9,MIN(M155,P155),0)+IF(K155=Queue_Subname_list!$L$9,MIN(N155,P155),0)+IF(L155=Queue_Subname_list!$L$9,MIN(O155,P155),0)</f>
        <v>150</v>
      </c>
      <c r="U155" s="10">
        <f>IF(J155=Queue_Subname_list!$L$4,MIN(M155,P155),0)+IF(K155=Queue_Subname_list!$L$4,MIN(N155,P155),0)+IF(L155=Queue_Subname_list!$L$4,MIN(O155,P155),0)</f>
        <v>0</v>
      </c>
      <c r="V155" s="10">
        <f>IF(Q155="Energy Only",0,IF(S155="Wind Turbine",MIN(U155,P155),IF(OR(S155="Wind-Hybrid", S155="Wind-Solar-Hybrid"),MIN(MAX(P155-T155,0)/INDEX(Queue_Subname_list!$R$6:$T$6,1,MATCH(AH155,Queue_Subname_list!$R$4:$T$4,0)),U155),0)))</f>
        <v>0</v>
      </c>
      <c r="W155" s="10">
        <f t="shared" si="11"/>
        <v>0</v>
      </c>
      <c r="X155" s="10">
        <f>IF(AND(S155="Offshore Wind",OR(Q155="Full Capacity",Q155="Partial Capacity")),IF(J155=Queue_Subname_list!$L$5,M155,0)+IF(K155=Queue_Subname_list!$L$5,N155,0),0)</f>
        <v>0</v>
      </c>
      <c r="Y155" s="10">
        <f>IF(AND(S155="Offshore Wind",Q155="Energy Only"),IF(J155=Queue_Subname_list!$L$5,M155,0)+IF(K155=Queue_Subname_list!$L$5,N155,0),0)</f>
        <v>0</v>
      </c>
      <c r="Z155" s="10">
        <f>IF(J155=Queue_Subname_list!$L$8,MIN(M155,P155),0)+IF(K155=Queue_Subname_list!$L$8,MIN(N155,P155),0)+IF(L155=Queue_Subname_list!$L$8,MIN(O155,P155),0)</f>
        <v>150</v>
      </c>
      <c r="AA155" s="10">
        <f>IF(Q155="Energy Only",0,IF(S155="Solar",MIN(Z155,P155),IF(S155="Solar-Hybrid",MIN(MAX(P155-T155,0)/INDEX(Queue_Subname_list!$R$5:$T$5,1,MATCH(AH155,Queue_Subname_list!$R$4:$T$4,0)),MAX(P155-T155*0.5,0)/INDEX(Queue_Subname_list!$U$5:$W$5,1,MATCH(AH155,Queue_Subname_list!$U$4:$W$4,0)),Z155),0)))</f>
        <v>0</v>
      </c>
      <c r="AB155" s="10">
        <f t="shared" si="12"/>
        <v>150</v>
      </c>
      <c r="AC155" s="10">
        <f>IF(J155=Queue_Subname_list!$L$3,MIN(M155,P155),0)+IF(K155=Queue_Subname_list!$L$3,MIN(N155,P155),0)+IF(L155=Queue_Subname_list!$L$3,MIN(O155,P155),0)</f>
        <v>0</v>
      </c>
      <c r="AD155" s="10">
        <f t="shared" si="13"/>
        <v>0</v>
      </c>
      <c r="AE155" s="10" t="s">
        <v>101</v>
      </c>
      <c r="AF155" s="10" t="s">
        <v>55</v>
      </c>
      <c r="AG155" s="10" t="s">
        <v>88</v>
      </c>
      <c r="AH155" s="10" t="str">
        <f t="shared" si="14"/>
        <v>PGAE</v>
      </c>
      <c r="AI155" s="12" t="s">
        <v>353</v>
      </c>
      <c r="AJ155" s="12" t="str">
        <f>IFERROR(INDEX(Queue_Subname_list!$B$2:$B$598,MATCH($AI155,Queue_Subname_list!$A$2:$A$598,0),1),"not found")</f>
        <v>Arco</v>
      </c>
      <c r="AK155" s="12">
        <f>IFERROR(INDEX(Queue_Subname_list!$C$2:$C$598,MATCH($AI155,Queue_Subname_list!$A$2:$A$598,0),1),"not found")</f>
        <v>230</v>
      </c>
      <c r="AL155" s="12" cm="1">
        <f t="array" ref="AL155">IFERROR(MATCH(1,($AJ155=Substation_Info!$B$5:$B$322)*($AK155=Substation_Info!$C$5:$C$322),0),"notfound")</f>
        <v>6</v>
      </c>
      <c r="AM155" s="12">
        <f>IF($AL155="notfound",IFERROR(INDEX(Queue_Subname_list!$D$2:$D$594,MATCH($AI155,Queue_Subname_list!$A$2:$A$594,0),1),"not found"),0)</f>
        <v>0</v>
      </c>
      <c r="AN155" s="12">
        <f>IF($AL155="notfound",IFERROR(INDEX(Queue_Subname_list!$E$2:$E$594,MATCH($AI155,Queue_Subname_list!$A$2:$A$594,0),1),"not found"),0)</f>
        <v>0</v>
      </c>
      <c r="AO155" s="12" t="str" cm="1">
        <f t="array" ref="AO155">IF(AM155=0, "N/A",IFERROR(MATCH(1,($AM155=Substation_Info!$B$5:$B$322)*($AN155=Substation_Info!$C$5:$C$322),0),"notfound"))</f>
        <v>N/A</v>
      </c>
      <c r="AP155" s="12">
        <f t="shared" si="15"/>
        <v>1</v>
      </c>
      <c r="AQ155" s="11">
        <v>44925.333333333299</v>
      </c>
      <c r="AR155" s="11">
        <v>45667.333333333299</v>
      </c>
      <c r="AS155" s="10" t="s">
        <v>82</v>
      </c>
      <c r="AT155" s="10" t="s">
        <v>59</v>
      </c>
      <c r="AU155" s="10" t="s">
        <v>59</v>
      </c>
      <c r="AV155" s="10" t="s">
        <v>82</v>
      </c>
      <c r="AW155" s="10" t="s">
        <v>156</v>
      </c>
    </row>
    <row r="156" spans="1:49" s="26" customFormat="1" ht="25" x14ac:dyDescent="0.25">
      <c r="A156" s="32" t="s">
        <v>401</v>
      </c>
      <c r="B156" s="10">
        <v>1587</v>
      </c>
      <c r="C156" s="11">
        <v>43571</v>
      </c>
      <c r="D156" s="11">
        <v>43570.291666666701</v>
      </c>
      <c r="E156" s="10" t="s">
        <v>49</v>
      </c>
      <c r="F156" s="10" t="s">
        <v>384</v>
      </c>
      <c r="G156" s="10" t="s">
        <v>63</v>
      </c>
      <c r="H156" s="10" t="s">
        <v>74</v>
      </c>
      <c r="I156" s="10"/>
      <c r="J156" s="10" t="s">
        <v>70</v>
      </c>
      <c r="K156" s="10" t="s">
        <v>75</v>
      </c>
      <c r="L156" s="10"/>
      <c r="M156" s="10">
        <v>101.78</v>
      </c>
      <c r="N156" s="10">
        <v>101.78</v>
      </c>
      <c r="O156" s="10"/>
      <c r="P156" s="10">
        <v>100</v>
      </c>
      <c r="Q156" s="10" t="s">
        <v>92</v>
      </c>
      <c r="R156" s="10" t="s">
        <v>93</v>
      </c>
      <c r="S156" s="10" t="str" cm="1">
        <f t="array" ref="S156">IFERROR(INDEX(Queue_Subname_list!$K$3:$K$22,MATCH(1,($J156=Queue_Subname_list!$L$3:$L$22)*($K156=Queue_Subname_list!$M$3:$M$22)*($L156=Queue_Subname_list!$N$3:$N$22),0)),"Other")</f>
        <v>Solar-Hybrid</v>
      </c>
      <c r="T156" s="10">
        <f>IF(J156=Queue_Subname_list!$L$9,MIN(M156,P156),0)+IF(K156=Queue_Subname_list!$L$9,MIN(N156,P156),0)+IF(L156=Queue_Subname_list!$L$9,MIN(O156,P156),0)</f>
        <v>100</v>
      </c>
      <c r="U156" s="10">
        <f>IF(J156=Queue_Subname_list!$L$4,MIN(M156,P156),0)+IF(K156=Queue_Subname_list!$L$4,MIN(N156,P156),0)+IF(L156=Queue_Subname_list!$L$4,MIN(O156,P156),0)</f>
        <v>0</v>
      </c>
      <c r="V156" s="10">
        <f>IF(Q156="Energy Only",0,IF(S156="Wind Turbine",MIN(U156,P156),IF(OR(S156="Wind-Hybrid", S156="Wind-Solar-Hybrid"),MIN(MAX(P156-T156,0)/INDEX(Queue_Subname_list!$R$6:$T$6,1,MATCH(AH156,Queue_Subname_list!$R$4:$T$4,0)),U156),0)))</f>
        <v>0</v>
      </c>
      <c r="W156" s="10">
        <f t="shared" si="11"/>
        <v>0</v>
      </c>
      <c r="X156" s="10">
        <f>IF(AND(S156="Offshore Wind",OR(Q156="Full Capacity",Q156="Partial Capacity")),IF(J156=Queue_Subname_list!$L$5,M156,0)+IF(K156=Queue_Subname_list!$L$5,N156,0),0)</f>
        <v>0</v>
      </c>
      <c r="Y156" s="10">
        <f>IF(AND(S156="Offshore Wind",Q156="Energy Only"),IF(J156=Queue_Subname_list!$L$5,M156,0)+IF(K156=Queue_Subname_list!$L$5,N156,0),0)</f>
        <v>0</v>
      </c>
      <c r="Z156" s="10">
        <f>IF(J156=Queue_Subname_list!$L$8,MIN(M156,P156),0)+IF(K156=Queue_Subname_list!$L$8,MIN(N156,P156),0)+IF(L156=Queue_Subname_list!$L$8,MIN(O156,P156),0)</f>
        <v>100</v>
      </c>
      <c r="AA156" s="10">
        <f>IF(Q156="Energy Only",0,IF(S156="Solar",MIN(Z156,P156),IF(S156="Solar-Hybrid",MIN(MAX(P156-T156,0)/INDEX(Queue_Subname_list!$R$5:$T$5,1,MATCH(AH156,Queue_Subname_list!$R$4:$T$4,0)),MAX(P156-T156*0.5,0)/INDEX(Queue_Subname_list!$U$5:$W$5,1,MATCH(AH156,Queue_Subname_list!$U$4:$W$4,0)),Z156),0)))</f>
        <v>0</v>
      </c>
      <c r="AB156" s="10">
        <f t="shared" si="12"/>
        <v>100</v>
      </c>
      <c r="AC156" s="10">
        <f>IF(J156=Queue_Subname_list!$L$3,MIN(M156,P156),0)+IF(K156=Queue_Subname_list!$L$3,MIN(N156,P156),0)+IF(L156=Queue_Subname_list!$L$3,MIN(O156,P156),0)</f>
        <v>0</v>
      </c>
      <c r="AD156" s="10">
        <f t="shared" si="13"/>
        <v>0</v>
      </c>
      <c r="AE156" s="10" t="s">
        <v>101</v>
      </c>
      <c r="AF156" s="10" t="s">
        <v>55</v>
      </c>
      <c r="AG156" s="10" t="s">
        <v>88</v>
      </c>
      <c r="AH156" s="10" t="str">
        <f t="shared" si="14"/>
        <v>PGAE</v>
      </c>
      <c r="AI156" s="12" t="s">
        <v>353</v>
      </c>
      <c r="AJ156" s="12" t="str">
        <f>IFERROR(INDEX(Queue_Subname_list!$B$2:$B$598,MATCH($AI156,Queue_Subname_list!$A$2:$A$598,0),1),"not found")</f>
        <v>Arco</v>
      </c>
      <c r="AK156" s="12">
        <f>IFERROR(INDEX(Queue_Subname_list!$C$2:$C$598,MATCH($AI156,Queue_Subname_list!$A$2:$A$598,0),1),"not found")</f>
        <v>230</v>
      </c>
      <c r="AL156" s="12" cm="1">
        <f t="array" ref="AL156">IFERROR(MATCH(1,($AJ156=Substation_Info!$B$5:$B$322)*($AK156=Substation_Info!$C$5:$C$322),0),"notfound")</f>
        <v>6</v>
      </c>
      <c r="AM156" s="12">
        <f>IF($AL156="notfound",IFERROR(INDEX(Queue_Subname_list!$D$2:$D$594,MATCH($AI156,Queue_Subname_list!$A$2:$A$594,0),1),"not found"),0)</f>
        <v>0</v>
      </c>
      <c r="AN156" s="12">
        <f>IF($AL156="notfound",IFERROR(INDEX(Queue_Subname_list!$E$2:$E$594,MATCH($AI156,Queue_Subname_list!$A$2:$A$594,0),1),"not found"),0)</f>
        <v>0</v>
      </c>
      <c r="AO156" s="12" t="str" cm="1">
        <f t="array" ref="AO156">IF(AM156=0, "N/A",IFERROR(MATCH(1,($AM156=Substation_Info!$B$5:$B$322)*($AN156=Substation_Info!$C$5:$C$322),0),"notfound"))</f>
        <v>N/A</v>
      </c>
      <c r="AP156" s="12">
        <f t="shared" si="15"/>
        <v>1</v>
      </c>
      <c r="AQ156" s="11">
        <v>45260.333333333299</v>
      </c>
      <c r="AR156" s="11">
        <v>45651.333333333299</v>
      </c>
      <c r="AS156" s="10" t="s">
        <v>82</v>
      </c>
      <c r="AT156" s="10" t="s">
        <v>59</v>
      </c>
      <c r="AU156" s="10" t="s">
        <v>59</v>
      </c>
      <c r="AV156" s="10" t="s">
        <v>82</v>
      </c>
      <c r="AW156" s="10"/>
    </row>
    <row r="157" spans="1:49" s="26" customFormat="1" ht="25" x14ac:dyDescent="0.25">
      <c r="A157" s="32" t="s">
        <v>402</v>
      </c>
      <c r="B157" s="10">
        <v>1591</v>
      </c>
      <c r="C157" s="11">
        <v>43559</v>
      </c>
      <c r="D157" s="11">
        <v>43570.291666666701</v>
      </c>
      <c r="E157" s="10" t="s">
        <v>49</v>
      </c>
      <c r="F157" s="10" t="s">
        <v>384</v>
      </c>
      <c r="G157" s="10" t="s">
        <v>74</v>
      </c>
      <c r="H157" s="10" t="s">
        <v>63</v>
      </c>
      <c r="I157" s="10"/>
      <c r="J157" s="10" t="s">
        <v>75</v>
      </c>
      <c r="K157" s="10" t="s">
        <v>70</v>
      </c>
      <c r="L157" s="10"/>
      <c r="M157" s="10">
        <v>55.9</v>
      </c>
      <c r="N157" s="10">
        <v>55.8</v>
      </c>
      <c r="O157" s="10"/>
      <c r="P157" s="10">
        <v>55</v>
      </c>
      <c r="Q157" s="10" t="s">
        <v>92</v>
      </c>
      <c r="R157" s="10" t="s">
        <v>93</v>
      </c>
      <c r="S157" s="10" t="str" cm="1">
        <f t="array" ref="S157">IFERROR(INDEX(Queue_Subname_list!$K$3:$K$22,MATCH(1,($J157=Queue_Subname_list!$L$3:$L$22)*($K157=Queue_Subname_list!$M$3:$M$22)*($L157=Queue_Subname_list!$N$3:$N$22),0)),"Other")</f>
        <v>Solar-Hybrid</v>
      </c>
      <c r="T157" s="10">
        <f>IF(J157=Queue_Subname_list!$L$9,MIN(M157,P157),0)+IF(K157=Queue_Subname_list!$L$9,MIN(N157,P157),0)+IF(L157=Queue_Subname_list!$L$9,MIN(O157,P157),0)</f>
        <v>55</v>
      </c>
      <c r="U157" s="10">
        <f>IF(J157=Queue_Subname_list!$L$4,MIN(M157,P157),0)+IF(K157=Queue_Subname_list!$L$4,MIN(N157,P157),0)+IF(L157=Queue_Subname_list!$L$4,MIN(O157,P157),0)</f>
        <v>0</v>
      </c>
      <c r="V157" s="10">
        <f>IF(Q157="Energy Only",0,IF(S157="Wind Turbine",MIN(U157,P157),IF(OR(S157="Wind-Hybrid", S157="Wind-Solar-Hybrid"),MIN(MAX(P157-T157,0)/INDEX(Queue_Subname_list!$R$6:$T$6,1,MATCH(AH157,Queue_Subname_list!$R$4:$T$4,0)),U157),0)))</f>
        <v>0</v>
      </c>
      <c r="W157" s="10">
        <f t="shared" si="11"/>
        <v>0</v>
      </c>
      <c r="X157" s="10">
        <f>IF(AND(S157="Offshore Wind",OR(Q157="Full Capacity",Q157="Partial Capacity")),IF(J157=Queue_Subname_list!$L$5,M157,0)+IF(K157=Queue_Subname_list!$L$5,N157,0),0)</f>
        <v>0</v>
      </c>
      <c r="Y157" s="10">
        <f>IF(AND(S157="Offshore Wind",Q157="Energy Only"),IF(J157=Queue_Subname_list!$L$5,M157,0)+IF(K157=Queue_Subname_list!$L$5,N157,0),0)</f>
        <v>0</v>
      </c>
      <c r="Z157" s="10">
        <f>IF(J157=Queue_Subname_list!$L$8,MIN(M157,P157),0)+IF(K157=Queue_Subname_list!$L$8,MIN(N157,P157),0)+IF(L157=Queue_Subname_list!$L$8,MIN(O157,P157),0)</f>
        <v>55</v>
      </c>
      <c r="AA157" s="10">
        <f>IF(Q157="Energy Only",0,IF(S157="Solar",MIN(Z157,P157),IF(S157="Solar-Hybrid",MIN(MAX(P157-T157,0)/INDEX(Queue_Subname_list!$R$5:$T$5,1,MATCH(AH157,Queue_Subname_list!$R$4:$T$4,0)),MAX(P157-T157*0.5,0)/INDEX(Queue_Subname_list!$U$5:$W$5,1,MATCH(AH157,Queue_Subname_list!$U$4:$W$4,0)),Z157),0)))</f>
        <v>0</v>
      </c>
      <c r="AB157" s="10">
        <f t="shared" si="12"/>
        <v>55</v>
      </c>
      <c r="AC157" s="10">
        <f>IF(J157=Queue_Subname_list!$L$3,MIN(M157,P157),0)+IF(K157=Queue_Subname_list!$L$3,MIN(N157,P157),0)+IF(L157=Queue_Subname_list!$L$3,MIN(O157,P157),0)</f>
        <v>0</v>
      </c>
      <c r="AD157" s="10">
        <f t="shared" si="13"/>
        <v>0</v>
      </c>
      <c r="AE157" s="10" t="s">
        <v>101</v>
      </c>
      <c r="AF157" s="10" t="s">
        <v>55</v>
      </c>
      <c r="AG157" s="10" t="s">
        <v>88</v>
      </c>
      <c r="AH157" s="10" t="str">
        <f t="shared" si="14"/>
        <v>PGAE</v>
      </c>
      <c r="AI157" s="12" t="s">
        <v>403</v>
      </c>
      <c r="AJ157" s="12" t="str">
        <f>IFERROR(INDEX(Queue_Subname_list!$B$2:$B$598,MATCH($AI157,Queue_Subname_list!$A$2:$A$598,0),1),"not found")</f>
        <v>Rio Bravo</v>
      </c>
      <c r="AK157" s="12">
        <f>IFERROR(INDEX(Queue_Subname_list!$C$2:$C$598,MATCH($AI157,Queue_Subname_list!$A$2:$A$598,0),1),"not found")</f>
        <v>115</v>
      </c>
      <c r="AL157" s="12" cm="1">
        <f t="array" ref="AL157">IFERROR(MATCH(1,($AJ157=Substation_Info!$B$5:$B$322)*($AK157=Substation_Info!$C$5:$C$322),0),"notfound")</f>
        <v>234</v>
      </c>
      <c r="AM157" s="12">
        <f>IF($AL157="notfound",IFERROR(INDEX(Queue_Subname_list!$D$2:$D$594,MATCH($AI157,Queue_Subname_list!$A$2:$A$594,0),1),"not found"),0)</f>
        <v>0</v>
      </c>
      <c r="AN157" s="12">
        <f>IF($AL157="notfound",IFERROR(INDEX(Queue_Subname_list!$E$2:$E$594,MATCH($AI157,Queue_Subname_list!$A$2:$A$594,0),1),"not found"),0)</f>
        <v>0</v>
      </c>
      <c r="AO157" s="12" t="str" cm="1">
        <f t="array" ref="AO157">IF(AM157=0, "N/A",IFERROR(MATCH(1,($AM157=Substation_Info!$B$5:$B$322)*($AN157=Substation_Info!$C$5:$C$322),0),"notfound"))</f>
        <v>N/A</v>
      </c>
      <c r="AP157" s="12">
        <f t="shared" si="15"/>
        <v>1</v>
      </c>
      <c r="AQ157" s="11">
        <v>44926.333333333299</v>
      </c>
      <c r="AR157" s="11">
        <v>45657.333333333299</v>
      </c>
      <c r="AS157" s="10" t="s">
        <v>82</v>
      </c>
      <c r="AT157" s="10" t="s">
        <v>59</v>
      </c>
      <c r="AU157" s="10" t="s">
        <v>59</v>
      </c>
      <c r="AV157" s="10" t="s">
        <v>82</v>
      </c>
      <c r="AW157" s="10" t="s">
        <v>156</v>
      </c>
    </row>
    <row r="158" spans="1:49" s="26" customFormat="1" ht="37.5" x14ac:dyDescent="0.25">
      <c r="A158" s="32" t="s">
        <v>404</v>
      </c>
      <c r="B158" s="10">
        <v>1593</v>
      </c>
      <c r="C158" s="11">
        <v>43564</v>
      </c>
      <c r="D158" s="11">
        <v>43570.291666666701</v>
      </c>
      <c r="E158" s="10" t="s">
        <v>49</v>
      </c>
      <c r="F158" s="10" t="s">
        <v>384</v>
      </c>
      <c r="G158" s="10" t="s">
        <v>63</v>
      </c>
      <c r="H158" s="10" t="s">
        <v>74</v>
      </c>
      <c r="I158" s="10"/>
      <c r="J158" s="10" t="s">
        <v>70</v>
      </c>
      <c r="K158" s="10" t="s">
        <v>75</v>
      </c>
      <c r="L158" s="10"/>
      <c r="M158" s="10">
        <v>500</v>
      </c>
      <c r="N158" s="10">
        <v>500</v>
      </c>
      <c r="O158" s="10"/>
      <c r="P158" s="10">
        <v>500</v>
      </c>
      <c r="Q158" s="10" t="s">
        <v>92</v>
      </c>
      <c r="R158" s="10" t="s">
        <v>93</v>
      </c>
      <c r="S158" s="10" t="str" cm="1">
        <f t="array" ref="S158">IFERROR(INDEX(Queue_Subname_list!$K$3:$K$22,MATCH(1,($J158=Queue_Subname_list!$L$3:$L$22)*($K158=Queue_Subname_list!$M$3:$M$22)*($L158=Queue_Subname_list!$N$3:$N$22),0)),"Other")</f>
        <v>Solar-Hybrid</v>
      </c>
      <c r="T158" s="10">
        <f>IF(J158=Queue_Subname_list!$L$9,MIN(M158,P158),0)+IF(K158=Queue_Subname_list!$L$9,MIN(N158,P158),0)+IF(L158=Queue_Subname_list!$L$9,MIN(O158,P158),0)</f>
        <v>500</v>
      </c>
      <c r="U158" s="10">
        <f>IF(J158=Queue_Subname_list!$L$4,MIN(M158,P158),0)+IF(K158=Queue_Subname_list!$L$4,MIN(N158,P158),0)+IF(L158=Queue_Subname_list!$L$4,MIN(O158,P158),0)</f>
        <v>0</v>
      </c>
      <c r="V158" s="10">
        <f>IF(Q158="Energy Only",0,IF(S158="Wind Turbine",MIN(U158,P158),IF(OR(S158="Wind-Hybrid", S158="Wind-Solar-Hybrid"),MIN(MAX(P158-T158,0)/INDEX(Queue_Subname_list!$R$6:$T$6,1,MATCH(AH158,Queue_Subname_list!$R$4:$T$4,0)),U158),0)))</f>
        <v>0</v>
      </c>
      <c r="W158" s="10">
        <f t="shared" si="11"/>
        <v>0</v>
      </c>
      <c r="X158" s="10">
        <f>IF(AND(S158="Offshore Wind",OR(Q158="Full Capacity",Q158="Partial Capacity")),IF(J158=Queue_Subname_list!$L$5,M158,0)+IF(K158=Queue_Subname_list!$L$5,N158,0),0)</f>
        <v>0</v>
      </c>
      <c r="Y158" s="10">
        <f>IF(AND(S158="Offshore Wind",Q158="Energy Only"),IF(J158=Queue_Subname_list!$L$5,M158,0)+IF(K158=Queue_Subname_list!$L$5,N158,0),0)</f>
        <v>0</v>
      </c>
      <c r="Z158" s="10">
        <f>IF(J158=Queue_Subname_list!$L$8,MIN(M158,P158),0)+IF(K158=Queue_Subname_list!$L$8,MIN(N158,P158),0)+IF(L158=Queue_Subname_list!$L$8,MIN(O158,P158),0)</f>
        <v>500</v>
      </c>
      <c r="AA158" s="10">
        <f>IF(Q158="Energy Only",0,IF(S158="Solar",MIN(Z158,P158),IF(S158="Solar-Hybrid",MIN(MAX(P158-T158,0)/INDEX(Queue_Subname_list!$R$5:$T$5,1,MATCH(AH158,Queue_Subname_list!$R$4:$T$4,0)),MAX(P158-T158*0.5,0)/INDEX(Queue_Subname_list!$U$5:$W$5,1,MATCH(AH158,Queue_Subname_list!$U$4:$W$4,0)),Z158),0)))</f>
        <v>0</v>
      </c>
      <c r="AB158" s="10">
        <f t="shared" si="12"/>
        <v>500</v>
      </c>
      <c r="AC158" s="10">
        <f>IF(J158=Queue_Subname_list!$L$3,MIN(M158,P158),0)+IF(K158=Queue_Subname_list!$L$3,MIN(N158,P158),0)+IF(L158=Queue_Subname_list!$L$3,MIN(O158,P158),0)</f>
        <v>0</v>
      </c>
      <c r="AD158" s="10">
        <f t="shared" si="13"/>
        <v>0</v>
      </c>
      <c r="AE158" s="10" t="s">
        <v>139</v>
      </c>
      <c r="AF158" s="10" t="s">
        <v>55</v>
      </c>
      <c r="AG158" s="10" t="s">
        <v>88</v>
      </c>
      <c r="AH158" s="10" t="str">
        <f t="shared" si="14"/>
        <v>PGAE</v>
      </c>
      <c r="AI158" s="12" t="s">
        <v>405</v>
      </c>
      <c r="AJ158" s="12" t="str">
        <f>IFERROR(INDEX(Queue_Subname_list!$B$2:$B$598,MATCH($AI158,Queue_Subname_list!$A$2:$A$598,0),1),"not found")</f>
        <v>Gates</v>
      </c>
      <c r="AK158" s="12">
        <f>IFERROR(INDEX(Queue_Subname_list!$C$2:$C$598,MATCH($AI158,Queue_Subname_list!$A$2:$A$598,0),1),"not found")</f>
        <v>230</v>
      </c>
      <c r="AL158" s="12" cm="1">
        <f t="array" ref="AL158">IFERROR(MATCH(1,($AJ158=Substation_Info!$B$5:$B$322)*($AK158=Substation_Info!$C$5:$C$322),0),"notfound")</f>
        <v>86</v>
      </c>
      <c r="AM158" s="12">
        <f>IF($AL158="notfound",IFERROR(INDEX(Queue_Subname_list!$D$2:$D$594,MATCH($AI158,Queue_Subname_list!$A$2:$A$594,0),1),"not found"),0)</f>
        <v>0</v>
      </c>
      <c r="AN158" s="12">
        <f>IF($AL158="notfound",IFERROR(INDEX(Queue_Subname_list!$E$2:$E$594,MATCH($AI158,Queue_Subname_list!$A$2:$A$594,0),1),"not found"),0)</f>
        <v>0</v>
      </c>
      <c r="AO158" s="12" t="str" cm="1">
        <f t="array" ref="AO158">IF(AM158=0, "N/A",IFERROR(MATCH(1,($AM158=Substation_Info!$B$5:$B$322)*($AN158=Substation_Info!$C$5:$C$322),0),"notfound"))</f>
        <v>N/A</v>
      </c>
      <c r="AP158" s="12">
        <f t="shared" si="15"/>
        <v>1</v>
      </c>
      <c r="AQ158" s="11">
        <v>44895.333333333299</v>
      </c>
      <c r="AR158" s="11">
        <v>46348.333333333299</v>
      </c>
      <c r="AS158" s="10" t="s">
        <v>82</v>
      </c>
      <c r="AT158" s="10" t="s">
        <v>59</v>
      </c>
      <c r="AU158" s="10" t="s">
        <v>59</v>
      </c>
      <c r="AV158" s="10" t="s">
        <v>82</v>
      </c>
      <c r="AW158" s="10" t="s">
        <v>61</v>
      </c>
    </row>
    <row r="159" spans="1:49" s="26" customFormat="1" ht="25" x14ac:dyDescent="0.25">
      <c r="A159" s="32" t="s">
        <v>406</v>
      </c>
      <c r="B159" s="10">
        <v>1596</v>
      </c>
      <c r="C159" s="11">
        <v>43556</v>
      </c>
      <c r="D159" s="11">
        <v>43570.291666666701</v>
      </c>
      <c r="E159" s="10" t="s">
        <v>49</v>
      </c>
      <c r="F159" s="10" t="s">
        <v>384</v>
      </c>
      <c r="G159" s="10" t="s">
        <v>63</v>
      </c>
      <c r="H159" s="10" t="s">
        <v>74</v>
      </c>
      <c r="I159" s="10"/>
      <c r="J159" s="10" t="s">
        <v>70</v>
      </c>
      <c r="K159" s="10" t="s">
        <v>75</v>
      </c>
      <c r="L159" s="10"/>
      <c r="M159" s="10">
        <v>818</v>
      </c>
      <c r="N159" s="10">
        <v>818</v>
      </c>
      <c r="O159" s="10"/>
      <c r="P159" s="10">
        <v>800</v>
      </c>
      <c r="Q159" s="10" t="s">
        <v>65</v>
      </c>
      <c r="R159" s="10" t="s">
        <v>53</v>
      </c>
      <c r="S159" s="10" t="str" cm="1">
        <f t="array" ref="S159">IFERROR(INDEX(Queue_Subname_list!$K$3:$K$22,MATCH(1,($J159=Queue_Subname_list!$L$3:$L$22)*($K159=Queue_Subname_list!$M$3:$M$22)*($L159=Queue_Subname_list!$N$3:$N$22),0)),"Other")</f>
        <v>Solar-Hybrid</v>
      </c>
      <c r="T159" s="10">
        <f>IF(J159=Queue_Subname_list!$L$9,MIN(M159,P159),0)+IF(K159=Queue_Subname_list!$L$9,MIN(N159,P159),0)+IF(L159=Queue_Subname_list!$L$9,MIN(O159,P159),0)</f>
        <v>800</v>
      </c>
      <c r="U159" s="10">
        <f>IF(J159=Queue_Subname_list!$L$4,MIN(M159,P159),0)+IF(K159=Queue_Subname_list!$L$4,MIN(N159,P159),0)+IF(L159=Queue_Subname_list!$L$4,MIN(O159,P159),0)</f>
        <v>0</v>
      </c>
      <c r="V159" s="10">
        <f>IF(Q159="Energy Only",0,IF(S159="Wind Turbine",MIN(U159,P159),IF(OR(S159="Wind-Hybrid", S159="Wind-Solar-Hybrid"),MIN(MAX(P159-T159,0)/INDEX(Queue_Subname_list!$R$6:$T$6,1,MATCH(AH159,Queue_Subname_list!$R$4:$T$4,0)),U159),0)))</f>
        <v>0</v>
      </c>
      <c r="W159" s="10">
        <f t="shared" si="11"/>
        <v>0</v>
      </c>
      <c r="X159" s="10">
        <f>IF(AND(S159="Offshore Wind",OR(Q159="Full Capacity",Q159="Partial Capacity")),IF(J159=Queue_Subname_list!$L$5,M159,0)+IF(K159=Queue_Subname_list!$L$5,N159,0),0)</f>
        <v>0</v>
      </c>
      <c r="Y159" s="10">
        <f>IF(AND(S159="Offshore Wind",Q159="Energy Only"),IF(J159=Queue_Subname_list!$L$5,M159,0)+IF(K159=Queue_Subname_list!$L$5,N159,0),0)</f>
        <v>0</v>
      </c>
      <c r="Z159" s="10">
        <f>IF(J159=Queue_Subname_list!$L$8,MIN(M159,P159),0)+IF(K159=Queue_Subname_list!$L$8,MIN(N159,P159),0)+IF(L159=Queue_Subname_list!$L$8,MIN(O159,P159),0)</f>
        <v>800</v>
      </c>
      <c r="AA159" s="10">
        <f>IF(Q159="Energy Only",0,IF(S159="Solar",MIN(Z159,P159),IF(S159="Solar-Hybrid",MIN(MAX(P159-T159,0)/INDEX(Queue_Subname_list!$R$5:$T$5,1,MATCH(AH159,Queue_Subname_list!$R$4:$T$4,0)),MAX(P159-T159*0.5,0)/INDEX(Queue_Subname_list!$U$5:$W$5,1,MATCH(AH159,Queue_Subname_list!$U$4:$W$4,0)),Z159),0)))</f>
        <v>0</v>
      </c>
      <c r="AB159" s="10">
        <f t="shared" si="12"/>
        <v>800</v>
      </c>
      <c r="AC159" s="10">
        <f>IF(J159=Queue_Subname_list!$L$3,MIN(M159,P159),0)+IF(K159=Queue_Subname_list!$L$3,MIN(N159,P159),0)+IF(L159=Queue_Subname_list!$L$3,MIN(O159,P159),0)</f>
        <v>0</v>
      </c>
      <c r="AD159" s="10">
        <f t="shared" si="13"/>
        <v>0</v>
      </c>
      <c r="AE159" s="10" t="s">
        <v>101</v>
      </c>
      <c r="AF159" s="10" t="s">
        <v>55</v>
      </c>
      <c r="AG159" s="10" t="s">
        <v>88</v>
      </c>
      <c r="AH159" s="10" t="str">
        <f t="shared" si="14"/>
        <v>PGAE</v>
      </c>
      <c r="AI159" s="12" t="s">
        <v>407</v>
      </c>
      <c r="AJ159" s="12" t="str">
        <f>IFERROR(INDEX(Queue_Subname_list!$B$2:$B$598,MATCH($AI159,Queue_Subname_list!$A$2:$A$598,0),1),"not found")</f>
        <v>Midway</v>
      </c>
      <c r="AK159" s="12">
        <f>IFERROR(INDEX(Queue_Subname_list!$C$2:$C$598,MATCH($AI159,Queue_Subname_list!$A$2:$A$598,0),1),"not found")</f>
        <v>500</v>
      </c>
      <c r="AL159" s="12" cm="1">
        <f t="array" ref="AL159">IFERROR(MATCH(1,($AJ159=Substation_Info!$B$5:$B$322)*($AK159=Substation_Info!$C$5:$C$322),0),"notfound")</f>
        <v>171</v>
      </c>
      <c r="AM159" s="12">
        <f>IF($AL159="notfound",IFERROR(INDEX(Queue_Subname_list!$D$2:$D$594,MATCH($AI159,Queue_Subname_list!$A$2:$A$594,0),1),"not found"),0)</f>
        <v>0</v>
      </c>
      <c r="AN159" s="12">
        <f>IF($AL159="notfound",IFERROR(INDEX(Queue_Subname_list!$E$2:$E$594,MATCH($AI159,Queue_Subname_list!$A$2:$A$594,0),1),"not found"),0)</f>
        <v>0</v>
      </c>
      <c r="AO159" s="12" t="str" cm="1">
        <f t="array" ref="AO159">IF(AM159=0, "N/A",IFERROR(MATCH(1,($AM159=Substation_Info!$B$5:$B$322)*($AN159=Substation_Info!$C$5:$C$322),0),"notfound"))</f>
        <v>N/A</v>
      </c>
      <c r="AP159" s="12">
        <f t="shared" si="15"/>
        <v>1</v>
      </c>
      <c r="AQ159" s="11">
        <v>45962.291666666701</v>
      </c>
      <c r="AR159" s="11">
        <v>46357.333333333299</v>
      </c>
      <c r="AS159" s="10" t="s">
        <v>82</v>
      </c>
      <c r="AT159" s="10" t="s">
        <v>59</v>
      </c>
      <c r="AU159" s="10" t="s">
        <v>59</v>
      </c>
      <c r="AV159" s="10" t="s">
        <v>82</v>
      </c>
      <c r="AW159" s="10" t="s">
        <v>61</v>
      </c>
    </row>
    <row r="160" spans="1:49" s="26" customFormat="1" ht="25" x14ac:dyDescent="0.25">
      <c r="A160" s="32" t="s">
        <v>408</v>
      </c>
      <c r="B160" s="10">
        <v>1604</v>
      </c>
      <c r="C160" s="11">
        <v>43556</v>
      </c>
      <c r="D160" s="11">
        <v>43570.291666666701</v>
      </c>
      <c r="E160" s="10" t="s">
        <v>49</v>
      </c>
      <c r="F160" s="10" t="s">
        <v>384</v>
      </c>
      <c r="G160" s="10" t="s">
        <v>63</v>
      </c>
      <c r="H160" s="10" t="s">
        <v>74</v>
      </c>
      <c r="I160" s="10"/>
      <c r="J160" s="10" t="s">
        <v>70</v>
      </c>
      <c r="K160" s="10" t="s">
        <v>75</v>
      </c>
      <c r="L160" s="10"/>
      <c r="M160" s="10">
        <v>200</v>
      </c>
      <c r="N160" s="10">
        <v>200</v>
      </c>
      <c r="O160" s="10"/>
      <c r="P160" s="10">
        <v>200</v>
      </c>
      <c r="Q160" s="10" t="s">
        <v>65</v>
      </c>
      <c r="R160" s="10" t="s">
        <v>53</v>
      </c>
      <c r="S160" s="10" t="str" cm="1">
        <f t="array" ref="S160">IFERROR(INDEX(Queue_Subname_list!$K$3:$K$22,MATCH(1,($J160=Queue_Subname_list!$L$3:$L$22)*($K160=Queue_Subname_list!$M$3:$M$22)*($L160=Queue_Subname_list!$N$3:$N$22),0)),"Other")</f>
        <v>Solar-Hybrid</v>
      </c>
      <c r="T160" s="10">
        <f>IF(J160=Queue_Subname_list!$L$9,MIN(M160,P160),0)+IF(K160=Queue_Subname_list!$L$9,MIN(N160,P160),0)+IF(L160=Queue_Subname_list!$L$9,MIN(O160,P160),0)</f>
        <v>200</v>
      </c>
      <c r="U160" s="10">
        <f>IF(J160=Queue_Subname_list!$L$4,MIN(M160,P160),0)+IF(K160=Queue_Subname_list!$L$4,MIN(N160,P160),0)+IF(L160=Queue_Subname_list!$L$4,MIN(O160,P160),0)</f>
        <v>0</v>
      </c>
      <c r="V160" s="10">
        <f>IF(Q160="Energy Only",0,IF(S160="Wind Turbine",MIN(U160,P160),IF(OR(S160="Wind-Hybrid", S160="Wind-Solar-Hybrid"),MIN(MAX(P160-T160,0)/INDEX(Queue_Subname_list!$R$6:$T$6,1,MATCH(AH160,Queue_Subname_list!$R$4:$T$4,0)),U160),0)))</f>
        <v>0</v>
      </c>
      <c r="W160" s="10">
        <f t="shared" si="11"/>
        <v>0</v>
      </c>
      <c r="X160" s="10">
        <f>IF(AND(S160="Offshore Wind",OR(Q160="Full Capacity",Q160="Partial Capacity")),IF(J160=Queue_Subname_list!$L$5,M160,0)+IF(K160=Queue_Subname_list!$L$5,N160,0),0)</f>
        <v>0</v>
      </c>
      <c r="Y160" s="10">
        <f>IF(AND(S160="Offshore Wind",Q160="Energy Only"),IF(J160=Queue_Subname_list!$L$5,M160,0)+IF(K160=Queue_Subname_list!$L$5,N160,0),0)</f>
        <v>0</v>
      </c>
      <c r="Z160" s="10">
        <f>IF(J160=Queue_Subname_list!$L$8,MIN(M160,P160),0)+IF(K160=Queue_Subname_list!$L$8,MIN(N160,P160),0)+IF(L160=Queue_Subname_list!$L$8,MIN(O160,P160),0)</f>
        <v>200</v>
      </c>
      <c r="AA160" s="10">
        <f>IF(Q160="Energy Only",0,IF(S160="Solar",MIN(Z160,P160),IF(S160="Solar-Hybrid",MIN(MAX(P160-T160,0)/INDEX(Queue_Subname_list!$R$5:$T$5,1,MATCH(AH160,Queue_Subname_list!$R$4:$T$4,0)),MAX(P160-T160*0.5,0)/INDEX(Queue_Subname_list!$U$5:$W$5,1,MATCH(AH160,Queue_Subname_list!$U$4:$W$4,0)),Z160),0)))</f>
        <v>0</v>
      </c>
      <c r="AB160" s="10">
        <f t="shared" si="12"/>
        <v>200</v>
      </c>
      <c r="AC160" s="10">
        <f>IF(J160=Queue_Subname_list!$L$3,MIN(M160,P160),0)+IF(K160=Queue_Subname_list!$L$3,MIN(N160,P160),0)+IF(L160=Queue_Subname_list!$L$3,MIN(O160,P160),0)</f>
        <v>0</v>
      </c>
      <c r="AD160" s="10">
        <f t="shared" si="13"/>
        <v>0</v>
      </c>
      <c r="AE160" s="10" t="s">
        <v>101</v>
      </c>
      <c r="AF160" s="10" t="s">
        <v>55</v>
      </c>
      <c r="AG160" s="10" t="s">
        <v>71</v>
      </c>
      <c r="AH160" s="10" t="str">
        <f t="shared" si="14"/>
        <v>SCE</v>
      </c>
      <c r="AI160" s="12" t="s">
        <v>215</v>
      </c>
      <c r="AJ160" s="12" t="str">
        <f>IFERROR(INDEX(Queue_Subname_list!$B$2:$B$598,MATCH($AI160,Queue_Subname_list!$A$2:$A$598,0),1),"not found")</f>
        <v>Kramer</v>
      </c>
      <c r="AK160" s="12">
        <f>IFERROR(INDEX(Queue_Subname_list!$C$2:$C$598,MATCH($AI160,Queue_Subname_list!$A$2:$A$598,0),1),"not found")</f>
        <v>230</v>
      </c>
      <c r="AL160" s="12" cm="1">
        <f t="array" ref="AL160">IFERROR(MATCH(1,($AJ160=Substation_Info!$B$5:$B$322)*($AK160=Substation_Info!$C$5:$C$322),0),"notfound")</f>
        <v>131</v>
      </c>
      <c r="AM160" s="12">
        <f>IF($AL160="notfound",IFERROR(INDEX(Queue_Subname_list!$D$2:$D$594,MATCH($AI160,Queue_Subname_list!$A$2:$A$594,0),1),"not found"),0)</f>
        <v>0</v>
      </c>
      <c r="AN160" s="12">
        <f>IF($AL160="notfound",IFERROR(INDEX(Queue_Subname_list!$E$2:$E$594,MATCH($AI160,Queue_Subname_list!$A$2:$A$594,0),1),"not found"),0)</f>
        <v>0</v>
      </c>
      <c r="AO160" s="12" t="str" cm="1">
        <f t="array" ref="AO160">IF(AM160=0, "N/A",IFERROR(MATCH(1,($AM160=Substation_Info!$B$5:$B$322)*($AN160=Substation_Info!$C$5:$C$322),0),"notfound"))</f>
        <v>N/A</v>
      </c>
      <c r="AP160" s="12">
        <f t="shared" si="15"/>
        <v>1</v>
      </c>
      <c r="AQ160" s="11">
        <v>44713.291666666701</v>
      </c>
      <c r="AR160" s="11">
        <v>45672.333333333299</v>
      </c>
      <c r="AS160" s="10" t="s">
        <v>82</v>
      </c>
      <c r="AT160" s="10" t="s">
        <v>59</v>
      </c>
      <c r="AU160" s="10" t="s">
        <v>59</v>
      </c>
      <c r="AV160" s="10" t="s">
        <v>82</v>
      </c>
      <c r="AW160" s="10"/>
    </row>
    <row r="161" spans="1:49" s="26" customFormat="1" ht="25" x14ac:dyDescent="0.25">
      <c r="A161" s="32" t="s">
        <v>409</v>
      </c>
      <c r="B161" s="10">
        <v>1608</v>
      </c>
      <c r="C161" s="11">
        <v>43556</v>
      </c>
      <c r="D161" s="11">
        <v>43570.291666666701</v>
      </c>
      <c r="E161" s="10" t="s">
        <v>49</v>
      </c>
      <c r="F161" s="10" t="s">
        <v>384</v>
      </c>
      <c r="G161" s="10" t="s">
        <v>63</v>
      </c>
      <c r="H161" s="10"/>
      <c r="I161" s="10"/>
      <c r="J161" s="10" t="s">
        <v>70</v>
      </c>
      <c r="K161" s="10"/>
      <c r="L161" s="10"/>
      <c r="M161" s="10">
        <v>200</v>
      </c>
      <c r="N161" s="10"/>
      <c r="O161" s="10"/>
      <c r="P161" s="10">
        <v>200</v>
      </c>
      <c r="Q161" s="10" t="s">
        <v>65</v>
      </c>
      <c r="R161" s="10"/>
      <c r="S161" s="10" t="str" cm="1">
        <f t="array" ref="S161">IFERROR(INDEX(Queue_Subname_list!$K$3:$K$22,MATCH(1,($J161=Queue_Subname_list!$L$3:$L$22)*($K161=Queue_Subname_list!$M$3:$M$22)*($L161=Queue_Subname_list!$N$3:$N$22),0)),"Other")</f>
        <v>Battery</v>
      </c>
      <c r="T161" s="10">
        <f>IF(J161=Queue_Subname_list!$L$9,MIN(M161,P161),0)+IF(K161=Queue_Subname_list!$L$9,MIN(N161,P161),0)+IF(L161=Queue_Subname_list!$L$9,MIN(O161,P161),0)</f>
        <v>200</v>
      </c>
      <c r="U161" s="10">
        <f>IF(J161=Queue_Subname_list!$L$4,MIN(M161,P161),0)+IF(K161=Queue_Subname_list!$L$4,MIN(N161,P161),0)+IF(L161=Queue_Subname_list!$L$4,MIN(O161,P161),0)</f>
        <v>0</v>
      </c>
      <c r="V161" s="10">
        <f>IF(Q161="Energy Only",0,IF(S161="Wind Turbine",MIN(U161,P161),IF(OR(S161="Wind-Hybrid", S161="Wind-Solar-Hybrid"),MIN(MAX(P161-T161,0)/INDEX(Queue_Subname_list!$R$6:$T$6,1,MATCH(AH161,Queue_Subname_list!$R$4:$T$4,0)),U161),0)))</f>
        <v>0</v>
      </c>
      <c r="W161" s="10">
        <f t="shared" si="11"/>
        <v>0</v>
      </c>
      <c r="X161" s="10">
        <f>IF(AND(S161="Offshore Wind",OR(Q161="Full Capacity",Q161="Partial Capacity")),IF(J161=Queue_Subname_list!$L$5,M161,0)+IF(K161=Queue_Subname_list!$L$5,N161,0),0)</f>
        <v>0</v>
      </c>
      <c r="Y161" s="10">
        <f>IF(AND(S161="Offshore Wind",Q161="Energy Only"),IF(J161=Queue_Subname_list!$L$5,M161,0)+IF(K161=Queue_Subname_list!$L$5,N161,0),0)</f>
        <v>0</v>
      </c>
      <c r="Z161" s="10">
        <f>IF(J161=Queue_Subname_list!$L$8,MIN(M161,P161),0)+IF(K161=Queue_Subname_list!$L$8,MIN(N161,P161),0)+IF(L161=Queue_Subname_list!$L$8,MIN(O161,P161),0)</f>
        <v>0</v>
      </c>
      <c r="AA161" s="10">
        <f>IF(Q161="Energy Only",0,IF(S161="Solar",MIN(Z161,P161),IF(S161="Solar-Hybrid",MIN(MAX(P161-T161,0)/INDEX(Queue_Subname_list!$R$5:$T$5,1,MATCH(AH161,Queue_Subname_list!$R$4:$T$4,0)),MAX(P161-T161*0.5,0)/INDEX(Queue_Subname_list!$U$5:$W$5,1,MATCH(AH161,Queue_Subname_list!$U$4:$W$4,0)),Z161),0)))</f>
        <v>0</v>
      </c>
      <c r="AB161" s="10">
        <f t="shared" si="12"/>
        <v>0</v>
      </c>
      <c r="AC161" s="10">
        <f>IF(J161=Queue_Subname_list!$L$3,MIN(M161,P161),0)+IF(K161=Queue_Subname_list!$L$3,MIN(N161,P161),0)+IF(L161=Queue_Subname_list!$L$3,MIN(O161,P161),0)</f>
        <v>0</v>
      </c>
      <c r="AD161" s="10">
        <f t="shared" si="13"/>
        <v>0</v>
      </c>
      <c r="AE161" s="10" t="s">
        <v>121</v>
      </c>
      <c r="AF161" s="10" t="s">
        <v>55</v>
      </c>
      <c r="AG161" s="10" t="s">
        <v>71</v>
      </c>
      <c r="AH161" s="10" t="str">
        <f t="shared" si="14"/>
        <v>SCE</v>
      </c>
      <c r="AI161" s="12" t="s">
        <v>410</v>
      </c>
      <c r="AJ161" s="12" t="str">
        <f>IFERROR(INDEX(Queue_Subname_list!$B$2:$B$598,MATCH($AI161,Queue_Subname_list!$A$2:$A$598,0),1),"not found")</f>
        <v>Hinson</v>
      </c>
      <c r="AK161" s="12">
        <f>IFERROR(INDEX(Queue_Subname_list!$C$2:$C$598,MATCH($AI161,Queue_Subname_list!$A$2:$A$598,0),1),"not found")</f>
        <v>230</v>
      </c>
      <c r="AL161" s="12" cm="1">
        <f t="array" ref="AL161">IFERROR(MATCH(1,($AJ161=Substation_Info!$B$5:$B$322)*($AK161=Substation_Info!$C$5:$C$322),0),"notfound")</f>
        <v>105</v>
      </c>
      <c r="AM161" s="12">
        <f>IF($AL161="notfound",IFERROR(INDEX(Queue_Subname_list!$D$2:$D$594,MATCH($AI161,Queue_Subname_list!$A$2:$A$594,0),1),"not found"),0)</f>
        <v>0</v>
      </c>
      <c r="AN161" s="12">
        <f>IF($AL161="notfound",IFERROR(INDEX(Queue_Subname_list!$E$2:$E$594,MATCH($AI161,Queue_Subname_list!$A$2:$A$594,0),1),"not found"),0)</f>
        <v>0</v>
      </c>
      <c r="AO161" s="12" t="str" cm="1">
        <f t="array" ref="AO161">IF(AM161=0, "N/A",IFERROR(MATCH(1,($AM161=Substation_Info!$B$5:$B$322)*($AN161=Substation_Info!$C$5:$C$322),0),"notfound"))</f>
        <v>N/A</v>
      </c>
      <c r="AP161" s="12">
        <f t="shared" si="15"/>
        <v>1</v>
      </c>
      <c r="AQ161" s="11">
        <v>45107.291666666701</v>
      </c>
      <c r="AR161" s="11">
        <v>45306.333333333299</v>
      </c>
      <c r="AS161" s="10" t="s">
        <v>82</v>
      </c>
      <c r="AT161" s="10" t="s">
        <v>59</v>
      </c>
      <c r="AU161" s="10" t="s">
        <v>59</v>
      </c>
      <c r="AV161" s="10" t="s">
        <v>82</v>
      </c>
      <c r="AW161" s="10" t="s">
        <v>61</v>
      </c>
    </row>
    <row r="162" spans="1:49" s="26" customFormat="1" ht="25" x14ac:dyDescent="0.25">
      <c r="A162" s="32" t="s">
        <v>411</v>
      </c>
      <c r="B162" s="10">
        <v>1611</v>
      </c>
      <c r="C162" s="11">
        <v>43564</v>
      </c>
      <c r="D162" s="11">
        <v>43570.291666666701</v>
      </c>
      <c r="E162" s="10" t="s">
        <v>49</v>
      </c>
      <c r="F162" s="10" t="s">
        <v>384</v>
      </c>
      <c r="G162" s="10" t="s">
        <v>63</v>
      </c>
      <c r="H162" s="10"/>
      <c r="I162" s="10"/>
      <c r="J162" s="10" t="s">
        <v>70</v>
      </c>
      <c r="K162" s="10"/>
      <c r="L162" s="10"/>
      <c r="M162" s="10">
        <v>250</v>
      </c>
      <c r="N162" s="10"/>
      <c r="O162" s="10"/>
      <c r="P162" s="10">
        <v>250</v>
      </c>
      <c r="Q162" s="10" t="s">
        <v>65</v>
      </c>
      <c r="R162" s="10"/>
      <c r="S162" s="10" t="str" cm="1">
        <f t="array" ref="S162">IFERROR(INDEX(Queue_Subname_list!$K$3:$K$22,MATCH(1,($J162=Queue_Subname_list!$L$3:$L$22)*($K162=Queue_Subname_list!$M$3:$M$22)*($L162=Queue_Subname_list!$N$3:$N$22),0)),"Other")</f>
        <v>Battery</v>
      </c>
      <c r="T162" s="10">
        <f>IF(J162=Queue_Subname_list!$L$9,MIN(M162,P162),0)+IF(K162=Queue_Subname_list!$L$9,MIN(N162,P162),0)+IF(L162=Queue_Subname_list!$L$9,MIN(O162,P162),0)</f>
        <v>250</v>
      </c>
      <c r="U162" s="10">
        <f>IF(J162=Queue_Subname_list!$L$4,MIN(M162,P162),0)+IF(K162=Queue_Subname_list!$L$4,MIN(N162,P162),0)+IF(L162=Queue_Subname_list!$L$4,MIN(O162,P162),0)</f>
        <v>0</v>
      </c>
      <c r="V162" s="10">
        <f>IF(Q162="Energy Only",0,IF(S162="Wind Turbine",MIN(U162,P162),IF(OR(S162="Wind-Hybrid", S162="Wind-Solar-Hybrid"),MIN(MAX(P162-T162,0)/INDEX(Queue_Subname_list!$R$6:$T$6,1,MATCH(AH162,Queue_Subname_list!$R$4:$T$4,0)),U162),0)))</f>
        <v>0</v>
      </c>
      <c r="W162" s="10">
        <f t="shared" si="11"/>
        <v>0</v>
      </c>
      <c r="X162" s="10">
        <f>IF(AND(S162="Offshore Wind",OR(Q162="Full Capacity",Q162="Partial Capacity")),IF(J162=Queue_Subname_list!$L$5,M162,0)+IF(K162=Queue_Subname_list!$L$5,N162,0),0)</f>
        <v>0</v>
      </c>
      <c r="Y162" s="10">
        <f>IF(AND(S162="Offshore Wind",Q162="Energy Only"),IF(J162=Queue_Subname_list!$L$5,M162,0)+IF(K162=Queue_Subname_list!$L$5,N162,0),0)</f>
        <v>0</v>
      </c>
      <c r="Z162" s="10">
        <f>IF(J162=Queue_Subname_list!$L$8,MIN(M162,P162),0)+IF(K162=Queue_Subname_list!$L$8,MIN(N162,P162),0)+IF(L162=Queue_Subname_list!$L$8,MIN(O162,P162),0)</f>
        <v>0</v>
      </c>
      <c r="AA162" s="10">
        <f>IF(Q162="Energy Only",0,IF(S162="Solar",MIN(Z162,P162),IF(S162="Solar-Hybrid",MIN(MAX(P162-T162,0)/INDEX(Queue_Subname_list!$R$5:$T$5,1,MATCH(AH162,Queue_Subname_list!$R$4:$T$4,0)),MAX(P162-T162*0.5,0)/INDEX(Queue_Subname_list!$U$5:$W$5,1,MATCH(AH162,Queue_Subname_list!$U$4:$W$4,0)),Z162),0)))</f>
        <v>0</v>
      </c>
      <c r="AB162" s="10">
        <f t="shared" si="12"/>
        <v>0</v>
      </c>
      <c r="AC162" s="10">
        <f>IF(J162=Queue_Subname_list!$L$3,MIN(M162,P162),0)+IF(K162=Queue_Subname_list!$L$3,MIN(N162,P162),0)+IF(L162=Queue_Subname_list!$L$3,MIN(O162,P162),0)</f>
        <v>0</v>
      </c>
      <c r="AD162" s="10">
        <f t="shared" si="13"/>
        <v>0</v>
      </c>
      <c r="AE162" s="10" t="s">
        <v>121</v>
      </c>
      <c r="AF162" s="10" t="s">
        <v>55</v>
      </c>
      <c r="AG162" s="10" t="s">
        <v>71</v>
      </c>
      <c r="AH162" s="10" t="str">
        <f t="shared" si="14"/>
        <v>SCE</v>
      </c>
      <c r="AI162" s="12" t="s">
        <v>412</v>
      </c>
      <c r="AJ162" s="12" t="str">
        <f>IFERROR(INDEX(Queue_Subname_list!$B$2:$B$598,MATCH($AI162,Queue_Subname_list!$A$2:$A$598,0),1),"not found")</f>
        <v>Laguna Bell</v>
      </c>
      <c r="AK162" s="12">
        <f>IFERROR(INDEX(Queue_Subname_list!$C$2:$C$598,MATCH($AI162,Queue_Subname_list!$A$2:$A$598,0),1),"not found")</f>
        <v>230</v>
      </c>
      <c r="AL162" s="12" cm="1">
        <f t="array" ref="AL162">IFERROR(MATCH(1,($AJ162=Substation_Info!$B$5:$B$322)*($AK162=Substation_Info!$C$5:$C$322),0),"notfound")</f>
        <v>135</v>
      </c>
      <c r="AM162" s="12">
        <f>IF($AL162="notfound",IFERROR(INDEX(Queue_Subname_list!$D$2:$D$594,MATCH($AI162,Queue_Subname_list!$A$2:$A$594,0),1),"not found"),0)</f>
        <v>0</v>
      </c>
      <c r="AN162" s="12">
        <f>IF($AL162="notfound",IFERROR(INDEX(Queue_Subname_list!$E$2:$E$594,MATCH($AI162,Queue_Subname_list!$A$2:$A$594,0),1),"not found"),0)</f>
        <v>0</v>
      </c>
      <c r="AO162" s="12" t="str" cm="1">
        <f t="array" ref="AO162">IF(AM162=0, "N/A",IFERROR(MATCH(1,($AM162=Substation_Info!$B$5:$B$322)*($AN162=Substation_Info!$C$5:$C$322),0),"notfound"))</f>
        <v>N/A</v>
      </c>
      <c r="AP162" s="12">
        <f t="shared" si="15"/>
        <v>1</v>
      </c>
      <c r="AQ162" s="11">
        <v>44927.333333333299</v>
      </c>
      <c r="AR162" s="11">
        <v>45323.333333333299</v>
      </c>
      <c r="AS162" s="10" t="s">
        <v>82</v>
      </c>
      <c r="AT162" s="10" t="s">
        <v>59</v>
      </c>
      <c r="AU162" s="10" t="s">
        <v>59</v>
      </c>
      <c r="AV162" s="10" t="s">
        <v>82</v>
      </c>
      <c r="AW162" s="10" t="s">
        <v>61</v>
      </c>
    </row>
    <row r="163" spans="1:49" s="26" customFormat="1" ht="25" x14ac:dyDescent="0.25">
      <c r="A163" s="32" t="s">
        <v>413</v>
      </c>
      <c r="B163" s="10">
        <v>1615</v>
      </c>
      <c r="C163" s="11">
        <v>43556</v>
      </c>
      <c r="D163" s="11">
        <v>43570.291666666701</v>
      </c>
      <c r="E163" s="10" t="s">
        <v>49</v>
      </c>
      <c r="F163" s="10" t="s">
        <v>384</v>
      </c>
      <c r="G163" s="10" t="s">
        <v>63</v>
      </c>
      <c r="H163" s="10"/>
      <c r="I163" s="10"/>
      <c r="J163" s="10" t="s">
        <v>70</v>
      </c>
      <c r="K163" s="10"/>
      <c r="L163" s="10"/>
      <c r="M163" s="10">
        <v>200</v>
      </c>
      <c r="N163" s="10"/>
      <c r="O163" s="10"/>
      <c r="P163" s="10">
        <v>200</v>
      </c>
      <c r="Q163" s="10" t="s">
        <v>65</v>
      </c>
      <c r="R163" s="10"/>
      <c r="S163" s="10" t="str" cm="1">
        <f t="array" ref="S163">IFERROR(INDEX(Queue_Subname_list!$K$3:$K$22,MATCH(1,($J163=Queue_Subname_list!$L$3:$L$22)*($K163=Queue_Subname_list!$M$3:$M$22)*($L163=Queue_Subname_list!$N$3:$N$22),0)),"Other")</f>
        <v>Battery</v>
      </c>
      <c r="T163" s="10">
        <f>IF(J163=Queue_Subname_list!$L$9,MIN(M163,P163),0)+IF(K163=Queue_Subname_list!$L$9,MIN(N163,P163),0)+IF(L163=Queue_Subname_list!$L$9,MIN(O163,P163),0)</f>
        <v>200</v>
      </c>
      <c r="U163" s="10">
        <f>IF(J163=Queue_Subname_list!$L$4,MIN(M163,P163),0)+IF(K163=Queue_Subname_list!$L$4,MIN(N163,P163),0)+IF(L163=Queue_Subname_list!$L$4,MIN(O163,P163),0)</f>
        <v>0</v>
      </c>
      <c r="V163" s="10">
        <f>IF(Q163="Energy Only",0,IF(S163="Wind Turbine",MIN(U163,P163),IF(OR(S163="Wind-Hybrid", S163="Wind-Solar-Hybrid"),MIN(MAX(P163-T163,0)/INDEX(Queue_Subname_list!$R$6:$T$6,1,MATCH(AH163,Queue_Subname_list!$R$4:$T$4,0)),U163),0)))</f>
        <v>0</v>
      </c>
      <c r="W163" s="10">
        <f t="shared" si="11"/>
        <v>0</v>
      </c>
      <c r="X163" s="10">
        <f>IF(AND(S163="Offshore Wind",OR(Q163="Full Capacity",Q163="Partial Capacity")),IF(J163=Queue_Subname_list!$L$5,M163,0)+IF(K163=Queue_Subname_list!$L$5,N163,0),0)</f>
        <v>0</v>
      </c>
      <c r="Y163" s="10">
        <f>IF(AND(S163="Offshore Wind",Q163="Energy Only"),IF(J163=Queue_Subname_list!$L$5,M163,0)+IF(K163=Queue_Subname_list!$L$5,N163,0),0)</f>
        <v>0</v>
      </c>
      <c r="Z163" s="10">
        <f>IF(J163=Queue_Subname_list!$L$8,MIN(M163,P163),0)+IF(K163=Queue_Subname_list!$L$8,MIN(N163,P163),0)+IF(L163=Queue_Subname_list!$L$8,MIN(O163,P163),0)</f>
        <v>0</v>
      </c>
      <c r="AA163" s="10">
        <f>IF(Q163="Energy Only",0,IF(S163="Solar",MIN(Z163,P163),IF(S163="Solar-Hybrid",MIN(MAX(P163-T163,0)/INDEX(Queue_Subname_list!$R$5:$T$5,1,MATCH(AH163,Queue_Subname_list!$R$4:$T$4,0)),MAX(P163-T163*0.5,0)/INDEX(Queue_Subname_list!$U$5:$W$5,1,MATCH(AH163,Queue_Subname_list!$U$4:$W$4,0)),Z163),0)))</f>
        <v>0</v>
      </c>
      <c r="AB163" s="10">
        <f t="shared" si="12"/>
        <v>0</v>
      </c>
      <c r="AC163" s="10">
        <f>IF(J163=Queue_Subname_list!$L$3,MIN(M163,P163),0)+IF(K163=Queue_Subname_list!$L$3,MIN(N163,P163),0)+IF(L163=Queue_Subname_list!$L$3,MIN(O163,P163),0)</f>
        <v>0</v>
      </c>
      <c r="AD163" s="10">
        <f t="shared" si="13"/>
        <v>0</v>
      </c>
      <c r="AE163" s="10" t="s">
        <v>121</v>
      </c>
      <c r="AF163" s="10" t="s">
        <v>55</v>
      </c>
      <c r="AG163" s="10" t="s">
        <v>71</v>
      </c>
      <c r="AH163" s="10" t="str">
        <f t="shared" si="14"/>
        <v>SCE</v>
      </c>
      <c r="AI163" s="12" t="s">
        <v>414</v>
      </c>
      <c r="AJ163" s="12" t="str">
        <f>IFERROR(INDEX(Queue_Subname_list!$B$2:$B$598,MATCH($AI163,Queue_Subname_list!$A$2:$A$598,0),1),"not found")</f>
        <v>Walnut</v>
      </c>
      <c r="AK163" s="12">
        <f>IFERROR(INDEX(Queue_Subname_list!$C$2:$C$598,MATCH($AI163,Queue_Subname_list!$A$2:$A$598,0),1),"not found")</f>
        <v>230</v>
      </c>
      <c r="AL163" s="12" cm="1">
        <f t="array" ref="AL163">IFERROR(MATCH(1,($AJ163=Substation_Info!$B$5:$B$322)*($AK163=Substation_Info!$C$5:$C$322),0),"notfound")</f>
        <v>307</v>
      </c>
      <c r="AM163" s="12">
        <f>IF($AL163="notfound",IFERROR(INDEX(Queue_Subname_list!$D$2:$D$594,MATCH($AI163,Queue_Subname_list!$A$2:$A$594,0),1),"not found"),0)</f>
        <v>0</v>
      </c>
      <c r="AN163" s="12">
        <f>IF($AL163="notfound",IFERROR(INDEX(Queue_Subname_list!$E$2:$E$594,MATCH($AI163,Queue_Subname_list!$A$2:$A$594,0),1),"not found"),0)</f>
        <v>0</v>
      </c>
      <c r="AO163" s="12" t="str" cm="1">
        <f t="array" ref="AO163">IF(AM163=0, "N/A",IFERROR(MATCH(1,($AM163=Substation_Info!$B$5:$B$322)*($AN163=Substation_Info!$C$5:$C$322),0),"notfound"))</f>
        <v>N/A</v>
      </c>
      <c r="AP163" s="12">
        <f t="shared" si="15"/>
        <v>1</v>
      </c>
      <c r="AQ163" s="11">
        <v>45107.291666666701</v>
      </c>
      <c r="AR163" s="11">
        <v>45306.333333333299</v>
      </c>
      <c r="AS163" s="10" t="s">
        <v>82</v>
      </c>
      <c r="AT163" s="10" t="s">
        <v>59</v>
      </c>
      <c r="AU163" s="10" t="s">
        <v>59</v>
      </c>
      <c r="AV163" s="10" t="s">
        <v>82</v>
      </c>
      <c r="AW163" s="10" t="s">
        <v>61</v>
      </c>
    </row>
    <row r="164" spans="1:49" s="26" customFormat="1" ht="25" x14ac:dyDescent="0.25">
      <c r="A164" s="32" t="s">
        <v>415</v>
      </c>
      <c r="B164" s="10">
        <v>1617</v>
      </c>
      <c r="C164" s="11">
        <v>43560</v>
      </c>
      <c r="D164" s="11">
        <v>43570.291666666701</v>
      </c>
      <c r="E164" s="10" t="s">
        <v>49</v>
      </c>
      <c r="F164" s="10" t="s">
        <v>384</v>
      </c>
      <c r="G164" s="10" t="s">
        <v>63</v>
      </c>
      <c r="H164" s="10" t="s">
        <v>74</v>
      </c>
      <c r="I164" s="10"/>
      <c r="J164" s="10" t="s">
        <v>70</v>
      </c>
      <c r="K164" s="10" t="s">
        <v>75</v>
      </c>
      <c r="L164" s="10"/>
      <c r="M164" s="10">
        <v>73.260000000000005</v>
      </c>
      <c r="N164" s="10">
        <v>82.434240000000003</v>
      </c>
      <c r="O164" s="10"/>
      <c r="P164" s="10">
        <v>150</v>
      </c>
      <c r="Q164" s="10" t="s">
        <v>65</v>
      </c>
      <c r="R164" s="10" t="s">
        <v>53</v>
      </c>
      <c r="S164" s="10" t="str" cm="1">
        <f t="array" ref="S164">IFERROR(INDEX(Queue_Subname_list!$K$3:$K$22,MATCH(1,($J164=Queue_Subname_list!$L$3:$L$22)*($K164=Queue_Subname_list!$M$3:$M$22)*($L164=Queue_Subname_list!$N$3:$N$22),0)),"Other")</f>
        <v>Solar-Hybrid</v>
      </c>
      <c r="T164" s="10">
        <f>IF(J164=Queue_Subname_list!$L$9,MIN(M164,P164),0)+IF(K164=Queue_Subname_list!$L$9,MIN(N164,P164),0)+IF(L164=Queue_Subname_list!$L$9,MIN(O164,P164),0)</f>
        <v>73.260000000000005</v>
      </c>
      <c r="U164" s="10">
        <f>IF(J164=Queue_Subname_list!$L$4,MIN(M164,P164),0)+IF(K164=Queue_Subname_list!$L$4,MIN(N164,P164),0)+IF(L164=Queue_Subname_list!$L$4,MIN(O164,P164),0)</f>
        <v>0</v>
      </c>
      <c r="V164" s="10">
        <f>IF(Q164="Energy Only",0,IF(S164="Wind Turbine",MIN(U164,P164),IF(OR(S164="Wind-Hybrid", S164="Wind-Solar-Hybrid"),MIN(MAX(P164-T164,0)/INDEX(Queue_Subname_list!$R$6:$T$6,1,MATCH(AH164,Queue_Subname_list!$R$4:$T$4,0)),U164),0)))</f>
        <v>0</v>
      </c>
      <c r="W164" s="10">
        <f t="shared" si="11"/>
        <v>0</v>
      </c>
      <c r="X164" s="10">
        <f>IF(AND(S164="Offshore Wind",OR(Q164="Full Capacity",Q164="Partial Capacity")),IF(J164=Queue_Subname_list!$L$5,M164,0)+IF(K164=Queue_Subname_list!$L$5,N164,0),0)</f>
        <v>0</v>
      </c>
      <c r="Y164" s="10">
        <f>IF(AND(S164="Offshore Wind",Q164="Energy Only"),IF(J164=Queue_Subname_list!$L$5,M164,0)+IF(K164=Queue_Subname_list!$L$5,N164,0),0)</f>
        <v>0</v>
      </c>
      <c r="Z164" s="10">
        <f>IF(J164=Queue_Subname_list!$L$8,MIN(M164,P164),0)+IF(K164=Queue_Subname_list!$L$8,MIN(N164,P164),0)+IF(L164=Queue_Subname_list!$L$8,MIN(O164,P164),0)</f>
        <v>82.434240000000003</v>
      </c>
      <c r="AA164" s="10">
        <f>IF(Q164="Energy Only",0,IF(S164="Solar",MIN(Z164,P164),IF(S164="Solar-Hybrid",MIN(MAX(P164-T164,0)/INDEX(Queue_Subname_list!$R$5:$T$5,1,MATCH(AH164,Queue_Subname_list!$R$4:$T$4,0)),MAX(P164-T164*0.5,0)/INDEX(Queue_Subname_list!$U$5:$W$5,1,MATCH(AH164,Queue_Subname_list!$U$4:$W$4,0)),Z164),0)))</f>
        <v>82.434240000000003</v>
      </c>
      <c r="AB164" s="10">
        <f t="shared" si="12"/>
        <v>0</v>
      </c>
      <c r="AC164" s="10">
        <f>IF(J164=Queue_Subname_list!$L$3,MIN(M164,P164),0)+IF(K164=Queue_Subname_list!$L$3,MIN(N164,P164),0)+IF(L164=Queue_Subname_list!$L$3,MIN(O164,P164),0)</f>
        <v>0</v>
      </c>
      <c r="AD164" s="10">
        <f t="shared" si="13"/>
        <v>0</v>
      </c>
      <c r="AE164" s="10" t="s">
        <v>130</v>
      </c>
      <c r="AF164" s="10" t="s">
        <v>55</v>
      </c>
      <c r="AG164" s="10" t="s">
        <v>71</v>
      </c>
      <c r="AH164" s="10" t="str">
        <f t="shared" si="14"/>
        <v>SCE</v>
      </c>
      <c r="AI164" s="12" t="s">
        <v>215</v>
      </c>
      <c r="AJ164" s="12" t="str">
        <f>IFERROR(INDEX(Queue_Subname_list!$B$2:$B$598,MATCH($AI164,Queue_Subname_list!$A$2:$A$598,0),1),"not found")</f>
        <v>Kramer</v>
      </c>
      <c r="AK164" s="12">
        <f>IFERROR(INDEX(Queue_Subname_list!$C$2:$C$598,MATCH($AI164,Queue_Subname_list!$A$2:$A$598,0),1),"not found")</f>
        <v>230</v>
      </c>
      <c r="AL164" s="12" cm="1">
        <f t="array" ref="AL164">IFERROR(MATCH(1,($AJ164=Substation_Info!$B$5:$B$322)*($AK164=Substation_Info!$C$5:$C$322),0),"notfound")</f>
        <v>131</v>
      </c>
      <c r="AM164" s="12">
        <f>IF($AL164="notfound",IFERROR(INDEX(Queue_Subname_list!$D$2:$D$594,MATCH($AI164,Queue_Subname_list!$A$2:$A$594,0),1),"not found"),0)</f>
        <v>0</v>
      </c>
      <c r="AN164" s="12">
        <f>IF($AL164="notfound",IFERROR(INDEX(Queue_Subname_list!$E$2:$E$594,MATCH($AI164,Queue_Subname_list!$A$2:$A$594,0),1),"not found"),0)</f>
        <v>0</v>
      </c>
      <c r="AO164" s="12" t="str" cm="1">
        <f t="array" ref="AO164">IF(AM164=0, "N/A",IFERROR(MATCH(1,($AM164=Substation_Info!$B$5:$B$322)*($AN164=Substation_Info!$C$5:$C$322),0),"notfound"))</f>
        <v>N/A</v>
      </c>
      <c r="AP164" s="12">
        <f t="shared" si="15"/>
        <v>1</v>
      </c>
      <c r="AQ164" s="11">
        <v>44896.333333333299</v>
      </c>
      <c r="AR164" s="11">
        <v>45901.291666666701</v>
      </c>
      <c r="AS164" s="10" t="s">
        <v>82</v>
      </c>
      <c r="AT164" s="10" t="s">
        <v>59</v>
      </c>
      <c r="AU164" s="10" t="s">
        <v>59</v>
      </c>
      <c r="AV164" s="10" t="s">
        <v>82</v>
      </c>
      <c r="AW164" s="10"/>
    </row>
    <row r="165" spans="1:49" s="26" customFormat="1" ht="25" x14ac:dyDescent="0.25">
      <c r="A165" s="32" t="s">
        <v>416</v>
      </c>
      <c r="B165" s="10">
        <v>1619</v>
      </c>
      <c r="C165" s="11">
        <v>43567</v>
      </c>
      <c r="D165" s="11">
        <v>43570.291666666701</v>
      </c>
      <c r="E165" s="10" t="s">
        <v>49</v>
      </c>
      <c r="F165" s="10" t="s">
        <v>384</v>
      </c>
      <c r="G165" s="10" t="s">
        <v>63</v>
      </c>
      <c r="H165" s="10"/>
      <c r="I165" s="10"/>
      <c r="J165" s="10" t="s">
        <v>70</v>
      </c>
      <c r="K165" s="10"/>
      <c r="L165" s="10"/>
      <c r="M165" s="10">
        <v>500</v>
      </c>
      <c r="N165" s="10"/>
      <c r="O165" s="10"/>
      <c r="P165" s="10">
        <v>500</v>
      </c>
      <c r="Q165" s="10" t="s">
        <v>65</v>
      </c>
      <c r="R165" s="10" t="s">
        <v>53</v>
      </c>
      <c r="S165" s="10" t="str" cm="1">
        <f t="array" ref="S165">IFERROR(INDEX(Queue_Subname_list!$K$3:$K$22,MATCH(1,($J165=Queue_Subname_list!$L$3:$L$22)*($K165=Queue_Subname_list!$M$3:$M$22)*($L165=Queue_Subname_list!$N$3:$N$22),0)),"Other")</f>
        <v>Battery</v>
      </c>
      <c r="T165" s="10">
        <f>IF(J165=Queue_Subname_list!$L$9,MIN(M165,P165),0)+IF(K165=Queue_Subname_list!$L$9,MIN(N165,P165),0)+IF(L165=Queue_Subname_list!$L$9,MIN(O165,P165),0)</f>
        <v>500</v>
      </c>
      <c r="U165" s="10">
        <f>IF(J165=Queue_Subname_list!$L$4,MIN(M165,P165),0)+IF(K165=Queue_Subname_list!$L$4,MIN(N165,P165),0)+IF(L165=Queue_Subname_list!$L$4,MIN(O165,P165),0)</f>
        <v>0</v>
      </c>
      <c r="V165" s="10">
        <f>IF(Q165="Energy Only",0,IF(S165="Wind Turbine",MIN(U165,P165),IF(OR(S165="Wind-Hybrid", S165="Wind-Solar-Hybrid"),MIN(MAX(P165-T165,0)/INDEX(Queue_Subname_list!$R$6:$T$6,1,MATCH(AH165,Queue_Subname_list!$R$4:$T$4,0)),U165),0)))</f>
        <v>0</v>
      </c>
      <c r="W165" s="10">
        <f t="shared" si="11"/>
        <v>0</v>
      </c>
      <c r="X165" s="10">
        <f>IF(AND(S165="Offshore Wind",OR(Q165="Full Capacity",Q165="Partial Capacity")),IF(J165=Queue_Subname_list!$L$5,M165,0)+IF(K165=Queue_Subname_list!$L$5,N165,0),0)</f>
        <v>0</v>
      </c>
      <c r="Y165" s="10">
        <f>IF(AND(S165="Offshore Wind",Q165="Energy Only"),IF(J165=Queue_Subname_list!$L$5,M165,0)+IF(K165=Queue_Subname_list!$L$5,N165,0),0)</f>
        <v>0</v>
      </c>
      <c r="Z165" s="10">
        <f>IF(J165=Queue_Subname_list!$L$8,MIN(M165,P165),0)+IF(K165=Queue_Subname_list!$L$8,MIN(N165,P165),0)+IF(L165=Queue_Subname_list!$L$8,MIN(O165,P165),0)</f>
        <v>0</v>
      </c>
      <c r="AA165" s="10">
        <f>IF(Q165="Energy Only",0,IF(S165="Solar",MIN(Z165,P165),IF(S165="Solar-Hybrid",MIN(MAX(P165-T165,0)/INDEX(Queue_Subname_list!$R$5:$T$5,1,MATCH(AH165,Queue_Subname_list!$R$4:$T$4,0)),MAX(P165-T165*0.5,0)/INDEX(Queue_Subname_list!$U$5:$W$5,1,MATCH(AH165,Queue_Subname_list!$U$4:$W$4,0)),Z165),0)))</f>
        <v>0</v>
      </c>
      <c r="AB165" s="10">
        <f t="shared" si="12"/>
        <v>0</v>
      </c>
      <c r="AC165" s="10">
        <f>IF(J165=Queue_Subname_list!$L$3,MIN(M165,P165),0)+IF(K165=Queue_Subname_list!$L$3,MIN(N165,P165),0)+IF(L165=Queue_Subname_list!$L$3,MIN(O165,P165),0)</f>
        <v>0</v>
      </c>
      <c r="AD165" s="10">
        <f t="shared" si="13"/>
        <v>0</v>
      </c>
      <c r="AE165" s="10" t="s">
        <v>417</v>
      </c>
      <c r="AF165" s="10" t="s">
        <v>55</v>
      </c>
      <c r="AG165" s="10" t="s">
        <v>71</v>
      </c>
      <c r="AH165" s="10" t="str">
        <f t="shared" si="14"/>
        <v>SCE</v>
      </c>
      <c r="AI165" s="12" t="s">
        <v>418</v>
      </c>
      <c r="AJ165" s="12" t="str">
        <f>IFERROR(INDEX(Queue_Subname_list!$B$2:$B$598,MATCH($AI165,Queue_Subname_list!$A$2:$A$598,0),1),"not found")</f>
        <v>Moorpark</v>
      </c>
      <c r="AK165" s="12">
        <f>IFERROR(INDEX(Queue_Subname_list!$C$2:$C$598,MATCH($AI165,Queue_Subname_list!$A$2:$A$598,0),1),"not found")</f>
        <v>230</v>
      </c>
      <c r="AL165" s="12" cm="1">
        <f t="array" ref="AL165">IFERROR(MATCH(1,($AJ165=Substation_Info!$B$5:$B$322)*($AK165=Substation_Info!$C$5:$C$322),0),"notfound")</f>
        <v>180</v>
      </c>
      <c r="AM165" s="12">
        <f>IF($AL165="notfound",IFERROR(INDEX(Queue_Subname_list!$D$2:$D$594,MATCH($AI165,Queue_Subname_list!$A$2:$A$594,0),1),"not found"),0)</f>
        <v>0</v>
      </c>
      <c r="AN165" s="12">
        <f>IF($AL165="notfound",IFERROR(INDEX(Queue_Subname_list!$E$2:$E$594,MATCH($AI165,Queue_Subname_list!$A$2:$A$594,0),1),"not found"),0)</f>
        <v>0</v>
      </c>
      <c r="AO165" s="12" t="str" cm="1">
        <f t="array" ref="AO165">IF(AM165=0, "N/A",IFERROR(MATCH(1,($AM165=Substation_Info!$B$5:$B$322)*($AN165=Substation_Info!$C$5:$C$322),0),"notfound"))</f>
        <v>N/A</v>
      </c>
      <c r="AP165" s="12">
        <f t="shared" si="15"/>
        <v>1</v>
      </c>
      <c r="AQ165" s="11">
        <v>45078.291666666701</v>
      </c>
      <c r="AR165" s="11">
        <v>45657.333333333299</v>
      </c>
      <c r="AS165" s="10" t="s">
        <v>82</v>
      </c>
      <c r="AT165" s="10" t="s">
        <v>59</v>
      </c>
      <c r="AU165" s="10" t="s">
        <v>59</v>
      </c>
      <c r="AV165" s="10" t="s">
        <v>82</v>
      </c>
      <c r="AW165" s="10" t="s">
        <v>61</v>
      </c>
    </row>
    <row r="166" spans="1:49" s="26" customFormat="1" ht="25" x14ac:dyDescent="0.25">
      <c r="A166" s="32" t="s">
        <v>419</v>
      </c>
      <c r="B166" s="10">
        <v>1625</v>
      </c>
      <c r="C166" s="11">
        <v>43555</v>
      </c>
      <c r="D166" s="11">
        <v>43570.291666666701</v>
      </c>
      <c r="E166" s="10" t="s">
        <v>49</v>
      </c>
      <c r="F166" s="10" t="s">
        <v>384</v>
      </c>
      <c r="G166" s="10" t="s">
        <v>63</v>
      </c>
      <c r="H166" s="10" t="s">
        <v>74</v>
      </c>
      <c r="I166" s="10"/>
      <c r="J166" s="10" t="s">
        <v>70</v>
      </c>
      <c r="K166" s="10" t="s">
        <v>75</v>
      </c>
      <c r="L166" s="10"/>
      <c r="M166" s="10">
        <v>1150</v>
      </c>
      <c r="N166" s="10">
        <v>1150</v>
      </c>
      <c r="O166" s="10"/>
      <c r="P166" s="10">
        <v>1150</v>
      </c>
      <c r="Q166" s="10" t="s">
        <v>65</v>
      </c>
      <c r="R166" s="10" t="s">
        <v>53</v>
      </c>
      <c r="S166" s="10" t="str" cm="1">
        <f t="array" ref="S166">IFERROR(INDEX(Queue_Subname_list!$K$3:$K$22,MATCH(1,($J166=Queue_Subname_list!$L$3:$L$22)*($K166=Queue_Subname_list!$M$3:$M$22)*($L166=Queue_Subname_list!$N$3:$N$22),0)),"Other")</f>
        <v>Solar-Hybrid</v>
      </c>
      <c r="T166" s="10">
        <f>IF(J166=Queue_Subname_list!$L$9,MIN(M166,P166),0)+IF(K166=Queue_Subname_list!$L$9,MIN(N166,P166),0)+IF(L166=Queue_Subname_list!$L$9,MIN(O166,P166),0)</f>
        <v>1150</v>
      </c>
      <c r="U166" s="10">
        <f>IF(J166=Queue_Subname_list!$L$4,MIN(M166,P166),0)+IF(K166=Queue_Subname_list!$L$4,MIN(N166,P166),0)+IF(L166=Queue_Subname_list!$L$4,MIN(O166,P166),0)</f>
        <v>0</v>
      </c>
      <c r="V166" s="10">
        <f>IF(Q166="Energy Only",0,IF(S166="Wind Turbine",MIN(U166,P166),IF(OR(S166="Wind-Hybrid", S166="Wind-Solar-Hybrid"),MIN(MAX(P166-T166,0)/INDEX(Queue_Subname_list!$R$6:$T$6,1,MATCH(AH166,Queue_Subname_list!$R$4:$T$4,0)),U166),0)))</f>
        <v>0</v>
      </c>
      <c r="W166" s="10">
        <f t="shared" si="11"/>
        <v>0</v>
      </c>
      <c r="X166" s="10">
        <f>IF(AND(S166="Offshore Wind",OR(Q166="Full Capacity",Q166="Partial Capacity")),IF(J166=Queue_Subname_list!$L$5,M166,0)+IF(K166=Queue_Subname_list!$L$5,N166,0),0)</f>
        <v>0</v>
      </c>
      <c r="Y166" s="10">
        <f>IF(AND(S166="Offshore Wind",Q166="Energy Only"),IF(J166=Queue_Subname_list!$L$5,M166,0)+IF(K166=Queue_Subname_list!$L$5,N166,0),0)</f>
        <v>0</v>
      </c>
      <c r="Z166" s="10">
        <f>IF(J166=Queue_Subname_list!$L$8,MIN(M166,P166),0)+IF(K166=Queue_Subname_list!$L$8,MIN(N166,P166),0)+IF(L166=Queue_Subname_list!$L$8,MIN(O166,P166),0)</f>
        <v>1150</v>
      </c>
      <c r="AA166" s="10">
        <f>IF(Q166="Energy Only",0,IF(S166="Solar",MIN(Z166,P166),IF(S166="Solar-Hybrid",MIN(MAX(P166-T166,0)/INDEX(Queue_Subname_list!$R$5:$T$5,1,MATCH(AH166,Queue_Subname_list!$R$4:$T$4,0)),MAX(P166-T166*0.5,0)/INDEX(Queue_Subname_list!$U$5:$W$5,1,MATCH(AH166,Queue_Subname_list!$U$4:$W$4,0)),Z166),0)))</f>
        <v>0</v>
      </c>
      <c r="AB166" s="10">
        <f t="shared" si="12"/>
        <v>1150</v>
      </c>
      <c r="AC166" s="10">
        <f>IF(J166=Queue_Subname_list!$L$3,MIN(M166,P166),0)+IF(K166=Queue_Subname_list!$L$3,MIN(N166,P166),0)+IF(L166=Queue_Subname_list!$L$3,MIN(O166,P166),0)</f>
        <v>0</v>
      </c>
      <c r="AD166" s="10">
        <f t="shared" si="13"/>
        <v>0</v>
      </c>
      <c r="AE166" s="10" t="s">
        <v>121</v>
      </c>
      <c r="AF166" s="10" t="s">
        <v>55</v>
      </c>
      <c r="AG166" s="10" t="s">
        <v>71</v>
      </c>
      <c r="AH166" s="10" t="str">
        <f t="shared" si="14"/>
        <v>SCE</v>
      </c>
      <c r="AI166" s="12" t="s">
        <v>420</v>
      </c>
      <c r="AJ166" s="12" t="str">
        <f>IFERROR(INDEX(Queue_Subname_list!$B$2:$B$598,MATCH($AI166,Queue_Subname_list!$A$2:$A$598,0),1),"not found")</f>
        <v>Vincent</v>
      </c>
      <c r="AK166" s="12">
        <f>IFERROR(INDEX(Queue_Subname_list!$C$2:$C$598,MATCH($AI166,Queue_Subname_list!$A$2:$A$598,0),1),"not found")</f>
        <v>230</v>
      </c>
      <c r="AL166" s="12" cm="1">
        <f t="array" ref="AL166">IFERROR(MATCH(1,($AJ166=Substation_Info!$B$5:$B$322)*($AK166=Substation_Info!$C$5:$C$322),0),"notfound")</f>
        <v>303</v>
      </c>
      <c r="AM166" s="12">
        <f>IF($AL166="notfound",IFERROR(INDEX(Queue_Subname_list!$D$2:$D$594,MATCH($AI166,Queue_Subname_list!$A$2:$A$594,0),1),"not found"),0)</f>
        <v>0</v>
      </c>
      <c r="AN166" s="12">
        <f>IF($AL166="notfound",IFERROR(INDEX(Queue_Subname_list!$E$2:$E$594,MATCH($AI166,Queue_Subname_list!$A$2:$A$594,0),1),"not found"),0)</f>
        <v>0</v>
      </c>
      <c r="AO166" s="12" t="str" cm="1">
        <f t="array" ref="AO166">IF(AM166=0, "N/A",IFERROR(MATCH(1,($AM166=Substation_Info!$B$5:$B$322)*($AN166=Substation_Info!$C$5:$C$322),0),"notfound"))</f>
        <v>N/A</v>
      </c>
      <c r="AP166" s="12">
        <f t="shared" si="15"/>
        <v>1</v>
      </c>
      <c r="AQ166" s="11">
        <v>45078.291666666701</v>
      </c>
      <c r="AR166" s="11">
        <v>46113.291666666701</v>
      </c>
      <c r="AS166" s="10" t="s">
        <v>82</v>
      </c>
      <c r="AT166" s="10" t="s">
        <v>59</v>
      </c>
      <c r="AU166" s="10" t="s">
        <v>59</v>
      </c>
      <c r="AV166" s="10" t="s">
        <v>82</v>
      </c>
      <c r="AW166" s="10" t="s">
        <v>61</v>
      </c>
    </row>
    <row r="167" spans="1:49" s="26" customFormat="1" ht="25" x14ac:dyDescent="0.25">
      <c r="A167" s="32" t="s">
        <v>421</v>
      </c>
      <c r="B167" s="10">
        <v>1629</v>
      </c>
      <c r="C167" s="11">
        <v>43566</v>
      </c>
      <c r="D167" s="11">
        <v>43570.291666666701</v>
      </c>
      <c r="E167" s="10" t="s">
        <v>49</v>
      </c>
      <c r="F167" s="10" t="s">
        <v>384</v>
      </c>
      <c r="G167" s="10" t="s">
        <v>63</v>
      </c>
      <c r="H167" s="10"/>
      <c r="I167" s="10"/>
      <c r="J167" s="10" t="s">
        <v>70</v>
      </c>
      <c r="K167" s="10"/>
      <c r="L167" s="10"/>
      <c r="M167" s="10">
        <v>305</v>
      </c>
      <c r="N167" s="10"/>
      <c r="O167" s="10"/>
      <c r="P167" s="10">
        <v>300</v>
      </c>
      <c r="Q167" s="10" t="s">
        <v>65</v>
      </c>
      <c r="R167" s="10"/>
      <c r="S167" s="10" t="str" cm="1">
        <f t="array" ref="S167">IFERROR(INDEX(Queue_Subname_list!$K$3:$K$22,MATCH(1,($J167=Queue_Subname_list!$L$3:$L$22)*($K167=Queue_Subname_list!$M$3:$M$22)*($L167=Queue_Subname_list!$N$3:$N$22),0)),"Other")</f>
        <v>Battery</v>
      </c>
      <c r="T167" s="10">
        <f>IF(J167=Queue_Subname_list!$L$9,MIN(M167,P167),0)+IF(K167=Queue_Subname_list!$L$9,MIN(N167,P167),0)+IF(L167=Queue_Subname_list!$L$9,MIN(O167,P167),0)</f>
        <v>300</v>
      </c>
      <c r="U167" s="10">
        <f>IF(J167=Queue_Subname_list!$L$4,MIN(M167,P167),0)+IF(K167=Queue_Subname_list!$L$4,MIN(N167,P167),0)+IF(L167=Queue_Subname_list!$L$4,MIN(O167,P167),0)</f>
        <v>0</v>
      </c>
      <c r="V167" s="10">
        <f>IF(Q167="Energy Only",0,IF(S167="Wind Turbine",MIN(U167,P167),IF(OR(S167="Wind-Hybrid", S167="Wind-Solar-Hybrid"),MIN(MAX(P167-T167,0)/INDEX(Queue_Subname_list!$R$6:$T$6,1,MATCH(AH167,Queue_Subname_list!$R$4:$T$4,0)),U167),0)))</f>
        <v>0</v>
      </c>
      <c r="W167" s="10">
        <f t="shared" si="11"/>
        <v>0</v>
      </c>
      <c r="X167" s="10">
        <f>IF(AND(S167="Offshore Wind",OR(Q167="Full Capacity",Q167="Partial Capacity")),IF(J167=Queue_Subname_list!$L$5,M167,0)+IF(K167=Queue_Subname_list!$L$5,N167,0),0)</f>
        <v>0</v>
      </c>
      <c r="Y167" s="10">
        <f>IF(AND(S167="Offshore Wind",Q167="Energy Only"),IF(J167=Queue_Subname_list!$L$5,M167,0)+IF(K167=Queue_Subname_list!$L$5,N167,0),0)</f>
        <v>0</v>
      </c>
      <c r="Z167" s="10">
        <f>IF(J167=Queue_Subname_list!$L$8,MIN(M167,P167),0)+IF(K167=Queue_Subname_list!$L$8,MIN(N167,P167),0)+IF(L167=Queue_Subname_list!$L$8,MIN(O167,P167),0)</f>
        <v>0</v>
      </c>
      <c r="AA167" s="10">
        <f>IF(Q167="Energy Only",0,IF(S167="Solar",MIN(Z167,P167),IF(S167="Solar-Hybrid",MIN(MAX(P167-T167,0)/INDEX(Queue_Subname_list!$R$5:$T$5,1,MATCH(AH167,Queue_Subname_list!$R$4:$T$4,0)),MAX(P167-T167*0.5,0)/INDEX(Queue_Subname_list!$U$5:$W$5,1,MATCH(AH167,Queue_Subname_list!$U$4:$W$4,0)),Z167),0)))</f>
        <v>0</v>
      </c>
      <c r="AB167" s="10">
        <f t="shared" si="12"/>
        <v>0</v>
      </c>
      <c r="AC167" s="10">
        <f>IF(J167=Queue_Subname_list!$L$3,MIN(M167,P167),0)+IF(K167=Queue_Subname_list!$L$3,MIN(N167,P167),0)+IF(L167=Queue_Subname_list!$L$3,MIN(O167,P167),0)</f>
        <v>0</v>
      </c>
      <c r="AD167" s="10">
        <f t="shared" si="13"/>
        <v>0</v>
      </c>
      <c r="AE167" s="10" t="s">
        <v>121</v>
      </c>
      <c r="AF167" s="10" t="s">
        <v>55</v>
      </c>
      <c r="AG167" s="10" t="s">
        <v>71</v>
      </c>
      <c r="AH167" s="10" t="str">
        <f t="shared" si="14"/>
        <v>SCE</v>
      </c>
      <c r="AI167" s="12" t="s">
        <v>422</v>
      </c>
      <c r="AJ167" s="12" t="str">
        <f>IFERROR(INDEX(Queue_Subname_list!$B$2:$B$598,MATCH($AI167,Queue_Subname_list!$A$2:$A$598,0),1),"not found")</f>
        <v>Vincent</v>
      </c>
      <c r="AK167" s="12">
        <f>IFERROR(INDEX(Queue_Subname_list!$C$2:$C$598,MATCH($AI167,Queue_Subname_list!$A$2:$A$598,0),1),"not found")</f>
        <v>230</v>
      </c>
      <c r="AL167" s="12" cm="1">
        <f t="array" ref="AL167">IFERROR(MATCH(1,($AJ167=Substation_Info!$B$5:$B$322)*($AK167=Substation_Info!$C$5:$C$322),0),"notfound")</f>
        <v>303</v>
      </c>
      <c r="AM167" s="12">
        <f>IF($AL167="notfound",IFERROR(INDEX(Queue_Subname_list!$D$2:$D$594,MATCH($AI167,Queue_Subname_list!$A$2:$A$594,0),1),"not found"),0)</f>
        <v>0</v>
      </c>
      <c r="AN167" s="12">
        <f>IF($AL167="notfound",IFERROR(INDEX(Queue_Subname_list!$E$2:$E$594,MATCH($AI167,Queue_Subname_list!$A$2:$A$594,0),1),"not found"),0)</f>
        <v>0</v>
      </c>
      <c r="AO167" s="12" t="str" cm="1">
        <f t="array" ref="AO167">IF(AM167=0, "N/A",IFERROR(MATCH(1,($AM167=Substation_Info!$B$5:$B$322)*($AN167=Substation_Info!$C$5:$C$322),0),"notfound"))</f>
        <v>N/A</v>
      </c>
      <c r="AP167" s="12">
        <f t="shared" si="15"/>
        <v>1</v>
      </c>
      <c r="AQ167" s="11">
        <v>44531.333333333299</v>
      </c>
      <c r="AR167" s="11">
        <v>45245.333333333299</v>
      </c>
      <c r="AS167" s="10" t="s">
        <v>82</v>
      </c>
      <c r="AT167" s="10" t="s">
        <v>59</v>
      </c>
      <c r="AU167" s="10" t="s">
        <v>59</v>
      </c>
      <c r="AV167" s="10" t="s">
        <v>82</v>
      </c>
      <c r="AW167" s="10" t="s">
        <v>61</v>
      </c>
    </row>
    <row r="168" spans="1:49" s="26" customFormat="1" ht="25" x14ac:dyDescent="0.25">
      <c r="A168" s="32" t="s">
        <v>423</v>
      </c>
      <c r="B168" s="10">
        <v>1631</v>
      </c>
      <c r="C168" s="11">
        <v>43556</v>
      </c>
      <c r="D168" s="11">
        <v>43570.291666666701</v>
      </c>
      <c r="E168" s="10" t="s">
        <v>49</v>
      </c>
      <c r="F168" s="10" t="s">
        <v>384</v>
      </c>
      <c r="G168" s="10" t="s">
        <v>63</v>
      </c>
      <c r="H168" s="10" t="s">
        <v>74</v>
      </c>
      <c r="I168" s="10"/>
      <c r="J168" s="10" t="s">
        <v>70</v>
      </c>
      <c r="K168" s="10" t="s">
        <v>75</v>
      </c>
      <c r="L168" s="10"/>
      <c r="M168" s="10">
        <v>500</v>
      </c>
      <c r="N168" s="10">
        <v>500</v>
      </c>
      <c r="O168" s="10"/>
      <c r="P168" s="10">
        <v>500</v>
      </c>
      <c r="Q168" s="10" t="s">
        <v>65</v>
      </c>
      <c r="R168" s="10" t="s">
        <v>53</v>
      </c>
      <c r="S168" s="10" t="str" cm="1">
        <f t="array" ref="S168">IFERROR(INDEX(Queue_Subname_list!$K$3:$K$22,MATCH(1,($J168=Queue_Subname_list!$L$3:$L$22)*($K168=Queue_Subname_list!$M$3:$M$22)*($L168=Queue_Subname_list!$N$3:$N$22),0)),"Other")</f>
        <v>Solar-Hybrid</v>
      </c>
      <c r="T168" s="10">
        <f>IF(J168=Queue_Subname_list!$L$9,MIN(M168,P168),0)+IF(K168=Queue_Subname_list!$L$9,MIN(N168,P168),0)+IF(L168=Queue_Subname_list!$L$9,MIN(O168,P168),0)</f>
        <v>500</v>
      </c>
      <c r="U168" s="10">
        <f>IF(J168=Queue_Subname_list!$L$4,MIN(M168,P168),0)+IF(K168=Queue_Subname_list!$L$4,MIN(N168,P168),0)+IF(L168=Queue_Subname_list!$L$4,MIN(O168,P168),0)</f>
        <v>0</v>
      </c>
      <c r="V168" s="10">
        <f>IF(Q168="Energy Only",0,IF(S168="Wind Turbine",MIN(U168,P168),IF(OR(S168="Wind-Hybrid", S168="Wind-Solar-Hybrid"),MIN(MAX(P168-T168,0)/INDEX(Queue_Subname_list!$R$6:$T$6,1,MATCH(AH168,Queue_Subname_list!$R$4:$T$4,0)),U168),0)))</f>
        <v>0</v>
      </c>
      <c r="W168" s="10">
        <f t="shared" si="11"/>
        <v>0</v>
      </c>
      <c r="X168" s="10">
        <f>IF(AND(S168="Offshore Wind",OR(Q168="Full Capacity",Q168="Partial Capacity")),IF(J168=Queue_Subname_list!$L$5,M168,0)+IF(K168=Queue_Subname_list!$L$5,N168,0),0)</f>
        <v>0</v>
      </c>
      <c r="Y168" s="10">
        <f>IF(AND(S168="Offshore Wind",Q168="Energy Only"),IF(J168=Queue_Subname_list!$L$5,M168,0)+IF(K168=Queue_Subname_list!$L$5,N168,0),0)</f>
        <v>0</v>
      </c>
      <c r="Z168" s="10">
        <f>IF(J168=Queue_Subname_list!$L$8,MIN(M168,P168),0)+IF(K168=Queue_Subname_list!$L$8,MIN(N168,P168),0)+IF(L168=Queue_Subname_list!$L$8,MIN(O168,P168),0)</f>
        <v>500</v>
      </c>
      <c r="AA168" s="10">
        <f>IF(Q168="Energy Only",0,IF(S168="Solar",MIN(Z168,P168),IF(S168="Solar-Hybrid",MIN(MAX(P168-T168,0)/INDEX(Queue_Subname_list!$R$5:$T$5,1,MATCH(AH168,Queue_Subname_list!$R$4:$T$4,0)),MAX(P168-T168*0.5,0)/INDEX(Queue_Subname_list!$U$5:$W$5,1,MATCH(AH168,Queue_Subname_list!$U$4:$W$4,0)),Z168),0)))</f>
        <v>0</v>
      </c>
      <c r="AB168" s="10">
        <f t="shared" si="12"/>
        <v>500</v>
      </c>
      <c r="AC168" s="10">
        <f>IF(J168=Queue_Subname_list!$L$3,MIN(M168,P168),0)+IF(K168=Queue_Subname_list!$L$3,MIN(N168,P168),0)+IF(L168=Queue_Subname_list!$L$3,MIN(O168,P168),0)</f>
        <v>0</v>
      </c>
      <c r="AD168" s="10">
        <f t="shared" si="13"/>
        <v>0</v>
      </c>
      <c r="AE168" s="10" t="s">
        <v>101</v>
      </c>
      <c r="AF168" s="10" t="s">
        <v>55</v>
      </c>
      <c r="AG168" s="10" t="s">
        <v>71</v>
      </c>
      <c r="AH168" s="10" t="str">
        <f t="shared" si="14"/>
        <v>SCE</v>
      </c>
      <c r="AI168" s="12" t="s">
        <v>424</v>
      </c>
      <c r="AJ168" s="12" t="str">
        <f>IFERROR(INDEX(Queue_Subname_list!$B$2:$B$598,MATCH($AI168,Queue_Subname_list!$A$2:$A$598,0),1),"not found")</f>
        <v>Windhub</v>
      </c>
      <c r="AK168" s="12">
        <f>IFERROR(INDEX(Queue_Subname_list!$C$2:$C$598,MATCH($AI168,Queue_Subname_list!$A$2:$A$598,0),1),"not found")</f>
        <v>230</v>
      </c>
      <c r="AL168" s="12" cm="1">
        <f t="array" ref="AL168">IFERROR(MATCH(1,($AJ168=Substation_Info!$B$5:$B$322)*($AK168=Substation_Info!$C$5:$C$322),0),"notfound")</f>
        <v>316</v>
      </c>
      <c r="AM168" s="12">
        <f>IF($AL168="notfound",IFERROR(INDEX(Queue_Subname_list!$D$2:$D$594,MATCH($AI168,Queue_Subname_list!$A$2:$A$594,0),1),"not found"),0)</f>
        <v>0</v>
      </c>
      <c r="AN168" s="12">
        <f>IF($AL168="notfound",IFERROR(INDEX(Queue_Subname_list!$E$2:$E$594,MATCH($AI168,Queue_Subname_list!$A$2:$A$594,0),1),"not found"),0)</f>
        <v>0</v>
      </c>
      <c r="AO168" s="12" t="str" cm="1">
        <f t="array" ref="AO168">IF(AM168=0, "N/A",IFERROR(MATCH(1,($AM168=Substation_Info!$B$5:$B$322)*($AN168=Substation_Info!$C$5:$C$322),0),"notfound"))</f>
        <v>N/A</v>
      </c>
      <c r="AP168" s="12">
        <f t="shared" si="15"/>
        <v>1</v>
      </c>
      <c r="AQ168" s="11">
        <v>44835.291666666701</v>
      </c>
      <c r="AR168" s="11">
        <v>45853.291666666701</v>
      </c>
      <c r="AS168" s="10" t="s">
        <v>82</v>
      </c>
      <c r="AT168" s="10" t="s">
        <v>59</v>
      </c>
      <c r="AU168" s="10" t="s">
        <v>59</v>
      </c>
      <c r="AV168" s="10" t="s">
        <v>82</v>
      </c>
      <c r="AW168" s="10" t="s">
        <v>61</v>
      </c>
    </row>
    <row r="169" spans="1:49" s="26" customFormat="1" ht="25" x14ac:dyDescent="0.25">
      <c r="A169" s="32" t="s">
        <v>425</v>
      </c>
      <c r="B169" s="10">
        <v>1632</v>
      </c>
      <c r="C169" s="11">
        <v>43560</v>
      </c>
      <c r="D169" s="11">
        <v>43570.291666666701</v>
      </c>
      <c r="E169" s="10" t="s">
        <v>49</v>
      </c>
      <c r="F169" s="10" t="s">
        <v>384</v>
      </c>
      <c r="G169" s="10" t="s">
        <v>63</v>
      </c>
      <c r="H169" s="10" t="s">
        <v>74</v>
      </c>
      <c r="I169" s="10"/>
      <c r="J169" s="10" t="s">
        <v>70</v>
      </c>
      <c r="K169" s="10" t="s">
        <v>75</v>
      </c>
      <c r="L169" s="10"/>
      <c r="M169" s="10">
        <v>671.55</v>
      </c>
      <c r="N169" s="10">
        <v>778.54560000000004</v>
      </c>
      <c r="O169" s="10"/>
      <c r="P169" s="10">
        <v>1400</v>
      </c>
      <c r="Q169" s="10" t="s">
        <v>65</v>
      </c>
      <c r="R169" s="10" t="s">
        <v>53</v>
      </c>
      <c r="S169" s="10" t="str" cm="1">
        <f t="array" ref="S169">IFERROR(INDEX(Queue_Subname_list!$K$3:$K$22,MATCH(1,($J169=Queue_Subname_list!$L$3:$L$22)*($K169=Queue_Subname_list!$M$3:$M$22)*($L169=Queue_Subname_list!$N$3:$N$22),0)),"Other")</f>
        <v>Solar-Hybrid</v>
      </c>
      <c r="T169" s="10">
        <f>IF(J169=Queue_Subname_list!$L$9,MIN(M169,P169),0)+IF(K169=Queue_Subname_list!$L$9,MIN(N169,P169),0)+IF(L169=Queue_Subname_list!$L$9,MIN(O169,P169),0)</f>
        <v>671.55</v>
      </c>
      <c r="U169" s="10">
        <f>IF(J169=Queue_Subname_list!$L$4,MIN(M169,P169),0)+IF(K169=Queue_Subname_list!$L$4,MIN(N169,P169),0)+IF(L169=Queue_Subname_list!$L$4,MIN(O169,P169),0)</f>
        <v>0</v>
      </c>
      <c r="V169" s="10">
        <f>IF(Q169="Energy Only",0,IF(S169="Wind Turbine",MIN(U169,P169),IF(OR(S169="Wind-Hybrid", S169="Wind-Solar-Hybrid"),MIN(MAX(P169-T169,0)/INDEX(Queue_Subname_list!$R$6:$T$6,1,MATCH(AH169,Queue_Subname_list!$R$4:$T$4,0)),U169),0)))</f>
        <v>0</v>
      </c>
      <c r="W169" s="10">
        <f t="shared" si="11"/>
        <v>0</v>
      </c>
      <c r="X169" s="10">
        <f>IF(AND(S169="Offshore Wind",OR(Q169="Full Capacity",Q169="Partial Capacity")),IF(J169=Queue_Subname_list!$L$5,M169,0)+IF(K169=Queue_Subname_list!$L$5,N169,0),0)</f>
        <v>0</v>
      </c>
      <c r="Y169" s="10">
        <f>IF(AND(S169="Offshore Wind",Q169="Energy Only"),IF(J169=Queue_Subname_list!$L$5,M169,0)+IF(K169=Queue_Subname_list!$L$5,N169,0),0)</f>
        <v>0</v>
      </c>
      <c r="Z169" s="10">
        <f>IF(J169=Queue_Subname_list!$L$8,MIN(M169,P169),0)+IF(K169=Queue_Subname_list!$L$8,MIN(N169,P169),0)+IF(L169=Queue_Subname_list!$L$8,MIN(O169,P169),0)</f>
        <v>778.54560000000004</v>
      </c>
      <c r="AA169" s="10">
        <f>IF(Q169="Energy Only",0,IF(S169="Solar",MIN(Z169,P169),IF(S169="Solar-Hybrid",MIN(MAX(P169-T169,0)/INDEX(Queue_Subname_list!$R$5:$T$5,1,MATCH(AH169,Queue_Subname_list!$R$4:$T$4,0)),MAX(P169-T169*0.5,0)/INDEX(Queue_Subname_list!$U$5:$W$5,1,MATCH(AH169,Queue_Subname_list!$U$4:$W$4,0)),Z169),0)))</f>
        <v>778.54560000000004</v>
      </c>
      <c r="AB169" s="10">
        <f t="shared" si="12"/>
        <v>0</v>
      </c>
      <c r="AC169" s="10">
        <f>IF(J169=Queue_Subname_list!$L$3,MIN(M169,P169),0)+IF(K169=Queue_Subname_list!$L$3,MIN(N169,P169),0)+IF(L169=Queue_Subname_list!$L$3,MIN(O169,P169),0)</f>
        <v>0</v>
      </c>
      <c r="AD169" s="10">
        <f t="shared" si="13"/>
        <v>0</v>
      </c>
      <c r="AE169" s="10" t="s">
        <v>101</v>
      </c>
      <c r="AF169" s="10" t="s">
        <v>55</v>
      </c>
      <c r="AG169" s="10" t="s">
        <v>71</v>
      </c>
      <c r="AH169" s="10" t="str">
        <f t="shared" si="14"/>
        <v>SCE</v>
      </c>
      <c r="AI169" s="12" t="s">
        <v>426</v>
      </c>
      <c r="AJ169" s="12" t="str">
        <f>IFERROR(INDEX(Queue_Subname_list!$B$2:$B$598,MATCH($AI169,Queue_Subname_list!$A$2:$A$598,0),1),"not found")</f>
        <v>Windhub</v>
      </c>
      <c r="AK169" s="12">
        <f>IFERROR(INDEX(Queue_Subname_list!$C$2:$C$598,MATCH($AI169,Queue_Subname_list!$A$2:$A$598,0),1),"not found")</f>
        <v>500</v>
      </c>
      <c r="AL169" s="12" cm="1">
        <f t="array" ref="AL169">IFERROR(MATCH(1,($AJ169=Substation_Info!$B$5:$B$322)*($AK169=Substation_Info!$C$5:$C$322),0),"notfound")</f>
        <v>315</v>
      </c>
      <c r="AM169" s="12">
        <f>IF($AL169="notfound",IFERROR(INDEX(Queue_Subname_list!$D$2:$D$594,MATCH($AI169,Queue_Subname_list!$A$2:$A$594,0),1),"not found"),0)</f>
        <v>0</v>
      </c>
      <c r="AN169" s="12">
        <f>IF($AL169="notfound",IFERROR(INDEX(Queue_Subname_list!$E$2:$E$594,MATCH($AI169,Queue_Subname_list!$A$2:$A$594,0),1),"not found"),0)</f>
        <v>0</v>
      </c>
      <c r="AO169" s="12" t="str" cm="1">
        <f t="array" ref="AO169">IF(AM169=0, "N/A",IFERROR(MATCH(1,($AM169=Substation_Info!$B$5:$B$322)*($AN169=Substation_Info!$C$5:$C$322),0),"notfound"))</f>
        <v>N/A</v>
      </c>
      <c r="AP169" s="12">
        <f t="shared" si="15"/>
        <v>1</v>
      </c>
      <c r="AQ169" s="11">
        <v>45261.333333333299</v>
      </c>
      <c r="AR169" s="11">
        <v>45731.291666666701</v>
      </c>
      <c r="AS169" s="10" t="s">
        <v>82</v>
      </c>
      <c r="AT169" s="10" t="s">
        <v>59</v>
      </c>
      <c r="AU169" s="10" t="s">
        <v>59</v>
      </c>
      <c r="AV169" s="10" t="s">
        <v>82</v>
      </c>
      <c r="AW169" s="10" t="s">
        <v>61</v>
      </c>
    </row>
    <row r="170" spans="1:49" s="26" customFormat="1" ht="25" x14ac:dyDescent="0.25">
      <c r="A170" s="32" t="s">
        <v>427</v>
      </c>
      <c r="B170" s="10">
        <v>1636</v>
      </c>
      <c r="C170" s="11">
        <v>43559</v>
      </c>
      <c r="D170" s="11">
        <v>43570.291666666701</v>
      </c>
      <c r="E170" s="10" t="s">
        <v>49</v>
      </c>
      <c r="F170" s="10" t="s">
        <v>384</v>
      </c>
      <c r="G170" s="10" t="s">
        <v>63</v>
      </c>
      <c r="H170" s="10" t="s">
        <v>74</v>
      </c>
      <c r="I170" s="10"/>
      <c r="J170" s="10" t="s">
        <v>70</v>
      </c>
      <c r="K170" s="10" t="s">
        <v>75</v>
      </c>
      <c r="L170" s="10"/>
      <c r="M170" s="10">
        <v>200</v>
      </c>
      <c r="N170" s="10">
        <v>400</v>
      </c>
      <c r="O170" s="10"/>
      <c r="P170" s="10">
        <v>400</v>
      </c>
      <c r="Q170" s="10" t="s">
        <v>92</v>
      </c>
      <c r="R170" s="10" t="s">
        <v>93</v>
      </c>
      <c r="S170" s="10" t="str" cm="1">
        <f t="array" ref="S170">IFERROR(INDEX(Queue_Subname_list!$K$3:$K$22,MATCH(1,($J170=Queue_Subname_list!$L$3:$L$22)*($K170=Queue_Subname_list!$M$3:$M$22)*($L170=Queue_Subname_list!$N$3:$N$22),0)),"Other")</f>
        <v>Solar-Hybrid</v>
      </c>
      <c r="T170" s="10">
        <f>IF(J170=Queue_Subname_list!$L$9,MIN(M170,P170),0)+IF(K170=Queue_Subname_list!$L$9,MIN(N170,P170),0)+IF(L170=Queue_Subname_list!$L$9,MIN(O170,P170),0)</f>
        <v>200</v>
      </c>
      <c r="U170" s="10">
        <f>IF(J170=Queue_Subname_list!$L$4,MIN(M170,P170),0)+IF(K170=Queue_Subname_list!$L$4,MIN(N170,P170),0)+IF(L170=Queue_Subname_list!$L$4,MIN(O170,P170),0)</f>
        <v>0</v>
      </c>
      <c r="V170" s="10">
        <f>IF(Q170="Energy Only",0,IF(S170="Wind Turbine",MIN(U170,P170),IF(OR(S170="Wind-Hybrid", S170="Wind-Solar-Hybrid"),MIN(MAX(P170-T170,0)/INDEX(Queue_Subname_list!$R$6:$T$6,1,MATCH(AH170,Queue_Subname_list!$R$4:$T$4,0)),U170),0)))</f>
        <v>0</v>
      </c>
      <c r="W170" s="10">
        <f t="shared" si="11"/>
        <v>0</v>
      </c>
      <c r="X170" s="10">
        <f>IF(AND(S170="Offshore Wind",OR(Q170="Full Capacity",Q170="Partial Capacity")),IF(J170=Queue_Subname_list!$L$5,M170,0)+IF(K170=Queue_Subname_list!$L$5,N170,0),0)</f>
        <v>0</v>
      </c>
      <c r="Y170" s="10">
        <f>IF(AND(S170="Offshore Wind",Q170="Energy Only"),IF(J170=Queue_Subname_list!$L$5,M170,0)+IF(K170=Queue_Subname_list!$L$5,N170,0),0)</f>
        <v>0</v>
      </c>
      <c r="Z170" s="10">
        <f>IF(J170=Queue_Subname_list!$L$8,MIN(M170,P170),0)+IF(K170=Queue_Subname_list!$L$8,MIN(N170,P170),0)+IF(L170=Queue_Subname_list!$L$8,MIN(O170,P170),0)</f>
        <v>400</v>
      </c>
      <c r="AA170" s="10">
        <f>IF(Q170="Energy Only",0,IF(S170="Solar",MIN(Z170,P170),IF(S170="Solar-Hybrid",MIN(MAX(P170-T170,0)/INDEX(Queue_Subname_list!$R$5:$T$5,1,MATCH(AH170,Queue_Subname_list!$R$4:$T$4,0)),MAX(P170-T170*0.5,0)/INDEX(Queue_Subname_list!$U$5:$W$5,1,MATCH(AH170,Queue_Subname_list!$U$4:$W$4,0)),Z170),0)))</f>
        <v>0</v>
      </c>
      <c r="AB170" s="10">
        <f t="shared" si="12"/>
        <v>400</v>
      </c>
      <c r="AC170" s="10">
        <f>IF(J170=Queue_Subname_list!$L$3,MIN(M170,P170),0)+IF(K170=Queue_Subname_list!$L$3,MIN(N170,P170),0)+IF(L170=Queue_Subname_list!$L$3,MIN(O170,P170),0)</f>
        <v>0</v>
      </c>
      <c r="AD170" s="10">
        <f t="shared" si="13"/>
        <v>0</v>
      </c>
      <c r="AE170" s="10" t="s">
        <v>66</v>
      </c>
      <c r="AF170" s="10" t="s">
        <v>55</v>
      </c>
      <c r="AG170" s="10" t="s">
        <v>71</v>
      </c>
      <c r="AH170" s="10" t="str">
        <f t="shared" si="14"/>
        <v>SCE</v>
      </c>
      <c r="AI170" s="12" t="s">
        <v>209</v>
      </c>
      <c r="AJ170" s="12" t="str">
        <f>IFERROR(INDEX(Queue_Subname_list!$B$2:$B$598,MATCH($AI170,Queue_Subname_list!$A$2:$A$598,0),1),"not found")</f>
        <v>Colorado River</v>
      </c>
      <c r="AK170" s="12">
        <f>IFERROR(INDEX(Queue_Subname_list!$C$2:$C$598,MATCH($AI170,Queue_Subname_list!$A$2:$A$598,0),1),"not found")</f>
        <v>230</v>
      </c>
      <c r="AL170" s="12" cm="1">
        <f t="array" ref="AL170">IFERROR(MATCH(1,($AJ170=Substation_Info!$B$5:$B$322)*($AK170=Substation_Info!$C$5:$C$322),0),"notfound")</f>
        <v>43</v>
      </c>
      <c r="AM170" s="12">
        <f>IF($AL170="notfound",IFERROR(INDEX(Queue_Subname_list!$D$2:$D$594,MATCH($AI170,Queue_Subname_list!$A$2:$A$594,0),1),"not found"),0)</f>
        <v>0</v>
      </c>
      <c r="AN170" s="12">
        <f>IF($AL170="notfound",IFERROR(INDEX(Queue_Subname_list!$E$2:$E$594,MATCH($AI170,Queue_Subname_list!$A$2:$A$594,0),1),"not found"),0)</f>
        <v>0</v>
      </c>
      <c r="AO170" s="12" t="str" cm="1">
        <f t="array" ref="AO170">IF(AM170=0, "N/A",IFERROR(MATCH(1,($AM170=Substation_Info!$B$5:$B$322)*($AN170=Substation_Info!$C$5:$C$322),0),"notfound"))</f>
        <v>N/A</v>
      </c>
      <c r="AP170" s="12">
        <f t="shared" si="15"/>
        <v>1</v>
      </c>
      <c r="AQ170" s="11">
        <v>45261.333333333299</v>
      </c>
      <c r="AR170" s="11">
        <v>45962.291666666701</v>
      </c>
      <c r="AS170" s="10" t="s">
        <v>82</v>
      </c>
      <c r="AT170" s="10" t="s">
        <v>59</v>
      </c>
      <c r="AU170" s="10" t="s">
        <v>59</v>
      </c>
      <c r="AV170" s="10" t="s">
        <v>82</v>
      </c>
      <c r="AW170" s="10"/>
    </row>
    <row r="171" spans="1:49" s="26" customFormat="1" ht="25" x14ac:dyDescent="0.25">
      <c r="A171" s="32" t="s">
        <v>428</v>
      </c>
      <c r="B171" s="10">
        <v>1641</v>
      </c>
      <c r="C171" s="11">
        <v>43560</v>
      </c>
      <c r="D171" s="11">
        <v>43570.291666666701</v>
      </c>
      <c r="E171" s="10" t="s">
        <v>49</v>
      </c>
      <c r="F171" s="10" t="s">
        <v>384</v>
      </c>
      <c r="G171" s="10" t="s">
        <v>63</v>
      </c>
      <c r="H171" s="10"/>
      <c r="I171" s="10"/>
      <c r="J171" s="10" t="s">
        <v>70</v>
      </c>
      <c r="K171" s="10"/>
      <c r="L171" s="10"/>
      <c r="M171" s="10">
        <v>100.98</v>
      </c>
      <c r="N171" s="10"/>
      <c r="O171" s="10"/>
      <c r="P171" s="10">
        <v>100</v>
      </c>
      <c r="Q171" s="10" t="s">
        <v>65</v>
      </c>
      <c r="R171" s="10"/>
      <c r="S171" s="10" t="str" cm="1">
        <f t="array" ref="S171">IFERROR(INDEX(Queue_Subname_list!$K$3:$K$22,MATCH(1,($J171=Queue_Subname_list!$L$3:$L$22)*($K171=Queue_Subname_list!$M$3:$M$22)*($L171=Queue_Subname_list!$N$3:$N$22),0)),"Other")</f>
        <v>Battery</v>
      </c>
      <c r="T171" s="10">
        <f>IF(J171=Queue_Subname_list!$L$9,MIN(M171,P171),0)+IF(K171=Queue_Subname_list!$L$9,MIN(N171,P171),0)+IF(L171=Queue_Subname_list!$L$9,MIN(O171,P171),0)</f>
        <v>100</v>
      </c>
      <c r="U171" s="10">
        <f>IF(J171=Queue_Subname_list!$L$4,MIN(M171,P171),0)+IF(K171=Queue_Subname_list!$L$4,MIN(N171,P171),0)+IF(L171=Queue_Subname_list!$L$4,MIN(O171,P171),0)</f>
        <v>0</v>
      </c>
      <c r="V171" s="10">
        <f>IF(Q171="Energy Only",0,IF(S171="Wind Turbine",MIN(U171,P171),IF(OR(S171="Wind-Hybrid", S171="Wind-Solar-Hybrid"),MIN(MAX(P171-T171,0)/INDEX(Queue_Subname_list!$R$6:$T$6,1,MATCH(AH171,Queue_Subname_list!$R$4:$T$4,0)),U171),0)))</f>
        <v>0</v>
      </c>
      <c r="W171" s="10">
        <f t="shared" si="11"/>
        <v>0</v>
      </c>
      <c r="X171" s="10">
        <f>IF(AND(S171="Offshore Wind",OR(Q171="Full Capacity",Q171="Partial Capacity")),IF(J171=Queue_Subname_list!$L$5,M171,0)+IF(K171=Queue_Subname_list!$L$5,N171,0),0)</f>
        <v>0</v>
      </c>
      <c r="Y171" s="10">
        <f>IF(AND(S171="Offshore Wind",Q171="Energy Only"),IF(J171=Queue_Subname_list!$L$5,M171,0)+IF(K171=Queue_Subname_list!$L$5,N171,0),0)</f>
        <v>0</v>
      </c>
      <c r="Z171" s="10">
        <f>IF(J171=Queue_Subname_list!$L$8,MIN(M171,P171),0)+IF(K171=Queue_Subname_list!$L$8,MIN(N171,P171),0)+IF(L171=Queue_Subname_list!$L$8,MIN(O171,P171),0)</f>
        <v>0</v>
      </c>
      <c r="AA171" s="10">
        <f>IF(Q171="Energy Only",0,IF(S171="Solar",MIN(Z171,P171),IF(S171="Solar-Hybrid",MIN(MAX(P171-T171,0)/INDEX(Queue_Subname_list!$R$5:$T$5,1,MATCH(AH171,Queue_Subname_list!$R$4:$T$4,0)),MAX(P171-T171*0.5,0)/INDEX(Queue_Subname_list!$U$5:$W$5,1,MATCH(AH171,Queue_Subname_list!$U$4:$W$4,0)),Z171),0)))</f>
        <v>0</v>
      </c>
      <c r="AB171" s="10">
        <f t="shared" si="12"/>
        <v>0</v>
      </c>
      <c r="AC171" s="10">
        <f>IF(J171=Queue_Subname_list!$L$3,MIN(M171,P171),0)+IF(K171=Queue_Subname_list!$L$3,MIN(N171,P171),0)+IF(L171=Queue_Subname_list!$L$3,MIN(O171,P171),0)</f>
        <v>0</v>
      </c>
      <c r="AD171" s="10">
        <f t="shared" si="13"/>
        <v>0</v>
      </c>
      <c r="AE171" s="10" t="s">
        <v>130</v>
      </c>
      <c r="AF171" s="10" t="s">
        <v>55</v>
      </c>
      <c r="AG171" s="10" t="s">
        <v>71</v>
      </c>
      <c r="AH171" s="10" t="str">
        <f t="shared" si="14"/>
        <v>SCE</v>
      </c>
      <c r="AI171" s="12" t="s">
        <v>429</v>
      </c>
      <c r="AJ171" s="12" t="str">
        <f>IFERROR(INDEX(Queue_Subname_list!$B$2:$B$598,MATCH($AI171,Queue_Subname_list!$A$2:$A$598,0),1),"not found")</f>
        <v>Etiwanda</v>
      </c>
      <c r="AK171" s="12">
        <f>IFERROR(INDEX(Queue_Subname_list!$C$2:$C$598,MATCH($AI171,Queue_Subname_list!$A$2:$A$598,0),1),"not found")</f>
        <v>230</v>
      </c>
      <c r="AL171" s="12" cm="1">
        <f t="array" ref="AL171">IFERROR(MATCH(1,($AJ171=Substation_Info!$B$5:$B$322)*($AK171=Substation_Info!$C$5:$C$322),0),"notfound")</f>
        <v>82</v>
      </c>
      <c r="AM171" s="12">
        <f>IF($AL171="notfound",IFERROR(INDEX(Queue_Subname_list!$D$2:$D$594,MATCH($AI171,Queue_Subname_list!$A$2:$A$594,0),1),"not found"),0)</f>
        <v>0</v>
      </c>
      <c r="AN171" s="12">
        <f>IF($AL171="notfound",IFERROR(INDEX(Queue_Subname_list!$E$2:$E$594,MATCH($AI171,Queue_Subname_list!$A$2:$A$594,0),1),"not found"),0)</f>
        <v>0</v>
      </c>
      <c r="AO171" s="12" t="str" cm="1">
        <f t="array" ref="AO171">IF(AM171=0, "N/A",IFERROR(MATCH(1,($AM171=Substation_Info!$B$5:$B$322)*($AN171=Substation_Info!$C$5:$C$322),0),"notfound"))</f>
        <v>N/A</v>
      </c>
      <c r="AP171" s="12">
        <f t="shared" si="15"/>
        <v>1</v>
      </c>
      <c r="AQ171" s="11">
        <v>44926.333333333299</v>
      </c>
      <c r="AR171" s="11">
        <v>45306.333333333299</v>
      </c>
      <c r="AS171" s="10" t="s">
        <v>82</v>
      </c>
      <c r="AT171" s="10" t="s">
        <v>59</v>
      </c>
      <c r="AU171" s="10" t="s">
        <v>59</v>
      </c>
      <c r="AV171" s="10" t="s">
        <v>82</v>
      </c>
      <c r="AW171" s="10" t="s">
        <v>61</v>
      </c>
    </row>
    <row r="172" spans="1:49" s="26" customFormat="1" ht="25" x14ac:dyDescent="0.25">
      <c r="A172" s="32" t="s">
        <v>430</v>
      </c>
      <c r="B172" s="10">
        <v>1642</v>
      </c>
      <c r="C172" s="11">
        <v>43557</v>
      </c>
      <c r="D172" s="11">
        <v>43570.291666666701</v>
      </c>
      <c r="E172" s="10" t="s">
        <v>49</v>
      </c>
      <c r="F172" s="10" t="s">
        <v>384</v>
      </c>
      <c r="G172" s="10" t="s">
        <v>63</v>
      </c>
      <c r="H172" s="10" t="s">
        <v>74</v>
      </c>
      <c r="I172" s="10"/>
      <c r="J172" s="10" t="s">
        <v>70</v>
      </c>
      <c r="K172" s="10" t="s">
        <v>75</v>
      </c>
      <c r="L172" s="10"/>
      <c r="M172" s="10">
        <v>518.4</v>
      </c>
      <c r="N172" s="10">
        <v>518.4</v>
      </c>
      <c r="O172" s="10"/>
      <c r="P172" s="10">
        <v>500</v>
      </c>
      <c r="Q172" s="10" t="s">
        <v>65</v>
      </c>
      <c r="R172" s="10" t="s">
        <v>53</v>
      </c>
      <c r="S172" s="10" t="str" cm="1">
        <f t="array" ref="S172">IFERROR(INDEX(Queue_Subname_list!$K$3:$K$22,MATCH(1,($J172=Queue_Subname_list!$L$3:$L$22)*($K172=Queue_Subname_list!$M$3:$M$22)*($L172=Queue_Subname_list!$N$3:$N$22),0)),"Other")</f>
        <v>Solar-Hybrid</v>
      </c>
      <c r="T172" s="10">
        <f>IF(J172=Queue_Subname_list!$L$9,MIN(M172,P172),0)+IF(K172=Queue_Subname_list!$L$9,MIN(N172,P172),0)+IF(L172=Queue_Subname_list!$L$9,MIN(O172,P172),0)</f>
        <v>500</v>
      </c>
      <c r="U172" s="10">
        <f>IF(J172=Queue_Subname_list!$L$4,MIN(M172,P172),0)+IF(K172=Queue_Subname_list!$L$4,MIN(N172,P172),0)+IF(L172=Queue_Subname_list!$L$4,MIN(O172,P172),0)</f>
        <v>0</v>
      </c>
      <c r="V172" s="10">
        <f>IF(Q172="Energy Only",0,IF(S172="Wind Turbine",MIN(U172,P172),IF(OR(S172="Wind-Hybrid", S172="Wind-Solar-Hybrid"),MIN(MAX(P172-T172,0)/INDEX(Queue_Subname_list!$R$6:$T$6,1,MATCH(AH172,Queue_Subname_list!$R$4:$T$4,0)),U172),0)))</f>
        <v>0</v>
      </c>
      <c r="W172" s="10">
        <f t="shared" si="11"/>
        <v>0</v>
      </c>
      <c r="X172" s="10">
        <f>IF(AND(S172="Offshore Wind",OR(Q172="Full Capacity",Q172="Partial Capacity")),IF(J172=Queue_Subname_list!$L$5,M172,0)+IF(K172=Queue_Subname_list!$L$5,N172,0),0)</f>
        <v>0</v>
      </c>
      <c r="Y172" s="10">
        <f>IF(AND(S172="Offshore Wind",Q172="Energy Only"),IF(J172=Queue_Subname_list!$L$5,M172,0)+IF(K172=Queue_Subname_list!$L$5,N172,0),0)</f>
        <v>0</v>
      </c>
      <c r="Z172" s="10">
        <f>IF(J172=Queue_Subname_list!$L$8,MIN(M172,P172),0)+IF(K172=Queue_Subname_list!$L$8,MIN(N172,P172),0)+IF(L172=Queue_Subname_list!$L$8,MIN(O172,P172),0)</f>
        <v>500</v>
      </c>
      <c r="AA172" s="10">
        <f>IF(Q172="Energy Only",0,IF(S172="Solar",MIN(Z172,P172),IF(S172="Solar-Hybrid",MIN(MAX(P172-T172,0)/INDEX(Queue_Subname_list!$R$5:$T$5,1,MATCH(AH172,Queue_Subname_list!$R$4:$T$4,0)),MAX(P172-T172*0.5,0)/INDEX(Queue_Subname_list!$U$5:$W$5,1,MATCH(AH172,Queue_Subname_list!$U$4:$W$4,0)),Z172),0)))</f>
        <v>0</v>
      </c>
      <c r="AB172" s="10">
        <f t="shared" si="12"/>
        <v>500</v>
      </c>
      <c r="AC172" s="10">
        <f>IF(J172=Queue_Subname_list!$L$3,MIN(M172,P172),0)+IF(K172=Queue_Subname_list!$L$3,MIN(N172,P172),0)+IF(L172=Queue_Subname_list!$L$3,MIN(O172,P172),0)</f>
        <v>0</v>
      </c>
      <c r="AD172" s="10">
        <f t="shared" si="13"/>
        <v>0</v>
      </c>
      <c r="AE172" s="10" t="s">
        <v>66</v>
      </c>
      <c r="AF172" s="10" t="s">
        <v>55</v>
      </c>
      <c r="AG172" s="10" t="s">
        <v>71</v>
      </c>
      <c r="AH172" s="10" t="str">
        <f t="shared" si="14"/>
        <v>SCE</v>
      </c>
      <c r="AI172" s="12" t="s">
        <v>431</v>
      </c>
      <c r="AJ172" s="12" t="str">
        <f>IFERROR(INDEX(Queue_Subname_list!$B$2:$B$598,MATCH($AI172,Queue_Subname_list!$A$2:$A$598,0),1),"not found")</f>
        <v>Redbluff</v>
      </c>
      <c r="AK172" s="12">
        <f>IFERROR(INDEX(Queue_Subname_list!$C$2:$C$598,MATCH($AI172,Queue_Subname_list!$A$2:$A$598,0),1),"not found")</f>
        <v>500</v>
      </c>
      <c r="AL172" s="12" cm="1">
        <f t="array" ref="AL172">IFERROR(MATCH(1,($AJ172=Substation_Info!$B$5:$B$322)*($AK172=Substation_Info!$C$5:$C$322),0),"notfound")</f>
        <v>226</v>
      </c>
      <c r="AM172" s="12">
        <f>IF($AL172="notfound",IFERROR(INDEX(Queue_Subname_list!$D$2:$D$594,MATCH($AI172,Queue_Subname_list!$A$2:$A$594,0),1),"not found"),0)</f>
        <v>0</v>
      </c>
      <c r="AN172" s="12">
        <f>IF($AL172="notfound",IFERROR(INDEX(Queue_Subname_list!$E$2:$E$594,MATCH($AI172,Queue_Subname_list!$A$2:$A$594,0),1),"not found"),0)</f>
        <v>0</v>
      </c>
      <c r="AO172" s="12" t="str" cm="1">
        <f t="array" ref="AO172">IF(AM172=0, "N/A",IFERROR(MATCH(1,($AM172=Substation_Info!$B$5:$B$322)*($AN172=Substation_Info!$C$5:$C$322),0),"notfound"))</f>
        <v>N/A</v>
      </c>
      <c r="AP172" s="12">
        <f t="shared" si="15"/>
        <v>1</v>
      </c>
      <c r="AQ172" s="11">
        <v>44926.333333333299</v>
      </c>
      <c r="AR172" s="11">
        <v>45107.291666666701</v>
      </c>
      <c r="AS172" s="10" t="s">
        <v>82</v>
      </c>
      <c r="AT172" s="10" t="s">
        <v>59</v>
      </c>
      <c r="AU172" s="10" t="s">
        <v>59</v>
      </c>
      <c r="AV172" s="10" t="s">
        <v>82</v>
      </c>
      <c r="AW172" s="10" t="s">
        <v>61</v>
      </c>
    </row>
    <row r="173" spans="1:49" s="26" customFormat="1" ht="25" x14ac:dyDescent="0.25">
      <c r="A173" s="32" t="s">
        <v>432</v>
      </c>
      <c r="B173" s="10">
        <v>1643</v>
      </c>
      <c r="C173" s="11">
        <v>43559</v>
      </c>
      <c r="D173" s="11">
        <v>43570.291666666701</v>
      </c>
      <c r="E173" s="10" t="s">
        <v>49</v>
      </c>
      <c r="F173" s="10" t="s">
        <v>384</v>
      </c>
      <c r="G173" s="10" t="s">
        <v>74</v>
      </c>
      <c r="H173" s="10" t="s">
        <v>63</v>
      </c>
      <c r="I173" s="10"/>
      <c r="J173" s="10" t="s">
        <v>75</v>
      </c>
      <c r="K173" s="10" t="s">
        <v>70</v>
      </c>
      <c r="L173" s="10"/>
      <c r="M173" s="10">
        <v>400</v>
      </c>
      <c r="N173" s="10">
        <v>200</v>
      </c>
      <c r="O173" s="10"/>
      <c r="P173" s="10">
        <v>400</v>
      </c>
      <c r="Q173" s="10" t="s">
        <v>92</v>
      </c>
      <c r="R173" s="10" t="s">
        <v>93</v>
      </c>
      <c r="S173" s="10" t="str" cm="1">
        <f t="array" ref="S173">IFERROR(INDEX(Queue_Subname_list!$K$3:$K$22,MATCH(1,($J173=Queue_Subname_list!$L$3:$L$22)*($K173=Queue_Subname_list!$M$3:$M$22)*($L173=Queue_Subname_list!$N$3:$N$22),0)),"Other")</f>
        <v>Solar-Hybrid</v>
      </c>
      <c r="T173" s="10">
        <f>IF(J173=Queue_Subname_list!$L$9,MIN(M173,P173),0)+IF(K173=Queue_Subname_list!$L$9,MIN(N173,P173),0)+IF(L173=Queue_Subname_list!$L$9,MIN(O173,P173),0)</f>
        <v>200</v>
      </c>
      <c r="U173" s="10">
        <f>IF(J173=Queue_Subname_list!$L$4,MIN(M173,P173),0)+IF(K173=Queue_Subname_list!$L$4,MIN(N173,P173),0)+IF(L173=Queue_Subname_list!$L$4,MIN(O173,P173),0)</f>
        <v>0</v>
      </c>
      <c r="V173" s="10">
        <f>IF(Q173="Energy Only",0,IF(S173="Wind Turbine",MIN(U173,P173),IF(OR(S173="Wind-Hybrid", S173="Wind-Solar-Hybrid"),MIN(MAX(P173-T173,0)/INDEX(Queue_Subname_list!$R$6:$T$6,1,MATCH(AH173,Queue_Subname_list!$R$4:$T$4,0)),U173),0)))</f>
        <v>0</v>
      </c>
      <c r="W173" s="10">
        <f t="shared" si="11"/>
        <v>0</v>
      </c>
      <c r="X173" s="10">
        <f>IF(AND(S173="Offshore Wind",OR(Q173="Full Capacity",Q173="Partial Capacity")),IF(J173=Queue_Subname_list!$L$5,M173,0)+IF(K173=Queue_Subname_list!$L$5,N173,0),0)</f>
        <v>0</v>
      </c>
      <c r="Y173" s="10">
        <f>IF(AND(S173="Offshore Wind",Q173="Energy Only"),IF(J173=Queue_Subname_list!$L$5,M173,0)+IF(K173=Queue_Subname_list!$L$5,N173,0),0)</f>
        <v>0</v>
      </c>
      <c r="Z173" s="10">
        <f>IF(J173=Queue_Subname_list!$L$8,MIN(M173,P173),0)+IF(K173=Queue_Subname_list!$L$8,MIN(N173,P173),0)+IF(L173=Queue_Subname_list!$L$8,MIN(O173,P173),0)</f>
        <v>400</v>
      </c>
      <c r="AA173" s="10">
        <f>IF(Q173="Energy Only",0,IF(S173="Solar",MIN(Z173,P173),IF(S173="Solar-Hybrid",MIN(MAX(P173-T173,0)/INDEX(Queue_Subname_list!$R$5:$T$5,1,MATCH(AH173,Queue_Subname_list!$R$4:$T$4,0)),MAX(P173-T173*0.5,0)/INDEX(Queue_Subname_list!$U$5:$W$5,1,MATCH(AH173,Queue_Subname_list!$U$4:$W$4,0)),Z173),0)))</f>
        <v>0</v>
      </c>
      <c r="AB173" s="10">
        <f t="shared" si="12"/>
        <v>400</v>
      </c>
      <c r="AC173" s="10">
        <f>IF(J173=Queue_Subname_list!$L$3,MIN(M173,P173),0)+IF(K173=Queue_Subname_list!$L$3,MIN(N173,P173),0)+IF(L173=Queue_Subname_list!$L$3,MIN(O173,P173),0)</f>
        <v>0</v>
      </c>
      <c r="AD173" s="10">
        <f t="shared" si="13"/>
        <v>0</v>
      </c>
      <c r="AE173" s="10" t="s">
        <v>66</v>
      </c>
      <c r="AF173" s="10" t="s">
        <v>55</v>
      </c>
      <c r="AG173" s="10" t="s">
        <v>71</v>
      </c>
      <c r="AH173" s="10" t="str">
        <f t="shared" si="14"/>
        <v>SCE</v>
      </c>
      <c r="AI173" s="12" t="s">
        <v>431</v>
      </c>
      <c r="AJ173" s="12" t="str">
        <f>IFERROR(INDEX(Queue_Subname_list!$B$2:$B$598,MATCH($AI173,Queue_Subname_list!$A$2:$A$598,0),1),"not found")</f>
        <v>Redbluff</v>
      </c>
      <c r="AK173" s="12">
        <f>IFERROR(INDEX(Queue_Subname_list!$C$2:$C$598,MATCH($AI173,Queue_Subname_list!$A$2:$A$598,0),1),"not found")</f>
        <v>500</v>
      </c>
      <c r="AL173" s="12" cm="1">
        <f t="array" ref="AL173">IFERROR(MATCH(1,($AJ173=Substation_Info!$B$5:$B$322)*($AK173=Substation_Info!$C$5:$C$322),0),"notfound")</f>
        <v>226</v>
      </c>
      <c r="AM173" s="12">
        <f>IF($AL173="notfound",IFERROR(INDEX(Queue_Subname_list!$D$2:$D$594,MATCH($AI173,Queue_Subname_list!$A$2:$A$594,0),1),"not found"),0)</f>
        <v>0</v>
      </c>
      <c r="AN173" s="12">
        <f>IF($AL173="notfound",IFERROR(INDEX(Queue_Subname_list!$E$2:$E$594,MATCH($AI173,Queue_Subname_list!$A$2:$A$594,0),1),"not found"),0)</f>
        <v>0</v>
      </c>
      <c r="AO173" s="12" t="str" cm="1">
        <f t="array" ref="AO173">IF(AM173=0, "N/A",IFERROR(MATCH(1,($AM173=Substation_Info!$B$5:$B$322)*($AN173=Substation_Info!$C$5:$C$322),0),"notfound"))</f>
        <v>N/A</v>
      </c>
      <c r="AP173" s="12">
        <f t="shared" si="15"/>
        <v>1</v>
      </c>
      <c r="AQ173" s="11">
        <v>45261.333333333299</v>
      </c>
      <c r="AR173" s="11">
        <v>46387.333333333299</v>
      </c>
      <c r="AS173" s="10" t="s">
        <v>82</v>
      </c>
      <c r="AT173" s="10" t="s">
        <v>59</v>
      </c>
      <c r="AU173" s="10" t="s">
        <v>59</v>
      </c>
      <c r="AV173" s="10" t="s">
        <v>82</v>
      </c>
      <c r="AW173" s="10"/>
    </row>
    <row r="174" spans="1:49" s="26" customFormat="1" ht="25" x14ac:dyDescent="0.25">
      <c r="A174" s="32" t="s">
        <v>433</v>
      </c>
      <c r="B174" s="10">
        <v>1645</v>
      </c>
      <c r="C174" s="11">
        <v>43565</v>
      </c>
      <c r="D174" s="11">
        <v>43570.291666666701</v>
      </c>
      <c r="E174" s="10" t="s">
        <v>49</v>
      </c>
      <c r="F174" s="10" t="s">
        <v>384</v>
      </c>
      <c r="G174" s="10" t="s">
        <v>63</v>
      </c>
      <c r="H174" s="10"/>
      <c r="I174" s="10"/>
      <c r="J174" s="10" t="s">
        <v>70</v>
      </c>
      <c r="K174" s="10"/>
      <c r="L174" s="10"/>
      <c r="M174" s="10">
        <v>680</v>
      </c>
      <c r="N174" s="10"/>
      <c r="O174" s="10"/>
      <c r="P174" s="10">
        <v>680</v>
      </c>
      <c r="Q174" s="10" t="s">
        <v>65</v>
      </c>
      <c r="R174" s="10"/>
      <c r="S174" s="10" t="str" cm="1">
        <f t="array" ref="S174">IFERROR(INDEX(Queue_Subname_list!$K$3:$K$22,MATCH(1,($J174=Queue_Subname_list!$L$3:$L$22)*($K174=Queue_Subname_list!$M$3:$M$22)*($L174=Queue_Subname_list!$N$3:$N$22),0)),"Other")</f>
        <v>Battery</v>
      </c>
      <c r="T174" s="10">
        <f>IF(J174=Queue_Subname_list!$L$9,MIN(M174,P174),0)+IF(K174=Queue_Subname_list!$L$9,MIN(N174,P174),0)+IF(L174=Queue_Subname_list!$L$9,MIN(O174,P174),0)</f>
        <v>680</v>
      </c>
      <c r="U174" s="10">
        <f>IF(J174=Queue_Subname_list!$L$4,MIN(M174,P174),0)+IF(K174=Queue_Subname_list!$L$4,MIN(N174,P174),0)+IF(L174=Queue_Subname_list!$L$4,MIN(O174,P174),0)</f>
        <v>0</v>
      </c>
      <c r="V174" s="10">
        <f>IF(Q174="Energy Only",0,IF(S174="Wind Turbine",MIN(U174,P174),IF(OR(S174="Wind-Hybrid", S174="Wind-Solar-Hybrid"),MIN(MAX(P174-T174,0)/INDEX(Queue_Subname_list!$R$6:$T$6,1,MATCH(AH174,Queue_Subname_list!$R$4:$T$4,0)),U174),0)))</f>
        <v>0</v>
      </c>
      <c r="W174" s="10">
        <f t="shared" si="11"/>
        <v>0</v>
      </c>
      <c r="X174" s="10">
        <f>IF(AND(S174="Offshore Wind",OR(Q174="Full Capacity",Q174="Partial Capacity")),IF(J174=Queue_Subname_list!$L$5,M174,0)+IF(K174=Queue_Subname_list!$L$5,N174,0),0)</f>
        <v>0</v>
      </c>
      <c r="Y174" s="10">
        <f>IF(AND(S174="Offshore Wind",Q174="Energy Only"),IF(J174=Queue_Subname_list!$L$5,M174,0)+IF(K174=Queue_Subname_list!$L$5,N174,0),0)</f>
        <v>0</v>
      </c>
      <c r="Z174" s="10">
        <f>IF(J174=Queue_Subname_list!$L$8,MIN(M174,P174),0)+IF(K174=Queue_Subname_list!$L$8,MIN(N174,P174),0)+IF(L174=Queue_Subname_list!$L$8,MIN(O174,P174),0)</f>
        <v>0</v>
      </c>
      <c r="AA174" s="10">
        <f>IF(Q174="Energy Only",0,IF(S174="Solar",MIN(Z174,P174),IF(S174="Solar-Hybrid",MIN(MAX(P174-T174,0)/INDEX(Queue_Subname_list!$R$5:$T$5,1,MATCH(AH174,Queue_Subname_list!$R$4:$T$4,0)),MAX(P174-T174*0.5,0)/INDEX(Queue_Subname_list!$U$5:$W$5,1,MATCH(AH174,Queue_Subname_list!$U$4:$W$4,0)),Z174),0)))</f>
        <v>0</v>
      </c>
      <c r="AB174" s="10">
        <f t="shared" si="12"/>
        <v>0</v>
      </c>
      <c r="AC174" s="10">
        <f>IF(J174=Queue_Subname_list!$L$3,MIN(M174,P174),0)+IF(K174=Queue_Subname_list!$L$3,MIN(N174,P174),0)+IF(L174=Queue_Subname_list!$L$3,MIN(O174,P174),0)</f>
        <v>0</v>
      </c>
      <c r="AD174" s="10">
        <f t="shared" si="13"/>
        <v>0</v>
      </c>
      <c r="AE174" s="10" t="s">
        <v>66</v>
      </c>
      <c r="AF174" s="10" t="s">
        <v>55</v>
      </c>
      <c r="AG174" s="10" t="s">
        <v>71</v>
      </c>
      <c r="AH174" s="10" t="str">
        <f t="shared" si="14"/>
        <v>SCE</v>
      </c>
      <c r="AI174" s="12" t="s">
        <v>434</v>
      </c>
      <c r="AJ174" s="12" t="str">
        <f>IFERROR(INDEX(Queue_Subname_list!$B$2:$B$598,MATCH($AI174,Queue_Subname_list!$A$2:$A$598,0),1),"not found")</f>
        <v>Valley</v>
      </c>
      <c r="AK174" s="12">
        <f>IFERROR(INDEX(Queue_Subname_list!$C$2:$C$598,MATCH($AI174,Queue_Subname_list!$A$2:$A$598,0),1),"not found")</f>
        <v>500</v>
      </c>
      <c r="AL174" s="12" cm="1">
        <f t="array" ref="AL174">IFERROR(MATCH(1,($AJ174=Substation_Info!$B$5:$B$322)*($AK174=Substation_Info!$C$5:$C$322),0),"notfound")</f>
        <v>295</v>
      </c>
      <c r="AM174" s="12">
        <f>IF($AL174="notfound",IFERROR(INDEX(Queue_Subname_list!$D$2:$D$594,MATCH($AI174,Queue_Subname_list!$A$2:$A$594,0),1),"not found"),0)</f>
        <v>0</v>
      </c>
      <c r="AN174" s="12">
        <f>IF($AL174="notfound",IFERROR(INDEX(Queue_Subname_list!$E$2:$E$594,MATCH($AI174,Queue_Subname_list!$A$2:$A$594,0),1),"not found"),0)</f>
        <v>0</v>
      </c>
      <c r="AO174" s="12" t="str" cm="1">
        <f t="array" ref="AO174">IF(AM174=0, "N/A",IFERROR(MATCH(1,($AM174=Substation_Info!$B$5:$B$322)*($AN174=Substation_Info!$C$5:$C$322),0),"notfound"))</f>
        <v>N/A</v>
      </c>
      <c r="AP174" s="12">
        <f t="shared" si="15"/>
        <v>1</v>
      </c>
      <c r="AQ174" s="11">
        <v>44896.333333333299</v>
      </c>
      <c r="AR174" s="11">
        <v>45611.333333333299</v>
      </c>
      <c r="AS174" s="10" t="s">
        <v>82</v>
      </c>
      <c r="AT174" s="10" t="s">
        <v>59</v>
      </c>
      <c r="AU174" s="10" t="s">
        <v>59</v>
      </c>
      <c r="AV174" s="10" t="s">
        <v>82</v>
      </c>
      <c r="AW174" s="10" t="s">
        <v>61</v>
      </c>
    </row>
    <row r="175" spans="1:49" s="26" customFormat="1" ht="25" x14ac:dyDescent="0.25">
      <c r="A175" s="32" t="s">
        <v>435</v>
      </c>
      <c r="B175" s="10">
        <v>1646</v>
      </c>
      <c r="C175" s="11">
        <v>43560</v>
      </c>
      <c r="D175" s="11">
        <v>43570.291666666701</v>
      </c>
      <c r="E175" s="10" t="s">
        <v>49</v>
      </c>
      <c r="F175" s="10" t="s">
        <v>384</v>
      </c>
      <c r="G175" s="10" t="s">
        <v>63</v>
      </c>
      <c r="H175" s="10"/>
      <c r="I175" s="10"/>
      <c r="J175" s="10" t="s">
        <v>70</v>
      </c>
      <c r="K175" s="10"/>
      <c r="L175" s="10"/>
      <c r="M175" s="10">
        <v>507.6</v>
      </c>
      <c r="N175" s="10"/>
      <c r="O175" s="10"/>
      <c r="P175" s="10">
        <v>500</v>
      </c>
      <c r="Q175" s="10" t="s">
        <v>92</v>
      </c>
      <c r="R175" s="10"/>
      <c r="S175" s="10" t="str" cm="1">
        <f t="array" ref="S175">IFERROR(INDEX(Queue_Subname_list!$K$3:$K$22,MATCH(1,($J175=Queue_Subname_list!$L$3:$L$22)*($K175=Queue_Subname_list!$M$3:$M$22)*($L175=Queue_Subname_list!$N$3:$N$22),0)),"Other")</f>
        <v>Battery</v>
      </c>
      <c r="T175" s="10">
        <f>IF(J175=Queue_Subname_list!$L$9,MIN(M175,P175),0)+IF(K175=Queue_Subname_list!$L$9,MIN(N175,P175),0)+IF(L175=Queue_Subname_list!$L$9,MIN(O175,P175),0)</f>
        <v>500</v>
      </c>
      <c r="U175" s="10">
        <f>IF(J175=Queue_Subname_list!$L$4,MIN(M175,P175),0)+IF(K175=Queue_Subname_list!$L$4,MIN(N175,P175),0)+IF(L175=Queue_Subname_list!$L$4,MIN(O175,P175),0)</f>
        <v>0</v>
      </c>
      <c r="V175" s="10">
        <f>IF(Q175="Energy Only",0,IF(S175="Wind Turbine",MIN(U175,P175),IF(OR(S175="Wind-Hybrid", S175="Wind-Solar-Hybrid"),MIN(MAX(P175-T175,0)/INDEX(Queue_Subname_list!$R$6:$T$6,1,MATCH(AH175,Queue_Subname_list!$R$4:$T$4,0)),U175),0)))</f>
        <v>0</v>
      </c>
      <c r="W175" s="10">
        <f t="shared" si="11"/>
        <v>0</v>
      </c>
      <c r="X175" s="10">
        <f>IF(AND(S175="Offshore Wind",OR(Q175="Full Capacity",Q175="Partial Capacity")),IF(J175=Queue_Subname_list!$L$5,M175,0)+IF(K175=Queue_Subname_list!$L$5,N175,0),0)</f>
        <v>0</v>
      </c>
      <c r="Y175" s="10">
        <f>IF(AND(S175="Offshore Wind",Q175="Energy Only"),IF(J175=Queue_Subname_list!$L$5,M175,0)+IF(K175=Queue_Subname_list!$L$5,N175,0),0)</f>
        <v>0</v>
      </c>
      <c r="Z175" s="10">
        <f>IF(J175=Queue_Subname_list!$L$8,MIN(M175,P175),0)+IF(K175=Queue_Subname_list!$L$8,MIN(N175,P175),0)+IF(L175=Queue_Subname_list!$L$8,MIN(O175,P175),0)</f>
        <v>0</v>
      </c>
      <c r="AA175" s="10">
        <f>IF(Q175="Energy Only",0,IF(S175="Solar",MIN(Z175,P175),IF(S175="Solar-Hybrid",MIN(MAX(P175-T175,0)/INDEX(Queue_Subname_list!$R$5:$T$5,1,MATCH(AH175,Queue_Subname_list!$R$4:$T$4,0)),MAX(P175-T175*0.5,0)/INDEX(Queue_Subname_list!$U$5:$W$5,1,MATCH(AH175,Queue_Subname_list!$U$4:$W$4,0)),Z175),0)))</f>
        <v>0</v>
      </c>
      <c r="AB175" s="10">
        <f t="shared" si="12"/>
        <v>0</v>
      </c>
      <c r="AC175" s="10">
        <f>IF(J175=Queue_Subname_list!$L$3,MIN(M175,P175),0)+IF(K175=Queue_Subname_list!$L$3,MIN(N175,P175),0)+IF(L175=Queue_Subname_list!$L$3,MIN(O175,P175),0)</f>
        <v>0</v>
      </c>
      <c r="AD175" s="10">
        <f t="shared" si="13"/>
        <v>0</v>
      </c>
      <c r="AE175" s="10" t="s">
        <v>66</v>
      </c>
      <c r="AF175" s="10" t="s">
        <v>55</v>
      </c>
      <c r="AG175" s="10" t="s">
        <v>71</v>
      </c>
      <c r="AH175" s="10" t="str">
        <f t="shared" si="14"/>
        <v>SCE</v>
      </c>
      <c r="AI175" s="12" t="s">
        <v>436</v>
      </c>
      <c r="AJ175" s="12" t="str">
        <f>IFERROR(INDEX(Queue_Subname_list!$B$2:$B$598,MATCH($AI175,Queue_Subname_list!$A$2:$A$598,0),1),"not found")</f>
        <v>Valley</v>
      </c>
      <c r="AK175" s="12">
        <f>IFERROR(INDEX(Queue_Subname_list!$C$2:$C$598,MATCH($AI175,Queue_Subname_list!$A$2:$A$598,0),1),"not found")</f>
        <v>500</v>
      </c>
      <c r="AL175" s="12" cm="1">
        <f t="array" ref="AL175">IFERROR(MATCH(1,($AJ175=Substation_Info!$B$5:$B$322)*($AK175=Substation_Info!$C$5:$C$322),0),"notfound")</f>
        <v>295</v>
      </c>
      <c r="AM175" s="12">
        <f>IF($AL175="notfound",IFERROR(INDEX(Queue_Subname_list!$D$2:$D$594,MATCH($AI175,Queue_Subname_list!$A$2:$A$594,0),1),"not found"),0)</f>
        <v>0</v>
      </c>
      <c r="AN175" s="12">
        <f>IF($AL175="notfound",IFERROR(INDEX(Queue_Subname_list!$E$2:$E$594,MATCH($AI175,Queue_Subname_list!$A$2:$A$594,0),1),"not found"),0)</f>
        <v>0</v>
      </c>
      <c r="AO175" s="12" t="str" cm="1">
        <f t="array" ref="AO175">IF(AM175=0, "N/A",IFERROR(MATCH(1,($AM175=Substation_Info!$B$5:$B$322)*($AN175=Substation_Info!$C$5:$C$322),0),"notfound"))</f>
        <v>N/A</v>
      </c>
      <c r="AP175" s="12">
        <f t="shared" si="15"/>
        <v>1</v>
      </c>
      <c r="AQ175" s="11">
        <v>44926.333333333299</v>
      </c>
      <c r="AR175" s="11">
        <v>45703.333333333299</v>
      </c>
      <c r="AS175" s="10" t="s">
        <v>82</v>
      </c>
      <c r="AT175" s="10" t="s">
        <v>59</v>
      </c>
      <c r="AU175" s="10" t="s">
        <v>59</v>
      </c>
      <c r="AV175" s="10" t="s">
        <v>82</v>
      </c>
      <c r="AW175" s="10"/>
    </row>
    <row r="176" spans="1:49" s="26" customFormat="1" ht="25" x14ac:dyDescent="0.25">
      <c r="A176" s="32" t="s">
        <v>437</v>
      </c>
      <c r="B176" s="10">
        <v>1647</v>
      </c>
      <c r="C176" s="11">
        <v>43557</v>
      </c>
      <c r="D176" s="11">
        <v>43570.291666666701</v>
      </c>
      <c r="E176" s="10" t="s">
        <v>49</v>
      </c>
      <c r="F176" s="10" t="s">
        <v>384</v>
      </c>
      <c r="G176" s="10" t="s">
        <v>63</v>
      </c>
      <c r="H176" s="10" t="s">
        <v>74</v>
      </c>
      <c r="I176" s="10"/>
      <c r="J176" s="10" t="s">
        <v>70</v>
      </c>
      <c r="K176" s="10" t="s">
        <v>75</v>
      </c>
      <c r="L176" s="10"/>
      <c r="M176" s="10">
        <v>700</v>
      </c>
      <c r="N176" s="10">
        <v>700</v>
      </c>
      <c r="O176" s="10"/>
      <c r="P176" s="10">
        <v>700</v>
      </c>
      <c r="Q176" s="10" t="s">
        <v>65</v>
      </c>
      <c r="R176" s="10" t="s">
        <v>53</v>
      </c>
      <c r="S176" s="10" t="str" cm="1">
        <f t="array" ref="S176">IFERROR(INDEX(Queue_Subname_list!$K$3:$K$22,MATCH(1,($J176=Queue_Subname_list!$L$3:$L$22)*($K176=Queue_Subname_list!$M$3:$M$22)*($L176=Queue_Subname_list!$N$3:$N$22),0)),"Other")</f>
        <v>Solar-Hybrid</v>
      </c>
      <c r="T176" s="10">
        <f>IF(J176=Queue_Subname_list!$L$9,MIN(M176,P176),0)+IF(K176=Queue_Subname_list!$L$9,MIN(N176,P176),0)+IF(L176=Queue_Subname_list!$L$9,MIN(O176,P176),0)</f>
        <v>700</v>
      </c>
      <c r="U176" s="10">
        <f>IF(J176=Queue_Subname_list!$L$4,MIN(M176,P176),0)+IF(K176=Queue_Subname_list!$L$4,MIN(N176,P176),0)+IF(L176=Queue_Subname_list!$L$4,MIN(O176,P176),0)</f>
        <v>0</v>
      </c>
      <c r="V176" s="10">
        <f>IF(Q176="Energy Only",0,IF(S176="Wind Turbine",MIN(U176,P176),IF(OR(S176="Wind-Hybrid", S176="Wind-Solar-Hybrid"),MIN(MAX(P176-T176,0)/INDEX(Queue_Subname_list!$R$6:$T$6,1,MATCH(AH176,Queue_Subname_list!$R$4:$T$4,0)),U176),0)))</f>
        <v>0</v>
      </c>
      <c r="W176" s="10">
        <f t="shared" si="11"/>
        <v>0</v>
      </c>
      <c r="X176" s="10">
        <f>IF(AND(S176="Offshore Wind",OR(Q176="Full Capacity",Q176="Partial Capacity")),IF(J176=Queue_Subname_list!$L$5,M176,0)+IF(K176=Queue_Subname_list!$L$5,N176,0),0)</f>
        <v>0</v>
      </c>
      <c r="Y176" s="10">
        <f>IF(AND(S176="Offshore Wind",Q176="Energy Only"),IF(J176=Queue_Subname_list!$L$5,M176,0)+IF(K176=Queue_Subname_list!$L$5,N176,0),0)</f>
        <v>0</v>
      </c>
      <c r="Z176" s="10">
        <f>IF(J176=Queue_Subname_list!$L$8,MIN(M176,P176),0)+IF(K176=Queue_Subname_list!$L$8,MIN(N176,P176),0)+IF(L176=Queue_Subname_list!$L$8,MIN(O176,P176),0)</f>
        <v>700</v>
      </c>
      <c r="AA176" s="10">
        <f>IF(Q176="Energy Only",0,IF(S176="Solar",MIN(Z176,P176),IF(S176="Solar-Hybrid",MIN(MAX(P176-T176,0)/INDEX(Queue_Subname_list!$R$5:$T$5,1,MATCH(AH176,Queue_Subname_list!$R$4:$T$4,0)),MAX(P176-T176*0.5,0)/INDEX(Queue_Subname_list!$U$5:$W$5,1,MATCH(AH176,Queue_Subname_list!$U$4:$W$4,0)),Z176),0)))</f>
        <v>0</v>
      </c>
      <c r="AB176" s="10">
        <f t="shared" si="12"/>
        <v>700</v>
      </c>
      <c r="AC176" s="10">
        <f>IF(J176=Queue_Subname_list!$L$3,MIN(M176,P176),0)+IF(K176=Queue_Subname_list!$L$3,MIN(N176,P176),0)+IF(L176=Queue_Subname_list!$L$3,MIN(O176,P176),0)</f>
        <v>0</v>
      </c>
      <c r="AD176" s="10">
        <f t="shared" si="13"/>
        <v>0</v>
      </c>
      <c r="AE176" s="10" t="s">
        <v>96</v>
      </c>
      <c r="AF176" s="10" t="s">
        <v>97</v>
      </c>
      <c r="AG176" s="10" t="s">
        <v>71</v>
      </c>
      <c r="AH176" s="10" t="str">
        <f t="shared" si="14"/>
        <v>SCE</v>
      </c>
      <c r="AI176" s="12" t="s">
        <v>368</v>
      </c>
      <c r="AJ176" s="12" t="str">
        <f>IFERROR(INDEX(Queue_Subname_list!$B$2:$B$598,MATCH($AI176,Queue_Subname_list!$A$2:$A$598,0),1),"not found")</f>
        <v>Mohave</v>
      </c>
      <c r="AK176" s="12">
        <f>IFERROR(INDEX(Queue_Subname_list!$C$2:$C$598,MATCH($AI176,Queue_Subname_list!$A$2:$A$598,0),1),"not found")</f>
        <v>500</v>
      </c>
      <c r="AL176" s="12" cm="1">
        <f t="array" ref="AL176">IFERROR(MATCH(1,($AJ176=Substation_Info!$B$5:$B$322)*($AK176=Substation_Info!$C$5:$C$322),0),"notfound")</f>
        <v>179</v>
      </c>
      <c r="AM176" s="12">
        <f>IF($AL176="notfound",IFERROR(INDEX(Queue_Subname_list!$D$2:$D$594,MATCH($AI176,Queue_Subname_list!$A$2:$A$594,0),1),"not found"),0)</f>
        <v>0</v>
      </c>
      <c r="AN176" s="12">
        <f>IF($AL176="notfound",IFERROR(INDEX(Queue_Subname_list!$E$2:$E$594,MATCH($AI176,Queue_Subname_list!$A$2:$A$594,0),1),"not found"),0)</f>
        <v>0</v>
      </c>
      <c r="AO176" s="12" t="str" cm="1">
        <f t="array" ref="AO176">IF(AM176=0, "N/A",IFERROR(MATCH(1,($AM176=Substation_Info!$B$5:$B$322)*($AN176=Substation_Info!$C$5:$C$322),0),"notfound"))</f>
        <v>N/A</v>
      </c>
      <c r="AP176" s="12">
        <f t="shared" si="15"/>
        <v>1</v>
      </c>
      <c r="AQ176" s="11">
        <v>44835.291666666701</v>
      </c>
      <c r="AR176" s="11">
        <v>45748.291666666701</v>
      </c>
      <c r="AS176" s="10" t="s">
        <v>82</v>
      </c>
      <c r="AT176" s="10" t="s">
        <v>59</v>
      </c>
      <c r="AU176" s="10" t="s">
        <v>59</v>
      </c>
      <c r="AV176" s="10" t="s">
        <v>82</v>
      </c>
      <c r="AW176" s="10"/>
    </row>
    <row r="177" spans="1:49" s="26" customFormat="1" ht="25" x14ac:dyDescent="0.25">
      <c r="A177" s="32" t="s">
        <v>438</v>
      </c>
      <c r="B177" s="10">
        <v>1649</v>
      </c>
      <c r="C177" s="11">
        <v>43560</v>
      </c>
      <c r="D177" s="11">
        <v>43570.291666666701</v>
      </c>
      <c r="E177" s="10" t="s">
        <v>49</v>
      </c>
      <c r="F177" s="10" t="s">
        <v>384</v>
      </c>
      <c r="G177" s="10" t="s">
        <v>63</v>
      </c>
      <c r="H177" s="10" t="s">
        <v>74</v>
      </c>
      <c r="I177" s="10"/>
      <c r="J177" s="10" t="s">
        <v>70</v>
      </c>
      <c r="K177" s="10" t="s">
        <v>75</v>
      </c>
      <c r="L177" s="10"/>
      <c r="M177" s="10">
        <v>150</v>
      </c>
      <c r="N177" s="10">
        <v>300</v>
      </c>
      <c r="O177" s="10"/>
      <c r="P177" s="10">
        <v>300</v>
      </c>
      <c r="Q177" s="10" t="s">
        <v>52</v>
      </c>
      <c r="R177" s="10" t="s">
        <v>53</v>
      </c>
      <c r="S177" s="10" t="str" cm="1">
        <f t="array" ref="S177">IFERROR(INDEX(Queue_Subname_list!$K$3:$K$22,MATCH(1,($J177=Queue_Subname_list!$L$3:$L$22)*($K177=Queue_Subname_list!$M$3:$M$22)*($L177=Queue_Subname_list!$N$3:$N$22),0)),"Other")</f>
        <v>Solar-Hybrid</v>
      </c>
      <c r="T177" s="10">
        <f>IF(J177=Queue_Subname_list!$L$9,MIN(M177,P177),0)+IF(K177=Queue_Subname_list!$L$9,MIN(N177,P177),0)+IF(L177=Queue_Subname_list!$L$9,MIN(O177,P177),0)</f>
        <v>150</v>
      </c>
      <c r="U177" s="10">
        <f>IF(J177=Queue_Subname_list!$L$4,MIN(M177,P177),0)+IF(K177=Queue_Subname_list!$L$4,MIN(N177,P177),0)+IF(L177=Queue_Subname_list!$L$4,MIN(O177,P177),0)</f>
        <v>0</v>
      </c>
      <c r="V177" s="10">
        <f>IF(Q177="Energy Only",0,IF(S177="Wind Turbine",MIN(U177,P177),IF(OR(S177="Wind-Hybrid", S177="Wind-Solar-Hybrid"),MIN(MAX(P177-T177,0)/INDEX(Queue_Subname_list!$R$6:$T$6,1,MATCH(AH177,Queue_Subname_list!$R$4:$T$4,0)),U177),0)))</f>
        <v>0</v>
      </c>
      <c r="W177" s="10">
        <f t="shared" si="11"/>
        <v>0</v>
      </c>
      <c r="X177" s="10">
        <f>IF(AND(S177="Offshore Wind",OR(Q177="Full Capacity",Q177="Partial Capacity")),IF(J177=Queue_Subname_list!$L$5,M177,0)+IF(K177=Queue_Subname_list!$L$5,N177,0),0)</f>
        <v>0</v>
      </c>
      <c r="Y177" s="10">
        <f>IF(AND(S177="Offshore Wind",Q177="Energy Only"),IF(J177=Queue_Subname_list!$L$5,M177,0)+IF(K177=Queue_Subname_list!$L$5,N177,0),0)</f>
        <v>0</v>
      </c>
      <c r="Z177" s="10">
        <f>IF(J177=Queue_Subname_list!$L$8,MIN(M177,P177),0)+IF(K177=Queue_Subname_list!$L$8,MIN(N177,P177),0)+IF(L177=Queue_Subname_list!$L$8,MIN(O177,P177),0)</f>
        <v>300</v>
      </c>
      <c r="AA177" s="10">
        <f>IF(Q177="Energy Only",0,IF(S177="Solar",MIN(Z177,P177),IF(S177="Solar-Hybrid",MIN(MAX(P177-T177,0)/INDEX(Queue_Subname_list!$R$5:$T$5,1,MATCH(AH177,Queue_Subname_list!$R$4:$T$4,0)),MAX(P177-T177*0.5,0)/INDEX(Queue_Subname_list!$U$5:$W$5,1,MATCH(AH177,Queue_Subname_list!$U$4:$W$4,0)),Z177),0)))</f>
        <v>300</v>
      </c>
      <c r="AB177" s="10">
        <f t="shared" si="12"/>
        <v>0</v>
      </c>
      <c r="AC177" s="10">
        <f>IF(J177=Queue_Subname_list!$L$3,MIN(M177,P177),0)+IF(K177=Queue_Subname_list!$L$3,MIN(N177,P177),0)+IF(L177=Queue_Subname_list!$L$3,MIN(O177,P177),0)</f>
        <v>0</v>
      </c>
      <c r="AD177" s="10">
        <f t="shared" si="13"/>
        <v>0</v>
      </c>
      <c r="AE177" s="10" t="s">
        <v>439</v>
      </c>
      <c r="AF177" s="10" t="s">
        <v>97</v>
      </c>
      <c r="AG177" s="10" t="s">
        <v>163</v>
      </c>
      <c r="AH177" s="10" t="str">
        <f t="shared" si="14"/>
        <v>SCE</v>
      </c>
      <c r="AI177" s="12" t="s">
        <v>440</v>
      </c>
      <c r="AJ177" s="12" t="str">
        <f>IFERROR(INDEX(Queue_Subname_list!$B$2:$B$598,MATCH($AI177,Queue_Subname_list!$A$2:$A$598,0),1),"not found")</f>
        <v>Innovation</v>
      </c>
      <c r="AK177" s="12">
        <f>IFERROR(INDEX(Queue_Subname_list!$C$2:$C$598,MATCH($AI177,Queue_Subname_list!$A$2:$A$598,0),1),"not found")</f>
        <v>230</v>
      </c>
      <c r="AL177" s="12" cm="1">
        <f t="array" ref="AL177">IFERROR(MATCH(1,($AJ177=Substation_Info!$B$5:$B$322)*($AK177=Substation_Info!$C$5:$C$322),0),"notfound")</f>
        <v>115</v>
      </c>
      <c r="AM177" s="12">
        <f>IF($AL177="notfound",IFERROR(INDEX(Queue_Subname_list!$D$2:$D$594,MATCH($AI177,Queue_Subname_list!$A$2:$A$594,0),1),"not found"),0)</f>
        <v>0</v>
      </c>
      <c r="AN177" s="12">
        <f>IF($AL177="notfound",IFERROR(INDEX(Queue_Subname_list!$E$2:$E$594,MATCH($AI177,Queue_Subname_list!$A$2:$A$594,0),1),"not found"),0)</f>
        <v>0</v>
      </c>
      <c r="AO177" s="12" t="str" cm="1">
        <f t="array" ref="AO177">IF(AM177=0, "N/A",IFERROR(MATCH(1,($AM177=Substation_Info!$B$5:$B$322)*($AN177=Substation_Info!$C$5:$C$322),0),"notfound"))</f>
        <v>N/A</v>
      </c>
      <c r="AP177" s="12">
        <f t="shared" si="15"/>
        <v>1</v>
      </c>
      <c r="AQ177" s="11">
        <v>45261.333333333299</v>
      </c>
      <c r="AR177" s="11">
        <v>45809.291666666701</v>
      </c>
      <c r="AS177" s="10" t="s">
        <v>82</v>
      </c>
      <c r="AT177" s="10" t="s">
        <v>59</v>
      </c>
      <c r="AU177" s="10" t="s">
        <v>59</v>
      </c>
      <c r="AV177" s="10" t="s">
        <v>82</v>
      </c>
      <c r="AW177" s="10" t="s">
        <v>61</v>
      </c>
    </row>
    <row r="178" spans="1:49" s="26" customFormat="1" ht="25" x14ac:dyDescent="0.25">
      <c r="A178" s="32" t="s">
        <v>441</v>
      </c>
      <c r="B178" s="10">
        <v>1650</v>
      </c>
      <c r="C178" s="11">
        <v>43570</v>
      </c>
      <c r="D178" s="11">
        <v>43570.291666666701</v>
      </c>
      <c r="E178" s="10" t="s">
        <v>49</v>
      </c>
      <c r="F178" s="10" t="s">
        <v>384</v>
      </c>
      <c r="G178" s="10" t="s">
        <v>74</v>
      </c>
      <c r="H178" s="10" t="s">
        <v>63</v>
      </c>
      <c r="I178" s="10"/>
      <c r="J178" s="10" t="s">
        <v>75</v>
      </c>
      <c r="K178" s="10" t="s">
        <v>70</v>
      </c>
      <c r="L178" s="10"/>
      <c r="M178" s="10">
        <v>204</v>
      </c>
      <c r="N178" s="10">
        <v>200</v>
      </c>
      <c r="O178" s="10"/>
      <c r="P178" s="10">
        <v>200</v>
      </c>
      <c r="Q178" s="10" t="s">
        <v>52</v>
      </c>
      <c r="R178" s="10" t="s">
        <v>53</v>
      </c>
      <c r="S178" s="10" t="str" cm="1">
        <f t="array" ref="S178">IFERROR(INDEX(Queue_Subname_list!$K$3:$K$22,MATCH(1,($J178=Queue_Subname_list!$L$3:$L$22)*($K178=Queue_Subname_list!$M$3:$M$22)*($L178=Queue_Subname_list!$N$3:$N$22),0)),"Other")</f>
        <v>Solar-Hybrid</v>
      </c>
      <c r="T178" s="10">
        <f>IF(J178=Queue_Subname_list!$L$9,MIN(M178,P178),0)+IF(K178=Queue_Subname_list!$L$9,MIN(N178,P178),0)+IF(L178=Queue_Subname_list!$L$9,MIN(O178,P178),0)</f>
        <v>200</v>
      </c>
      <c r="U178" s="10">
        <f>IF(J178=Queue_Subname_list!$L$4,MIN(M178,P178),0)+IF(K178=Queue_Subname_list!$L$4,MIN(N178,P178),0)+IF(L178=Queue_Subname_list!$L$4,MIN(O178,P178),0)</f>
        <v>0</v>
      </c>
      <c r="V178" s="10">
        <f>IF(Q178="Energy Only",0,IF(S178="Wind Turbine",MIN(U178,P178),IF(OR(S178="Wind-Hybrid", S178="Wind-Solar-Hybrid"),MIN(MAX(P178-T178,0)/INDEX(Queue_Subname_list!$R$6:$T$6,1,MATCH(AH178,Queue_Subname_list!$R$4:$T$4,0)),U178),0)))</f>
        <v>0</v>
      </c>
      <c r="W178" s="10">
        <f t="shared" si="11"/>
        <v>0</v>
      </c>
      <c r="X178" s="10">
        <f>IF(AND(S178="Offshore Wind",OR(Q178="Full Capacity",Q178="Partial Capacity")),IF(J178=Queue_Subname_list!$L$5,M178,0)+IF(K178=Queue_Subname_list!$L$5,N178,0),0)</f>
        <v>0</v>
      </c>
      <c r="Y178" s="10">
        <f>IF(AND(S178="Offshore Wind",Q178="Energy Only"),IF(J178=Queue_Subname_list!$L$5,M178,0)+IF(K178=Queue_Subname_list!$L$5,N178,0),0)</f>
        <v>0</v>
      </c>
      <c r="Z178" s="10">
        <f>IF(J178=Queue_Subname_list!$L$8,MIN(M178,P178),0)+IF(K178=Queue_Subname_list!$L$8,MIN(N178,P178),0)+IF(L178=Queue_Subname_list!$L$8,MIN(O178,P178),0)</f>
        <v>200</v>
      </c>
      <c r="AA178" s="10">
        <f>IF(Q178="Energy Only",0,IF(S178="Solar",MIN(Z178,P178),IF(S178="Solar-Hybrid",MIN(MAX(P178-T178,0)/INDEX(Queue_Subname_list!$R$5:$T$5,1,MATCH(AH178,Queue_Subname_list!$R$4:$T$4,0)),MAX(P178-T178*0.5,0)/INDEX(Queue_Subname_list!$U$5:$W$5,1,MATCH(AH178,Queue_Subname_list!$U$4:$W$4,0)),Z178),0)))</f>
        <v>0</v>
      </c>
      <c r="AB178" s="10">
        <f t="shared" si="12"/>
        <v>200</v>
      </c>
      <c r="AC178" s="10">
        <f>IF(J178=Queue_Subname_list!$L$3,MIN(M178,P178),0)+IF(K178=Queue_Subname_list!$L$3,MIN(N178,P178),0)+IF(L178=Queue_Subname_list!$L$3,MIN(O178,P178),0)</f>
        <v>0</v>
      </c>
      <c r="AD178" s="10">
        <f t="shared" si="13"/>
        <v>0</v>
      </c>
      <c r="AE178" s="10" t="s">
        <v>142</v>
      </c>
      <c r="AF178" s="10" t="s">
        <v>97</v>
      </c>
      <c r="AG178" s="10" t="s">
        <v>163</v>
      </c>
      <c r="AH178" s="10" t="str">
        <f t="shared" si="14"/>
        <v>SCE</v>
      </c>
      <c r="AI178" s="12" t="s">
        <v>442</v>
      </c>
      <c r="AJ178" s="12" t="str">
        <f>IFERROR(INDEX(Queue_Subname_list!$B$2:$B$598,MATCH($AI178,Queue_Subname_list!$A$2:$A$598,0),1),"not found")</f>
        <v>Trout Canyon (fka Crazy Eyes)</v>
      </c>
      <c r="AK178" s="12">
        <f>IFERROR(INDEX(Queue_Subname_list!$C$2:$C$598,MATCH($AI178,Queue_Subname_list!$A$2:$A$598,0),1),"not found")</f>
        <v>230</v>
      </c>
      <c r="AL178" s="12" cm="1">
        <f t="array" ref="AL178">IFERROR(MATCH(1,($AJ178=Substation_Info!$B$5:$B$322)*($AK178=Substation_Info!$C$5:$C$322),0),"notfound")</f>
        <v>289</v>
      </c>
      <c r="AM178" s="12">
        <f>IF($AL178="notfound",IFERROR(INDEX(Queue_Subname_list!$D$2:$D$594,MATCH($AI178,Queue_Subname_list!$A$2:$A$594,0),1),"not found"),0)</f>
        <v>0</v>
      </c>
      <c r="AN178" s="12">
        <f>IF($AL178="notfound",IFERROR(INDEX(Queue_Subname_list!$E$2:$E$594,MATCH($AI178,Queue_Subname_list!$A$2:$A$594,0),1),"not found"),0)</f>
        <v>0</v>
      </c>
      <c r="AO178" s="12" t="str" cm="1">
        <f t="array" ref="AO178">IF(AM178=0, "N/A",IFERROR(MATCH(1,($AM178=Substation_Info!$B$5:$B$322)*($AN178=Substation_Info!$C$5:$C$322),0),"notfound"))</f>
        <v>N/A</v>
      </c>
      <c r="AP178" s="12">
        <f t="shared" si="15"/>
        <v>1</v>
      </c>
      <c r="AQ178" s="11">
        <v>44895.333333333299</v>
      </c>
      <c r="AR178" s="11">
        <v>45901.291666666701</v>
      </c>
      <c r="AS178" s="10" t="s">
        <v>82</v>
      </c>
      <c r="AT178" s="10" t="s">
        <v>59</v>
      </c>
      <c r="AU178" s="10" t="s">
        <v>59</v>
      </c>
      <c r="AV178" s="10" t="s">
        <v>82</v>
      </c>
      <c r="AW178" s="10" t="s">
        <v>156</v>
      </c>
    </row>
    <row r="179" spans="1:49" s="26" customFormat="1" ht="37.5" x14ac:dyDescent="0.25">
      <c r="A179" s="32" t="s">
        <v>443</v>
      </c>
      <c r="B179" s="10">
        <v>1654</v>
      </c>
      <c r="C179" s="11">
        <v>43564</v>
      </c>
      <c r="D179" s="11">
        <v>43570.291666666701</v>
      </c>
      <c r="E179" s="10" t="s">
        <v>49</v>
      </c>
      <c r="F179" s="10" t="s">
        <v>384</v>
      </c>
      <c r="G179" s="10" t="s">
        <v>74</v>
      </c>
      <c r="H179" s="10" t="s">
        <v>63</v>
      </c>
      <c r="I179" s="10"/>
      <c r="J179" s="10" t="s">
        <v>75</v>
      </c>
      <c r="K179" s="10" t="s">
        <v>70</v>
      </c>
      <c r="L179" s="10"/>
      <c r="M179" s="10">
        <v>261.95400000000001</v>
      </c>
      <c r="N179" s="10">
        <v>254.98</v>
      </c>
      <c r="O179" s="10"/>
      <c r="P179" s="10">
        <v>250</v>
      </c>
      <c r="Q179" s="10" t="s">
        <v>65</v>
      </c>
      <c r="R179" s="10" t="s">
        <v>53</v>
      </c>
      <c r="S179" s="10" t="str" cm="1">
        <f t="array" ref="S179">IFERROR(INDEX(Queue_Subname_list!$K$3:$K$22,MATCH(1,($J179=Queue_Subname_list!$L$3:$L$22)*($K179=Queue_Subname_list!$M$3:$M$22)*($L179=Queue_Subname_list!$N$3:$N$22),0)),"Other")</f>
        <v>Solar-Hybrid</v>
      </c>
      <c r="T179" s="10">
        <f>IF(J179=Queue_Subname_list!$L$9,MIN(M179,P179),0)+IF(K179=Queue_Subname_list!$L$9,MIN(N179,P179),0)+IF(L179=Queue_Subname_list!$L$9,MIN(O179,P179),0)</f>
        <v>250</v>
      </c>
      <c r="U179" s="10">
        <f>IF(J179=Queue_Subname_list!$L$4,MIN(M179,P179),0)+IF(K179=Queue_Subname_list!$L$4,MIN(N179,P179),0)+IF(L179=Queue_Subname_list!$L$4,MIN(O179,P179),0)</f>
        <v>0</v>
      </c>
      <c r="V179" s="10">
        <f>IF(Q179="Energy Only",0,IF(S179="Wind Turbine",MIN(U179,P179),IF(OR(S179="Wind-Hybrid", S179="Wind-Solar-Hybrid"),MIN(MAX(P179-T179,0)/INDEX(Queue_Subname_list!$R$6:$T$6,1,MATCH(AH179,Queue_Subname_list!$R$4:$T$4,0)),U179),0)))</f>
        <v>0</v>
      </c>
      <c r="W179" s="10">
        <f t="shared" si="11"/>
        <v>0</v>
      </c>
      <c r="X179" s="10">
        <f>IF(AND(S179="Offshore Wind",OR(Q179="Full Capacity",Q179="Partial Capacity")),IF(J179=Queue_Subname_list!$L$5,M179,0)+IF(K179=Queue_Subname_list!$L$5,N179,0),0)</f>
        <v>0</v>
      </c>
      <c r="Y179" s="10">
        <f>IF(AND(S179="Offshore Wind",Q179="Energy Only"),IF(J179=Queue_Subname_list!$L$5,M179,0)+IF(K179=Queue_Subname_list!$L$5,N179,0),0)</f>
        <v>0</v>
      </c>
      <c r="Z179" s="10">
        <f>IF(J179=Queue_Subname_list!$L$8,MIN(M179,P179),0)+IF(K179=Queue_Subname_list!$L$8,MIN(N179,P179),0)+IF(L179=Queue_Subname_list!$L$8,MIN(O179,P179),0)</f>
        <v>250</v>
      </c>
      <c r="AA179" s="10">
        <f>IF(Q179="Energy Only",0,IF(S179="Solar",MIN(Z179,P179),IF(S179="Solar-Hybrid",MIN(MAX(P179-T179,0)/INDEX(Queue_Subname_list!$R$5:$T$5,1,MATCH(AH179,Queue_Subname_list!$R$4:$T$4,0)),MAX(P179-T179*0.5,0)/INDEX(Queue_Subname_list!$U$5:$W$5,1,MATCH(AH179,Queue_Subname_list!$U$4:$W$4,0)),Z179),0)))</f>
        <v>0</v>
      </c>
      <c r="AB179" s="10">
        <f t="shared" si="12"/>
        <v>250</v>
      </c>
      <c r="AC179" s="10">
        <f>IF(J179=Queue_Subname_list!$L$3,MIN(M179,P179),0)+IF(K179=Queue_Subname_list!$L$3,MIN(N179,P179),0)+IF(L179=Queue_Subname_list!$L$3,MIN(O179,P179),0)</f>
        <v>0</v>
      </c>
      <c r="AD179" s="10">
        <f t="shared" si="13"/>
        <v>0</v>
      </c>
      <c r="AE179" s="10" t="s">
        <v>96</v>
      </c>
      <c r="AF179" s="10" t="s">
        <v>97</v>
      </c>
      <c r="AG179" s="10" t="s">
        <v>163</v>
      </c>
      <c r="AH179" s="10" t="str">
        <f t="shared" si="14"/>
        <v>SCE</v>
      </c>
      <c r="AI179" s="12" t="s">
        <v>444</v>
      </c>
      <c r="AJ179" s="12" t="str">
        <f>IFERROR(INDEX(Queue_Subname_list!$B$2:$B$598,MATCH($AI179,Queue_Subname_list!$A$2:$A$598,0),1),"not found")</f>
        <v>Trout Canyon (fka Crazy Eyes)</v>
      </c>
      <c r="AK179" s="12">
        <f>IFERROR(INDEX(Queue_Subname_list!$C$2:$C$598,MATCH($AI179,Queue_Subname_list!$A$2:$A$598,0),1),"not found")</f>
        <v>230</v>
      </c>
      <c r="AL179" s="12" cm="1">
        <f t="array" ref="AL179">IFERROR(MATCH(1,($AJ179=Substation_Info!$B$5:$B$322)*($AK179=Substation_Info!$C$5:$C$322),0),"notfound")</f>
        <v>289</v>
      </c>
      <c r="AM179" s="12">
        <f>IF($AL179="notfound",IFERROR(INDEX(Queue_Subname_list!$D$2:$D$594,MATCH($AI179,Queue_Subname_list!$A$2:$A$594,0),1),"not found"),0)</f>
        <v>0</v>
      </c>
      <c r="AN179" s="12">
        <f>IF($AL179="notfound",IFERROR(INDEX(Queue_Subname_list!$E$2:$E$594,MATCH($AI179,Queue_Subname_list!$A$2:$A$594,0),1),"not found"),0)</f>
        <v>0</v>
      </c>
      <c r="AO179" s="12" t="str" cm="1">
        <f t="array" ref="AO179">IF(AM179=0, "N/A",IFERROR(MATCH(1,($AM179=Substation_Info!$B$5:$B$322)*($AN179=Substation_Info!$C$5:$C$322),0),"notfound"))</f>
        <v>N/A</v>
      </c>
      <c r="AP179" s="12">
        <f t="shared" si="15"/>
        <v>1</v>
      </c>
      <c r="AQ179" s="11">
        <v>46022.333333333299</v>
      </c>
      <c r="AR179" s="11">
        <v>46022.333333333299</v>
      </c>
      <c r="AS179" s="10" t="s">
        <v>82</v>
      </c>
      <c r="AT179" s="10" t="s">
        <v>59</v>
      </c>
      <c r="AU179" s="10" t="s">
        <v>59</v>
      </c>
      <c r="AV179" s="10" t="s">
        <v>82</v>
      </c>
      <c r="AW179" s="10" t="s">
        <v>156</v>
      </c>
    </row>
    <row r="180" spans="1:49" s="26" customFormat="1" ht="25" x14ac:dyDescent="0.25">
      <c r="A180" s="32" t="s">
        <v>445</v>
      </c>
      <c r="B180" s="10">
        <v>1655</v>
      </c>
      <c r="C180" s="11">
        <v>43567</v>
      </c>
      <c r="D180" s="11">
        <v>43567.291666666701</v>
      </c>
      <c r="E180" s="10" t="s">
        <v>49</v>
      </c>
      <c r="F180" s="10" t="s">
        <v>384</v>
      </c>
      <c r="G180" s="10" t="s">
        <v>63</v>
      </c>
      <c r="H180" s="10" t="s">
        <v>74</v>
      </c>
      <c r="I180" s="10"/>
      <c r="J180" s="10" t="s">
        <v>70</v>
      </c>
      <c r="K180" s="10" t="s">
        <v>75</v>
      </c>
      <c r="L180" s="10"/>
      <c r="M180" s="10">
        <v>200</v>
      </c>
      <c r="N180" s="10">
        <v>441</v>
      </c>
      <c r="O180" s="10"/>
      <c r="P180" s="10">
        <v>400</v>
      </c>
      <c r="Q180" s="10" t="s">
        <v>52</v>
      </c>
      <c r="R180" s="10" t="s">
        <v>53</v>
      </c>
      <c r="S180" s="10" t="str" cm="1">
        <f t="array" ref="S180">IFERROR(INDEX(Queue_Subname_list!$K$3:$K$22,MATCH(1,($J180=Queue_Subname_list!$L$3:$L$22)*($K180=Queue_Subname_list!$M$3:$M$22)*($L180=Queue_Subname_list!$N$3:$N$22),0)),"Other")</f>
        <v>Solar-Hybrid</v>
      </c>
      <c r="T180" s="10">
        <f>IF(J180=Queue_Subname_list!$L$9,MIN(M180,P180),0)+IF(K180=Queue_Subname_list!$L$9,MIN(N180,P180),0)+IF(L180=Queue_Subname_list!$L$9,MIN(O180,P180),0)</f>
        <v>200</v>
      </c>
      <c r="U180" s="10">
        <f>IF(J180=Queue_Subname_list!$L$4,MIN(M180,P180),0)+IF(K180=Queue_Subname_list!$L$4,MIN(N180,P180),0)+IF(L180=Queue_Subname_list!$L$4,MIN(O180,P180),0)</f>
        <v>0</v>
      </c>
      <c r="V180" s="10">
        <f>IF(Q180="Energy Only",0,IF(S180="Wind Turbine",MIN(U180,P180),IF(OR(S180="Wind-Hybrid", S180="Wind-Solar-Hybrid"),MIN(MAX(P180-T180,0)/INDEX(Queue_Subname_list!$R$6:$T$6,1,MATCH(AH180,Queue_Subname_list!$R$4:$T$4,0)),U180),0)))</f>
        <v>0</v>
      </c>
      <c r="W180" s="10">
        <f t="shared" si="11"/>
        <v>0</v>
      </c>
      <c r="X180" s="10">
        <f>IF(AND(S180="Offshore Wind",OR(Q180="Full Capacity",Q180="Partial Capacity")),IF(J180=Queue_Subname_list!$L$5,M180,0)+IF(K180=Queue_Subname_list!$L$5,N180,0),0)</f>
        <v>0</v>
      </c>
      <c r="Y180" s="10">
        <f>IF(AND(S180="Offshore Wind",Q180="Energy Only"),IF(J180=Queue_Subname_list!$L$5,M180,0)+IF(K180=Queue_Subname_list!$L$5,N180,0),0)</f>
        <v>0</v>
      </c>
      <c r="Z180" s="10">
        <f>IF(J180=Queue_Subname_list!$L$8,MIN(M180,P180),0)+IF(K180=Queue_Subname_list!$L$8,MIN(N180,P180),0)+IF(L180=Queue_Subname_list!$L$8,MIN(O180,P180),0)</f>
        <v>400</v>
      </c>
      <c r="AA180" s="10">
        <f>IF(Q180="Energy Only",0,IF(S180="Solar",MIN(Z180,P180),IF(S180="Solar-Hybrid",MIN(MAX(P180-T180,0)/INDEX(Queue_Subname_list!$R$5:$T$5,1,MATCH(AH180,Queue_Subname_list!$R$4:$T$4,0)),MAX(P180-T180*0.5,0)/INDEX(Queue_Subname_list!$U$5:$W$5,1,MATCH(AH180,Queue_Subname_list!$U$4:$W$4,0)),Z180),0)))</f>
        <v>400</v>
      </c>
      <c r="AB180" s="10">
        <f t="shared" si="12"/>
        <v>0</v>
      </c>
      <c r="AC180" s="10">
        <f>IF(J180=Queue_Subname_list!$L$3,MIN(M180,P180),0)+IF(K180=Queue_Subname_list!$L$3,MIN(N180,P180),0)+IF(L180=Queue_Subname_list!$L$3,MIN(O180,P180),0)</f>
        <v>0</v>
      </c>
      <c r="AD180" s="10">
        <f t="shared" si="13"/>
        <v>0</v>
      </c>
      <c r="AE180" s="10" t="s">
        <v>446</v>
      </c>
      <c r="AF180" s="10" t="s">
        <v>97</v>
      </c>
      <c r="AG180" s="10" t="s">
        <v>163</v>
      </c>
      <c r="AH180" s="10" t="str">
        <f t="shared" si="14"/>
        <v>SCE</v>
      </c>
      <c r="AI180" s="12" t="s">
        <v>442</v>
      </c>
      <c r="AJ180" s="12" t="str">
        <f>IFERROR(INDEX(Queue_Subname_list!$B$2:$B$598,MATCH($AI180,Queue_Subname_list!$A$2:$A$598,0),1),"not found")</f>
        <v>Trout Canyon (fka Crazy Eyes)</v>
      </c>
      <c r="AK180" s="12">
        <f>IFERROR(INDEX(Queue_Subname_list!$C$2:$C$598,MATCH($AI180,Queue_Subname_list!$A$2:$A$598,0),1),"not found")</f>
        <v>230</v>
      </c>
      <c r="AL180" s="12" cm="1">
        <f t="array" ref="AL180">IFERROR(MATCH(1,($AJ180=Substation_Info!$B$5:$B$322)*($AK180=Substation_Info!$C$5:$C$322),0),"notfound")</f>
        <v>289</v>
      </c>
      <c r="AM180" s="12">
        <f>IF($AL180="notfound",IFERROR(INDEX(Queue_Subname_list!$D$2:$D$594,MATCH($AI180,Queue_Subname_list!$A$2:$A$594,0),1),"not found"),0)</f>
        <v>0</v>
      </c>
      <c r="AN180" s="12">
        <f>IF($AL180="notfound",IFERROR(INDEX(Queue_Subname_list!$E$2:$E$594,MATCH($AI180,Queue_Subname_list!$A$2:$A$594,0),1),"not found"),0)</f>
        <v>0</v>
      </c>
      <c r="AO180" s="12" t="str" cm="1">
        <f t="array" ref="AO180">IF(AM180=0, "N/A",IFERROR(MATCH(1,($AM180=Substation_Info!$B$5:$B$322)*($AN180=Substation_Info!$C$5:$C$322),0),"notfound"))</f>
        <v>N/A</v>
      </c>
      <c r="AP180" s="12">
        <f t="shared" si="15"/>
        <v>1</v>
      </c>
      <c r="AQ180" s="11">
        <v>44911.333333333299</v>
      </c>
      <c r="AR180" s="11">
        <v>45641.333333333299</v>
      </c>
      <c r="AS180" s="10" t="s">
        <v>82</v>
      </c>
      <c r="AT180" s="10" t="s">
        <v>59</v>
      </c>
      <c r="AU180" s="10" t="s">
        <v>59</v>
      </c>
      <c r="AV180" s="10" t="s">
        <v>82</v>
      </c>
      <c r="AW180" s="10" t="s">
        <v>61</v>
      </c>
    </row>
    <row r="181" spans="1:49" s="26" customFormat="1" ht="37.5" x14ac:dyDescent="0.25">
      <c r="A181" s="32" t="s">
        <v>447</v>
      </c>
      <c r="B181" s="10">
        <v>1657</v>
      </c>
      <c r="C181" s="11">
        <v>43557</v>
      </c>
      <c r="D181" s="11">
        <v>43570.291666666701</v>
      </c>
      <c r="E181" s="10" t="s">
        <v>49</v>
      </c>
      <c r="F181" s="10" t="s">
        <v>384</v>
      </c>
      <c r="G181" s="10" t="s">
        <v>63</v>
      </c>
      <c r="H181" s="10"/>
      <c r="I181" s="10"/>
      <c r="J181" s="10" t="s">
        <v>70</v>
      </c>
      <c r="K181" s="10"/>
      <c r="L181" s="10"/>
      <c r="M181" s="10">
        <v>200</v>
      </c>
      <c r="N181" s="10"/>
      <c r="O181" s="10"/>
      <c r="P181" s="10">
        <v>200</v>
      </c>
      <c r="Q181" s="10" t="s">
        <v>52</v>
      </c>
      <c r="R181" s="10"/>
      <c r="S181" s="10" t="str" cm="1">
        <f t="array" ref="S181">IFERROR(INDEX(Queue_Subname_list!$K$3:$K$22,MATCH(1,($J181=Queue_Subname_list!$L$3:$L$22)*($K181=Queue_Subname_list!$M$3:$M$22)*($L181=Queue_Subname_list!$N$3:$N$22),0)),"Other")</f>
        <v>Battery</v>
      </c>
      <c r="T181" s="10">
        <f>IF(J181=Queue_Subname_list!$L$9,MIN(M181,P181),0)+IF(K181=Queue_Subname_list!$L$9,MIN(N181,P181),0)+IF(L181=Queue_Subname_list!$L$9,MIN(O181,P181),0)</f>
        <v>200</v>
      </c>
      <c r="U181" s="10">
        <f>IF(J181=Queue_Subname_list!$L$4,MIN(M181,P181),0)+IF(K181=Queue_Subname_list!$L$4,MIN(N181,P181),0)+IF(L181=Queue_Subname_list!$L$4,MIN(O181,P181),0)</f>
        <v>0</v>
      </c>
      <c r="V181" s="10">
        <f>IF(Q181="Energy Only",0,IF(S181="Wind Turbine",MIN(U181,P181),IF(OR(S181="Wind-Hybrid", S181="Wind-Solar-Hybrid"),MIN(MAX(P181-T181,0)/INDEX(Queue_Subname_list!$R$6:$T$6,1,MATCH(AH181,Queue_Subname_list!$R$4:$T$4,0)),U181),0)))</f>
        <v>0</v>
      </c>
      <c r="W181" s="10">
        <f t="shared" si="11"/>
        <v>0</v>
      </c>
      <c r="X181" s="10">
        <f>IF(AND(S181="Offshore Wind",OR(Q181="Full Capacity",Q181="Partial Capacity")),IF(J181=Queue_Subname_list!$L$5,M181,0)+IF(K181=Queue_Subname_list!$L$5,N181,0),0)</f>
        <v>0</v>
      </c>
      <c r="Y181" s="10">
        <f>IF(AND(S181="Offshore Wind",Q181="Energy Only"),IF(J181=Queue_Subname_list!$L$5,M181,0)+IF(K181=Queue_Subname_list!$L$5,N181,0),0)</f>
        <v>0</v>
      </c>
      <c r="Z181" s="10">
        <f>IF(J181=Queue_Subname_list!$L$8,MIN(M181,P181),0)+IF(K181=Queue_Subname_list!$L$8,MIN(N181,P181),0)+IF(L181=Queue_Subname_list!$L$8,MIN(O181,P181),0)</f>
        <v>0</v>
      </c>
      <c r="AA181" s="10">
        <f>IF(Q181="Energy Only",0,IF(S181="Solar",MIN(Z181,P181),IF(S181="Solar-Hybrid",MIN(MAX(P181-T181,0)/INDEX(Queue_Subname_list!$R$5:$T$5,1,MATCH(AH181,Queue_Subname_list!$R$4:$T$4,0)),MAX(P181-T181*0.5,0)/INDEX(Queue_Subname_list!$U$5:$W$5,1,MATCH(AH181,Queue_Subname_list!$U$4:$W$4,0)),Z181),0)))</f>
        <v>0</v>
      </c>
      <c r="AB181" s="10">
        <f t="shared" si="12"/>
        <v>0</v>
      </c>
      <c r="AC181" s="10">
        <f>IF(J181=Queue_Subname_list!$L$3,MIN(M181,P181),0)+IF(K181=Queue_Subname_list!$L$3,MIN(N181,P181),0)+IF(L181=Queue_Subname_list!$L$3,MIN(O181,P181),0)</f>
        <v>0</v>
      </c>
      <c r="AD181" s="10">
        <f t="shared" si="13"/>
        <v>0</v>
      </c>
      <c r="AE181" s="10" t="s">
        <v>448</v>
      </c>
      <c r="AF181" s="10" t="s">
        <v>55</v>
      </c>
      <c r="AG181" s="10" t="s">
        <v>56</v>
      </c>
      <c r="AH181" s="10" t="str">
        <f t="shared" si="14"/>
        <v>SDGE</v>
      </c>
      <c r="AI181" s="12" t="s">
        <v>449</v>
      </c>
      <c r="AJ181" s="12" t="str">
        <f>IFERROR(INDEX(Queue_Subname_list!$B$2:$B$598,MATCH($AI181,Queue_Subname_list!$A$2:$A$598,0),1),"not found")</f>
        <v>Talega</v>
      </c>
      <c r="AK181" s="12">
        <f>IFERROR(INDEX(Queue_Subname_list!$C$2:$C$598,MATCH($AI181,Queue_Subname_list!$A$2:$A$598,0),1),"not found")</f>
        <v>230</v>
      </c>
      <c r="AL181" s="12" cm="1">
        <f t="array" ref="AL181">IFERROR(MATCH(1,($AJ181=Substation_Info!$B$5:$B$322)*($AK181=Substation_Info!$C$5:$C$322),0),"notfound")</f>
        <v>278</v>
      </c>
      <c r="AM181" s="12">
        <f>IF($AL181="notfound",IFERROR(INDEX(Queue_Subname_list!$D$2:$D$594,MATCH($AI181,Queue_Subname_list!$A$2:$A$594,0),1),"not found"),0)</f>
        <v>0</v>
      </c>
      <c r="AN181" s="12">
        <f>IF($AL181="notfound",IFERROR(INDEX(Queue_Subname_list!$E$2:$E$594,MATCH($AI181,Queue_Subname_list!$A$2:$A$594,0),1),"not found"),0)</f>
        <v>0</v>
      </c>
      <c r="AO181" s="12" t="str" cm="1">
        <f t="array" ref="AO181">IF(AM181=0, "N/A",IFERROR(MATCH(1,($AM181=Substation_Info!$B$5:$B$322)*($AN181=Substation_Info!$C$5:$C$322),0),"notfound"))</f>
        <v>N/A</v>
      </c>
      <c r="AP181" s="12">
        <f t="shared" si="15"/>
        <v>1</v>
      </c>
      <c r="AQ181" s="11">
        <v>45107.291666666701</v>
      </c>
      <c r="AR181" s="11">
        <v>45208.291666666701</v>
      </c>
      <c r="AS181" s="10" t="s">
        <v>82</v>
      </c>
      <c r="AT181" s="10" t="s">
        <v>59</v>
      </c>
      <c r="AU181" s="10" t="s">
        <v>59</v>
      </c>
      <c r="AV181" s="10" t="s">
        <v>82</v>
      </c>
      <c r="AW181" s="10" t="s">
        <v>61</v>
      </c>
    </row>
    <row r="182" spans="1:49" s="26" customFormat="1" ht="25" x14ac:dyDescent="0.25">
      <c r="A182" s="32" t="s">
        <v>450</v>
      </c>
      <c r="B182" s="10">
        <v>1660</v>
      </c>
      <c r="C182" s="11">
        <v>43553</v>
      </c>
      <c r="D182" s="11">
        <v>43570.291666666701</v>
      </c>
      <c r="E182" s="10" t="s">
        <v>49</v>
      </c>
      <c r="F182" s="10" t="s">
        <v>384</v>
      </c>
      <c r="G182" s="10" t="s">
        <v>51</v>
      </c>
      <c r="H182" s="10"/>
      <c r="I182" s="10"/>
      <c r="J182" s="10" t="s">
        <v>51</v>
      </c>
      <c r="K182" s="10"/>
      <c r="L182" s="10"/>
      <c r="M182" s="10">
        <v>352.5</v>
      </c>
      <c r="N182" s="10"/>
      <c r="O182" s="10"/>
      <c r="P182" s="10">
        <v>300</v>
      </c>
      <c r="Q182" s="10" t="s">
        <v>92</v>
      </c>
      <c r="R182" s="10" t="s">
        <v>53</v>
      </c>
      <c r="S182" s="10" t="str" cm="1">
        <f t="array" ref="S182">IFERROR(INDEX(Queue_Subname_list!$K$3:$K$22,MATCH(1,($J182=Queue_Subname_list!$L$3:$L$22)*($K182=Queue_Subname_list!$M$3:$M$22)*($L182=Queue_Subname_list!$N$3:$N$22),0)),"Other")</f>
        <v>Wind Turbine</v>
      </c>
      <c r="T182" s="10">
        <f>IF(J182=Queue_Subname_list!$L$9,MIN(M182,P182),0)+IF(K182=Queue_Subname_list!$L$9,MIN(N182,P182),0)+IF(L182=Queue_Subname_list!$L$9,MIN(O182,P182),0)</f>
        <v>0</v>
      </c>
      <c r="U182" s="10">
        <f>IF(J182=Queue_Subname_list!$L$4,MIN(M182,P182),0)+IF(K182=Queue_Subname_list!$L$4,MIN(N182,P182),0)+IF(L182=Queue_Subname_list!$L$4,MIN(O182,P182),0)</f>
        <v>300</v>
      </c>
      <c r="V182" s="10">
        <f>IF(Q182="Energy Only",0,IF(S182="Wind Turbine",MIN(U182,P182),IF(OR(S182="Wind-Hybrid", S182="Wind-Solar-Hybrid"),MIN(MAX(P182-T182,0)/INDEX(Queue_Subname_list!$R$6:$T$6,1,MATCH(AH182,Queue_Subname_list!$R$4:$T$4,0)),U182),0)))</f>
        <v>0</v>
      </c>
      <c r="W182" s="10">
        <f t="shared" si="11"/>
        <v>300</v>
      </c>
      <c r="X182" s="10">
        <f>IF(AND(S182="Offshore Wind",OR(Q182="Full Capacity",Q182="Partial Capacity")),IF(J182=Queue_Subname_list!$L$5,M182,0)+IF(K182=Queue_Subname_list!$L$5,N182,0),0)</f>
        <v>0</v>
      </c>
      <c r="Y182" s="10">
        <f>IF(AND(S182="Offshore Wind",Q182="Energy Only"),IF(J182=Queue_Subname_list!$L$5,M182,0)+IF(K182=Queue_Subname_list!$L$5,N182,0),0)</f>
        <v>0</v>
      </c>
      <c r="Z182" s="10">
        <f>IF(J182=Queue_Subname_list!$L$8,MIN(M182,P182),0)+IF(K182=Queue_Subname_list!$L$8,MIN(N182,P182),0)+IF(L182=Queue_Subname_list!$L$8,MIN(O182,P182),0)</f>
        <v>0</v>
      </c>
      <c r="AA182" s="10">
        <f>IF(Q182="Energy Only",0,IF(S182="Solar",MIN(Z182,P182),IF(S182="Solar-Hybrid",MIN(MAX(P182-T182,0)/INDEX(Queue_Subname_list!$R$5:$T$5,1,MATCH(AH182,Queue_Subname_list!$R$4:$T$4,0)),MAX(P182-T182*0.5,0)/INDEX(Queue_Subname_list!$U$5:$W$5,1,MATCH(AH182,Queue_Subname_list!$U$4:$W$4,0)),Z182),0)))</f>
        <v>0</v>
      </c>
      <c r="AB182" s="10">
        <f t="shared" si="12"/>
        <v>0</v>
      </c>
      <c r="AC182" s="10">
        <f>IF(J182=Queue_Subname_list!$L$3,MIN(M182,P182),0)+IF(K182=Queue_Subname_list!$L$3,MIN(N182,P182),0)+IF(L182=Queue_Subname_list!$L$3,MIN(O182,P182),0)</f>
        <v>0</v>
      </c>
      <c r="AD182" s="10">
        <f t="shared" si="13"/>
        <v>0</v>
      </c>
      <c r="AE182" s="10" t="s">
        <v>451</v>
      </c>
      <c r="AF182" s="10" t="s">
        <v>452</v>
      </c>
      <c r="AG182" s="10" t="s">
        <v>56</v>
      </c>
      <c r="AH182" s="10" t="str">
        <f t="shared" si="14"/>
        <v>SDGE</v>
      </c>
      <c r="AI182" s="12" t="s">
        <v>453</v>
      </c>
      <c r="AJ182" s="12" t="str">
        <f>IFERROR(INDEX(Queue_Subname_list!$B$2:$B$598,MATCH($AI182,Queue_Subname_list!$A$2:$A$598,0),1),"not found")</f>
        <v>ECO</v>
      </c>
      <c r="AK182" s="12">
        <f>IFERROR(INDEX(Queue_Subname_list!$C$2:$C$598,MATCH($AI182,Queue_Subname_list!$A$2:$A$598,0),1),"not found")</f>
        <v>230</v>
      </c>
      <c r="AL182" s="12" cm="1">
        <f t="array" ref="AL182">IFERROR(MATCH(1,($AJ182=Substation_Info!$B$5:$B$322)*($AK182=Substation_Info!$C$5:$C$322),0),"notfound")</f>
        <v>70</v>
      </c>
      <c r="AM182" s="12">
        <f>IF($AL182="notfound",IFERROR(INDEX(Queue_Subname_list!$D$2:$D$594,MATCH($AI182,Queue_Subname_list!$A$2:$A$594,0),1),"not found"),0)</f>
        <v>0</v>
      </c>
      <c r="AN182" s="12">
        <f>IF($AL182="notfound",IFERROR(INDEX(Queue_Subname_list!$E$2:$E$594,MATCH($AI182,Queue_Subname_list!$A$2:$A$594,0),1),"not found"),0)</f>
        <v>0</v>
      </c>
      <c r="AO182" s="12" t="str" cm="1">
        <f t="array" ref="AO182">IF(AM182=0, "N/A",IFERROR(MATCH(1,($AM182=Substation_Info!$B$5:$B$322)*($AN182=Substation_Info!$C$5:$C$322),0),"notfound"))</f>
        <v>N/A</v>
      </c>
      <c r="AP182" s="12">
        <f t="shared" si="15"/>
        <v>1</v>
      </c>
      <c r="AQ182" s="11">
        <v>45291.333333333299</v>
      </c>
      <c r="AR182" s="11">
        <v>45657.333333333299</v>
      </c>
      <c r="AS182" s="10" t="s">
        <v>82</v>
      </c>
      <c r="AT182" s="10" t="s">
        <v>59</v>
      </c>
      <c r="AU182" s="10" t="s">
        <v>59</v>
      </c>
      <c r="AV182" s="10" t="s">
        <v>82</v>
      </c>
      <c r="AW182" s="10"/>
    </row>
    <row r="183" spans="1:49" s="26" customFormat="1" ht="25" x14ac:dyDescent="0.25">
      <c r="A183" s="32" t="s">
        <v>454</v>
      </c>
      <c r="B183" s="10">
        <v>1661</v>
      </c>
      <c r="C183" s="11">
        <v>43560</v>
      </c>
      <c r="D183" s="11">
        <v>43570.291666666701</v>
      </c>
      <c r="E183" s="10" t="s">
        <v>49</v>
      </c>
      <c r="F183" s="10" t="s">
        <v>384</v>
      </c>
      <c r="G183" s="10" t="s">
        <v>51</v>
      </c>
      <c r="H183" s="10"/>
      <c r="I183" s="10"/>
      <c r="J183" s="10" t="s">
        <v>51</v>
      </c>
      <c r="K183" s="10"/>
      <c r="L183" s="10"/>
      <c r="M183" s="10">
        <v>300</v>
      </c>
      <c r="N183" s="10"/>
      <c r="O183" s="10"/>
      <c r="P183" s="10">
        <v>300</v>
      </c>
      <c r="Q183" s="10" t="s">
        <v>92</v>
      </c>
      <c r="R183" s="10" t="s">
        <v>53</v>
      </c>
      <c r="S183" s="10" t="str" cm="1">
        <f t="array" ref="S183">IFERROR(INDEX(Queue_Subname_list!$K$3:$K$22,MATCH(1,($J183=Queue_Subname_list!$L$3:$L$22)*($K183=Queue_Subname_list!$M$3:$M$22)*($L183=Queue_Subname_list!$N$3:$N$22),0)),"Other")</f>
        <v>Wind Turbine</v>
      </c>
      <c r="T183" s="10">
        <f>IF(J183=Queue_Subname_list!$L$9,MIN(M183,P183),0)+IF(K183=Queue_Subname_list!$L$9,MIN(N183,P183),0)+IF(L183=Queue_Subname_list!$L$9,MIN(O183,P183),0)</f>
        <v>0</v>
      </c>
      <c r="U183" s="10">
        <f>IF(J183=Queue_Subname_list!$L$4,MIN(M183,P183),0)+IF(K183=Queue_Subname_list!$L$4,MIN(N183,P183),0)+IF(L183=Queue_Subname_list!$L$4,MIN(O183,P183),0)</f>
        <v>300</v>
      </c>
      <c r="V183" s="10">
        <f>IF(Q183="Energy Only",0,IF(S183="Wind Turbine",MIN(U183,P183),IF(OR(S183="Wind-Hybrid", S183="Wind-Solar-Hybrid"),MIN(MAX(P183-T183,0)/INDEX(Queue_Subname_list!$R$6:$T$6,1,MATCH(AH183,Queue_Subname_list!$R$4:$T$4,0)),U183),0)))</f>
        <v>0</v>
      </c>
      <c r="W183" s="10">
        <f t="shared" si="11"/>
        <v>300</v>
      </c>
      <c r="X183" s="10">
        <f>IF(AND(S183="Offshore Wind",OR(Q183="Full Capacity",Q183="Partial Capacity")),IF(J183=Queue_Subname_list!$L$5,M183,0)+IF(K183=Queue_Subname_list!$L$5,N183,0),0)</f>
        <v>0</v>
      </c>
      <c r="Y183" s="10">
        <f>IF(AND(S183="Offshore Wind",Q183="Energy Only"),IF(J183=Queue_Subname_list!$L$5,M183,0)+IF(K183=Queue_Subname_list!$L$5,N183,0),0)</f>
        <v>0</v>
      </c>
      <c r="Z183" s="10">
        <f>IF(J183=Queue_Subname_list!$L$8,MIN(M183,P183),0)+IF(K183=Queue_Subname_list!$L$8,MIN(N183,P183),0)+IF(L183=Queue_Subname_list!$L$8,MIN(O183,P183),0)</f>
        <v>0</v>
      </c>
      <c r="AA183" s="10">
        <f>IF(Q183="Energy Only",0,IF(S183="Solar",MIN(Z183,P183),IF(S183="Solar-Hybrid",MIN(MAX(P183-T183,0)/INDEX(Queue_Subname_list!$R$5:$T$5,1,MATCH(AH183,Queue_Subname_list!$R$4:$T$4,0)),MAX(P183-T183*0.5,0)/INDEX(Queue_Subname_list!$U$5:$W$5,1,MATCH(AH183,Queue_Subname_list!$U$4:$W$4,0)),Z183),0)))</f>
        <v>0</v>
      </c>
      <c r="AB183" s="10">
        <f t="shared" si="12"/>
        <v>0</v>
      </c>
      <c r="AC183" s="10">
        <f>IF(J183=Queue_Subname_list!$L$3,MIN(M183,P183),0)+IF(K183=Queue_Subname_list!$L$3,MIN(N183,P183),0)+IF(L183=Queue_Subname_list!$L$3,MIN(O183,P183),0)</f>
        <v>0</v>
      </c>
      <c r="AD183" s="10">
        <f t="shared" si="13"/>
        <v>0</v>
      </c>
      <c r="AE183" s="10" t="s">
        <v>455</v>
      </c>
      <c r="AF183" s="10" t="s">
        <v>452</v>
      </c>
      <c r="AG183" s="10" t="s">
        <v>56</v>
      </c>
      <c r="AH183" s="10" t="str">
        <f t="shared" si="14"/>
        <v>SDGE</v>
      </c>
      <c r="AI183" s="12" t="s">
        <v>453</v>
      </c>
      <c r="AJ183" s="12" t="str">
        <f>IFERROR(INDEX(Queue_Subname_list!$B$2:$B$598,MATCH($AI183,Queue_Subname_list!$A$2:$A$598,0),1),"not found")</f>
        <v>ECO</v>
      </c>
      <c r="AK183" s="12">
        <f>IFERROR(INDEX(Queue_Subname_list!$C$2:$C$598,MATCH($AI183,Queue_Subname_list!$A$2:$A$598,0),1),"not found")</f>
        <v>230</v>
      </c>
      <c r="AL183" s="12" cm="1">
        <f t="array" ref="AL183">IFERROR(MATCH(1,($AJ183=Substation_Info!$B$5:$B$322)*($AK183=Substation_Info!$C$5:$C$322),0),"notfound")</f>
        <v>70</v>
      </c>
      <c r="AM183" s="12">
        <f>IF($AL183="notfound",IFERROR(INDEX(Queue_Subname_list!$D$2:$D$594,MATCH($AI183,Queue_Subname_list!$A$2:$A$594,0),1),"not found"),0)</f>
        <v>0</v>
      </c>
      <c r="AN183" s="12">
        <f>IF($AL183="notfound",IFERROR(INDEX(Queue_Subname_list!$E$2:$E$594,MATCH($AI183,Queue_Subname_list!$A$2:$A$594,0),1),"not found"),0)</f>
        <v>0</v>
      </c>
      <c r="AO183" s="12" t="str" cm="1">
        <f t="array" ref="AO183">IF(AM183=0, "N/A",IFERROR(MATCH(1,($AM183=Substation_Info!$B$5:$B$322)*($AN183=Substation_Info!$C$5:$C$322),0),"notfound"))</f>
        <v>N/A</v>
      </c>
      <c r="AP183" s="12">
        <f t="shared" si="15"/>
        <v>1</v>
      </c>
      <c r="AQ183" s="11">
        <v>45627.333333333299</v>
      </c>
      <c r="AR183" s="11">
        <v>45627.333333333299</v>
      </c>
      <c r="AS183" s="10" t="s">
        <v>82</v>
      </c>
      <c r="AT183" s="10" t="s">
        <v>59</v>
      </c>
      <c r="AU183" s="10" t="s">
        <v>59</v>
      </c>
      <c r="AV183" s="10" t="s">
        <v>82</v>
      </c>
      <c r="AW183" s="10"/>
    </row>
    <row r="184" spans="1:49" s="26" customFormat="1" ht="25" x14ac:dyDescent="0.25">
      <c r="A184" s="32" t="s">
        <v>456</v>
      </c>
      <c r="B184" s="10">
        <v>1662</v>
      </c>
      <c r="C184" s="11">
        <v>43561</v>
      </c>
      <c r="D184" s="11">
        <v>43570.291666666701</v>
      </c>
      <c r="E184" s="10" t="s">
        <v>49</v>
      </c>
      <c r="F184" s="10" t="s">
        <v>384</v>
      </c>
      <c r="G184" s="10" t="s">
        <v>63</v>
      </c>
      <c r="H184" s="10"/>
      <c r="I184" s="10"/>
      <c r="J184" s="10" t="s">
        <v>70</v>
      </c>
      <c r="K184" s="10"/>
      <c r="L184" s="10"/>
      <c r="M184" s="10">
        <v>50.774000000000001</v>
      </c>
      <c r="N184" s="10"/>
      <c r="O184" s="10"/>
      <c r="P184" s="10">
        <v>50</v>
      </c>
      <c r="Q184" s="10" t="s">
        <v>65</v>
      </c>
      <c r="R184" s="10"/>
      <c r="S184" s="10" t="str" cm="1">
        <f t="array" ref="S184">IFERROR(INDEX(Queue_Subname_list!$K$3:$K$22,MATCH(1,($J184=Queue_Subname_list!$L$3:$L$22)*($K184=Queue_Subname_list!$M$3:$M$22)*($L184=Queue_Subname_list!$N$3:$N$22),0)),"Other")</f>
        <v>Battery</v>
      </c>
      <c r="T184" s="10">
        <f>IF(J184=Queue_Subname_list!$L$9,MIN(M184,P184),0)+IF(K184=Queue_Subname_list!$L$9,MIN(N184,P184),0)+IF(L184=Queue_Subname_list!$L$9,MIN(O184,P184),0)</f>
        <v>50</v>
      </c>
      <c r="U184" s="10">
        <f>IF(J184=Queue_Subname_list!$L$4,MIN(M184,P184),0)+IF(K184=Queue_Subname_list!$L$4,MIN(N184,P184),0)+IF(L184=Queue_Subname_list!$L$4,MIN(O184,P184),0)</f>
        <v>0</v>
      </c>
      <c r="V184" s="10">
        <f>IF(Q184="Energy Only",0,IF(S184="Wind Turbine",MIN(U184,P184),IF(OR(S184="Wind-Hybrid", S184="Wind-Solar-Hybrid"),MIN(MAX(P184-T184,0)/INDEX(Queue_Subname_list!$R$6:$T$6,1,MATCH(AH184,Queue_Subname_list!$R$4:$T$4,0)),U184),0)))</f>
        <v>0</v>
      </c>
      <c r="W184" s="10">
        <f t="shared" si="11"/>
        <v>0</v>
      </c>
      <c r="X184" s="10">
        <f>IF(AND(S184="Offshore Wind",OR(Q184="Full Capacity",Q184="Partial Capacity")),IF(J184=Queue_Subname_list!$L$5,M184,0)+IF(K184=Queue_Subname_list!$L$5,N184,0),0)</f>
        <v>0</v>
      </c>
      <c r="Y184" s="10">
        <f>IF(AND(S184="Offshore Wind",Q184="Energy Only"),IF(J184=Queue_Subname_list!$L$5,M184,0)+IF(K184=Queue_Subname_list!$L$5,N184,0),0)</f>
        <v>0</v>
      </c>
      <c r="Z184" s="10">
        <f>IF(J184=Queue_Subname_list!$L$8,MIN(M184,P184),0)+IF(K184=Queue_Subname_list!$L$8,MIN(N184,P184),0)+IF(L184=Queue_Subname_list!$L$8,MIN(O184,P184),0)</f>
        <v>0</v>
      </c>
      <c r="AA184" s="10">
        <f>IF(Q184="Energy Only",0,IF(S184="Solar",MIN(Z184,P184),IF(S184="Solar-Hybrid",MIN(MAX(P184-T184,0)/INDEX(Queue_Subname_list!$R$5:$T$5,1,MATCH(AH184,Queue_Subname_list!$R$4:$T$4,0)),MAX(P184-T184*0.5,0)/INDEX(Queue_Subname_list!$U$5:$W$5,1,MATCH(AH184,Queue_Subname_list!$U$4:$W$4,0)),Z184),0)))</f>
        <v>0</v>
      </c>
      <c r="AB184" s="10">
        <f t="shared" si="12"/>
        <v>0</v>
      </c>
      <c r="AC184" s="10">
        <f>IF(J184=Queue_Subname_list!$L$3,MIN(M184,P184),0)+IF(K184=Queue_Subname_list!$L$3,MIN(N184,P184),0)+IF(L184=Queue_Subname_list!$L$3,MIN(O184,P184),0)</f>
        <v>0</v>
      </c>
      <c r="AD184" s="10">
        <f t="shared" si="13"/>
        <v>0</v>
      </c>
      <c r="AE184" s="10" t="s">
        <v>54</v>
      </c>
      <c r="AF184" s="10" t="s">
        <v>55</v>
      </c>
      <c r="AG184" s="10" t="s">
        <v>56</v>
      </c>
      <c r="AH184" s="10" t="str">
        <f t="shared" si="14"/>
        <v>SDGE</v>
      </c>
      <c r="AI184" s="12" t="s">
        <v>153</v>
      </c>
      <c r="AJ184" s="12" t="str">
        <f>IFERROR(INDEX(Queue_Subname_list!$B$2:$B$598,MATCH($AI184,Queue_Subname_list!$A$2:$A$598,0),1),"not found")</f>
        <v>El Cajon</v>
      </c>
      <c r="AK184" s="12">
        <f>IFERROR(INDEX(Queue_Subname_list!$C$2:$C$598,MATCH($AI184,Queue_Subname_list!$A$2:$A$598,0),1),"not found")</f>
        <v>69</v>
      </c>
      <c r="AL184" s="12" t="str" cm="1">
        <f t="array" ref="AL184">IFERROR(MATCH(1,($AJ184=Substation_Info!$B$5:$B$322)*($AK184=Substation_Info!$C$5:$C$322),0),"notfound")</f>
        <v>notfound</v>
      </c>
      <c r="AM184" s="12" t="str">
        <f>IF($AL184="notfound",IFERROR(INDEX(Queue_Subname_list!$D$2:$D$594,MATCH($AI184,Queue_Subname_list!$A$2:$A$594,0),1),"not found"),0)</f>
        <v>Mission</v>
      </c>
      <c r="AN184" s="12">
        <f>IF($AL184="notfound",IFERROR(INDEX(Queue_Subname_list!$E$2:$E$594,MATCH($AI184,Queue_Subname_list!$A$2:$A$594,0),1),"not found"),0)</f>
        <v>138</v>
      </c>
      <c r="AO184" s="12" cm="1">
        <f t="array" ref="AO184">IF(AM184=0, "N/A",IFERROR(MATCH(1,($AM184=Substation_Info!$B$5:$B$322)*($AN184=Substation_Info!$C$5:$C$322),0),"notfound"))</f>
        <v>178</v>
      </c>
      <c r="AP184" s="12">
        <f t="shared" si="15"/>
        <v>1</v>
      </c>
      <c r="AQ184" s="11">
        <v>44895.333333333299</v>
      </c>
      <c r="AR184" s="11">
        <v>45481.291666666701</v>
      </c>
      <c r="AS184" s="10" t="s">
        <v>82</v>
      </c>
      <c r="AT184" s="10" t="s">
        <v>59</v>
      </c>
      <c r="AU184" s="10" t="s">
        <v>59</v>
      </c>
      <c r="AV184" s="10" t="s">
        <v>82</v>
      </c>
      <c r="AW184" s="10" t="s">
        <v>61</v>
      </c>
    </row>
    <row r="185" spans="1:49" s="26" customFormat="1" ht="25" x14ac:dyDescent="0.25">
      <c r="A185" s="32" t="s">
        <v>457</v>
      </c>
      <c r="B185" s="10">
        <v>1663</v>
      </c>
      <c r="C185" s="11">
        <v>43568</v>
      </c>
      <c r="D185" s="11">
        <v>43570.291666666701</v>
      </c>
      <c r="E185" s="10" t="s">
        <v>49</v>
      </c>
      <c r="F185" s="10" t="s">
        <v>384</v>
      </c>
      <c r="G185" s="10" t="s">
        <v>63</v>
      </c>
      <c r="H185" s="10" t="s">
        <v>74</v>
      </c>
      <c r="I185" s="10"/>
      <c r="J185" s="10" t="s">
        <v>70</v>
      </c>
      <c r="K185" s="10" t="s">
        <v>75</v>
      </c>
      <c r="L185" s="10"/>
      <c r="M185" s="10">
        <v>112.63</v>
      </c>
      <c r="N185" s="10">
        <v>459.54</v>
      </c>
      <c r="O185" s="10"/>
      <c r="P185" s="10">
        <v>450</v>
      </c>
      <c r="Q185" s="10" t="s">
        <v>92</v>
      </c>
      <c r="R185" s="10" t="s">
        <v>53</v>
      </c>
      <c r="S185" s="10" t="str" cm="1">
        <f t="array" ref="S185">IFERROR(INDEX(Queue_Subname_list!$K$3:$K$22,MATCH(1,($J185=Queue_Subname_list!$L$3:$L$22)*($K185=Queue_Subname_list!$M$3:$M$22)*($L185=Queue_Subname_list!$N$3:$N$22),0)),"Other")</f>
        <v>Solar-Hybrid</v>
      </c>
      <c r="T185" s="10">
        <f>IF(J185=Queue_Subname_list!$L$9,MIN(M185,P185),0)+IF(K185=Queue_Subname_list!$L$9,MIN(N185,P185),0)+IF(L185=Queue_Subname_list!$L$9,MIN(O185,P185),0)</f>
        <v>112.63</v>
      </c>
      <c r="U185" s="10">
        <f>IF(J185=Queue_Subname_list!$L$4,MIN(M185,P185),0)+IF(K185=Queue_Subname_list!$L$4,MIN(N185,P185),0)+IF(L185=Queue_Subname_list!$L$4,MIN(O185,P185),0)</f>
        <v>0</v>
      </c>
      <c r="V185" s="10">
        <f>IF(Q185="Energy Only",0,IF(S185="Wind Turbine",MIN(U185,P185),IF(OR(S185="Wind-Hybrid", S185="Wind-Solar-Hybrid"),MIN(MAX(P185-T185,0)/INDEX(Queue_Subname_list!$R$6:$T$6,1,MATCH(AH185,Queue_Subname_list!$R$4:$T$4,0)),U185),0)))</f>
        <v>0</v>
      </c>
      <c r="W185" s="10">
        <f t="shared" si="11"/>
        <v>0</v>
      </c>
      <c r="X185" s="10">
        <f>IF(AND(S185="Offshore Wind",OR(Q185="Full Capacity",Q185="Partial Capacity")),IF(J185=Queue_Subname_list!$L$5,M185,0)+IF(K185=Queue_Subname_list!$L$5,N185,0),0)</f>
        <v>0</v>
      </c>
      <c r="Y185" s="10">
        <f>IF(AND(S185="Offshore Wind",Q185="Energy Only"),IF(J185=Queue_Subname_list!$L$5,M185,0)+IF(K185=Queue_Subname_list!$L$5,N185,0),0)</f>
        <v>0</v>
      </c>
      <c r="Z185" s="10">
        <f>IF(J185=Queue_Subname_list!$L$8,MIN(M185,P185),0)+IF(K185=Queue_Subname_list!$L$8,MIN(N185,P185),0)+IF(L185=Queue_Subname_list!$L$8,MIN(O185,P185),0)</f>
        <v>450</v>
      </c>
      <c r="AA185" s="10">
        <f>IF(Q185="Energy Only",0,IF(S185="Solar",MIN(Z185,P185),IF(S185="Solar-Hybrid",MIN(MAX(P185-T185,0)/INDEX(Queue_Subname_list!$R$5:$T$5,1,MATCH(AH185,Queue_Subname_list!$R$4:$T$4,0)),MAX(P185-T185*0.5,0)/INDEX(Queue_Subname_list!$U$5:$W$5,1,MATCH(AH185,Queue_Subname_list!$U$4:$W$4,0)),Z185),0)))</f>
        <v>0</v>
      </c>
      <c r="AB185" s="10">
        <f t="shared" si="12"/>
        <v>450</v>
      </c>
      <c r="AC185" s="10">
        <f>IF(J185=Queue_Subname_list!$L$3,MIN(M185,P185),0)+IF(K185=Queue_Subname_list!$L$3,MIN(N185,P185),0)+IF(L185=Queue_Subname_list!$L$3,MIN(O185,P185),0)</f>
        <v>0</v>
      </c>
      <c r="AD185" s="10">
        <f t="shared" si="13"/>
        <v>0</v>
      </c>
      <c r="AE185" s="10" t="s">
        <v>458</v>
      </c>
      <c r="AF185" s="10" t="s">
        <v>159</v>
      </c>
      <c r="AG185" s="10" t="s">
        <v>56</v>
      </c>
      <c r="AH185" s="10" t="str">
        <f t="shared" si="14"/>
        <v>SDGE</v>
      </c>
      <c r="AI185" s="12" t="s">
        <v>160</v>
      </c>
      <c r="AJ185" s="12" t="str">
        <f>IFERROR(INDEX(Queue_Subname_list!$B$2:$B$598,MATCH($AI185,Queue_Subname_list!$A$2:$A$598,0),1),"not found")</f>
        <v>Hoodoo Wash</v>
      </c>
      <c r="AK185" s="12">
        <f>IFERROR(INDEX(Queue_Subname_list!$C$2:$C$598,MATCH($AI185,Queue_Subname_list!$A$2:$A$598,0),1),"not found")</f>
        <v>500</v>
      </c>
      <c r="AL185" s="12" cm="1">
        <f t="array" ref="AL185">IFERROR(MATCH(1,($AJ185=Substation_Info!$B$5:$B$322)*($AK185=Substation_Info!$C$5:$C$322),0),"notfound")</f>
        <v>107</v>
      </c>
      <c r="AM185" s="12">
        <f>IF($AL185="notfound",IFERROR(INDEX(Queue_Subname_list!$D$2:$D$594,MATCH($AI185,Queue_Subname_list!$A$2:$A$594,0),1),"not found"),0)</f>
        <v>0</v>
      </c>
      <c r="AN185" s="12">
        <f>IF($AL185="notfound",IFERROR(INDEX(Queue_Subname_list!$E$2:$E$594,MATCH($AI185,Queue_Subname_list!$A$2:$A$594,0),1),"not found"),0)</f>
        <v>0</v>
      </c>
      <c r="AO185" s="12" t="str" cm="1">
        <f t="array" ref="AO185">IF(AM185=0, "N/A",IFERROR(MATCH(1,($AM185=Substation_Info!$B$5:$B$322)*($AN185=Substation_Info!$C$5:$C$322),0),"notfound"))</f>
        <v>N/A</v>
      </c>
      <c r="AP185" s="12">
        <f t="shared" si="15"/>
        <v>1</v>
      </c>
      <c r="AQ185" s="11">
        <v>45077.291666666701</v>
      </c>
      <c r="AR185" s="11">
        <v>45077.291666666701</v>
      </c>
      <c r="AS185" s="10" t="s">
        <v>82</v>
      </c>
      <c r="AT185" s="10" t="s">
        <v>59</v>
      </c>
      <c r="AU185" s="10" t="s">
        <v>59</v>
      </c>
      <c r="AV185" s="10" t="s">
        <v>82</v>
      </c>
      <c r="AW185" s="10"/>
    </row>
    <row r="186" spans="1:49" s="26" customFormat="1" ht="25" x14ac:dyDescent="0.25">
      <c r="A186" s="32" t="s">
        <v>459</v>
      </c>
      <c r="B186" s="10">
        <v>1664</v>
      </c>
      <c r="C186" s="11">
        <v>43553</v>
      </c>
      <c r="D186" s="11">
        <v>43570.291666666701</v>
      </c>
      <c r="E186" s="10" t="s">
        <v>49</v>
      </c>
      <c r="F186" s="10" t="s">
        <v>384</v>
      </c>
      <c r="G186" s="10" t="s">
        <v>63</v>
      </c>
      <c r="H186" s="10"/>
      <c r="I186" s="10"/>
      <c r="J186" s="10" t="s">
        <v>70</v>
      </c>
      <c r="K186" s="10"/>
      <c r="L186" s="10"/>
      <c r="M186" s="10">
        <v>500</v>
      </c>
      <c r="N186" s="10"/>
      <c r="O186" s="10"/>
      <c r="P186" s="10">
        <v>500</v>
      </c>
      <c r="Q186" s="10" t="s">
        <v>92</v>
      </c>
      <c r="R186" s="10"/>
      <c r="S186" s="10" t="str" cm="1">
        <f t="array" ref="S186">IFERROR(INDEX(Queue_Subname_list!$K$3:$K$22,MATCH(1,($J186=Queue_Subname_list!$L$3:$L$22)*($K186=Queue_Subname_list!$M$3:$M$22)*($L186=Queue_Subname_list!$N$3:$N$22),0)),"Other")</f>
        <v>Battery</v>
      </c>
      <c r="T186" s="10">
        <f>IF(J186=Queue_Subname_list!$L$9,MIN(M186,P186),0)+IF(K186=Queue_Subname_list!$L$9,MIN(N186,P186),0)+IF(L186=Queue_Subname_list!$L$9,MIN(O186,P186),0)</f>
        <v>500</v>
      </c>
      <c r="U186" s="10">
        <f>IF(J186=Queue_Subname_list!$L$4,MIN(M186,P186),0)+IF(K186=Queue_Subname_list!$L$4,MIN(N186,P186),0)+IF(L186=Queue_Subname_list!$L$4,MIN(O186,P186),0)</f>
        <v>0</v>
      </c>
      <c r="V186" s="10">
        <f>IF(Q186="Energy Only",0,IF(S186="Wind Turbine",MIN(U186,P186),IF(OR(S186="Wind-Hybrid", S186="Wind-Solar-Hybrid"),MIN(MAX(P186-T186,0)/INDEX(Queue_Subname_list!$R$6:$T$6,1,MATCH(AH186,Queue_Subname_list!$R$4:$T$4,0)),U186),0)))</f>
        <v>0</v>
      </c>
      <c r="W186" s="10">
        <f t="shared" si="11"/>
        <v>0</v>
      </c>
      <c r="X186" s="10">
        <f>IF(AND(S186="Offshore Wind",OR(Q186="Full Capacity",Q186="Partial Capacity")),IF(J186=Queue_Subname_list!$L$5,M186,0)+IF(K186=Queue_Subname_list!$L$5,N186,0),0)</f>
        <v>0</v>
      </c>
      <c r="Y186" s="10">
        <f>IF(AND(S186="Offshore Wind",Q186="Energy Only"),IF(J186=Queue_Subname_list!$L$5,M186,0)+IF(K186=Queue_Subname_list!$L$5,N186,0),0)</f>
        <v>0</v>
      </c>
      <c r="Z186" s="10">
        <f>IF(J186=Queue_Subname_list!$L$8,MIN(M186,P186),0)+IF(K186=Queue_Subname_list!$L$8,MIN(N186,P186),0)+IF(L186=Queue_Subname_list!$L$8,MIN(O186,P186),0)</f>
        <v>0</v>
      </c>
      <c r="AA186" s="10">
        <f>IF(Q186="Energy Only",0,IF(S186="Solar",MIN(Z186,P186),IF(S186="Solar-Hybrid",MIN(MAX(P186-T186,0)/INDEX(Queue_Subname_list!$R$5:$T$5,1,MATCH(AH186,Queue_Subname_list!$R$4:$T$4,0)),MAX(P186-T186*0.5,0)/INDEX(Queue_Subname_list!$U$5:$W$5,1,MATCH(AH186,Queue_Subname_list!$U$4:$W$4,0)),Z186),0)))</f>
        <v>0</v>
      </c>
      <c r="AB186" s="10">
        <f t="shared" si="12"/>
        <v>0</v>
      </c>
      <c r="AC186" s="10">
        <f>IF(J186=Queue_Subname_list!$L$3,MIN(M186,P186),0)+IF(K186=Queue_Subname_list!$L$3,MIN(N186,P186),0)+IF(L186=Queue_Subname_list!$L$3,MIN(O186,P186),0)</f>
        <v>0</v>
      </c>
      <c r="AD186" s="10">
        <f t="shared" si="13"/>
        <v>0</v>
      </c>
      <c r="AE186" s="10" t="s">
        <v>460</v>
      </c>
      <c r="AF186" s="10" t="s">
        <v>452</v>
      </c>
      <c r="AG186" s="10" t="s">
        <v>56</v>
      </c>
      <c r="AH186" s="10" t="str">
        <f t="shared" si="14"/>
        <v>SDGE</v>
      </c>
      <c r="AI186" s="12" t="s">
        <v>201</v>
      </c>
      <c r="AJ186" s="12" t="str">
        <f>IFERROR(INDEX(Queue_Subname_list!$B$2:$B$598,MATCH($AI186,Queue_Subname_list!$A$2:$A$598,0),1),"not found")</f>
        <v>Imperial Valley</v>
      </c>
      <c r="AK186" s="12">
        <f>IFERROR(INDEX(Queue_Subname_list!$C$2:$C$598,MATCH($AI186,Queue_Subname_list!$A$2:$A$598,0),1),"not found")</f>
        <v>230</v>
      </c>
      <c r="AL186" s="12" cm="1">
        <f t="array" ref="AL186">IFERROR(MATCH(1,($AJ186=Substation_Info!$B$5:$B$322)*($AK186=Substation_Info!$C$5:$C$322),0),"notfound")</f>
        <v>114</v>
      </c>
      <c r="AM186" s="12">
        <f>IF($AL186="notfound",IFERROR(INDEX(Queue_Subname_list!$D$2:$D$594,MATCH($AI186,Queue_Subname_list!$A$2:$A$594,0),1),"not found"),0)</f>
        <v>0</v>
      </c>
      <c r="AN186" s="12">
        <f>IF($AL186="notfound",IFERROR(INDEX(Queue_Subname_list!$E$2:$E$594,MATCH($AI186,Queue_Subname_list!$A$2:$A$594,0),1),"not found"),0)</f>
        <v>0</v>
      </c>
      <c r="AO186" s="12" t="str" cm="1">
        <f t="array" ref="AO186">IF(AM186=0, "N/A",IFERROR(MATCH(1,($AM186=Substation_Info!$B$5:$B$322)*($AN186=Substation_Info!$C$5:$C$322),0),"notfound"))</f>
        <v>N/A</v>
      </c>
      <c r="AP186" s="12">
        <f t="shared" si="15"/>
        <v>1</v>
      </c>
      <c r="AQ186" s="11">
        <v>44561.333333333299</v>
      </c>
      <c r="AR186" s="11">
        <v>45900.291666666701</v>
      </c>
      <c r="AS186" s="10" t="s">
        <v>82</v>
      </c>
      <c r="AT186" s="10" t="s">
        <v>59</v>
      </c>
      <c r="AU186" s="10" t="s">
        <v>59</v>
      </c>
      <c r="AV186" s="10" t="s">
        <v>82</v>
      </c>
      <c r="AW186" s="10"/>
    </row>
    <row r="187" spans="1:49" s="26" customFormat="1" ht="25" x14ac:dyDescent="0.25">
      <c r="A187" s="32" t="s">
        <v>461</v>
      </c>
      <c r="B187" s="10">
        <v>1665</v>
      </c>
      <c r="C187" s="11">
        <v>43556</v>
      </c>
      <c r="D187" s="11">
        <v>43570.291666666701</v>
      </c>
      <c r="E187" s="10" t="s">
        <v>49</v>
      </c>
      <c r="F187" s="10" t="s">
        <v>384</v>
      </c>
      <c r="G187" s="10" t="s">
        <v>63</v>
      </c>
      <c r="H187" s="10" t="s">
        <v>74</v>
      </c>
      <c r="I187" s="10"/>
      <c r="J187" s="10" t="s">
        <v>70</v>
      </c>
      <c r="K187" s="10" t="s">
        <v>75</v>
      </c>
      <c r="L187" s="10"/>
      <c r="M187" s="10">
        <v>360</v>
      </c>
      <c r="N187" s="10">
        <v>360</v>
      </c>
      <c r="O187" s="10"/>
      <c r="P187" s="10">
        <v>360</v>
      </c>
      <c r="Q187" s="10" t="s">
        <v>92</v>
      </c>
      <c r="R187" s="10" t="s">
        <v>53</v>
      </c>
      <c r="S187" s="10" t="str" cm="1">
        <f t="array" ref="S187">IFERROR(INDEX(Queue_Subname_list!$K$3:$K$22,MATCH(1,($J187=Queue_Subname_list!$L$3:$L$22)*($K187=Queue_Subname_list!$M$3:$M$22)*($L187=Queue_Subname_list!$N$3:$N$22),0)),"Other")</f>
        <v>Solar-Hybrid</v>
      </c>
      <c r="T187" s="10">
        <f>IF(J187=Queue_Subname_list!$L$9,MIN(M187,P187),0)+IF(K187=Queue_Subname_list!$L$9,MIN(N187,P187),0)+IF(L187=Queue_Subname_list!$L$9,MIN(O187,P187),0)</f>
        <v>360</v>
      </c>
      <c r="U187" s="10">
        <f>IF(J187=Queue_Subname_list!$L$4,MIN(M187,P187),0)+IF(K187=Queue_Subname_list!$L$4,MIN(N187,P187),0)+IF(L187=Queue_Subname_list!$L$4,MIN(O187,P187),0)</f>
        <v>0</v>
      </c>
      <c r="V187" s="10">
        <f>IF(Q187="Energy Only",0,IF(S187="Wind Turbine",MIN(U187,P187),IF(OR(S187="Wind-Hybrid", S187="Wind-Solar-Hybrid"),MIN(MAX(P187-T187,0)/INDEX(Queue_Subname_list!$R$6:$T$6,1,MATCH(AH187,Queue_Subname_list!$R$4:$T$4,0)),U187),0)))</f>
        <v>0</v>
      </c>
      <c r="W187" s="10">
        <f t="shared" si="11"/>
        <v>0</v>
      </c>
      <c r="X187" s="10">
        <f>IF(AND(S187="Offshore Wind",OR(Q187="Full Capacity",Q187="Partial Capacity")),IF(J187=Queue_Subname_list!$L$5,M187,0)+IF(K187=Queue_Subname_list!$L$5,N187,0),0)</f>
        <v>0</v>
      </c>
      <c r="Y187" s="10">
        <f>IF(AND(S187="Offshore Wind",Q187="Energy Only"),IF(J187=Queue_Subname_list!$L$5,M187,0)+IF(K187=Queue_Subname_list!$L$5,N187,0),0)</f>
        <v>0</v>
      </c>
      <c r="Z187" s="10">
        <f>IF(J187=Queue_Subname_list!$L$8,MIN(M187,P187),0)+IF(K187=Queue_Subname_list!$L$8,MIN(N187,P187),0)+IF(L187=Queue_Subname_list!$L$8,MIN(O187,P187),0)</f>
        <v>360</v>
      </c>
      <c r="AA187" s="10">
        <f>IF(Q187="Energy Only",0,IF(S187="Solar",MIN(Z187,P187),IF(S187="Solar-Hybrid",MIN(MAX(P187-T187,0)/INDEX(Queue_Subname_list!$R$5:$T$5,1,MATCH(AH187,Queue_Subname_list!$R$4:$T$4,0)),MAX(P187-T187*0.5,0)/INDEX(Queue_Subname_list!$U$5:$W$5,1,MATCH(AH187,Queue_Subname_list!$U$4:$W$4,0)),Z187),0)))</f>
        <v>0</v>
      </c>
      <c r="AB187" s="10">
        <f t="shared" si="12"/>
        <v>360</v>
      </c>
      <c r="AC187" s="10">
        <f>IF(J187=Queue_Subname_list!$L$3,MIN(M187,P187),0)+IF(K187=Queue_Subname_list!$L$3,MIN(N187,P187),0)+IF(L187=Queue_Subname_list!$L$3,MIN(O187,P187),0)</f>
        <v>0</v>
      </c>
      <c r="AD187" s="10">
        <f t="shared" si="13"/>
        <v>0</v>
      </c>
      <c r="AE187" s="10" t="s">
        <v>200</v>
      </c>
      <c r="AF187" s="10" t="s">
        <v>55</v>
      </c>
      <c r="AG187" s="10" t="s">
        <v>56</v>
      </c>
      <c r="AH187" s="10" t="str">
        <f t="shared" si="14"/>
        <v>SDGE</v>
      </c>
      <c r="AI187" s="12" t="s">
        <v>201</v>
      </c>
      <c r="AJ187" s="12" t="str">
        <f>IFERROR(INDEX(Queue_Subname_list!$B$2:$B$598,MATCH($AI187,Queue_Subname_list!$A$2:$A$598,0),1),"not found")</f>
        <v>Imperial Valley</v>
      </c>
      <c r="AK187" s="12">
        <f>IFERROR(INDEX(Queue_Subname_list!$C$2:$C$598,MATCH($AI187,Queue_Subname_list!$A$2:$A$598,0),1),"not found")</f>
        <v>230</v>
      </c>
      <c r="AL187" s="12" cm="1">
        <f t="array" ref="AL187">IFERROR(MATCH(1,($AJ187=Substation_Info!$B$5:$B$322)*($AK187=Substation_Info!$C$5:$C$322),0),"notfound")</f>
        <v>114</v>
      </c>
      <c r="AM187" s="12">
        <f>IF($AL187="notfound",IFERROR(INDEX(Queue_Subname_list!$D$2:$D$594,MATCH($AI187,Queue_Subname_list!$A$2:$A$594,0),1),"not found"),0)</f>
        <v>0</v>
      </c>
      <c r="AN187" s="12">
        <f>IF($AL187="notfound",IFERROR(INDEX(Queue_Subname_list!$E$2:$E$594,MATCH($AI187,Queue_Subname_list!$A$2:$A$594,0),1),"not found"),0)</f>
        <v>0</v>
      </c>
      <c r="AO187" s="12" t="str" cm="1">
        <f t="array" ref="AO187">IF(AM187=0, "N/A",IFERROR(MATCH(1,($AM187=Substation_Info!$B$5:$B$322)*($AN187=Substation_Info!$C$5:$C$322),0),"notfound"))</f>
        <v>N/A</v>
      </c>
      <c r="AP187" s="12">
        <f t="shared" si="15"/>
        <v>1</v>
      </c>
      <c r="AQ187" s="11">
        <v>45078.291666666701</v>
      </c>
      <c r="AR187" s="11">
        <v>45078.291666666701</v>
      </c>
      <c r="AS187" s="10" t="s">
        <v>82</v>
      </c>
      <c r="AT187" s="10" t="s">
        <v>59</v>
      </c>
      <c r="AU187" s="10" t="s">
        <v>59</v>
      </c>
      <c r="AV187" s="10" t="s">
        <v>82</v>
      </c>
      <c r="AW187" s="10"/>
    </row>
    <row r="188" spans="1:49" s="26" customFormat="1" ht="25" x14ac:dyDescent="0.25">
      <c r="A188" s="32" t="s">
        <v>462</v>
      </c>
      <c r="B188" s="10">
        <v>1667</v>
      </c>
      <c r="C188" s="11">
        <v>43567</v>
      </c>
      <c r="D188" s="11">
        <v>43570.291666666701</v>
      </c>
      <c r="E188" s="10" t="s">
        <v>49</v>
      </c>
      <c r="F188" s="10" t="s">
        <v>384</v>
      </c>
      <c r="G188" s="10" t="s">
        <v>74</v>
      </c>
      <c r="H188" s="10" t="s">
        <v>63</v>
      </c>
      <c r="I188" s="10"/>
      <c r="J188" s="10" t="s">
        <v>75</v>
      </c>
      <c r="K188" s="10" t="s">
        <v>70</v>
      </c>
      <c r="L188" s="10"/>
      <c r="M188" s="10">
        <v>153.69999999999999</v>
      </c>
      <c r="N188" s="10">
        <v>52.13</v>
      </c>
      <c r="O188" s="10"/>
      <c r="P188" s="10">
        <v>150</v>
      </c>
      <c r="Q188" s="10" t="s">
        <v>92</v>
      </c>
      <c r="R188" s="10" t="s">
        <v>53</v>
      </c>
      <c r="S188" s="10" t="str" cm="1">
        <f t="array" ref="S188">IFERROR(INDEX(Queue_Subname_list!$K$3:$K$22,MATCH(1,($J188=Queue_Subname_list!$L$3:$L$22)*($K188=Queue_Subname_list!$M$3:$M$22)*($L188=Queue_Subname_list!$N$3:$N$22),0)),"Other")</f>
        <v>Solar-Hybrid</v>
      </c>
      <c r="T188" s="10">
        <f>IF(J188=Queue_Subname_list!$L$9,MIN(M188,P188),0)+IF(K188=Queue_Subname_list!$L$9,MIN(N188,P188),0)+IF(L188=Queue_Subname_list!$L$9,MIN(O188,P188),0)</f>
        <v>52.13</v>
      </c>
      <c r="U188" s="10">
        <f>IF(J188=Queue_Subname_list!$L$4,MIN(M188,P188),0)+IF(K188=Queue_Subname_list!$L$4,MIN(N188,P188),0)+IF(L188=Queue_Subname_list!$L$4,MIN(O188,P188),0)</f>
        <v>0</v>
      </c>
      <c r="V188" s="10">
        <f>IF(Q188="Energy Only",0,IF(S188="Wind Turbine",MIN(U188,P188),IF(OR(S188="Wind-Hybrid", S188="Wind-Solar-Hybrid"),MIN(MAX(P188-T188,0)/INDEX(Queue_Subname_list!$R$6:$T$6,1,MATCH(AH188,Queue_Subname_list!$R$4:$T$4,0)),U188),0)))</f>
        <v>0</v>
      </c>
      <c r="W188" s="10">
        <f t="shared" si="11"/>
        <v>0</v>
      </c>
      <c r="X188" s="10">
        <f>IF(AND(S188="Offshore Wind",OR(Q188="Full Capacity",Q188="Partial Capacity")),IF(J188=Queue_Subname_list!$L$5,M188,0)+IF(K188=Queue_Subname_list!$L$5,N188,0),0)</f>
        <v>0</v>
      </c>
      <c r="Y188" s="10">
        <f>IF(AND(S188="Offshore Wind",Q188="Energy Only"),IF(J188=Queue_Subname_list!$L$5,M188,0)+IF(K188=Queue_Subname_list!$L$5,N188,0),0)</f>
        <v>0</v>
      </c>
      <c r="Z188" s="10">
        <f>IF(J188=Queue_Subname_list!$L$8,MIN(M188,P188),0)+IF(K188=Queue_Subname_list!$L$8,MIN(N188,P188),0)+IF(L188=Queue_Subname_list!$L$8,MIN(O188,P188),0)</f>
        <v>150</v>
      </c>
      <c r="AA188" s="10">
        <f>IF(Q188="Energy Only",0,IF(S188="Solar",MIN(Z188,P188),IF(S188="Solar-Hybrid",MIN(MAX(P188-T188,0)/INDEX(Queue_Subname_list!$R$5:$T$5,1,MATCH(AH188,Queue_Subname_list!$R$4:$T$4,0)),MAX(P188-T188*0.5,0)/INDEX(Queue_Subname_list!$U$5:$W$5,1,MATCH(AH188,Queue_Subname_list!$U$4:$W$4,0)),Z188),0)))</f>
        <v>0</v>
      </c>
      <c r="AB188" s="10">
        <f t="shared" si="12"/>
        <v>150</v>
      </c>
      <c r="AC188" s="10">
        <f>IF(J188=Queue_Subname_list!$L$3,MIN(M188,P188),0)+IF(K188=Queue_Subname_list!$L$3,MIN(N188,P188),0)+IF(L188=Queue_Subname_list!$L$3,MIN(O188,P188),0)</f>
        <v>0</v>
      </c>
      <c r="AD188" s="10">
        <f t="shared" si="13"/>
        <v>0</v>
      </c>
      <c r="AE188" s="10" t="s">
        <v>200</v>
      </c>
      <c r="AF188" s="10" t="s">
        <v>55</v>
      </c>
      <c r="AG188" s="10" t="s">
        <v>56</v>
      </c>
      <c r="AH188" s="10" t="str">
        <f t="shared" si="14"/>
        <v>SDGE</v>
      </c>
      <c r="AI188" s="12" t="s">
        <v>201</v>
      </c>
      <c r="AJ188" s="12" t="str">
        <f>IFERROR(INDEX(Queue_Subname_list!$B$2:$B$598,MATCH($AI188,Queue_Subname_list!$A$2:$A$598,0),1),"not found")</f>
        <v>Imperial Valley</v>
      </c>
      <c r="AK188" s="12">
        <f>IFERROR(INDEX(Queue_Subname_list!$C$2:$C$598,MATCH($AI188,Queue_Subname_list!$A$2:$A$598,0),1),"not found")</f>
        <v>230</v>
      </c>
      <c r="AL188" s="12" cm="1">
        <f t="array" ref="AL188">IFERROR(MATCH(1,($AJ188=Substation_Info!$B$5:$B$322)*($AK188=Substation_Info!$C$5:$C$322),0),"notfound")</f>
        <v>114</v>
      </c>
      <c r="AM188" s="12">
        <f>IF($AL188="notfound",IFERROR(INDEX(Queue_Subname_list!$D$2:$D$594,MATCH($AI188,Queue_Subname_list!$A$2:$A$594,0),1),"not found"),0)</f>
        <v>0</v>
      </c>
      <c r="AN188" s="12">
        <f>IF($AL188="notfound",IFERROR(INDEX(Queue_Subname_list!$E$2:$E$594,MATCH($AI188,Queue_Subname_list!$A$2:$A$594,0),1),"not found"),0)</f>
        <v>0</v>
      </c>
      <c r="AO188" s="12" t="str" cm="1">
        <f t="array" ref="AO188">IF(AM188=0, "N/A",IFERROR(MATCH(1,($AM188=Substation_Info!$B$5:$B$322)*($AN188=Substation_Info!$C$5:$C$322),0),"notfound"))</f>
        <v>N/A</v>
      </c>
      <c r="AP188" s="12">
        <f t="shared" si="15"/>
        <v>1</v>
      </c>
      <c r="AQ188" s="11">
        <v>44926.333333333299</v>
      </c>
      <c r="AR188" s="11">
        <v>45291.333333333299</v>
      </c>
      <c r="AS188" s="10" t="s">
        <v>82</v>
      </c>
      <c r="AT188" s="10" t="s">
        <v>59</v>
      </c>
      <c r="AU188" s="10" t="s">
        <v>59</v>
      </c>
      <c r="AV188" s="10" t="s">
        <v>82</v>
      </c>
      <c r="AW188" s="10"/>
    </row>
    <row r="189" spans="1:49" s="26" customFormat="1" ht="25" x14ac:dyDescent="0.25">
      <c r="A189" s="32" t="s">
        <v>463</v>
      </c>
      <c r="B189" s="10">
        <v>1669</v>
      </c>
      <c r="C189" s="11">
        <v>43568</v>
      </c>
      <c r="D189" s="11">
        <v>43570.291666666701</v>
      </c>
      <c r="E189" s="10" t="s">
        <v>49</v>
      </c>
      <c r="F189" s="10" t="s">
        <v>384</v>
      </c>
      <c r="G189" s="10" t="s">
        <v>63</v>
      </c>
      <c r="H189" s="10"/>
      <c r="I189" s="10"/>
      <c r="J189" s="10" t="s">
        <v>70</v>
      </c>
      <c r="K189" s="10"/>
      <c r="L189" s="10"/>
      <c r="M189" s="10">
        <v>101.5</v>
      </c>
      <c r="N189" s="10"/>
      <c r="O189" s="10"/>
      <c r="P189" s="10">
        <v>100</v>
      </c>
      <c r="Q189" s="10" t="s">
        <v>65</v>
      </c>
      <c r="R189" s="10"/>
      <c r="S189" s="10" t="str" cm="1">
        <f t="array" ref="S189">IFERROR(INDEX(Queue_Subname_list!$K$3:$K$22,MATCH(1,($J189=Queue_Subname_list!$L$3:$L$22)*($K189=Queue_Subname_list!$M$3:$M$22)*($L189=Queue_Subname_list!$N$3:$N$22),0)),"Other")</f>
        <v>Battery</v>
      </c>
      <c r="T189" s="10">
        <f>IF(J189=Queue_Subname_list!$L$9,MIN(M189,P189),0)+IF(K189=Queue_Subname_list!$L$9,MIN(N189,P189),0)+IF(L189=Queue_Subname_list!$L$9,MIN(O189,P189),0)</f>
        <v>100</v>
      </c>
      <c r="U189" s="10">
        <f>IF(J189=Queue_Subname_list!$L$4,MIN(M189,P189),0)+IF(K189=Queue_Subname_list!$L$4,MIN(N189,P189),0)+IF(L189=Queue_Subname_list!$L$4,MIN(O189,P189),0)</f>
        <v>0</v>
      </c>
      <c r="V189" s="10">
        <f>IF(Q189="Energy Only",0,IF(S189="Wind Turbine",MIN(U189,P189),IF(OR(S189="Wind-Hybrid", S189="Wind-Solar-Hybrid"),MIN(MAX(P189-T189,0)/INDEX(Queue_Subname_list!$R$6:$T$6,1,MATCH(AH189,Queue_Subname_list!$R$4:$T$4,0)),U189),0)))</f>
        <v>0</v>
      </c>
      <c r="W189" s="10">
        <f t="shared" si="11"/>
        <v>0</v>
      </c>
      <c r="X189" s="10">
        <f>IF(AND(S189="Offshore Wind",OR(Q189="Full Capacity",Q189="Partial Capacity")),IF(J189=Queue_Subname_list!$L$5,M189,0)+IF(K189=Queue_Subname_list!$L$5,N189,0),0)</f>
        <v>0</v>
      </c>
      <c r="Y189" s="10">
        <f>IF(AND(S189="Offshore Wind",Q189="Energy Only"),IF(J189=Queue_Subname_list!$L$5,M189,0)+IF(K189=Queue_Subname_list!$L$5,N189,0),0)</f>
        <v>0</v>
      </c>
      <c r="Z189" s="10">
        <f>IF(J189=Queue_Subname_list!$L$8,MIN(M189,P189),0)+IF(K189=Queue_Subname_list!$L$8,MIN(N189,P189),0)+IF(L189=Queue_Subname_list!$L$8,MIN(O189,P189),0)</f>
        <v>0</v>
      </c>
      <c r="AA189" s="10">
        <f>IF(Q189="Energy Only",0,IF(S189="Solar",MIN(Z189,P189),IF(S189="Solar-Hybrid",MIN(MAX(P189-T189,0)/INDEX(Queue_Subname_list!$R$5:$T$5,1,MATCH(AH189,Queue_Subname_list!$R$4:$T$4,0)),MAX(P189-T189*0.5,0)/INDEX(Queue_Subname_list!$U$5:$W$5,1,MATCH(AH189,Queue_Subname_list!$U$4:$W$4,0)),Z189),0)))</f>
        <v>0</v>
      </c>
      <c r="AB189" s="10">
        <f t="shared" si="12"/>
        <v>0</v>
      </c>
      <c r="AC189" s="10">
        <f>IF(J189=Queue_Subname_list!$L$3,MIN(M189,P189),0)+IF(K189=Queue_Subname_list!$L$3,MIN(N189,P189),0)+IF(L189=Queue_Subname_list!$L$3,MIN(O189,P189),0)</f>
        <v>0</v>
      </c>
      <c r="AD189" s="10">
        <f t="shared" si="13"/>
        <v>0</v>
      </c>
      <c r="AE189" s="10" t="s">
        <v>54</v>
      </c>
      <c r="AF189" s="10" t="s">
        <v>55</v>
      </c>
      <c r="AG189" s="10" t="s">
        <v>56</v>
      </c>
      <c r="AH189" s="10" t="str">
        <f t="shared" si="14"/>
        <v>SDGE</v>
      </c>
      <c r="AI189" s="12" t="s">
        <v>464</v>
      </c>
      <c r="AJ189" s="12" t="str">
        <f>IFERROR(INDEX(Queue_Subname_list!$B$2:$B$598,MATCH($AI189,Queue_Subname_list!$A$2:$A$598,0),1),"not found")</f>
        <v>Pomerado</v>
      </c>
      <c r="AK189" s="12">
        <f>IFERROR(INDEX(Queue_Subname_list!$C$2:$C$598,MATCH($AI189,Queue_Subname_list!$A$2:$A$598,0),1),"not found")</f>
        <v>69</v>
      </c>
      <c r="AL189" s="12" t="str" cm="1">
        <f t="array" ref="AL189">IFERROR(MATCH(1,($AJ189=Substation_Info!$B$5:$B$322)*($AK189=Substation_Info!$C$5:$C$322),0),"notfound")</f>
        <v>notfound</v>
      </c>
      <c r="AM189" s="12" t="str">
        <f>IF($AL189="notfound",IFERROR(INDEX(Queue_Subname_list!$D$2:$D$594,MATCH($AI189,Queue_Subname_list!$A$2:$A$594,0),1),"not found"),0)</f>
        <v>Sycamore</v>
      </c>
      <c r="AN189" s="12">
        <f>IF($AL189="notfound",IFERROR(INDEX(Queue_Subname_list!$E$2:$E$594,MATCH($AI189,Queue_Subname_list!$A$2:$A$594,0),1),"not found"),0)</f>
        <v>138</v>
      </c>
      <c r="AO189" s="12" cm="1">
        <f t="array" ref="AO189">IF(AM189=0, "N/A",IFERROR(MATCH(1,($AM189=Substation_Info!$B$5:$B$322)*($AN189=Substation_Info!$C$5:$C$322),0),"notfound"))</f>
        <v>274</v>
      </c>
      <c r="AP189" s="12">
        <f t="shared" si="15"/>
        <v>1</v>
      </c>
      <c r="AQ189" s="11">
        <v>45077.291666666701</v>
      </c>
      <c r="AR189" s="11">
        <v>45077.291666666701</v>
      </c>
      <c r="AS189" s="10" t="s">
        <v>82</v>
      </c>
      <c r="AT189" s="10" t="s">
        <v>59</v>
      </c>
      <c r="AU189" s="10" t="s">
        <v>59</v>
      </c>
      <c r="AV189" s="10" t="s">
        <v>82</v>
      </c>
      <c r="AW189" s="10" t="s">
        <v>61</v>
      </c>
    </row>
    <row r="190" spans="1:49" s="26" customFormat="1" ht="25" x14ac:dyDescent="0.25">
      <c r="A190" s="32" t="s">
        <v>465</v>
      </c>
      <c r="B190" s="10">
        <v>1670</v>
      </c>
      <c r="C190" s="11">
        <v>43556</v>
      </c>
      <c r="D190" s="11">
        <v>43570.291666666701</v>
      </c>
      <c r="E190" s="10" t="s">
        <v>49</v>
      </c>
      <c r="F190" s="10" t="s">
        <v>384</v>
      </c>
      <c r="G190" s="10" t="s">
        <v>63</v>
      </c>
      <c r="H190" s="10"/>
      <c r="I190" s="10"/>
      <c r="J190" s="10" t="s">
        <v>70</v>
      </c>
      <c r="K190" s="10"/>
      <c r="L190" s="10"/>
      <c r="M190" s="10">
        <v>200</v>
      </c>
      <c r="N190" s="10"/>
      <c r="O190" s="10"/>
      <c r="P190" s="10">
        <v>200</v>
      </c>
      <c r="Q190" s="10" t="s">
        <v>65</v>
      </c>
      <c r="R190" s="10"/>
      <c r="S190" s="10" t="str" cm="1">
        <f t="array" ref="S190">IFERROR(INDEX(Queue_Subname_list!$K$3:$K$22,MATCH(1,($J190=Queue_Subname_list!$L$3:$L$22)*($K190=Queue_Subname_list!$M$3:$M$22)*($L190=Queue_Subname_list!$N$3:$N$22),0)),"Other")</f>
        <v>Battery</v>
      </c>
      <c r="T190" s="10">
        <f>IF(J190=Queue_Subname_list!$L$9,MIN(M190,P190),0)+IF(K190=Queue_Subname_list!$L$9,MIN(N190,P190),0)+IF(L190=Queue_Subname_list!$L$9,MIN(O190,P190),0)</f>
        <v>200</v>
      </c>
      <c r="U190" s="10">
        <f>IF(J190=Queue_Subname_list!$L$4,MIN(M190,P190),0)+IF(K190=Queue_Subname_list!$L$4,MIN(N190,P190),0)+IF(L190=Queue_Subname_list!$L$4,MIN(O190,P190),0)</f>
        <v>0</v>
      </c>
      <c r="V190" s="10">
        <f>IF(Q190="Energy Only",0,IF(S190="Wind Turbine",MIN(U190,P190),IF(OR(S190="Wind-Hybrid", S190="Wind-Solar-Hybrid"),MIN(MAX(P190-T190,0)/INDEX(Queue_Subname_list!$R$6:$T$6,1,MATCH(AH190,Queue_Subname_list!$R$4:$T$4,0)),U190),0)))</f>
        <v>0</v>
      </c>
      <c r="W190" s="10">
        <f t="shared" si="11"/>
        <v>0</v>
      </c>
      <c r="X190" s="10">
        <f>IF(AND(S190="Offshore Wind",OR(Q190="Full Capacity",Q190="Partial Capacity")),IF(J190=Queue_Subname_list!$L$5,M190,0)+IF(K190=Queue_Subname_list!$L$5,N190,0),0)</f>
        <v>0</v>
      </c>
      <c r="Y190" s="10">
        <f>IF(AND(S190="Offshore Wind",Q190="Energy Only"),IF(J190=Queue_Subname_list!$L$5,M190,0)+IF(K190=Queue_Subname_list!$L$5,N190,0),0)</f>
        <v>0</v>
      </c>
      <c r="Z190" s="10">
        <f>IF(J190=Queue_Subname_list!$L$8,MIN(M190,P190),0)+IF(K190=Queue_Subname_list!$L$8,MIN(N190,P190),0)+IF(L190=Queue_Subname_list!$L$8,MIN(O190,P190),0)</f>
        <v>0</v>
      </c>
      <c r="AA190" s="10">
        <f>IF(Q190="Energy Only",0,IF(S190="Solar",MIN(Z190,P190),IF(S190="Solar-Hybrid",MIN(MAX(P190-T190,0)/INDEX(Queue_Subname_list!$R$5:$T$5,1,MATCH(AH190,Queue_Subname_list!$R$4:$T$4,0)),MAX(P190-T190*0.5,0)/INDEX(Queue_Subname_list!$U$5:$W$5,1,MATCH(AH190,Queue_Subname_list!$U$4:$W$4,0)),Z190),0)))</f>
        <v>0</v>
      </c>
      <c r="AB190" s="10">
        <f t="shared" si="12"/>
        <v>0</v>
      </c>
      <c r="AC190" s="10">
        <f>IF(J190=Queue_Subname_list!$L$3,MIN(M190,P190),0)+IF(K190=Queue_Subname_list!$L$3,MIN(N190,P190),0)+IF(L190=Queue_Subname_list!$L$3,MIN(O190,P190),0)</f>
        <v>0</v>
      </c>
      <c r="AD190" s="10">
        <f t="shared" si="13"/>
        <v>0</v>
      </c>
      <c r="AE190" s="10" t="s">
        <v>54</v>
      </c>
      <c r="AF190" s="10" t="s">
        <v>55</v>
      </c>
      <c r="AG190" s="10" t="s">
        <v>56</v>
      </c>
      <c r="AH190" s="10" t="str">
        <f t="shared" si="14"/>
        <v>SDGE</v>
      </c>
      <c r="AI190" s="12" t="s">
        <v>466</v>
      </c>
      <c r="AJ190" s="12" t="str">
        <f>IFERROR(INDEX(Queue_Subname_list!$B$2:$B$598,MATCH($AI190,Queue_Subname_list!$A$2:$A$598,0),1),"not found")</f>
        <v>Silvergate</v>
      </c>
      <c r="AK190" s="12">
        <f>IFERROR(INDEX(Queue_Subname_list!$C$2:$C$598,MATCH($AI190,Queue_Subname_list!$A$2:$A$598,0),1),"not found")</f>
        <v>230</v>
      </c>
      <c r="AL190" s="12" cm="1">
        <f t="array" ref="AL190">IFERROR(MATCH(1,($AJ190=Substation_Info!$B$5:$B$322)*($AK190=Substation_Info!$C$5:$C$322),0),"notfound")</f>
        <v>260</v>
      </c>
      <c r="AM190" s="12">
        <f>IF($AL190="notfound",IFERROR(INDEX(Queue_Subname_list!$D$2:$D$594,MATCH($AI190,Queue_Subname_list!$A$2:$A$594,0),1),"not found"),0)</f>
        <v>0</v>
      </c>
      <c r="AN190" s="12">
        <f>IF($AL190="notfound",IFERROR(INDEX(Queue_Subname_list!$E$2:$E$594,MATCH($AI190,Queue_Subname_list!$A$2:$A$594,0),1),"not found"),0)</f>
        <v>0</v>
      </c>
      <c r="AO190" s="12" t="str" cm="1">
        <f t="array" ref="AO190">IF(AM190=0, "N/A",IFERROR(MATCH(1,($AM190=Substation_Info!$B$5:$B$322)*($AN190=Substation_Info!$C$5:$C$322),0),"notfound"))</f>
        <v>N/A</v>
      </c>
      <c r="AP190" s="12">
        <f t="shared" si="15"/>
        <v>1</v>
      </c>
      <c r="AQ190" s="11">
        <v>45107.291666666701</v>
      </c>
      <c r="AR190" s="11">
        <v>45413.291666666701</v>
      </c>
      <c r="AS190" s="10" t="s">
        <v>82</v>
      </c>
      <c r="AT190" s="10" t="s">
        <v>59</v>
      </c>
      <c r="AU190" s="10" t="s">
        <v>59</v>
      </c>
      <c r="AV190" s="10" t="s">
        <v>82</v>
      </c>
      <c r="AW190" s="10" t="s">
        <v>61</v>
      </c>
    </row>
    <row r="191" spans="1:49" s="26" customFormat="1" ht="25" x14ac:dyDescent="0.25">
      <c r="A191" s="32" t="s">
        <v>467</v>
      </c>
      <c r="B191" s="10">
        <v>1671</v>
      </c>
      <c r="C191" s="11">
        <v>43571</v>
      </c>
      <c r="D191" s="11">
        <v>43570.291666666701</v>
      </c>
      <c r="E191" s="10" t="s">
        <v>49</v>
      </c>
      <c r="F191" s="10" t="s">
        <v>384</v>
      </c>
      <c r="G191" s="10" t="s">
        <v>63</v>
      </c>
      <c r="H191" s="10"/>
      <c r="I191" s="10"/>
      <c r="J191" s="10" t="s">
        <v>70</v>
      </c>
      <c r="K191" s="10"/>
      <c r="L191" s="10"/>
      <c r="M191" s="10">
        <v>26.6</v>
      </c>
      <c r="N191" s="10"/>
      <c r="O191" s="10"/>
      <c r="P191" s="10">
        <v>25</v>
      </c>
      <c r="Q191" s="10" t="s">
        <v>92</v>
      </c>
      <c r="R191" s="10"/>
      <c r="S191" s="10" t="str" cm="1">
        <f t="array" ref="S191">IFERROR(INDEX(Queue_Subname_list!$K$3:$K$22,MATCH(1,($J191=Queue_Subname_list!$L$3:$L$22)*($K191=Queue_Subname_list!$M$3:$M$22)*($L191=Queue_Subname_list!$N$3:$N$22),0)),"Other")</f>
        <v>Battery</v>
      </c>
      <c r="T191" s="10">
        <f>IF(J191=Queue_Subname_list!$L$9,MIN(M191,P191),0)+IF(K191=Queue_Subname_list!$L$9,MIN(N191,P191),0)+IF(L191=Queue_Subname_list!$L$9,MIN(O191,P191),0)</f>
        <v>25</v>
      </c>
      <c r="U191" s="10">
        <f>IF(J191=Queue_Subname_list!$L$4,MIN(M191,P191),0)+IF(K191=Queue_Subname_list!$L$4,MIN(N191,P191),0)+IF(L191=Queue_Subname_list!$L$4,MIN(O191,P191),0)</f>
        <v>0</v>
      </c>
      <c r="V191" s="10">
        <f>IF(Q191="Energy Only",0,IF(S191="Wind Turbine",MIN(U191,P191),IF(OR(S191="Wind-Hybrid", S191="Wind-Solar-Hybrid"),MIN(MAX(P191-T191,0)/INDEX(Queue_Subname_list!$R$6:$T$6,1,MATCH(AH191,Queue_Subname_list!$R$4:$T$4,0)),U191),0)))</f>
        <v>0</v>
      </c>
      <c r="W191" s="10">
        <f t="shared" si="11"/>
        <v>0</v>
      </c>
      <c r="X191" s="10">
        <f>IF(AND(S191="Offshore Wind",OR(Q191="Full Capacity",Q191="Partial Capacity")),IF(J191=Queue_Subname_list!$L$5,M191,0)+IF(K191=Queue_Subname_list!$L$5,N191,0),0)</f>
        <v>0</v>
      </c>
      <c r="Y191" s="10">
        <f>IF(AND(S191="Offshore Wind",Q191="Energy Only"),IF(J191=Queue_Subname_list!$L$5,M191,0)+IF(K191=Queue_Subname_list!$L$5,N191,0),0)</f>
        <v>0</v>
      </c>
      <c r="Z191" s="10">
        <f>IF(J191=Queue_Subname_list!$L$8,MIN(M191,P191),0)+IF(K191=Queue_Subname_list!$L$8,MIN(N191,P191),0)+IF(L191=Queue_Subname_list!$L$8,MIN(O191,P191),0)</f>
        <v>0</v>
      </c>
      <c r="AA191" s="10">
        <f>IF(Q191="Energy Only",0,IF(S191="Solar",MIN(Z191,P191),IF(S191="Solar-Hybrid",MIN(MAX(P191-T191,0)/INDEX(Queue_Subname_list!$R$5:$T$5,1,MATCH(AH191,Queue_Subname_list!$R$4:$T$4,0)),MAX(P191-T191*0.5,0)/INDEX(Queue_Subname_list!$U$5:$W$5,1,MATCH(AH191,Queue_Subname_list!$U$4:$W$4,0)),Z191),0)))</f>
        <v>0</v>
      </c>
      <c r="AB191" s="10">
        <f t="shared" si="12"/>
        <v>0</v>
      </c>
      <c r="AC191" s="10">
        <f>IF(J191=Queue_Subname_list!$L$3,MIN(M191,P191),0)+IF(K191=Queue_Subname_list!$L$3,MIN(N191,P191),0)+IF(L191=Queue_Subname_list!$L$3,MIN(O191,P191),0)</f>
        <v>0</v>
      </c>
      <c r="AD191" s="10">
        <f t="shared" si="13"/>
        <v>0</v>
      </c>
      <c r="AE191" s="10" t="s">
        <v>468</v>
      </c>
      <c r="AF191" s="10" t="s">
        <v>55</v>
      </c>
      <c r="AG191" s="10" t="s">
        <v>56</v>
      </c>
      <c r="AH191" s="10" t="str">
        <f t="shared" si="14"/>
        <v>SDGE</v>
      </c>
      <c r="AI191" s="12" t="s">
        <v>469</v>
      </c>
      <c r="AJ191" s="12" t="str">
        <f>IFERROR(INDEX(Queue_Subname_list!$B$2:$B$598,MATCH($AI191,Queue_Subname_list!$A$2:$A$598,0),1),"not found")</f>
        <v>Point Loma</v>
      </c>
      <c r="AK191" s="12">
        <f>IFERROR(INDEX(Queue_Subname_list!$C$2:$C$598,MATCH($AI191,Queue_Subname_list!$A$2:$A$598,0),1),"not found")</f>
        <v>69</v>
      </c>
      <c r="AL191" s="12" t="str" cm="1">
        <f t="array" ref="AL191">IFERROR(MATCH(1,($AJ191=Substation_Info!$B$5:$B$322)*($AK191=Substation_Info!$C$5:$C$322),0),"notfound")</f>
        <v>notfound</v>
      </c>
      <c r="AM191" s="12" t="str">
        <f>IF($AL191="notfound",IFERROR(INDEX(Queue_Subname_list!$D$2:$D$594,MATCH($AI191,Queue_Subname_list!$A$2:$A$594,0),1),"not found"),0)</f>
        <v>Old Town</v>
      </c>
      <c r="AN191" s="12">
        <f>IF($AL191="notfound",IFERROR(INDEX(Queue_Subname_list!$E$2:$E$594,MATCH($AI191,Queue_Subname_list!$A$2:$A$594,0),1),"not found"),0)</f>
        <v>230</v>
      </c>
      <c r="AO191" s="12" cm="1">
        <f t="array" ref="AO191">IF(AM191=0, "N/A",IFERROR(MATCH(1,($AM191=Substation_Info!$B$5:$B$322)*($AN191=Substation_Info!$C$5:$C$322),0),"notfound"))</f>
        <v>190</v>
      </c>
      <c r="AP191" s="12">
        <f t="shared" si="15"/>
        <v>1</v>
      </c>
      <c r="AQ191" s="11">
        <v>44561.333333333299</v>
      </c>
      <c r="AR191" s="11">
        <v>44805.291666666701</v>
      </c>
      <c r="AS191" s="10" t="s">
        <v>82</v>
      </c>
      <c r="AT191" s="10" t="s">
        <v>59</v>
      </c>
      <c r="AU191" s="10" t="s">
        <v>59</v>
      </c>
      <c r="AV191" s="10" t="s">
        <v>82</v>
      </c>
      <c r="AW191" s="10"/>
    </row>
    <row r="192" spans="1:49" s="26" customFormat="1" ht="25" x14ac:dyDescent="0.25">
      <c r="A192" s="32" t="s">
        <v>470</v>
      </c>
      <c r="B192" s="10">
        <v>1673</v>
      </c>
      <c r="C192" s="11">
        <v>43557</v>
      </c>
      <c r="D192" s="11">
        <v>43570.291666666701</v>
      </c>
      <c r="E192" s="10" t="s">
        <v>49</v>
      </c>
      <c r="F192" s="10" t="s">
        <v>384</v>
      </c>
      <c r="G192" s="10" t="s">
        <v>63</v>
      </c>
      <c r="H192" s="10"/>
      <c r="I192" s="10"/>
      <c r="J192" s="10" t="s">
        <v>70</v>
      </c>
      <c r="K192" s="10"/>
      <c r="L192" s="10"/>
      <c r="M192" s="10">
        <v>300</v>
      </c>
      <c r="N192" s="10"/>
      <c r="O192" s="10"/>
      <c r="P192" s="10">
        <v>300</v>
      </c>
      <c r="Q192" s="10" t="s">
        <v>65</v>
      </c>
      <c r="R192" s="10"/>
      <c r="S192" s="10" t="str" cm="1">
        <f t="array" ref="S192">IFERROR(INDEX(Queue_Subname_list!$K$3:$K$22,MATCH(1,($J192=Queue_Subname_list!$L$3:$L$22)*($K192=Queue_Subname_list!$M$3:$M$22)*($L192=Queue_Subname_list!$N$3:$N$22),0)),"Other")</f>
        <v>Battery</v>
      </c>
      <c r="T192" s="10">
        <f>IF(J192=Queue_Subname_list!$L$9,MIN(M192,P192),0)+IF(K192=Queue_Subname_list!$L$9,MIN(N192,P192),0)+IF(L192=Queue_Subname_list!$L$9,MIN(O192,P192),0)</f>
        <v>300</v>
      </c>
      <c r="U192" s="10">
        <f>IF(J192=Queue_Subname_list!$L$4,MIN(M192,P192),0)+IF(K192=Queue_Subname_list!$L$4,MIN(N192,P192),0)+IF(L192=Queue_Subname_list!$L$4,MIN(O192,P192),0)</f>
        <v>0</v>
      </c>
      <c r="V192" s="10">
        <f>IF(Q192="Energy Only",0,IF(S192="Wind Turbine",MIN(U192,P192),IF(OR(S192="Wind-Hybrid", S192="Wind-Solar-Hybrid"),MIN(MAX(P192-T192,0)/INDEX(Queue_Subname_list!$R$6:$T$6,1,MATCH(AH192,Queue_Subname_list!$R$4:$T$4,0)),U192),0)))</f>
        <v>0</v>
      </c>
      <c r="W192" s="10">
        <f t="shared" si="11"/>
        <v>0</v>
      </c>
      <c r="X192" s="10">
        <f>IF(AND(S192="Offshore Wind",OR(Q192="Full Capacity",Q192="Partial Capacity")),IF(J192=Queue_Subname_list!$L$5,M192,0)+IF(K192=Queue_Subname_list!$L$5,N192,0),0)</f>
        <v>0</v>
      </c>
      <c r="Y192" s="10">
        <f>IF(AND(S192="Offshore Wind",Q192="Energy Only"),IF(J192=Queue_Subname_list!$L$5,M192,0)+IF(K192=Queue_Subname_list!$L$5,N192,0),0)</f>
        <v>0</v>
      </c>
      <c r="Z192" s="10">
        <f>IF(J192=Queue_Subname_list!$L$8,MIN(M192,P192),0)+IF(K192=Queue_Subname_list!$L$8,MIN(N192,P192),0)+IF(L192=Queue_Subname_list!$L$8,MIN(O192,P192),0)</f>
        <v>0</v>
      </c>
      <c r="AA192" s="10">
        <f>IF(Q192="Energy Only",0,IF(S192="Solar",MIN(Z192,P192),IF(S192="Solar-Hybrid",MIN(MAX(P192-T192,0)/INDEX(Queue_Subname_list!$R$5:$T$5,1,MATCH(AH192,Queue_Subname_list!$R$4:$T$4,0)),MAX(P192-T192*0.5,0)/INDEX(Queue_Subname_list!$U$5:$W$5,1,MATCH(AH192,Queue_Subname_list!$U$4:$W$4,0)),Z192),0)))</f>
        <v>0</v>
      </c>
      <c r="AB192" s="10">
        <f t="shared" si="12"/>
        <v>0</v>
      </c>
      <c r="AC192" s="10">
        <f>IF(J192=Queue_Subname_list!$L$3,MIN(M192,P192),0)+IF(K192=Queue_Subname_list!$L$3,MIN(N192,P192),0)+IF(L192=Queue_Subname_list!$L$3,MIN(O192,P192),0)</f>
        <v>0</v>
      </c>
      <c r="AD192" s="10">
        <f t="shared" si="13"/>
        <v>0</v>
      </c>
      <c r="AE192" s="10" t="s">
        <v>54</v>
      </c>
      <c r="AF192" s="10" t="s">
        <v>55</v>
      </c>
      <c r="AG192" s="10" t="s">
        <v>56</v>
      </c>
      <c r="AH192" s="10" t="str">
        <f t="shared" si="14"/>
        <v>SDGE</v>
      </c>
      <c r="AI192" s="12" t="s">
        <v>471</v>
      </c>
      <c r="AJ192" s="12" t="str">
        <f>IFERROR(INDEX(Queue_Subname_list!$B$2:$B$598,MATCH($AI192,Queue_Subname_list!$A$2:$A$598,0),1),"not found")</f>
        <v>Sycamore</v>
      </c>
      <c r="AK192" s="12">
        <f>IFERROR(INDEX(Queue_Subname_list!$C$2:$C$598,MATCH($AI192,Queue_Subname_list!$A$2:$A$598,0),1),"not found")</f>
        <v>138</v>
      </c>
      <c r="AL192" s="12" cm="1">
        <f t="array" ref="AL192">IFERROR(MATCH(1,($AJ192=Substation_Info!$B$5:$B$322)*($AK192=Substation_Info!$C$5:$C$322),0),"notfound")</f>
        <v>274</v>
      </c>
      <c r="AM192" s="12">
        <f>IF($AL192="notfound",IFERROR(INDEX(Queue_Subname_list!$D$2:$D$594,MATCH($AI192,Queue_Subname_list!$A$2:$A$594,0),1),"not found"),0)</f>
        <v>0</v>
      </c>
      <c r="AN192" s="12">
        <f>IF($AL192="notfound",IFERROR(INDEX(Queue_Subname_list!$E$2:$E$594,MATCH($AI192,Queue_Subname_list!$A$2:$A$594,0),1),"not found"),0)</f>
        <v>0</v>
      </c>
      <c r="AO192" s="12" t="str" cm="1">
        <f t="array" ref="AO192">IF(AM192=0, "N/A",IFERROR(MATCH(1,($AM192=Substation_Info!$B$5:$B$322)*($AN192=Substation_Info!$C$5:$C$322),0),"notfound"))</f>
        <v>N/A</v>
      </c>
      <c r="AP192" s="12">
        <f t="shared" si="15"/>
        <v>1</v>
      </c>
      <c r="AQ192" s="11">
        <v>45107.291666666701</v>
      </c>
      <c r="AR192" s="11">
        <v>45107.291666666701</v>
      </c>
      <c r="AS192" s="10" t="s">
        <v>82</v>
      </c>
      <c r="AT192" s="10" t="s">
        <v>59</v>
      </c>
      <c r="AU192" s="10" t="s">
        <v>59</v>
      </c>
      <c r="AV192" s="10" t="s">
        <v>82</v>
      </c>
      <c r="AW192" s="10" t="s">
        <v>61</v>
      </c>
    </row>
    <row r="193" spans="1:49" s="26" customFormat="1" ht="25" x14ac:dyDescent="0.25">
      <c r="A193" s="32" t="s">
        <v>472</v>
      </c>
      <c r="B193" s="10">
        <v>1678</v>
      </c>
      <c r="C193" s="11">
        <v>43903</v>
      </c>
      <c r="D193" s="11">
        <v>43936.291666666701</v>
      </c>
      <c r="E193" s="10" t="s">
        <v>49</v>
      </c>
      <c r="F193" s="10" t="s">
        <v>473</v>
      </c>
      <c r="G193" s="10" t="s">
        <v>63</v>
      </c>
      <c r="H193" s="10" t="s">
        <v>74</v>
      </c>
      <c r="I193" s="10"/>
      <c r="J193" s="10" t="s">
        <v>70</v>
      </c>
      <c r="K193" s="10" t="s">
        <v>75</v>
      </c>
      <c r="L193" s="10"/>
      <c r="M193" s="10">
        <v>308.92599999999999</v>
      </c>
      <c r="N193" s="10">
        <v>308.92599999999999</v>
      </c>
      <c r="O193" s="10"/>
      <c r="P193" s="10">
        <v>300</v>
      </c>
      <c r="Q193" s="10" t="s">
        <v>65</v>
      </c>
      <c r="R193" s="10" t="s">
        <v>53</v>
      </c>
      <c r="S193" s="10" t="str" cm="1">
        <f t="array" ref="S193">IFERROR(INDEX(Queue_Subname_list!$K$3:$K$22,MATCH(1,($J193=Queue_Subname_list!$L$3:$L$22)*($K193=Queue_Subname_list!$M$3:$M$22)*($L193=Queue_Subname_list!$N$3:$N$22),0)),"Other")</f>
        <v>Solar-Hybrid</v>
      </c>
      <c r="T193" s="10">
        <f>IF(J193=Queue_Subname_list!$L$9,MIN(M193,P193),0)+IF(K193=Queue_Subname_list!$L$9,MIN(N193,P193),0)+IF(L193=Queue_Subname_list!$L$9,MIN(O193,P193),0)</f>
        <v>300</v>
      </c>
      <c r="U193" s="10">
        <f>IF(J193=Queue_Subname_list!$L$4,MIN(M193,P193),0)+IF(K193=Queue_Subname_list!$L$4,MIN(N193,P193),0)+IF(L193=Queue_Subname_list!$L$4,MIN(O193,P193),0)</f>
        <v>0</v>
      </c>
      <c r="V193" s="10">
        <f>IF(Q193="Energy Only",0,IF(S193="Wind Turbine",MIN(U193,P193),IF(OR(S193="Wind-Hybrid", S193="Wind-Solar-Hybrid"),MIN(MAX(P193-T193,0)/INDEX(Queue_Subname_list!$R$6:$T$6,1,MATCH(AH193,Queue_Subname_list!$R$4:$T$4,0)),U193),0)))</f>
        <v>0</v>
      </c>
      <c r="W193" s="10">
        <f t="shared" si="11"/>
        <v>0</v>
      </c>
      <c r="X193" s="10">
        <f>IF(AND(S193="Offshore Wind",OR(Q193="Full Capacity",Q193="Partial Capacity")),IF(J193=Queue_Subname_list!$L$5,M193,0)+IF(K193=Queue_Subname_list!$L$5,N193,0),0)</f>
        <v>0</v>
      </c>
      <c r="Y193" s="10">
        <f>IF(AND(S193="Offshore Wind",Q193="Energy Only"),IF(J193=Queue_Subname_list!$L$5,M193,0)+IF(K193=Queue_Subname_list!$L$5,N193,0),0)</f>
        <v>0</v>
      </c>
      <c r="Z193" s="10">
        <f>IF(J193=Queue_Subname_list!$L$8,MIN(M193,P193),0)+IF(K193=Queue_Subname_list!$L$8,MIN(N193,P193),0)+IF(L193=Queue_Subname_list!$L$8,MIN(O193,P193),0)</f>
        <v>300</v>
      </c>
      <c r="AA193" s="10">
        <f>IF(Q193="Energy Only",0,IF(S193="Solar",MIN(Z193,P193),IF(S193="Solar-Hybrid",MIN(MAX(P193-T193,0)/INDEX(Queue_Subname_list!$R$5:$T$5,1,MATCH(AH193,Queue_Subname_list!$R$4:$T$4,0)),MAX(P193-T193*0.5,0)/INDEX(Queue_Subname_list!$U$5:$W$5,1,MATCH(AH193,Queue_Subname_list!$U$4:$W$4,0)),Z193),0)))</f>
        <v>0</v>
      </c>
      <c r="AB193" s="10">
        <f t="shared" si="12"/>
        <v>300</v>
      </c>
      <c r="AC193" s="10">
        <f>IF(J193=Queue_Subname_list!$L$3,MIN(M193,P193),0)+IF(K193=Queue_Subname_list!$L$3,MIN(N193,P193),0)+IF(L193=Queue_Subname_list!$L$3,MIN(O193,P193),0)</f>
        <v>0</v>
      </c>
      <c r="AD193" s="10">
        <f t="shared" si="13"/>
        <v>0</v>
      </c>
      <c r="AE193" s="10" t="s">
        <v>227</v>
      </c>
      <c r="AF193" s="10" t="s">
        <v>159</v>
      </c>
      <c r="AG193" s="10" t="s">
        <v>304</v>
      </c>
      <c r="AH193" s="10" t="str">
        <f t="shared" si="14"/>
        <v>SCE</v>
      </c>
      <c r="AI193" s="12" t="s">
        <v>474</v>
      </c>
      <c r="AJ193" s="12" t="str">
        <f>IFERROR(INDEX(Queue_Subname_list!$B$2:$B$598,MATCH($AI193,Queue_Subname_list!$A$2:$A$598,0),1),"not found")</f>
        <v>Delaney</v>
      </c>
      <c r="AK193" s="12">
        <f>IFERROR(INDEX(Queue_Subname_list!$C$2:$C$598,MATCH($AI193,Queue_Subname_list!$A$2:$A$598,0),1),"not found")</f>
        <v>500</v>
      </c>
      <c r="AL193" s="12" cm="1">
        <f t="array" ref="AL193">IFERROR(MATCH(1,($AJ193=Substation_Info!$B$5:$B$322)*($AK193=Substation_Info!$C$5:$C$322),0),"notfound")</f>
        <v>57</v>
      </c>
      <c r="AM193" s="12">
        <f>IF($AL193="notfound",IFERROR(INDEX(Queue_Subname_list!$D$2:$D$594,MATCH($AI193,Queue_Subname_list!$A$2:$A$594,0),1),"not found"),0)</f>
        <v>0</v>
      </c>
      <c r="AN193" s="12">
        <f>IF($AL193="notfound",IFERROR(INDEX(Queue_Subname_list!$E$2:$E$594,MATCH($AI193,Queue_Subname_list!$A$2:$A$594,0),1),"not found"),0)</f>
        <v>0</v>
      </c>
      <c r="AO193" s="12" t="str" cm="1">
        <f t="array" ref="AO193">IF(AM193=0, "N/A",IFERROR(MATCH(1,($AM193=Substation_Info!$B$5:$B$322)*($AN193=Substation_Info!$C$5:$C$322),0),"notfound"))</f>
        <v>N/A</v>
      </c>
      <c r="AP193" s="12">
        <f t="shared" si="15"/>
        <v>1</v>
      </c>
      <c r="AQ193" s="11">
        <v>44652.291666666701</v>
      </c>
      <c r="AR193" s="11">
        <v>45383.291666666701</v>
      </c>
      <c r="AS193" s="10" t="s">
        <v>82</v>
      </c>
      <c r="AT193" s="10" t="s">
        <v>59</v>
      </c>
      <c r="AU193" s="10" t="s">
        <v>59</v>
      </c>
      <c r="AV193" s="10" t="s">
        <v>82</v>
      </c>
      <c r="AW193" s="10"/>
    </row>
    <row r="194" spans="1:49" s="26" customFormat="1" ht="25" x14ac:dyDescent="0.25">
      <c r="A194" s="32" t="s">
        <v>475</v>
      </c>
      <c r="B194" s="10">
        <v>1683</v>
      </c>
      <c r="C194" s="11">
        <v>43936</v>
      </c>
      <c r="D194" s="11">
        <v>43936.291666666701</v>
      </c>
      <c r="E194" s="10" t="s">
        <v>49</v>
      </c>
      <c r="F194" s="10" t="s">
        <v>473</v>
      </c>
      <c r="G194" s="10" t="s">
        <v>51</v>
      </c>
      <c r="H194" s="10"/>
      <c r="I194" s="10"/>
      <c r="J194" s="10" t="s">
        <v>51</v>
      </c>
      <c r="K194" s="10"/>
      <c r="L194" s="10"/>
      <c r="M194" s="10">
        <v>101.96</v>
      </c>
      <c r="N194" s="10"/>
      <c r="O194" s="10"/>
      <c r="P194" s="10">
        <v>100</v>
      </c>
      <c r="Q194" s="10" t="s">
        <v>65</v>
      </c>
      <c r="R194" s="10" t="s">
        <v>53</v>
      </c>
      <c r="S194" s="10" t="str" cm="1">
        <f t="array" ref="S194">IFERROR(INDEX(Queue_Subname_list!$K$3:$K$22,MATCH(1,($J194=Queue_Subname_list!$L$3:$L$22)*($K194=Queue_Subname_list!$M$3:$M$22)*($L194=Queue_Subname_list!$N$3:$N$22),0)),"Other")</f>
        <v>Wind Turbine</v>
      </c>
      <c r="T194" s="10">
        <f>IF(J194=Queue_Subname_list!$L$9,MIN(M194,P194),0)+IF(K194=Queue_Subname_list!$L$9,MIN(N194,P194),0)+IF(L194=Queue_Subname_list!$L$9,MIN(O194,P194),0)</f>
        <v>0</v>
      </c>
      <c r="U194" s="10">
        <f>IF(J194=Queue_Subname_list!$L$4,MIN(M194,P194),0)+IF(K194=Queue_Subname_list!$L$4,MIN(N194,P194),0)+IF(L194=Queue_Subname_list!$L$4,MIN(O194,P194),0)</f>
        <v>100</v>
      </c>
      <c r="V194" s="10">
        <f>IF(Q194="Energy Only",0,IF(S194="Wind Turbine",MIN(U194,P194),IF(OR(S194="Wind-Hybrid", S194="Wind-Solar-Hybrid"),MIN(MAX(P194-T194,0)/INDEX(Queue_Subname_list!$R$6:$T$6,1,MATCH(AH194,Queue_Subname_list!$R$4:$T$4,0)),U194),0)))</f>
        <v>100</v>
      </c>
      <c r="W194" s="10">
        <f t="shared" si="11"/>
        <v>0</v>
      </c>
      <c r="X194" s="10">
        <f>IF(AND(S194="Offshore Wind",OR(Q194="Full Capacity",Q194="Partial Capacity")),IF(J194=Queue_Subname_list!$L$5,M194,0)+IF(K194=Queue_Subname_list!$L$5,N194,0),0)</f>
        <v>0</v>
      </c>
      <c r="Y194" s="10">
        <f>IF(AND(S194="Offshore Wind",Q194="Energy Only"),IF(J194=Queue_Subname_list!$L$5,M194,0)+IF(K194=Queue_Subname_list!$L$5,N194,0),0)</f>
        <v>0</v>
      </c>
      <c r="Z194" s="10">
        <f>IF(J194=Queue_Subname_list!$L$8,MIN(M194,P194),0)+IF(K194=Queue_Subname_list!$L$8,MIN(N194,P194),0)+IF(L194=Queue_Subname_list!$L$8,MIN(O194,P194),0)</f>
        <v>0</v>
      </c>
      <c r="AA194" s="10">
        <f>IF(Q194="Energy Only",0,IF(S194="Solar",MIN(Z194,P194),IF(S194="Solar-Hybrid",MIN(MAX(P194-T194,0)/INDEX(Queue_Subname_list!$R$5:$T$5,1,MATCH(AH194,Queue_Subname_list!$R$4:$T$4,0)),MAX(P194-T194*0.5,0)/INDEX(Queue_Subname_list!$U$5:$W$5,1,MATCH(AH194,Queue_Subname_list!$U$4:$W$4,0)),Z194),0)))</f>
        <v>0</v>
      </c>
      <c r="AB194" s="10">
        <f t="shared" si="12"/>
        <v>0</v>
      </c>
      <c r="AC194" s="10">
        <f>IF(J194=Queue_Subname_list!$L$3,MIN(M194,P194),0)+IF(K194=Queue_Subname_list!$L$3,MIN(N194,P194),0)+IF(L194=Queue_Subname_list!$L$3,MIN(O194,P194),0)</f>
        <v>0</v>
      </c>
      <c r="AD194" s="10">
        <f t="shared" si="13"/>
        <v>0</v>
      </c>
      <c r="AE194" s="10" t="s">
        <v>333</v>
      </c>
      <c r="AF194" s="10" t="s">
        <v>55</v>
      </c>
      <c r="AG194" s="10" t="s">
        <v>88</v>
      </c>
      <c r="AH194" s="10" t="str">
        <f t="shared" si="14"/>
        <v>PGAE</v>
      </c>
      <c r="AI194" s="12" t="s">
        <v>476</v>
      </c>
      <c r="AJ194" s="12" t="str">
        <f>IFERROR(INDEX(Queue_Subname_list!$B$2:$B$598,MATCH($AI194,Queue_Subname_list!$A$2:$A$598,0),1),"not found")</f>
        <v>Delta Switching Yard</v>
      </c>
      <c r="AK194" s="12">
        <f>IFERROR(INDEX(Queue_Subname_list!$C$2:$C$598,MATCH($AI194,Queue_Subname_list!$A$2:$A$598,0),1),"not found")</f>
        <v>230</v>
      </c>
      <c r="AL194" s="12" cm="1">
        <f t="array" ref="AL194">IFERROR(MATCH(1,($AJ194=Substation_Info!$B$5:$B$322)*($AK194=Substation_Info!$C$5:$C$322),0),"notfound")</f>
        <v>59</v>
      </c>
      <c r="AM194" s="12">
        <f>IF($AL194="notfound",IFERROR(INDEX(Queue_Subname_list!$D$2:$D$594,MATCH($AI194,Queue_Subname_list!$A$2:$A$594,0),1),"not found"),0)</f>
        <v>0</v>
      </c>
      <c r="AN194" s="12">
        <f>IF($AL194="notfound",IFERROR(INDEX(Queue_Subname_list!$E$2:$E$594,MATCH($AI194,Queue_Subname_list!$A$2:$A$594,0),1),"not found"),0)</f>
        <v>0</v>
      </c>
      <c r="AO194" s="12" t="str" cm="1">
        <f t="array" ref="AO194">IF(AM194=0, "N/A",IFERROR(MATCH(1,($AM194=Substation_Info!$B$5:$B$322)*($AN194=Substation_Info!$C$5:$C$322),0),"notfound"))</f>
        <v>N/A</v>
      </c>
      <c r="AP194" s="12">
        <f t="shared" si="15"/>
        <v>1</v>
      </c>
      <c r="AQ194" s="11">
        <v>45291.333333333299</v>
      </c>
      <c r="AR194" s="11">
        <v>45291.333333333299</v>
      </c>
      <c r="AS194" s="10" t="s">
        <v>82</v>
      </c>
      <c r="AT194" s="10" t="s">
        <v>59</v>
      </c>
      <c r="AU194" s="10" t="s">
        <v>59</v>
      </c>
      <c r="AV194" s="10" t="s">
        <v>82</v>
      </c>
      <c r="AW194" s="10"/>
    </row>
    <row r="195" spans="1:49" s="26" customFormat="1" ht="37.5" x14ac:dyDescent="0.25">
      <c r="A195" s="32" t="s">
        <v>477</v>
      </c>
      <c r="B195" s="10">
        <v>1687</v>
      </c>
      <c r="C195" s="11">
        <v>43929</v>
      </c>
      <c r="D195" s="11">
        <v>43936.291666666701</v>
      </c>
      <c r="E195" s="10" t="s">
        <v>49</v>
      </c>
      <c r="F195" s="10" t="s">
        <v>473</v>
      </c>
      <c r="G195" s="10" t="s">
        <v>63</v>
      </c>
      <c r="H195" s="10" t="s">
        <v>74</v>
      </c>
      <c r="I195" s="10"/>
      <c r="J195" s="10" t="s">
        <v>70</v>
      </c>
      <c r="K195" s="10" t="s">
        <v>75</v>
      </c>
      <c r="L195" s="10"/>
      <c r="M195" s="10">
        <v>84.811700000000002</v>
      </c>
      <c r="N195" s="10">
        <v>84.995699999999999</v>
      </c>
      <c r="O195" s="10"/>
      <c r="P195" s="10">
        <v>80</v>
      </c>
      <c r="Q195" s="10" t="s">
        <v>65</v>
      </c>
      <c r="R195" s="10" t="s">
        <v>53</v>
      </c>
      <c r="S195" s="10" t="str" cm="1">
        <f t="array" ref="S195">IFERROR(INDEX(Queue_Subname_list!$K$3:$K$22,MATCH(1,($J195=Queue_Subname_list!$L$3:$L$22)*($K195=Queue_Subname_list!$M$3:$M$22)*($L195=Queue_Subname_list!$N$3:$N$22),0)),"Other")</f>
        <v>Solar-Hybrid</v>
      </c>
      <c r="T195" s="10">
        <f>IF(J195=Queue_Subname_list!$L$9,MIN(M195,P195),0)+IF(K195=Queue_Subname_list!$L$9,MIN(N195,P195),0)+IF(L195=Queue_Subname_list!$L$9,MIN(O195,P195),0)</f>
        <v>80</v>
      </c>
      <c r="U195" s="10">
        <f>IF(J195=Queue_Subname_list!$L$4,MIN(M195,P195),0)+IF(K195=Queue_Subname_list!$L$4,MIN(N195,P195),0)+IF(L195=Queue_Subname_list!$L$4,MIN(O195,P195),0)</f>
        <v>0</v>
      </c>
      <c r="V195" s="10">
        <f>IF(Q195="Energy Only",0,IF(S195="Wind Turbine",MIN(U195,P195),IF(OR(S195="Wind-Hybrid", S195="Wind-Solar-Hybrid"),MIN(MAX(P195-T195,0)/INDEX(Queue_Subname_list!$R$6:$T$6,1,MATCH(AH195,Queue_Subname_list!$R$4:$T$4,0)),U195),0)))</f>
        <v>0</v>
      </c>
      <c r="W195" s="10">
        <f t="shared" si="11"/>
        <v>0</v>
      </c>
      <c r="X195" s="10">
        <f>IF(AND(S195="Offshore Wind",OR(Q195="Full Capacity",Q195="Partial Capacity")),IF(J195=Queue_Subname_list!$L$5,M195,0)+IF(K195=Queue_Subname_list!$L$5,N195,0),0)</f>
        <v>0</v>
      </c>
      <c r="Y195" s="10">
        <f>IF(AND(S195="Offshore Wind",Q195="Energy Only"),IF(J195=Queue_Subname_list!$L$5,M195,0)+IF(K195=Queue_Subname_list!$L$5,N195,0),0)</f>
        <v>0</v>
      </c>
      <c r="Z195" s="10">
        <f>IF(J195=Queue_Subname_list!$L$8,MIN(M195,P195),0)+IF(K195=Queue_Subname_list!$L$8,MIN(N195,P195),0)+IF(L195=Queue_Subname_list!$L$8,MIN(O195,P195),0)</f>
        <v>80</v>
      </c>
      <c r="AA195" s="10">
        <f>IF(Q195="Energy Only",0,IF(S195="Solar",MIN(Z195,P195),IF(S195="Solar-Hybrid",MIN(MAX(P195-T195,0)/INDEX(Queue_Subname_list!$R$5:$T$5,1,MATCH(AH195,Queue_Subname_list!$R$4:$T$4,0)),MAX(P195-T195*0.5,0)/INDEX(Queue_Subname_list!$U$5:$W$5,1,MATCH(AH195,Queue_Subname_list!$U$4:$W$4,0)),Z195),0)))</f>
        <v>0</v>
      </c>
      <c r="AB195" s="10">
        <f t="shared" si="12"/>
        <v>80</v>
      </c>
      <c r="AC195" s="10">
        <f>IF(J195=Queue_Subname_list!$L$3,MIN(M195,P195),0)+IF(K195=Queue_Subname_list!$L$3,MIN(N195,P195),0)+IF(L195=Queue_Subname_list!$L$3,MIN(O195,P195),0)</f>
        <v>0</v>
      </c>
      <c r="AD195" s="10">
        <f t="shared" si="13"/>
        <v>0</v>
      </c>
      <c r="AE195" s="10" t="s">
        <v>110</v>
      </c>
      <c r="AF195" s="10" t="s">
        <v>55</v>
      </c>
      <c r="AG195" s="10" t="s">
        <v>88</v>
      </c>
      <c r="AH195" s="10" t="str">
        <f t="shared" si="14"/>
        <v>PGAE</v>
      </c>
      <c r="AI195" s="12" t="s">
        <v>478</v>
      </c>
      <c r="AJ195" s="12" t="str">
        <f>IFERROR(INDEX(Queue_Subname_list!$B$2:$B$598,MATCH($AI195,Queue_Subname_list!$A$2:$A$598,0),1),"not found")</f>
        <v>Woodland</v>
      </c>
      <c r="AK195" s="12">
        <f>IFERROR(INDEX(Queue_Subname_list!$C$2:$C$598,MATCH($AI195,Queue_Subname_list!$A$2:$A$598,0),1),"not found")</f>
        <v>115</v>
      </c>
      <c r="AL195" s="12" cm="1">
        <f t="array" ref="AL195">IFERROR(MATCH(1,($AJ195=Substation_Info!$B$5:$B$322)*($AK195=Substation_Info!$C$5:$C$322),0),"notfound")</f>
        <v>317</v>
      </c>
      <c r="AM195" s="12">
        <f>IF($AL195="notfound",IFERROR(INDEX(Queue_Subname_list!$D$2:$D$594,MATCH($AI195,Queue_Subname_list!$A$2:$A$594,0),1),"not found"),0)</f>
        <v>0</v>
      </c>
      <c r="AN195" s="12">
        <f>IF($AL195="notfound",IFERROR(INDEX(Queue_Subname_list!$E$2:$E$594,MATCH($AI195,Queue_Subname_list!$A$2:$A$594,0),1),"not found"),0)</f>
        <v>0</v>
      </c>
      <c r="AO195" s="12" t="str" cm="1">
        <f t="array" ref="AO195">IF(AM195=0, "N/A",IFERROR(MATCH(1,($AM195=Substation_Info!$B$5:$B$322)*($AN195=Substation_Info!$C$5:$C$322),0),"notfound"))</f>
        <v>N/A</v>
      </c>
      <c r="AP195" s="12">
        <f t="shared" si="15"/>
        <v>1</v>
      </c>
      <c r="AQ195" s="11">
        <v>44927.333333333299</v>
      </c>
      <c r="AR195" s="11">
        <v>44927.333333333299</v>
      </c>
      <c r="AS195" s="10" t="s">
        <v>82</v>
      </c>
      <c r="AT195" s="10" t="s">
        <v>59</v>
      </c>
      <c r="AU195" s="10" t="s">
        <v>59</v>
      </c>
      <c r="AV195" s="10" t="s">
        <v>82</v>
      </c>
      <c r="AW195" s="10"/>
    </row>
    <row r="196" spans="1:49" s="26" customFormat="1" ht="25" x14ac:dyDescent="0.25">
      <c r="A196" s="32" t="s">
        <v>479</v>
      </c>
      <c r="B196" s="10">
        <v>1688</v>
      </c>
      <c r="C196" s="11">
        <v>43936</v>
      </c>
      <c r="D196" s="11">
        <v>43936.291666666701</v>
      </c>
      <c r="E196" s="10" t="s">
        <v>49</v>
      </c>
      <c r="F196" s="10" t="s">
        <v>473</v>
      </c>
      <c r="G196" s="10" t="s">
        <v>63</v>
      </c>
      <c r="H196" s="10"/>
      <c r="I196" s="10"/>
      <c r="J196" s="10" t="s">
        <v>70</v>
      </c>
      <c r="K196" s="10"/>
      <c r="L196" s="10"/>
      <c r="M196" s="10">
        <v>312.95999999999998</v>
      </c>
      <c r="N196" s="10"/>
      <c r="O196" s="10"/>
      <c r="P196" s="10">
        <v>299.99</v>
      </c>
      <c r="Q196" s="10" t="s">
        <v>65</v>
      </c>
      <c r="R196" s="10"/>
      <c r="S196" s="10" t="str" cm="1">
        <f t="array" ref="S196">IFERROR(INDEX(Queue_Subname_list!$K$3:$K$22,MATCH(1,($J196=Queue_Subname_list!$L$3:$L$22)*($K196=Queue_Subname_list!$M$3:$M$22)*($L196=Queue_Subname_list!$N$3:$N$22),0)),"Other")</f>
        <v>Battery</v>
      </c>
      <c r="T196" s="10">
        <f>IF(J196=Queue_Subname_list!$L$9,MIN(M196,P196),0)+IF(K196=Queue_Subname_list!$L$9,MIN(N196,P196),0)+IF(L196=Queue_Subname_list!$L$9,MIN(O196,P196),0)</f>
        <v>299.99</v>
      </c>
      <c r="U196" s="10">
        <f>IF(J196=Queue_Subname_list!$L$4,MIN(M196,P196),0)+IF(K196=Queue_Subname_list!$L$4,MIN(N196,P196),0)+IF(L196=Queue_Subname_list!$L$4,MIN(O196,P196),0)</f>
        <v>0</v>
      </c>
      <c r="V196" s="10">
        <f>IF(Q196="Energy Only",0,IF(S196="Wind Turbine",MIN(U196,P196),IF(OR(S196="Wind-Hybrid", S196="Wind-Solar-Hybrid"),MIN(MAX(P196-T196,0)/INDEX(Queue_Subname_list!$R$6:$T$6,1,MATCH(AH196,Queue_Subname_list!$R$4:$T$4,0)),U196),0)))</f>
        <v>0</v>
      </c>
      <c r="W196" s="10">
        <f t="shared" si="11"/>
        <v>0</v>
      </c>
      <c r="X196" s="10">
        <f>IF(AND(S196="Offshore Wind",OR(Q196="Full Capacity",Q196="Partial Capacity")),IF(J196=Queue_Subname_list!$L$5,M196,0)+IF(K196=Queue_Subname_list!$L$5,N196,0),0)</f>
        <v>0</v>
      </c>
      <c r="Y196" s="10">
        <f>IF(AND(S196="Offshore Wind",Q196="Energy Only"),IF(J196=Queue_Subname_list!$L$5,M196,0)+IF(K196=Queue_Subname_list!$L$5,N196,0),0)</f>
        <v>0</v>
      </c>
      <c r="Z196" s="10">
        <f>IF(J196=Queue_Subname_list!$L$8,MIN(M196,P196),0)+IF(K196=Queue_Subname_list!$L$8,MIN(N196,P196),0)+IF(L196=Queue_Subname_list!$L$8,MIN(O196,P196),0)</f>
        <v>0</v>
      </c>
      <c r="AA196" s="10">
        <f>IF(Q196="Energy Only",0,IF(S196="Solar",MIN(Z196,P196),IF(S196="Solar-Hybrid",MIN(MAX(P196-T196,0)/INDEX(Queue_Subname_list!$R$5:$T$5,1,MATCH(AH196,Queue_Subname_list!$R$4:$T$4,0)),MAX(P196-T196*0.5,0)/INDEX(Queue_Subname_list!$U$5:$W$5,1,MATCH(AH196,Queue_Subname_list!$U$4:$W$4,0)),Z196),0)))</f>
        <v>0</v>
      </c>
      <c r="AB196" s="10">
        <f t="shared" si="12"/>
        <v>0</v>
      </c>
      <c r="AC196" s="10">
        <f>IF(J196=Queue_Subname_list!$L$3,MIN(M196,P196),0)+IF(K196=Queue_Subname_list!$L$3,MIN(N196,P196),0)+IF(L196=Queue_Subname_list!$L$3,MIN(O196,P196),0)</f>
        <v>0</v>
      </c>
      <c r="AD196" s="10">
        <f t="shared" si="13"/>
        <v>0</v>
      </c>
      <c r="AE196" s="10" t="s">
        <v>178</v>
      </c>
      <c r="AF196" s="10" t="s">
        <v>55</v>
      </c>
      <c r="AG196" s="10" t="s">
        <v>88</v>
      </c>
      <c r="AH196" s="10" t="str">
        <f t="shared" si="14"/>
        <v>PGAE</v>
      </c>
      <c r="AI196" s="12" t="s">
        <v>480</v>
      </c>
      <c r="AJ196" s="12" t="str">
        <f>IFERROR(INDEX(Queue_Subname_list!$B$2:$B$598,MATCH($AI196,Queue_Subname_list!$A$2:$A$598,0),1),"not found")</f>
        <v>Round Mountain</v>
      </c>
      <c r="AK196" s="12">
        <f>IFERROR(INDEX(Queue_Subname_list!$C$2:$C$598,MATCH($AI196,Queue_Subname_list!$A$2:$A$598,0),1),"not found")</f>
        <v>230</v>
      </c>
      <c r="AL196" s="12" cm="1">
        <f t="array" ref="AL196">IFERROR(MATCH(1,($AJ196=Substation_Info!$B$5:$B$322)*($AK196=Substation_Info!$C$5:$C$322),0),"notfound")</f>
        <v>241</v>
      </c>
      <c r="AM196" s="12">
        <f>IF($AL196="notfound",IFERROR(INDEX(Queue_Subname_list!$D$2:$D$594,MATCH($AI196,Queue_Subname_list!$A$2:$A$594,0),1),"not found"),0)</f>
        <v>0</v>
      </c>
      <c r="AN196" s="12">
        <f>IF($AL196="notfound",IFERROR(INDEX(Queue_Subname_list!$E$2:$E$594,MATCH($AI196,Queue_Subname_list!$A$2:$A$594,0),1),"not found"),0)</f>
        <v>0</v>
      </c>
      <c r="AO196" s="12" t="str" cm="1">
        <f t="array" ref="AO196">IF(AM196=0, "N/A",IFERROR(MATCH(1,($AM196=Substation_Info!$B$5:$B$322)*($AN196=Substation_Info!$C$5:$C$322),0),"notfound"))</f>
        <v>N/A</v>
      </c>
      <c r="AP196" s="12">
        <f t="shared" si="15"/>
        <v>1</v>
      </c>
      <c r="AQ196" s="11">
        <v>45626.333333333299</v>
      </c>
      <c r="AR196" s="11">
        <v>45626.333333333299</v>
      </c>
      <c r="AS196" s="10" t="s">
        <v>82</v>
      </c>
      <c r="AT196" s="10" t="s">
        <v>59</v>
      </c>
      <c r="AU196" s="10" t="s">
        <v>59</v>
      </c>
      <c r="AV196" s="10" t="s">
        <v>82</v>
      </c>
      <c r="AW196" s="10"/>
    </row>
    <row r="197" spans="1:49" s="26" customFormat="1" ht="25" x14ac:dyDescent="0.25">
      <c r="A197" s="32" t="s">
        <v>481</v>
      </c>
      <c r="B197" s="10">
        <v>1690</v>
      </c>
      <c r="C197" s="11">
        <v>43935</v>
      </c>
      <c r="D197" s="11">
        <v>43936.291666666701</v>
      </c>
      <c r="E197" s="10" t="s">
        <v>49</v>
      </c>
      <c r="F197" s="10" t="s">
        <v>473</v>
      </c>
      <c r="G197" s="10" t="s">
        <v>63</v>
      </c>
      <c r="H197" s="10"/>
      <c r="I197" s="10"/>
      <c r="J197" s="10" t="s">
        <v>70</v>
      </c>
      <c r="K197" s="10"/>
      <c r="L197" s="10"/>
      <c r="M197" s="10">
        <v>102</v>
      </c>
      <c r="N197" s="10"/>
      <c r="O197" s="10"/>
      <c r="P197" s="10">
        <v>101.2</v>
      </c>
      <c r="Q197" s="10" t="s">
        <v>65</v>
      </c>
      <c r="R197" s="10"/>
      <c r="S197" s="10" t="str" cm="1">
        <f t="array" ref="S197">IFERROR(INDEX(Queue_Subname_list!$K$3:$K$22,MATCH(1,($J197=Queue_Subname_list!$L$3:$L$22)*($K197=Queue_Subname_list!$M$3:$M$22)*($L197=Queue_Subname_list!$N$3:$N$22),0)),"Other")</f>
        <v>Battery</v>
      </c>
      <c r="T197" s="10">
        <f>IF(J197=Queue_Subname_list!$L$9,MIN(M197,P197),0)+IF(K197=Queue_Subname_list!$L$9,MIN(N197,P197),0)+IF(L197=Queue_Subname_list!$L$9,MIN(O197,P197),0)</f>
        <v>101.2</v>
      </c>
      <c r="U197" s="10">
        <f>IF(J197=Queue_Subname_list!$L$4,MIN(M197,P197),0)+IF(K197=Queue_Subname_list!$L$4,MIN(N197,P197),0)+IF(L197=Queue_Subname_list!$L$4,MIN(O197,P197),0)</f>
        <v>0</v>
      </c>
      <c r="V197" s="10">
        <f>IF(Q197="Energy Only",0,IF(S197="Wind Turbine",MIN(U197,P197),IF(OR(S197="Wind-Hybrid", S197="Wind-Solar-Hybrid"),MIN(MAX(P197-T197,0)/INDEX(Queue_Subname_list!$R$6:$T$6,1,MATCH(AH197,Queue_Subname_list!$R$4:$T$4,0)),U197),0)))</f>
        <v>0</v>
      </c>
      <c r="W197" s="10">
        <f t="shared" ref="W197:W260" si="16">U197-V197</f>
        <v>0</v>
      </c>
      <c r="X197" s="10">
        <f>IF(AND(S197="Offshore Wind",OR(Q197="Full Capacity",Q197="Partial Capacity")),IF(J197=Queue_Subname_list!$L$5,M197,0)+IF(K197=Queue_Subname_list!$L$5,N197,0),0)</f>
        <v>0</v>
      </c>
      <c r="Y197" s="10">
        <f>IF(AND(S197="Offshore Wind",Q197="Energy Only"),IF(J197=Queue_Subname_list!$L$5,M197,0)+IF(K197=Queue_Subname_list!$L$5,N197,0),0)</f>
        <v>0</v>
      </c>
      <c r="Z197" s="10">
        <f>IF(J197=Queue_Subname_list!$L$8,MIN(M197,P197),0)+IF(K197=Queue_Subname_list!$L$8,MIN(N197,P197),0)+IF(L197=Queue_Subname_list!$L$8,MIN(O197,P197),0)</f>
        <v>0</v>
      </c>
      <c r="AA197" s="10">
        <f>IF(Q197="Energy Only",0,IF(S197="Solar",MIN(Z197,P197),IF(S197="Solar-Hybrid",MIN(MAX(P197-T197,0)/INDEX(Queue_Subname_list!$R$5:$T$5,1,MATCH(AH197,Queue_Subname_list!$R$4:$T$4,0)),MAX(P197-T197*0.5,0)/INDEX(Queue_Subname_list!$U$5:$W$5,1,MATCH(AH197,Queue_Subname_list!$U$4:$W$4,0)),Z197),0)))</f>
        <v>0</v>
      </c>
      <c r="AB197" s="10">
        <f t="shared" ref="AB197:AB260" si="17">Z197-AA197</f>
        <v>0</v>
      </c>
      <c r="AC197" s="10">
        <f>IF(J197=Queue_Subname_list!$L$3,MIN(M197,P197),0)+IF(K197=Queue_Subname_list!$L$3,MIN(N197,P197),0)+IF(L197=Queue_Subname_list!$L$3,MIN(O197,P197),0)</f>
        <v>0</v>
      </c>
      <c r="AD197" s="10">
        <f t="shared" ref="AD197:AD260" si="18">IF(S197="LDES",P197,0)</f>
        <v>0</v>
      </c>
      <c r="AE197" s="10" t="s">
        <v>482</v>
      </c>
      <c r="AF197" s="10" t="s">
        <v>55</v>
      </c>
      <c r="AG197" s="10" t="s">
        <v>88</v>
      </c>
      <c r="AH197" s="10" t="str">
        <f t="shared" ref="AH197:AH260" si="19">IF(OR(AG197="SDGE",AG197="SCE",AG197="PGAE"),AG197,"SCE")</f>
        <v>PGAE</v>
      </c>
      <c r="AI197" s="12" t="s">
        <v>483</v>
      </c>
      <c r="AJ197" s="12" t="str">
        <f>IFERROR(INDEX(Queue_Subname_list!$B$2:$B$598,MATCH($AI197,Queue_Subname_list!$A$2:$A$598,0),1),"not found")</f>
        <v>Vierra</v>
      </c>
      <c r="AK197" s="12">
        <f>IFERROR(INDEX(Queue_Subname_list!$C$2:$C$598,MATCH($AI197,Queue_Subname_list!$A$2:$A$598,0),1),"not found")</f>
        <v>115</v>
      </c>
      <c r="AL197" s="12" cm="1">
        <f t="array" ref="AL197">IFERROR(MATCH(1,($AJ197=Substation_Info!$B$5:$B$322)*($AK197=Substation_Info!$C$5:$C$322),0),"notfound")</f>
        <v>301</v>
      </c>
      <c r="AM197" s="12">
        <f>IF($AL197="notfound",IFERROR(INDEX(Queue_Subname_list!$D$2:$D$594,MATCH($AI197,Queue_Subname_list!$A$2:$A$594,0),1),"not found"),0)</f>
        <v>0</v>
      </c>
      <c r="AN197" s="12">
        <f>IF($AL197="notfound",IFERROR(INDEX(Queue_Subname_list!$E$2:$E$594,MATCH($AI197,Queue_Subname_list!$A$2:$A$594,0),1),"not found"),0)</f>
        <v>0</v>
      </c>
      <c r="AO197" s="12" t="str" cm="1">
        <f t="array" ref="AO197">IF(AM197=0, "N/A",IFERROR(MATCH(1,($AM197=Substation_Info!$B$5:$B$322)*($AN197=Substation_Info!$C$5:$C$322),0),"notfound"))</f>
        <v>N/A</v>
      </c>
      <c r="AP197" s="12">
        <f t="shared" ref="AP197:AP260" si="20">IF(AND(AL197="notfound",OR(AO197="not found",AO197="N/A"))=TRUE,0,1)</f>
        <v>1</v>
      </c>
      <c r="AQ197" s="11">
        <v>45092.291666666701</v>
      </c>
      <c r="AR197" s="11">
        <v>45092.291666666701</v>
      </c>
      <c r="AS197" s="10" t="s">
        <v>82</v>
      </c>
      <c r="AT197" s="10" t="s">
        <v>59</v>
      </c>
      <c r="AU197" s="10" t="s">
        <v>59</v>
      </c>
      <c r="AV197" s="10" t="s">
        <v>82</v>
      </c>
      <c r="AW197" s="10"/>
    </row>
    <row r="198" spans="1:49" s="26" customFormat="1" ht="25" x14ac:dyDescent="0.25">
      <c r="A198" s="32" t="s">
        <v>484</v>
      </c>
      <c r="B198" s="10">
        <v>1691</v>
      </c>
      <c r="C198" s="11">
        <v>43930</v>
      </c>
      <c r="D198" s="11">
        <v>43936.291666666701</v>
      </c>
      <c r="E198" s="10" t="s">
        <v>49</v>
      </c>
      <c r="F198" s="10" t="s">
        <v>473</v>
      </c>
      <c r="G198" s="10" t="s">
        <v>51</v>
      </c>
      <c r="H198" s="10" t="s">
        <v>63</v>
      </c>
      <c r="I198" s="10" t="s">
        <v>74</v>
      </c>
      <c r="J198" s="10" t="s">
        <v>51</v>
      </c>
      <c r="K198" s="10" t="s">
        <v>70</v>
      </c>
      <c r="L198" s="10" t="s">
        <v>75</v>
      </c>
      <c r="M198" s="10">
        <v>207.2</v>
      </c>
      <c r="N198" s="10">
        <v>203.94</v>
      </c>
      <c r="O198" s="10">
        <v>205.02</v>
      </c>
      <c r="P198" s="10">
        <v>200</v>
      </c>
      <c r="Q198" s="10" t="s">
        <v>65</v>
      </c>
      <c r="R198" s="10" t="s">
        <v>53</v>
      </c>
      <c r="S198" s="10" t="str" cm="1">
        <f t="array" ref="S198">IFERROR(INDEX(Queue_Subname_list!$K$3:$K$22,MATCH(1,($J198=Queue_Subname_list!$L$3:$L$22)*($K198=Queue_Subname_list!$M$3:$M$22)*($L198=Queue_Subname_list!$N$3:$N$22),0)),"Other")</f>
        <v>Wind-Solar-Hybrid</v>
      </c>
      <c r="T198" s="10">
        <f>IF(J198=Queue_Subname_list!$L$9,MIN(M198,P198),0)+IF(K198=Queue_Subname_list!$L$9,MIN(N198,P198),0)+IF(L198=Queue_Subname_list!$L$9,MIN(O198,P198),0)</f>
        <v>200</v>
      </c>
      <c r="U198" s="10">
        <f>IF(J198=Queue_Subname_list!$L$4,MIN(M198,P198),0)+IF(K198=Queue_Subname_list!$L$4,MIN(N198,P198),0)+IF(L198=Queue_Subname_list!$L$4,MIN(O198,P198),0)</f>
        <v>200</v>
      </c>
      <c r="V198" s="10">
        <f>IF(Q198="Energy Only",0,IF(S198="Wind Turbine",MIN(U198,P198),IF(OR(S198="Wind-Hybrid", S198="Wind-Solar-Hybrid"),MIN(MAX(P198-T198,0)/INDEX(Queue_Subname_list!$R$6:$T$6,1,MATCH(AH198,Queue_Subname_list!$R$4:$T$4,0)),U198),0)))</f>
        <v>0</v>
      </c>
      <c r="W198" s="10">
        <f t="shared" si="16"/>
        <v>200</v>
      </c>
      <c r="X198" s="10">
        <f>IF(AND(S198="Offshore Wind",OR(Q198="Full Capacity",Q198="Partial Capacity")),IF(J198=Queue_Subname_list!$L$5,M198,0)+IF(K198=Queue_Subname_list!$L$5,N198,0),0)</f>
        <v>0</v>
      </c>
      <c r="Y198" s="10">
        <f>IF(AND(S198="Offshore Wind",Q198="Energy Only"),IF(J198=Queue_Subname_list!$L$5,M198,0)+IF(K198=Queue_Subname_list!$L$5,N198,0),0)</f>
        <v>0</v>
      </c>
      <c r="Z198" s="10">
        <f>IF(J198=Queue_Subname_list!$L$8,MIN(M198,P198),0)+IF(K198=Queue_Subname_list!$L$8,MIN(N198,P198),0)+IF(L198=Queue_Subname_list!$L$8,MIN(O198,P198),0)</f>
        <v>200</v>
      </c>
      <c r="AA198" s="10">
        <f>IF(Q198="Energy Only",0,IF(S198="Solar",MIN(Z198,P198),IF(S198="Solar-Hybrid",MIN(MAX(P198-T198,0)/INDEX(Queue_Subname_list!$R$5:$T$5,1,MATCH(AH198,Queue_Subname_list!$R$4:$T$4,0)),MAX(P198-T198*0.5,0)/INDEX(Queue_Subname_list!$U$5:$W$5,1,MATCH(AH198,Queue_Subname_list!$U$4:$W$4,0)),Z198),0)))</f>
        <v>0</v>
      </c>
      <c r="AB198" s="10">
        <f t="shared" si="17"/>
        <v>200</v>
      </c>
      <c r="AC198" s="10">
        <f>IF(J198=Queue_Subname_list!$L$3,MIN(M198,P198),0)+IF(K198=Queue_Subname_list!$L$3,MIN(N198,P198),0)+IF(L198=Queue_Subname_list!$L$3,MIN(O198,P198),0)</f>
        <v>0</v>
      </c>
      <c r="AD198" s="10">
        <f t="shared" si="18"/>
        <v>0</v>
      </c>
      <c r="AE198" s="10" t="s">
        <v>242</v>
      </c>
      <c r="AF198" s="10" t="s">
        <v>55</v>
      </c>
      <c r="AG198" s="10" t="s">
        <v>88</v>
      </c>
      <c r="AH198" s="10" t="str">
        <f t="shared" si="19"/>
        <v>PGAE</v>
      </c>
      <c r="AI198" s="12" t="s">
        <v>485</v>
      </c>
      <c r="AJ198" s="12" t="str">
        <f>IFERROR(INDEX(Queue_Subname_list!$B$2:$B$598,MATCH($AI198,Queue_Subname_list!$A$2:$A$598,0),1),"not found")</f>
        <v>Birds Landing</v>
      </c>
      <c r="AK198" s="12">
        <f>IFERROR(INDEX(Queue_Subname_list!$C$2:$C$598,MATCH($AI198,Queue_Subname_list!$A$2:$A$598,0),1),"not found")</f>
        <v>230</v>
      </c>
      <c r="AL198" s="12" cm="1">
        <f t="array" ref="AL198">IFERROR(MATCH(1,($AJ198=Substation_Info!$B$5:$B$322)*($AK198=Substation_Info!$C$5:$C$322),0),"notfound")</f>
        <v>18</v>
      </c>
      <c r="AM198" s="12">
        <f>IF($AL198="notfound",IFERROR(INDEX(Queue_Subname_list!$D$2:$D$594,MATCH($AI198,Queue_Subname_list!$A$2:$A$594,0),1),"not found"),0)</f>
        <v>0</v>
      </c>
      <c r="AN198" s="12">
        <f>IF($AL198="notfound",IFERROR(INDEX(Queue_Subname_list!$E$2:$E$594,MATCH($AI198,Queue_Subname_list!$A$2:$A$594,0),1),"not found"),0)</f>
        <v>0</v>
      </c>
      <c r="AO198" s="12" t="str" cm="1">
        <f t="array" ref="AO198">IF(AM198=0, "N/A",IFERROR(MATCH(1,($AM198=Substation_Info!$B$5:$B$322)*($AN198=Substation_Info!$C$5:$C$322),0),"notfound"))</f>
        <v>N/A</v>
      </c>
      <c r="AP198" s="12">
        <f t="shared" si="20"/>
        <v>1</v>
      </c>
      <c r="AQ198" s="11">
        <v>45641.333333333299</v>
      </c>
      <c r="AR198" s="11">
        <v>45641.333333333299</v>
      </c>
      <c r="AS198" s="10" t="s">
        <v>82</v>
      </c>
      <c r="AT198" s="10" t="s">
        <v>59</v>
      </c>
      <c r="AU198" s="10" t="s">
        <v>59</v>
      </c>
      <c r="AV198" s="10" t="s">
        <v>82</v>
      </c>
      <c r="AW198" s="10" t="s">
        <v>156</v>
      </c>
    </row>
    <row r="199" spans="1:49" s="26" customFormat="1" ht="37.5" x14ac:dyDescent="0.25">
      <c r="A199" s="32" t="s">
        <v>486</v>
      </c>
      <c r="B199" s="10">
        <v>1695</v>
      </c>
      <c r="C199" s="11">
        <v>43935</v>
      </c>
      <c r="D199" s="11">
        <v>43936.291666666701</v>
      </c>
      <c r="E199" s="10" t="s">
        <v>49</v>
      </c>
      <c r="F199" s="10" t="s">
        <v>473</v>
      </c>
      <c r="G199" s="10" t="s">
        <v>63</v>
      </c>
      <c r="H199" s="10"/>
      <c r="I199" s="10"/>
      <c r="J199" s="10" t="s">
        <v>70</v>
      </c>
      <c r="K199" s="10"/>
      <c r="L199" s="10"/>
      <c r="M199" s="10">
        <v>102</v>
      </c>
      <c r="N199" s="10"/>
      <c r="O199" s="10"/>
      <c r="P199" s="10">
        <v>101.2</v>
      </c>
      <c r="Q199" s="10" t="s">
        <v>65</v>
      </c>
      <c r="R199" s="10"/>
      <c r="S199" s="10" t="str" cm="1">
        <f t="array" ref="S199">IFERROR(INDEX(Queue_Subname_list!$K$3:$K$22,MATCH(1,($J199=Queue_Subname_list!$L$3:$L$22)*($K199=Queue_Subname_list!$M$3:$M$22)*($L199=Queue_Subname_list!$N$3:$N$22),0)),"Other")</f>
        <v>Battery</v>
      </c>
      <c r="T199" s="10">
        <f>IF(J199=Queue_Subname_list!$L$9,MIN(M199,P199),0)+IF(K199=Queue_Subname_list!$L$9,MIN(N199,P199),0)+IF(L199=Queue_Subname_list!$L$9,MIN(O199,P199),0)</f>
        <v>101.2</v>
      </c>
      <c r="U199" s="10">
        <f>IF(J199=Queue_Subname_list!$L$4,MIN(M199,P199),0)+IF(K199=Queue_Subname_list!$L$4,MIN(N199,P199),0)+IF(L199=Queue_Subname_list!$L$4,MIN(O199,P199),0)</f>
        <v>0</v>
      </c>
      <c r="V199" s="10">
        <f>IF(Q199="Energy Only",0,IF(S199="Wind Turbine",MIN(U199,P199),IF(OR(S199="Wind-Hybrid", S199="Wind-Solar-Hybrid"),MIN(MAX(P199-T199,0)/INDEX(Queue_Subname_list!$R$6:$T$6,1,MATCH(AH199,Queue_Subname_list!$R$4:$T$4,0)),U199),0)))</f>
        <v>0</v>
      </c>
      <c r="W199" s="10">
        <f t="shared" si="16"/>
        <v>0</v>
      </c>
      <c r="X199" s="10">
        <f>IF(AND(S199="Offshore Wind",OR(Q199="Full Capacity",Q199="Partial Capacity")),IF(J199=Queue_Subname_list!$L$5,M199,0)+IF(K199=Queue_Subname_list!$L$5,N199,0),0)</f>
        <v>0</v>
      </c>
      <c r="Y199" s="10">
        <f>IF(AND(S199="Offshore Wind",Q199="Energy Only"),IF(J199=Queue_Subname_list!$L$5,M199,0)+IF(K199=Queue_Subname_list!$L$5,N199,0),0)</f>
        <v>0</v>
      </c>
      <c r="Z199" s="10">
        <f>IF(J199=Queue_Subname_list!$L$8,MIN(M199,P199),0)+IF(K199=Queue_Subname_list!$L$8,MIN(N199,P199),0)+IF(L199=Queue_Subname_list!$L$8,MIN(O199,P199),0)</f>
        <v>0</v>
      </c>
      <c r="AA199" s="10">
        <f>IF(Q199="Energy Only",0,IF(S199="Solar",MIN(Z199,P199),IF(S199="Solar-Hybrid",MIN(MAX(P199-T199,0)/INDEX(Queue_Subname_list!$R$5:$T$5,1,MATCH(AH199,Queue_Subname_list!$R$4:$T$4,0)),MAX(P199-T199*0.5,0)/INDEX(Queue_Subname_list!$U$5:$W$5,1,MATCH(AH199,Queue_Subname_list!$U$4:$W$4,0)),Z199),0)))</f>
        <v>0</v>
      </c>
      <c r="AB199" s="10">
        <f t="shared" si="17"/>
        <v>0</v>
      </c>
      <c r="AC199" s="10">
        <f>IF(J199=Queue_Subname_list!$L$3,MIN(M199,P199),0)+IF(K199=Queue_Subname_list!$L$3,MIN(N199,P199),0)+IF(L199=Queue_Subname_list!$L$3,MIN(O199,P199),0)</f>
        <v>0</v>
      </c>
      <c r="AD199" s="10">
        <f t="shared" si="18"/>
        <v>0</v>
      </c>
      <c r="AE199" s="10" t="s">
        <v>487</v>
      </c>
      <c r="AF199" s="10" t="s">
        <v>55</v>
      </c>
      <c r="AG199" s="10" t="s">
        <v>88</v>
      </c>
      <c r="AH199" s="10" t="str">
        <f t="shared" si="19"/>
        <v>PGAE</v>
      </c>
      <c r="AI199" s="12" t="s">
        <v>488</v>
      </c>
      <c r="AJ199" s="12" t="str">
        <f>IFERROR(INDEX(Queue_Subname_list!$B$2:$B$598,MATCH($AI199,Queue_Subname_list!$A$2:$A$598,0),1),"not found")</f>
        <v>Atlantic</v>
      </c>
      <c r="AK199" s="12">
        <f>IFERROR(INDEX(Queue_Subname_list!$C$2:$C$598,MATCH($AI199,Queue_Subname_list!$A$2:$A$598,0),1),"not found")</f>
        <v>230</v>
      </c>
      <c r="AL199" s="12" t="str" cm="1">
        <f t="array" ref="AL199">IFERROR(MATCH(1,($AJ199=Substation_Info!$B$5:$B$322)*($AK199=Substation_Info!$C$5:$C$322),0),"notfound")</f>
        <v>notfound</v>
      </c>
      <c r="AM199" s="12" t="str">
        <f>IF($AL199="notfound",IFERROR(INDEX(Queue_Subname_list!$D$2:$D$594,MATCH($AI199,Queue_Subname_list!$A$2:$A$594,0),1),"not found"),0)</f>
        <v>Rio Oso</v>
      </c>
      <c r="AN199" s="12">
        <f>IF($AL199="notfound",IFERROR(INDEX(Queue_Subname_list!$E$2:$E$594,MATCH($AI199,Queue_Subname_list!$A$2:$A$594,0),1),"not found"),0)</f>
        <v>230</v>
      </c>
      <c r="AO199" s="12" cm="1">
        <f t="array" ref="AO199">IF(AM199=0, "N/A",IFERROR(MATCH(1,($AM199=Substation_Info!$B$5:$B$322)*($AN199=Substation_Info!$C$5:$C$322),0),"notfound"))</f>
        <v>236</v>
      </c>
      <c r="AP199" s="12">
        <f t="shared" si="20"/>
        <v>1</v>
      </c>
      <c r="AQ199" s="11">
        <v>45092.291666666701</v>
      </c>
      <c r="AR199" s="11">
        <v>45092.291666666701</v>
      </c>
      <c r="AS199" s="10" t="s">
        <v>82</v>
      </c>
      <c r="AT199" s="10" t="s">
        <v>59</v>
      </c>
      <c r="AU199" s="10" t="s">
        <v>59</v>
      </c>
      <c r="AV199" s="10" t="s">
        <v>82</v>
      </c>
      <c r="AW199" s="10"/>
    </row>
    <row r="200" spans="1:49" s="26" customFormat="1" ht="25" x14ac:dyDescent="0.25">
      <c r="A200" s="32" t="s">
        <v>489</v>
      </c>
      <c r="B200" s="10">
        <v>1700</v>
      </c>
      <c r="C200" s="11">
        <v>43935</v>
      </c>
      <c r="D200" s="11">
        <v>43936.291666666701</v>
      </c>
      <c r="E200" s="10" t="s">
        <v>49</v>
      </c>
      <c r="F200" s="10" t="s">
        <v>473</v>
      </c>
      <c r="G200" s="10" t="s">
        <v>63</v>
      </c>
      <c r="H200" s="10"/>
      <c r="I200" s="10"/>
      <c r="J200" s="10" t="s">
        <v>70</v>
      </c>
      <c r="K200" s="10"/>
      <c r="L200" s="10"/>
      <c r="M200" s="10">
        <v>102.75</v>
      </c>
      <c r="N200" s="10"/>
      <c r="O200" s="10"/>
      <c r="P200" s="10">
        <v>100</v>
      </c>
      <c r="Q200" s="10" t="s">
        <v>65</v>
      </c>
      <c r="R200" s="10"/>
      <c r="S200" s="10" t="str" cm="1">
        <f t="array" ref="S200">IFERROR(INDEX(Queue_Subname_list!$K$3:$K$22,MATCH(1,($J200=Queue_Subname_list!$L$3:$L$22)*($K200=Queue_Subname_list!$M$3:$M$22)*($L200=Queue_Subname_list!$N$3:$N$22),0)),"Other")</f>
        <v>Battery</v>
      </c>
      <c r="T200" s="10">
        <f>IF(J200=Queue_Subname_list!$L$9,MIN(M200,P200),0)+IF(K200=Queue_Subname_list!$L$9,MIN(N200,P200),0)+IF(L200=Queue_Subname_list!$L$9,MIN(O200,P200),0)</f>
        <v>100</v>
      </c>
      <c r="U200" s="10">
        <f>IF(J200=Queue_Subname_list!$L$4,MIN(M200,P200),0)+IF(K200=Queue_Subname_list!$L$4,MIN(N200,P200),0)+IF(L200=Queue_Subname_list!$L$4,MIN(O200,P200),0)</f>
        <v>0</v>
      </c>
      <c r="V200" s="10">
        <f>IF(Q200="Energy Only",0,IF(S200="Wind Turbine",MIN(U200,P200),IF(OR(S200="Wind-Hybrid", S200="Wind-Solar-Hybrid"),MIN(MAX(P200-T200,0)/INDEX(Queue_Subname_list!$R$6:$T$6,1,MATCH(AH200,Queue_Subname_list!$R$4:$T$4,0)),U200),0)))</f>
        <v>0</v>
      </c>
      <c r="W200" s="10">
        <f t="shared" si="16"/>
        <v>0</v>
      </c>
      <c r="X200" s="10">
        <f>IF(AND(S200="Offshore Wind",OR(Q200="Full Capacity",Q200="Partial Capacity")),IF(J200=Queue_Subname_list!$L$5,M200,0)+IF(K200=Queue_Subname_list!$L$5,N200,0),0)</f>
        <v>0</v>
      </c>
      <c r="Y200" s="10">
        <f>IF(AND(S200="Offshore Wind",Q200="Energy Only"),IF(J200=Queue_Subname_list!$L$5,M200,0)+IF(K200=Queue_Subname_list!$L$5,N200,0),0)</f>
        <v>0</v>
      </c>
      <c r="Z200" s="10">
        <f>IF(J200=Queue_Subname_list!$L$8,MIN(M200,P200),0)+IF(K200=Queue_Subname_list!$L$8,MIN(N200,P200),0)+IF(L200=Queue_Subname_list!$L$8,MIN(O200,P200),0)</f>
        <v>0</v>
      </c>
      <c r="AA200" s="10">
        <f>IF(Q200="Energy Only",0,IF(S200="Solar",MIN(Z200,P200),IF(S200="Solar-Hybrid",MIN(MAX(P200-T200,0)/INDEX(Queue_Subname_list!$R$5:$T$5,1,MATCH(AH200,Queue_Subname_list!$R$4:$T$4,0)),MAX(P200-T200*0.5,0)/INDEX(Queue_Subname_list!$U$5:$W$5,1,MATCH(AH200,Queue_Subname_list!$U$4:$W$4,0)),Z200),0)))</f>
        <v>0</v>
      </c>
      <c r="AB200" s="10">
        <f t="shared" si="17"/>
        <v>0</v>
      </c>
      <c r="AC200" s="10">
        <f>IF(J200=Queue_Subname_list!$L$3,MIN(M200,P200),0)+IF(K200=Queue_Subname_list!$L$3,MIN(N200,P200),0)+IF(L200=Queue_Subname_list!$L$3,MIN(O200,P200),0)</f>
        <v>0</v>
      </c>
      <c r="AD200" s="10">
        <f t="shared" si="18"/>
        <v>0</v>
      </c>
      <c r="AE200" s="10" t="s">
        <v>490</v>
      </c>
      <c r="AF200" s="10" t="s">
        <v>55</v>
      </c>
      <c r="AG200" s="10" t="s">
        <v>88</v>
      </c>
      <c r="AH200" s="10" t="str">
        <f t="shared" si="19"/>
        <v>PGAE</v>
      </c>
      <c r="AI200" s="12" t="s">
        <v>491</v>
      </c>
      <c r="AJ200" s="12" t="str">
        <f>IFERROR(INDEX(Queue_Subname_list!$B$2:$B$598,MATCH($AI200,Queue_Subname_list!$A$2:$A$598,0),1),"not found")</f>
        <v>Lakeville</v>
      </c>
      <c r="AK200" s="12">
        <f>IFERROR(INDEX(Queue_Subname_list!$C$2:$C$598,MATCH($AI200,Queue_Subname_list!$A$2:$A$598,0),1),"not found")</f>
        <v>230</v>
      </c>
      <c r="AL200" s="12" cm="1">
        <f t="array" ref="AL200">IFERROR(MATCH(1,($AJ200=Substation_Info!$B$5:$B$322)*($AK200=Substation_Info!$C$5:$C$322),0),"notfound")</f>
        <v>136</v>
      </c>
      <c r="AM200" s="12">
        <f>IF($AL200="notfound",IFERROR(INDEX(Queue_Subname_list!$D$2:$D$594,MATCH($AI200,Queue_Subname_list!$A$2:$A$594,0),1),"not found"),0)</f>
        <v>0</v>
      </c>
      <c r="AN200" s="12">
        <f>IF($AL200="notfound",IFERROR(INDEX(Queue_Subname_list!$E$2:$E$594,MATCH($AI200,Queue_Subname_list!$A$2:$A$594,0),1),"not found"),0)</f>
        <v>0</v>
      </c>
      <c r="AO200" s="12" t="str" cm="1">
        <f t="array" ref="AO200">IF(AM200=0, "N/A",IFERROR(MATCH(1,($AM200=Substation_Info!$B$5:$B$322)*($AN200=Substation_Info!$C$5:$C$322),0),"notfound"))</f>
        <v>N/A</v>
      </c>
      <c r="AP200" s="12">
        <f t="shared" si="20"/>
        <v>1</v>
      </c>
      <c r="AQ200" s="11">
        <v>45078.291666666701</v>
      </c>
      <c r="AR200" s="11">
        <v>45078.291666666701</v>
      </c>
      <c r="AS200" s="10" t="s">
        <v>82</v>
      </c>
      <c r="AT200" s="10" t="s">
        <v>59</v>
      </c>
      <c r="AU200" s="10" t="s">
        <v>59</v>
      </c>
      <c r="AV200" s="10" t="s">
        <v>82</v>
      </c>
      <c r="AW200" s="10" t="s">
        <v>156</v>
      </c>
    </row>
    <row r="201" spans="1:49" s="26" customFormat="1" ht="25" x14ac:dyDescent="0.25">
      <c r="A201" s="32" t="s">
        <v>492</v>
      </c>
      <c r="B201" s="10">
        <v>1702</v>
      </c>
      <c r="C201" s="11">
        <v>43934</v>
      </c>
      <c r="D201" s="11">
        <v>43936.291666666701</v>
      </c>
      <c r="E201" s="10" t="s">
        <v>49</v>
      </c>
      <c r="F201" s="10" t="s">
        <v>473</v>
      </c>
      <c r="G201" s="10" t="s">
        <v>51</v>
      </c>
      <c r="H201" s="10" t="s">
        <v>74</v>
      </c>
      <c r="I201" s="10" t="s">
        <v>63</v>
      </c>
      <c r="J201" s="10" t="s">
        <v>51</v>
      </c>
      <c r="K201" s="10" t="s">
        <v>75</v>
      </c>
      <c r="L201" s="10" t="s">
        <v>70</v>
      </c>
      <c r="M201" s="10">
        <v>408.8</v>
      </c>
      <c r="N201" s="10">
        <v>410.04</v>
      </c>
      <c r="O201" s="10">
        <v>405.9</v>
      </c>
      <c r="P201" s="10">
        <v>400</v>
      </c>
      <c r="Q201" s="10" t="s">
        <v>65</v>
      </c>
      <c r="R201" s="10" t="s">
        <v>53</v>
      </c>
      <c r="S201" s="10" t="str" cm="1">
        <f t="array" ref="S201">IFERROR(INDEX(Queue_Subname_list!$K$3:$K$22,MATCH(1,($J201=Queue_Subname_list!$L$3:$L$22)*($K201=Queue_Subname_list!$M$3:$M$22)*($L201=Queue_Subname_list!$N$3:$N$22),0)),"Other")</f>
        <v>Wind-Solar-Hybrid</v>
      </c>
      <c r="T201" s="10">
        <f>IF(J201=Queue_Subname_list!$L$9,MIN(M201,P201),0)+IF(K201=Queue_Subname_list!$L$9,MIN(N201,P201),0)+IF(L201=Queue_Subname_list!$L$9,MIN(O201,P201),0)</f>
        <v>400</v>
      </c>
      <c r="U201" s="10">
        <f>IF(J201=Queue_Subname_list!$L$4,MIN(M201,P201),0)+IF(K201=Queue_Subname_list!$L$4,MIN(N201,P201),0)+IF(L201=Queue_Subname_list!$L$4,MIN(O201,P201),0)</f>
        <v>400</v>
      </c>
      <c r="V201" s="10">
        <f>IF(Q201="Energy Only",0,IF(S201="Wind Turbine",MIN(U201,P201),IF(OR(S201="Wind-Hybrid", S201="Wind-Solar-Hybrid"),MIN(MAX(P201-T201,0)/INDEX(Queue_Subname_list!$R$6:$T$6,1,MATCH(AH201,Queue_Subname_list!$R$4:$T$4,0)),U201),0)))</f>
        <v>0</v>
      </c>
      <c r="W201" s="10">
        <f t="shared" si="16"/>
        <v>400</v>
      </c>
      <c r="X201" s="10">
        <f>IF(AND(S201="Offshore Wind",OR(Q201="Full Capacity",Q201="Partial Capacity")),IF(J201=Queue_Subname_list!$L$5,M201,0)+IF(K201=Queue_Subname_list!$L$5,N201,0),0)</f>
        <v>0</v>
      </c>
      <c r="Y201" s="10">
        <f>IF(AND(S201="Offshore Wind",Q201="Energy Only"),IF(J201=Queue_Subname_list!$L$5,M201,0)+IF(K201=Queue_Subname_list!$L$5,N201,0),0)</f>
        <v>0</v>
      </c>
      <c r="Z201" s="10">
        <f>IF(J201=Queue_Subname_list!$L$8,MIN(M201,P201),0)+IF(K201=Queue_Subname_list!$L$8,MIN(N201,P201),0)+IF(L201=Queue_Subname_list!$L$8,MIN(O201,P201),0)</f>
        <v>400</v>
      </c>
      <c r="AA201" s="10">
        <f>IF(Q201="Energy Only",0,IF(S201="Solar",MIN(Z201,P201),IF(S201="Solar-Hybrid",MIN(MAX(P201-T201,0)/INDEX(Queue_Subname_list!$R$5:$T$5,1,MATCH(AH201,Queue_Subname_list!$R$4:$T$4,0)),MAX(P201-T201*0.5,0)/INDEX(Queue_Subname_list!$U$5:$W$5,1,MATCH(AH201,Queue_Subname_list!$U$4:$W$4,0)),Z201),0)))</f>
        <v>0</v>
      </c>
      <c r="AB201" s="10">
        <f t="shared" si="17"/>
        <v>400</v>
      </c>
      <c r="AC201" s="10">
        <f>IF(J201=Queue_Subname_list!$L$3,MIN(M201,P201),0)+IF(K201=Queue_Subname_list!$L$3,MIN(N201,P201),0)+IF(L201=Queue_Subname_list!$L$3,MIN(O201,P201),0)</f>
        <v>0</v>
      </c>
      <c r="AD201" s="10">
        <f t="shared" si="18"/>
        <v>0</v>
      </c>
      <c r="AE201" s="10" t="s">
        <v>181</v>
      </c>
      <c r="AF201" s="10" t="s">
        <v>55</v>
      </c>
      <c r="AG201" s="10" t="s">
        <v>88</v>
      </c>
      <c r="AH201" s="10" t="str">
        <f t="shared" si="19"/>
        <v>PGAE</v>
      </c>
      <c r="AI201" s="12" t="s">
        <v>493</v>
      </c>
      <c r="AJ201" s="12" t="str">
        <f>IFERROR(INDEX(Queue_Subname_list!$B$2:$B$598,MATCH($AI201,Queue_Subname_list!$A$2:$A$598,0),1),"not found")</f>
        <v>Tesla</v>
      </c>
      <c r="AK201" s="12">
        <f>IFERROR(INDEX(Queue_Subname_list!$C$2:$C$598,MATCH($AI201,Queue_Subname_list!$A$2:$A$598,0),1),"not found")</f>
        <v>500</v>
      </c>
      <c r="AL201" s="12" cm="1">
        <f t="array" ref="AL201">IFERROR(MATCH(1,($AJ201=Substation_Info!$B$5:$B$322)*($AK201=Substation_Info!$C$5:$C$322),0),"notfound")</f>
        <v>284</v>
      </c>
      <c r="AM201" s="12">
        <f>IF($AL201="notfound",IFERROR(INDEX(Queue_Subname_list!$D$2:$D$594,MATCH($AI201,Queue_Subname_list!$A$2:$A$594,0),1),"not found"),0)</f>
        <v>0</v>
      </c>
      <c r="AN201" s="12">
        <f>IF($AL201="notfound",IFERROR(INDEX(Queue_Subname_list!$E$2:$E$594,MATCH($AI201,Queue_Subname_list!$A$2:$A$594,0),1),"not found"),0)</f>
        <v>0</v>
      </c>
      <c r="AO201" s="12" t="str" cm="1">
        <f t="array" ref="AO201">IF(AM201=0, "N/A",IFERROR(MATCH(1,($AM201=Substation_Info!$B$5:$B$322)*($AN201=Substation_Info!$C$5:$C$322),0),"notfound"))</f>
        <v>N/A</v>
      </c>
      <c r="AP201" s="12">
        <f t="shared" si="20"/>
        <v>1</v>
      </c>
      <c r="AQ201" s="11">
        <v>45641.333333333299</v>
      </c>
      <c r="AR201" s="11">
        <v>46884.291666666701</v>
      </c>
      <c r="AS201" s="10" t="s">
        <v>82</v>
      </c>
      <c r="AT201" s="10" t="s">
        <v>59</v>
      </c>
      <c r="AU201" s="10" t="s">
        <v>59</v>
      </c>
      <c r="AV201" s="10" t="s">
        <v>82</v>
      </c>
      <c r="AW201" s="10" t="s">
        <v>61</v>
      </c>
    </row>
    <row r="202" spans="1:49" s="26" customFormat="1" ht="25" x14ac:dyDescent="0.25">
      <c r="A202" s="32" t="s">
        <v>494</v>
      </c>
      <c r="B202" s="10">
        <v>1705</v>
      </c>
      <c r="C202" s="11">
        <v>43936</v>
      </c>
      <c r="D202" s="11">
        <v>43936.291666666701</v>
      </c>
      <c r="E202" s="10" t="s">
        <v>49</v>
      </c>
      <c r="F202" s="10" t="s">
        <v>473</v>
      </c>
      <c r="G202" s="10" t="s">
        <v>63</v>
      </c>
      <c r="H202" s="10"/>
      <c r="I202" s="10"/>
      <c r="J202" s="10" t="s">
        <v>70</v>
      </c>
      <c r="K202" s="10"/>
      <c r="L202" s="10"/>
      <c r="M202" s="10">
        <v>675</v>
      </c>
      <c r="N202" s="10"/>
      <c r="O202" s="10"/>
      <c r="P202" s="10">
        <v>220</v>
      </c>
      <c r="Q202" s="10" t="s">
        <v>92</v>
      </c>
      <c r="R202" s="10"/>
      <c r="S202" s="10" t="str" cm="1">
        <f t="array" ref="S202">IFERROR(INDEX(Queue_Subname_list!$K$3:$K$22,MATCH(1,($J202=Queue_Subname_list!$L$3:$L$22)*($K202=Queue_Subname_list!$M$3:$M$22)*($L202=Queue_Subname_list!$N$3:$N$22),0)),"Other")</f>
        <v>Battery</v>
      </c>
      <c r="T202" s="10">
        <f>IF(J202=Queue_Subname_list!$L$9,MIN(M202,P202),0)+IF(K202=Queue_Subname_list!$L$9,MIN(N202,P202),0)+IF(L202=Queue_Subname_list!$L$9,MIN(O202,P202),0)</f>
        <v>220</v>
      </c>
      <c r="U202" s="10">
        <f>IF(J202=Queue_Subname_list!$L$4,MIN(M202,P202),0)+IF(K202=Queue_Subname_list!$L$4,MIN(N202,P202),0)+IF(L202=Queue_Subname_list!$L$4,MIN(O202,P202),0)</f>
        <v>0</v>
      </c>
      <c r="V202" s="10">
        <f>IF(Q202="Energy Only",0,IF(S202="Wind Turbine",MIN(U202,P202),IF(OR(S202="Wind-Hybrid", S202="Wind-Solar-Hybrid"),MIN(MAX(P202-T202,0)/INDEX(Queue_Subname_list!$R$6:$T$6,1,MATCH(AH202,Queue_Subname_list!$R$4:$T$4,0)),U202),0)))</f>
        <v>0</v>
      </c>
      <c r="W202" s="10">
        <f t="shared" si="16"/>
        <v>0</v>
      </c>
      <c r="X202" s="10">
        <f>IF(AND(S202="Offshore Wind",OR(Q202="Full Capacity",Q202="Partial Capacity")),IF(J202=Queue_Subname_list!$L$5,M202,0)+IF(K202=Queue_Subname_list!$L$5,N202,0),0)</f>
        <v>0</v>
      </c>
      <c r="Y202" s="10">
        <f>IF(AND(S202="Offshore Wind",Q202="Energy Only"),IF(J202=Queue_Subname_list!$L$5,M202,0)+IF(K202=Queue_Subname_list!$L$5,N202,0),0)</f>
        <v>0</v>
      </c>
      <c r="Z202" s="10">
        <f>IF(J202=Queue_Subname_list!$L$8,MIN(M202,P202),0)+IF(K202=Queue_Subname_list!$L$8,MIN(N202,P202),0)+IF(L202=Queue_Subname_list!$L$8,MIN(O202,P202),0)</f>
        <v>0</v>
      </c>
      <c r="AA202" s="10">
        <f>IF(Q202="Energy Only",0,IF(S202="Solar",MIN(Z202,P202),IF(S202="Solar-Hybrid",MIN(MAX(P202-T202,0)/INDEX(Queue_Subname_list!$R$5:$T$5,1,MATCH(AH202,Queue_Subname_list!$R$4:$T$4,0)),MAX(P202-T202*0.5,0)/INDEX(Queue_Subname_list!$U$5:$W$5,1,MATCH(AH202,Queue_Subname_list!$U$4:$W$4,0)),Z202),0)))</f>
        <v>0</v>
      </c>
      <c r="AB202" s="10">
        <f t="shared" si="17"/>
        <v>0</v>
      </c>
      <c r="AC202" s="10">
        <f>IF(J202=Queue_Subname_list!$L$3,MIN(M202,P202),0)+IF(K202=Queue_Subname_list!$L$3,MIN(N202,P202),0)+IF(L202=Queue_Subname_list!$L$3,MIN(O202,P202),0)</f>
        <v>0</v>
      </c>
      <c r="AD202" s="10">
        <f t="shared" si="18"/>
        <v>0</v>
      </c>
      <c r="AE202" s="10" t="s">
        <v>333</v>
      </c>
      <c r="AF202" s="10" t="s">
        <v>55</v>
      </c>
      <c r="AG202" s="10" t="s">
        <v>88</v>
      </c>
      <c r="AH202" s="10" t="str">
        <f t="shared" si="19"/>
        <v>PGAE</v>
      </c>
      <c r="AI202" s="12" t="s">
        <v>495</v>
      </c>
      <c r="AJ202" s="12" t="str">
        <f>IFERROR(INDEX(Queue_Subname_list!$B$2:$B$598,MATCH($AI202,Queue_Subname_list!$A$2:$A$598,0),1),"not found")</f>
        <v>Pittsburg</v>
      </c>
      <c r="AK202" s="12">
        <f>IFERROR(INDEX(Queue_Subname_list!$C$2:$C$598,MATCH($AI202,Queue_Subname_list!$A$2:$A$598,0),1),"not found")</f>
        <v>230</v>
      </c>
      <c r="AL202" s="12" cm="1">
        <f t="array" ref="AL202">IFERROR(MATCH(1,($AJ202=Substation_Info!$B$5:$B$322)*($AK202=Substation_Info!$C$5:$C$322),0),"notfound")</f>
        <v>213</v>
      </c>
      <c r="AM202" s="12">
        <f>IF($AL202="notfound",IFERROR(INDEX(Queue_Subname_list!$D$2:$D$594,MATCH($AI202,Queue_Subname_list!$A$2:$A$594,0),1),"not found"),0)</f>
        <v>0</v>
      </c>
      <c r="AN202" s="12">
        <f>IF($AL202="notfound",IFERROR(INDEX(Queue_Subname_list!$E$2:$E$594,MATCH($AI202,Queue_Subname_list!$A$2:$A$594,0),1),"not found"),0)</f>
        <v>0</v>
      </c>
      <c r="AO202" s="12" t="str" cm="1">
        <f t="array" ref="AO202">IF(AM202=0, "N/A",IFERROR(MATCH(1,($AM202=Substation_Info!$B$5:$B$322)*($AN202=Substation_Info!$C$5:$C$322),0),"notfound"))</f>
        <v>N/A</v>
      </c>
      <c r="AP202" s="12">
        <f t="shared" si="20"/>
        <v>1</v>
      </c>
      <c r="AQ202" s="11">
        <v>45838.291666666701</v>
      </c>
      <c r="AR202" s="11">
        <v>45838.291666666701</v>
      </c>
      <c r="AS202" s="10" t="s">
        <v>82</v>
      </c>
      <c r="AT202" s="10" t="s">
        <v>59</v>
      </c>
      <c r="AU202" s="10" t="s">
        <v>59</v>
      </c>
      <c r="AV202" s="10" t="s">
        <v>82</v>
      </c>
      <c r="AW202" s="10" t="s">
        <v>61</v>
      </c>
    </row>
    <row r="203" spans="1:49" s="26" customFormat="1" ht="25" x14ac:dyDescent="0.25">
      <c r="A203" s="32" t="s">
        <v>496</v>
      </c>
      <c r="B203" s="10">
        <v>1709</v>
      </c>
      <c r="C203" s="11">
        <v>43931</v>
      </c>
      <c r="D203" s="11">
        <v>43936.291666666701</v>
      </c>
      <c r="E203" s="10" t="s">
        <v>49</v>
      </c>
      <c r="F203" s="10" t="s">
        <v>473</v>
      </c>
      <c r="G203" s="10" t="s">
        <v>74</v>
      </c>
      <c r="H203" s="10" t="s">
        <v>63</v>
      </c>
      <c r="I203" s="10"/>
      <c r="J203" s="10" t="s">
        <v>75</v>
      </c>
      <c r="K203" s="10" t="s">
        <v>70</v>
      </c>
      <c r="L203" s="10"/>
      <c r="M203" s="10">
        <v>36.174599999999998</v>
      </c>
      <c r="N203" s="10">
        <v>36.174599999999998</v>
      </c>
      <c r="O203" s="10"/>
      <c r="P203" s="10">
        <v>35</v>
      </c>
      <c r="Q203" s="10" t="s">
        <v>65</v>
      </c>
      <c r="R203" s="10" t="s">
        <v>53</v>
      </c>
      <c r="S203" s="10" t="str" cm="1">
        <f t="array" ref="S203">IFERROR(INDEX(Queue_Subname_list!$K$3:$K$22,MATCH(1,($J203=Queue_Subname_list!$L$3:$L$22)*($K203=Queue_Subname_list!$M$3:$M$22)*($L203=Queue_Subname_list!$N$3:$N$22),0)),"Other")</f>
        <v>Solar-Hybrid</v>
      </c>
      <c r="T203" s="10">
        <f>IF(J203=Queue_Subname_list!$L$9,MIN(M203,P203),0)+IF(K203=Queue_Subname_list!$L$9,MIN(N203,P203),0)+IF(L203=Queue_Subname_list!$L$9,MIN(O203,P203),0)</f>
        <v>35</v>
      </c>
      <c r="U203" s="10">
        <f>IF(J203=Queue_Subname_list!$L$4,MIN(M203,P203),0)+IF(K203=Queue_Subname_list!$L$4,MIN(N203,P203),0)+IF(L203=Queue_Subname_list!$L$4,MIN(O203,P203),0)</f>
        <v>0</v>
      </c>
      <c r="V203" s="10">
        <f>IF(Q203="Energy Only",0,IF(S203="Wind Turbine",MIN(U203,P203),IF(OR(S203="Wind-Hybrid", S203="Wind-Solar-Hybrid"),MIN(MAX(P203-T203,0)/INDEX(Queue_Subname_list!$R$6:$T$6,1,MATCH(AH203,Queue_Subname_list!$R$4:$T$4,0)),U203),0)))</f>
        <v>0</v>
      </c>
      <c r="W203" s="10">
        <f t="shared" si="16"/>
        <v>0</v>
      </c>
      <c r="X203" s="10">
        <f>IF(AND(S203="Offshore Wind",OR(Q203="Full Capacity",Q203="Partial Capacity")),IF(J203=Queue_Subname_list!$L$5,M203,0)+IF(K203=Queue_Subname_list!$L$5,N203,0),0)</f>
        <v>0</v>
      </c>
      <c r="Y203" s="10">
        <f>IF(AND(S203="Offshore Wind",Q203="Energy Only"),IF(J203=Queue_Subname_list!$L$5,M203,0)+IF(K203=Queue_Subname_list!$L$5,N203,0),0)</f>
        <v>0</v>
      </c>
      <c r="Z203" s="10">
        <f>IF(J203=Queue_Subname_list!$L$8,MIN(M203,P203),0)+IF(K203=Queue_Subname_list!$L$8,MIN(N203,P203),0)+IF(L203=Queue_Subname_list!$L$8,MIN(O203,P203),0)</f>
        <v>35</v>
      </c>
      <c r="AA203" s="10">
        <f>IF(Q203="Energy Only",0,IF(S203="Solar",MIN(Z203,P203),IF(S203="Solar-Hybrid",MIN(MAX(P203-T203,0)/INDEX(Queue_Subname_list!$R$5:$T$5,1,MATCH(AH203,Queue_Subname_list!$R$4:$T$4,0)),MAX(P203-T203*0.5,0)/INDEX(Queue_Subname_list!$U$5:$W$5,1,MATCH(AH203,Queue_Subname_list!$U$4:$W$4,0)),Z203),0)))</f>
        <v>0</v>
      </c>
      <c r="AB203" s="10">
        <f t="shared" si="17"/>
        <v>35</v>
      </c>
      <c r="AC203" s="10">
        <f>IF(J203=Queue_Subname_list!$L$3,MIN(M203,P203),0)+IF(K203=Queue_Subname_list!$L$3,MIN(N203,P203),0)+IF(L203=Queue_Subname_list!$L$3,MIN(O203,P203),0)</f>
        <v>0</v>
      </c>
      <c r="AD203" s="10">
        <f t="shared" si="18"/>
        <v>0</v>
      </c>
      <c r="AE203" s="10" t="s">
        <v>136</v>
      </c>
      <c r="AF203" s="10" t="s">
        <v>55</v>
      </c>
      <c r="AG203" s="10" t="s">
        <v>88</v>
      </c>
      <c r="AH203" s="10" t="str">
        <f t="shared" si="19"/>
        <v>PGAE</v>
      </c>
      <c r="AI203" s="12" t="s">
        <v>497</v>
      </c>
      <c r="AJ203" s="12" t="str">
        <f>IFERROR(INDEX(Queue_Subname_list!$B$2:$B$598,MATCH($AI203,Queue_Subname_list!$A$2:$A$598,0),1),"not found")</f>
        <v>Crescent Switching Station</v>
      </c>
      <c r="AK203" s="12">
        <f>IFERROR(INDEX(Queue_Subname_list!$C$2:$C$598,MATCH($AI203,Queue_Subname_list!$A$2:$A$598,0),1),"not found")</f>
        <v>70</v>
      </c>
      <c r="AL203" s="12" t="str" cm="1">
        <f t="array" ref="AL203">IFERROR(MATCH(1,($AJ203=Substation_Info!$B$5:$B$322)*($AK203=Substation_Info!$C$5:$C$322),0),"notfound")</f>
        <v>notfound</v>
      </c>
      <c r="AM203" s="12" t="str">
        <f>IF($AL203="notfound",IFERROR(INDEX(Queue_Subname_list!$D$2:$D$594,MATCH($AI203,Queue_Subname_list!$A$2:$A$594,0),1),"not found"),0)</f>
        <v>Helm</v>
      </c>
      <c r="AN203" s="12">
        <f>IF($AL203="notfound",IFERROR(INDEX(Queue_Subname_list!$E$2:$E$594,MATCH($AI203,Queue_Subname_list!$A$2:$A$594,0),1),"not found"),0)</f>
        <v>230</v>
      </c>
      <c r="AO203" s="12" cm="1">
        <f t="array" ref="AO203">IF(AM203=0, "N/A",IFERROR(MATCH(1,($AM203=Substation_Info!$B$5:$B$322)*($AN203=Substation_Info!$C$5:$C$322),0),"notfound"))</f>
        <v>101</v>
      </c>
      <c r="AP203" s="12">
        <f t="shared" si="20"/>
        <v>1</v>
      </c>
      <c r="AQ203" s="11">
        <v>45261.333333333299</v>
      </c>
      <c r="AR203" s="11">
        <v>46032.333333333299</v>
      </c>
      <c r="AS203" s="10" t="s">
        <v>82</v>
      </c>
      <c r="AT203" s="10" t="s">
        <v>59</v>
      </c>
      <c r="AU203" s="10" t="s">
        <v>59</v>
      </c>
      <c r="AV203" s="10" t="s">
        <v>82</v>
      </c>
      <c r="AW203" s="10"/>
    </row>
    <row r="204" spans="1:49" s="26" customFormat="1" ht="25" x14ac:dyDescent="0.25">
      <c r="A204" s="32" t="s">
        <v>498</v>
      </c>
      <c r="B204" s="10">
        <v>1713</v>
      </c>
      <c r="C204" s="11">
        <v>43936</v>
      </c>
      <c r="D204" s="11">
        <v>43936.291666666701</v>
      </c>
      <c r="E204" s="10" t="s">
        <v>49</v>
      </c>
      <c r="F204" s="10" t="s">
        <v>473</v>
      </c>
      <c r="G204" s="10" t="s">
        <v>63</v>
      </c>
      <c r="H204" s="10"/>
      <c r="I204" s="10"/>
      <c r="J204" s="10" t="s">
        <v>70</v>
      </c>
      <c r="K204" s="10"/>
      <c r="L204" s="10"/>
      <c r="M204" s="10">
        <v>33.321599999999997</v>
      </c>
      <c r="N204" s="10"/>
      <c r="O204" s="10"/>
      <c r="P204" s="10">
        <v>32</v>
      </c>
      <c r="Q204" s="10" t="s">
        <v>92</v>
      </c>
      <c r="R204" s="10"/>
      <c r="S204" s="10" t="str" cm="1">
        <f t="array" ref="S204">IFERROR(INDEX(Queue_Subname_list!$K$3:$K$22,MATCH(1,($J204=Queue_Subname_list!$L$3:$L$22)*($K204=Queue_Subname_list!$M$3:$M$22)*($L204=Queue_Subname_list!$N$3:$N$22),0)),"Other")</f>
        <v>Battery</v>
      </c>
      <c r="T204" s="10">
        <f>IF(J204=Queue_Subname_list!$L$9,MIN(M204,P204),0)+IF(K204=Queue_Subname_list!$L$9,MIN(N204,P204),0)+IF(L204=Queue_Subname_list!$L$9,MIN(O204,P204),0)</f>
        <v>32</v>
      </c>
      <c r="U204" s="10">
        <f>IF(J204=Queue_Subname_list!$L$4,MIN(M204,P204),0)+IF(K204=Queue_Subname_list!$L$4,MIN(N204,P204),0)+IF(L204=Queue_Subname_list!$L$4,MIN(O204,P204),0)</f>
        <v>0</v>
      </c>
      <c r="V204" s="10">
        <f>IF(Q204="Energy Only",0,IF(S204="Wind Turbine",MIN(U204,P204),IF(OR(S204="Wind-Hybrid", S204="Wind-Solar-Hybrid"),MIN(MAX(P204-T204,0)/INDEX(Queue_Subname_list!$R$6:$T$6,1,MATCH(AH204,Queue_Subname_list!$R$4:$T$4,0)),U204),0)))</f>
        <v>0</v>
      </c>
      <c r="W204" s="10">
        <f t="shared" si="16"/>
        <v>0</v>
      </c>
      <c r="X204" s="10">
        <f>IF(AND(S204="Offshore Wind",OR(Q204="Full Capacity",Q204="Partial Capacity")),IF(J204=Queue_Subname_list!$L$5,M204,0)+IF(K204=Queue_Subname_list!$L$5,N204,0),0)</f>
        <v>0</v>
      </c>
      <c r="Y204" s="10">
        <f>IF(AND(S204="Offshore Wind",Q204="Energy Only"),IF(J204=Queue_Subname_list!$L$5,M204,0)+IF(K204=Queue_Subname_list!$L$5,N204,0),0)</f>
        <v>0</v>
      </c>
      <c r="Z204" s="10">
        <f>IF(J204=Queue_Subname_list!$L$8,MIN(M204,P204),0)+IF(K204=Queue_Subname_list!$L$8,MIN(N204,P204),0)+IF(L204=Queue_Subname_list!$L$8,MIN(O204,P204),0)</f>
        <v>0</v>
      </c>
      <c r="AA204" s="10">
        <f>IF(Q204="Energy Only",0,IF(S204="Solar",MIN(Z204,P204),IF(S204="Solar-Hybrid",MIN(MAX(P204-T204,0)/INDEX(Queue_Subname_list!$R$5:$T$5,1,MATCH(AH204,Queue_Subname_list!$R$4:$T$4,0)),MAX(P204-T204*0.5,0)/INDEX(Queue_Subname_list!$U$5:$W$5,1,MATCH(AH204,Queue_Subname_list!$U$4:$W$4,0)),Z204),0)))</f>
        <v>0</v>
      </c>
      <c r="AB204" s="10">
        <f t="shared" si="17"/>
        <v>0</v>
      </c>
      <c r="AC204" s="10">
        <f>IF(J204=Queue_Subname_list!$L$3,MIN(M204,P204),0)+IF(K204=Queue_Subname_list!$L$3,MIN(N204,P204),0)+IF(L204=Queue_Subname_list!$L$3,MIN(O204,P204),0)</f>
        <v>0</v>
      </c>
      <c r="AD204" s="10">
        <f t="shared" si="18"/>
        <v>0</v>
      </c>
      <c r="AE204" s="10" t="s">
        <v>139</v>
      </c>
      <c r="AF204" s="10" t="s">
        <v>55</v>
      </c>
      <c r="AG204" s="10" t="s">
        <v>88</v>
      </c>
      <c r="AH204" s="10" t="str">
        <f t="shared" si="19"/>
        <v>PGAE</v>
      </c>
      <c r="AI204" s="12" t="s">
        <v>499</v>
      </c>
      <c r="AJ204" s="12" t="str">
        <f>IFERROR(INDEX(Queue_Subname_list!$B$2:$B$598,MATCH($AI204,Queue_Subname_list!$A$2:$A$598,0),1),"not found")</f>
        <v>GWF Hanford Sw Sta</v>
      </c>
      <c r="AK204" s="12">
        <f>IFERROR(INDEX(Queue_Subname_list!$C$2:$C$598,MATCH($AI204,Queue_Subname_list!$A$2:$A$598,0),1),"not found")</f>
        <v>115</v>
      </c>
      <c r="AL204" s="12" cm="1">
        <f t="array" ref="AL204">IFERROR(MATCH(1,($AJ204=Substation_Info!$B$5:$B$322)*($AK204=Substation_Info!$C$5:$C$322),0),"notfound")</f>
        <v>98</v>
      </c>
      <c r="AM204" s="12">
        <f>IF($AL204="notfound",IFERROR(INDEX(Queue_Subname_list!$D$2:$D$594,MATCH($AI204,Queue_Subname_list!$A$2:$A$594,0),1),"not found"),0)</f>
        <v>0</v>
      </c>
      <c r="AN204" s="12">
        <f>IF($AL204="notfound",IFERROR(INDEX(Queue_Subname_list!$E$2:$E$594,MATCH($AI204,Queue_Subname_list!$A$2:$A$594,0),1),"not found"),0)</f>
        <v>0</v>
      </c>
      <c r="AO204" s="12" t="str" cm="1">
        <f t="array" ref="AO204">IF(AM204=0, "N/A",IFERROR(MATCH(1,($AM204=Substation_Info!$B$5:$B$322)*($AN204=Substation_Info!$C$5:$C$322),0),"notfound"))</f>
        <v>N/A</v>
      </c>
      <c r="AP204" s="12">
        <f t="shared" si="20"/>
        <v>1</v>
      </c>
      <c r="AQ204" s="11">
        <v>45139.291666666701</v>
      </c>
      <c r="AR204" s="11">
        <v>45388.291666666701</v>
      </c>
      <c r="AS204" s="10" t="s">
        <v>82</v>
      </c>
      <c r="AT204" s="10" t="s">
        <v>59</v>
      </c>
      <c r="AU204" s="10" t="s">
        <v>59</v>
      </c>
      <c r="AV204" s="10" t="s">
        <v>82</v>
      </c>
      <c r="AW204" s="10" t="s">
        <v>61</v>
      </c>
    </row>
    <row r="205" spans="1:49" s="26" customFormat="1" ht="25" x14ac:dyDescent="0.25">
      <c r="A205" s="32" t="s">
        <v>500</v>
      </c>
      <c r="B205" s="10">
        <v>1718</v>
      </c>
      <c r="C205" s="11">
        <v>43935</v>
      </c>
      <c r="D205" s="11">
        <v>43936.291666666701</v>
      </c>
      <c r="E205" s="10" t="s">
        <v>49</v>
      </c>
      <c r="F205" s="10" t="s">
        <v>473</v>
      </c>
      <c r="G205" s="10" t="s">
        <v>63</v>
      </c>
      <c r="H205" s="10" t="s">
        <v>51</v>
      </c>
      <c r="I205" s="10"/>
      <c r="J205" s="10" t="s">
        <v>70</v>
      </c>
      <c r="K205" s="10" t="s">
        <v>51</v>
      </c>
      <c r="L205" s="10"/>
      <c r="M205" s="10">
        <v>54.94</v>
      </c>
      <c r="N205" s="10">
        <v>60.45</v>
      </c>
      <c r="O205" s="10"/>
      <c r="P205" s="10">
        <v>103.65</v>
      </c>
      <c r="Q205" s="10" t="s">
        <v>92</v>
      </c>
      <c r="R205" s="10" t="s">
        <v>53</v>
      </c>
      <c r="S205" s="10" t="str" cm="1">
        <f t="array" ref="S205">IFERROR(INDEX(Queue_Subname_list!$K$3:$K$22,MATCH(1,($J205=Queue_Subname_list!$L$3:$L$22)*($K205=Queue_Subname_list!$M$3:$M$22)*($L205=Queue_Subname_list!$N$3:$N$22),0)),"Other")</f>
        <v>Wind-Hybrid</v>
      </c>
      <c r="T205" s="10">
        <f>IF(J205=Queue_Subname_list!$L$9,MIN(M205,P205),0)+IF(K205=Queue_Subname_list!$L$9,MIN(N205,P205),0)+IF(L205=Queue_Subname_list!$L$9,MIN(O205,P205),0)</f>
        <v>54.94</v>
      </c>
      <c r="U205" s="10">
        <f>IF(J205=Queue_Subname_list!$L$4,MIN(M205,P205),0)+IF(K205=Queue_Subname_list!$L$4,MIN(N205,P205),0)+IF(L205=Queue_Subname_list!$L$4,MIN(O205,P205),0)</f>
        <v>60.45</v>
      </c>
      <c r="V205" s="10">
        <f>IF(Q205="Energy Only",0,IF(S205="Wind Turbine",MIN(U205,P205),IF(OR(S205="Wind-Hybrid", S205="Wind-Solar-Hybrid"),MIN(MAX(P205-T205,0)/INDEX(Queue_Subname_list!$R$6:$T$6,1,MATCH(AH205,Queue_Subname_list!$R$4:$T$4,0)),U205),0)))</f>
        <v>0</v>
      </c>
      <c r="W205" s="10">
        <f t="shared" si="16"/>
        <v>60.45</v>
      </c>
      <c r="X205" s="10">
        <f>IF(AND(S205="Offshore Wind",OR(Q205="Full Capacity",Q205="Partial Capacity")),IF(J205=Queue_Subname_list!$L$5,M205,0)+IF(K205=Queue_Subname_list!$L$5,N205,0),0)</f>
        <v>0</v>
      </c>
      <c r="Y205" s="10">
        <f>IF(AND(S205="Offshore Wind",Q205="Energy Only"),IF(J205=Queue_Subname_list!$L$5,M205,0)+IF(K205=Queue_Subname_list!$L$5,N205,0),0)</f>
        <v>0</v>
      </c>
      <c r="Z205" s="10">
        <f>IF(J205=Queue_Subname_list!$L$8,MIN(M205,P205),0)+IF(K205=Queue_Subname_list!$L$8,MIN(N205,P205),0)+IF(L205=Queue_Subname_list!$L$8,MIN(O205,P205),0)</f>
        <v>0</v>
      </c>
      <c r="AA205" s="10">
        <f>IF(Q205="Energy Only",0,IF(S205="Solar",MIN(Z205,P205),IF(S205="Solar-Hybrid",MIN(MAX(P205-T205,0)/INDEX(Queue_Subname_list!$R$5:$T$5,1,MATCH(AH205,Queue_Subname_list!$R$4:$T$4,0)),MAX(P205-T205*0.5,0)/INDEX(Queue_Subname_list!$U$5:$W$5,1,MATCH(AH205,Queue_Subname_list!$U$4:$W$4,0)),Z205),0)))</f>
        <v>0</v>
      </c>
      <c r="AB205" s="10">
        <f t="shared" si="17"/>
        <v>0</v>
      </c>
      <c r="AC205" s="10">
        <f>IF(J205=Queue_Subname_list!$L$3,MIN(M205,P205),0)+IF(K205=Queue_Subname_list!$L$3,MIN(N205,P205),0)+IF(L205=Queue_Subname_list!$L$3,MIN(O205,P205),0)</f>
        <v>0</v>
      </c>
      <c r="AD205" s="10">
        <f t="shared" si="18"/>
        <v>0</v>
      </c>
      <c r="AE205" s="10" t="s">
        <v>124</v>
      </c>
      <c r="AF205" s="10" t="s">
        <v>55</v>
      </c>
      <c r="AG205" s="10" t="s">
        <v>88</v>
      </c>
      <c r="AH205" s="10" t="str">
        <f t="shared" si="19"/>
        <v>PGAE</v>
      </c>
      <c r="AI205" s="12" t="s">
        <v>288</v>
      </c>
      <c r="AJ205" s="12" t="str">
        <f>IFERROR(INDEX(Queue_Subname_list!$B$2:$B$598,MATCH($AI205,Queue_Subname_list!$A$2:$A$598,0),1),"not found")</f>
        <v>Los Banos</v>
      </c>
      <c r="AK205" s="12">
        <f>IFERROR(INDEX(Queue_Subname_list!$C$2:$C$598,MATCH($AI205,Queue_Subname_list!$A$2:$A$598,0),1),"not found")</f>
        <v>230</v>
      </c>
      <c r="AL205" s="12" cm="1">
        <f t="array" ref="AL205">IFERROR(MATCH(1,($AJ205=Substation_Info!$B$5:$B$322)*($AK205=Substation_Info!$C$5:$C$322),0),"notfound")</f>
        <v>148</v>
      </c>
      <c r="AM205" s="12">
        <f>IF($AL205="notfound",IFERROR(INDEX(Queue_Subname_list!$D$2:$D$594,MATCH($AI205,Queue_Subname_list!$A$2:$A$594,0),1),"not found"),0)</f>
        <v>0</v>
      </c>
      <c r="AN205" s="12">
        <f>IF($AL205="notfound",IFERROR(INDEX(Queue_Subname_list!$E$2:$E$594,MATCH($AI205,Queue_Subname_list!$A$2:$A$594,0),1),"not found"),0)</f>
        <v>0</v>
      </c>
      <c r="AO205" s="12" t="str" cm="1">
        <f t="array" ref="AO205">IF(AM205=0, "N/A",IFERROR(MATCH(1,($AM205=Substation_Info!$B$5:$B$322)*($AN205=Substation_Info!$C$5:$C$322),0),"notfound"))</f>
        <v>N/A</v>
      </c>
      <c r="AP205" s="12">
        <f t="shared" si="20"/>
        <v>1</v>
      </c>
      <c r="AQ205" s="11">
        <v>45474.291666666701</v>
      </c>
      <c r="AR205" s="11">
        <v>46156.291666666701</v>
      </c>
      <c r="AS205" s="10" t="s">
        <v>82</v>
      </c>
      <c r="AT205" s="10" t="s">
        <v>59</v>
      </c>
      <c r="AU205" s="10" t="s">
        <v>59</v>
      </c>
      <c r="AV205" s="10" t="s">
        <v>82</v>
      </c>
      <c r="AW205" s="10" t="s">
        <v>61</v>
      </c>
    </row>
    <row r="206" spans="1:49" s="26" customFormat="1" ht="25" x14ac:dyDescent="0.25">
      <c r="A206" s="32" t="s">
        <v>501</v>
      </c>
      <c r="B206" s="10">
        <v>1728</v>
      </c>
      <c r="C206" s="11">
        <v>43931</v>
      </c>
      <c r="D206" s="11">
        <v>43936.291666666701</v>
      </c>
      <c r="E206" s="10" t="s">
        <v>49</v>
      </c>
      <c r="F206" s="10" t="s">
        <v>473</v>
      </c>
      <c r="G206" s="10" t="s">
        <v>63</v>
      </c>
      <c r="H206" s="10" t="s">
        <v>74</v>
      </c>
      <c r="I206" s="10"/>
      <c r="J206" s="10" t="s">
        <v>70</v>
      </c>
      <c r="K206" s="10" t="s">
        <v>75</v>
      </c>
      <c r="L206" s="10"/>
      <c r="M206" s="10">
        <v>77.477400000000003</v>
      </c>
      <c r="N206" s="10">
        <v>77.477400000000003</v>
      </c>
      <c r="O206" s="10"/>
      <c r="P206" s="10">
        <v>75</v>
      </c>
      <c r="Q206" s="10" t="s">
        <v>65</v>
      </c>
      <c r="R206" s="10" t="s">
        <v>53</v>
      </c>
      <c r="S206" s="10" t="str" cm="1">
        <f t="array" ref="S206">IFERROR(INDEX(Queue_Subname_list!$K$3:$K$22,MATCH(1,($J206=Queue_Subname_list!$L$3:$L$22)*($K206=Queue_Subname_list!$M$3:$M$22)*($L206=Queue_Subname_list!$N$3:$N$22),0)),"Other")</f>
        <v>Solar-Hybrid</v>
      </c>
      <c r="T206" s="10">
        <f>IF(J206=Queue_Subname_list!$L$9,MIN(M206,P206),0)+IF(K206=Queue_Subname_list!$L$9,MIN(N206,P206),0)+IF(L206=Queue_Subname_list!$L$9,MIN(O206,P206),0)</f>
        <v>75</v>
      </c>
      <c r="U206" s="10">
        <f>IF(J206=Queue_Subname_list!$L$4,MIN(M206,P206),0)+IF(K206=Queue_Subname_list!$L$4,MIN(N206,P206),0)+IF(L206=Queue_Subname_list!$L$4,MIN(O206,P206),0)</f>
        <v>0</v>
      </c>
      <c r="V206" s="10">
        <f>IF(Q206="Energy Only",0,IF(S206="Wind Turbine",MIN(U206,P206),IF(OR(S206="Wind-Hybrid", S206="Wind-Solar-Hybrid"),MIN(MAX(P206-T206,0)/INDEX(Queue_Subname_list!$R$6:$T$6,1,MATCH(AH206,Queue_Subname_list!$R$4:$T$4,0)),U206),0)))</f>
        <v>0</v>
      </c>
      <c r="W206" s="10">
        <f t="shared" si="16"/>
        <v>0</v>
      </c>
      <c r="X206" s="10">
        <f>IF(AND(S206="Offshore Wind",OR(Q206="Full Capacity",Q206="Partial Capacity")),IF(J206=Queue_Subname_list!$L$5,M206,0)+IF(K206=Queue_Subname_list!$L$5,N206,0),0)</f>
        <v>0</v>
      </c>
      <c r="Y206" s="10">
        <f>IF(AND(S206="Offshore Wind",Q206="Energy Only"),IF(J206=Queue_Subname_list!$L$5,M206,0)+IF(K206=Queue_Subname_list!$L$5,N206,0),0)</f>
        <v>0</v>
      </c>
      <c r="Z206" s="10">
        <f>IF(J206=Queue_Subname_list!$L$8,MIN(M206,P206),0)+IF(K206=Queue_Subname_list!$L$8,MIN(N206,P206),0)+IF(L206=Queue_Subname_list!$L$8,MIN(O206,P206),0)</f>
        <v>75</v>
      </c>
      <c r="AA206" s="10">
        <f>IF(Q206="Energy Only",0,IF(S206="Solar",MIN(Z206,P206),IF(S206="Solar-Hybrid",MIN(MAX(P206-T206,0)/INDEX(Queue_Subname_list!$R$5:$T$5,1,MATCH(AH206,Queue_Subname_list!$R$4:$T$4,0)),MAX(P206-T206*0.5,0)/INDEX(Queue_Subname_list!$U$5:$W$5,1,MATCH(AH206,Queue_Subname_list!$U$4:$W$4,0)),Z206),0)))</f>
        <v>0</v>
      </c>
      <c r="AB206" s="10">
        <f t="shared" si="17"/>
        <v>75</v>
      </c>
      <c r="AC206" s="10">
        <f>IF(J206=Queue_Subname_list!$L$3,MIN(M206,P206),0)+IF(K206=Queue_Subname_list!$L$3,MIN(N206,P206),0)+IF(L206=Queue_Subname_list!$L$3,MIN(O206,P206),0)</f>
        <v>0</v>
      </c>
      <c r="AD206" s="10">
        <f t="shared" si="18"/>
        <v>0</v>
      </c>
      <c r="AE206" s="10" t="s">
        <v>124</v>
      </c>
      <c r="AF206" s="10" t="s">
        <v>55</v>
      </c>
      <c r="AG206" s="10" t="s">
        <v>88</v>
      </c>
      <c r="AH206" s="10" t="str">
        <f t="shared" si="19"/>
        <v>PGAE</v>
      </c>
      <c r="AI206" s="12" t="s">
        <v>502</v>
      </c>
      <c r="AJ206" s="12" t="str">
        <f>IFERROR(INDEX(Queue_Subname_list!$B$2:$B$598,MATCH($AI206,Queue_Subname_list!$A$2:$A$598,0),1),"not found")</f>
        <v>Mercy Springs</v>
      </c>
      <c r="AK206" s="12">
        <f>IFERROR(INDEX(Queue_Subname_list!$C$2:$C$598,MATCH($AI206,Queue_Subname_list!$A$2:$A$598,0),1),"not found")</f>
        <v>70</v>
      </c>
      <c r="AL206" s="12" t="str" cm="1">
        <f t="array" ref="AL206">IFERROR(MATCH(1,($AJ206=Substation_Info!$B$5:$B$322)*($AK206=Substation_Info!$C$5:$C$322),0),"notfound")</f>
        <v>notfound</v>
      </c>
      <c r="AM206" s="12" t="str">
        <f>IF($AL206="notfound",IFERROR(INDEX(Queue_Subname_list!$D$2:$D$594,MATCH($AI206,Queue_Subname_list!$A$2:$A$594,0),1),"not found"),0)</f>
        <v>Los Banos</v>
      </c>
      <c r="AN206" s="12">
        <f>IF($AL206="notfound",IFERROR(INDEX(Queue_Subname_list!$E$2:$E$594,MATCH($AI206,Queue_Subname_list!$A$2:$A$594,0),1),"not found"),0)</f>
        <v>230</v>
      </c>
      <c r="AO206" s="12" cm="1">
        <f t="array" ref="AO206">IF(AM206=0, "N/A",IFERROR(MATCH(1,($AM206=Substation_Info!$B$5:$B$322)*($AN206=Substation_Info!$C$5:$C$322),0),"notfound"))</f>
        <v>148</v>
      </c>
      <c r="AP206" s="12">
        <f t="shared" si="20"/>
        <v>1</v>
      </c>
      <c r="AQ206" s="11">
        <v>45261.333333333299</v>
      </c>
      <c r="AR206" s="11">
        <v>45261.333333333299</v>
      </c>
      <c r="AS206" s="10" t="s">
        <v>82</v>
      </c>
      <c r="AT206" s="10" t="s">
        <v>59</v>
      </c>
      <c r="AU206" s="10" t="s">
        <v>59</v>
      </c>
      <c r="AV206" s="10" t="s">
        <v>82</v>
      </c>
      <c r="AW206" s="10" t="s">
        <v>156</v>
      </c>
    </row>
    <row r="207" spans="1:49" s="26" customFormat="1" ht="37.5" x14ac:dyDescent="0.25">
      <c r="A207" s="32" t="s">
        <v>503</v>
      </c>
      <c r="B207" s="10">
        <v>1730</v>
      </c>
      <c r="C207" s="11">
        <v>43753</v>
      </c>
      <c r="D207" s="11">
        <v>43936.291666666701</v>
      </c>
      <c r="E207" s="10" t="s">
        <v>49</v>
      </c>
      <c r="F207" s="10" t="s">
        <v>473</v>
      </c>
      <c r="G207" s="10" t="s">
        <v>63</v>
      </c>
      <c r="H207" s="10"/>
      <c r="I207" s="10"/>
      <c r="J207" s="10" t="s">
        <v>70</v>
      </c>
      <c r="K207" s="10"/>
      <c r="L207" s="10"/>
      <c r="M207" s="10">
        <v>203.6</v>
      </c>
      <c r="N207" s="10"/>
      <c r="O207" s="10"/>
      <c r="P207" s="10">
        <v>200</v>
      </c>
      <c r="Q207" s="10" t="s">
        <v>65</v>
      </c>
      <c r="R207" s="10"/>
      <c r="S207" s="10" t="str" cm="1">
        <f t="array" ref="S207">IFERROR(INDEX(Queue_Subname_list!$K$3:$K$22,MATCH(1,($J207=Queue_Subname_list!$L$3:$L$22)*($K207=Queue_Subname_list!$M$3:$M$22)*($L207=Queue_Subname_list!$N$3:$N$22),0)),"Other")</f>
        <v>Battery</v>
      </c>
      <c r="T207" s="10">
        <f>IF(J207=Queue_Subname_list!$L$9,MIN(M207,P207),0)+IF(K207=Queue_Subname_list!$L$9,MIN(N207,P207),0)+IF(L207=Queue_Subname_list!$L$9,MIN(O207,P207),0)</f>
        <v>200</v>
      </c>
      <c r="U207" s="10">
        <f>IF(J207=Queue_Subname_list!$L$4,MIN(M207,P207),0)+IF(K207=Queue_Subname_list!$L$4,MIN(N207,P207),0)+IF(L207=Queue_Subname_list!$L$4,MIN(O207,P207),0)</f>
        <v>0</v>
      </c>
      <c r="V207" s="10">
        <f>IF(Q207="Energy Only",0,IF(S207="Wind Turbine",MIN(U207,P207),IF(OR(S207="Wind-Hybrid", S207="Wind-Solar-Hybrid"),MIN(MAX(P207-T207,0)/INDEX(Queue_Subname_list!$R$6:$T$6,1,MATCH(AH207,Queue_Subname_list!$R$4:$T$4,0)),U207),0)))</f>
        <v>0</v>
      </c>
      <c r="W207" s="10">
        <f t="shared" si="16"/>
        <v>0</v>
      </c>
      <c r="X207" s="10">
        <f>IF(AND(S207="Offshore Wind",OR(Q207="Full Capacity",Q207="Partial Capacity")),IF(J207=Queue_Subname_list!$L$5,M207,0)+IF(K207=Queue_Subname_list!$L$5,N207,0),0)</f>
        <v>0</v>
      </c>
      <c r="Y207" s="10">
        <f>IF(AND(S207="Offshore Wind",Q207="Energy Only"),IF(J207=Queue_Subname_list!$L$5,M207,0)+IF(K207=Queue_Subname_list!$L$5,N207,0),0)</f>
        <v>0</v>
      </c>
      <c r="Z207" s="10">
        <f>IF(J207=Queue_Subname_list!$L$8,MIN(M207,P207),0)+IF(K207=Queue_Subname_list!$L$8,MIN(N207,P207),0)+IF(L207=Queue_Subname_list!$L$8,MIN(O207,P207),0)</f>
        <v>0</v>
      </c>
      <c r="AA207" s="10">
        <f>IF(Q207="Energy Only",0,IF(S207="Solar",MIN(Z207,P207),IF(S207="Solar-Hybrid",MIN(MAX(P207-T207,0)/INDEX(Queue_Subname_list!$R$5:$T$5,1,MATCH(AH207,Queue_Subname_list!$R$4:$T$4,0)),MAX(P207-T207*0.5,0)/INDEX(Queue_Subname_list!$U$5:$W$5,1,MATCH(AH207,Queue_Subname_list!$U$4:$W$4,0)),Z207),0)))</f>
        <v>0</v>
      </c>
      <c r="AB207" s="10">
        <f t="shared" si="17"/>
        <v>0</v>
      </c>
      <c r="AC207" s="10">
        <f>IF(J207=Queue_Subname_list!$L$3,MIN(M207,P207),0)+IF(K207=Queue_Subname_list!$L$3,MIN(N207,P207),0)+IF(L207=Queue_Subname_list!$L$3,MIN(O207,P207),0)</f>
        <v>0</v>
      </c>
      <c r="AD207" s="10">
        <f t="shared" si="18"/>
        <v>0</v>
      </c>
      <c r="AE207" s="10" t="s">
        <v>340</v>
      </c>
      <c r="AF207" s="10" t="s">
        <v>55</v>
      </c>
      <c r="AG207" s="10" t="s">
        <v>88</v>
      </c>
      <c r="AH207" s="10" t="str">
        <f t="shared" si="19"/>
        <v>PGAE</v>
      </c>
      <c r="AI207" s="12" t="s">
        <v>504</v>
      </c>
      <c r="AJ207" s="12" t="str">
        <f>IFERROR(INDEX(Queue_Subname_list!$B$2:$B$598,MATCH($AI207,Queue_Subname_list!$A$2:$A$598,0),1),"not found")</f>
        <v>Morro Bay</v>
      </c>
      <c r="AK207" s="12">
        <f>IFERROR(INDEX(Queue_Subname_list!$C$2:$C$598,MATCH($AI207,Queue_Subname_list!$A$2:$A$598,0),1),"not found")</f>
        <v>230</v>
      </c>
      <c r="AL207" s="12" cm="1">
        <f t="array" ref="AL207">IFERROR(MATCH(1,($AJ207=Substation_Info!$B$5:$B$322)*($AK207=Substation_Info!$C$5:$C$322),0),"notfound")</f>
        <v>181</v>
      </c>
      <c r="AM207" s="12">
        <f>IF($AL207="notfound",IFERROR(INDEX(Queue_Subname_list!$D$2:$D$594,MATCH($AI207,Queue_Subname_list!$A$2:$A$594,0),1),"not found"),0)</f>
        <v>0</v>
      </c>
      <c r="AN207" s="12">
        <f>IF($AL207="notfound",IFERROR(INDEX(Queue_Subname_list!$E$2:$E$594,MATCH($AI207,Queue_Subname_list!$A$2:$A$594,0),1),"not found"),0)</f>
        <v>0</v>
      </c>
      <c r="AO207" s="12" t="str" cm="1">
        <f t="array" ref="AO207">IF(AM207=0, "N/A",IFERROR(MATCH(1,($AM207=Substation_Info!$B$5:$B$322)*($AN207=Substation_Info!$C$5:$C$322),0),"notfound"))</f>
        <v>N/A</v>
      </c>
      <c r="AP207" s="12">
        <f t="shared" si="20"/>
        <v>1</v>
      </c>
      <c r="AQ207" s="11">
        <v>45627.333333333299</v>
      </c>
      <c r="AR207" s="11">
        <v>45627.333333333299</v>
      </c>
      <c r="AS207" s="10" t="s">
        <v>82</v>
      </c>
      <c r="AT207" s="10" t="s">
        <v>59</v>
      </c>
      <c r="AU207" s="10" t="s">
        <v>59</v>
      </c>
      <c r="AV207" s="10" t="s">
        <v>82</v>
      </c>
      <c r="AW207" s="10"/>
    </row>
    <row r="208" spans="1:49" s="26" customFormat="1" ht="25" x14ac:dyDescent="0.25">
      <c r="A208" s="32" t="s">
        <v>505</v>
      </c>
      <c r="B208" s="10">
        <v>1733</v>
      </c>
      <c r="C208" s="11">
        <v>43936</v>
      </c>
      <c r="D208" s="11">
        <v>43936.291666666701</v>
      </c>
      <c r="E208" s="10" t="s">
        <v>49</v>
      </c>
      <c r="F208" s="10" t="s">
        <v>473</v>
      </c>
      <c r="G208" s="10" t="s">
        <v>63</v>
      </c>
      <c r="H208" s="10"/>
      <c r="I208" s="10"/>
      <c r="J208" s="10" t="s">
        <v>70</v>
      </c>
      <c r="K208" s="10"/>
      <c r="L208" s="10"/>
      <c r="M208" s="10">
        <v>632.44000000000005</v>
      </c>
      <c r="N208" s="10"/>
      <c r="O208" s="10"/>
      <c r="P208" s="10">
        <v>500</v>
      </c>
      <c r="Q208" s="10" t="s">
        <v>65</v>
      </c>
      <c r="R208" s="10"/>
      <c r="S208" s="10" t="str" cm="1">
        <f t="array" ref="S208">IFERROR(INDEX(Queue_Subname_list!$K$3:$K$22,MATCH(1,($J208=Queue_Subname_list!$L$3:$L$22)*($K208=Queue_Subname_list!$M$3:$M$22)*($L208=Queue_Subname_list!$N$3:$N$22),0)),"Other")</f>
        <v>Battery</v>
      </c>
      <c r="T208" s="10">
        <f>IF(J208=Queue_Subname_list!$L$9,MIN(M208,P208),0)+IF(K208=Queue_Subname_list!$L$9,MIN(N208,P208),0)+IF(L208=Queue_Subname_list!$L$9,MIN(O208,P208),0)</f>
        <v>500</v>
      </c>
      <c r="U208" s="10">
        <f>IF(J208=Queue_Subname_list!$L$4,MIN(M208,P208),0)+IF(K208=Queue_Subname_list!$L$4,MIN(N208,P208),0)+IF(L208=Queue_Subname_list!$L$4,MIN(O208,P208),0)</f>
        <v>0</v>
      </c>
      <c r="V208" s="10">
        <f>IF(Q208="Energy Only",0,IF(S208="Wind Turbine",MIN(U208,P208),IF(OR(S208="Wind-Hybrid", S208="Wind-Solar-Hybrid"),MIN(MAX(P208-T208,0)/INDEX(Queue_Subname_list!$R$6:$T$6,1,MATCH(AH208,Queue_Subname_list!$R$4:$T$4,0)),U208),0)))</f>
        <v>0</v>
      </c>
      <c r="W208" s="10">
        <f t="shared" si="16"/>
        <v>0</v>
      </c>
      <c r="X208" s="10">
        <f>IF(AND(S208="Offshore Wind",OR(Q208="Full Capacity",Q208="Partial Capacity")),IF(J208=Queue_Subname_list!$L$5,M208,0)+IF(K208=Queue_Subname_list!$L$5,N208,0),0)</f>
        <v>0</v>
      </c>
      <c r="Y208" s="10">
        <f>IF(AND(S208="Offshore Wind",Q208="Energy Only"),IF(J208=Queue_Subname_list!$L$5,M208,0)+IF(K208=Queue_Subname_list!$L$5,N208,0),0)</f>
        <v>0</v>
      </c>
      <c r="Z208" s="10">
        <f>IF(J208=Queue_Subname_list!$L$8,MIN(M208,P208),0)+IF(K208=Queue_Subname_list!$L$8,MIN(N208,P208),0)+IF(L208=Queue_Subname_list!$L$8,MIN(O208,P208),0)</f>
        <v>0</v>
      </c>
      <c r="AA208" s="10">
        <f>IF(Q208="Energy Only",0,IF(S208="Solar",MIN(Z208,P208),IF(S208="Solar-Hybrid",MIN(MAX(P208-T208,0)/INDEX(Queue_Subname_list!$R$5:$T$5,1,MATCH(AH208,Queue_Subname_list!$R$4:$T$4,0)),MAX(P208-T208*0.5,0)/INDEX(Queue_Subname_list!$U$5:$W$5,1,MATCH(AH208,Queue_Subname_list!$U$4:$W$4,0)),Z208),0)))</f>
        <v>0</v>
      </c>
      <c r="AB208" s="10">
        <f t="shared" si="17"/>
        <v>0</v>
      </c>
      <c r="AC208" s="10">
        <f>IF(J208=Queue_Subname_list!$L$3,MIN(M208,P208),0)+IF(K208=Queue_Subname_list!$L$3,MIN(N208,P208),0)+IF(L208=Queue_Subname_list!$L$3,MIN(O208,P208),0)</f>
        <v>0</v>
      </c>
      <c r="AD208" s="10">
        <f t="shared" si="18"/>
        <v>0</v>
      </c>
      <c r="AE208" s="10" t="s">
        <v>340</v>
      </c>
      <c r="AF208" s="10" t="s">
        <v>55</v>
      </c>
      <c r="AG208" s="10" t="s">
        <v>88</v>
      </c>
      <c r="AH208" s="10" t="str">
        <f t="shared" si="19"/>
        <v>PGAE</v>
      </c>
      <c r="AI208" s="12" t="s">
        <v>506</v>
      </c>
      <c r="AJ208" s="12" t="str">
        <f>IFERROR(INDEX(Queue_Subname_list!$B$2:$B$598,MATCH($AI208,Queue_Subname_list!$A$2:$A$598,0),1),"not found")</f>
        <v>Mesa</v>
      </c>
      <c r="AK208" s="12">
        <f>IFERROR(INDEX(Queue_Subname_list!$C$2:$C$598,MATCH($AI208,Queue_Subname_list!$A$2:$A$598,0),1),"not found")</f>
        <v>230</v>
      </c>
      <c r="AL208" s="12" cm="1">
        <f t="array" ref="AL208">IFERROR(MATCH(1,($AJ208=Substation_Info!$B$5:$B$322)*($AK208=Substation_Info!$C$5:$C$322),0),"notfound")</f>
        <v>167</v>
      </c>
      <c r="AM208" s="12">
        <f>IF($AL208="notfound",IFERROR(INDEX(Queue_Subname_list!$D$2:$D$594,MATCH($AI208,Queue_Subname_list!$A$2:$A$594,0),1),"not found"),0)</f>
        <v>0</v>
      </c>
      <c r="AN208" s="12">
        <f>IF($AL208="notfound",IFERROR(INDEX(Queue_Subname_list!$E$2:$E$594,MATCH($AI208,Queue_Subname_list!$A$2:$A$594,0),1),"not found"),0)</f>
        <v>0</v>
      </c>
      <c r="AO208" s="12" t="str" cm="1">
        <f t="array" ref="AO208">IF(AM208=0, "N/A",IFERROR(MATCH(1,($AM208=Substation_Info!$B$5:$B$322)*($AN208=Substation_Info!$C$5:$C$322),0),"notfound"))</f>
        <v>N/A</v>
      </c>
      <c r="AP208" s="12">
        <f t="shared" si="20"/>
        <v>1</v>
      </c>
      <c r="AQ208" s="11">
        <v>45626.333333333299</v>
      </c>
      <c r="AR208" s="11">
        <v>45626.333333333299</v>
      </c>
      <c r="AS208" s="10" t="s">
        <v>82</v>
      </c>
      <c r="AT208" s="10" t="s">
        <v>59</v>
      </c>
      <c r="AU208" s="10" t="s">
        <v>59</v>
      </c>
      <c r="AV208" s="10" t="s">
        <v>82</v>
      </c>
      <c r="AW208" s="10" t="s">
        <v>156</v>
      </c>
    </row>
    <row r="209" spans="1:49" s="26" customFormat="1" ht="25" x14ac:dyDescent="0.25">
      <c r="A209" s="32" t="s">
        <v>507</v>
      </c>
      <c r="B209" s="10">
        <v>1736</v>
      </c>
      <c r="C209" s="11">
        <v>43922</v>
      </c>
      <c r="D209" s="11">
        <v>43936.291666666701</v>
      </c>
      <c r="E209" s="10" t="s">
        <v>49</v>
      </c>
      <c r="F209" s="10" t="s">
        <v>473</v>
      </c>
      <c r="G209" s="10" t="s">
        <v>74</v>
      </c>
      <c r="H209" s="10" t="s">
        <v>63</v>
      </c>
      <c r="I209" s="10"/>
      <c r="J209" s="10" t="s">
        <v>75</v>
      </c>
      <c r="K209" s="10" t="s">
        <v>70</v>
      </c>
      <c r="L209" s="10"/>
      <c r="M209" s="10">
        <v>250</v>
      </c>
      <c r="N209" s="10">
        <v>250</v>
      </c>
      <c r="O209" s="10"/>
      <c r="P209" s="10">
        <v>250</v>
      </c>
      <c r="Q209" s="10" t="s">
        <v>65</v>
      </c>
      <c r="R209" s="10" t="s">
        <v>53</v>
      </c>
      <c r="S209" s="10" t="str" cm="1">
        <f t="array" ref="S209">IFERROR(INDEX(Queue_Subname_list!$K$3:$K$22,MATCH(1,($J209=Queue_Subname_list!$L$3:$L$22)*($K209=Queue_Subname_list!$M$3:$M$22)*($L209=Queue_Subname_list!$N$3:$N$22),0)),"Other")</f>
        <v>Solar-Hybrid</v>
      </c>
      <c r="T209" s="10">
        <f>IF(J209=Queue_Subname_list!$L$9,MIN(M209,P209),0)+IF(K209=Queue_Subname_list!$L$9,MIN(N209,P209),0)+IF(L209=Queue_Subname_list!$L$9,MIN(O209,P209),0)</f>
        <v>250</v>
      </c>
      <c r="U209" s="10">
        <f>IF(J209=Queue_Subname_list!$L$4,MIN(M209,P209),0)+IF(K209=Queue_Subname_list!$L$4,MIN(N209,P209),0)+IF(L209=Queue_Subname_list!$L$4,MIN(O209,P209),0)</f>
        <v>0</v>
      </c>
      <c r="V209" s="10">
        <f>IF(Q209="Energy Only",0,IF(S209="Wind Turbine",MIN(U209,P209),IF(OR(S209="Wind-Hybrid", S209="Wind-Solar-Hybrid"),MIN(MAX(P209-T209,0)/INDEX(Queue_Subname_list!$R$6:$T$6,1,MATCH(AH209,Queue_Subname_list!$R$4:$T$4,0)),U209),0)))</f>
        <v>0</v>
      </c>
      <c r="W209" s="10">
        <f t="shared" si="16"/>
        <v>0</v>
      </c>
      <c r="X209" s="10">
        <f>IF(AND(S209="Offshore Wind",OR(Q209="Full Capacity",Q209="Partial Capacity")),IF(J209=Queue_Subname_list!$L$5,M209,0)+IF(K209=Queue_Subname_list!$L$5,N209,0),0)</f>
        <v>0</v>
      </c>
      <c r="Y209" s="10">
        <f>IF(AND(S209="Offshore Wind",Q209="Energy Only"),IF(J209=Queue_Subname_list!$L$5,M209,0)+IF(K209=Queue_Subname_list!$L$5,N209,0),0)</f>
        <v>0</v>
      </c>
      <c r="Z209" s="10">
        <f>IF(J209=Queue_Subname_list!$L$8,MIN(M209,P209),0)+IF(K209=Queue_Subname_list!$L$8,MIN(N209,P209),0)+IF(L209=Queue_Subname_list!$L$8,MIN(O209,P209),0)</f>
        <v>250</v>
      </c>
      <c r="AA209" s="10">
        <f>IF(Q209="Energy Only",0,IF(S209="Solar",MIN(Z209,P209),IF(S209="Solar-Hybrid",MIN(MAX(P209-T209,0)/INDEX(Queue_Subname_list!$R$5:$T$5,1,MATCH(AH209,Queue_Subname_list!$R$4:$T$4,0)),MAX(P209-T209*0.5,0)/INDEX(Queue_Subname_list!$U$5:$W$5,1,MATCH(AH209,Queue_Subname_list!$U$4:$W$4,0)),Z209),0)))</f>
        <v>0</v>
      </c>
      <c r="AB209" s="10">
        <f t="shared" si="17"/>
        <v>250</v>
      </c>
      <c r="AC209" s="10">
        <f>IF(J209=Queue_Subname_list!$L$3,MIN(M209,P209),0)+IF(K209=Queue_Subname_list!$L$3,MIN(N209,P209),0)+IF(L209=Queue_Subname_list!$L$3,MIN(O209,P209),0)</f>
        <v>0</v>
      </c>
      <c r="AD209" s="10">
        <f t="shared" si="18"/>
        <v>0</v>
      </c>
      <c r="AE209" s="10" t="s">
        <v>101</v>
      </c>
      <c r="AF209" s="10" t="s">
        <v>55</v>
      </c>
      <c r="AG209" s="10" t="s">
        <v>88</v>
      </c>
      <c r="AH209" s="10" t="str">
        <f t="shared" si="19"/>
        <v>PGAE</v>
      </c>
      <c r="AI209" s="12" t="s">
        <v>508</v>
      </c>
      <c r="AJ209" s="12" t="str">
        <f>IFERROR(INDEX(Queue_Subname_list!$B$2:$B$598,MATCH($AI209,Queue_Subname_list!$A$2:$A$598,0),1),"not found")</f>
        <v>Arco</v>
      </c>
      <c r="AK209" s="12">
        <f>IFERROR(INDEX(Queue_Subname_list!$C$2:$C$598,MATCH($AI209,Queue_Subname_list!$A$2:$A$598,0),1),"not found")</f>
        <v>230</v>
      </c>
      <c r="AL209" s="12" cm="1">
        <f t="array" ref="AL209">IFERROR(MATCH(1,($AJ209=Substation_Info!$B$5:$B$322)*($AK209=Substation_Info!$C$5:$C$322),0),"notfound")</f>
        <v>6</v>
      </c>
      <c r="AM209" s="12">
        <f>IF($AL209="notfound",IFERROR(INDEX(Queue_Subname_list!$D$2:$D$594,MATCH($AI209,Queue_Subname_list!$A$2:$A$594,0),1),"not found"),0)</f>
        <v>0</v>
      </c>
      <c r="AN209" s="12">
        <f>IF($AL209="notfound",IFERROR(INDEX(Queue_Subname_list!$E$2:$E$594,MATCH($AI209,Queue_Subname_list!$A$2:$A$594,0),1),"not found"),0)</f>
        <v>0</v>
      </c>
      <c r="AO209" s="12" t="str" cm="1">
        <f t="array" ref="AO209">IF(AM209=0, "N/A",IFERROR(MATCH(1,($AM209=Substation_Info!$B$5:$B$322)*($AN209=Substation_Info!$C$5:$C$322),0),"notfound"))</f>
        <v>N/A</v>
      </c>
      <c r="AP209" s="12">
        <f t="shared" si="20"/>
        <v>1</v>
      </c>
      <c r="AQ209" s="11">
        <v>45383.291666666701</v>
      </c>
      <c r="AR209" s="11">
        <v>45383.291666666701</v>
      </c>
      <c r="AS209" s="10" t="s">
        <v>82</v>
      </c>
      <c r="AT209" s="10" t="s">
        <v>59</v>
      </c>
      <c r="AU209" s="10" t="s">
        <v>59</v>
      </c>
      <c r="AV209" s="10" t="s">
        <v>82</v>
      </c>
      <c r="AW209" s="10"/>
    </row>
    <row r="210" spans="1:49" s="26" customFormat="1" ht="25" x14ac:dyDescent="0.25">
      <c r="A210" s="32" t="s">
        <v>509</v>
      </c>
      <c r="B210" s="10">
        <v>1739</v>
      </c>
      <c r="C210" s="11">
        <v>43936</v>
      </c>
      <c r="D210" s="11">
        <v>43936.291666666701</v>
      </c>
      <c r="E210" s="10" t="s">
        <v>49</v>
      </c>
      <c r="F210" s="10" t="s">
        <v>473</v>
      </c>
      <c r="G210" s="10" t="s">
        <v>63</v>
      </c>
      <c r="H210" s="10" t="s">
        <v>510</v>
      </c>
      <c r="I210" s="10"/>
      <c r="J210" s="10" t="s">
        <v>70</v>
      </c>
      <c r="K210" s="10" t="s">
        <v>4346</v>
      </c>
      <c r="L210" s="10"/>
      <c r="M210" s="10">
        <v>108</v>
      </c>
      <c r="N210" s="10">
        <v>520</v>
      </c>
      <c r="O210" s="10"/>
      <c r="P210" s="10">
        <v>500</v>
      </c>
      <c r="Q210" s="10" t="s">
        <v>65</v>
      </c>
      <c r="R210" s="10" t="s">
        <v>53</v>
      </c>
      <c r="S210" s="10" t="str" cm="1">
        <f t="array" ref="S210">IFERROR(INDEX(Queue_Subname_list!$K$3:$K$22,MATCH(1,($J210=Queue_Subname_list!$L$3:$L$22)*($K210=Queue_Subname_list!$M$3:$M$22)*($L210=Queue_Subname_list!$N$3:$N$22),0)),"Other")</f>
        <v>LDES</v>
      </c>
      <c r="T210" s="10">
        <f>IF(J210=Queue_Subname_list!$L$9,MIN(M210,P210),0)+IF(K210=Queue_Subname_list!$L$9,MIN(N210,P210),0)+IF(L210=Queue_Subname_list!$L$9,MIN(O210,P210),0)</f>
        <v>108</v>
      </c>
      <c r="U210" s="10">
        <f>IF(J210=Queue_Subname_list!$L$4,MIN(M210,P210),0)+IF(K210=Queue_Subname_list!$L$4,MIN(N210,P210),0)+IF(L210=Queue_Subname_list!$L$4,MIN(O210,P210),0)</f>
        <v>0</v>
      </c>
      <c r="V210" s="10">
        <f>IF(Q210="Energy Only",0,IF(S210="Wind Turbine",MIN(U210,P210),IF(OR(S210="Wind-Hybrid", S210="Wind-Solar-Hybrid"),MIN(MAX(P210-T210,0)/INDEX(Queue_Subname_list!$R$6:$T$6,1,MATCH(AH210,Queue_Subname_list!$R$4:$T$4,0)),U210),0)))</f>
        <v>0</v>
      </c>
      <c r="W210" s="10">
        <f t="shared" si="16"/>
        <v>0</v>
      </c>
      <c r="X210" s="10">
        <f>IF(AND(S210="Offshore Wind",OR(Q210="Full Capacity",Q210="Partial Capacity")),IF(J210=Queue_Subname_list!$L$5,M210,0)+IF(K210=Queue_Subname_list!$L$5,N210,0),0)</f>
        <v>0</v>
      </c>
      <c r="Y210" s="10">
        <f>IF(AND(S210="Offshore Wind",Q210="Energy Only"),IF(J210=Queue_Subname_list!$L$5,M210,0)+IF(K210=Queue_Subname_list!$L$5,N210,0),0)</f>
        <v>0</v>
      </c>
      <c r="Z210" s="10">
        <f>IF(J210=Queue_Subname_list!$L$8,MIN(M210,P210),0)+IF(K210=Queue_Subname_list!$L$8,MIN(N210,P210),0)+IF(L210=Queue_Subname_list!$L$8,MIN(O210,P210),0)</f>
        <v>0</v>
      </c>
      <c r="AA210" s="10">
        <f>IF(Q210="Energy Only",0,IF(S210="Solar",MIN(Z210,P210),IF(S210="Solar-Hybrid",MIN(MAX(P210-T210,0)/INDEX(Queue_Subname_list!$R$5:$T$5,1,MATCH(AH210,Queue_Subname_list!$R$4:$T$4,0)),MAX(P210-T210*0.5,0)/INDEX(Queue_Subname_list!$U$5:$W$5,1,MATCH(AH210,Queue_Subname_list!$U$4:$W$4,0)),Z210),0)))</f>
        <v>0</v>
      </c>
      <c r="AB210" s="10">
        <f t="shared" si="17"/>
        <v>0</v>
      </c>
      <c r="AC210" s="10">
        <f>IF(J210=Queue_Subname_list!$L$3,MIN(M210,P210),0)+IF(K210=Queue_Subname_list!$L$3,MIN(N210,P210),0)+IF(L210=Queue_Subname_list!$L$3,MIN(O210,P210),0)</f>
        <v>0</v>
      </c>
      <c r="AD210" s="10">
        <f t="shared" si="18"/>
        <v>500</v>
      </c>
      <c r="AE210" s="10" t="s">
        <v>340</v>
      </c>
      <c r="AF210" s="10" t="s">
        <v>55</v>
      </c>
      <c r="AG210" s="10" t="s">
        <v>88</v>
      </c>
      <c r="AH210" s="10" t="str">
        <f t="shared" si="19"/>
        <v>PGAE</v>
      </c>
      <c r="AI210" s="12" t="s">
        <v>511</v>
      </c>
      <c r="AJ210" s="12" t="str">
        <f>IFERROR(INDEX(Queue_Subname_list!$B$2:$B$598,MATCH($AI210,Queue_Subname_list!$A$2:$A$598,0),1),"not found")</f>
        <v>Morro Bay</v>
      </c>
      <c r="AK210" s="12">
        <f>IFERROR(INDEX(Queue_Subname_list!$C$2:$C$598,MATCH($AI210,Queue_Subname_list!$A$2:$A$598,0),1),"not found")</f>
        <v>230</v>
      </c>
      <c r="AL210" s="12" cm="1">
        <f t="array" ref="AL210">IFERROR(MATCH(1,($AJ210=Substation_Info!$B$5:$B$322)*($AK210=Substation_Info!$C$5:$C$322),0),"notfound")</f>
        <v>181</v>
      </c>
      <c r="AM210" s="12">
        <f>IF($AL210="notfound",IFERROR(INDEX(Queue_Subname_list!$D$2:$D$594,MATCH($AI210,Queue_Subname_list!$A$2:$A$594,0),1),"not found"),0)</f>
        <v>0</v>
      </c>
      <c r="AN210" s="12">
        <f>IF($AL210="notfound",IFERROR(INDEX(Queue_Subname_list!$E$2:$E$594,MATCH($AI210,Queue_Subname_list!$A$2:$A$594,0),1),"not found"),0)</f>
        <v>0</v>
      </c>
      <c r="AO210" s="12" t="str" cm="1">
        <f t="array" ref="AO210">IF(AM210=0, "N/A",IFERROR(MATCH(1,($AM210=Substation_Info!$B$5:$B$322)*($AN210=Substation_Info!$C$5:$C$322),0),"notfound"))</f>
        <v>N/A</v>
      </c>
      <c r="AP210" s="12">
        <f t="shared" si="20"/>
        <v>1</v>
      </c>
      <c r="AQ210" s="11">
        <v>45078.291666666701</v>
      </c>
      <c r="AR210" s="11">
        <v>45078.291666666701</v>
      </c>
      <c r="AS210" s="10" t="s">
        <v>82</v>
      </c>
      <c r="AT210" s="10" t="s">
        <v>59</v>
      </c>
      <c r="AU210" s="10" t="s">
        <v>59</v>
      </c>
      <c r="AV210" s="10" t="s">
        <v>82</v>
      </c>
      <c r="AW210" s="10"/>
    </row>
    <row r="211" spans="1:49" s="26" customFormat="1" ht="37.5" x14ac:dyDescent="0.25">
      <c r="A211" s="32" t="s">
        <v>512</v>
      </c>
      <c r="B211" s="10">
        <v>1740</v>
      </c>
      <c r="C211" s="11">
        <v>43935</v>
      </c>
      <c r="D211" s="11">
        <v>43936.291666666701</v>
      </c>
      <c r="E211" s="10" t="s">
        <v>49</v>
      </c>
      <c r="F211" s="10" t="s">
        <v>473</v>
      </c>
      <c r="G211" s="10" t="s">
        <v>63</v>
      </c>
      <c r="H211" s="10" t="s">
        <v>74</v>
      </c>
      <c r="I211" s="10"/>
      <c r="J211" s="10" t="s">
        <v>70</v>
      </c>
      <c r="K211" s="10" t="s">
        <v>75</v>
      </c>
      <c r="L211" s="10"/>
      <c r="M211" s="10">
        <v>101.8</v>
      </c>
      <c r="N211" s="10">
        <v>101.8</v>
      </c>
      <c r="O211" s="10"/>
      <c r="P211" s="10">
        <v>100</v>
      </c>
      <c r="Q211" s="10" t="s">
        <v>65</v>
      </c>
      <c r="R211" s="10" t="s">
        <v>53</v>
      </c>
      <c r="S211" s="10" t="str" cm="1">
        <f t="array" ref="S211">IFERROR(INDEX(Queue_Subname_list!$K$3:$K$22,MATCH(1,($J211=Queue_Subname_list!$L$3:$L$22)*($K211=Queue_Subname_list!$M$3:$M$22)*($L211=Queue_Subname_list!$N$3:$N$22),0)),"Other")</f>
        <v>Solar-Hybrid</v>
      </c>
      <c r="T211" s="10">
        <f>IF(J211=Queue_Subname_list!$L$9,MIN(M211,P211),0)+IF(K211=Queue_Subname_list!$L$9,MIN(N211,P211),0)+IF(L211=Queue_Subname_list!$L$9,MIN(O211,P211),0)</f>
        <v>100</v>
      </c>
      <c r="U211" s="10">
        <f>IF(J211=Queue_Subname_list!$L$4,MIN(M211,P211),0)+IF(K211=Queue_Subname_list!$L$4,MIN(N211,P211),0)+IF(L211=Queue_Subname_list!$L$4,MIN(O211,P211),0)</f>
        <v>0</v>
      </c>
      <c r="V211" s="10">
        <f>IF(Q211="Energy Only",0,IF(S211="Wind Turbine",MIN(U211,P211),IF(OR(S211="Wind-Hybrid", S211="Wind-Solar-Hybrid"),MIN(MAX(P211-T211,0)/INDEX(Queue_Subname_list!$R$6:$T$6,1,MATCH(AH211,Queue_Subname_list!$R$4:$T$4,0)),U211),0)))</f>
        <v>0</v>
      </c>
      <c r="W211" s="10">
        <f t="shared" si="16"/>
        <v>0</v>
      </c>
      <c r="X211" s="10">
        <f>IF(AND(S211="Offshore Wind",OR(Q211="Full Capacity",Q211="Partial Capacity")),IF(J211=Queue_Subname_list!$L$5,M211,0)+IF(K211=Queue_Subname_list!$L$5,N211,0),0)</f>
        <v>0</v>
      </c>
      <c r="Y211" s="10">
        <f>IF(AND(S211="Offshore Wind",Q211="Energy Only"),IF(J211=Queue_Subname_list!$L$5,M211,0)+IF(K211=Queue_Subname_list!$L$5,N211,0),0)</f>
        <v>0</v>
      </c>
      <c r="Z211" s="10">
        <f>IF(J211=Queue_Subname_list!$L$8,MIN(M211,P211),0)+IF(K211=Queue_Subname_list!$L$8,MIN(N211,P211),0)+IF(L211=Queue_Subname_list!$L$8,MIN(O211,P211),0)</f>
        <v>100</v>
      </c>
      <c r="AA211" s="10">
        <f>IF(Q211="Energy Only",0,IF(S211="Solar",MIN(Z211,P211),IF(S211="Solar-Hybrid",MIN(MAX(P211-T211,0)/INDEX(Queue_Subname_list!$R$5:$T$5,1,MATCH(AH211,Queue_Subname_list!$R$4:$T$4,0)),MAX(P211-T211*0.5,0)/INDEX(Queue_Subname_list!$U$5:$W$5,1,MATCH(AH211,Queue_Subname_list!$U$4:$W$4,0)),Z211),0)))</f>
        <v>0</v>
      </c>
      <c r="AB211" s="10">
        <f t="shared" si="17"/>
        <v>100</v>
      </c>
      <c r="AC211" s="10">
        <f>IF(J211=Queue_Subname_list!$L$3,MIN(M211,P211),0)+IF(K211=Queue_Subname_list!$L$3,MIN(N211,P211),0)+IF(L211=Queue_Subname_list!$L$3,MIN(O211,P211),0)</f>
        <v>0</v>
      </c>
      <c r="AD211" s="10">
        <f t="shared" si="18"/>
        <v>0</v>
      </c>
      <c r="AE211" s="10" t="s">
        <v>101</v>
      </c>
      <c r="AF211" s="10" t="s">
        <v>55</v>
      </c>
      <c r="AG211" s="10" t="s">
        <v>88</v>
      </c>
      <c r="AH211" s="10" t="str">
        <f t="shared" si="19"/>
        <v>PGAE</v>
      </c>
      <c r="AI211" s="12" t="s">
        <v>353</v>
      </c>
      <c r="AJ211" s="12" t="str">
        <f>IFERROR(INDEX(Queue_Subname_list!$B$2:$B$598,MATCH($AI211,Queue_Subname_list!$A$2:$A$598,0),1),"not found")</f>
        <v>Arco</v>
      </c>
      <c r="AK211" s="12">
        <f>IFERROR(INDEX(Queue_Subname_list!$C$2:$C$598,MATCH($AI211,Queue_Subname_list!$A$2:$A$598,0),1),"not found")</f>
        <v>230</v>
      </c>
      <c r="AL211" s="12" cm="1">
        <f t="array" ref="AL211">IFERROR(MATCH(1,($AJ211=Substation_Info!$B$5:$B$322)*($AK211=Substation_Info!$C$5:$C$322),0),"notfound")</f>
        <v>6</v>
      </c>
      <c r="AM211" s="12">
        <f>IF($AL211="notfound",IFERROR(INDEX(Queue_Subname_list!$D$2:$D$594,MATCH($AI211,Queue_Subname_list!$A$2:$A$594,0),1),"not found"),0)</f>
        <v>0</v>
      </c>
      <c r="AN211" s="12">
        <f>IF($AL211="notfound",IFERROR(INDEX(Queue_Subname_list!$E$2:$E$594,MATCH($AI211,Queue_Subname_list!$A$2:$A$594,0),1),"not found"),0)</f>
        <v>0</v>
      </c>
      <c r="AO211" s="12" t="str" cm="1">
        <f t="array" ref="AO211">IF(AM211=0, "N/A",IFERROR(MATCH(1,($AM211=Substation_Info!$B$5:$B$322)*($AN211=Substation_Info!$C$5:$C$322),0),"notfound"))</f>
        <v>N/A</v>
      </c>
      <c r="AP211" s="12">
        <f t="shared" si="20"/>
        <v>1</v>
      </c>
      <c r="AQ211" s="11">
        <v>45626.333333333299</v>
      </c>
      <c r="AR211" s="11">
        <v>45626.333333333299</v>
      </c>
      <c r="AS211" s="10" t="s">
        <v>82</v>
      </c>
      <c r="AT211" s="10" t="s">
        <v>59</v>
      </c>
      <c r="AU211" s="10" t="s">
        <v>59</v>
      </c>
      <c r="AV211" s="10" t="s">
        <v>82</v>
      </c>
      <c r="AW211" s="10"/>
    </row>
    <row r="212" spans="1:49" s="26" customFormat="1" ht="25" x14ac:dyDescent="0.25">
      <c r="A212" s="32" t="s">
        <v>513</v>
      </c>
      <c r="B212" s="10">
        <v>1744</v>
      </c>
      <c r="C212" s="11">
        <v>43923</v>
      </c>
      <c r="D212" s="11">
        <v>43936.291666666701</v>
      </c>
      <c r="E212" s="10" t="s">
        <v>49</v>
      </c>
      <c r="F212" s="10" t="s">
        <v>473</v>
      </c>
      <c r="G212" s="10" t="s">
        <v>514</v>
      </c>
      <c r="H212" s="10" t="s">
        <v>63</v>
      </c>
      <c r="I212" s="10"/>
      <c r="J212" s="10" t="s">
        <v>75</v>
      </c>
      <c r="K212" s="10" t="s">
        <v>70</v>
      </c>
      <c r="L212" s="10"/>
      <c r="M212" s="10">
        <v>103.455</v>
      </c>
      <c r="N212" s="10">
        <v>51.401000000000003</v>
      </c>
      <c r="O212" s="10"/>
      <c r="P212" s="10">
        <v>100</v>
      </c>
      <c r="Q212" s="10" t="s">
        <v>65</v>
      </c>
      <c r="R212" s="10" t="s">
        <v>53</v>
      </c>
      <c r="S212" s="10" t="str" cm="1">
        <f t="array" ref="S212">IFERROR(INDEX(Queue_Subname_list!$K$3:$K$22,MATCH(1,($J212=Queue_Subname_list!$L$3:$L$22)*($K212=Queue_Subname_list!$M$3:$M$22)*($L212=Queue_Subname_list!$N$3:$N$22),0)),"Other")</f>
        <v>Solar-Hybrid</v>
      </c>
      <c r="T212" s="10">
        <f>IF(J212=Queue_Subname_list!$L$9,MIN(M212,P212),0)+IF(K212=Queue_Subname_list!$L$9,MIN(N212,P212),0)+IF(L212=Queue_Subname_list!$L$9,MIN(O212,P212),0)</f>
        <v>51.401000000000003</v>
      </c>
      <c r="U212" s="10">
        <f>IF(J212=Queue_Subname_list!$L$4,MIN(M212,P212),0)+IF(K212=Queue_Subname_list!$L$4,MIN(N212,P212),0)+IF(L212=Queue_Subname_list!$L$4,MIN(O212,P212),0)</f>
        <v>0</v>
      </c>
      <c r="V212" s="10">
        <f>IF(Q212="Energy Only",0,IF(S212="Wind Turbine",MIN(U212,P212),IF(OR(S212="Wind-Hybrid", S212="Wind-Solar-Hybrid"),MIN(MAX(P212-T212,0)/INDEX(Queue_Subname_list!$R$6:$T$6,1,MATCH(AH212,Queue_Subname_list!$R$4:$T$4,0)),U212),0)))</f>
        <v>0</v>
      </c>
      <c r="W212" s="10">
        <f t="shared" si="16"/>
        <v>0</v>
      </c>
      <c r="X212" s="10">
        <f>IF(AND(S212="Offshore Wind",OR(Q212="Full Capacity",Q212="Partial Capacity")),IF(J212=Queue_Subname_list!$L$5,M212,0)+IF(K212=Queue_Subname_list!$L$5,N212,0),0)</f>
        <v>0</v>
      </c>
      <c r="Y212" s="10">
        <f>IF(AND(S212="Offshore Wind",Q212="Energy Only"),IF(J212=Queue_Subname_list!$L$5,M212,0)+IF(K212=Queue_Subname_list!$L$5,N212,0),0)</f>
        <v>0</v>
      </c>
      <c r="Z212" s="10">
        <f>IF(J212=Queue_Subname_list!$L$8,MIN(M212,P212),0)+IF(K212=Queue_Subname_list!$L$8,MIN(N212,P212),0)+IF(L212=Queue_Subname_list!$L$8,MIN(O212,P212),0)</f>
        <v>100</v>
      </c>
      <c r="AA212" s="10">
        <f>IF(Q212="Energy Only",0,IF(S212="Solar",MIN(Z212,P212),IF(S212="Solar-Hybrid",MIN(MAX(P212-T212,0)/INDEX(Queue_Subname_list!$R$5:$T$5,1,MATCH(AH212,Queue_Subname_list!$R$4:$T$4,0)),MAX(P212-T212*0.5,0)/INDEX(Queue_Subname_list!$U$5:$W$5,1,MATCH(AH212,Queue_Subname_list!$U$4:$W$4,0)),Z212),0)))</f>
        <v>100</v>
      </c>
      <c r="AB212" s="10">
        <f t="shared" si="17"/>
        <v>0</v>
      </c>
      <c r="AC212" s="10">
        <f>IF(J212=Queue_Subname_list!$L$3,MIN(M212,P212),0)+IF(K212=Queue_Subname_list!$L$3,MIN(N212,P212),0)+IF(L212=Queue_Subname_list!$L$3,MIN(O212,P212),0)</f>
        <v>0</v>
      </c>
      <c r="AD212" s="10">
        <f t="shared" si="18"/>
        <v>0</v>
      </c>
      <c r="AE212" s="10" t="s">
        <v>101</v>
      </c>
      <c r="AF212" s="10" t="s">
        <v>55</v>
      </c>
      <c r="AG212" s="10" t="s">
        <v>88</v>
      </c>
      <c r="AH212" s="10" t="str">
        <f t="shared" si="19"/>
        <v>PGAE</v>
      </c>
      <c r="AI212" s="12" t="s">
        <v>515</v>
      </c>
      <c r="AJ212" s="12" t="str">
        <f>IFERROR(INDEX(Queue_Subname_list!$B$2:$B$598,MATCH($AI212,Queue_Subname_list!$A$2:$A$598,0),1),"not found")</f>
        <v>Lamont</v>
      </c>
      <c r="AK212" s="12">
        <f>IFERROR(INDEX(Queue_Subname_list!$C$2:$C$598,MATCH($AI212,Queue_Subname_list!$A$2:$A$598,0),1),"not found")</f>
        <v>115</v>
      </c>
      <c r="AL212" s="12" cm="1">
        <f t="array" ref="AL212">IFERROR(MATCH(1,($AJ212=Substation_Info!$B$5:$B$322)*($AK212=Substation_Info!$C$5:$C$322),0),"notfound")</f>
        <v>137</v>
      </c>
      <c r="AM212" s="12">
        <f>IF($AL212="notfound",IFERROR(INDEX(Queue_Subname_list!$D$2:$D$594,MATCH($AI212,Queue_Subname_list!$A$2:$A$594,0),1),"not found"),0)</f>
        <v>0</v>
      </c>
      <c r="AN212" s="12">
        <f>IF($AL212="notfound",IFERROR(INDEX(Queue_Subname_list!$E$2:$E$594,MATCH($AI212,Queue_Subname_list!$A$2:$A$594,0),1),"not found"),0)</f>
        <v>0</v>
      </c>
      <c r="AO212" s="12" t="str" cm="1">
        <f t="array" ref="AO212">IF(AM212=0, "N/A",IFERROR(MATCH(1,($AM212=Substation_Info!$B$5:$B$322)*($AN212=Substation_Info!$C$5:$C$322),0),"notfound"))</f>
        <v>N/A</v>
      </c>
      <c r="AP212" s="12">
        <f t="shared" si="20"/>
        <v>1</v>
      </c>
      <c r="AQ212" s="11">
        <v>45230.291666666701</v>
      </c>
      <c r="AR212" s="11">
        <v>45230.291666666701</v>
      </c>
      <c r="AS212" s="10" t="s">
        <v>82</v>
      </c>
      <c r="AT212" s="10" t="s">
        <v>59</v>
      </c>
      <c r="AU212" s="10" t="s">
        <v>59</v>
      </c>
      <c r="AV212" s="10" t="s">
        <v>82</v>
      </c>
      <c r="AW212" s="10" t="s">
        <v>156</v>
      </c>
    </row>
    <row r="213" spans="1:49" s="26" customFormat="1" ht="25" x14ac:dyDescent="0.25">
      <c r="A213" s="32" t="s">
        <v>516</v>
      </c>
      <c r="B213" s="10">
        <v>1745</v>
      </c>
      <c r="C213" s="11">
        <v>43927</v>
      </c>
      <c r="D213" s="11">
        <v>43936.291666666701</v>
      </c>
      <c r="E213" s="10" t="s">
        <v>49</v>
      </c>
      <c r="F213" s="10" t="s">
        <v>473</v>
      </c>
      <c r="G213" s="10" t="s">
        <v>85</v>
      </c>
      <c r="H213" s="10"/>
      <c r="I213" s="10"/>
      <c r="J213" s="10" t="s">
        <v>86</v>
      </c>
      <c r="K213" s="10"/>
      <c r="L213" s="10"/>
      <c r="M213" s="10">
        <v>655.7</v>
      </c>
      <c r="N213" s="10"/>
      <c r="O213" s="10"/>
      <c r="P213" s="10">
        <v>35</v>
      </c>
      <c r="Q213" s="10" t="s">
        <v>65</v>
      </c>
      <c r="R213" s="10"/>
      <c r="S213" s="10" t="str" cm="1">
        <f t="array" ref="S213">IFERROR(INDEX(Queue_Subname_list!$K$3:$K$22,MATCH(1,($J213=Queue_Subname_list!$L$3:$L$22)*($K213=Queue_Subname_list!$M$3:$M$22)*($L213=Queue_Subname_list!$N$3:$N$22),0)),"Other")</f>
        <v>Other</v>
      </c>
      <c r="T213" s="10">
        <f>IF(J213=Queue_Subname_list!$L$9,MIN(M213,P213),0)+IF(K213=Queue_Subname_list!$L$9,MIN(N213,P213),0)+IF(L213=Queue_Subname_list!$L$9,MIN(O213,P213),0)</f>
        <v>0</v>
      </c>
      <c r="U213" s="10">
        <f>IF(J213=Queue_Subname_list!$L$4,MIN(M213,P213),0)+IF(K213=Queue_Subname_list!$L$4,MIN(N213,P213),0)+IF(L213=Queue_Subname_list!$L$4,MIN(O213,P213),0)</f>
        <v>0</v>
      </c>
      <c r="V213" s="10">
        <f>IF(Q213="Energy Only",0,IF(S213="Wind Turbine",MIN(U213,P213),IF(OR(S213="Wind-Hybrid", S213="Wind-Solar-Hybrid"),MIN(MAX(P213-T213,0)/INDEX(Queue_Subname_list!$R$6:$T$6,1,MATCH(AH213,Queue_Subname_list!$R$4:$T$4,0)),U213),0)))</f>
        <v>0</v>
      </c>
      <c r="W213" s="10">
        <f t="shared" si="16"/>
        <v>0</v>
      </c>
      <c r="X213" s="10">
        <f>IF(AND(S213="Offshore Wind",OR(Q213="Full Capacity",Q213="Partial Capacity")),IF(J213=Queue_Subname_list!$L$5,M213,0)+IF(K213=Queue_Subname_list!$L$5,N213,0),0)</f>
        <v>0</v>
      </c>
      <c r="Y213" s="10">
        <f>IF(AND(S213="Offshore Wind",Q213="Energy Only"),IF(J213=Queue_Subname_list!$L$5,M213,0)+IF(K213=Queue_Subname_list!$L$5,N213,0),0)</f>
        <v>0</v>
      </c>
      <c r="Z213" s="10">
        <f>IF(J213=Queue_Subname_list!$L$8,MIN(M213,P213),0)+IF(K213=Queue_Subname_list!$L$8,MIN(N213,P213),0)+IF(L213=Queue_Subname_list!$L$8,MIN(O213,P213),0)</f>
        <v>0</v>
      </c>
      <c r="AA213" s="10">
        <f>IF(Q213="Energy Only",0,IF(S213="Solar",MIN(Z213,P213),IF(S213="Solar-Hybrid",MIN(MAX(P213-T213,0)/INDEX(Queue_Subname_list!$R$5:$T$5,1,MATCH(AH213,Queue_Subname_list!$R$4:$T$4,0)),MAX(P213-T213*0.5,0)/INDEX(Queue_Subname_list!$U$5:$W$5,1,MATCH(AH213,Queue_Subname_list!$U$4:$W$4,0)),Z213),0)))</f>
        <v>0</v>
      </c>
      <c r="AB213" s="10">
        <f t="shared" si="17"/>
        <v>0</v>
      </c>
      <c r="AC213" s="10">
        <f>IF(J213=Queue_Subname_list!$L$3,MIN(M213,P213),0)+IF(K213=Queue_Subname_list!$L$3,MIN(N213,P213),0)+IF(L213=Queue_Subname_list!$L$3,MIN(O213,P213),0)</f>
        <v>0</v>
      </c>
      <c r="AD213" s="10">
        <f t="shared" si="18"/>
        <v>0</v>
      </c>
      <c r="AE213" s="10" t="s">
        <v>101</v>
      </c>
      <c r="AF213" s="10" t="s">
        <v>55</v>
      </c>
      <c r="AG213" s="10" t="s">
        <v>88</v>
      </c>
      <c r="AH213" s="10" t="str">
        <f t="shared" si="19"/>
        <v>PGAE</v>
      </c>
      <c r="AI213" s="12" t="s">
        <v>517</v>
      </c>
      <c r="AJ213" s="12" t="str">
        <f>IFERROR(INDEX(Queue_Subname_list!$B$2:$B$598,MATCH($AI213,Queue_Subname_list!$A$2:$A$598,0),1),"not found")</f>
        <v>Midway</v>
      </c>
      <c r="AK213" s="12">
        <f>IFERROR(INDEX(Queue_Subname_list!$C$2:$C$598,MATCH($AI213,Queue_Subname_list!$A$2:$A$598,0),1),"not found")</f>
        <v>230</v>
      </c>
      <c r="AL213" s="12" cm="1">
        <f t="array" ref="AL213">IFERROR(MATCH(1,($AJ213=Substation_Info!$B$5:$B$322)*($AK213=Substation_Info!$C$5:$C$322),0),"notfound")</f>
        <v>170</v>
      </c>
      <c r="AM213" s="12">
        <f>IF($AL213="notfound",IFERROR(INDEX(Queue_Subname_list!$D$2:$D$594,MATCH($AI213,Queue_Subname_list!$A$2:$A$594,0),1),"not found"),0)</f>
        <v>0</v>
      </c>
      <c r="AN213" s="12">
        <f>IF($AL213="notfound",IFERROR(INDEX(Queue_Subname_list!$E$2:$E$594,MATCH($AI213,Queue_Subname_list!$A$2:$A$594,0),1),"not found"),0)</f>
        <v>0</v>
      </c>
      <c r="AO213" s="12" t="str" cm="1">
        <f t="array" ref="AO213">IF(AM213=0, "N/A",IFERROR(MATCH(1,($AM213=Substation_Info!$B$5:$B$322)*($AN213=Substation_Info!$C$5:$C$322),0),"notfound"))</f>
        <v>N/A</v>
      </c>
      <c r="AP213" s="12">
        <f t="shared" si="20"/>
        <v>1</v>
      </c>
      <c r="AQ213" s="11">
        <v>45078.291666666701</v>
      </c>
      <c r="AR213" s="11">
        <v>45423.291666666701</v>
      </c>
      <c r="AS213" s="10" t="s">
        <v>82</v>
      </c>
      <c r="AT213" s="10" t="s">
        <v>59</v>
      </c>
      <c r="AU213" s="10" t="s">
        <v>59</v>
      </c>
      <c r="AV213" s="10" t="s">
        <v>82</v>
      </c>
      <c r="AW213" s="10"/>
    </row>
    <row r="214" spans="1:49" s="26" customFormat="1" ht="25" x14ac:dyDescent="0.25">
      <c r="A214" s="32" t="s">
        <v>518</v>
      </c>
      <c r="B214" s="10">
        <v>1749</v>
      </c>
      <c r="C214" s="11">
        <v>43934</v>
      </c>
      <c r="D214" s="11">
        <v>43936.291666666701</v>
      </c>
      <c r="E214" s="10" t="s">
        <v>49</v>
      </c>
      <c r="F214" s="10" t="s">
        <v>473</v>
      </c>
      <c r="G214" s="10" t="s">
        <v>74</v>
      </c>
      <c r="H214" s="10" t="s">
        <v>63</v>
      </c>
      <c r="I214" s="10" t="s">
        <v>51</v>
      </c>
      <c r="J214" s="10" t="s">
        <v>75</v>
      </c>
      <c r="K214" s="10" t="s">
        <v>70</v>
      </c>
      <c r="L214" s="10" t="s">
        <v>51</v>
      </c>
      <c r="M214" s="10">
        <v>100.64</v>
      </c>
      <c r="N214" s="10">
        <v>53.68</v>
      </c>
      <c r="O214" s="10">
        <v>210</v>
      </c>
      <c r="P214" s="10">
        <v>299.64999999999998</v>
      </c>
      <c r="Q214" s="10" t="s">
        <v>65</v>
      </c>
      <c r="R214" s="10" t="s">
        <v>53</v>
      </c>
      <c r="S214" s="10" t="str" cm="1">
        <f t="array" ref="S214">IFERROR(INDEX(Queue_Subname_list!$K$3:$K$22,MATCH(1,($J214=Queue_Subname_list!$L$3:$L$22)*($K214=Queue_Subname_list!$M$3:$M$22)*($L214=Queue_Subname_list!$N$3:$N$22),0)),"Other")</f>
        <v>Wind-Solar-Hybrid</v>
      </c>
      <c r="T214" s="10">
        <f>IF(J214=Queue_Subname_list!$L$9,MIN(M214,P214),0)+IF(K214=Queue_Subname_list!$L$9,MIN(N214,P214),0)+IF(L214=Queue_Subname_list!$L$9,MIN(O214,P214),0)</f>
        <v>53.68</v>
      </c>
      <c r="U214" s="10">
        <f>IF(J214=Queue_Subname_list!$L$4,MIN(M214,P214),0)+IF(K214=Queue_Subname_list!$L$4,MIN(N214,P214),0)+IF(L214=Queue_Subname_list!$L$4,MIN(O214,P214),0)</f>
        <v>210</v>
      </c>
      <c r="V214" s="10">
        <f>IF(Q214="Energy Only",0,IF(S214="Wind Turbine",MIN(U214,P214),IF(OR(S214="Wind-Hybrid", S214="Wind-Solar-Hybrid"),MIN(MAX(P214-T214,0)/INDEX(Queue_Subname_list!$R$6:$T$6,1,MATCH(AH214,Queue_Subname_list!$R$4:$T$4,0)),U214),0)))</f>
        <v>210</v>
      </c>
      <c r="W214" s="10">
        <f t="shared" si="16"/>
        <v>0</v>
      </c>
      <c r="X214" s="10">
        <f>IF(AND(S214="Offshore Wind",OR(Q214="Full Capacity",Q214="Partial Capacity")),IF(J214=Queue_Subname_list!$L$5,M214,0)+IF(K214=Queue_Subname_list!$L$5,N214,0),0)</f>
        <v>0</v>
      </c>
      <c r="Y214" s="10">
        <f>IF(AND(S214="Offshore Wind",Q214="Energy Only"),IF(J214=Queue_Subname_list!$L$5,M214,0)+IF(K214=Queue_Subname_list!$L$5,N214,0),0)</f>
        <v>0</v>
      </c>
      <c r="Z214" s="10">
        <f>IF(J214=Queue_Subname_list!$L$8,MIN(M214,P214),0)+IF(K214=Queue_Subname_list!$L$8,MIN(N214,P214),0)+IF(L214=Queue_Subname_list!$L$8,MIN(O214,P214),0)</f>
        <v>100.64</v>
      </c>
      <c r="AA214" s="10">
        <f>IF(Q214="Energy Only",0,IF(S214="Solar",MIN(Z214,P214),IF(S214="Solar-Hybrid",MIN(MAX(P214-T214,0)/INDEX(Queue_Subname_list!$R$5:$T$5,1,MATCH(AH214,Queue_Subname_list!$R$4:$T$4,0)),MAX(P214-T214*0.5,0)/INDEX(Queue_Subname_list!$U$5:$W$5,1,MATCH(AH214,Queue_Subname_list!$U$4:$W$4,0)),Z214),0)))</f>
        <v>0</v>
      </c>
      <c r="AB214" s="10">
        <f t="shared" si="17"/>
        <v>100.64</v>
      </c>
      <c r="AC214" s="10">
        <f>IF(J214=Queue_Subname_list!$L$3,MIN(M214,P214),0)+IF(K214=Queue_Subname_list!$L$3,MIN(N214,P214),0)+IF(L214=Queue_Subname_list!$L$3,MIN(O214,P214),0)</f>
        <v>0</v>
      </c>
      <c r="AD214" s="10">
        <f t="shared" si="18"/>
        <v>0</v>
      </c>
      <c r="AE214" s="10" t="s">
        <v>340</v>
      </c>
      <c r="AF214" s="10" t="s">
        <v>55</v>
      </c>
      <c r="AG214" s="10" t="s">
        <v>88</v>
      </c>
      <c r="AH214" s="10" t="str">
        <f t="shared" si="19"/>
        <v>PGAE</v>
      </c>
      <c r="AI214" s="12" t="s">
        <v>519</v>
      </c>
      <c r="AJ214" s="12" t="str">
        <f>IFERROR(INDEX(Queue_Subname_list!$B$2:$B$598,MATCH($AI214,Queue_Subname_list!$A$2:$A$598,0),1),"not found")</f>
        <v>Caliente</v>
      </c>
      <c r="AK214" s="12">
        <f>IFERROR(INDEX(Queue_Subname_list!$C$2:$C$598,MATCH($AI214,Queue_Subname_list!$A$2:$A$598,0),1),"not found")</f>
        <v>230</v>
      </c>
      <c r="AL214" s="12" cm="1">
        <f t="array" ref="AL214">IFERROR(MATCH(1,($AJ214=Substation_Info!$B$5:$B$322)*($AK214=Substation_Info!$C$5:$C$322),0),"notfound")</f>
        <v>26</v>
      </c>
      <c r="AM214" s="12">
        <f>IF($AL214="notfound",IFERROR(INDEX(Queue_Subname_list!$D$2:$D$594,MATCH($AI214,Queue_Subname_list!$A$2:$A$594,0),1),"not found"),0)</f>
        <v>0</v>
      </c>
      <c r="AN214" s="12">
        <f>IF($AL214="notfound",IFERROR(INDEX(Queue_Subname_list!$E$2:$E$594,MATCH($AI214,Queue_Subname_list!$A$2:$A$594,0),1),"not found"),0)</f>
        <v>0</v>
      </c>
      <c r="AO214" s="12" t="str" cm="1">
        <f t="array" ref="AO214">IF(AM214=0, "N/A",IFERROR(MATCH(1,($AM214=Substation_Info!$B$5:$B$322)*($AN214=Substation_Info!$C$5:$C$322),0),"notfound"))</f>
        <v>N/A</v>
      </c>
      <c r="AP214" s="12">
        <f t="shared" si="20"/>
        <v>1</v>
      </c>
      <c r="AQ214" s="11">
        <v>45657.333333333299</v>
      </c>
      <c r="AR214" s="11">
        <v>47160.333333333299</v>
      </c>
      <c r="AS214" s="10" t="s">
        <v>82</v>
      </c>
      <c r="AT214" s="10" t="s">
        <v>59</v>
      </c>
      <c r="AU214" s="10" t="s">
        <v>59</v>
      </c>
      <c r="AV214" s="10" t="s">
        <v>82</v>
      </c>
      <c r="AW214" s="10" t="s">
        <v>156</v>
      </c>
    </row>
    <row r="215" spans="1:49" s="26" customFormat="1" ht="25" x14ac:dyDescent="0.25">
      <c r="A215" s="32" t="s">
        <v>520</v>
      </c>
      <c r="B215" s="10">
        <v>1750</v>
      </c>
      <c r="C215" s="11">
        <v>43932</v>
      </c>
      <c r="D215" s="11">
        <v>43936.291666666701</v>
      </c>
      <c r="E215" s="10" t="s">
        <v>49</v>
      </c>
      <c r="F215" s="10" t="s">
        <v>473</v>
      </c>
      <c r="G215" s="10" t="s">
        <v>51</v>
      </c>
      <c r="H215" s="10"/>
      <c r="I215" s="10"/>
      <c r="J215" s="10" t="s">
        <v>4331</v>
      </c>
      <c r="K215" s="10"/>
      <c r="L215" s="10"/>
      <c r="M215" s="10">
        <v>1028.94</v>
      </c>
      <c r="N215" s="10"/>
      <c r="O215" s="10"/>
      <c r="P215" s="10">
        <v>1000</v>
      </c>
      <c r="Q215" s="10" t="s">
        <v>65</v>
      </c>
      <c r="R215" s="10" t="s">
        <v>53</v>
      </c>
      <c r="S215" s="10" t="str" cm="1">
        <f t="array" ref="S215">IFERROR(INDEX(Queue_Subname_list!$K$3:$K$22,MATCH(1,($J215=Queue_Subname_list!$L$3:$L$22)*($K215=Queue_Subname_list!$M$3:$M$22)*($L215=Queue_Subname_list!$N$3:$N$22),0)),"Other")</f>
        <v>Offshore Wind</v>
      </c>
      <c r="T215" s="10">
        <f>IF(J215=Queue_Subname_list!$L$9,MIN(M215,P215),0)+IF(K215=Queue_Subname_list!$L$9,MIN(N215,P215),0)+IF(L215=Queue_Subname_list!$L$9,MIN(O215,P215),0)</f>
        <v>0</v>
      </c>
      <c r="U215" s="10">
        <f>IF(J215=Queue_Subname_list!$L$4,MIN(M215,P215),0)+IF(K215=Queue_Subname_list!$L$4,MIN(N215,P215),0)+IF(L215=Queue_Subname_list!$L$4,MIN(O215,P215),0)</f>
        <v>0</v>
      </c>
      <c r="V215" s="10">
        <f>IF(Q215="Energy Only",0,IF(S215="Wind Turbine",MIN(U215,P215),IF(OR(S215="Wind-Hybrid", S215="Wind-Solar-Hybrid"),MIN(MAX(P215-T215,0)/INDEX(Queue_Subname_list!$R$6:$T$6,1,MATCH(AH215,Queue_Subname_list!$R$4:$T$4,0)),U215),0)))</f>
        <v>0</v>
      </c>
      <c r="W215" s="10">
        <f t="shared" si="16"/>
        <v>0</v>
      </c>
      <c r="X215" s="10">
        <f>IF(AND(S215="Offshore Wind",OR(Q215="Full Capacity",Q215="Partial Capacity")),IF(J215=Queue_Subname_list!$L$5,M215,0)+IF(K215=Queue_Subname_list!$L$5,N215,0),0)</f>
        <v>1028.94</v>
      </c>
      <c r="Y215" s="10">
        <f>IF(AND(S215="Offshore Wind",Q215="Energy Only"),IF(J215=Queue_Subname_list!$L$5,M215,0)+IF(K215=Queue_Subname_list!$L$5,N215,0),0)</f>
        <v>0</v>
      </c>
      <c r="Z215" s="10">
        <f>IF(J215=Queue_Subname_list!$L$8,MIN(M215,P215),0)+IF(K215=Queue_Subname_list!$L$8,MIN(N215,P215),0)+IF(L215=Queue_Subname_list!$L$8,MIN(O215,P215),0)</f>
        <v>0</v>
      </c>
      <c r="AA215" s="10">
        <f>IF(Q215="Energy Only",0,IF(S215="Solar",MIN(Z215,P215),IF(S215="Solar-Hybrid",MIN(MAX(P215-T215,0)/INDEX(Queue_Subname_list!$R$5:$T$5,1,MATCH(AH215,Queue_Subname_list!$R$4:$T$4,0)),MAX(P215-T215*0.5,0)/INDEX(Queue_Subname_list!$U$5:$W$5,1,MATCH(AH215,Queue_Subname_list!$U$4:$W$4,0)),Z215),0)))</f>
        <v>0</v>
      </c>
      <c r="AB215" s="10">
        <f t="shared" si="17"/>
        <v>0</v>
      </c>
      <c r="AC215" s="10">
        <f>IF(J215=Queue_Subname_list!$L$3,MIN(M215,P215),0)+IF(K215=Queue_Subname_list!$L$3,MIN(N215,P215),0)+IF(L215=Queue_Subname_list!$L$3,MIN(O215,P215),0)</f>
        <v>0</v>
      </c>
      <c r="AD215" s="10">
        <f t="shared" si="18"/>
        <v>0</v>
      </c>
      <c r="AE215" s="10" t="s">
        <v>340</v>
      </c>
      <c r="AF215" s="10" t="s">
        <v>55</v>
      </c>
      <c r="AG215" s="10" t="s">
        <v>88</v>
      </c>
      <c r="AH215" s="10" t="str">
        <f t="shared" si="19"/>
        <v>PGAE</v>
      </c>
      <c r="AI215" s="12" t="s">
        <v>521</v>
      </c>
      <c r="AJ215" s="12" t="str">
        <f>IFERROR(INDEX(Queue_Subname_list!$B$2:$B$598,MATCH($AI215,Queue_Subname_list!$A$2:$A$598,0),1),"not found")</f>
        <v>Diablo</v>
      </c>
      <c r="AK215" s="12">
        <f>IFERROR(INDEX(Queue_Subname_list!$C$2:$C$598,MATCH($AI215,Queue_Subname_list!$A$2:$A$598,0),1),"not found")</f>
        <v>500</v>
      </c>
      <c r="AL215" s="12" cm="1">
        <f t="array" ref="AL215">IFERROR(MATCH(1,($AJ215=Substation_Info!$B$5:$B$322)*($AK215=Substation_Info!$C$5:$C$322),0),"notfound")</f>
        <v>64</v>
      </c>
      <c r="AM215" s="12">
        <f>IF($AL215="notfound",IFERROR(INDEX(Queue_Subname_list!$D$2:$D$594,MATCH($AI215,Queue_Subname_list!$A$2:$A$594,0),1),"not found"),0)</f>
        <v>0</v>
      </c>
      <c r="AN215" s="12">
        <f>IF($AL215="notfound",IFERROR(INDEX(Queue_Subname_list!$E$2:$E$594,MATCH($AI215,Queue_Subname_list!$A$2:$A$594,0),1),"not found"),0)</f>
        <v>0</v>
      </c>
      <c r="AO215" s="12" t="str" cm="1">
        <f t="array" ref="AO215">IF(AM215=0, "N/A",IFERROR(MATCH(1,($AM215=Substation_Info!$B$5:$B$322)*($AN215=Substation_Info!$C$5:$C$322),0),"notfound"))</f>
        <v>N/A</v>
      </c>
      <c r="AP215" s="12">
        <f t="shared" si="20"/>
        <v>1</v>
      </c>
      <c r="AQ215" s="11">
        <v>46477.291666666701</v>
      </c>
      <c r="AR215" s="11">
        <v>46795.333333333299</v>
      </c>
      <c r="AS215" s="10" t="s">
        <v>82</v>
      </c>
      <c r="AT215" s="10" t="s">
        <v>59</v>
      </c>
      <c r="AU215" s="10" t="s">
        <v>59</v>
      </c>
      <c r="AV215" s="10" t="s">
        <v>82</v>
      </c>
      <c r="AW215" s="10" t="s">
        <v>156</v>
      </c>
    </row>
    <row r="216" spans="1:49" s="26" customFormat="1" ht="37.5" x14ac:dyDescent="0.25">
      <c r="A216" s="32" t="s">
        <v>522</v>
      </c>
      <c r="B216" s="10">
        <v>1751</v>
      </c>
      <c r="C216" s="11">
        <v>43929</v>
      </c>
      <c r="D216" s="11">
        <v>43936.291666666701</v>
      </c>
      <c r="E216" s="10" t="s">
        <v>49</v>
      </c>
      <c r="F216" s="10" t="s">
        <v>473</v>
      </c>
      <c r="G216" s="10" t="s">
        <v>63</v>
      </c>
      <c r="H216" s="10" t="s">
        <v>74</v>
      </c>
      <c r="I216" s="10"/>
      <c r="J216" s="10" t="s">
        <v>70</v>
      </c>
      <c r="K216" s="10" t="s">
        <v>75</v>
      </c>
      <c r="L216" s="10"/>
      <c r="M216" s="10">
        <v>102</v>
      </c>
      <c r="N216" s="10">
        <v>204</v>
      </c>
      <c r="O216" s="10"/>
      <c r="P216" s="10">
        <v>200</v>
      </c>
      <c r="Q216" s="10" t="s">
        <v>65</v>
      </c>
      <c r="R216" s="10" t="s">
        <v>53</v>
      </c>
      <c r="S216" s="10" t="str" cm="1">
        <f t="array" ref="S216">IFERROR(INDEX(Queue_Subname_list!$K$3:$K$22,MATCH(1,($J216=Queue_Subname_list!$L$3:$L$22)*($K216=Queue_Subname_list!$M$3:$M$22)*($L216=Queue_Subname_list!$N$3:$N$22),0)),"Other")</f>
        <v>Solar-Hybrid</v>
      </c>
      <c r="T216" s="10">
        <f>IF(J216=Queue_Subname_list!$L$9,MIN(M216,P216),0)+IF(K216=Queue_Subname_list!$L$9,MIN(N216,P216),0)+IF(L216=Queue_Subname_list!$L$9,MIN(O216,P216),0)</f>
        <v>102</v>
      </c>
      <c r="U216" s="10">
        <f>IF(J216=Queue_Subname_list!$L$4,MIN(M216,P216),0)+IF(K216=Queue_Subname_list!$L$4,MIN(N216,P216),0)+IF(L216=Queue_Subname_list!$L$4,MIN(O216,P216),0)</f>
        <v>0</v>
      </c>
      <c r="V216" s="10">
        <f>IF(Q216="Energy Only",0,IF(S216="Wind Turbine",MIN(U216,P216),IF(OR(S216="Wind-Hybrid", S216="Wind-Solar-Hybrid"),MIN(MAX(P216-T216,0)/INDEX(Queue_Subname_list!$R$6:$T$6,1,MATCH(AH216,Queue_Subname_list!$R$4:$T$4,0)),U216),0)))</f>
        <v>0</v>
      </c>
      <c r="W216" s="10">
        <f t="shared" si="16"/>
        <v>0</v>
      </c>
      <c r="X216" s="10">
        <f>IF(AND(S216="Offshore Wind",OR(Q216="Full Capacity",Q216="Partial Capacity")),IF(J216=Queue_Subname_list!$L$5,M216,0)+IF(K216=Queue_Subname_list!$L$5,N216,0),0)</f>
        <v>0</v>
      </c>
      <c r="Y216" s="10">
        <f>IF(AND(S216="Offshore Wind",Q216="Energy Only"),IF(J216=Queue_Subname_list!$L$5,M216,0)+IF(K216=Queue_Subname_list!$L$5,N216,0),0)</f>
        <v>0</v>
      </c>
      <c r="Z216" s="10">
        <f>IF(J216=Queue_Subname_list!$L$8,MIN(M216,P216),0)+IF(K216=Queue_Subname_list!$L$8,MIN(N216,P216),0)+IF(L216=Queue_Subname_list!$L$8,MIN(O216,P216),0)</f>
        <v>200</v>
      </c>
      <c r="AA216" s="10">
        <f>IF(Q216="Energy Only",0,IF(S216="Solar",MIN(Z216,P216),IF(S216="Solar-Hybrid",MIN(MAX(P216-T216,0)/INDEX(Queue_Subname_list!$R$5:$T$5,1,MATCH(AH216,Queue_Subname_list!$R$4:$T$4,0)),MAX(P216-T216*0.5,0)/INDEX(Queue_Subname_list!$U$5:$W$5,1,MATCH(AH216,Queue_Subname_list!$U$4:$W$4,0)),Z216),0)))</f>
        <v>200</v>
      </c>
      <c r="AB216" s="10">
        <f t="shared" si="17"/>
        <v>0</v>
      </c>
      <c r="AC216" s="10">
        <f>IF(J216=Queue_Subname_list!$L$3,MIN(M216,P216),0)+IF(K216=Queue_Subname_list!$L$3,MIN(N216,P216),0)+IF(L216=Queue_Subname_list!$L$3,MIN(O216,P216),0)</f>
        <v>0</v>
      </c>
      <c r="AD216" s="10">
        <f t="shared" si="18"/>
        <v>0</v>
      </c>
      <c r="AE216" s="10" t="s">
        <v>101</v>
      </c>
      <c r="AF216" s="10" t="s">
        <v>55</v>
      </c>
      <c r="AG216" s="10" t="s">
        <v>88</v>
      </c>
      <c r="AH216" s="10" t="str">
        <f t="shared" si="19"/>
        <v>PGAE</v>
      </c>
      <c r="AI216" s="12" t="s">
        <v>297</v>
      </c>
      <c r="AJ216" s="12" t="str">
        <f>IFERROR(INDEX(Queue_Subname_list!$B$2:$B$598,MATCH($AI216,Queue_Subname_list!$A$2:$A$598,0),1),"not found")</f>
        <v>Midway</v>
      </c>
      <c r="AK216" s="12">
        <f>IFERROR(INDEX(Queue_Subname_list!$C$2:$C$598,MATCH($AI216,Queue_Subname_list!$A$2:$A$598,0),1),"not found")</f>
        <v>115</v>
      </c>
      <c r="AL216" s="12" cm="1">
        <f t="array" ref="AL216">IFERROR(MATCH(1,($AJ216=Substation_Info!$B$5:$B$322)*($AK216=Substation_Info!$C$5:$C$322),0),"notfound")</f>
        <v>172</v>
      </c>
      <c r="AM216" s="12">
        <f>IF($AL216="notfound",IFERROR(INDEX(Queue_Subname_list!$D$2:$D$594,MATCH($AI216,Queue_Subname_list!$A$2:$A$594,0),1),"not found"),0)</f>
        <v>0</v>
      </c>
      <c r="AN216" s="12">
        <f>IF($AL216="notfound",IFERROR(INDEX(Queue_Subname_list!$E$2:$E$594,MATCH($AI216,Queue_Subname_list!$A$2:$A$594,0),1),"not found"),0)</f>
        <v>0</v>
      </c>
      <c r="AO216" s="12" t="str" cm="1">
        <f t="array" ref="AO216">IF(AM216=0, "N/A",IFERROR(MATCH(1,($AM216=Substation_Info!$B$5:$B$322)*($AN216=Substation_Info!$C$5:$C$322),0),"notfound"))</f>
        <v>N/A</v>
      </c>
      <c r="AP216" s="12">
        <f t="shared" si="20"/>
        <v>1</v>
      </c>
      <c r="AQ216" s="11">
        <v>45717.333333333299</v>
      </c>
      <c r="AR216" s="11">
        <v>45717.333333333299</v>
      </c>
      <c r="AS216" s="10" t="s">
        <v>82</v>
      </c>
      <c r="AT216" s="10" t="s">
        <v>59</v>
      </c>
      <c r="AU216" s="10" t="s">
        <v>59</v>
      </c>
      <c r="AV216" s="10" t="s">
        <v>82</v>
      </c>
      <c r="AW216" s="10" t="s">
        <v>156</v>
      </c>
    </row>
    <row r="217" spans="1:49" s="26" customFormat="1" ht="25" x14ac:dyDescent="0.25">
      <c r="A217" s="32" t="s">
        <v>523</v>
      </c>
      <c r="B217" s="10">
        <v>1757</v>
      </c>
      <c r="C217" s="11">
        <v>43932</v>
      </c>
      <c r="D217" s="11">
        <v>43936.291666666701</v>
      </c>
      <c r="E217" s="10" t="s">
        <v>49</v>
      </c>
      <c r="F217" s="10" t="s">
        <v>473</v>
      </c>
      <c r="G217" s="10" t="s">
        <v>63</v>
      </c>
      <c r="H217" s="10" t="s">
        <v>74</v>
      </c>
      <c r="I217" s="10"/>
      <c r="J217" s="10" t="s">
        <v>70</v>
      </c>
      <c r="K217" s="10" t="s">
        <v>75</v>
      </c>
      <c r="L217" s="10"/>
      <c r="M217" s="10">
        <v>256.202</v>
      </c>
      <c r="N217" s="10">
        <v>256.41000000000003</v>
      </c>
      <c r="O217" s="10"/>
      <c r="P217" s="10">
        <v>250</v>
      </c>
      <c r="Q217" s="10" t="s">
        <v>92</v>
      </c>
      <c r="R217" s="10" t="s">
        <v>53</v>
      </c>
      <c r="S217" s="10" t="str" cm="1">
        <f t="array" ref="S217">IFERROR(INDEX(Queue_Subname_list!$K$3:$K$22,MATCH(1,($J217=Queue_Subname_list!$L$3:$L$22)*($K217=Queue_Subname_list!$M$3:$M$22)*($L217=Queue_Subname_list!$N$3:$N$22),0)),"Other")</f>
        <v>Solar-Hybrid</v>
      </c>
      <c r="T217" s="10">
        <f>IF(J217=Queue_Subname_list!$L$9,MIN(M217,P217),0)+IF(K217=Queue_Subname_list!$L$9,MIN(N217,P217),0)+IF(L217=Queue_Subname_list!$L$9,MIN(O217,P217),0)</f>
        <v>250</v>
      </c>
      <c r="U217" s="10">
        <f>IF(J217=Queue_Subname_list!$L$4,MIN(M217,P217),0)+IF(K217=Queue_Subname_list!$L$4,MIN(N217,P217),0)+IF(L217=Queue_Subname_list!$L$4,MIN(O217,P217),0)</f>
        <v>0</v>
      </c>
      <c r="V217" s="10">
        <f>IF(Q217="Energy Only",0,IF(S217="Wind Turbine",MIN(U217,P217),IF(OR(S217="Wind-Hybrid", S217="Wind-Solar-Hybrid"),MIN(MAX(P217-T217,0)/INDEX(Queue_Subname_list!$R$6:$T$6,1,MATCH(AH217,Queue_Subname_list!$R$4:$T$4,0)),U217),0)))</f>
        <v>0</v>
      </c>
      <c r="W217" s="10">
        <f t="shared" si="16"/>
        <v>0</v>
      </c>
      <c r="X217" s="10">
        <f>IF(AND(S217="Offshore Wind",OR(Q217="Full Capacity",Q217="Partial Capacity")),IF(J217=Queue_Subname_list!$L$5,M217,0)+IF(K217=Queue_Subname_list!$L$5,N217,0),0)</f>
        <v>0</v>
      </c>
      <c r="Y217" s="10">
        <f>IF(AND(S217="Offshore Wind",Q217="Energy Only"),IF(J217=Queue_Subname_list!$L$5,M217,0)+IF(K217=Queue_Subname_list!$L$5,N217,0),0)</f>
        <v>0</v>
      </c>
      <c r="Z217" s="10">
        <f>IF(J217=Queue_Subname_list!$L$8,MIN(M217,P217),0)+IF(K217=Queue_Subname_list!$L$8,MIN(N217,P217),0)+IF(L217=Queue_Subname_list!$L$8,MIN(O217,P217),0)</f>
        <v>250</v>
      </c>
      <c r="AA217" s="10">
        <f>IF(Q217="Energy Only",0,IF(S217="Solar",MIN(Z217,P217),IF(S217="Solar-Hybrid",MIN(MAX(P217-T217,0)/INDEX(Queue_Subname_list!$R$5:$T$5,1,MATCH(AH217,Queue_Subname_list!$R$4:$T$4,0)),MAX(P217-T217*0.5,0)/INDEX(Queue_Subname_list!$U$5:$W$5,1,MATCH(AH217,Queue_Subname_list!$U$4:$W$4,0)),Z217),0)))</f>
        <v>0</v>
      </c>
      <c r="AB217" s="10">
        <f t="shared" si="17"/>
        <v>250</v>
      </c>
      <c r="AC217" s="10">
        <f>IF(J217=Queue_Subname_list!$L$3,MIN(M217,P217),0)+IF(K217=Queue_Subname_list!$L$3,MIN(N217,P217),0)+IF(L217=Queue_Subname_list!$L$3,MIN(O217,P217),0)</f>
        <v>0</v>
      </c>
      <c r="AD217" s="10">
        <f t="shared" si="18"/>
        <v>0</v>
      </c>
      <c r="AE217" s="10" t="s">
        <v>66</v>
      </c>
      <c r="AF217" s="10" t="s">
        <v>55</v>
      </c>
      <c r="AG217" s="10" t="s">
        <v>71</v>
      </c>
      <c r="AH217" s="10" t="str">
        <f t="shared" si="19"/>
        <v>SCE</v>
      </c>
      <c r="AI217" s="12" t="s">
        <v>212</v>
      </c>
      <c r="AJ217" s="12" t="str">
        <f>IFERROR(INDEX(Queue_Subname_list!$B$2:$B$598,MATCH($AI217,Queue_Subname_list!$A$2:$A$598,0),1),"not found")</f>
        <v>Colorado River</v>
      </c>
      <c r="AK217" s="12">
        <f>IFERROR(INDEX(Queue_Subname_list!$C$2:$C$598,MATCH($AI217,Queue_Subname_list!$A$2:$A$598,0),1),"not found")</f>
        <v>230</v>
      </c>
      <c r="AL217" s="12" cm="1">
        <f t="array" ref="AL217">IFERROR(MATCH(1,($AJ217=Substation_Info!$B$5:$B$322)*($AK217=Substation_Info!$C$5:$C$322),0),"notfound")</f>
        <v>43</v>
      </c>
      <c r="AM217" s="12">
        <f>IF($AL217="notfound",IFERROR(INDEX(Queue_Subname_list!$D$2:$D$594,MATCH($AI217,Queue_Subname_list!$A$2:$A$594,0),1),"not found"),0)</f>
        <v>0</v>
      </c>
      <c r="AN217" s="12">
        <f>IF($AL217="notfound",IFERROR(INDEX(Queue_Subname_list!$E$2:$E$594,MATCH($AI217,Queue_Subname_list!$A$2:$A$594,0),1),"not found"),0)</f>
        <v>0</v>
      </c>
      <c r="AO217" s="12" t="str" cm="1">
        <f t="array" ref="AO217">IF(AM217=0, "N/A",IFERROR(MATCH(1,($AM217=Substation_Info!$B$5:$B$322)*($AN217=Substation_Info!$C$5:$C$322),0),"notfound"))</f>
        <v>N/A</v>
      </c>
      <c r="AP217" s="12">
        <f t="shared" si="20"/>
        <v>1</v>
      </c>
      <c r="AQ217" s="11">
        <v>45230.291666666701</v>
      </c>
      <c r="AR217" s="11">
        <v>45762.291666666701</v>
      </c>
      <c r="AS217" s="10" t="s">
        <v>82</v>
      </c>
      <c r="AT217" s="10" t="s">
        <v>59</v>
      </c>
      <c r="AU217" s="10" t="s">
        <v>59</v>
      </c>
      <c r="AV217" s="10" t="s">
        <v>82</v>
      </c>
      <c r="AW217" s="10"/>
    </row>
    <row r="218" spans="1:49" s="26" customFormat="1" ht="25" x14ac:dyDescent="0.25">
      <c r="A218" s="32" t="s">
        <v>524</v>
      </c>
      <c r="B218" s="10">
        <v>1758</v>
      </c>
      <c r="C218" s="11">
        <v>43936</v>
      </c>
      <c r="D218" s="11">
        <v>43936.291666666701</v>
      </c>
      <c r="E218" s="10" t="s">
        <v>49</v>
      </c>
      <c r="F218" s="10" t="s">
        <v>473</v>
      </c>
      <c r="G218" s="10" t="s">
        <v>63</v>
      </c>
      <c r="H218" s="10" t="s">
        <v>74</v>
      </c>
      <c r="I218" s="10"/>
      <c r="J218" s="10" t="s">
        <v>70</v>
      </c>
      <c r="K218" s="10" t="s">
        <v>75</v>
      </c>
      <c r="L218" s="10"/>
      <c r="M218" s="10">
        <v>312.95999999999998</v>
      </c>
      <c r="N218" s="10">
        <v>312.95999999999998</v>
      </c>
      <c r="O218" s="10"/>
      <c r="P218" s="10">
        <v>300</v>
      </c>
      <c r="Q218" s="10" t="s">
        <v>65</v>
      </c>
      <c r="R218" s="10" t="s">
        <v>53</v>
      </c>
      <c r="S218" s="10" t="str" cm="1">
        <f t="array" ref="S218">IFERROR(INDEX(Queue_Subname_list!$K$3:$K$22,MATCH(1,($J218=Queue_Subname_list!$L$3:$L$22)*($K218=Queue_Subname_list!$M$3:$M$22)*($L218=Queue_Subname_list!$N$3:$N$22),0)),"Other")</f>
        <v>Solar-Hybrid</v>
      </c>
      <c r="T218" s="10">
        <f>IF(J218=Queue_Subname_list!$L$9,MIN(M218,P218),0)+IF(K218=Queue_Subname_list!$L$9,MIN(N218,P218),0)+IF(L218=Queue_Subname_list!$L$9,MIN(O218,P218),0)</f>
        <v>300</v>
      </c>
      <c r="U218" s="10">
        <f>IF(J218=Queue_Subname_list!$L$4,MIN(M218,P218),0)+IF(K218=Queue_Subname_list!$L$4,MIN(N218,P218),0)+IF(L218=Queue_Subname_list!$L$4,MIN(O218,P218),0)</f>
        <v>0</v>
      </c>
      <c r="V218" s="10">
        <f>IF(Q218="Energy Only",0,IF(S218="Wind Turbine",MIN(U218,P218),IF(OR(S218="Wind-Hybrid", S218="Wind-Solar-Hybrid"),MIN(MAX(P218-T218,0)/INDEX(Queue_Subname_list!$R$6:$T$6,1,MATCH(AH218,Queue_Subname_list!$R$4:$T$4,0)),U218),0)))</f>
        <v>0</v>
      </c>
      <c r="W218" s="10">
        <f t="shared" si="16"/>
        <v>0</v>
      </c>
      <c r="X218" s="10">
        <f>IF(AND(S218="Offshore Wind",OR(Q218="Full Capacity",Q218="Partial Capacity")),IF(J218=Queue_Subname_list!$L$5,M218,0)+IF(K218=Queue_Subname_list!$L$5,N218,0),0)</f>
        <v>0</v>
      </c>
      <c r="Y218" s="10">
        <f>IF(AND(S218="Offshore Wind",Q218="Energy Only"),IF(J218=Queue_Subname_list!$L$5,M218,0)+IF(K218=Queue_Subname_list!$L$5,N218,0),0)</f>
        <v>0</v>
      </c>
      <c r="Z218" s="10">
        <f>IF(J218=Queue_Subname_list!$L$8,MIN(M218,P218),0)+IF(K218=Queue_Subname_list!$L$8,MIN(N218,P218),0)+IF(L218=Queue_Subname_list!$L$8,MIN(O218,P218),0)</f>
        <v>300</v>
      </c>
      <c r="AA218" s="10">
        <f>IF(Q218="Energy Only",0,IF(S218="Solar",MIN(Z218,P218),IF(S218="Solar-Hybrid",MIN(MAX(P218-T218,0)/INDEX(Queue_Subname_list!$R$5:$T$5,1,MATCH(AH218,Queue_Subname_list!$R$4:$T$4,0)),MAX(P218-T218*0.5,0)/INDEX(Queue_Subname_list!$U$5:$W$5,1,MATCH(AH218,Queue_Subname_list!$U$4:$W$4,0)),Z218),0)))</f>
        <v>0</v>
      </c>
      <c r="AB218" s="10">
        <f t="shared" si="17"/>
        <v>300</v>
      </c>
      <c r="AC218" s="10">
        <f>IF(J218=Queue_Subname_list!$L$3,MIN(M218,P218),0)+IF(K218=Queue_Subname_list!$L$3,MIN(N218,P218),0)+IF(L218=Queue_Subname_list!$L$3,MIN(O218,P218),0)</f>
        <v>0</v>
      </c>
      <c r="AD218" s="10">
        <f t="shared" si="18"/>
        <v>0</v>
      </c>
      <c r="AE218" s="10" t="s">
        <v>66</v>
      </c>
      <c r="AF218" s="10" t="s">
        <v>55</v>
      </c>
      <c r="AG218" s="10" t="s">
        <v>71</v>
      </c>
      <c r="AH218" s="10" t="str">
        <f t="shared" si="19"/>
        <v>SCE</v>
      </c>
      <c r="AI218" s="12" t="s">
        <v>253</v>
      </c>
      <c r="AJ218" s="12" t="str">
        <f>IFERROR(INDEX(Queue_Subname_list!$B$2:$B$598,MATCH($AI218,Queue_Subname_list!$A$2:$A$598,0),1),"not found")</f>
        <v>Devers</v>
      </c>
      <c r="AK218" s="12">
        <f>IFERROR(INDEX(Queue_Subname_list!$C$2:$C$598,MATCH($AI218,Queue_Subname_list!$A$2:$A$598,0),1),"not found")</f>
        <v>230</v>
      </c>
      <c r="AL218" s="12" cm="1">
        <f t="array" ref="AL218">IFERROR(MATCH(1,($AJ218=Substation_Info!$B$5:$B$322)*($AK218=Substation_Info!$C$5:$C$322),0),"notfound")</f>
        <v>62</v>
      </c>
      <c r="AM218" s="12">
        <f>IF($AL218="notfound",IFERROR(INDEX(Queue_Subname_list!$D$2:$D$594,MATCH($AI218,Queue_Subname_list!$A$2:$A$594,0),1),"not found"),0)</f>
        <v>0</v>
      </c>
      <c r="AN218" s="12">
        <f>IF($AL218="notfound",IFERROR(INDEX(Queue_Subname_list!$E$2:$E$594,MATCH($AI218,Queue_Subname_list!$A$2:$A$594,0),1),"not found"),0)</f>
        <v>0</v>
      </c>
      <c r="AO218" s="12" t="str" cm="1">
        <f t="array" ref="AO218">IF(AM218=0, "N/A",IFERROR(MATCH(1,($AM218=Substation_Info!$B$5:$B$322)*($AN218=Substation_Info!$C$5:$C$322),0),"notfound"))</f>
        <v>N/A</v>
      </c>
      <c r="AP218" s="12">
        <f t="shared" si="20"/>
        <v>1</v>
      </c>
      <c r="AQ218" s="11">
        <v>45626.333333333299</v>
      </c>
      <c r="AR218" s="11">
        <v>45748.291666666701</v>
      </c>
      <c r="AS218" s="10" t="s">
        <v>82</v>
      </c>
      <c r="AT218" s="10" t="s">
        <v>59</v>
      </c>
      <c r="AU218" s="10" t="s">
        <v>59</v>
      </c>
      <c r="AV218" s="10" t="s">
        <v>82</v>
      </c>
      <c r="AW218" s="10"/>
    </row>
    <row r="219" spans="1:49" s="26" customFormat="1" ht="25" x14ac:dyDescent="0.25">
      <c r="A219" s="32" t="s">
        <v>525</v>
      </c>
      <c r="B219" s="10">
        <v>1759</v>
      </c>
      <c r="C219" s="11">
        <v>43936</v>
      </c>
      <c r="D219" s="11">
        <v>43936.291666666701</v>
      </c>
      <c r="E219" s="10" t="s">
        <v>49</v>
      </c>
      <c r="F219" s="10" t="s">
        <v>473</v>
      </c>
      <c r="G219" s="10" t="s">
        <v>63</v>
      </c>
      <c r="H219" s="10"/>
      <c r="I219" s="10"/>
      <c r="J219" s="10" t="s">
        <v>64</v>
      </c>
      <c r="K219" s="10"/>
      <c r="L219" s="10"/>
      <c r="M219" s="10">
        <v>1407</v>
      </c>
      <c r="N219" s="10"/>
      <c r="O219" s="10"/>
      <c r="P219" s="10">
        <v>1400</v>
      </c>
      <c r="Q219" s="10" t="s">
        <v>65</v>
      </c>
      <c r="R219" s="10"/>
      <c r="S219" s="10" t="str" cm="1">
        <f t="array" ref="S219">IFERROR(INDEX(Queue_Subname_list!$K$3:$K$22,MATCH(1,($J219=Queue_Subname_list!$L$3:$L$22)*($K219=Queue_Subname_list!$M$3:$M$22)*($L219=Queue_Subname_list!$N$3:$N$22),0)),"Other")</f>
        <v>LDES</v>
      </c>
      <c r="T219" s="10">
        <f>IF(J219=Queue_Subname_list!$L$9,MIN(M219,P219),0)+IF(K219=Queue_Subname_list!$L$9,MIN(N219,P219),0)+IF(L219=Queue_Subname_list!$L$9,MIN(O219,P219),0)</f>
        <v>0</v>
      </c>
      <c r="U219" s="10">
        <f>IF(J219=Queue_Subname_list!$L$4,MIN(M219,P219),0)+IF(K219=Queue_Subname_list!$L$4,MIN(N219,P219),0)+IF(L219=Queue_Subname_list!$L$4,MIN(O219,P219),0)</f>
        <v>0</v>
      </c>
      <c r="V219" s="10">
        <f>IF(Q219="Energy Only",0,IF(S219="Wind Turbine",MIN(U219,P219),IF(OR(S219="Wind-Hybrid", S219="Wind-Solar-Hybrid"),MIN(MAX(P219-T219,0)/INDEX(Queue_Subname_list!$R$6:$T$6,1,MATCH(AH219,Queue_Subname_list!$R$4:$T$4,0)),U219),0)))</f>
        <v>0</v>
      </c>
      <c r="W219" s="10">
        <f t="shared" si="16"/>
        <v>0</v>
      </c>
      <c r="X219" s="10">
        <f>IF(AND(S219="Offshore Wind",OR(Q219="Full Capacity",Q219="Partial Capacity")),IF(J219=Queue_Subname_list!$L$5,M219,0)+IF(K219=Queue_Subname_list!$L$5,N219,0),0)</f>
        <v>0</v>
      </c>
      <c r="Y219" s="10">
        <f>IF(AND(S219="Offshore Wind",Q219="Energy Only"),IF(J219=Queue_Subname_list!$L$5,M219,0)+IF(K219=Queue_Subname_list!$L$5,N219,0),0)</f>
        <v>0</v>
      </c>
      <c r="Z219" s="10">
        <f>IF(J219=Queue_Subname_list!$L$8,MIN(M219,P219),0)+IF(K219=Queue_Subname_list!$L$8,MIN(N219,P219),0)+IF(L219=Queue_Subname_list!$L$8,MIN(O219,P219),0)</f>
        <v>0</v>
      </c>
      <c r="AA219" s="10">
        <f>IF(Q219="Energy Only",0,IF(S219="Solar",MIN(Z219,P219),IF(S219="Solar-Hybrid",MIN(MAX(P219-T219,0)/INDEX(Queue_Subname_list!$R$5:$T$5,1,MATCH(AH219,Queue_Subname_list!$R$4:$T$4,0)),MAX(P219-T219*0.5,0)/INDEX(Queue_Subname_list!$U$5:$W$5,1,MATCH(AH219,Queue_Subname_list!$U$4:$W$4,0)),Z219),0)))</f>
        <v>0</v>
      </c>
      <c r="AB219" s="10">
        <f t="shared" si="17"/>
        <v>0</v>
      </c>
      <c r="AC219" s="10">
        <f>IF(J219=Queue_Subname_list!$L$3,MIN(M219,P219),0)+IF(K219=Queue_Subname_list!$L$3,MIN(N219,P219),0)+IF(L219=Queue_Subname_list!$L$3,MIN(O219,P219),0)</f>
        <v>0</v>
      </c>
      <c r="AD219" s="10">
        <f t="shared" si="18"/>
        <v>1400</v>
      </c>
      <c r="AE219" s="10" t="s">
        <v>66</v>
      </c>
      <c r="AF219" s="10" t="s">
        <v>55</v>
      </c>
      <c r="AG219" s="10" t="s">
        <v>71</v>
      </c>
      <c r="AH219" s="10" t="str">
        <f t="shared" si="19"/>
        <v>SCE</v>
      </c>
      <c r="AI219" s="12" t="s">
        <v>431</v>
      </c>
      <c r="AJ219" s="12" t="str">
        <f>IFERROR(INDEX(Queue_Subname_list!$B$2:$B$598,MATCH($AI219,Queue_Subname_list!$A$2:$A$598,0),1),"not found")</f>
        <v>Redbluff</v>
      </c>
      <c r="AK219" s="12">
        <f>IFERROR(INDEX(Queue_Subname_list!$C$2:$C$598,MATCH($AI219,Queue_Subname_list!$A$2:$A$598,0),1),"not found")</f>
        <v>500</v>
      </c>
      <c r="AL219" s="12" cm="1">
        <f t="array" ref="AL219">IFERROR(MATCH(1,($AJ219=Substation_Info!$B$5:$B$322)*($AK219=Substation_Info!$C$5:$C$322),0),"notfound")</f>
        <v>226</v>
      </c>
      <c r="AM219" s="12">
        <f>IF($AL219="notfound",IFERROR(INDEX(Queue_Subname_list!$D$2:$D$594,MATCH($AI219,Queue_Subname_list!$A$2:$A$594,0),1),"not found"),0)</f>
        <v>0</v>
      </c>
      <c r="AN219" s="12">
        <f>IF($AL219="notfound",IFERROR(INDEX(Queue_Subname_list!$E$2:$E$594,MATCH($AI219,Queue_Subname_list!$A$2:$A$594,0),1),"not found"),0)</f>
        <v>0</v>
      </c>
      <c r="AO219" s="12" t="str" cm="1">
        <f t="array" ref="AO219">IF(AM219=0, "N/A",IFERROR(MATCH(1,($AM219=Substation_Info!$B$5:$B$322)*($AN219=Substation_Info!$C$5:$C$322),0),"notfound"))</f>
        <v>N/A</v>
      </c>
      <c r="AP219" s="12">
        <f t="shared" si="20"/>
        <v>1</v>
      </c>
      <c r="AQ219" s="11">
        <v>46357.333333333299</v>
      </c>
      <c r="AR219" s="11">
        <v>46357.333333333299</v>
      </c>
      <c r="AS219" s="10" t="s">
        <v>82</v>
      </c>
      <c r="AT219" s="10" t="s">
        <v>59</v>
      </c>
      <c r="AU219" s="10" t="s">
        <v>59</v>
      </c>
      <c r="AV219" s="10" t="s">
        <v>82</v>
      </c>
      <c r="AW219" s="10"/>
    </row>
    <row r="220" spans="1:49" s="26" customFormat="1" ht="25" x14ac:dyDescent="0.25">
      <c r="A220" s="32" t="s">
        <v>526</v>
      </c>
      <c r="B220" s="10">
        <v>1761</v>
      </c>
      <c r="C220" s="11">
        <v>43935</v>
      </c>
      <c r="D220" s="11">
        <v>43936.291666666701</v>
      </c>
      <c r="E220" s="10" t="s">
        <v>49</v>
      </c>
      <c r="F220" s="10" t="s">
        <v>473</v>
      </c>
      <c r="G220" s="10" t="s">
        <v>74</v>
      </c>
      <c r="H220" s="10" t="s">
        <v>63</v>
      </c>
      <c r="I220" s="10"/>
      <c r="J220" s="10" t="s">
        <v>75</v>
      </c>
      <c r="K220" s="10" t="s">
        <v>70</v>
      </c>
      <c r="L220" s="10"/>
      <c r="M220" s="10">
        <v>508.56</v>
      </c>
      <c r="N220" s="10">
        <v>508.56</v>
      </c>
      <c r="O220" s="10"/>
      <c r="P220" s="10">
        <v>500</v>
      </c>
      <c r="Q220" s="10" t="s">
        <v>92</v>
      </c>
      <c r="R220" s="10" t="s">
        <v>53</v>
      </c>
      <c r="S220" s="10" t="str" cm="1">
        <f t="array" ref="S220">IFERROR(INDEX(Queue_Subname_list!$K$3:$K$22,MATCH(1,($J220=Queue_Subname_list!$L$3:$L$22)*($K220=Queue_Subname_list!$M$3:$M$22)*($L220=Queue_Subname_list!$N$3:$N$22),0)),"Other")</f>
        <v>Solar-Hybrid</v>
      </c>
      <c r="T220" s="10">
        <f>IF(J220=Queue_Subname_list!$L$9,MIN(M220,P220),0)+IF(K220=Queue_Subname_list!$L$9,MIN(N220,P220),0)+IF(L220=Queue_Subname_list!$L$9,MIN(O220,P220),0)</f>
        <v>500</v>
      </c>
      <c r="U220" s="10">
        <f>IF(J220=Queue_Subname_list!$L$4,MIN(M220,P220),0)+IF(K220=Queue_Subname_list!$L$4,MIN(N220,P220),0)+IF(L220=Queue_Subname_list!$L$4,MIN(O220,P220),0)</f>
        <v>0</v>
      </c>
      <c r="V220" s="10">
        <f>IF(Q220="Energy Only",0,IF(S220="Wind Turbine",MIN(U220,P220),IF(OR(S220="Wind-Hybrid", S220="Wind-Solar-Hybrid"),MIN(MAX(P220-T220,0)/INDEX(Queue_Subname_list!$R$6:$T$6,1,MATCH(AH220,Queue_Subname_list!$R$4:$T$4,0)),U220),0)))</f>
        <v>0</v>
      </c>
      <c r="W220" s="10">
        <f t="shared" si="16"/>
        <v>0</v>
      </c>
      <c r="X220" s="10">
        <f>IF(AND(S220="Offshore Wind",OR(Q220="Full Capacity",Q220="Partial Capacity")),IF(J220=Queue_Subname_list!$L$5,M220,0)+IF(K220=Queue_Subname_list!$L$5,N220,0),0)</f>
        <v>0</v>
      </c>
      <c r="Y220" s="10">
        <f>IF(AND(S220="Offshore Wind",Q220="Energy Only"),IF(J220=Queue_Subname_list!$L$5,M220,0)+IF(K220=Queue_Subname_list!$L$5,N220,0),0)</f>
        <v>0</v>
      </c>
      <c r="Z220" s="10">
        <f>IF(J220=Queue_Subname_list!$L$8,MIN(M220,P220),0)+IF(K220=Queue_Subname_list!$L$8,MIN(N220,P220),0)+IF(L220=Queue_Subname_list!$L$8,MIN(O220,P220),0)</f>
        <v>500</v>
      </c>
      <c r="AA220" s="10">
        <f>IF(Q220="Energy Only",0,IF(S220="Solar",MIN(Z220,P220),IF(S220="Solar-Hybrid",MIN(MAX(P220-T220,0)/INDEX(Queue_Subname_list!$R$5:$T$5,1,MATCH(AH220,Queue_Subname_list!$R$4:$T$4,0)),MAX(P220-T220*0.5,0)/INDEX(Queue_Subname_list!$U$5:$W$5,1,MATCH(AH220,Queue_Subname_list!$U$4:$W$4,0)),Z220),0)))</f>
        <v>0</v>
      </c>
      <c r="AB220" s="10">
        <f t="shared" si="17"/>
        <v>500</v>
      </c>
      <c r="AC220" s="10">
        <f>IF(J220=Queue_Subname_list!$L$3,MIN(M220,P220),0)+IF(K220=Queue_Subname_list!$L$3,MIN(N220,P220),0)+IF(L220=Queue_Subname_list!$L$3,MIN(O220,P220),0)</f>
        <v>0</v>
      </c>
      <c r="AD220" s="10">
        <f t="shared" si="18"/>
        <v>0</v>
      </c>
      <c r="AE220" s="10" t="s">
        <v>66</v>
      </c>
      <c r="AF220" s="10" t="s">
        <v>55</v>
      </c>
      <c r="AG220" s="10" t="s">
        <v>71</v>
      </c>
      <c r="AH220" s="10" t="str">
        <f t="shared" si="19"/>
        <v>SCE</v>
      </c>
      <c r="AI220" s="12" t="s">
        <v>209</v>
      </c>
      <c r="AJ220" s="12" t="str">
        <f>IFERROR(INDEX(Queue_Subname_list!$B$2:$B$598,MATCH($AI220,Queue_Subname_list!$A$2:$A$598,0),1),"not found")</f>
        <v>Colorado River</v>
      </c>
      <c r="AK220" s="12">
        <f>IFERROR(INDEX(Queue_Subname_list!$C$2:$C$598,MATCH($AI220,Queue_Subname_list!$A$2:$A$598,0),1),"not found")</f>
        <v>230</v>
      </c>
      <c r="AL220" s="12" cm="1">
        <f t="array" ref="AL220">IFERROR(MATCH(1,($AJ220=Substation_Info!$B$5:$B$322)*($AK220=Substation_Info!$C$5:$C$322),0),"notfound")</f>
        <v>43</v>
      </c>
      <c r="AM220" s="12">
        <f>IF($AL220="notfound",IFERROR(INDEX(Queue_Subname_list!$D$2:$D$594,MATCH($AI220,Queue_Subname_list!$A$2:$A$594,0),1),"not found"),0)</f>
        <v>0</v>
      </c>
      <c r="AN220" s="12">
        <f>IF($AL220="notfound",IFERROR(INDEX(Queue_Subname_list!$E$2:$E$594,MATCH($AI220,Queue_Subname_list!$A$2:$A$594,0),1),"not found"),0)</f>
        <v>0</v>
      </c>
      <c r="AO220" s="12" t="str" cm="1">
        <f t="array" ref="AO220">IF(AM220=0, "N/A",IFERROR(MATCH(1,($AM220=Substation_Info!$B$5:$B$322)*($AN220=Substation_Info!$C$5:$C$322),0),"notfound"))</f>
        <v>N/A</v>
      </c>
      <c r="AP220" s="12">
        <f t="shared" si="20"/>
        <v>1</v>
      </c>
      <c r="AQ220" s="11">
        <v>45626.333333333299</v>
      </c>
      <c r="AR220" s="11">
        <v>45839.291666666701</v>
      </c>
      <c r="AS220" s="10" t="s">
        <v>82</v>
      </c>
      <c r="AT220" s="10" t="s">
        <v>59</v>
      </c>
      <c r="AU220" s="10" t="s">
        <v>59</v>
      </c>
      <c r="AV220" s="10" t="s">
        <v>82</v>
      </c>
      <c r="AW220" s="10"/>
    </row>
    <row r="221" spans="1:49" s="26" customFormat="1" ht="25" x14ac:dyDescent="0.25">
      <c r="A221" s="32" t="s">
        <v>527</v>
      </c>
      <c r="B221" s="10">
        <v>1763</v>
      </c>
      <c r="C221" s="11">
        <v>43930</v>
      </c>
      <c r="D221" s="11">
        <v>43936.291666666701</v>
      </c>
      <c r="E221" s="10" t="s">
        <v>49</v>
      </c>
      <c r="F221" s="10" t="s">
        <v>473</v>
      </c>
      <c r="G221" s="10" t="s">
        <v>63</v>
      </c>
      <c r="H221" s="10" t="s">
        <v>74</v>
      </c>
      <c r="I221" s="10" t="s">
        <v>51</v>
      </c>
      <c r="J221" s="10" t="s">
        <v>70</v>
      </c>
      <c r="K221" s="10" t="s">
        <v>75</v>
      </c>
      <c r="L221" s="10" t="s">
        <v>51</v>
      </c>
      <c r="M221" s="10">
        <v>204.16</v>
      </c>
      <c r="N221" s="10">
        <v>203.76</v>
      </c>
      <c r="O221" s="10">
        <v>207.2</v>
      </c>
      <c r="P221" s="10">
        <v>200</v>
      </c>
      <c r="Q221" s="10" t="s">
        <v>65</v>
      </c>
      <c r="R221" s="10" t="s">
        <v>53</v>
      </c>
      <c r="S221" s="10" t="str" cm="1">
        <f t="array" ref="S221">IFERROR(INDEX(Queue_Subname_list!$K$3:$K$22,MATCH(1,($J221=Queue_Subname_list!$L$3:$L$22)*($K221=Queue_Subname_list!$M$3:$M$22)*($L221=Queue_Subname_list!$N$3:$N$22),0)),"Other")</f>
        <v>Wind-Solar-Hybrid</v>
      </c>
      <c r="T221" s="10">
        <f>IF(J221=Queue_Subname_list!$L$9,MIN(M221,P221),0)+IF(K221=Queue_Subname_list!$L$9,MIN(N221,P221),0)+IF(L221=Queue_Subname_list!$L$9,MIN(O221,P221),0)</f>
        <v>200</v>
      </c>
      <c r="U221" s="10">
        <f>IF(J221=Queue_Subname_list!$L$4,MIN(M221,P221),0)+IF(K221=Queue_Subname_list!$L$4,MIN(N221,P221),0)+IF(L221=Queue_Subname_list!$L$4,MIN(O221,P221),0)</f>
        <v>200</v>
      </c>
      <c r="V221" s="10">
        <f>IF(Q221="Energy Only",0,IF(S221="Wind Turbine",MIN(U221,P221),IF(OR(S221="Wind-Hybrid", S221="Wind-Solar-Hybrid"),MIN(MAX(P221-T221,0)/INDEX(Queue_Subname_list!$R$6:$T$6,1,MATCH(AH221,Queue_Subname_list!$R$4:$T$4,0)),U221),0)))</f>
        <v>0</v>
      </c>
      <c r="W221" s="10">
        <f t="shared" si="16"/>
        <v>200</v>
      </c>
      <c r="X221" s="10">
        <f>IF(AND(S221="Offshore Wind",OR(Q221="Full Capacity",Q221="Partial Capacity")),IF(J221=Queue_Subname_list!$L$5,M221,0)+IF(K221=Queue_Subname_list!$L$5,N221,0),0)</f>
        <v>0</v>
      </c>
      <c r="Y221" s="10">
        <f>IF(AND(S221="Offshore Wind",Q221="Energy Only"),IF(J221=Queue_Subname_list!$L$5,M221,0)+IF(K221=Queue_Subname_list!$L$5,N221,0),0)</f>
        <v>0</v>
      </c>
      <c r="Z221" s="10">
        <f>IF(J221=Queue_Subname_list!$L$8,MIN(M221,P221),0)+IF(K221=Queue_Subname_list!$L$8,MIN(N221,P221),0)+IF(L221=Queue_Subname_list!$L$8,MIN(O221,P221),0)</f>
        <v>200</v>
      </c>
      <c r="AA221" s="10">
        <f>IF(Q221="Energy Only",0,IF(S221="Solar",MIN(Z221,P221),IF(S221="Solar-Hybrid",MIN(MAX(P221-T221,0)/INDEX(Queue_Subname_list!$R$5:$T$5,1,MATCH(AH221,Queue_Subname_list!$R$4:$T$4,0)),MAX(P221-T221*0.5,0)/INDEX(Queue_Subname_list!$U$5:$W$5,1,MATCH(AH221,Queue_Subname_list!$U$4:$W$4,0)),Z221),0)))</f>
        <v>0</v>
      </c>
      <c r="AB221" s="10">
        <f t="shared" si="17"/>
        <v>200</v>
      </c>
      <c r="AC221" s="10">
        <f>IF(J221=Queue_Subname_list!$L$3,MIN(M221,P221),0)+IF(K221=Queue_Subname_list!$L$3,MIN(N221,P221),0)+IF(L221=Queue_Subname_list!$L$3,MIN(O221,P221),0)</f>
        <v>0</v>
      </c>
      <c r="AD221" s="10">
        <f t="shared" si="18"/>
        <v>0</v>
      </c>
      <c r="AE221" s="10" t="s">
        <v>66</v>
      </c>
      <c r="AF221" s="10" t="s">
        <v>55</v>
      </c>
      <c r="AG221" s="10" t="s">
        <v>71</v>
      </c>
      <c r="AH221" s="10" t="str">
        <f t="shared" si="19"/>
        <v>SCE</v>
      </c>
      <c r="AI221" s="12" t="s">
        <v>528</v>
      </c>
      <c r="AJ221" s="12" t="str">
        <f>IFERROR(INDEX(Queue_Subname_list!$B$2:$B$598,MATCH($AI221,Queue_Subname_list!$A$2:$A$598,0),1),"not found")</f>
        <v>Devers</v>
      </c>
      <c r="AK221" s="12">
        <f>IFERROR(INDEX(Queue_Subname_list!$C$2:$C$598,MATCH($AI221,Queue_Subname_list!$A$2:$A$598,0),1),"not found")</f>
        <v>230</v>
      </c>
      <c r="AL221" s="12" cm="1">
        <f t="array" ref="AL221">IFERROR(MATCH(1,($AJ221=Substation_Info!$B$5:$B$322)*($AK221=Substation_Info!$C$5:$C$322),0),"notfound")</f>
        <v>62</v>
      </c>
      <c r="AM221" s="12">
        <f>IF($AL221="notfound",IFERROR(INDEX(Queue_Subname_list!$D$2:$D$594,MATCH($AI221,Queue_Subname_list!$A$2:$A$594,0),1),"not found"),0)</f>
        <v>0</v>
      </c>
      <c r="AN221" s="12">
        <f>IF($AL221="notfound",IFERROR(INDEX(Queue_Subname_list!$E$2:$E$594,MATCH($AI221,Queue_Subname_list!$A$2:$A$594,0),1),"not found"),0)</f>
        <v>0</v>
      </c>
      <c r="AO221" s="12" t="str" cm="1">
        <f t="array" ref="AO221">IF(AM221=0, "N/A",IFERROR(MATCH(1,($AM221=Substation_Info!$B$5:$B$322)*($AN221=Substation_Info!$C$5:$C$322),0),"notfound"))</f>
        <v>N/A</v>
      </c>
      <c r="AP221" s="12">
        <f t="shared" si="20"/>
        <v>1</v>
      </c>
      <c r="AQ221" s="11">
        <v>45641.333333333299</v>
      </c>
      <c r="AR221" s="11">
        <v>46068.333333333299</v>
      </c>
      <c r="AS221" s="10" t="s">
        <v>82</v>
      </c>
      <c r="AT221" s="10" t="s">
        <v>59</v>
      </c>
      <c r="AU221" s="10" t="s">
        <v>59</v>
      </c>
      <c r="AV221" s="10" t="s">
        <v>82</v>
      </c>
      <c r="AW221" s="10"/>
    </row>
    <row r="222" spans="1:49" s="26" customFormat="1" ht="37.5" x14ac:dyDescent="0.25">
      <c r="A222" s="32" t="s">
        <v>529</v>
      </c>
      <c r="B222" s="10">
        <v>1764</v>
      </c>
      <c r="C222" s="11">
        <v>43928</v>
      </c>
      <c r="D222" s="11">
        <v>43936.291666666701</v>
      </c>
      <c r="E222" s="10" t="s">
        <v>49</v>
      </c>
      <c r="F222" s="10" t="s">
        <v>473</v>
      </c>
      <c r="G222" s="10" t="s">
        <v>63</v>
      </c>
      <c r="H222" s="10" t="s">
        <v>74</v>
      </c>
      <c r="I222" s="10"/>
      <c r="J222" s="10" t="s">
        <v>70</v>
      </c>
      <c r="K222" s="10" t="s">
        <v>75</v>
      </c>
      <c r="L222" s="10"/>
      <c r="M222" s="10">
        <v>65.678899999999999</v>
      </c>
      <c r="N222" s="10">
        <v>126.2907</v>
      </c>
      <c r="O222" s="10"/>
      <c r="P222" s="10">
        <v>117</v>
      </c>
      <c r="Q222" s="10" t="s">
        <v>65</v>
      </c>
      <c r="R222" s="10" t="s">
        <v>53</v>
      </c>
      <c r="S222" s="10" t="str" cm="1">
        <f t="array" ref="S222">IFERROR(INDEX(Queue_Subname_list!$K$3:$K$22,MATCH(1,($J222=Queue_Subname_list!$L$3:$L$22)*($K222=Queue_Subname_list!$M$3:$M$22)*($L222=Queue_Subname_list!$N$3:$N$22),0)),"Other")</f>
        <v>Solar-Hybrid</v>
      </c>
      <c r="T222" s="10">
        <f>IF(J222=Queue_Subname_list!$L$9,MIN(M222,P222),0)+IF(K222=Queue_Subname_list!$L$9,MIN(N222,P222),0)+IF(L222=Queue_Subname_list!$L$9,MIN(O222,P222),0)</f>
        <v>65.678899999999999</v>
      </c>
      <c r="U222" s="10">
        <f>IF(J222=Queue_Subname_list!$L$4,MIN(M222,P222),0)+IF(K222=Queue_Subname_list!$L$4,MIN(N222,P222),0)+IF(L222=Queue_Subname_list!$L$4,MIN(O222,P222),0)</f>
        <v>0</v>
      </c>
      <c r="V222" s="10">
        <f>IF(Q222="Energy Only",0,IF(S222="Wind Turbine",MIN(U222,P222),IF(OR(S222="Wind-Hybrid", S222="Wind-Solar-Hybrid"),MIN(MAX(P222-T222,0)/INDEX(Queue_Subname_list!$R$6:$T$6,1,MATCH(AH222,Queue_Subname_list!$R$4:$T$4,0)),U222),0)))</f>
        <v>0</v>
      </c>
      <c r="W222" s="10">
        <f t="shared" si="16"/>
        <v>0</v>
      </c>
      <c r="X222" s="10">
        <f>IF(AND(S222="Offshore Wind",OR(Q222="Full Capacity",Q222="Partial Capacity")),IF(J222=Queue_Subname_list!$L$5,M222,0)+IF(K222=Queue_Subname_list!$L$5,N222,0),0)</f>
        <v>0</v>
      </c>
      <c r="Y222" s="10">
        <f>IF(AND(S222="Offshore Wind",Q222="Energy Only"),IF(J222=Queue_Subname_list!$L$5,M222,0)+IF(K222=Queue_Subname_list!$L$5,N222,0),0)</f>
        <v>0</v>
      </c>
      <c r="Z222" s="10">
        <f>IF(J222=Queue_Subname_list!$L$8,MIN(M222,P222),0)+IF(K222=Queue_Subname_list!$L$8,MIN(N222,P222),0)+IF(L222=Queue_Subname_list!$L$8,MIN(O222,P222),0)</f>
        <v>117</v>
      </c>
      <c r="AA222" s="10">
        <f>IF(Q222="Energy Only",0,IF(S222="Solar",MIN(Z222,P222),IF(S222="Solar-Hybrid",MIN(MAX(P222-T222,0)/INDEX(Queue_Subname_list!$R$5:$T$5,1,MATCH(AH222,Queue_Subname_list!$R$4:$T$4,0)),MAX(P222-T222*0.5,0)/INDEX(Queue_Subname_list!$U$5:$W$5,1,MATCH(AH222,Queue_Subname_list!$U$4:$W$4,0)),Z222),0)))</f>
        <v>117</v>
      </c>
      <c r="AB222" s="10">
        <f t="shared" si="17"/>
        <v>0</v>
      </c>
      <c r="AC222" s="10">
        <f>IF(J222=Queue_Subname_list!$L$3,MIN(M222,P222),0)+IF(K222=Queue_Subname_list!$L$3,MIN(N222,P222),0)+IF(L222=Queue_Subname_list!$L$3,MIN(O222,P222),0)</f>
        <v>0</v>
      </c>
      <c r="AD222" s="10">
        <f t="shared" si="18"/>
        <v>0</v>
      </c>
      <c r="AE222" s="10" t="s">
        <v>66</v>
      </c>
      <c r="AF222" s="10" t="s">
        <v>55</v>
      </c>
      <c r="AG222" s="10" t="s">
        <v>71</v>
      </c>
      <c r="AH222" s="10" t="str">
        <f t="shared" si="19"/>
        <v>SCE</v>
      </c>
      <c r="AI222" s="12" t="s">
        <v>76</v>
      </c>
      <c r="AJ222" s="12" t="str">
        <f>IFERROR(INDEX(Queue_Subname_list!$B$2:$B$598,MATCH($AI222,Queue_Subname_list!$A$2:$A$598,0),1),"not found")</f>
        <v>Redbluff</v>
      </c>
      <c r="AK222" s="12">
        <f>IFERROR(INDEX(Queue_Subname_list!$C$2:$C$598,MATCH($AI222,Queue_Subname_list!$A$2:$A$598,0),1),"not found")</f>
        <v>230</v>
      </c>
      <c r="AL222" s="12" cm="1">
        <f t="array" ref="AL222">IFERROR(MATCH(1,($AJ222=Substation_Info!$B$5:$B$322)*($AK222=Substation_Info!$C$5:$C$322),0),"notfound")</f>
        <v>227</v>
      </c>
      <c r="AM222" s="12">
        <f>IF($AL222="notfound",IFERROR(INDEX(Queue_Subname_list!$D$2:$D$594,MATCH($AI222,Queue_Subname_list!$A$2:$A$594,0),1),"not found"),0)</f>
        <v>0</v>
      </c>
      <c r="AN222" s="12">
        <f>IF($AL222="notfound",IFERROR(INDEX(Queue_Subname_list!$E$2:$E$594,MATCH($AI222,Queue_Subname_list!$A$2:$A$594,0),1),"not found"),0)</f>
        <v>0</v>
      </c>
      <c r="AO222" s="12" t="str" cm="1">
        <f t="array" ref="AO222">IF(AM222=0, "N/A",IFERROR(MATCH(1,($AM222=Substation_Info!$B$5:$B$322)*($AN222=Substation_Info!$C$5:$C$322),0),"notfound"))</f>
        <v>N/A</v>
      </c>
      <c r="AP222" s="12">
        <f t="shared" si="20"/>
        <v>1</v>
      </c>
      <c r="AQ222" s="11">
        <v>45627.333333333299</v>
      </c>
      <c r="AR222" s="11">
        <v>45853.291666666701</v>
      </c>
      <c r="AS222" s="10" t="s">
        <v>82</v>
      </c>
      <c r="AT222" s="10" t="s">
        <v>59</v>
      </c>
      <c r="AU222" s="10" t="s">
        <v>59</v>
      </c>
      <c r="AV222" s="10" t="s">
        <v>82</v>
      </c>
      <c r="AW222" s="10"/>
    </row>
    <row r="223" spans="1:49" s="26" customFormat="1" ht="25" x14ac:dyDescent="0.25">
      <c r="A223" s="32" t="s">
        <v>530</v>
      </c>
      <c r="B223" s="10">
        <v>1766</v>
      </c>
      <c r="C223" s="11">
        <v>43935</v>
      </c>
      <c r="D223" s="11">
        <v>43936.291666666701</v>
      </c>
      <c r="E223" s="10" t="s">
        <v>49</v>
      </c>
      <c r="F223" s="10" t="s">
        <v>473</v>
      </c>
      <c r="G223" s="10" t="s">
        <v>63</v>
      </c>
      <c r="H223" s="10"/>
      <c r="I223" s="10"/>
      <c r="J223" s="10" t="s">
        <v>70</v>
      </c>
      <c r="K223" s="10"/>
      <c r="L223" s="10"/>
      <c r="M223" s="10">
        <v>250</v>
      </c>
      <c r="N223" s="10"/>
      <c r="O223" s="10"/>
      <c r="P223" s="10">
        <v>250</v>
      </c>
      <c r="Q223" s="10" t="s">
        <v>65</v>
      </c>
      <c r="R223" s="10"/>
      <c r="S223" s="10" t="str" cm="1">
        <f t="array" ref="S223">IFERROR(INDEX(Queue_Subname_list!$K$3:$K$22,MATCH(1,($J223=Queue_Subname_list!$L$3:$L$22)*($K223=Queue_Subname_list!$M$3:$M$22)*($L223=Queue_Subname_list!$N$3:$N$22),0)),"Other")</f>
        <v>Battery</v>
      </c>
      <c r="T223" s="10">
        <f>IF(J223=Queue_Subname_list!$L$9,MIN(M223,P223),0)+IF(K223=Queue_Subname_list!$L$9,MIN(N223,P223),0)+IF(L223=Queue_Subname_list!$L$9,MIN(O223,P223),0)</f>
        <v>250</v>
      </c>
      <c r="U223" s="10">
        <f>IF(J223=Queue_Subname_list!$L$4,MIN(M223,P223),0)+IF(K223=Queue_Subname_list!$L$4,MIN(N223,P223),0)+IF(L223=Queue_Subname_list!$L$4,MIN(O223,P223),0)</f>
        <v>0</v>
      </c>
      <c r="V223" s="10">
        <f>IF(Q223="Energy Only",0,IF(S223="Wind Turbine",MIN(U223,P223),IF(OR(S223="Wind-Hybrid", S223="Wind-Solar-Hybrid"),MIN(MAX(P223-T223,0)/INDEX(Queue_Subname_list!$R$6:$T$6,1,MATCH(AH223,Queue_Subname_list!$R$4:$T$4,0)),U223),0)))</f>
        <v>0</v>
      </c>
      <c r="W223" s="10">
        <f t="shared" si="16"/>
        <v>0</v>
      </c>
      <c r="X223" s="10">
        <f>IF(AND(S223="Offshore Wind",OR(Q223="Full Capacity",Q223="Partial Capacity")),IF(J223=Queue_Subname_list!$L$5,M223,0)+IF(K223=Queue_Subname_list!$L$5,N223,0),0)</f>
        <v>0</v>
      </c>
      <c r="Y223" s="10">
        <f>IF(AND(S223="Offshore Wind",Q223="Energy Only"),IF(J223=Queue_Subname_list!$L$5,M223,0)+IF(K223=Queue_Subname_list!$L$5,N223,0),0)</f>
        <v>0</v>
      </c>
      <c r="Z223" s="10">
        <f>IF(J223=Queue_Subname_list!$L$8,MIN(M223,P223),0)+IF(K223=Queue_Subname_list!$L$8,MIN(N223,P223),0)+IF(L223=Queue_Subname_list!$L$8,MIN(O223,P223),0)</f>
        <v>0</v>
      </c>
      <c r="AA223" s="10">
        <f>IF(Q223="Energy Only",0,IF(S223="Solar",MIN(Z223,P223),IF(S223="Solar-Hybrid",MIN(MAX(P223-T223,0)/INDEX(Queue_Subname_list!$R$5:$T$5,1,MATCH(AH223,Queue_Subname_list!$R$4:$T$4,0)),MAX(P223-T223*0.5,0)/INDEX(Queue_Subname_list!$U$5:$W$5,1,MATCH(AH223,Queue_Subname_list!$U$4:$W$4,0)),Z223),0)))</f>
        <v>0</v>
      </c>
      <c r="AB223" s="10">
        <f t="shared" si="17"/>
        <v>0</v>
      </c>
      <c r="AC223" s="10">
        <f>IF(J223=Queue_Subname_list!$L$3,MIN(M223,P223),0)+IF(K223=Queue_Subname_list!$L$3,MIN(N223,P223),0)+IF(L223=Queue_Subname_list!$L$3,MIN(O223,P223),0)</f>
        <v>0</v>
      </c>
      <c r="AD223" s="10">
        <f t="shared" si="18"/>
        <v>0</v>
      </c>
      <c r="AE223" s="10" t="s">
        <v>121</v>
      </c>
      <c r="AF223" s="10" t="s">
        <v>55</v>
      </c>
      <c r="AG223" s="10" t="s">
        <v>71</v>
      </c>
      <c r="AH223" s="10" t="str">
        <f t="shared" si="19"/>
        <v>SCE</v>
      </c>
      <c r="AI223" s="12" t="s">
        <v>412</v>
      </c>
      <c r="AJ223" s="12" t="str">
        <f>IFERROR(INDEX(Queue_Subname_list!$B$2:$B$598,MATCH($AI223,Queue_Subname_list!$A$2:$A$598,0),1),"not found")</f>
        <v>Laguna Bell</v>
      </c>
      <c r="AK223" s="12">
        <f>IFERROR(INDEX(Queue_Subname_list!$C$2:$C$598,MATCH($AI223,Queue_Subname_list!$A$2:$A$598,0),1),"not found")</f>
        <v>230</v>
      </c>
      <c r="AL223" s="12" cm="1">
        <f t="array" ref="AL223">IFERROR(MATCH(1,($AJ223=Substation_Info!$B$5:$B$322)*($AK223=Substation_Info!$C$5:$C$322),0),"notfound")</f>
        <v>135</v>
      </c>
      <c r="AM223" s="12">
        <f>IF($AL223="notfound",IFERROR(INDEX(Queue_Subname_list!$D$2:$D$594,MATCH($AI223,Queue_Subname_list!$A$2:$A$594,0),1),"not found"),0)</f>
        <v>0</v>
      </c>
      <c r="AN223" s="12">
        <f>IF($AL223="notfound",IFERROR(INDEX(Queue_Subname_list!$E$2:$E$594,MATCH($AI223,Queue_Subname_list!$A$2:$A$594,0),1),"not found"),0)</f>
        <v>0</v>
      </c>
      <c r="AO223" s="12" t="str" cm="1">
        <f t="array" ref="AO223">IF(AM223=0, "N/A",IFERROR(MATCH(1,($AM223=Substation_Info!$B$5:$B$322)*($AN223=Substation_Info!$C$5:$C$322),0),"notfound"))</f>
        <v>N/A</v>
      </c>
      <c r="AP223" s="12">
        <f t="shared" si="20"/>
        <v>1</v>
      </c>
      <c r="AQ223" s="11">
        <v>45261.333333333299</v>
      </c>
      <c r="AR223" s="11">
        <v>46096.291666666701</v>
      </c>
      <c r="AS223" s="10" t="s">
        <v>82</v>
      </c>
      <c r="AT223" s="10" t="s">
        <v>59</v>
      </c>
      <c r="AU223" s="10" t="s">
        <v>59</v>
      </c>
      <c r="AV223" s="10" t="s">
        <v>82</v>
      </c>
      <c r="AW223" s="10"/>
    </row>
    <row r="224" spans="1:49" s="26" customFormat="1" ht="25" x14ac:dyDescent="0.25">
      <c r="A224" s="32" t="s">
        <v>531</v>
      </c>
      <c r="B224" s="10">
        <v>1768</v>
      </c>
      <c r="C224" s="11">
        <v>43936</v>
      </c>
      <c r="D224" s="11">
        <v>43936.291666666701</v>
      </c>
      <c r="E224" s="10" t="s">
        <v>49</v>
      </c>
      <c r="F224" s="10" t="s">
        <v>473</v>
      </c>
      <c r="G224" s="10" t="s">
        <v>63</v>
      </c>
      <c r="H224" s="10"/>
      <c r="I224" s="10"/>
      <c r="J224" s="10" t="s">
        <v>70</v>
      </c>
      <c r="K224" s="10"/>
      <c r="L224" s="10"/>
      <c r="M224" s="10">
        <v>312.95999999999998</v>
      </c>
      <c r="N224" s="10"/>
      <c r="O224" s="10"/>
      <c r="P224" s="10">
        <v>300</v>
      </c>
      <c r="Q224" s="10" t="s">
        <v>65</v>
      </c>
      <c r="R224" s="10"/>
      <c r="S224" s="10" t="str" cm="1">
        <f t="array" ref="S224">IFERROR(INDEX(Queue_Subname_list!$K$3:$K$22,MATCH(1,($J224=Queue_Subname_list!$L$3:$L$22)*($K224=Queue_Subname_list!$M$3:$M$22)*($L224=Queue_Subname_list!$N$3:$N$22),0)),"Other")</f>
        <v>Battery</v>
      </c>
      <c r="T224" s="10">
        <f>IF(J224=Queue_Subname_list!$L$9,MIN(M224,P224),0)+IF(K224=Queue_Subname_list!$L$9,MIN(N224,P224),0)+IF(L224=Queue_Subname_list!$L$9,MIN(O224,P224),0)</f>
        <v>300</v>
      </c>
      <c r="U224" s="10">
        <f>IF(J224=Queue_Subname_list!$L$4,MIN(M224,P224),0)+IF(K224=Queue_Subname_list!$L$4,MIN(N224,P224),0)+IF(L224=Queue_Subname_list!$L$4,MIN(O224,P224),0)</f>
        <v>0</v>
      </c>
      <c r="V224" s="10">
        <f>IF(Q224="Energy Only",0,IF(S224="Wind Turbine",MIN(U224,P224),IF(OR(S224="Wind-Hybrid", S224="Wind-Solar-Hybrid"),MIN(MAX(P224-T224,0)/INDEX(Queue_Subname_list!$R$6:$T$6,1,MATCH(AH224,Queue_Subname_list!$R$4:$T$4,0)),U224),0)))</f>
        <v>0</v>
      </c>
      <c r="W224" s="10">
        <f t="shared" si="16"/>
        <v>0</v>
      </c>
      <c r="X224" s="10">
        <f>IF(AND(S224="Offshore Wind",OR(Q224="Full Capacity",Q224="Partial Capacity")),IF(J224=Queue_Subname_list!$L$5,M224,0)+IF(K224=Queue_Subname_list!$L$5,N224,0),0)</f>
        <v>0</v>
      </c>
      <c r="Y224" s="10">
        <f>IF(AND(S224="Offshore Wind",Q224="Energy Only"),IF(J224=Queue_Subname_list!$L$5,M224,0)+IF(K224=Queue_Subname_list!$L$5,N224,0),0)</f>
        <v>0</v>
      </c>
      <c r="Z224" s="10">
        <f>IF(J224=Queue_Subname_list!$L$8,MIN(M224,P224),0)+IF(K224=Queue_Subname_list!$L$8,MIN(N224,P224),0)+IF(L224=Queue_Subname_list!$L$8,MIN(O224,P224),0)</f>
        <v>0</v>
      </c>
      <c r="AA224" s="10">
        <f>IF(Q224="Energy Only",0,IF(S224="Solar",MIN(Z224,P224),IF(S224="Solar-Hybrid",MIN(MAX(P224-T224,0)/INDEX(Queue_Subname_list!$R$5:$T$5,1,MATCH(AH224,Queue_Subname_list!$R$4:$T$4,0)),MAX(P224-T224*0.5,0)/INDEX(Queue_Subname_list!$U$5:$W$5,1,MATCH(AH224,Queue_Subname_list!$U$4:$W$4,0)),Z224),0)))</f>
        <v>0</v>
      </c>
      <c r="AB224" s="10">
        <f t="shared" si="17"/>
        <v>0</v>
      </c>
      <c r="AC224" s="10">
        <f>IF(J224=Queue_Subname_list!$L$3,MIN(M224,P224),0)+IF(K224=Queue_Subname_list!$L$3,MIN(N224,P224),0)+IF(L224=Queue_Subname_list!$L$3,MIN(O224,P224),0)</f>
        <v>0</v>
      </c>
      <c r="AD224" s="10">
        <f t="shared" si="18"/>
        <v>0</v>
      </c>
      <c r="AE224" s="10" t="s">
        <v>130</v>
      </c>
      <c r="AF224" s="10" t="s">
        <v>55</v>
      </c>
      <c r="AG224" s="10" t="s">
        <v>71</v>
      </c>
      <c r="AH224" s="10" t="str">
        <f t="shared" si="19"/>
        <v>SCE</v>
      </c>
      <c r="AI224" s="12" t="s">
        <v>532</v>
      </c>
      <c r="AJ224" s="12" t="str">
        <f>IFERROR(INDEX(Queue_Subname_list!$B$2:$B$598,MATCH($AI224,Queue_Subname_list!$A$2:$A$598,0),1),"not found")</f>
        <v>Mira Loma</v>
      </c>
      <c r="AK224" s="12">
        <f>IFERROR(INDEX(Queue_Subname_list!$C$2:$C$598,MATCH($AI224,Queue_Subname_list!$A$2:$A$598,0),1),"not found")</f>
        <v>230</v>
      </c>
      <c r="AL224" s="12" cm="1">
        <f t="array" ref="AL224">IFERROR(MATCH(1,($AJ224=Substation_Info!$B$5:$B$322)*($AK224=Substation_Info!$C$5:$C$322),0),"notfound")</f>
        <v>176</v>
      </c>
      <c r="AM224" s="12">
        <f>IF($AL224="notfound",IFERROR(INDEX(Queue_Subname_list!$D$2:$D$594,MATCH($AI224,Queue_Subname_list!$A$2:$A$594,0),1),"not found"),0)</f>
        <v>0</v>
      </c>
      <c r="AN224" s="12">
        <f>IF($AL224="notfound",IFERROR(INDEX(Queue_Subname_list!$E$2:$E$594,MATCH($AI224,Queue_Subname_list!$A$2:$A$594,0),1),"not found"),0)</f>
        <v>0</v>
      </c>
      <c r="AO224" s="12" t="str" cm="1">
        <f t="array" ref="AO224">IF(AM224=0, "N/A",IFERROR(MATCH(1,($AM224=Substation_Info!$B$5:$B$322)*($AN224=Substation_Info!$C$5:$C$322),0),"notfound"))</f>
        <v>N/A</v>
      </c>
      <c r="AP224" s="12">
        <f t="shared" si="20"/>
        <v>1</v>
      </c>
      <c r="AQ224" s="11">
        <v>45626.333333333299</v>
      </c>
      <c r="AR224" s="11">
        <v>45992.333333333299</v>
      </c>
      <c r="AS224" s="10" t="s">
        <v>82</v>
      </c>
      <c r="AT224" s="10" t="s">
        <v>59</v>
      </c>
      <c r="AU224" s="10" t="s">
        <v>59</v>
      </c>
      <c r="AV224" s="10" t="s">
        <v>82</v>
      </c>
      <c r="AW224" s="10"/>
    </row>
    <row r="225" spans="1:49" s="26" customFormat="1" ht="25" x14ac:dyDescent="0.25">
      <c r="A225" s="32" t="s">
        <v>533</v>
      </c>
      <c r="B225" s="10">
        <v>1774</v>
      </c>
      <c r="C225" s="11">
        <v>43930</v>
      </c>
      <c r="D225" s="11">
        <v>43936.291666666701</v>
      </c>
      <c r="E225" s="10" t="s">
        <v>49</v>
      </c>
      <c r="F225" s="10" t="s">
        <v>473</v>
      </c>
      <c r="G225" s="10" t="s">
        <v>74</v>
      </c>
      <c r="H225" s="10" t="s">
        <v>63</v>
      </c>
      <c r="I225" s="10"/>
      <c r="J225" s="10" t="s">
        <v>75</v>
      </c>
      <c r="K225" s="10" t="s">
        <v>70</v>
      </c>
      <c r="L225" s="10"/>
      <c r="M225" s="10">
        <v>150</v>
      </c>
      <c r="N225" s="10">
        <v>150</v>
      </c>
      <c r="O225" s="10"/>
      <c r="P225" s="10">
        <v>150</v>
      </c>
      <c r="Q225" s="10" t="s">
        <v>65</v>
      </c>
      <c r="R225" s="10" t="s">
        <v>53</v>
      </c>
      <c r="S225" s="10" t="str" cm="1">
        <f t="array" ref="S225">IFERROR(INDEX(Queue_Subname_list!$K$3:$K$22,MATCH(1,($J225=Queue_Subname_list!$L$3:$L$22)*($K225=Queue_Subname_list!$M$3:$M$22)*($L225=Queue_Subname_list!$N$3:$N$22),0)),"Other")</f>
        <v>Solar-Hybrid</v>
      </c>
      <c r="T225" s="10">
        <f>IF(J225=Queue_Subname_list!$L$9,MIN(M225,P225),0)+IF(K225=Queue_Subname_list!$L$9,MIN(N225,P225),0)+IF(L225=Queue_Subname_list!$L$9,MIN(O225,P225),0)</f>
        <v>150</v>
      </c>
      <c r="U225" s="10">
        <f>IF(J225=Queue_Subname_list!$L$4,MIN(M225,P225),0)+IF(K225=Queue_Subname_list!$L$4,MIN(N225,P225),0)+IF(L225=Queue_Subname_list!$L$4,MIN(O225,P225),0)</f>
        <v>0</v>
      </c>
      <c r="V225" s="10">
        <f>IF(Q225="Energy Only",0,IF(S225="Wind Turbine",MIN(U225,P225),IF(OR(S225="Wind-Hybrid", S225="Wind-Solar-Hybrid"),MIN(MAX(P225-T225,0)/INDEX(Queue_Subname_list!$R$6:$T$6,1,MATCH(AH225,Queue_Subname_list!$R$4:$T$4,0)),U225),0)))</f>
        <v>0</v>
      </c>
      <c r="W225" s="10">
        <f t="shared" si="16"/>
        <v>0</v>
      </c>
      <c r="X225" s="10">
        <f>IF(AND(S225="Offshore Wind",OR(Q225="Full Capacity",Q225="Partial Capacity")),IF(J225=Queue_Subname_list!$L$5,M225,0)+IF(K225=Queue_Subname_list!$L$5,N225,0),0)</f>
        <v>0</v>
      </c>
      <c r="Y225" s="10">
        <f>IF(AND(S225="Offshore Wind",Q225="Energy Only"),IF(J225=Queue_Subname_list!$L$5,M225,0)+IF(K225=Queue_Subname_list!$L$5,N225,0),0)</f>
        <v>0</v>
      </c>
      <c r="Z225" s="10">
        <f>IF(J225=Queue_Subname_list!$L$8,MIN(M225,P225),0)+IF(K225=Queue_Subname_list!$L$8,MIN(N225,P225),0)+IF(L225=Queue_Subname_list!$L$8,MIN(O225,P225),0)</f>
        <v>150</v>
      </c>
      <c r="AA225" s="10">
        <f>IF(Q225="Energy Only",0,IF(S225="Solar",MIN(Z225,P225),IF(S225="Solar-Hybrid",MIN(MAX(P225-T225,0)/INDEX(Queue_Subname_list!$R$5:$T$5,1,MATCH(AH225,Queue_Subname_list!$R$4:$T$4,0)),MAX(P225-T225*0.5,0)/INDEX(Queue_Subname_list!$U$5:$W$5,1,MATCH(AH225,Queue_Subname_list!$U$4:$W$4,0)),Z225),0)))</f>
        <v>0</v>
      </c>
      <c r="AB225" s="10">
        <f t="shared" si="17"/>
        <v>150</v>
      </c>
      <c r="AC225" s="10">
        <f>IF(J225=Queue_Subname_list!$L$3,MIN(M225,P225),0)+IF(K225=Queue_Subname_list!$L$3,MIN(N225,P225),0)+IF(L225=Queue_Subname_list!$L$3,MIN(O225,P225),0)</f>
        <v>0</v>
      </c>
      <c r="AD225" s="10">
        <f t="shared" si="18"/>
        <v>0</v>
      </c>
      <c r="AE225" s="10" t="s">
        <v>130</v>
      </c>
      <c r="AF225" s="10" t="s">
        <v>55</v>
      </c>
      <c r="AG225" s="10" t="s">
        <v>71</v>
      </c>
      <c r="AH225" s="10" t="str">
        <f t="shared" si="19"/>
        <v>SCE</v>
      </c>
      <c r="AI225" s="12" t="s">
        <v>215</v>
      </c>
      <c r="AJ225" s="12" t="str">
        <f>IFERROR(INDEX(Queue_Subname_list!$B$2:$B$598,MATCH($AI225,Queue_Subname_list!$A$2:$A$598,0),1),"not found")</f>
        <v>Kramer</v>
      </c>
      <c r="AK225" s="12">
        <f>IFERROR(INDEX(Queue_Subname_list!$C$2:$C$598,MATCH($AI225,Queue_Subname_list!$A$2:$A$598,0),1),"not found")</f>
        <v>230</v>
      </c>
      <c r="AL225" s="12" cm="1">
        <f t="array" ref="AL225">IFERROR(MATCH(1,($AJ225=Substation_Info!$B$5:$B$322)*($AK225=Substation_Info!$C$5:$C$322),0),"notfound")</f>
        <v>131</v>
      </c>
      <c r="AM225" s="12">
        <f>IF($AL225="notfound",IFERROR(INDEX(Queue_Subname_list!$D$2:$D$594,MATCH($AI225,Queue_Subname_list!$A$2:$A$594,0),1),"not found"),0)</f>
        <v>0</v>
      </c>
      <c r="AN225" s="12">
        <f>IF($AL225="notfound",IFERROR(INDEX(Queue_Subname_list!$E$2:$E$594,MATCH($AI225,Queue_Subname_list!$A$2:$A$594,0),1),"not found"),0)</f>
        <v>0</v>
      </c>
      <c r="AO225" s="12" t="str" cm="1">
        <f t="array" ref="AO225">IF(AM225=0, "N/A",IFERROR(MATCH(1,($AM225=Substation_Info!$B$5:$B$322)*($AN225=Substation_Info!$C$5:$C$322),0),"notfound"))</f>
        <v>N/A</v>
      </c>
      <c r="AP225" s="12">
        <f t="shared" si="20"/>
        <v>1</v>
      </c>
      <c r="AQ225" s="11">
        <v>45596.291666666701</v>
      </c>
      <c r="AR225" s="11">
        <v>45731.291666666701</v>
      </c>
      <c r="AS225" s="10" t="s">
        <v>82</v>
      </c>
      <c r="AT225" s="10" t="s">
        <v>59</v>
      </c>
      <c r="AU225" s="10" t="s">
        <v>59</v>
      </c>
      <c r="AV225" s="10" t="s">
        <v>82</v>
      </c>
      <c r="AW225" s="10"/>
    </row>
    <row r="226" spans="1:49" s="26" customFormat="1" ht="25" x14ac:dyDescent="0.25">
      <c r="A226" s="32" t="s">
        <v>534</v>
      </c>
      <c r="B226" s="10">
        <v>1775</v>
      </c>
      <c r="C226" s="11">
        <v>43932</v>
      </c>
      <c r="D226" s="11">
        <v>43936.291666666701</v>
      </c>
      <c r="E226" s="10" t="s">
        <v>49</v>
      </c>
      <c r="F226" s="10" t="s">
        <v>473</v>
      </c>
      <c r="G226" s="10" t="s">
        <v>63</v>
      </c>
      <c r="H226" s="10" t="s">
        <v>74</v>
      </c>
      <c r="I226" s="10"/>
      <c r="J226" s="10" t="s">
        <v>70</v>
      </c>
      <c r="K226" s="10" t="s">
        <v>75</v>
      </c>
      <c r="L226" s="10"/>
      <c r="M226" s="10">
        <v>54.591419999999999</v>
      </c>
      <c r="N226" s="10">
        <v>54.591419999999999</v>
      </c>
      <c r="O226" s="10"/>
      <c r="P226" s="10">
        <v>100</v>
      </c>
      <c r="Q226" s="10" t="s">
        <v>65</v>
      </c>
      <c r="R226" s="10" t="s">
        <v>53</v>
      </c>
      <c r="S226" s="10" t="str" cm="1">
        <f t="array" ref="S226">IFERROR(INDEX(Queue_Subname_list!$K$3:$K$22,MATCH(1,($J226=Queue_Subname_list!$L$3:$L$22)*($K226=Queue_Subname_list!$M$3:$M$22)*($L226=Queue_Subname_list!$N$3:$N$22),0)),"Other")</f>
        <v>Solar-Hybrid</v>
      </c>
      <c r="T226" s="10">
        <f>IF(J226=Queue_Subname_list!$L$9,MIN(M226,P226),0)+IF(K226=Queue_Subname_list!$L$9,MIN(N226,P226),0)+IF(L226=Queue_Subname_list!$L$9,MIN(O226,P226),0)</f>
        <v>54.591419999999999</v>
      </c>
      <c r="U226" s="10">
        <f>IF(J226=Queue_Subname_list!$L$4,MIN(M226,P226),0)+IF(K226=Queue_Subname_list!$L$4,MIN(N226,P226),0)+IF(L226=Queue_Subname_list!$L$4,MIN(O226,P226),0)</f>
        <v>0</v>
      </c>
      <c r="V226" s="10">
        <f>IF(Q226="Energy Only",0,IF(S226="Wind Turbine",MIN(U226,P226),IF(OR(S226="Wind-Hybrid", S226="Wind-Solar-Hybrid"),MIN(MAX(P226-T226,0)/INDEX(Queue_Subname_list!$R$6:$T$6,1,MATCH(AH226,Queue_Subname_list!$R$4:$T$4,0)),U226),0)))</f>
        <v>0</v>
      </c>
      <c r="W226" s="10">
        <f t="shared" si="16"/>
        <v>0</v>
      </c>
      <c r="X226" s="10">
        <f>IF(AND(S226="Offshore Wind",OR(Q226="Full Capacity",Q226="Partial Capacity")),IF(J226=Queue_Subname_list!$L$5,M226,0)+IF(K226=Queue_Subname_list!$L$5,N226,0),0)</f>
        <v>0</v>
      </c>
      <c r="Y226" s="10">
        <f>IF(AND(S226="Offshore Wind",Q226="Energy Only"),IF(J226=Queue_Subname_list!$L$5,M226,0)+IF(K226=Queue_Subname_list!$L$5,N226,0),0)</f>
        <v>0</v>
      </c>
      <c r="Z226" s="10">
        <f>IF(J226=Queue_Subname_list!$L$8,MIN(M226,P226),0)+IF(K226=Queue_Subname_list!$L$8,MIN(N226,P226),0)+IF(L226=Queue_Subname_list!$L$8,MIN(O226,P226),0)</f>
        <v>54.591419999999999</v>
      </c>
      <c r="AA226" s="10">
        <f>IF(Q226="Energy Only",0,IF(S226="Solar",MIN(Z226,P226),IF(S226="Solar-Hybrid",MIN(MAX(P226-T226,0)/INDEX(Queue_Subname_list!$R$5:$T$5,1,MATCH(AH226,Queue_Subname_list!$R$4:$T$4,0)),MAX(P226-T226*0.5,0)/INDEX(Queue_Subname_list!$U$5:$W$5,1,MATCH(AH226,Queue_Subname_list!$U$4:$W$4,0)),Z226),0)))</f>
        <v>54.591419999999999</v>
      </c>
      <c r="AB226" s="10">
        <f t="shared" si="17"/>
        <v>0</v>
      </c>
      <c r="AC226" s="10">
        <f>IF(J226=Queue_Subname_list!$L$3,MIN(M226,P226),0)+IF(K226=Queue_Subname_list!$L$3,MIN(N226,P226),0)+IF(L226=Queue_Subname_list!$L$3,MIN(O226,P226),0)</f>
        <v>0</v>
      </c>
      <c r="AD226" s="10">
        <f t="shared" si="18"/>
        <v>0</v>
      </c>
      <c r="AE226" s="10" t="s">
        <v>130</v>
      </c>
      <c r="AF226" s="10" t="s">
        <v>55</v>
      </c>
      <c r="AG226" s="10" t="s">
        <v>71</v>
      </c>
      <c r="AH226" s="10" t="str">
        <f t="shared" si="19"/>
        <v>SCE</v>
      </c>
      <c r="AI226" s="12" t="s">
        <v>535</v>
      </c>
      <c r="AJ226" s="12" t="str">
        <f>IFERROR(INDEX(Queue_Subname_list!$B$2:$B$598,MATCH($AI226,Queue_Subname_list!$A$2:$A$598,0),1),"not found")</f>
        <v>Kramer</v>
      </c>
      <c r="AK226" s="12">
        <f>IFERROR(INDEX(Queue_Subname_list!$C$2:$C$598,MATCH($AI226,Queue_Subname_list!$A$2:$A$598,0),1),"not found")</f>
        <v>230</v>
      </c>
      <c r="AL226" s="12" cm="1">
        <f t="array" ref="AL226">IFERROR(MATCH(1,($AJ226=Substation_Info!$B$5:$B$322)*($AK226=Substation_Info!$C$5:$C$322),0),"notfound")</f>
        <v>131</v>
      </c>
      <c r="AM226" s="12">
        <f>IF($AL226="notfound",IFERROR(INDEX(Queue_Subname_list!$D$2:$D$594,MATCH($AI226,Queue_Subname_list!$A$2:$A$594,0),1),"not found"),0)</f>
        <v>0</v>
      </c>
      <c r="AN226" s="12">
        <f>IF($AL226="notfound",IFERROR(INDEX(Queue_Subname_list!$E$2:$E$594,MATCH($AI226,Queue_Subname_list!$A$2:$A$594,0),1),"not found"),0)</f>
        <v>0</v>
      </c>
      <c r="AO226" s="12" t="str" cm="1">
        <f t="array" ref="AO226">IF(AM226=0, "N/A",IFERROR(MATCH(1,($AM226=Substation_Info!$B$5:$B$322)*($AN226=Substation_Info!$C$5:$C$322),0),"notfound"))</f>
        <v>N/A</v>
      </c>
      <c r="AP226" s="12">
        <f t="shared" si="20"/>
        <v>1</v>
      </c>
      <c r="AQ226" s="11">
        <v>45275.333333333299</v>
      </c>
      <c r="AR226" s="11">
        <v>45901.291666666701</v>
      </c>
      <c r="AS226" s="10" t="s">
        <v>82</v>
      </c>
      <c r="AT226" s="10" t="s">
        <v>59</v>
      </c>
      <c r="AU226" s="10" t="s">
        <v>59</v>
      </c>
      <c r="AV226" s="10" t="s">
        <v>82</v>
      </c>
      <c r="AW226" s="10"/>
    </row>
    <row r="227" spans="1:49" s="26" customFormat="1" ht="25" x14ac:dyDescent="0.25">
      <c r="A227" s="32" t="s">
        <v>536</v>
      </c>
      <c r="B227" s="10">
        <v>1776</v>
      </c>
      <c r="C227" s="11">
        <v>43932</v>
      </c>
      <c r="D227" s="11">
        <v>43936.291666666701</v>
      </c>
      <c r="E227" s="10" t="s">
        <v>49</v>
      </c>
      <c r="F227" s="10" t="s">
        <v>473</v>
      </c>
      <c r="G227" s="10" t="s">
        <v>51</v>
      </c>
      <c r="H227" s="10" t="s">
        <v>74</v>
      </c>
      <c r="I227" s="10" t="s">
        <v>63</v>
      </c>
      <c r="J227" s="10" t="s">
        <v>51</v>
      </c>
      <c r="K227" s="10" t="s">
        <v>75</v>
      </c>
      <c r="L227" s="10" t="s">
        <v>70</v>
      </c>
      <c r="M227" s="10">
        <v>212.18</v>
      </c>
      <c r="N227" s="10">
        <v>206.59</v>
      </c>
      <c r="O227" s="10">
        <v>204.16</v>
      </c>
      <c r="P227" s="10">
        <v>200</v>
      </c>
      <c r="Q227" s="10" t="s">
        <v>65</v>
      </c>
      <c r="R227" s="10" t="s">
        <v>53</v>
      </c>
      <c r="S227" s="10" t="str" cm="1">
        <f t="array" ref="S227">IFERROR(INDEX(Queue_Subname_list!$K$3:$K$22,MATCH(1,($J227=Queue_Subname_list!$L$3:$L$22)*($K227=Queue_Subname_list!$M$3:$M$22)*($L227=Queue_Subname_list!$N$3:$N$22),0)),"Other")</f>
        <v>Wind-Solar-Hybrid</v>
      </c>
      <c r="T227" s="10">
        <f>IF(J227=Queue_Subname_list!$L$9,MIN(M227,P227),0)+IF(K227=Queue_Subname_list!$L$9,MIN(N227,P227),0)+IF(L227=Queue_Subname_list!$L$9,MIN(O227,P227),0)</f>
        <v>200</v>
      </c>
      <c r="U227" s="10">
        <f>IF(J227=Queue_Subname_list!$L$4,MIN(M227,P227),0)+IF(K227=Queue_Subname_list!$L$4,MIN(N227,P227),0)+IF(L227=Queue_Subname_list!$L$4,MIN(O227,P227),0)</f>
        <v>200</v>
      </c>
      <c r="V227" s="10">
        <f>IF(Q227="Energy Only",0,IF(S227="Wind Turbine",MIN(U227,P227),IF(OR(S227="Wind-Hybrid", S227="Wind-Solar-Hybrid"),MIN(MAX(P227-T227,0)/INDEX(Queue_Subname_list!$R$6:$T$6,1,MATCH(AH227,Queue_Subname_list!$R$4:$T$4,0)),U227),0)))</f>
        <v>0</v>
      </c>
      <c r="W227" s="10">
        <f t="shared" si="16"/>
        <v>200</v>
      </c>
      <c r="X227" s="10">
        <f>IF(AND(S227="Offshore Wind",OR(Q227="Full Capacity",Q227="Partial Capacity")),IF(J227=Queue_Subname_list!$L$5,M227,0)+IF(K227=Queue_Subname_list!$L$5,N227,0),0)</f>
        <v>0</v>
      </c>
      <c r="Y227" s="10">
        <f>IF(AND(S227="Offshore Wind",Q227="Energy Only"),IF(J227=Queue_Subname_list!$L$5,M227,0)+IF(K227=Queue_Subname_list!$L$5,N227,0),0)</f>
        <v>0</v>
      </c>
      <c r="Z227" s="10">
        <f>IF(J227=Queue_Subname_list!$L$8,MIN(M227,P227),0)+IF(K227=Queue_Subname_list!$L$8,MIN(N227,P227),0)+IF(L227=Queue_Subname_list!$L$8,MIN(O227,P227),0)</f>
        <v>200</v>
      </c>
      <c r="AA227" s="10">
        <f>IF(Q227="Energy Only",0,IF(S227="Solar",MIN(Z227,P227),IF(S227="Solar-Hybrid",MIN(MAX(P227-T227,0)/INDEX(Queue_Subname_list!$R$5:$T$5,1,MATCH(AH227,Queue_Subname_list!$R$4:$T$4,0)),MAX(P227-T227*0.5,0)/INDEX(Queue_Subname_list!$U$5:$W$5,1,MATCH(AH227,Queue_Subname_list!$U$4:$W$4,0)),Z227),0)))</f>
        <v>0</v>
      </c>
      <c r="AB227" s="10">
        <f t="shared" si="17"/>
        <v>200</v>
      </c>
      <c r="AC227" s="10">
        <f>IF(J227=Queue_Subname_list!$L$3,MIN(M227,P227),0)+IF(K227=Queue_Subname_list!$L$3,MIN(N227,P227),0)+IF(L227=Queue_Subname_list!$L$3,MIN(O227,P227),0)</f>
        <v>0</v>
      </c>
      <c r="AD227" s="10">
        <f t="shared" si="18"/>
        <v>0</v>
      </c>
      <c r="AE227" s="10" t="s">
        <v>537</v>
      </c>
      <c r="AF227" s="10" t="s">
        <v>55</v>
      </c>
      <c r="AG227" s="10" t="s">
        <v>71</v>
      </c>
      <c r="AH227" s="10" t="str">
        <f t="shared" si="19"/>
        <v>SCE</v>
      </c>
      <c r="AI227" s="12" t="s">
        <v>538</v>
      </c>
      <c r="AJ227" s="12" t="str">
        <f>IFERROR(INDEX(Queue_Subname_list!$B$2:$B$598,MATCH($AI227,Queue_Subname_list!$A$2:$A$598,0),1),"not found")</f>
        <v>Coolwater</v>
      </c>
      <c r="AK227" s="12">
        <f>IFERROR(INDEX(Queue_Subname_list!$C$2:$C$598,MATCH($AI227,Queue_Subname_list!$A$2:$A$598,0),1),"not found")</f>
        <v>115</v>
      </c>
      <c r="AL227" s="12" cm="1">
        <f t="array" ref="AL227">IFERROR(MATCH(1,($AJ227=Substation_Info!$B$5:$B$322)*($AK227=Substation_Info!$C$5:$C$322),0),"notfound")</f>
        <v>48</v>
      </c>
      <c r="AM227" s="12">
        <f>IF($AL227="notfound",IFERROR(INDEX(Queue_Subname_list!$D$2:$D$594,MATCH($AI227,Queue_Subname_list!$A$2:$A$594,0),1),"not found"),0)</f>
        <v>0</v>
      </c>
      <c r="AN227" s="12">
        <f>IF($AL227="notfound",IFERROR(INDEX(Queue_Subname_list!$E$2:$E$594,MATCH($AI227,Queue_Subname_list!$A$2:$A$594,0),1),"not found"),0)</f>
        <v>0</v>
      </c>
      <c r="AO227" s="12" t="str" cm="1">
        <f t="array" ref="AO227">IF(AM227=0, "N/A",IFERROR(MATCH(1,($AM227=Substation_Info!$B$5:$B$322)*($AN227=Substation_Info!$C$5:$C$322),0),"notfound"))</f>
        <v>N/A</v>
      </c>
      <c r="AP227" s="12">
        <f t="shared" si="20"/>
        <v>1</v>
      </c>
      <c r="AQ227" s="11">
        <v>45641.333333333299</v>
      </c>
      <c r="AR227" s="11">
        <v>46068.333333333299</v>
      </c>
      <c r="AS227" s="10" t="s">
        <v>82</v>
      </c>
      <c r="AT227" s="10" t="s">
        <v>59</v>
      </c>
      <c r="AU227" s="10" t="s">
        <v>59</v>
      </c>
      <c r="AV227" s="10" t="s">
        <v>82</v>
      </c>
      <c r="AW227" s="10"/>
    </row>
    <row r="228" spans="1:49" s="26" customFormat="1" ht="37.5" x14ac:dyDescent="0.25">
      <c r="A228" s="32" t="s">
        <v>539</v>
      </c>
      <c r="B228" s="10">
        <v>1779</v>
      </c>
      <c r="C228" s="11">
        <v>43922</v>
      </c>
      <c r="D228" s="11">
        <v>43936.291666666701</v>
      </c>
      <c r="E228" s="10" t="s">
        <v>49</v>
      </c>
      <c r="F228" s="10" t="s">
        <v>473</v>
      </c>
      <c r="G228" s="10" t="s">
        <v>63</v>
      </c>
      <c r="H228" s="10" t="s">
        <v>74</v>
      </c>
      <c r="I228" s="10"/>
      <c r="J228" s="10" t="s">
        <v>70</v>
      </c>
      <c r="K228" s="10" t="s">
        <v>75</v>
      </c>
      <c r="L228" s="10"/>
      <c r="M228" s="10">
        <v>150</v>
      </c>
      <c r="N228" s="10">
        <v>150</v>
      </c>
      <c r="O228" s="10"/>
      <c r="P228" s="10">
        <v>150</v>
      </c>
      <c r="Q228" s="10" t="s">
        <v>65</v>
      </c>
      <c r="R228" s="10" t="s">
        <v>53</v>
      </c>
      <c r="S228" s="10" t="str" cm="1">
        <f t="array" ref="S228">IFERROR(INDEX(Queue_Subname_list!$K$3:$K$22,MATCH(1,($J228=Queue_Subname_list!$L$3:$L$22)*($K228=Queue_Subname_list!$M$3:$M$22)*($L228=Queue_Subname_list!$N$3:$N$22),0)),"Other")</f>
        <v>Solar-Hybrid</v>
      </c>
      <c r="T228" s="10">
        <f>IF(J228=Queue_Subname_list!$L$9,MIN(M228,P228),0)+IF(K228=Queue_Subname_list!$L$9,MIN(N228,P228),0)+IF(L228=Queue_Subname_list!$L$9,MIN(O228,P228),0)</f>
        <v>150</v>
      </c>
      <c r="U228" s="10">
        <f>IF(J228=Queue_Subname_list!$L$4,MIN(M228,P228),0)+IF(K228=Queue_Subname_list!$L$4,MIN(N228,P228),0)+IF(L228=Queue_Subname_list!$L$4,MIN(O228,P228),0)</f>
        <v>0</v>
      </c>
      <c r="V228" s="10">
        <f>IF(Q228="Energy Only",0,IF(S228="Wind Turbine",MIN(U228,P228),IF(OR(S228="Wind-Hybrid", S228="Wind-Solar-Hybrid"),MIN(MAX(P228-T228,0)/INDEX(Queue_Subname_list!$R$6:$T$6,1,MATCH(AH228,Queue_Subname_list!$R$4:$T$4,0)),U228),0)))</f>
        <v>0</v>
      </c>
      <c r="W228" s="10">
        <f t="shared" si="16"/>
        <v>0</v>
      </c>
      <c r="X228" s="10">
        <f>IF(AND(S228="Offshore Wind",OR(Q228="Full Capacity",Q228="Partial Capacity")),IF(J228=Queue_Subname_list!$L$5,M228,0)+IF(K228=Queue_Subname_list!$L$5,N228,0),0)</f>
        <v>0</v>
      </c>
      <c r="Y228" s="10">
        <f>IF(AND(S228="Offshore Wind",Q228="Energy Only"),IF(J228=Queue_Subname_list!$L$5,M228,0)+IF(K228=Queue_Subname_list!$L$5,N228,0),0)</f>
        <v>0</v>
      </c>
      <c r="Z228" s="10">
        <f>IF(J228=Queue_Subname_list!$L$8,MIN(M228,P228),0)+IF(K228=Queue_Subname_list!$L$8,MIN(N228,P228),0)+IF(L228=Queue_Subname_list!$L$8,MIN(O228,P228),0)</f>
        <v>150</v>
      </c>
      <c r="AA228" s="10">
        <f>IF(Q228="Energy Only",0,IF(S228="Solar",MIN(Z228,P228),IF(S228="Solar-Hybrid",MIN(MAX(P228-T228,0)/INDEX(Queue_Subname_list!$R$5:$T$5,1,MATCH(AH228,Queue_Subname_list!$R$4:$T$4,0)),MAX(P228-T228*0.5,0)/INDEX(Queue_Subname_list!$U$5:$W$5,1,MATCH(AH228,Queue_Subname_list!$U$4:$W$4,0)),Z228),0)))</f>
        <v>0</v>
      </c>
      <c r="AB228" s="10">
        <f t="shared" si="17"/>
        <v>150</v>
      </c>
      <c r="AC228" s="10">
        <f>IF(J228=Queue_Subname_list!$L$3,MIN(M228,P228),0)+IF(K228=Queue_Subname_list!$L$3,MIN(N228,P228),0)+IF(L228=Queue_Subname_list!$L$3,MIN(O228,P228),0)</f>
        <v>0</v>
      </c>
      <c r="AD228" s="10">
        <f t="shared" si="18"/>
        <v>0</v>
      </c>
      <c r="AE228" s="10" t="s">
        <v>101</v>
      </c>
      <c r="AF228" s="10" t="s">
        <v>55</v>
      </c>
      <c r="AG228" s="10" t="s">
        <v>71</v>
      </c>
      <c r="AH228" s="10" t="str">
        <f t="shared" si="19"/>
        <v>SCE</v>
      </c>
      <c r="AI228" s="12" t="s">
        <v>264</v>
      </c>
      <c r="AJ228" s="12" t="str">
        <f>IFERROR(INDEX(Queue_Subname_list!$B$2:$B$598,MATCH($AI228,Queue_Subname_list!$A$2:$A$598,0),1),"not found")</f>
        <v>Windhub</v>
      </c>
      <c r="AK228" s="12">
        <f>IFERROR(INDEX(Queue_Subname_list!$C$2:$C$598,MATCH($AI228,Queue_Subname_list!$A$2:$A$598,0),1),"not found")</f>
        <v>230</v>
      </c>
      <c r="AL228" s="12" cm="1">
        <f t="array" ref="AL228">IFERROR(MATCH(1,($AJ228=Substation_Info!$B$5:$B$322)*($AK228=Substation_Info!$C$5:$C$322),0),"notfound")</f>
        <v>316</v>
      </c>
      <c r="AM228" s="12">
        <f>IF($AL228="notfound",IFERROR(INDEX(Queue_Subname_list!$D$2:$D$594,MATCH($AI228,Queue_Subname_list!$A$2:$A$594,0),1),"not found"),0)</f>
        <v>0</v>
      </c>
      <c r="AN228" s="12">
        <f>IF($AL228="notfound",IFERROR(INDEX(Queue_Subname_list!$E$2:$E$594,MATCH($AI228,Queue_Subname_list!$A$2:$A$594,0),1),"not found"),0)</f>
        <v>0</v>
      </c>
      <c r="AO228" s="12" t="str" cm="1">
        <f t="array" ref="AO228">IF(AM228=0, "N/A",IFERROR(MATCH(1,($AM228=Substation_Info!$B$5:$B$322)*($AN228=Substation_Info!$C$5:$C$322),0),"notfound"))</f>
        <v>N/A</v>
      </c>
      <c r="AP228" s="12">
        <f t="shared" si="20"/>
        <v>1</v>
      </c>
      <c r="AQ228" s="11">
        <v>45017.291666666701</v>
      </c>
      <c r="AR228" s="11">
        <v>46113.291666666701</v>
      </c>
      <c r="AS228" s="10" t="s">
        <v>82</v>
      </c>
      <c r="AT228" s="10" t="s">
        <v>59</v>
      </c>
      <c r="AU228" s="10" t="s">
        <v>59</v>
      </c>
      <c r="AV228" s="10" t="s">
        <v>82</v>
      </c>
      <c r="AW228" s="10" t="s">
        <v>156</v>
      </c>
    </row>
    <row r="229" spans="1:49" s="26" customFormat="1" ht="25" x14ac:dyDescent="0.25">
      <c r="A229" s="32" t="s">
        <v>540</v>
      </c>
      <c r="B229" s="10">
        <v>1782</v>
      </c>
      <c r="C229" s="11">
        <v>43936</v>
      </c>
      <c r="D229" s="11">
        <v>43936.291666666701</v>
      </c>
      <c r="E229" s="10" t="s">
        <v>49</v>
      </c>
      <c r="F229" s="10" t="s">
        <v>473</v>
      </c>
      <c r="G229" s="10" t="s">
        <v>63</v>
      </c>
      <c r="H229" s="10" t="s">
        <v>510</v>
      </c>
      <c r="I229" s="10"/>
      <c r="J229" s="10" t="s">
        <v>70</v>
      </c>
      <c r="K229" s="10" t="s">
        <v>4346</v>
      </c>
      <c r="L229" s="10"/>
      <c r="M229" s="10">
        <v>108</v>
      </c>
      <c r="N229" s="10">
        <v>512</v>
      </c>
      <c r="O229" s="10"/>
      <c r="P229" s="10">
        <v>500</v>
      </c>
      <c r="Q229" s="10" t="s">
        <v>65</v>
      </c>
      <c r="R229" s="10" t="s">
        <v>53</v>
      </c>
      <c r="S229" s="10" t="str" cm="1">
        <f t="array" ref="S229">IFERROR(INDEX(Queue_Subname_list!$K$3:$K$22,MATCH(1,($J229=Queue_Subname_list!$L$3:$L$22)*($K229=Queue_Subname_list!$M$3:$M$22)*($L229=Queue_Subname_list!$N$3:$N$22),0)),"Other")</f>
        <v>LDES</v>
      </c>
      <c r="T229" s="10">
        <f>IF(J229=Queue_Subname_list!$L$9,MIN(M229,P229),0)+IF(K229=Queue_Subname_list!$L$9,MIN(N229,P229),0)+IF(L229=Queue_Subname_list!$L$9,MIN(O229,P229),0)</f>
        <v>108</v>
      </c>
      <c r="U229" s="10">
        <f>IF(J229=Queue_Subname_list!$L$4,MIN(M229,P229),0)+IF(K229=Queue_Subname_list!$L$4,MIN(N229,P229),0)+IF(L229=Queue_Subname_list!$L$4,MIN(O229,P229),0)</f>
        <v>0</v>
      </c>
      <c r="V229" s="10">
        <f>IF(Q229="Energy Only",0,IF(S229="Wind Turbine",MIN(U229,P229),IF(OR(S229="Wind-Hybrid", S229="Wind-Solar-Hybrid"),MIN(MAX(P229-T229,0)/INDEX(Queue_Subname_list!$R$6:$T$6,1,MATCH(AH229,Queue_Subname_list!$R$4:$T$4,0)),U229),0)))</f>
        <v>0</v>
      </c>
      <c r="W229" s="10">
        <f t="shared" si="16"/>
        <v>0</v>
      </c>
      <c r="X229" s="10">
        <f>IF(AND(S229="Offshore Wind",OR(Q229="Full Capacity",Q229="Partial Capacity")),IF(J229=Queue_Subname_list!$L$5,M229,0)+IF(K229=Queue_Subname_list!$L$5,N229,0),0)</f>
        <v>0</v>
      </c>
      <c r="Y229" s="10">
        <f>IF(AND(S229="Offshore Wind",Q229="Energy Only"),IF(J229=Queue_Subname_list!$L$5,M229,0)+IF(K229=Queue_Subname_list!$L$5,N229,0),0)</f>
        <v>0</v>
      </c>
      <c r="Z229" s="10">
        <f>IF(J229=Queue_Subname_list!$L$8,MIN(M229,P229),0)+IF(K229=Queue_Subname_list!$L$8,MIN(N229,P229),0)+IF(L229=Queue_Subname_list!$L$8,MIN(O229,P229),0)</f>
        <v>0</v>
      </c>
      <c r="AA229" s="10">
        <f>IF(Q229="Energy Only",0,IF(S229="Solar",MIN(Z229,P229),IF(S229="Solar-Hybrid",MIN(MAX(P229-T229,0)/INDEX(Queue_Subname_list!$R$5:$T$5,1,MATCH(AH229,Queue_Subname_list!$R$4:$T$4,0)),MAX(P229-T229*0.5,0)/INDEX(Queue_Subname_list!$U$5:$W$5,1,MATCH(AH229,Queue_Subname_list!$U$4:$W$4,0)),Z229),0)))</f>
        <v>0</v>
      </c>
      <c r="AB229" s="10">
        <f t="shared" si="17"/>
        <v>0</v>
      </c>
      <c r="AC229" s="10">
        <f>IF(J229=Queue_Subname_list!$L$3,MIN(M229,P229),0)+IF(K229=Queue_Subname_list!$L$3,MIN(N229,P229),0)+IF(L229=Queue_Subname_list!$L$3,MIN(O229,P229),0)</f>
        <v>0</v>
      </c>
      <c r="AD229" s="10">
        <f t="shared" si="18"/>
        <v>500</v>
      </c>
      <c r="AE229" s="10" t="s">
        <v>101</v>
      </c>
      <c r="AF229" s="10" t="s">
        <v>55</v>
      </c>
      <c r="AG229" s="10" t="s">
        <v>71</v>
      </c>
      <c r="AH229" s="10" t="str">
        <f t="shared" si="19"/>
        <v>SCE</v>
      </c>
      <c r="AI229" s="12" t="s">
        <v>102</v>
      </c>
      <c r="AJ229" s="12" t="str">
        <f>IFERROR(INDEX(Queue_Subname_list!$B$2:$B$598,MATCH($AI229,Queue_Subname_list!$A$2:$A$598,0),1),"not found")</f>
        <v>Whirlwind</v>
      </c>
      <c r="AK229" s="12">
        <f>IFERROR(INDEX(Queue_Subname_list!$C$2:$C$598,MATCH($AI229,Queue_Subname_list!$A$2:$A$598,0),1),"not found")</f>
        <v>230</v>
      </c>
      <c r="AL229" s="12" cm="1">
        <f t="array" ref="AL229">IFERROR(MATCH(1,($AJ229=Substation_Info!$B$5:$B$322)*($AK229=Substation_Info!$C$5:$C$322),0),"notfound")</f>
        <v>314</v>
      </c>
      <c r="AM229" s="12">
        <f>IF($AL229="notfound",IFERROR(INDEX(Queue_Subname_list!$D$2:$D$594,MATCH($AI229,Queue_Subname_list!$A$2:$A$594,0),1),"not found"),0)</f>
        <v>0</v>
      </c>
      <c r="AN229" s="12">
        <f>IF($AL229="notfound",IFERROR(INDEX(Queue_Subname_list!$E$2:$E$594,MATCH($AI229,Queue_Subname_list!$A$2:$A$594,0),1),"not found"),0)</f>
        <v>0</v>
      </c>
      <c r="AO229" s="12" t="str" cm="1">
        <f t="array" ref="AO229">IF(AM229=0, "N/A",IFERROR(MATCH(1,($AM229=Substation_Info!$B$5:$B$322)*($AN229=Substation_Info!$C$5:$C$322),0),"notfound"))</f>
        <v>N/A</v>
      </c>
      <c r="AP229" s="12">
        <f t="shared" si="20"/>
        <v>1</v>
      </c>
      <c r="AQ229" s="11">
        <v>45078.291666666701</v>
      </c>
      <c r="AR229" s="11">
        <v>46843.291666666701</v>
      </c>
      <c r="AS229" s="10" t="s">
        <v>82</v>
      </c>
      <c r="AT229" s="10" t="s">
        <v>59</v>
      </c>
      <c r="AU229" s="10" t="s">
        <v>59</v>
      </c>
      <c r="AV229" s="10" t="s">
        <v>82</v>
      </c>
      <c r="AW229" s="10"/>
    </row>
    <row r="230" spans="1:49" s="26" customFormat="1" ht="25" x14ac:dyDescent="0.25">
      <c r="A230" s="32" t="s">
        <v>541</v>
      </c>
      <c r="B230" s="10">
        <v>1783</v>
      </c>
      <c r="C230" s="11">
        <v>43936</v>
      </c>
      <c r="D230" s="11">
        <v>43936.291666666701</v>
      </c>
      <c r="E230" s="10" t="s">
        <v>49</v>
      </c>
      <c r="F230" s="10" t="s">
        <v>473</v>
      </c>
      <c r="G230" s="10" t="s">
        <v>63</v>
      </c>
      <c r="H230" s="10"/>
      <c r="I230" s="10"/>
      <c r="J230" s="10" t="s">
        <v>70</v>
      </c>
      <c r="K230" s="10"/>
      <c r="L230" s="10"/>
      <c r="M230" s="10">
        <v>409</v>
      </c>
      <c r="N230" s="10"/>
      <c r="O230" s="10"/>
      <c r="P230" s="10">
        <v>400</v>
      </c>
      <c r="Q230" s="10" t="s">
        <v>65</v>
      </c>
      <c r="R230" s="10"/>
      <c r="S230" s="10" t="str" cm="1">
        <f t="array" ref="S230">IFERROR(INDEX(Queue_Subname_list!$K$3:$K$22,MATCH(1,($J230=Queue_Subname_list!$L$3:$L$22)*($K230=Queue_Subname_list!$M$3:$M$22)*($L230=Queue_Subname_list!$N$3:$N$22),0)),"Other")</f>
        <v>Battery</v>
      </c>
      <c r="T230" s="10">
        <f>IF(J230=Queue_Subname_list!$L$9,MIN(M230,P230),0)+IF(K230=Queue_Subname_list!$L$9,MIN(N230,P230),0)+IF(L230=Queue_Subname_list!$L$9,MIN(O230,P230),0)</f>
        <v>400</v>
      </c>
      <c r="U230" s="10">
        <f>IF(J230=Queue_Subname_list!$L$4,MIN(M230,P230),0)+IF(K230=Queue_Subname_list!$L$4,MIN(N230,P230),0)+IF(L230=Queue_Subname_list!$L$4,MIN(O230,P230),0)</f>
        <v>0</v>
      </c>
      <c r="V230" s="10">
        <f>IF(Q230="Energy Only",0,IF(S230="Wind Turbine",MIN(U230,P230),IF(OR(S230="Wind-Hybrid", S230="Wind-Solar-Hybrid"),MIN(MAX(P230-T230,0)/INDEX(Queue_Subname_list!$R$6:$T$6,1,MATCH(AH230,Queue_Subname_list!$R$4:$T$4,0)),U230),0)))</f>
        <v>0</v>
      </c>
      <c r="W230" s="10">
        <f t="shared" si="16"/>
        <v>0</v>
      </c>
      <c r="X230" s="10">
        <f>IF(AND(S230="Offshore Wind",OR(Q230="Full Capacity",Q230="Partial Capacity")),IF(J230=Queue_Subname_list!$L$5,M230,0)+IF(K230=Queue_Subname_list!$L$5,N230,0),0)</f>
        <v>0</v>
      </c>
      <c r="Y230" s="10">
        <f>IF(AND(S230="Offshore Wind",Q230="Energy Only"),IF(J230=Queue_Subname_list!$L$5,M230,0)+IF(K230=Queue_Subname_list!$L$5,N230,0),0)</f>
        <v>0</v>
      </c>
      <c r="Z230" s="10">
        <f>IF(J230=Queue_Subname_list!$L$8,MIN(M230,P230),0)+IF(K230=Queue_Subname_list!$L$8,MIN(N230,P230),0)+IF(L230=Queue_Subname_list!$L$8,MIN(O230,P230),0)</f>
        <v>0</v>
      </c>
      <c r="AA230" s="10">
        <f>IF(Q230="Energy Only",0,IF(S230="Solar",MIN(Z230,P230),IF(S230="Solar-Hybrid",MIN(MAX(P230-T230,0)/INDEX(Queue_Subname_list!$R$5:$T$5,1,MATCH(AH230,Queue_Subname_list!$R$4:$T$4,0)),MAX(P230-T230*0.5,0)/INDEX(Queue_Subname_list!$U$5:$W$5,1,MATCH(AH230,Queue_Subname_list!$U$4:$W$4,0)),Z230),0)))</f>
        <v>0</v>
      </c>
      <c r="AB230" s="10">
        <f t="shared" si="17"/>
        <v>0</v>
      </c>
      <c r="AC230" s="10">
        <f>IF(J230=Queue_Subname_list!$L$3,MIN(M230,P230),0)+IF(K230=Queue_Subname_list!$L$3,MIN(N230,P230),0)+IF(L230=Queue_Subname_list!$L$3,MIN(O230,P230),0)</f>
        <v>0</v>
      </c>
      <c r="AD230" s="10">
        <f t="shared" si="18"/>
        <v>0</v>
      </c>
      <c r="AE230" s="10" t="s">
        <v>417</v>
      </c>
      <c r="AF230" s="10" t="s">
        <v>55</v>
      </c>
      <c r="AG230" s="10" t="s">
        <v>71</v>
      </c>
      <c r="AH230" s="10" t="str">
        <f t="shared" si="19"/>
        <v>SCE</v>
      </c>
      <c r="AI230" s="12" t="s">
        <v>542</v>
      </c>
      <c r="AJ230" s="12" t="str">
        <f>IFERROR(INDEX(Queue_Subname_list!$B$2:$B$598,MATCH($AI230,Queue_Subname_list!$A$2:$A$598,0),1),"not found")</f>
        <v>Mandalay</v>
      </c>
      <c r="AK230" s="12">
        <f>IFERROR(INDEX(Queue_Subname_list!$C$2:$C$598,MATCH($AI230,Queue_Subname_list!$A$2:$A$598,0),1),"not found")</f>
        <v>230</v>
      </c>
      <c r="AL230" s="12" cm="1">
        <f t="array" ref="AL230">IFERROR(MATCH(1,($AJ230=Substation_Info!$B$5:$B$322)*($AK230=Substation_Info!$C$5:$C$322),0),"notfound")</f>
        <v>156</v>
      </c>
      <c r="AM230" s="12">
        <f>IF($AL230="notfound",IFERROR(INDEX(Queue_Subname_list!$D$2:$D$594,MATCH($AI230,Queue_Subname_list!$A$2:$A$594,0),1),"not found"),0)</f>
        <v>0</v>
      </c>
      <c r="AN230" s="12">
        <f>IF($AL230="notfound",IFERROR(INDEX(Queue_Subname_list!$E$2:$E$594,MATCH($AI230,Queue_Subname_list!$A$2:$A$594,0),1),"not found"),0)</f>
        <v>0</v>
      </c>
      <c r="AO230" s="12" t="str" cm="1">
        <f t="array" ref="AO230">IF(AM230=0, "N/A",IFERROR(MATCH(1,($AM230=Substation_Info!$B$5:$B$322)*($AN230=Substation_Info!$C$5:$C$322),0),"notfound"))</f>
        <v>N/A</v>
      </c>
      <c r="AP230" s="12">
        <f t="shared" si="20"/>
        <v>1</v>
      </c>
      <c r="AQ230" s="11">
        <v>45108.291666666701</v>
      </c>
      <c r="AR230" s="11">
        <v>46218.291666666701</v>
      </c>
      <c r="AS230" s="10" t="s">
        <v>82</v>
      </c>
      <c r="AT230" s="10" t="s">
        <v>59</v>
      </c>
      <c r="AU230" s="10" t="s">
        <v>59</v>
      </c>
      <c r="AV230" s="10" t="s">
        <v>82</v>
      </c>
      <c r="AW230" s="10"/>
    </row>
    <row r="231" spans="1:49" s="26" customFormat="1" ht="25" x14ac:dyDescent="0.25">
      <c r="A231" s="32" t="s">
        <v>543</v>
      </c>
      <c r="B231" s="10">
        <v>1784</v>
      </c>
      <c r="C231" s="11">
        <v>43927</v>
      </c>
      <c r="D231" s="11">
        <v>43936.291666666701</v>
      </c>
      <c r="E231" s="10" t="s">
        <v>49</v>
      </c>
      <c r="F231" s="10" t="s">
        <v>473</v>
      </c>
      <c r="G231" s="10" t="s">
        <v>51</v>
      </c>
      <c r="H231" s="10"/>
      <c r="I231" s="10"/>
      <c r="J231" s="10" t="s">
        <v>51</v>
      </c>
      <c r="K231" s="10"/>
      <c r="L231" s="10"/>
      <c r="M231" s="10">
        <v>100</v>
      </c>
      <c r="N231" s="10"/>
      <c r="O231" s="10"/>
      <c r="P231" s="10">
        <v>100</v>
      </c>
      <c r="Q231" s="10" t="s">
        <v>65</v>
      </c>
      <c r="R231" s="10" t="s">
        <v>53</v>
      </c>
      <c r="S231" s="10" t="str" cm="1">
        <f t="array" ref="S231">IFERROR(INDEX(Queue_Subname_list!$K$3:$K$22,MATCH(1,($J231=Queue_Subname_list!$L$3:$L$22)*($K231=Queue_Subname_list!$M$3:$M$22)*($L231=Queue_Subname_list!$N$3:$N$22),0)),"Other")</f>
        <v>Wind Turbine</v>
      </c>
      <c r="T231" s="10">
        <f>IF(J231=Queue_Subname_list!$L$9,MIN(M231,P231),0)+IF(K231=Queue_Subname_list!$L$9,MIN(N231,P231),0)+IF(L231=Queue_Subname_list!$L$9,MIN(O231,P231),0)</f>
        <v>0</v>
      </c>
      <c r="U231" s="10">
        <f>IF(J231=Queue_Subname_list!$L$4,MIN(M231,P231),0)+IF(K231=Queue_Subname_list!$L$4,MIN(N231,P231),0)+IF(L231=Queue_Subname_list!$L$4,MIN(O231,P231),0)</f>
        <v>100</v>
      </c>
      <c r="V231" s="10">
        <f>IF(Q231="Energy Only",0,IF(S231="Wind Turbine",MIN(U231,P231),IF(OR(S231="Wind-Hybrid", S231="Wind-Solar-Hybrid"),MIN(MAX(P231-T231,0)/INDEX(Queue_Subname_list!$R$6:$T$6,1,MATCH(AH231,Queue_Subname_list!$R$4:$T$4,0)),U231),0)))</f>
        <v>100</v>
      </c>
      <c r="W231" s="10">
        <f t="shared" si="16"/>
        <v>0</v>
      </c>
      <c r="X231" s="10">
        <f>IF(AND(S231="Offshore Wind",OR(Q231="Full Capacity",Q231="Partial Capacity")),IF(J231=Queue_Subname_list!$L$5,M231,0)+IF(K231=Queue_Subname_list!$L$5,N231,0),0)</f>
        <v>0</v>
      </c>
      <c r="Y231" s="10">
        <f>IF(AND(S231="Offshore Wind",Q231="Energy Only"),IF(J231=Queue_Subname_list!$L$5,M231,0)+IF(K231=Queue_Subname_list!$L$5,N231,0),0)</f>
        <v>0</v>
      </c>
      <c r="Z231" s="10">
        <f>IF(J231=Queue_Subname_list!$L$8,MIN(M231,P231),0)+IF(K231=Queue_Subname_list!$L$8,MIN(N231,P231),0)+IF(L231=Queue_Subname_list!$L$8,MIN(O231,P231),0)</f>
        <v>0</v>
      </c>
      <c r="AA231" s="10">
        <f>IF(Q231="Energy Only",0,IF(S231="Solar",MIN(Z231,P231),IF(S231="Solar-Hybrid",MIN(MAX(P231-T231,0)/INDEX(Queue_Subname_list!$R$5:$T$5,1,MATCH(AH231,Queue_Subname_list!$R$4:$T$4,0)),MAX(P231-T231*0.5,0)/INDEX(Queue_Subname_list!$U$5:$W$5,1,MATCH(AH231,Queue_Subname_list!$U$4:$W$4,0)),Z231),0)))</f>
        <v>0</v>
      </c>
      <c r="AB231" s="10">
        <f t="shared" si="17"/>
        <v>0</v>
      </c>
      <c r="AC231" s="10">
        <f>IF(J231=Queue_Subname_list!$L$3,MIN(M231,P231),0)+IF(K231=Queue_Subname_list!$L$3,MIN(N231,P231),0)+IF(L231=Queue_Subname_list!$L$3,MIN(O231,P231),0)</f>
        <v>0</v>
      </c>
      <c r="AD231" s="10">
        <f t="shared" si="18"/>
        <v>0</v>
      </c>
      <c r="AE231" s="10" t="s">
        <v>101</v>
      </c>
      <c r="AF231" s="10" t="s">
        <v>55</v>
      </c>
      <c r="AG231" s="10" t="s">
        <v>71</v>
      </c>
      <c r="AH231" s="10" t="str">
        <f t="shared" si="19"/>
        <v>SCE</v>
      </c>
      <c r="AI231" s="12" t="s">
        <v>102</v>
      </c>
      <c r="AJ231" s="12" t="str">
        <f>IFERROR(INDEX(Queue_Subname_list!$B$2:$B$598,MATCH($AI231,Queue_Subname_list!$A$2:$A$598,0),1),"not found")</f>
        <v>Whirlwind</v>
      </c>
      <c r="AK231" s="12">
        <f>IFERROR(INDEX(Queue_Subname_list!$C$2:$C$598,MATCH($AI231,Queue_Subname_list!$A$2:$A$598,0),1),"not found")</f>
        <v>230</v>
      </c>
      <c r="AL231" s="12" cm="1">
        <f t="array" ref="AL231">IFERROR(MATCH(1,($AJ231=Substation_Info!$B$5:$B$322)*($AK231=Substation_Info!$C$5:$C$322),0),"notfound")</f>
        <v>314</v>
      </c>
      <c r="AM231" s="12">
        <f>IF($AL231="notfound",IFERROR(INDEX(Queue_Subname_list!$D$2:$D$594,MATCH($AI231,Queue_Subname_list!$A$2:$A$594,0),1),"not found"),0)</f>
        <v>0</v>
      </c>
      <c r="AN231" s="12">
        <f>IF($AL231="notfound",IFERROR(INDEX(Queue_Subname_list!$E$2:$E$594,MATCH($AI231,Queue_Subname_list!$A$2:$A$594,0),1),"not found"),0)</f>
        <v>0</v>
      </c>
      <c r="AO231" s="12" t="str" cm="1">
        <f t="array" ref="AO231">IF(AM231=0, "N/A",IFERROR(MATCH(1,($AM231=Substation_Info!$B$5:$B$322)*($AN231=Substation_Info!$C$5:$C$322),0),"notfound"))</f>
        <v>N/A</v>
      </c>
      <c r="AP231" s="12">
        <f t="shared" si="20"/>
        <v>1</v>
      </c>
      <c r="AQ231" s="11">
        <v>45627.333333333299</v>
      </c>
      <c r="AR231" s="11">
        <v>46127.291666666701</v>
      </c>
      <c r="AS231" s="10" t="s">
        <v>82</v>
      </c>
      <c r="AT231" s="10" t="s">
        <v>59</v>
      </c>
      <c r="AU231" s="10" t="s">
        <v>59</v>
      </c>
      <c r="AV231" s="10" t="s">
        <v>82</v>
      </c>
      <c r="AW231" s="10" t="s">
        <v>61</v>
      </c>
    </row>
    <row r="232" spans="1:49" s="26" customFormat="1" ht="25" x14ac:dyDescent="0.25">
      <c r="A232" s="32" t="s">
        <v>544</v>
      </c>
      <c r="B232" s="10">
        <v>1789</v>
      </c>
      <c r="C232" s="11">
        <v>43922</v>
      </c>
      <c r="D232" s="11">
        <v>43936.291666666701</v>
      </c>
      <c r="E232" s="10" t="s">
        <v>49</v>
      </c>
      <c r="F232" s="10" t="s">
        <v>473</v>
      </c>
      <c r="G232" s="10" t="s">
        <v>63</v>
      </c>
      <c r="H232" s="10" t="s">
        <v>74</v>
      </c>
      <c r="I232" s="10"/>
      <c r="J232" s="10" t="s">
        <v>70</v>
      </c>
      <c r="K232" s="10" t="s">
        <v>75</v>
      </c>
      <c r="L232" s="10"/>
      <c r="M232" s="10">
        <v>200</v>
      </c>
      <c r="N232" s="10">
        <v>200</v>
      </c>
      <c r="O232" s="10"/>
      <c r="P232" s="10">
        <v>200</v>
      </c>
      <c r="Q232" s="10" t="s">
        <v>65</v>
      </c>
      <c r="R232" s="10" t="s">
        <v>53</v>
      </c>
      <c r="S232" s="10" t="str" cm="1">
        <f t="array" ref="S232">IFERROR(INDEX(Queue_Subname_list!$K$3:$K$22,MATCH(1,($J232=Queue_Subname_list!$L$3:$L$22)*($K232=Queue_Subname_list!$M$3:$M$22)*($L232=Queue_Subname_list!$N$3:$N$22),0)),"Other")</f>
        <v>Solar-Hybrid</v>
      </c>
      <c r="T232" s="10">
        <f>IF(J232=Queue_Subname_list!$L$9,MIN(M232,P232),0)+IF(K232=Queue_Subname_list!$L$9,MIN(N232,P232),0)+IF(L232=Queue_Subname_list!$L$9,MIN(O232,P232),0)</f>
        <v>200</v>
      </c>
      <c r="U232" s="10">
        <f>IF(J232=Queue_Subname_list!$L$4,MIN(M232,P232),0)+IF(K232=Queue_Subname_list!$L$4,MIN(N232,P232),0)+IF(L232=Queue_Subname_list!$L$4,MIN(O232,P232),0)</f>
        <v>0</v>
      </c>
      <c r="V232" s="10">
        <f>IF(Q232="Energy Only",0,IF(S232="Wind Turbine",MIN(U232,P232),IF(OR(S232="Wind-Hybrid", S232="Wind-Solar-Hybrid"),MIN(MAX(P232-T232,0)/INDEX(Queue_Subname_list!$R$6:$T$6,1,MATCH(AH232,Queue_Subname_list!$R$4:$T$4,0)),U232),0)))</f>
        <v>0</v>
      </c>
      <c r="W232" s="10">
        <f t="shared" si="16"/>
        <v>0</v>
      </c>
      <c r="X232" s="10">
        <f>IF(AND(S232="Offshore Wind",OR(Q232="Full Capacity",Q232="Partial Capacity")),IF(J232=Queue_Subname_list!$L$5,M232,0)+IF(K232=Queue_Subname_list!$L$5,N232,0),0)</f>
        <v>0</v>
      </c>
      <c r="Y232" s="10">
        <f>IF(AND(S232="Offshore Wind",Q232="Energy Only"),IF(J232=Queue_Subname_list!$L$5,M232,0)+IF(K232=Queue_Subname_list!$L$5,N232,0),0)</f>
        <v>0</v>
      </c>
      <c r="Z232" s="10">
        <f>IF(J232=Queue_Subname_list!$L$8,MIN(M232,P232),0)+IF(K232=Queue_Subname_list!$L$8,MIN(N232,P232),0)+IF(L232=Queue_Subname_list!$L$8,MIN(O232,P232),0)</f>
        <v>200</v>
      </c>
      <c r="AA232" s="10">
        <f>IF(Q232="Energy Only",0,IF(S232="Solar",MIN(Z232,P232),IF(S232="Solar-Hybrid",MIN(MAX(P232-T232,0)/INDEX(Queue_Subname_list!$R$5:$T$5,1,MATCH(AH232,Queue_Subname_list!$R$4:$T$4,0)),MAX(P232-T232*0.5,0)/INDEX(Queue_Subname_list!$U$5:$W$5,1,MATCH(AH232,Queue_Subname_list!$U$4:$W$4,0)),Z232),0)))</f>
        <v>0</v>
      </c>
      <c r="AB232" s="10">
        <f t="shared" si="17"/>
        <v>200</v>
      </c>
      <c r="AC232" s="10">
        <f>IF(J232=Queue_Subname_list!$L$3,MIN(M232,P232),0)+IF(K232=Queue_Subname_list!$L$3,MIN(N232,P232),0)+IF(L232=Queue_Subname_list!$L$3,MIN(O232,P232),0)</f>
        <v>0</v>
      </c>
      <c r="AD232" s="10">
        <f t="shared" si="18"/>
        <v>0</v>
      </c>
      <c r="AE232" s="10" t="s">
        <v>195</v>
      </c>
      <c r="AF232" s="10" t="s">
        <v>55</v>
      </c>
      <c r="AG232" s="10" t="s">
        <v>71</v>
      </c>
      <c r="AH232" s="10" t="str">
        <f t="shared" si="19"/>
        <v>SCE</v>
      </c>
      <c r="AI232" s="12" t="s">
        <v>363</v>
      </c>
      <c r="AJ232" s="12" t="str">
        <f>IFERROR(INDEX(Queue_Subname_list!$B$2:$B$598,MATCH($AI232,Queue_Subname_list!$A$2:$A$598,0),1),"not found")</f>
        <v>Vestal</v>
      </c>
      <c r="AK232" s="12">
        <f>IFERROR(INDEX(Queue_Subname_list!$C$2:$C$598,MATCH($AI232,Queue_Subname_list!$A$2:$A$598,0),1),"not found")</f>
        <v>230</v>
      </c>
      <c r="AL232" s="12" cm="1">
        <f t="array" ref="AL232">IFERROR(MATCH(1,($AJ232=Substation_Info!$B$5:$B$322)*($AK232=Substation_Info!$C$5:$C$322),0),"notfound")</f>
        <v>297</v>
      </c>
      <c r="AM232" s="12">
        <f>IF($AL232="notfound",IFERROR(INDEX(Queue_Subname_list!$D$2:$D$594,MATCH($AI232,Queue_Subname_list!$A$2:$A$594,0),1),"not found"),0)</f>
        <v>0</v>
      </c>
      <c r="AN232" s="12">
        <f>IF($AL232="notfound",IFERROR(INDEX(Queue_Subname_list!$E$2:$E$594,MATCH($AI232,Queue_Subname_list!$A$2:$A$594,0),1),"not found"),0)</f>
        <v>0</v>
      </c>
      <c r="AO232" s="12" t="str" cm="1">
        <f t="array" ref="AO232">IF(AM232=0, "N/A",IFERROR(MATCH(1,($AM232=Substation_Info!$B$5:$B$322)*($AN232=Substation_Info!$C$5:$C$322),0),"notfound"))</f>
        <v>N/A</v>
      </c>
      <c r="AP232" s="12">
        <f t="shared" si="20"/>
        <v>1</v>
      </c>
      <c r="AQ232" s="11">
        <v>45017.291666666701</v>
      </c>
      <c r="AR232" s="11">
        <v>46266.291666666701</v>
      </c>
      <c r="AS232" s="10" t="s">
        <v>82</v>
      </c>
      <c r="AT232" s="10" t="s">
        <v>59</v>
      </c>
      <c r="AU232" s="10" t="s">
        <v>59</v>
      </c>
      <c r="AV232" s="10" t="s">
        <v>82</v>
      </c>
      <c r="AW232" s="10"/>
    </row>
    <row r="233" spans="1:49" s="26" customFormat="1" ht="25" x14ac:dyDescent="0.25">
      <c r="A233" s="32" t="s">
        <v>545</v>
      </c>
      <c r="B233" s="10">
        <v>1790</v>
      </c>
      <c r="C233" s="11">
        <v>43931</v>
      </c>
      <c r="D233" s="11">
        <v>43936.291666666701</v>
      </c>
      <c r="E233" s="10" t="s">
        <v>49</v>
      </c>
      <c r="F233" s="10" t="s">
        <v>473</v>
      </c>
      <c r="G233" s="10" t="s">
        <v>63</v>
      </c>
      <c r="H233" s="10" t="s">
        <v>74</v>
      </c>
      <c r="I233" s="10"/>
      <c r="J233" s="10" t="s">
        <v>70</v>
      </c>
      <c r="K233" s="10" t="s">
        <v>75</v>
      </c>
      <c r="L233" s="10"/>
      <c r="M233" s="10">
        <v>54.591419999999999</v>
      </c>
      <c r="N233" s="10">
        <v>54.591419999999999</v>
      </c>
      <c r="O233" s="10"/>
      <c r="P233" s="10">
        <v>100</v>
      </c>
      <c r="Q233" s="10" t="s">
        <v>92</v>
      </c>
      <c r="R233" s="10" t="s">
        <v>53</v>
      </c>
      <c r="S233" s="10" t="str" cm="1">
        <f t="array" ref="S233">IFERROR(INDEX(Queue_Subname_list!$K$3:$K$22,MATCH(1,($J233=Queue_Subname_list!$L$3:$L$22)*($K233=Queue_Subname_list!$M$3:$M$22)*($L233=Queue_Subname_list!$N$3:$N$22),0)),"Other")</f>
        <v>Solar-Hybrid</v>
      </c>
      <c r="T233" s="10">
        <f>IF(J233=Queue_Subname_list!$L$9,MIN(M233,P233),0)+IF(K233=Queue_Subname_list!$L$9,MIN(N233,P233),0)+IF(L233=Queue_Subname_list!$L$9,MIN(O233,P233),0)</f>
        <v>54.591419999999999</v>
      </c>
      <c r="U233" s="10">
        <f>IF(J233=Queue_Subname_list!$L$4,MIN(M233,P233),0)+IF(K233=Queue_Subname_list!$L$4,MIN(N233,P233),0)+IF(L233=Queue_Subname_list!$L$4,MIN(O233,P233),0)</f>
        <v>0</v>
      </c>
      <c r="V233" s="10">
        <f>IF(Q233="Energy Only",0,IF(S233="Wind Turbine",MIN(U233,P233),IF(OR(S233="Wind-Hybrid", S233="Wind-Solar-Hybrid"),MIN(MAX(P233-T233,0)/INDEX(Queue_Subname_list!$R$6:$T$6,1,MATCH(AH233,Queue_Subname_list!$R$4:$T$4,0)),U233),0)))</f>
        <v>0</v>
      </c>
      <c r="W233" s="10">
        <f t="shared" si="16"/>
        <v>0</v>
      </c>
      <c r="X233" s="10">
        <f>IF(AND(S233="Offshore Wind",OR(Q233="Full Capacity",Q233="Partial Capacity")),IF(J233=Queue_Subname_list!$L$5,M233,0)+IF(K233=Queue_Subname_list!$L$5,N233,0),0)</f>
        <v>0</v>
      </c>
      <c r="Y233" s="10">
        <f>IF(AND(S233="Offshore Wind",Q233="Energy Only"),IF(J233=Queue_Subname_list!$L$5,M233,0)+IF(K233=Queue_Subname_list!$L$5,N233,0),0)</f>
        <v>0</v>
      </c>
      <c r="Z233" s="10">
        <f>IF(J233=Queue_Subname_list!$L$8,MIN(M233,P233),0)+IF(K233=Queue_Subname_list!$L$8,MIN(N233,P233),0)+IF(L233=Queue_Subname_list!$L$8,MIN(O233,P233),0)</f>
        <v>54.591419999999999</v>
      </c>
      <c r="AA233" s="10">
        <f>IF(Q233="Energy Only",0,IF(S233="Solar",MIN(Z233,P233),IF(S233="Solar-Hybrid",MIN(MAX(P233-T233,0)/INDEX(Queue_Subname_list!$R$5:$T$5,1,MATCH(AH233,Queue_Subname_list!$R$4:$T$4,0)),MAX(P233-T233*0.5,0)/INDEX(Queue_Subname_list!$U$5:$W$5,1,MATCH(AH233,Queue_Subname_list!$U$4:$W$4,0)),Z233),0)))</f>
        <v>0</v>
      </c>
      <c r="AB233" s="10">
        <f t="shared" si="17"/>
        <v>54.591419999999999</v>
      </c>
      <c r="AC233" s="10">
        <f>IF(J233=Queue_Subname_list!$L$3,MIN(M233,P233),0)+IF(K233=Queue_Subname_list!$L$3,MIN(N233,P233),0)+IF(L233=Queue_Subname_list!$L$3,MIN(O233,P233),0)</f>
        <v>0</v>
      </c>
      <c r="AD233" s="10">
        <f t="shared" si="18"/>
        <v>0</v>
      </c>
      <c r="AE233" s="10" t="s">
        <v>101</v>
      </c>
      <c r="AF233" s="10" t="s">
        <v>55</v>
      </c>
      <c r="AG233" s="10" t="s">
        <v>71</v>
      </c>
      <c r="AH233" s="10" t="str">
        <f t="shared" si="19"/>
        <v>SCE</v>
      </c>
      <c r="AI233" s="12" t="s">
        <v>264</v>
      </c>
      <c r="AJ233" s="12" t="str">
        <f>IFERROR(INDEX(Queue_Subname_list!$B$2:$B$598,MATCH($AI233,Queue_Subname_list!$A$2:$A$598,0),1),"not found")</f>
        <v>Windhub</v>
      </c>
      <c r="AK233" s="12">
        <f>IFERROR(INDEX(Queue_Subname_list!$C$2:$C$598,MATCH($AI233,Queue_Subname_list!$A$2:$A$598,0),1),"not found")</f>
        <v>230</v>
      </c>
      <c r="AL233" s="12" cm="1">
        <f t="array" ref="AL233">IFERROR(MATCH(1,($AJ233=Substation_Info!$B$5:$B$322)*($AK233=Substation_Info!$C$5:$C$322),0),"notfound")</f>
        <v>316</v>
      </c>
      <c r="AM233" s="12">
        <f>IF($AL233="notfound",IFERROR(INDEX(Queue_Subname_list!$D$2:$D$594,MATCH($AI233,Queue_Subname_list!$A$2:$A$594,0),1),"not found"),0)</f>
        <v>0</v>
      </c>
      <c r="AN233" s="12">
        <f>IF($AL233="notfound",IFERROR(INDEX(Queue_Subname_list!$E$2:$E$594,MATCH($AI233,Queue_Subname_list!$A$2:$A$594,0),1),"not found"),0)</f>
        <v>0</v>
      </c>
      <c r="AO233" s="12" t="str" cm="1">
        <f t="array" ref="AO233">IF(AM233=0, "N/A",IFERROR(MATCH(1,($AM233=Substation_Info!$B$5:$B$322)*($AN233=Substation_Info!$C$5:$C$322),0),"notfound"))</f>
        <v>N/A</v>
      </c>
      <c r="AP233" s="12">
        <f t="shared" si="20"/>
        <v>1</v>
      </c>
      <c r="AQ233" s="11">
        <v>44910.333333333299</v>
      </c>
      <c r="AR233" s="11">
        <v>46068.333333333299</v>
      </c>
      <c r="AS233" s="10" t="s">
        <v>82</v>
      </c>
      <c r="AT233" s="10" t="s">
        <v>59</v>
      </c>
      <c r="AU233" s="10" t="s">
        <v>59</v>
      </c>
      <c r="AV233" s="10" t="s">
        <v>82</v>
      </c>
      <c r="AW233" s="10"/>
    </row>
    <row r="234" spans="1:49" s="26" customFormat="1" ht="25" x14ac:dyDescent="0.25">
      <c r="A234" s="32" t="s">
        <v>546</v>
      </c>
      <c r="B234" s="10">
        <v>1791</v>
      </c>
      <c r="C234" s="11">
        <v>43931</v>
      </c>
      <c r="D234" s="11">
        <v>43936.291666666701</v>
      </c>
      <c r="E234" s="10" t="s">
        <v>49</v>
      </c>
      <c r="F234" s="10" t="s">
        <v>473</v>
      </c>
      <c r="G234" s="10" t="s">
        <v>63</v>
      </c>
      <c r="H234" s="10"/>
      <c r="I234" s="10"/>
      <c r="J234" s="10" t="s">
        <v>70</v>
      </c>
      <c r="K234" s="10"/>
      <c r="L234" s="10"/>
      <c r="M234" s="10">
        <v>574.8854</v>
      </c>
      <c r="N234" s="10"/>
      <c r="O234" s="10"/>
      <c r="P234" s="10">
        <v>550</v>
      </c>
      <c r="Q234" s="10" t="s">
        <v>92</v>
      </c>
      <c r="R234" s="10"/>
      <c r="S234" s="10" t="str" cm="1">
        <f t="array" ref="S234">IFERROR(INDEX(Queue_Subname_list!$K$3:$K$22,MATCH(1,($J234=Queue_Subname_list!$L$3:$L$22)*($K234=Queue_Subname_list!$M$3:$M$22)*($L234=Queue_Subname_list!$N$3:$N$22),0)),"Other")</f>
        <v>Battery</v>
      </c>
      <c r="T234" s="10">
        <f>IF(J234=Queue_Subname_list!$L$9,MIN(M234,P234),0)+IF(K234=Queue_Subname_list!$L$9,MIN(N234,P234),0)+IF(L234=Queue_Subname_list!$L$9,MIN(O234,P234),0)</f>
        <v>550</v>
      </c>
      <c r="U234" s="10">
        <f>IF(J234=Queue_Subname_list!$L$4,MIN(M234,P234),0)+IF(K234=Queue_Subname_list!$L$4,MIN(N234,P234),0)+IF(L234=Queue_Subname_list!$L$4,MIN(O234,P234),0)</f>
        <v>0</v>
      </c>
      <c r="V234" s="10">
        <f>IF(Q234="Energy Only",0,IF(S234="Wind Turbine",MIN(U234,P234),IF(OR(S234="Wind-Hybrid", S234="Wind-Solar-Hybrid"),MIN(MAX(P234-T234,0)/INDEX(Queue_Subname_list!$R$6:$T$6,1,MATCH(AH234,Queue_Subname_list!$R$4:$T$4,0)),U234),0)))</f>
        <v>0</v>
      </c>
      <c r="W234" s="10">
        <f t="shared" si="16"/>
        <v>0</v>
      </c>
      <c r="X234" s="10">
        <f>IF(AND(S234="Offshore Wind",OR(Q234="Full Capacity",Q234="Partial Capacity")),IF(J234=Queue_Subname_list!$L$5,M234,0)+IF(K234=Queue_Subname_list!$L$5,N234,0),0)</f>
        <v>0</v>
      </c>
      <c r="Y234" s="10">
        <f>IF(AND(S234="Offshore Wind",Q234="Energy Only"),IF(J234=Queue_Subname_list!$L$5,M234,0)+IF(K234=Queue_Subname_list!$L$5,N234,0),0)</f>
        <v>0</v>
      </c>
      <c r="Z234" s="10">
        <f>IF(J234=Queue_Subname_list!$L$8,MIN(M234,P234),0)+IF(K234=Queue_Subname_list!$L$8,MIN(N234,P234),0)+IF(L234=Queue_Subname_list!$L$8,MIN(O234,P234),0)</f>
        <v>0</v>
      </c>
      <c r="AA234" s="10">
        <f>IF(Q234="Energy Only",0,IF(S234="Solar",MIN(Z234,P234),IF(S234="Solar-Hybrid",MIN(MAX(P234-T234,0)/INDEX(Queue_Subname_list!$R$5:$T$5,1,MATCH(AH234,Queue_Subname_list!$R$4:$T$4,0)),MAX(P234-T234*0.5,0)/INDEX(Queue_Subname_list!$U$5:$W$5,1,MATCH(AH234,Queue_Subname_list!$U$4:$W$4,0)),Z234),0)))</f>
        <v>0</v>
      </c>
      <c r="AB234" s="10">
        <f t="shared" si="17"/>
        <v>0</v>
      </c>
      <c r="AC234" s="10">
        <f>IF(J234=Queue_Subname_list!$L$3,MIN(M234,P234),0)+IF(K234=Queue_Subname_list!$L$3,MIN(N234,P234),0)+IF(L234=Queue_Subname_list!$L$3,MIN(O234,P234),0)</f>
        <v>0</v>
      </c>
      <c r="AD234" s="10">
        <f t="shared" si="18"/>
        <v>0</v>
      </c>
      <c r="AE234" s="10" t="s">
        <v>101</v>
      </c>
      <c r="AF234" s="10" t="s">
        <v>55</v>
      </c>
      <c r="AG234" s="10" t="s">
        <v>71</v>
      </c>
      <c r="AH234" s="10" t="str">
        <f t="shared" si="19"/>
        <v>SCE</v>
      </c>
      <c r="AI234" s="12" t="s">
        <v>264</v>
      </c>
      <c r="AJ234" s="12" t="str">
        <f>IFERROR(INDEX(Queue_Subname_list!$B$2:$B$598,MATCH($AI234,Queue_Subname_list!$A$2:$A$598,0),1),"not found")</f>
        <v>Windhub</v>
      </c>
      <c r="AK234" s="12">
        <f>IFERROR(INDEX(Queue_Subname_list!$C$2:$C$598,MATCH($AI234,Queue_Subname_list!$A$2:$A$598,0),1),"not found")</f>
        <v>230</v>
      </c>
      <c r="AL234" s="12" cm="1">
        <f t="array" ref="AL234">IFERROR(MATCH(1,($AJ234=Substation_Info!$B$5:$B$322)*($AK234=Substation_Info!$C$5:$C$322),0),"notfound")</f>
        <v>316</v>
      </c>
      <c r="AM234" s="12">
        <f>IF($AL234="notfound",IFERROR(INDEX(Queue_Subname_list!$D$2:$D$594,MATCH($AI234,Queue_Subname_list!$A$2:$A$594,0),1),"not found"),0)</f>
        <v>0</v>
      </c>
      <c r="AN234" s="12">
        <f>IF($AL234="notfound",IFERROR(INDEX(Queue_Subname_list!$E$2:$E$594,MATCH($AI234,Queue_Subname_list!$A$2:$A$594,0),1),"not found"),0)</f>
        <v>0</v>
      </c>
      <c r="AO234" s="12" t="str" cm="1">
        <f t="array" ref="AO234">IF(AM234=0, "N/A",IFERROR(MATCH(1,($AM234=Substation_Info!$B$5:$B$322)*($AN234=Substation_Info!$C$5:$C$322),0),"notfound"))</f>
        <v>N/A</v>
      </c>
      <c r="AP234" s="12">
        <f t="shared" si="20"/>
        <v>1</v>
      </c>
      <c r="AQ234" s="11">
        <v>45641.333333333299</v>
      </c>
      <c r="AR234" s="11">
        <v>46068.333333333299</v>
      </c>
      <c r="AS234" s="10" t="s">
        <v>82</v>
      </c>
      <c r="AT234" s="10" t="s">
        <v>59</v>
      </c>
      <c r="AU234" s="10" t="s">
        <v>59</v>
      </c>
      <c r="AV234" s="10" t="s">
        <v>82</v>
      </c>
      <c r="AW234" s="10"/>
    </row>
    <row r="235" spans="1:49" s="26" customFormat="1" ht="25" x14ac:dyDescent="0.25">
      <c r="A235" s="32" t="s">
        <v>547</v>
      </c>
      <c r="B235" s="10">
        <v>1792</v>
      </c>
      <c r="C235" s="11">
        <v>43924</v>
      </c>
      <c r="D235" s="11">
        <v>43936.291666666701</v>
      </c>
      <c r="E235" s="10" t="s">
        <v>49</v>
      </c>
      <c r="F235" s="10" t="s">
        <v>473</v>
      </c>
      <c r="G235" s="10" t="s">
        <v>63</v>
      </c>
      <c r="H235" s="10" t="s">
        <v>74</v>
      </c>
      <c r="I235" s="10"/>
      <c r="J235" s="10" t="s">
        <v>70</v>
      </c>
      <c r="K235" s="10" t="s">
        <v>75</v>
      </c>
      <c r="L235" s="10"/>
      <c r="M235" s="10">
        <v>102.96299999999999</v>
      </c>
      <c r="N235" s="10">
        <v>206.13</v>
      </c>
      <c r="O235" s="10"/>
      <c r="P235" s="10">
        <v>200</v>
      </c>
      <c r="Q235" s="10" t="s">
        <v>65</v>
      </c>
      <c r="R235" s="10" t="s">
        <v>53</v>
      </c>
      <c r="S235" s="10" t="str" cm="1">
        <f t="array" ref="S235">IFERROR(INDEX(Queue_Subname_list!$K$3:$K$22,MATCH(1,($J235=Queue_Subname_list!$L$3:$L$22)*($K235=Queue_Subname_list!$M$3:$M$22)*($L235=Queue_Subname_list!$N$3:$N$22),0)),"Other")</f>
        <v>Solar-Hybrid</v>
      </c>
      <c r="T235" s="10">
        <f>IF(J235=Queue_Subname_list!$L$9,MIN(M235,P235),0)+IF(K235=Queue_Subname_list!$L$9,MIN(N235,P235),0)+IF(L235=Queue_Subname_list!$L$9,MIN(O235,P235),0)</f>
        <v>102.96299999999999</v>
      </c>
      <c r="U235" s="10">
        <f>IF(J235=Queue_Subname_list!$L$4,MIN(M235,P235),0)+IF(K235=Queue_Subname_list!$L$4,MIN(N235,P235),0)+IF(L235=Queue_Subname_list!$L$4,MIN(O235,P235),0)</f>
        <v>0</v>
      </c>
      <c r="V235" s="10">
        <f>IF(Q235="Energy Only",0,IF(S235="Wind Turbine",MIN(U235,P235),IF(OR(S235="Wind-Hybrid", S235="Wind-Solar-Hybrid"),MIN(MAX(P235-T235,0)/INDEX(Queue_Subname_list!$R$6:$T$6,1,MATCH(AH235,Queue_Subname_list!$R$4:$T$4,0)),U235),0)))</f>
        <v>0</v>
      </c>
      <c r="W235" s="10">
        <f t="shared" si="16"/>
        <v>0</v>
      </c>
      <c r="X235" s="10">
        <f>IF(AND(S235="Offshore Wind",OR(Q235="Full Capacity",Q235="Partial Capacity")),IF(J235=Queue_Subname_list!$L$5,M235,0)+IF(K235=Queue_Subname_list!$L$5,N235,0),0)</f>
        <v>0</v>
      </c>
      <c r="Y235" s="10">
        <f>IF(AND(S235="Offshore Wind",Q235="Energy Only"),IF(J235=Queue_Subname_list!$L$5,M235,0)+IF(K235=Queue_Subname_list!$L$5,N235,0),0)</f>
        <v>0</v>
      </c>
      <c r="Z235" s="10">
        <f>IF(J235=Queue_Subname_list!$L$8,MIN(M235,P235),0)+IF(K235=Queue_Subname_list!$L$8,MIN(N235,P235),0)+IF(L235=Queue_Subname_list!$L$8,MIN(O235,P235),0)</f>
        <v>200</v>
      </c>
      <c r="AA235" s="10">
        <f>IF(Q235="Energy Only",0,IF(S235="Solar",MIN(Z235,P235),IF(S235="Solar-Hybrid",MIN(MAX(P235-T235,0)/INDEX(Queue_Subname_list!$R$5:$T$5,1,MATCH(AH235,Queue_Subname_list!$R$4:$T$4,0)),MAX(P235-T235*0.5,0)/INDEX(Queue_Subname_list!$U$5:$W$5,1,MATCH(AH235,Queue_Subname_list!$U$4:$W$4,0)),Z235),0)))</f>
        <v>200</v>
      </c>
      <c r="AB235" s="10">
        <f t="shared" si="17"/>
        <v>0</v>
      </c>
      <c r="AC235" s="10">
        <f>IF(J235=Queue_Subname_list!$L$3,MIN(M235,P235),0)+IF(K235=Queue_Subname_list!$L$3,MIN(N235,P235),0)+IF(L235=Queue_Subname_list!$L$3,MIN(O235,P235),0)</f>
        <v>0</v>
      </c>
      <c r="AD235" s="10">
        <f t="shared" si="18"/>
        <v>0</v>
      </c>
      <c r="AE235" s="10" t="s">
        <v>195</v>
      </c>
      <c r="AF235" s="10" t="s">
        <v>55</v>
      </c>
      <c r="AG235" s="10" t="s">
        <v>71</v>
      </c>
      <c r="AH235" s="10" t="str">
        <f t="shared" si="19"/>
        <v>SCE</v>
      </c>
      <c r="AI235" s="12" t="s">
        <v>548</v>
      </c>
      <c r="AJ235" s="12" t="str">
        <f>IFERROR(INDEX(Queue_Subname_list!$B$2:$B$598,MATCH($AI235,Queue_Subname_list!$A$2:$A$598,0),1),"not found")</f>
        <v>Vestal</v>
      </c>
      <c r="AK235" s="12">
        <f>IFERROR(INDEX(Queue_Subname_list!$C$2:$C$598,MATCH($AI235,Queue_Subname_list!$A$2:$A$598,0),1),"not found")</f>
        <v>230</v>
      </c>
      <c r="AL235" s="12" cm="1">
        <f t="array" ref="AL235">IFERROR(MATCH(1,($AJ235=Substation_Info!$B$5:$B$322)*($AK235=Substation_Info!$C$5:$C$322),0),"notfound")</f>
        <v>297</v>
      </c>
      <c r="AM235" s="12">
        <f>IF($AL235="notfound",IFERROR(INDEX(Queue_Subname_list!$D$2:$D$594,MATCH($AI235,Queue_Subname_list!$A$2:$A$594,0),1),"not found"),0)</f>
        <v>0</v>
      </c>
      <c r="AN235" s="12">
        <f>IF($AL235="notfound",IFERROR(INDEX(Queue_Subname_list!$E$2:$E$594,MATCH($AI235,Queue_Subname_list!$A$2:$A$594,0),1),"not found"),0)</f>
        <v>0</v>
      </c>
      <c r="AO235" s="12" t="str" cm="1">
        <f t="array" ref="AO235">IF(AM235=0, "N/A",IFERROR(MATCH(1,($AM235=Substation_Info!$B$5:$B$322)*($AN235=Substation_Info!$C$5:$C$322),0),"notfound"))</f>
        <v>N/A</v>
      </c>
      <c r="AP235" s="12">
        <f t="shared" si="20"/>
        <v>1</v>
      </c>
      <c r="AQ235" s="11">
        <v>45230.291666666701</v>
      </c>
      <c r="AR235" s="11">
        <v>46186.291666666701</v>
      </c>
      <c r="AS235" s="10" t="s">
        <v>82</v>
      </c>
      <c r="AT235" s="10" t="s">
        <v>59</v>
      </c>
      <c r="AU235" s="10" t="s">
        <v>59</v>
      </c>
      <c r="AV235" s="10" t="s">
        <v>82</v>
      </c>
      <c r="AW235" s="10"/>
    </row>
    <row r="236" spans="1:49" s="26" customFormat="1" ht="25" x14ac:dyDescent="0.25">
      <c r="A236" s="32" t="s">
        <v>549</v>
      </c>
      <c r="B236" s="10">
        <v>1795</v>
      </c>
      <c r="C236" s="11">
        <v>43922</v>
      </c>
      <c r="D236" s="11">
        <v>43936.291666666701</v>
      </c>
      <c r="E236" s="10" t="s">
        <v>49</v>
      </c>
      <c r="F236" s="10" t="s">
        <v>473</v>
      </c>
      <c r="G236" s="10" t="s">
        <v>63</v>
      </c>
      <c r="H236" s="10" t="s">
        <v>74</v>
      </c>
      <c r="I236" s="10"/>
      <c r="J236" s="10" t="s">
        <v>70</v>
      </c>
      <c r="K236" s="10" t="s">
        <v>75</v>
      </c>
      <c r="L236" s="10"/>
      <c r="M236" s="10">
        <v>450</v>
      </c>
      <c r="N236" s="10">
        <v>450</v>
      </c>
      <c r="O236" s="10"/>
      <c r="P236" s="10">
        <v>450</v>
      </c>
      <c r="Q236" s="10" t="s">
        <v>65</v>
      </c>
      <c r="R236" s="10" t="s">
        <v>53</v>
      </c>
      <c r="S236" s="10" t="str" cm="1">
        <f t="array" ref="S236">IFERROR(INDEX(Queue_Subname_list!$K$3:$K$22,MATCH(1,($J236=Queue_Subname_list!$L$3:$L$22)*($K236=Queue_Subname_list!$M$3:$M$22)*($L236=Queue_Subname_list!$N$3:$N$22),0)),"Other")</f>
        <v>Solar-Hybrid</v>
      </c>
      <c r="T236" s="10">
        <f>IF(J236=Queue_Subname_list!$L$9,MIN(M236,P236),0)+IF(K236=Queue_Subname_list!$L$9,MIN(N236,P236),0)+IF(L236=Queue_Subname_list!$L$9,MIN(O236,P236),0)</f>
        <v>450</v>
      </c>
      <c r="U236" s="10">
        <f>IF(J236=Queue_Subname_list!$L$4,MIN(M236,P236),0)+IF(K236=Queue_Subname_list!$L$4,MIN(N236,P236),0)+IF(L236=Queue_Subname_list!$L$4,MIN(O236,P236),0)</f>
        <v>0</v>
      </c>
      <c r="V236" s="10">
        <f>IF(Q236="Energy Only",0,IF(S236="Wind Turbine",MIN(U236,P236),IF(OR(S236="Wind-Hybrid", S236="Wind-Solar-Hybrid"),MIN(MAX(P236-T236,0)/INDEX(Queue_Subname_list!$R$6:$T$6,1,MATCH(AH236,Queue_Subname_list!$R$4:$T$4,0)),U236),0)))</f>
        <v>0</v>
      </c>
      <c r="W236" s="10">
        <f t="shared" si="16"/>
        <v>0</v>
      </c>
      <c r="X236" s="10">
        <f>IF(AND(S236="Offshore Wind",OR(Q236="Full Capacity",Q236="Partial Capacity")),IF(J236=Queue_Subname_list!$L$5,M236,0)+IF(K236=Queue_Subname_list!$L$5,N236,0),0)</f>
        <v>0</v>
      </c>
      <c r="Y236" s="10">
        <f>IF(AND(S236="Offshore Wind",Q236="Energy Only"),IF(J236=Queue_Subname_list!$L$5,M236,0)+IF(K236=Queue_Subname_list!$L$5,N236,0),0)</f>
        <v>0</v>
      </c>
      <c r="Z236" s="10">
        <f>IF(J236=Queue_Subname_list!$L$8,MIN(M236,P236),0)+IF(K236=Queue_Subname_list!$L$8,MIN(N236,P236),0)+IF(L236=Queue_Subname_list!$L$8,MIN(O236,P236),0)</f>
        <v>450</v>
      </c>
      <c r="AA236" s="10">
        <f>IF(Q236="Energy Only",0,IF(S236="Solar",MIN(Z236,P236),IF(S236="Solar-Hybrid",MIN(MAX(P236-T236,0)/INDEX(Queue_Subname_list!$R$5:$T$5,1,MATCH(AH236,Queue_Subname_list!$R$4:$T$4,0)),MAX(P236-T236*0.5,0)/INDEX(Queue_Subname_list!$U$5:$W$5,1,MATCH(AH236,Queue_Subname_list!$U$4:$W$4,0)),Z236),0)))</f>
        <v>0</v>
      </c>
      <c r="AB236" s="10">
        <f t="shared" si="17"/>
        <v>450</v>
      </c>
      <c r="AC236" s="10">
        <f>IF(J236=Queue_Subname_list!$L$3,MIN(M236,P236),0)+IF(K236=Queue_Subname_list!$L$3,MIN(N236,P236),0)+IF(L236=Queue_Subname_list!$L$3,MIN(O236,P236),0)</f>
        <v>0</v>
      </c>
      <c r="AD236" s="10">
        <f t="shared" si="18"/>
        <v>0</v>
      </c>
      <c r="AE236" s="10" t="s">
        <v>96</v>
      </c>
      <c r="AF236" s="10" t="s">
        <v>97</v>
      </c>
      <c r="AG236" s="10" t="s">
        <v>71</v>
      </c>
      <c r="AH236" s="10" t="str">
        <f t="shared" si="19"/>
        <v>SCE</v>
      </c>
      <c r="AI236" s="12" t="s">
        <v>368</v>
      </c>
      <c r="AJ236" s="12" t="str">
        <f>IFERROR(INDEX(Queue_Subname_list!$B$2:$B$598,MATCH($AI236,Queue_Subname_list!$A$2:$A$598,0),1),"not found")</f>
        <v>Mohave</v>
      </c>
      <c r="AK236" s="12">
        <f>IFERROR(INDEX(Queue_Subname_list!$C$2:$C$598,MATCH($AI236,Queue_Subname_list!$A$2:$A$598,0),1),"not found")</f>
        <v>500</v>
      </c>
      <c r="AL236" s="12" cm="1">
        <f t="array" ref="AL236">IFERROR(MATCH(1,($AJ236=Substation_Info!$B$5:$B$322)*($AK236=Substation_Info!$C$5:$C$322),0),"notfound")</f>
        <v>179</v>
      </c>
      <c r="AM236" s="12">
        <f>IF($AL236="notfound",IFERROR(INDEX(Queue_Subname_list!$D$2:$D$594,MATCH($AI236,Queue_Subname_list!$A$2:$A$594,0),1),"not found"),0)</f>
        <v>0</v>
      </c>
      <c r="AN236" s="12">
        <f>IF($AL236="notfound",IFERROR(INDEX(Queue_Subname_list!$E$2:$E$594,MATCH($AI236,Queue_Subname_list!$A$2:$A$594,0),1),"not found"),0)</f>
        <v>0</v>
      </c>
      <c r="AO236" s="12" t="str" cm="1">
        <f t="array" ref="AO236">IF(AM236=0, "N/A",IFERROR(MATCH(1,($AM236=Substation_Info!$B$5:$B$322)*($AN236=Substation_Info!$C$5:$C$322),0),"notfound"))</f>
        <v>N/A</v>
      </c>
      <c r="AP236" s="12">
        <f t="shared" si="20"/>
        <v>1</v>
      </c>
      <c r="AQ236" s="11">
        <v>45748.291666666701</v>
      </c>
      <c r="AR236" s="11">
        <v>46235.291666666701</v>
      </c>
      <c r="AS236" s="10" t="s">
        <v>82</v>
      </c>
      <c r="AT236" s="10" t="s">
        <v>59</v>
      </c>
      <c r="AU236" s="10" t="s">
        <v>59</v>
      </c>
      <c r="AV236" s="10" t="s">
        <v>82</v>
      </c>
      <c r="AW236" s="10"/>
    </row>
    <row r="237" spans="1:49" s="26" customFormat="1" ht="25" x14ac:dyDescent="0.25">
      <c r="A237" s="32" t="s">
        <v>550</v>
      </c>
      <c r="B237" s="10">
        <v>1796</v>
      </c>
      <c r="C237" s="11">
        <v>43935</v>
      </c>
      <c r="D237" s="11">
        <v>43936.291666666701</v>
      </c>
      <c r="E237" s="10" t="s">
        <v>49</v>
      </c>
      <c r="F237" s="10" t="s">
        <v>473</v>
      </c>
      <c r="G237" s="10" t="s">
        <v>63</v>
      </c>
      <c r="H237" s="10"/>
      <c r="I237" s="10"/>
      <c r="J237" s="10" t="s">
        <v>70</v>
      </c>
      <c r="K237" s="10"/>
      <c r="L237" s="10"/>
      <c r="M237" s="10">
        <v>256.29000000000002</v>
      </c>
      <c r="N237" s="10"/>
      <c r="O237" s="10"/>
      <c r="P237" s="10">
        <v>250</v>
      </c>
      <c r="Q237" s="10" t="s">
        <v>65</v>
      </c>
      <c r="R237" s="10"/>
      <c r="S237" s="10" t="str" cm="1">
        <f t="array" ref="S237">IFERROR(INDEX(Queue_Subname_list!$K$3:$K$22,MATCH(1,($J237=Queue_Subname_list!$L$3:$L$22)*($K237=Queue_Subname_list!$M$3:$M$22)*($L237=Queue_Subname_list!$N$3:$N$22),0)),"Other")</f>
        <v>Battery</v>
      </c>
      <c r="T237" s="10">
        <f>IF(J237=Queue_Subname_list!$L$9,MIN(M237,P237),0)+IF(K237=Queue_Subname_list!$L$9,MIN(N237,P237),0)+IF(L237=Queue_Subname_list!$L$9,MIN(O237,P237),0)</f>
        <v>250</v>
      </c>
      <c r="U237" s="10">
        <f>IF(J237=Queue_Subname_list!$L$4,MIN(M237,P237),0)+IF(K237=Queue_Subname_list!$L$4,MIN(N237,P237),0)+IF(L237=Queue_Subname_list!$L$4,MIN(O237,P237),0)</f>
        <v>0</v>
      </c>
      <c r="V237" s="10">
        <f>IF(Q237="Energy Only",0,IF(S237="Wind Turbine",MIN(U237,P237),IF(OR(S237="Wind-Hybrid", S237="Wind-Solar-Hybrid"),MIN(MAX(P237-T237,0)/INDEX(Queue_Subname_list!$R$6:$T$6,1,MATCH(AH237,Queue_Subname_list!$R$4:$T$4,0)),U237),0)))</f>
        <v>0</v>
      </c>
      <c r="W237" s="10">
        <f t="shared" si="16"/>
        <v>0</v>
      </c>
      <c r="X237" s="10">
        <f>IF(AND(S237="Offshore Wind",OR(Q237="Full Capacity",Q237="Partial Capacity")),IF(J237=Queue_Subname_list!$L$5,M237,0)+IF(K237=Queue_Subname_list!$L$5,N237,0),0)</f>
        <v>0</v>
      </c>
      <c r="Y237" s="10">
        <f>IF(AND(S237="Offshore Wind",Q237="Energy Only"),IF(J237=Queue_Subname_list!$L$5,M237,0)+IF(K237=Queue_Subname_list!$L$5,N237,0),0)</f>
        <v>0</v>
      </c>
      <c r="Z237" s="10">
        <f>IF(J237=Queue_Subname_list!$L$8,MIN(M237,P237),0)+IF(K237=Queue_Subname_list!$L$8,MIN(N237,P237),0)+IF(L237=Queue_Subname_list!$L$8,MIN(O237,P237),0)</f>
        <v>0</v>
      </c>
      <c r="AA237" s="10">
        <f>IF(Q237="Energy Only",0,IF(S237="Solar",MIN(Z237,P237),IF(S237="Solar-Hybrid",MIN(MAX(P237-T237,0)/INDEX(Queue_Subname_list!$R$5:$T$5,1,MATCH(AH237,Queue_Subname_list!$R$4:$T$4,0)),MAX(P237-T237*0.5,0)/INDEX(Queue_Subname_list!$U$5:$W$5,1,MATCH(AH237,Queue_Subname_list!$U$4:$W$4,0)),Z237),0)))</f>
        <v>0</v>
      </c>
      <c r="AB237" s="10">
        <f t="shared" si="17"/>
        <v>0</v>
      </c>
      <c r="AC237" s="10">
        <f>IF(J237=Queue_Subname_list!$L$3,MIN(M237,P237),0)+IF(K237=Queue_Subname_list!$L$3,MIN(N237,P237),0)+IF(L237=Queue_Subname_list!$L$3,MIN(O237,P237),0)</f>
        <v>0</v>
      </c>
      <c r="AD237" s="10">
        <f t="shared" si="18"/>
        <v>0</v>
      </c>
      <c r="AE237" s="10" t="s">
        <v>96</v>
      </c>
      <c r="AF237" s="10" t="s">
        <v>97</v>
      </c>
      <c r="AG237" s="10" t="s">
        <v>71</v>
      </c>
      <c r="AH237" s="10" t="str">
        <f t="shared" si="19"/>
        <v>SCE</v>
      </c>
      <c r="AI237" s="12" t="s">
        <v>551</v>
      </c>
      <c r="AJ237" s="12" t="str">
        <f>IFERROR(INDEX(Queue_Subname_list!$B$2:$B$598,MATCH($AI237,Queue_Subname_list!$A$2:$A$598,0),1),"not found")</f>
        <v>Eldorado</v>
      </c>
      <c r="AK237" s="12">
        <f>IFERROR(INDEX(Queue_Subname_list!$C$2:$C$598,MATCH($AI237,Queue_Subname_list!$A$2:$A$598,0),1),"not found")</f>
        <v>230</v>
      </c>
      <c r="AL237" s="12" cm="1">
        <f t="array" ref="AL237">IFERROR(MATCH(1,($AJ237=Substation_Info!$B$5:$B$322)*($AK237=Substation_Info!$C$5:$C$322),0),"notfound")</f>
        <v>76</v>
      </c>
      <c r="AM237" s="12">
        <f>IF($AL237="notfound",IFERROR(INDEX(Queue_Subname_list!$D$2:$D$594,MATCH($AI237,Queue_Subname_list!$A$2:$A$594,0),1),"not found"),0)</f>
        <v>0</v>
      </c>
      <c r="AN237" s="12">
        <f>IF($AL237="notfound",IFERROR(INDEX(Queue_Subname_list!$E$2:$E$594,MATCH($AI237,Queue_Subname_list!$A$2:$A$594,0),1),"not found"),0)</f>
        <v>0</v>
      </c>
      <c r="AO237" s="12" t="str" cm="1">
        <f t="array" ref="AO237">IF(AM237=0, "N/A",IFERROR(MATCH(1,($AM237=Substation_Info!$B$5:$B$322)*($AN237=Substation_Info!$C$5:$C$322),0),"notfound"))</f>
        <v>N/A</v>
      </c>
      <c r="AP237" s="12">
        <f t="shared" si="20"/>
        <v>1</v>
      </c>
      <c r="AQ237" s="11">
        <v>45505.291666666701</v>
      </c>
      <c r="AR237" s="11">
        <v>46143.291666666701</v>
      </c>
      <c r="AS237" s="10" t="s">
        <v>82</v>
      </c>
      <c r="AT237" s="10" t="s">
        <v>59</v>
      </c>
      <c r="AU237" s="10" t="s">
        <v>59</v>
      </c>
      <c r="AV237" s="10" t="s">
        <v>82</v>
      </c>
      <c r="AW237" s="10" t="s">
        <v>61</v>
      </c>
    </row>
    <row r="238" spans="1:49" s="26" customFormat="1" ht="25" x14ac:dyDescent="0.25">
      <c r="A238" s="32" t="s">
        <v>552</v>
      </c>
      <c r="B238" s="10">
        <v>1798</v>
      </c>
      <c r="C238" s="11">
        <v>43929</v>
      </c>
      <c r="D238" s="11">
        <v>43936.291666666701</v>
      </c>
      <c r="E238" s="10" t="s">
        <v>49</v>
      </c>
      <c r="F238" s="10" t="s">
        <v>473</v>
      </c>
      <c r="G238" s="10" t="s">
        <v>74</v>
      </c>
      <c r="H238" s="10" t="s">
        <v>63</v>
      </c>
      <c r="I238" s="10"/>
      <c r="J238" s="10" t="s">
        <v>75</v>
      </c>
      <c r="K238" s="10" t="s">
        <v>70</v>
      </c>
      <c r="L238" s="10"/>
      <c r="M238" s="10">
        <v>250</v>
      </c>
      <c r="N238" s="10">
        <v>250</v>
      </c>
      <c r="O238" s="10"/>
      <c r="P238" s="10">
        <v>250</v>
      </c>
      <c r="Q238" s="10" t="s">
        <v>65</v>
      </c>
      <c r="R238" s="10" t="s">
        <v>53</v>
      </c>
      <c r="S238" s="10" t="str" cm="1">
        <f t="array" ref="S238">IFERROR(INDEX(Queue_Subname_list!$K$3:$K$22,MATCH(1,($J238=Queue_Subname_list!$L$3:$L$22)*($K238=Queue_Subname_list!$M$3:$M$22)*($L238=Queue_Subname_list!$N$3:$N$22),0)),"Other")</f>
        <v>Solar-Hybrid</v>
      </c>
      <c r="T238" s="10">
        <f>IF(J238=Queue_Subname_list!$L$9,MIN(M238,P238),0)+IF(K238=Queue_Subname_list!$L$9,MIN(N238,P238),0)+IF(L238=Queue_Subname_list!$L$9,MIN(O238,P238),0)</f>
        <v>250</v>
      </c>
      <c r="U238" s="10">
        <f>IF(J238=Queue_Subname_list!$L$4,MIN(M238,P238),0)+IF(K238=Queue_Subname_list!$L$4,MIN(N238,P238),0)+IF(L238=Queue_Subname_list!$L$4,MIN(O238,P238),0)</f>
        <v>0</v>
      </c>
      <c r="V238" s="10">
        <f>IF(Q238="Energy Only",0,IF(S238="Wind Turbine",MIN(U238,P238),IF(OR(S238="Wind-Hybrid", S238="Wind-Solar-Hybrid"),MIN(MAX(P238-T238,0)/INDEX(Queue_Subname_list!$R$6:$T$6,1,MATCH(AH238,Queue_Subname_list!$R$4:$T$4,0)),U238),0)))</f>
        <v>0</v>
      </c>
      <c r="W238" s="10">
        <f t="shared" si="16"/>
        <v>0</v>
      </c>
      <c r="X238" s="10">
        <f>IF(AND(S238="Offshore Wind",OR(Q238="Full Capacity",Q238="Partial Capacity")),IF(J238=Queue_Subname_list!$L$5,M238,0)+IF(K238=Queue_Subname_list!$L$5,N238,0),0)</f>
        <v>0</v>
      </c>
      <c r="Y238" s="10">
        <f>IF(AND(S238="Offshore Wind",Q238="Energy Only"),IF(J238=Queue_Subname_list!$L$5,M238,0)+IF(K238=Queue_Subname_list!$L$5,N238,0),0)</f>
        <v>0</v>
      </c>
      <c r="Z238" s="10">
        <f>IF(J238=Queue_Subname_list!$L$8,MIN(M238,P238),0)+IF(K238=Queue_Subname_list!$L$8,MIN(N238,P238),0)+IF(L238=Queue_Subname_list!$L$8,MIN(O238,P238),0)</f>
        <v>250</v>
      </c>
      <c r="AA238" s="10">
        <f>IF(Q238="Energy Only",0,IF(S238="Solar",MIN(Z238,P238),IF(S238="Solar-Hybrid",MIN(MAX(P238-T238,0)/INDEX(Queue_Subname_list!$R$5:$T$5,1,MATCH(AH238,Queue_Subname_list!$R$4:$T$4,0)),MAX(P238-T238*0.5,0)/INDEX(Queue_Subname_list!$U$5:$W$5,1,MATCH(AH238,Queue_Subname_list!$U$4:$W$4,0)),Z238),0)))</f>
        <v>0</v>
      </c>
      <c r="AB238" s="10">
        <f t="shared" si="17"/>
        <v>250</v>
      </c>
      <c r="AC238" s="10">
        <f>IF(J238=Queue_Subname_list!$L$3,MIN(M238,P238),0)+IF(K238=Queue_Subname_list!$L$3,MIN(N238,P238),0)+IF(L238=Queue_Subname_list!$L$3,MIN(O238,P238),0)</f>
        <v>0</v>
      </c>
      <c r="AD238" s="10">
        <f t="shared" si="18"/>
        <v>0</v>
      </c>
      <c r="AE238" s="10" t="s">
        <v>553</v>
      </c>
      <c r="AF238" s="10" t="s">
        <v>55</v>
      </c>
      <c r="AG238" s="10" t="s">
        <v>163</v>
      </c>
      <c r="AH238" s="10" t="str">
        <f t="shared" si="19"/>
        <v>SCE</v>
      </c>
      <c r="AI238" s="12" t="s">
        <v>442</v>
      </c>
      <c r="AJ238" s="12" t="str">
        <f>IFERROR(INDEX(Queue_Subname_list!$B$2:$B$598,MATCH($AI238,Queue_Subname_list!$A$2:$A$598,0),1),"not found")</f>
        <v>Trout Canyon (fka Crazy Eyes)</v>
      </c>
      <c r="AK238" s="12">
        <f>IFERROR(INDEX(Queue_Subname_list!$C$2:$C$598,MATCH($AI238,Queue_Subname_list!$A$2:$A$598,0),1),"not found")</f>
        <v>230</v>
      </c>
      <c r="AL238" s="12" cm="1">
        <f t="array" ref="AL238">IFERROR(MATCH(1,($AJ238=Substation_Info!$B$5:$B$322)*($AK238=Substation_Info!$C$5:$C$322),0),"notfound")</f>
        <v>289</v>
      </c>
      <c r="AM238" s="12">
        <f>IF($AL238="notfound",IFERROR(INDEX(Queue_Subname_list!$D$2:$D$594,MATCH($AI238,Queue_Subname_list!$A$2:$A$594,0),1),"not found"),0)</f>
        <v>0</v>
      </c>
      <c r="AN238" s="12">
        <f>IF($AL238="notfound",IFERROR(INDEX(Queue_Subname_list!$E$2:$E$594,MATCH($AI238,Queue_Subname_list!$A$2:$A$594,0),1),"not found"),0)</f>
        <v>0</v>
      </c>
      <c r="AO238" s="12" t="str" cm="1">
        <f t="array" ref="AO238">IF(AM238=0, "N/A",IFERROR(MATCH(1,($AM238=Substation_Info!$B$5:$B$322)*($AN238=Substation_Info!$C$5:$C$322),0),"notfound"))</f>
        <v>N/A</v>
      </c>
      <c r="AP238" s="12">
        <f t="shared" si="20"/>
        <v>1</v>
      </c>
      <c r="AQ238" s="11">
        <v>44911.333333333299</v>
      </c>
      <c r="AR238" s="11">
        <v>46174.291666666701</v>
      </c>
      <c r="AS238" s="10" t="s">
        <v>82</v>
      </c>
      <c r="AT238" s="10" t="s">
        <v>59</v>
      </c>
      <c r="AU238" s="10" t="s">
        <v>59</v>
      </c>
      <c r="AV238" s="10" t="s">
        <v>82</v>
      </c>
      <c r="AW238" s="10"/>
    </row>
    <row r="239" spans="1:49" s="26" customFormat="1" ht="37.5" x14ac:dyDescent="0.25">
      <c r="A239" s="32" t="s">
        <v>554</v>
      </c>
      <c r="B239" s="10">
        <v>1799</v>
      </c>
      <c r="C239" s="11">
        <v>43923</v>
      </c>
      <c r="D239" s="11">
        <v>43936.291666666701</v>
      </c>
      <c r="E239" s="10" t="s">
        <v>49</v>
      </c>
      <c r="F239" s="10" t="s">
        <v>473</v>
      </c>
      <c r="G239" s="10" t="s">
        <v>63</v>
      </c>
      <c r="H239" s="10" t="s">
        <v>74</v>
      </c>
      <c r="I239" s="10"/>
      <c r="J239" s="10" t="s">
        <v>70</v>
      </c>
      <c r="K239" s="10" t="s">
        <v>75</v>
      </c>
      <c r="L239" s="10"/>
      <c r="M239" s="10">
        <v>203.8</v>
      </c>
      <c r="N239" s="10">
        <v>203.8</v>
      </c>
      <c r="O239" s="10"/>
      <c r="P239" s="10">
        <v>200</v>
      </c>
      <c r="Q239" s="10" t="s">
        <v>65</v>
      </c>
      <c r="R239" s="10" t="s">
        <v>53</v>
      </c>
      <c r="S239" s="10" t="str" cm="1">
        <f t="array" ref="S239">IFERROR(INDEX(Queue_Subname_list!$K$3:$K$22,MATCH(1,($J239=Queue_Subname_list!$L$3:$L$22)*($K239=Queue_Subname_list!$M$3:$M$22)*($L239=Queue_Subname_list!$N$3:$N$22),0)),"Other")</f>
        <v>Solar-Hybrid</v>
      </c>
      <c r="T239" s="10">
        <f>IF(J239=Queue_Subname_list!$L$9,MIN(M239,P239),0)+IF(K239=Queue_Subname_list!$L$9,MIN(N239,P239),0)+IF(L239=Queue_Subname_list!$L$9,MIN(O239,P239),0)</f>
        <v>200</v>
      </c>
      <c r="U239" s="10">
        <f>IF(J239=Queue_Subname_list!$L$4,MIN(M239,P239),0)+IF(K239=Queue_Subname_list!$L$4,MIN(N239,P239),0)+IF(L239=Queue_Subname_list!$L$4,MIN(O239,P239),0)</f>
        <v>0</v>
      </c>
      <c r="V239" s="10">
        <f>IF(Q239="Energy Only",0,IF(S239="Wind Turbine",MIN(U239,P239),IF(OR(S239="Wind-Hybrid", S239="Wind-Solar-Hybrid"),MIN(MAX(P239-T239,0)/INDEX(Queue_Subname_list!$R$6:$T$6,1,MATCH(AH239,Queue_Subname_list!$R$4:$T$4,0)),U239),0)))</f>
        <v>0</v>
      </c>
      <c r="W239" s="10">
        <f t="shared" si="16"/>
        <v>0</v>
      </c>
      <c r="X239" s="10">
        <f>IF(AND(S239="Offshore Wind",OR(Q239="Full Capacity",Q239="Partial Capacity")),IF(J239=Queue_Subname_list!$L$5,M239,0)+IF(K239=Queue_Subname_list!$L$5,N239,0),0)</f>
        <v>0</v>
      </c>
      <c r="Y239" s="10">
        <f>IF(AND(S239="Offshore Wind",Q239="Energy Only"),IF(J239=Queue_Subname_list!$L$5,M239,0)+IF(K239=Queue_Subname_list!$L$5,N239,0),0)</f>
        <v>0</v>
      </c>
      <c r="Z239" s="10">
        <f>IF(J239=Queue_Subname_list!$L$8,MIN(M239,P239),0)+IF(K239=Queue_Subname_list!$L$8,MIN(N239,P239),0)+IF(L239=Queue_Subname_list!$L$8,MIN(O239,P239),0)</f>
        <v>200</v>
      </c>
      <c r="AA239" s="10">
        <f>IF(Q239="Energy Only",0,IF(S239="Solar",MIN(Z239,P239),IF(S239="Solar-Hybrid",MIN(MAX(P239-T239,0)/INDEX(Queue_Subname_list!$R$5:$T$5,1,MATCH(AH239,Queue_Subname_list!$R$4:$T$4,0)),MAX(P239-T239*0.5,0)/INDEX(Queue_Subname_list!$U$5:$W$5,1,MATCH(AH239,Queue_Subname_list!$U$4:$W$4,0)),Z239),0)))</f>
        <v>0</v>
      </c>
      <c r="AB239" s="10">
        <f t="shared" si="17"/>
        <v>200</v>
      </c>
      <c r="AC239" s="10">
        <f>IF(J239=Queue_Subname_list!$L$3,MIN(M239,P239),0)+IF(K239=Queue_Subname_list!$L$3,MIN(N239,P239),0)+IF(L239=Queue_Subname_list!$L$3,MIN(O239,P239),0)</f>
        <v>0</v>
      </c>
      <c r="AD239" s="10">
        <f t="shared" si="18"/>
        <v>0</v>
      </c>
      <c r="AE239" s="10" t="s">
        <v>96</v>
      </c>
      <c r="AF239" s="10" t="s">
        <v>97</v>
      </c>
      <c r="AG239" s="10" t="s">
        <v>163</v>
      </c>
      <c r="AH239" s="10" t="str">
        <f t="shared" si="19"/>
        <v>SCE</v>
      </c>
      <c r="AI239" s="12" t="s">
        <v>444</v>
      </c>
      <c r="AJ239" s="12" t="str">
        <f>IFERROR(INDEX(Queue_Subname_list!$B$2:$B$598,MATCH($AI239,Queue_Subname_list!$A$2:$A$598,0),1),"not found")</f>
        <v>Trout Canyon (fka Crazy Eyes)</v>
      </c>
      <c r="AK239" s="12">
        <f>IFERROR(INDEX(Queue_Subname_list!$C$2:$C$598,MATCH($AI239,Queue_Subname_list!$A$2:$A$598,0),1),"not found")</f>
        <v>230</v>
      </c>
      <c r="AL239" s="12" cm="1">
        <f t="array" ref="AL239">IFERROR(MATCH(1,($AJ239=Substation_Info!$B$5:$B$322)*($AK239=Substation_Info!$C$5:$C$322),0),"notfound")</f>
        <v>289</v>
      </c>
      <c r="AM239" s="12">
        <f>IF($AL239="notfound",IFERROR(INDEX(Queue_Subname_list!$D$2:$D$594,MATCH($AI239,Queue_Subname_list!$A$2:$A$594,0),1),"not found"),0)</f>
        <v>0</v>
      </c>
      <c r="AN239" s="12">
        <f>IF($AL239="notfound",IFERROR(INDEX(Queue_Subname_list!$E$2:$E$594,MATCH($AI239,Queue_Subname_list!$A$2:$A$594,0),1),"not found"),0)</f>
        <v>0</v>
      </c>
      <c r="AO239" s="12" t="str" cm="1">
        <f t="array" ref="AO239">IF(AM239=0, "N/A",IFERROR(MATCH(1,($AM239=Substation_Info!$B$5:$B$322)*($AN239=Substation_Info!$C$5:$C$322),0),"notfound"))</f>
        <v>N/A</v>
      </c>
      <c r="AP239" s="12">
        <f t="shared" si="20"/>
        <v>1</v>
      </c>
      <c r="AQ239" s="11">
        <v>45565.291666666701</v>
      </c>
      <c r="AR239" s="11">
        <v>45565.291666666701</v>
      </c>
      <c r="AS239" s="10" t="s">
        <v>82</v>
      </c>
      <c r="AT239" s="10" t="s">
        <v>59</v>
      </c>
      <c r="AU239" s="10" t="s">
        <v>59</v>
      </c>
      <c r="AV239" s="10" t="s">
        <v>82</v>
      </c>
      <c r="AW239" s="10"/>
    </row>
    <row r="240" spans="1:49" s="26" customFormat="1" ht="25" x14ac:dyDescent="0.25">
      <c r="A240" s="32" t="s">
        <v>555</v>
      </c>
      <c r="B240" s="10">
        <v>1800</v>
      </c>
      <c r="C240" s="11">
        <v>43921</v>
      </c>
      <c r="D240" s="11">
        <v>43936.291666666701</v>
      </c>
      <c r="E240" s="10" t="s">
        <v>49</v>
      </c>
      <c r="F240" s="10" t="s">
        <v>473</v>
      </c>
      <c r="G240" s="10" t="s">
        <v>63</v>
      </c>
      <c r="H240" s="10" t="s">
        <v>74</v>
      </c>
      <c r="I240" s="10"/>
      <c r="J240" s="10" t="s">
        <v>70</v>
      </c>
      <c r="K240" s="10" t="s">
        <v>75</v>
      </c>
      <c r="L240" s="10"/>
      <c r="M240" s="10">
        <v>408.24</v>
      </c>
      <c r="N240" s="10">
        <v>409.2</v>
      </c>
      <c r="O240" s="10"/>
      <c r="P240" s="10">
        <v>400</v>
      </c>
      <c r="Q240" s="10" t="s">
        <v>65</v>
      </c>
      <c r="R240" s="10" t="s">
        <v>53</v>
      </c>
      <c r="S240" s="10" t="str" cm="1">
        <f t="array" ref="S240">IFERROR(INDEX(Queue_Subname_list!$K$3:$K$22,MATCH(1,($J240=Queue_Subname_list!$L$3:$L$22)*($K240=Queue_Subname_list!$M$3:$M$22)*($L240=Queue_Subname_list!$N$3:$N$22),0)),"Other")</f>
        <v>Solar-Hybrid</v>
      </c>
      <c r="T240" s="10">
        <f>IF(J240=Queue_Subname_list!$L$9,MIN(M240,P240),0)+IF(K240=Queue_Subname_list!$L$9,MIN(N240,P240),0)+IF(L240=Queue_Subname_list!$L$9,MIN(O240,P240),0)</f>
        <v>400</v>
      </c>
      <c r="U240" s="10">
        <f>IF(J240=Queue_Subname_list!$L$4,MIN(M240,P240),0)+IF(K240=Queue_Subname_list!$L$4,MIN(N240,P240),0)+IF(L240=Queue_Subname_list!$L$4,MIN(O240,P240),0)</f>
        <v>0</v>
      </c>
      <c r="V240" s="10">
        <f>IF(Q240="Energy Only",0,IF(S240="Wind Turbine",MIN(U240,P240),IF(OR(S240="Wind-Hybrid", S240="Wind-Solar-Hybrid"),MIN(MAX(P240-T240,0)/INDEX(Queue_Subname_list!$R$6:$T$6,1,MATCH(AH240,Queue_Subname_list!$R$4:$T$4,0)),U240),0)))</f>
        <v>0</v>
      </c>
      <c r="W240" s="10">
        <f t="shared" si="16"/>
        <v>0</v>
      </c>
      <c r="X240" s="10">
        <f>IF(AND(S240="Offshore Wind",OR(Q240="Full Capacity",Q240="Partial Capacity")),IF(J240=Queue_Subname_list!$L$5,M240,0)+IF(K240=Queue_Subname_list!$L$5,N240,0),0)</f>
        <v>0</v>
      </c>
      <c r="Y240" s="10">
        <f>IF(AND(S240="Offshore Wind",Q240="Energy Only"),IF(J240=Queue_Subname_list!$L$5,M240,0)+IF(K240=Queue_Subname_list!$L$5,N240,0),0)</f>
        <v>0</v>
      </c>
      <c r="Z240" s="10">
        <f>IF(J240=Queue_Subname_list!$L$8,MIN(M240,P240),0)+IF(K240=Queue_Subname_list!$L$8,MIN(N240,P240),0)+IF(L240=Queue_Subname_list!$L$8,MIN(O240,P240),0)</f>
        <v>400</v>
      </c>
      <c r="AA240" s="10">
        <f>IF(Q240="Energy Only",0,IF(S240="Solar",MIN(Z240,P240),IF(S240="Solar-Hybrid",MIN(MAX(P240-T240,0)/INDEX(Queue_Subname_list!$R$5:$T$5,1,MATCH(AH240,Queue_Subname_list!$R$4:$T$4,0)),MAX(P240-T240*0.5,0)/INDEX(Queue_Subname_list!$U$5:$W$5,1,MATCH(AH240,Queue_Subname_list!$U$4:$W$4,0)),Z240),0)))</f>
        <v>0</v>
      </c>
      <c r="AB240" s="10">
        <f t="shared" si="17"/>
        <v>400</v>
      </c>
      <c r="AC240" s="10">
        <f>IF(J240=Queue_Subname_list!$L$3,MIN(M240,P240),0)+IF(K240=Queue_Subname_list!$L$3,MIN(N240,P240),0)+IF(L240=Queue_Subname_list!$L$3,MIN(O240,P240),0)</f>
        <v>0</v>
      </c>
      <c r="AD240" s="10">
        <f t="shared" si="18"/>
        <v>0</v>
      </c>
      <c r="AE240" s="10" t="s">
        <v>96</v>
      </c>
      <c r="AF240" s="10" t="s">
        <v>97</v>
      </c>
      <c r="AG240" s="10" t="s">
        <v>163</v>
      </c>
      <c r="AH240" s="10" t="str">
        <f t="shared" si="19"/>
        <v>SCE</v>
      </c>
      <c r="AI240" s="12" t="s">
        <v>442</v>
      </c>
      <c r="AJ240" s="12" t="str">
        <f>IFERROR(INDEX(Queue_Subname_list!$B$2:$B$598,MATCH($AI240,Queue_Subname_list!$A$2:$A$598,0),1),"not found")</f>
        <v>Trout Canyon (fka Crazy Eyes)</v>
      </c>
      <c r="AK240" s="12">
        <f>IFERROR(INDEX(Queue_Subname_list!$C$2:$C$598,MATCH($AI240,Queue_Subname_list!$A$2:$A$598,0),1),"not found")</f>
        <v>230</v>
      </c>
      <c r="AL240" s="12" cm="1">
        <f t="array" ref="AL240">IFERROR(MATCH(1,($AJ240=Substation_Info!$B$5:$B$322)*($AK240=Substation_Info!$C$5:$C$322),0),"notfound")</f>
        <v>289</v>
      </c>
      <c r="AM240" s="12">
        <f>IF($AL240="notfound",IFERROR(INDEX(Queue_Subname_list!$D$2:$D$594,MATCH($AI240,Queue_Subname_list!$A$2:$A$594,0),1),"not found"),0)</f>
        <v>0</v>
      </c>
      <c r="AN240" s="12">
        <f>IF($AL240="notfound",IFERROR(INDEX(Queue_Subname_list!$E$2:$E$594,MATCH($AI240,Queue_Subname_list!$A$2:$A$594,0),1),"not found"),0)</f>
        <v>0</v>
      </c>
      <c r="AO240" s="12" t="str" cm="1">
        <f t="array" ref="AO240">IF(AM240=0, "N/A",IFERROR(MATCH(1,($AM240=Substation_Info!$B$5:$B$322)*($AN240=Substation_Info!$C$5:$C$322),0),"notfound"))</f>
        <v>N/A</v>
      </c>
      <c r="AP240" s="12">
        <f t="shared" si="20"/>
        <v>1</v>
      </c>
      <c r="AQ240" s="11">
        <v>45657.333333333299</v>
      </c>
      <c r="AR240" s="11">
        <v>45992.333333333299</v>
      </c>
      <c r="AS240" s="10" t="s">
        <v>82</v>
      </c>
      <c r="AT240" s="10" t="s">
        <v>59</v>
      </c>
      <c r="AU240" s="10" t="s">
        <v>59</v>
      </c>
      <c r="AV240" s="10" t="s">
        <v>82</v>
      </c>
      <c r="AW240" s="10"/>
    </row>
    <row r="241" spans="1:49" s="26" customFormat="1" ht="37.5" x14ac:dyDescent="0.25">
      <c r="A241" s="32" t="s">
        <v>556</v>
      </c>
      <c r="B241" s="10">
        <v>1801</v>
      </c>
      <c r="C241" s="11">
        <v>43923</v>
      </c>
      <c r="D241" s="11">
        <v>43936.291666666701</v>
      </c>
      <c r="E241" s="10" t="s">
        <v>49</v>
      </c>
      <c r="F241" s="10" t="s">
        <v>473</v>
      </c>
      <c r="G241" s="10" t="s">
        <v>74</v>
      </c>
      <c r="H241" s="10" t="s">
        <v>63</v>
      </c>
      <c r="I241" s="10"/>
      <c r="J241" s="10" t="s">
        <v>75</v>
      </c>
      <c r="K241" s="10" t="s">
        <v>70</v>
      </c>
      <c r="L241" s="10"/>
      <c r="M241" s="10">
        <v>210.23</v>
      </c>
      <c r="N241" s="10">
        <v>210.23</v>
      </c>
      <c r="O241" s="10"/>
      <c r="P241" s="10">
        <v>200</v>
      </c>
      <c r="Q241" s="10" t="s">
        <v>92</v>
      </c>
      <c r="R241" s="10" t="s">
        <v>53</v>
      </c>
      <c r="S241" s="10" t="str" cm="1">
        <f t="array" ref="S241">IFERROR(INDEX(Queue_Subname_list!$K$3:$K$22,MATCH(1,($J241=Queue_Subname_list!$L$3:$L$22)*($K241=Queue_Subname_list!$M$3:$M$22)*($L241=Queue_Subname_list!$N$3:$N$22),0)),"Other")</f>
        <v>Solar-Hybrid</v>
      </c>
      <c r="T241" s="10">
        <f>IF(J241=Queue_Subname_list!$L$9,MIN(M241,P241),0)+IF(K241=Queue_Subname_list!$L$9,MIN(N241,P241),0)+IF(L241=Queue_Subname_list!$L$9,MIN(O241,P241),0)</f>
        <v>200</v>
      </c>
      <c r="U241" s="10">
        <f>IF(J241=Queue_Subname_list!$L$4,MIN(M241,P241),0)+IF(K241=Queue_Subname_list!$L$4,MIN(N241,P241),0)+IF(L241=Queue_Subname_list!$L$4,MIN(O241,P241),0)</f>
        <v>0</v>
      </c>
      <c r="V241" s="10">
        <f>IF(Q241="Energy Only",0,IF(S241="Wind Turbine",MIN(U241,P241),IF(OR(S241="Wind-Hybrid", S241="Wind-Solar-Hybrid"),MIN(MAX(P241-T241,0)/INDEX(Queue_Subname_list!$R$6:$T$6,1,MATCH(AH241,Queue_Subname_list!$R$4:$T$4,0)),U241),0)))</f>
        <v>0</v>
      </c>
      <c r="W241" s="10">
        <f t="shared" si="16"/>
        <v>0</v>
      </c>
      <c r="X241" s="10">
        <f>IF(AND(S241="Offshore Wind",OR(Q241="Full Capacity",Q241="Partial Capacity")),IF(J241=Queue_Subname_list!$L$5,M241,0)+IF(K241=Queue_Subname_list!$L$5,N241,0),0)</f>
        <v>0</v>
      </c>
      <c r="Y241" s="10">
        <f>IF(AND(S241="Offshore Wind",Q241="Energy Only"),IF(J241=Queue_Subname_list!$L$5,M241,0)+IF(K241=Queue_Subname_list!$L$5,N241,0),0)</f>
        <v>0</v>
      </c>
      <c r="Z241" s="10">
        <f>IF(J241=Queue_Subname_list!$L$8,MIN(M241,P241),0)+IF(K241=Queue_Subname_list!$L$8,MIN(N241,P241),0)+IF(L241=Queue_Subname_list!$L$8,MIN(O241,P241),0)</f>
        <v>200</v>
      </c>
      <c r="AA241" s="10">
        <f>IF(Q241="Energy Only",0,IF(S241="Solar",MIN(Z241,P241),IF(S241="Solar-Hybrid",MIN(MAX(P241-T241,0)/INDEX(Queue_Subname_list!$R$5:$T$5,1,MATCH(AH241,Queue_Subname_list!$R$4:$T$4,0)),MAX(P241-T241*0.5,0)/INDEX(Queue_Subname_list!$U$5:$W$5,1,MATCH(AH241,Queue_Subname_list!$U$4:$W$4,0)),Z241),0)))</f>
        <v>0</v>
      </c>
      <c r="AB241" s="10">
        <f t="shared" si="17"/>
        <v>200</v>
      </c>
      <c r="AC241" s="10">
        <f>IF(J241=Queue_Subname_list!$L$3,MIN(M241,P241),0)+IF(K241=Queue_Subname_list!$L$3,MIN(N241,P241),0)+IF(L241=Queue_Subname_list!$L$3,MIN(O241,P241),0)</f>
        <v>0</v>
      </c>
      <c r="AD241" s="10">
        <f t="shared" si="18"/>
        <v>0</v>
      </c>
      <c r="AE241" s="10" t="s">
        <v>142</v>
      </c>
      <c r="AF241" s="10" t="s">
        <v>97</v>
      </c>
      <c r="AG241" s="10" t="s">
        <v>163</v>
      </c>
      <c r="AH241" s="10" t="str">
        <f t="shared" si="19"/>
        <v>SCE</v>
      </c>
      <c r="AI241" s="12" t="s">
        <v>557</v>
      </c>
      <c r="AJ241" s="12" t="str">
        <f>IFERROR(INDEX(Queue_Subname_list!$B$2:$B$598,MATCH($AI241,Queue_Subname_list!$A$2:$A$598,0),1),"not found")</f>
        <v>Carpenter Canyon (fka Gamebird)</v>
      </c>
      <c r="AK241" s="12">
        <f>IFERROR(INDEX(Queue_Subname_list!$C$2:$C$598,MATCH($AI241,Queue_Subname_list!$A$2:$A$598,0),1),"not found")</f>
        <v>230</v>
      </c>
      <c r="AL241" s="12" cm="1">
        <f t="array" ref="AL241">IFERROR(MATCH(1,($AJ241=Substation_Info!$B$5:$B$322)*($AK241=Substation_Info!$C$5:$C$322),0),"notfound")</f>
        <v>31</v>
      </c>
      <c r="AM241" s="12">
        <f>IF($AL241="notfound",IFERROR(INDEX(Queue_Subname_list!$D$2:$D$594,MATCH($AI241,Queue_Subname_list!$A$2:$A$594,0),1),"not found"),0)</f>
        <v>0</v>
      </c>
      <c r="AN241" s="12">
        <f>IF($AL241="notfound",IFERROR(INDEX(Queue_Subname_list!$E$2:$E$594,MATCH($AI241,Queue_Subname_list!$A$2:$A$594,0),1),"not found"),0)</f>
        <v>0</v>
      </c>
      <c r="AO241" s="12" t="str" cm="1">
        <f t="array" ref="AO241">IF(AM241=0, "N/A",IFERROR(MATCH(1,($AM241=Substation_Info!$B$5:$B$322)*($AN241=Substation_Info!$C$5:$C$322),0),"notfound"))</f>
        <v>N/A</v>
      </c>
      <c r="AP241" s="12">
        <f t="shared" si="20"/>
        <v>1</v>
      </c>
      <c r="AQ241" s="11">
        <v>45992.333333333299</v>
      </c>
      <c r="AR241" s="11">
        <v>45971.333333333299</v>
      </c>
      <c r="AS241" s="10" t="s">
        <v>82</v>
      </c>
      <c r="AT241" s="10" t="s">
        <v>59</v>
      </c>
      <c r="AU241" s="10" t="s">
        <v>59</v>
      </c>
      <c r="AV241" s="10" t="s">
        <v>82</v>
      </c>
      <c r="AW241" s="10" t="s">
        <v>156</v>
      </c>
    </row>
    <row r="242" spans="1:49" s="26" customFormat="1" ht="25" x14ac:dyDescent="0.25">
      <c r="A242" s="32" t="s">
        <v>558</v>
      </c>
      <c r="B242" s="10">
        <v>1802</v>
      </c>
      <c r="C242" s="11">
        <v>43923</v>
      </c>
      <c r="D242" s="11">
        <v>43936.291666666701</v>
      </c>
      <c r="E242" s="10" t="s">
        <v>49</v>
      </c>
      <c r="F242" s="10" t="s">
        <v>473</v>
      </c>
      <c r="G242" s="10" t="s">
        <v>63</v>
      </c>
      <c r="H242" s="10"/>
      <c r="I242" s="10"/>
      <c r="J242" s="10" t="s">
        <v>70</v>
      </c>
      <c r="K242" s="10"/>
      <c r="L242" s="10"/>
      <c r="M242" s="10">
        <v>20.8</v>
      </c>
      <c r="N242" s="10"/>
      <c r="O242" s="10"/>
      <c r="P242" s="10">
        <v>20</v>
      </c>
      <c r="Q242" s="10" t="s">
        <v>65</v>
      </c>
      <c r="R242" s="10"/>
      <c r="S242" s="10" t="str" cm="1">
        <f t="array" ref="S242">IFERROR(INDEX(Queue_Subname_list!$K$3:$K$22,MATCH(1,($J242=Queue_Subname_list!$L$3:$L$22)*($K242=Queue_Subname_list!$M$3:$M$22)*($L242=Queue_Subname_list!$N$3:$N$22),0)),"Other")</f>
        <v>Battery</v>
      </c>
      <c r="T242" s="10">
        <f>IF(J242=Queue_Subname_list!$L$9,MIN(M242,P242),0)+IF(K242=Queue_Subname_list!$L$9,MIN(N242,P242),0)+IF(L242=Queue_Subname_list!$L$9,MIN(O242,P242),0)</f>
        <v>20</v>
      </c>
      <c r="U242" s="10">
        <f>IF(J242=Queue_Subname_list!$L$4,MIN(M242,P242),0)+IF(K242=Queue_Subname_list!$L$4,MIN(N242,P242),0)+IF(L242=Queue_Subname_list!$L$4,MIN(O242,P242),0)</f>
        <v>0</v>
      </c>
      <c r="V242" s="10">
        <f>IF(Q242="Energy Only",0,IF(S242="Wind Turbine",MIN(U242,P242),IF(OR(S242="Wind-Hybrid", S242="Wind-Solar-Hybrid"),MIN(MAX(P242-T242,0)/INDEX(Queue_Subname_list!$R$6:$T$6,1,MATCH(AH242,Queue_Subname_list!$R$4:$T$4,0)),U242),0)))</f>
        <v>0</v>
      </c>
      <c r="W242" s="10">
        <f t="shared" si="16"/>
        <v>0</v>
      </c>
      <c r="X242" s="10">
        <f>IF(AND(S242="Offshore Wind",OR(Q242="Full Capacity",Q242="Partial Capacity")),IF(J242=Queue_Subname_list!$L$5,M242,0)+IF(K242=Queue_Subname_list!$L$5,N242,0),0)</f>
        <v>0</v>
      </c>
      <c r="Y242" s="10">
        <f>IF(AND(S242="Offshore Wind",Q242="Energy Only"),IF(J242=Queue_Subname_list!$L$5,M242,0)+IF(K242=Queue_Subname_list!$L$5,N242,0),0)</f>
        <v>0</v>
      </c>
      <c r="Z242" s="10">
        <f>IF(J242=Queue_Subname_list!$L$8,MIN(M242,P242),0)+IF(K242=Queue_Subname_list!$L$8,MIN(N242,P242),0)+IF(L242=Queue_Subname_list!$L$8,MIN(O242,P242),0)</f>
        <v>0</v>
      </c>
      <c r="AA242" s="10">
        <f>IF(Q242="Energy Only",0,IF(S242="Solar",MIN(Z242,P242),IF(S242="Solar-Hybrid",MIN(MAX(P242-T242,0)/INDEX(Queue_Subname_list!$R$5:$T$5,1,MATCH(AH242,Queue_Subname_list!$R$4:$T$4,0)),MAX(P242-T242*0.5,0)/INDEX(Queue_Subname_list!$U$5:$W$5,1,MATCH(AH242,Queue_Subname_list!$U$4:$W$4,0)),Z242),0)))</f>
        <v>0</v>
      </c>
      <c r="AB242" s="10">
        <f t="shared" si="17"/>
        <v>0</v>
      </c>
      <c r="AC242" s="10">
        <f>IF(J242=Queue_Subname_list!$L$3,MIN(M242,P242),0)+IF(K242=Queue_Subname_list!$L$3,MIN(N242,P242),0)+IF(L242=Queue_Subname_list!$L$3,MIN(O242,P242),0)</f>
        <v>0</v>
      </c>
      <c r="AD242" s="10">
        <f t="shared" si="18"/>
        <v>0</v>
      </c>
      <c r="AE242" s="10" t="s">
        <v>54</v>
      </c>
      <c r="AF242" s="10" t="s">
        <v>55</v>
      </c>
      <c r="AG242" s="10" t="s">
        <v>56</v>
      </c>
      <c r="AH242" s="10" t="str">
        <f t="shared" si="19"/>
        <v>SDGE</v>
      </c>
      <c r="AI242" s="12" t="s">
        <v>151</v>
      </c>
      <c r="AJ242" s="12" t="str">
        <f>IFERROR(INDEX(Queue_Subname_list!$B$2:$B$598,MATCH($AI242,Queue_Subname_list!$A$2:$A$598,0),1),"not found")</f>
        <v>Otay</v>
      </c>
      <c r="AK242" s="12">
        <f>IFERROR(INDEX(Queue_Subname_list!$C$2:$C$598,MATCH($AI242,Queue_Subname_list!$A$2:$A$598,0),1),"not found")</f>
        <v>69</v>
      </c>
      <c r="AL242" s="12" t="str" cm="1">
        <f t="array" ref="AL242">IFERROR(MATCH(1,($AJ242=Substation_Info!$B$5:$B$322)*($AK242=Substation_Info!$C$5:$C$322),0),"notfound")</f>
        <v>notfound</v>
      </c>
      <c r="AM242" s="12" t="str">
        <f>IF($AL242="notfound",IFERROR(INDEX(Queue_Subname_list!$D$2:$D$594,MATCH($AI242,Queue_Subname_list!$A$2:$A$594,0),1),"not found"),0)</f>
        <v>Otay Mesa</v>
      </c>
      <c r="AN242" s="12">
        <f>IF($AL242="notfound",IFERROR(INDEX(Queue_Subname_list!$E$2:$E$594,MATCH($AI242,Queue_Subname_list!$A$2:$A$594,0),1),"not found"),0)</f>
        <v>230</v>
      </c>
      <c r="AO242" s="12" cm="1">
        <f t="array" ref="AO242">IF(AM242=0, "N/A",IFERROR(MATCH(1,($AM242=Substation_Info!$B$5:$B$322)*($AN242=Substation_Info!$C$5:$C$322),0),"notfound"))</f>
        <v>195</v>
      </c>
      <c r="AP242" s="12">
        <f t="shared" si="20"/>
        <v>1</v>
      </c>
      <c r="AQ242" s="11">
        <v>45291.333333333299</v>
      </c>
      <c r="AR242" s="11">
        <v>45634.333333333299</v>
      </c>
      <c r="AS242" s="10" t="s">
        <v>82</v>
      </c>
      <c r="AT242" s="10" t="s">
        <v>59</v>
      </c>
      <c r="AU242" s="10" t="s">
        <v>59</v>
      </c>
      <c r="AV242" s="10" t="s">
        <v>82</v>
      </c>
      <c r="AW242" s="10"/>
    </row>
    <row r="243" spans="1:49" s="26" customFormat="1" ht="25" x14ac:dyDescent="0.25">
      <c r="A243" s="32" t="s">
        <v>559</v>
      </c>
      <c r="B243" s="10">
        <v>1806</v>
      </c>
      <c r="C243" s="11">
        <v>43935</v>
      </c>
      <c r="D243" s="11">
        <v>43936.291666666701</v>
      </c>
      <c r="E243" s="10" t="s">
        <v>49</v>
      </c>
      <c r="F243" s="10" t="s">
        <v>473</v>
      </c>
      <c r="G243" s="10" t="s">
        <v>63</v>
      </c>
      <c r="H243" s="10"/>
      <c r="I243" s="10"/>
      <c r="J243" s="10" t="s">
        <v>70</v>
      </c>
      <c r="K243" s="10"/>
      <c r="L243" s="10"/>
      <c r="M243" s="10">
        <v>256.875</v>
      </c>
      <c r="N243" s="10"/>
      <c r="O243" s="10"/>
      <c r="P243" s="10">
        <v>250</v>
      </c>
      <c r="Q243" s="10" t="s">
        <v>65</v>
      </c>
      <c r="R243" s="10"/>
      <c r="S243" s="10" t="str" cm="1">
        <f t="array" ref="S243">IFERROR(INDEX(Queue_Subname_list!$K$3:$K$22,MATCH(1,($J243=Queue_Subname_list!$L$3:$L$22)*($K243=Queue_Subname_list!$M$3:$M$22)*($L243=Queue_Subname_list!$N$3:$N$22),0)),"Other")</f>
        <v>Battery</v>
      </c>
      <c r="T243" s="10">
        <f>IF(J243=Queue_Subname_list!$L$9,MIN(M243,P243),0)+IF(K243=Queue_Subname_list!$L$9,MIN(N243,P243),0)+IF(L243=Queue_Subname_list!$L$9,MIN(O243,P243),0)</f>
        <v>250</v>
      </c>
      <c r="U243" s="10">
        <f>IF(J243=Queue_Subname_list!$L$4,MIN(M243,P243),0)+IF(K243=Queue_Subname_list!$L$4,MIN(N243,P243),0)+IF(L243=Queue_Subname_list!$L$4,MIN(O243,P243),0)</f>
        <v>0</v>
      </c>
      <c r="V243" s="10">
        <f>IF(Q243="Energy Only",0,IF(S243="Wind Turbine",MIN(U243,P243),IF(OR(S243="Wind-Hybrid", S243="Wind-Solar-Hybrid"),MIN(MAX(P243-T243,0)/INDEX(Queue_Subname_list!$R$6:$T$6,1,MATCH(AH243,Queue_Subname_list!$R$4:$T$4,0)),U243),0)))</f>
        <v>0</v>
      </c>
      <c r="W243" s="10">
        <f t="shared" si="16"/>
        <v>0</v>
      </c>
      <c r="X243" s="10">
        <f>IF(AND(S243="Offshore Wind",OR(Q243="Full Capacity",Q243="Partial Capacity")),IF(J243=Queue_Subname_list!$L$5,M243,0)+IF(K243=Queue_Subname_list!$L$5,N243,0),0)</f>
        <v>0</v>
      </c>
      <c r="Y243" s="10">
        <f>IF(AND(S243="Offshore Wind",Q243="Energy Only"),IF(J243=Queue_Subname_list!$L$5,M243,0)+IF(K243=Queue_Subname_list!$L$5,N243,0),0)</f>
        <v>0</v>
      </c>
      <c r="Z243" s="10">
        <f>IF(J243=Queue_Subname_list!$L$8,MIN(M243,P243),0)+IF(K243=Queue_Subname_list!$L$8,MIN(N243,P243),0)+IF(L243=Queue_Subname_list!$L$8,MIN(O243,P243),0)</f>
        <v>0</v>
      </c>
      <c r="AA243" s="10">
        <f>IF(Q243="Energy Only",0,IF(S243="Solar",MIN(Z243,P243),IF(S243="Solar-Hybrid",MIN(MAX(P243-T243,0)/INDEX(Queue_Subname_list!$R$5:$T$5,1,MATCH(AH243,Queue_Subname_list!$R$4:$T$4,0)),MAX(P243-T243*0.5,0)/INDEX(Queue_Subname_list!$U$5:$W$5,1,MATCH(AH243,Queue_Subname_list!$U$4:$W$4,0)),Z243),0)))</f>
        <v>0</v>
      </c>
      <c r="AB243" s="10">
        <f t="shared" si="17"/>
        <v>0</v>
      </c>
      <c r="AC243" s="10">
        <f>IF(J243=Queue_Subname_list!$L$3,MIN(M243,P243),0)+IF(K243=Queue_Subname_list!$L$3,MIN(N243,P243),0)+IF(L243=Queue_Subname_list!$L$3,MIN(O243,P243),0)</f>
        <v>0</v>
      </c>
      <c r="AD243" s="10">
        <f t="shared" si="18"/>
        <v>0</v>
      </c>
      <c r="AE243" s="10" t="s">
        <v>448</v>
      </c>
      <c r="AF243" s="10" t="s">
        <v>55</v>
      </c>
      <c r="AG243" s="10" t="s">
        <v>56</v>
      </c>
      <c r="AH243" s="10" t="str">
        <f t="shared" si="19"/>
        <v>SDGE</v>
      </c>
      <c r="AI243" s="12" t="s">
        <v>560</v>
      </c>
      <c r="AJ243" s="12" t="str">
        <f>IFERROR(INDEX(Queue_Subname_list!$B$2:$B$598,MATCH($AI243,Queue_Subname_list!$A$2:$A$598,0),1),"not found")</f>
        <v>Capistrano</v>
      </c>
      <c r="AK243" s="12">
        <f>IFERROR(INDEX(Queue_Subname_list!$C$2:$C$598,MATCH($AI243,Queue_Subname_list!$A$2:$A$598,0),1),"not found")</f>
        <v>138</v>
      </c>
      <c r="AL243" s="12" cm="1">
        <f t="array" ref="AL243">IFERROR(MATCH(1,($AJ243=Substation_Info!$B$5:$B$322)*($AK243=Substation_Info!$C$5:$C$322),0),"notfound")</f>
        <v>30</v>
      </c>
      <c r="AM243" s="12">
        <f>IF($AL243="notfound",IFERROR(INDEX(Queue_Subname_list!$D$2:$D$594,MATCH($AI243,Queue_Subname_list!$A$2:$A$594,0),1),"not found"),0)</f>
        <v>0</v>
      </c>
      <c r="AN243" s="12">
        <f>IF($AL243="notfound",IFERROR(INDEX(Queue_Subname_list!$E$2:$E$594,MATCH($AI243,Queue_Subname_list!$A$2:$A$594,0),1),"not found"),0)</f>
        <v>0</v>
      </c>
      <c r="AO243" s="12" t="str" cm="1">
        <f t="array" ref="AO243">IF(AM243=0, "N/A",IFERROR(MATCH(1,($AM243=Substation_Info!$B$5:$B$322)*($AN243=Substation_Info!$C$5:$C$322),0),"notfound"))</f>
        <v>N/A</v>
      </c>
      <c r="AP243" s="12">
        <f t="shared" si="20"/>
        <v>1</v>
      </c>
      <c r="AQ243" s="11">
        <v>45444.291666666701</v>
      </c>
      <c r="AR243" s="11">
        <v>45840.291666666701</v>
      </c>
      <c r="AS243" s="10" t="s">
        <v>82</v>
      </c>
      <c r="AT243" s="10" t="s">
        <v>59</v>
      </c>
      <c r="AU243" s="10" t="s">
        <v>59</v>
      </c>
      <c r="AV243" s="10" t="s">
        <v>82</v>
      </c>
      <c r="AW243" s="10" t="s">
        <v>61</v>
      </c>
    </row>
    <row r="244" spans="1:49" s="26" customFormat="1" ht="37.5" x14ac:dyDescent="0.25">
      <c r="A244" s="32" t="s">
        <v>561</v>
      </c>
      <c r="B244" s="10">
        <v>1810</v>
      </c>
      <c r="C244" s="11">
        <v>43936</v>
      </c>
      <c r="D244" s="11">
        <v>43936.291666666701</v>
      </c>
      <c r="E244" s="10" t="s">
        <v>49</v>
      </c>
      <c r="F244" s="10" t="s">
        <v>473</v>
      </c>
      <c r="G244" s="10" t="s">
        <v>63</v>
      </c>
      <c r="H244" s="10"/>
      <c r="I244" s="10"/>
      <c r="J244" s="10" t="s">
        <v>70</v>
      </c>
      <c r="K244" s="10"/>
      <c r="L244" s="10"/>
      <c r="M244" s="10">
        <v>312.95999999999998</v>
      </c>
      <c r="N244" s="10"/>
      <c r="O244" s="10"/>
      <c r="P244" s="10">
        <v>300.01</v>
      </c>
      <c r="Q244" s="10" t="s">
        <v>65</v>
      </c>
      <c r="R244" s="10"/>
      <c r="S244" s="10" t="str" cm="1">
        <f t="array" ref="S244">IFERROR(INDEX(Queue_Subname_list!$K$3:$K$22,MATCH(1,($J244=Queue_Subname_list!$L$3:$L$22)*($K244=Queue_Subname_list!$M$3:$M$22)*($L244=Queue_Subname_list!$N$3:$N$22),0)),"Other")</f>
        <v>Battery</v>
      </c>
      <c r="T244" s="10">
        <f>IF(J244=Queue_Subname_list!$L$9,MIN(M244,P244),0)+IF(K244=Queue_Subname_list!$L$9,MIN(N244,P244),0)+IF(L244=Queue_Subname_list!$L$9,MIN(O244,P244),0)</f>
        <v>300.01</v>
      </c>
      <c r="U244" s="10">
        <f>IF(J244=Queue_Subname_list!$L$4,MIN(M244,P244),0)+IF(K244=Queue_Subname_list!$L$4,MIN(N244,P244),0)+IF(L244=Queue_Subname_list!$L$4,MIN(O244,P244),0)</f>
        <v>0</v>
      </c>
      <c r="V244" s="10">
        <f>IF(Q244="Energy Only",0,IF(S244="Wind Turbine",MIN(U244,P244),IF(OR(S244="Wind-Hybrid", S244="Wind-Solar-Hybrid"),MIN(MAX(P244-T244,0)/INDEX(Queue_Subname_list!$R$6:$T$6,1,MATCH(AH244,Queue_Subname_list!$R$4:$T$4,0)),U244),0)))</f>
        <v>0</v>
      </c>
      <c r="W244" s="10">
        <f t="shared" si="16"/>
        <v>0</v>
      </c>
      <c r="X244" s="10">
        <f>IF(AND(S244="Offshore Wind",OR(Q244="Full Capacity",Q244="Partial Capacity")),IF(J244=Queue_Subname_list!$L$5,M244,0)+IF(K244=Queue_Subname_list!$L$5,N244,0),0)</f>
        <v>0</v>
      </c>
      <c r="Y244" s="10">
        <f>IF(AND(S244="Offshore Wind",Q244="Energy Only"),IF(J244=Queue_Subname_list!$L$5,M244,0)+IF(K244=Queue_Subname_list!$L$5,N244,0),0)</f>
        <v>0</v>
      </c>
      <c r="Z244" s="10">
        <f>IF(J244=Queue_Subname_list!$L$8,MIN(M244,P244),0)+IF(K244=Queue_Subname_list!$L$8,MIN(N244,P244),0)+IF(L244=Queue_Subname_list!$L$8,MIN(O244,P244),0)</f>
        <v>0</v>
      </c>
      <c r="AA244" s="10">
        <f>IF(Q244="Energy Only",0,IF(S244="Solar",MIN(Z244,P244),IF(S244="Solar-Hybrid",MIN(MAX(P244-T244,0)/INDEX(Queue_Subname_list!$R$5:$T$5,1,MATCH(AH244,Queue_Subname_list!$R$4:$T$4,0)),MAX(P244-T244*0.5,0)/INDEX(Queue_Subname_list!$U$5:$W$5,1,MATCH(AH244,Queue_Subname_list!$U$4:$W$4,0)),Z244),0)))</f>
        <v>0</v>
      </c>
      <c r="AB244" s="10">
        <f t="shared" si="17"/>
        <v>0</v>
      </c>
      <c r="AC244" s="10">
        <f>IF(J244=Queue_Subname_list!$L$3,MIN(M244,P244),0)+IF(K244=Queue_Subname_list!$L$3,MIN(N244,P244),0)+IF(L244=Queue_Subname_list!$L$3,MIN(O244,P244),0)</f>
        <v>0</v>
      </c>
      <c r="AD244" s="10">
        <f t="shared" si="18"/>
        <v>0</v>
      </c>
      <c r="AE244" s="10" t="s">
        <v>54</v>
      </c>
      <c r="AF244" s="10" t="s">
        <v>55</v>
      </c>
      <c r="AG244" s="10" t="s">
        <v>56</v>
      </c>
      <c r="AH244" s="10" t="str">
        <f t="shared" si="19"/>
        <v>SDGE</v>
      </c>
      <c r="AI244" s="12" t="s">
        <v>205</v>
      </c>
      <c r="AJ244" s="12" t="str">
        <f>IFERROR(INDEX(Queue_Subname_list!$B$2:$B$598,MATCH($AI244,Queue_Subname_list!$A$2:$A$598,0),1),"not found")</f>
        <v>Otay Mesa</v>
      </c>
      <c r="AK244" s="12">
        <f>IFERROR(INDEX(Queue_Subname_list!$C$2:$C$598,MATCH($AI244,Queue_Subname_list!$A$2:$A$598,0),1),"not found")</f>
        <v>230</v>
      </c>
      <c r="AL244" s="12" cm="1">
        <f t="array" ref="AL244">IFERROR(MATCH(1,($AJ244=Substation_Info!$B$5:$B$322)*($AK244=Substation_Info!$C$5:$C$322),0),"notfound")</f>
        <v>195</v>
      </c>
      <c r="AM244" s="12">
        <f>IF($AL244="notfound",IFERROR(INDEX(Queue_Subname_list!$D$2:$D$594,MATCH($AI244,Queue_Subname_list!$A$2:$A$594,0),1),"not found"),0)</f>
        <v>0</v>
      </c>
      <c r="AN244" s="12">
        <f>IF($AL244="notfound",IFERROR(INDEX(Queue_Subname_list!$E$2:$E$594,MATCH($AI244,Queue_Subname_list!$A$2:$A$594,0),1),"not found"),0)</f>
        <v>0</v>
      </c>
      <c r="AO244" s="12" t="str" cm="1">
        <f t="array" ref="AO244">IF(AM244=0, "N/A",IFERROR(MATCH(1,($AM244=Substation_Info!$B$5:$B$322)*($AN244=Substation_Info!$C$5:$C$322),0),"notfound"))</f>
        <v>N/A</v>
      </c>
      <c r="AP244" s="12">
        <f t="shared" si="20"/>
        <v>1</v>
      </c>
      <c r="AQ244" s="11">
        <v>45626.333333333299</v>
      </c>
      <c r="AR244" s="11">
        <v>45627.333333333299</v>
      </c>
      <c r="AS244" s="10" t="s">
        <v>82</v>
      </c>
      <c r="AT244" s="10" t="s">
        <v>59</v>
      </c>
      <c r="AU244" s="10" t="s">
        <v>59</v>
      </c>
      <c r="AV244" s="10" t="s">
        <v>82</v>
      </c>
      <c r="AW244" s="10"/>
    </row>
    <row r="245" spans="1:49" s="26" customFormat="1" ht="25" x14ac:dyDescent="0.25">
      <c r="A245" s="32" t="s">
        <v>562</v>
      </c>
      <c r="B245" s="10">
        <v>1811</v>
      </c>
      <c r="C245" s="11">
        <v>43923</v>
      </c>
      <c r="D245" s="11">
        <v>43936.291666666701</v>
      </c>
      <c r="E245" s="10" t="s">
        <v>49</v>
      </c>
      <c r="F245" s="10" t="s">
        <v>473</v>
      </c>
      <c r="G245" s="10" t="s">
        <v>63</v>
      </c>
      <c r="H245" s="10"/>
      <c r="I245" s="10"/>
      <c r="J245" s="10" t="s">
        <v>70</v>
      </c>
      <c r="K245" s="10"/>
      <c r="L245" s="10"/>
      <c r="M245" s="10">
        <v>101.9</v>
      </c>
      <c r="N245" s="10"/>
      <c r="O245" s="10"/>
      <c r="P245" s="10">
        <v>100</v>
      </c>
      <c r="Q245" s="10" t="s">
        <v>65</v>
      </c>
      <c r="R245" s="10"/>
      <c r="S245" s="10" t="str" cm="1">
        <f t="array" ref="S245">IFERROR(INDEX(Queue_Subname_list!$K$3:$K$22,MATCH(1,($J245=Queue_Subname_list!$L$3:$L$22)*($K245=Queue_Subname_list!$M$3:$M$22)*($L245=Queue_Subname_list!$N$3:$N$22),0)),"Other")</f>
        <v>Battery</v>
      </c>
      <c r="T245" s="10">
        <f>IF(J245=Queue_Subname_list!$L$9,MIN(M245,P245),0)+IF(K245=Queue_Subname_list!$L$9,MIN(N245,P245),0)+IF(L245=Queue_Subname_list!$L$9,MIN(O245,P245),0)</f>
        <v>100</v>
      </c>
      <c r="U245" s="10">
        <f>IF(J245=Queue_Subname_list!$L$4,MIN(M245,P245),0)+IF(K245=Queue_Subname_list!$L$4,MIN(N245,P245),0)+IF(L245=Queue_Subname_list!$L$4,MIN(O245,P245),0)</f>
        <v>0</v>
      </c>
      <c r="V245" s="10">
        <f>IF(Q245="Energy Only",0,IF(S245="Wind Turbine",MIN(U245,P245),IF(OR(S245="Wind-Hybrid", S245="Wind-Solar-Hybrid"),MIN(MAX(P245-T245,0)/INDEX(Queue_Subname_list!$R$6:$T$6,1,MATCH(AH245,Queue_Subname_list!$R$4:$T$4,0)),U245),0)))</f>
        <v>0</v>
      </c>
      <c r="W245" s="10">
        <f t="shared" si="16"/>
        <v>0</v>
      </c>
      <c r="X245" s="10">
        <f>IF(AND(S245="Offshore Wind",OR(Q245="Full Capacity",Q245="Partial Capacity")),IF(J245=Queue_Subname_list!$L$5,M245,0)+IF(K245=Queue_Subname_list!$L$5,N245,0),0)</f>
        <v>0</v>
      </c>
      <c r="Y245" s="10">
        <f>IF(AND(S245="Offshore Wind",Q245="Energy Only"),IF(J245=Queue_Subname_list!$L$5,M245,0)+IF(K245=Queue_Subname_list!$L$5,N245,0),0)</f>
        <v>0</v>
      </c>
      <c r="Z245" s="10">
        <f>IF(J245=Queue_Subname_list!$L$8,MIN(M245,P245),0)+IF(K245=Queue_Subname_list!$L$8,MIN(N245,P245),0)+IF(L245=Queue_Subname_list!$L$8,MIN(O245,P245),0)</f>
        <v>0</v>
      </c>
      <c r="AA245" s="10">
        <f>IF(Q245="Energy Only",0,IF(S245="Solar",MIN(Z245,P245),IF(S245="Solar-Hybrid",MIN(MAX(P245-T245,0)/INDEX(Queue_Subname_list!$R$5:$T$5,1,MATCH(AH245,Queue_Subname_list!$R$4:$T$4,0)),MAX(P245-T245*0.5,0)/INDEX(Queue_Subname_list!$U$5:$W$5,1,MATCH(AH245,Queue_Subname_list!$U$4:$W$4,0)),Z245),0)))</f>
        <v>0</v>
      </c>
      <c r="AB245" s="10">
        <f t="shared" si="17"/>
        <v>0</v>
      </c>
      <c r="AC245" s="10">
        <f>IF(J245=Queue_Subname_list!$L$3,MIN(M245,P245),0)+IF(K245=Queue_Subname_list!$L$3,MIN(N245,P245),0)+IF(L245=Queue_Subname_list!$L$3,MIN(O245,P245),0)</f>
        <v>0</v>
      </c>
      <c r="AD245" s="10">
        <f t="shared" si="18"/>
        <v>0</v>
      </c>
      <c r="AE245" s="10" t="s">
        <v>54</v>
      </c>
      <c r="AF245" s="10" t="s">
        <v>55</v>
      </c>
      <c r="AG245" s="10" t="s">
        <v>56</v>
      </c>
      <c r="AH245" s="10" t="str">
        <f t="shared" si="19"/>
        <v>SDGE</v>
      </c>
      <c r="AI245" s="12" t="s">
        <v>563</v>
      </c>
      <c r="AJ245" s="12" t="str">
        <f>IFERROR(INDEX(Queue_Subname_list!$B$2:$B$598,MATCH($AI245,Queue_Subname_list!$A$2:$A$598,0),1),"not found")</f>
        <v>Los Choches</v>
      </c>
      <c r="AK245" s="12">
        <f>IFERROR(INDEX(Queue_Subname_list!$C$2:$C$598,MATCH($AI245,Queue_Subname_list!$A$2:$A$598,0),1),"not found")</f>
        <v>138</v>
      </c>
      <c r="AL245" s="12" t="str" cm="1">
        <f t="array" ref="AL245">IFERROR(MATCH(1,($AJ245=Substation_Info!$B$5:$B$322)*($AK245=Substation_Info!$C$5:$C$322),0),"notfound")</f>
        <v>notfound</v>
      </c>
      <c r="AM245" s="12" t="str">
        <f>IF($AL245="notfound",IFERROR(INDEX(Queue_Subname_list!$D$2:$D$594,MATCH($AI245,Queue_Subname_list!$A$2:$A$594,0),1),"not found"),0)</f>
        <v>Sycamore</v>
      </c>
      <c r="AN245" s="12">
        <f>IF($AL245="notfound",IFERROR(INDEX(Queue_Subname_list!$E$2:$E$594,MATCH($AI245,Queue_Subname_list!$A$2:$A$594,0),1),"not found"),0)</f>
        <v>230</v>
      </c>
      <c r="AO245" s="12" cm="1">
        <f t="array" ref="AO245">IF(AM245=0, "N/A",IFERROR(MATCH(1,($AM245=Substation_Info!$B$5:$B$322)*($AN245=Substation_Info!$C$5:$C$322),0),"notfound"))</f>
        <v>273</v>
      </c>
      <c r="AP245" s="12">
        <f t="shared" si="20"/>
        <v>1</v>
      </c>
      <c r="AQ245" s="11">
        <v>45291.333333333299</v>
      </c>
      <c r="AR245" s="11">
        <v>45634.333333333299</v>
      </c>
      <c r="AS245" s="10" t="s">
        <v>82</v>
      </c>
      <c r="AT245" s="10" t="s">
        <v>59</v>
      </c>
      <c r="AU245" s="10" t="s">
        <v>59</v>
      </c>
      <c r="AV245" s="10" t="s">
        <v>82</v>
      </c>
      <c r="AW245" s="10" t="s">
        <v>156</v>
      </c>
    </row>
    <row r="246" spans="1:49" s="26" customFormat="1" ht="25" x14ac:dyDescent="0.25">
      <c r="A246" s="32" t="s">
        <v>564</v>
      </c>
      <c r="B246" s="10">
        <v>1812</v>
      </c>
      <c r="C246" s="11">
        <v>43922</v>
      </c>
      <c r="D246" s="11">
        <v>43936.291666666701</v>
      </c>
      <c r="E246" s="10" t="s">
        <v>49</v>
      </c>
      <c r="F246" s="10" t="s">
        <v>473</v>
      </c>
      <c r="G246" s="10" t="s">
        <v>74</v>
      </c>
      <c r="H246" s="10" t="s">
        <v>63</v>
      </c>
      <c r="I246" s="10"/>
      <c r="J246" s="10" t="s">
        <v>75</v>
      </c>
      <c r="K246" s="10" t="s">
        <v>70</v>
      </c>
      <c r="L246" s="10"/>
      <c r="M246" s="10">
        <v>365.08</v>
      </c>
      <c r="N246" s="10">
        <v>310.52</v>
      </c>
      <c r="O246" s="10"/>
      <c r="P246" s="10">
        <v>350</v>
      </c>
      <c r="Q246" s="10" t="s">
        <v>65</v>
      </c>
      <c r="R246" s="10" t="s">
        <v>53</v>
      </c>
      <c r="S246" s="10" t="str" cm="1">
        <f t="array" ref="S246">IFERROR(INDEX(Queue_Subname_list!$K$3:$K$22,MATCH(1,($J246=Queue_Subname_list!$L$3:$L$22)*($K246=Queue_Subname_list!$M$3:$M$22)*($L246=Queue_Subname_list!$N$3:$N$22),0)),"Other")</f>
        <v>Solar-Hybrid</v>
      </c>
      <c r="T246" s="10">
        <f>IF(J246=Queue_Subname_list!$L$9,MIN(M246,P246),0)+IF(K246=Queue_Subname_list!$L$9,MIN(N246,P246),0)+IF(L246=Queue_Subname_list!$L$9,MIN(O246,P246),0)</f>
        <v>310.52</v>
      </c>
      <c r="U246" s="10">
        <f>IF(J246=Queue_Subname_list!$L$4,MIN(M246,P246),0)+IF(K246=Queue_Subname_list!$L$4,MIN(N246,P246),0)+IF(L246=Queue_Subname_list!$L$4,MIN(O246,P246),0)</f>
        <v>0</v>
      </c>
      <c r="V246" s="10">
        <f>IF(Q246="Energy Only",0,IF(S246="Wind Turbine",MIN(U246,P246),IF(OR(S246="Wind-Hybrid", S246="Wind-Solar-Hybrid"),MIN(MAX(P246-T246,0)/INDEX(Queue_Subname_list!$R$6:$T$6,1,MATCH(AH246,Queue_Subname_list!$R$4:$T$4,0)),U246),0)))</f>
        <v>0</v>
      </c>
      <c r="W246" s="10">
        <f t="shared" si="16"/>
        <v>0</v>
      </c>
      <c r="X246" s="10">
        <f>IF(AND(S246="Offshore Wind",OR(Q246="Full Capacity",Q246="Partial Capacity")),IF(J246=Queue_Subname_list!$L$5,M246,0)+IF(K246=Queue_Subname_list!$L$5,N246,0),0)</f>
        <v>0</v>
      </c>
      <c r="Y246" s="10">
        <f>IF(AND(S246="Offshore Wind",Q246="Energy Only"),IF(J246=Queue_Subname_list!$L$5,M246,0)+IF(K246=Queue_Subname_list!$L$5,N246,0),0)</f>
        <v>0</v>
      </c>
      <c r="Z246" s="10">
        <f>IF(J246=Queue_Subname_list!$L$8,MIN(M246,P246),0)+IF(K246=Queue_Subname_list!$L$8,MIN(N246,P246),0)+IF(L246=Queue_Subname_list!$L$8,MIN(O246,P246),0)</f>
        <v>350</v>
      </c>
      <c r="AA246" s="10">
        <f>IF(Q246="Energy Only",0,IF(S246="Solar",MIN(Z246,P246),IF(S246="Solar-Hybrid",MIN(MAX(P246-T246,0)/INDEX(Queue_Subname_list!$R$5:$T$5,1,MATCH(AH246,Queue_Subname_list!$R$4:$T$4,0)),MAX(P246-T246*0.5,0)/INDEX(Queue_Subname_list!$U$5:$W$5,1,MATCH(AH246,Queue_Subname_list!$U$4:$W$4,0)),Z246),0)))</f>
        <v>350</v>
      </c>
      <c r="AB246" s="10">
        <f t="shared" si="17"/>
        <v>0</v>
      </c>
      <c r="AC246" s="10">
        <f>IF(J246=Queue_Subname_list!$L$3,MIN(M246,P246),0)+IF(K246=Queue_Subname_list!$L$3,MIN(N246,P246),0)+IF(L246=Queue_Subname_list!$L$3,MIN(O246,P246),0)</f>
        <v>0</v>
      </c>
      <c r="AD246" s="10">
        <f t="shared" si="18"/>
        <v>0</v>
      </c>
      <c r="AE246" s="10" t="s">
        <v>158</v>
      </c>
      <c r="AF246" s="10" t="s">
        <v>159</v>
      </c>
      <c r="AG246" s="10" t="s">
        <v>56</v>
      </c>
      <c r="AH246" s="10" t="str">
        <f t="shared" si="19"/>
        <v>SDGE</v>
      </c>
      <c r="AI246" s="12" t="s">
        <v>160</v>
      </c>
      <c r="AJ246" s="12" t="str">
        <f>IFERROR(INDEX(Queue_Subname_list!$B$2:$B$598,MATCH($AI246,Queue_Subname_list!$A$2:$A$598,0),1),"not found")</f>
        <v>Hoodoo Wash</v>
      </c>
      <c r="AK246" s="12">
        <f>IFERROR(INDEX(Queue_Subname_list!$C$2:$C$598,MATCH($AI246,Queue_Subname_list!$A$2:$A$598,0),1),"not found")</f>
        <v>500</v>
      </c>
      <c r="AL246" s="12" cm="1">
        <f t="array" ref="AL246">IFERROR(MATCH(1,($AJ246=Substation_Info!$B$5:$B$322)*($AK246=Substation_Info!$C$5:$C$322),0),"notfound")</f>
        <v>107</v>
      </c>
      <c r="AM246" s="12">
        <f>IF($AL246="notfound",IFERROR(INDEX(Queue_Subname_list!$D$2:$D$594,MATCH($AI246,Queue_Subname_list!$A$2:$A$594,0),1),"not found"),0)</f>
        <v>0</v>
      </c>
      <c r="AN246" s="12">
        <f>IF($AL246="notfound",IFERROR(INDEX(Queue_Subname_list!$E$2:$E$594,MATCH($AI246,Queue_Subname_list!$A$2:$A$594,0),1),"not found"),0)</f>
        <v>0</v>
      </c>
      <c r="AO246" s="12" t="str" cm="1">
        <f t="array" ref="AO246">IF(AM246=0, "N/A",IFERROR(MATCH(1,($AM246=Substation_Info!$B$5:$B$322)*($AN246=Substation_Info!$C$5:$C$322),0),"notfound"))</f>
        <v>N/A</v>
      </c>
      <c r="AP246" s="12">
        <f t="shared" si="20"/>
        <v>1</v>
      </c>
      <c r="AQ246" s="11">
        <v>45627.333333333299</v>
      </c>
      <c r="AR246" s="11">
        <v>46918.291666666701</v>
      </c>
      <c r="AS246" s="10" t="s">
        <v>82</v>
      </c>
      <c r="AT246" s="10" t="s">
        <v>59</v>
      </c>
      <c r="AU246" s="10" t="s">
        <v>59</v>
      </c>
      <c r="AV246" s="10" t="s">
        <v>82</v>
      </c>
      <c r="AW246" s="10"/>
    </row>
    <row r="247" spans="1:49" s="26" customFormat="1" ht="25" x14ac:dyDescent="0.25">
      <c r="A247" s="32" t="s">
        <v>565</v>
      </c>
      <c r="B247" s="10">
        <v>1814</v>
      </c>
      <c r="C247" s="11">
        <v>43922</v>
      </c>
      <c r="D247" s="11">
        <v>43936.291666666701</v>
      </c>
      <c r="E247" s="10" t="s">
        <v>49</v>
      </c>
      <c r="F247" s="10" t="s">
        <v>473</v>
      </c>
      <c r="G247" s="10" t="s">
        <v>63</v>
      </c>
      <c r="H247" s="10"/>
      <c r="I247" s="10"/>
      <c r="J247" s="10" t="s">
        <v>70</v>
      </c>
      <c r="K247" s="10"/>
      <c r="L247" s="10"/>
      <c r="M247" s="10">
        <v>160</v>
      </c>
      <c r="N247" s="10"/>
      <c r="O247" s="10"/>
      <c r="P247" s="10">
        <v>160</v>
      </c>
      <c r="Q247" s="10" t="s">
        <v>65</v>
      </c>
      <c r="R247" s="10"/>
      <c r="S247" s="10" t="str" cm="1">
        <f t="array" ref="S247">IFERROR(INDEX(Queue_Subname_list!$K$3:$K$22,MATCH(1,($J247=Queue_Subname_list!$L$3:$L$22)*($K247=Queue_Subname_list!$M$3:$M$22)*($L247=Queue_Subname_list!$N$3:$N$22),0)),"Other")</f>
        <v>Battery</v>
      </c>
      <c r="T247" s="10">
        <f>IF(J247=Queue_Subname_list!$L$9,MIN(M247,P247),0)+IF(K247=Queue_Subname_list!$L$9,MIN(N247,P247),0)+IF(L247=Queue_Subname_list!$L$9,MIN(O247,P247),0)</f>
        <v>160</v>
      </c>
      <c r="U247" s="10">
        <f>IF(J247=Queue_Subname_list!$L$4,MIN(M247,P247),0)+IF(K247=Queue_Subname_list!$L$4,MIN(N247,P247),0)+IF(L247=Queue_Subname_list!$L$4,MIN(O247,P247),0)</f>
        <v>0</v>
      </c>
      <c r="V247" s="10">
        <f>IF(Q247="Energy Only",0,IF(S247="Wind Turbine",MIN(U247,P247),IF(OR(S247="Wind-Hybrid", S247="Wind-Solar-Hybrid"),MIN(MAX(P247-T247,0)/INDEX(Queue_Subname_list!$R$6:$T$6,1,MATCH(AH247,Queue_Subname_list!$R$4:$T$4,0)),U247),0)))</f>
        <v>0</v>
      </c>
      <c r="W247" s="10">
        <f t="shared" si="16"/>
        <v>0</v>
      </c>
      <c r="X247" s="10">
        <f>IF(AND(S247="Offshore Wind",OR(Q247="Full Capacity",Q247="Partial Capacity")),IF(J247=Queue_Subname_list!$L$5,M247,0)+IF(K247=Queue_Subname_list!$L$5,N247,0),0)</f>
        <v>0</v>
      </c>
      <c r="Y247" s="10">
        <f>IF(AND(S247="Offshore Wind",Q247="Energy Only"),IF(J247=Queue_Subname_list!$L$5,M247,0)+IF(K247=Queue_Subname_list!$L$5,N247,0),0)</f>
        <v>0</v>
      </c>
      <c r="Z247" s="10">
        <f>IF(J247=Queue_Subname_list!$L$8,MIN(M247,P247),0)+IF(K247=Queue_Subname_list!$L$8,MIN(N247,P247),0)+IF(L247=Queue_Subname_list!$L$8,MIN(O247,P247),0)</f>
        <v>0</v>
      </c>
      <c r="AA247" s="10">
        <f>IF(Q247="Energy Only",0,IF(S247="Solar",MIN(Z247,P247),IF(S247="Solar-Hybrid",MIN(MAX(P247-T247,0)/INDEX(Queue_Subname_list!$R$5:$T$5,1,MATCH(AH247,Queue_Subname_list!$R$4:$T$4,0)),MAX(P247-T247*0.5,0)/INDEX(Queue_Subname_list!$U$5:$W$5,1,MATCH(AH247,Queue_Subname_list!$U$4:$W$4,0)),Z247),0)))</f>
        <v>0</v>
      </c>
      <c r="AB247" s="10">
        <f t="shared" si="17"/>
        <v>0</v>
      </c>
      <c r="AC247" s="10">
        <f>IF(J247=Queue_Subname_list!$L$3,MIN(M247,P247),0)+IF(K247=Queue_Subname_list!$L$3,MIN(N247,P247),0)+IF(L247=Queue_Subname_list!$L$3,MIN(O247,P247),0)</f>
        <v>0</v>
      </c>
      <c r="AD247" s="10">
        <f t="shared" si="18"/>
        <v>0</v>
      </c>
      <c r="AE247" s="10" t="s">
        <v>54</v>
      </c>
      <c r="AF247" s="10" t="s">
        <v>55</v>
      </c>
      <c r="AG247" s="10" t="s">
        <v>56</v>
      </c>
      <c r="AH247" s="10" t="str">
        <f t="shared" si="19"/>
        <v>SDGE</v>
      </c>
      <c r="AI247" s="12" t="s">
        <v>566</v>
      </c>
      <c r="AJ247" s="12" t="str">
        <f>IFERROR(INDEX(Queue_Subname_list!$B$2:$B$598,MATCH($AI247,Queue_Subname_list!$A$2:$A$598,0),1),"not found")</f>
        <v>Encina</v>
      </c>
      <c r="AK247" s="12">
        <f>IFERROR(INDEX(Queue_Subname_list!$C$2:$C$598,MATCH($AI247,Queue_Subname_list!$A$2:$A$598,0),1),"not found")</f>
        <v>115</v>
      </c>
      <c r="AL247" s="12" cm="1">
        <f t="array" ref="AL247">IFERROR(MATCH(1,($AJ247=Substation_Info!$B$5:$B$322)*($AK247=Substation_Info!$C$5:$C$322),0),"notfound")</f>
        <v>80</v>
      </c>
      <c r="AM247" s="12">
        <f>IF($AL247="notfound",IFERROR(INDEX(Queue_Subname_list!$D$2:$D$594,MATCH($AI247,Queue_Subname_list!$A$2:$A$594,0),1),"not found"),0)</f>
        <v>0</v>
      </c>
      <c r="AN247" s="12">
        <f>IF($AL247="notfound",IFERROR(INDEX(Queue_Subname_list!$E$2:$E$594,MATCH($AI247,Queue_Subname_list!$A$2:$A$594,0),1),"not found"),0)</f>
        <v>0</v>
      </c>
      <c r="AO247" s="12" t="str" cm="1">
        <f t="array" ref="AO247">IF(AM247=0, "N/A",IFERROR(MATCH(1,($AM247=Substation_Info!$B$5:$B$322)*($AN247=Substation_Info!$C$5:$C$322),0),"notfound"))</f>
        <v>N/A</v>
      </c>
      <c r="AP247" s="12">
        <f t="shared" si="20"/>
        <v>1</v>
      </c>
      <c r="AQ247" s="11">
        <v>45016.291666666701</v>
      </c>
      <c r="AR247" s="11">
        <v>45330.333333333299</v>
      </c>
      <c r="AS247" s="10" t="s">
        <v>82</v>
      </c>
      <c r="AT247" s="10" t="s">
        <v>59</v>
      </c>
      <c r="AU247" s="10" t="s">
        <v>59</v>
      </c>
      <c r="AV247" s="10" t="s">
        <v>82</v>
      </c>
      <c r="AW247" s="10"/>
    </row>
    <row r="248" spans="1:49" s="26" customFormat="1" ht="25" x14ac:dyDescent="0.25">
      <c r="A248" s="32" t="s">
        <v>567</v>
      </c>
      <c r="B248" s="10">
        <v>1815</v>
      </c>
      <c r="C248" s="11">
        <v>43921</v>
      </c>
      <c r="D248" s="11">
        <v>43936.291666666701</v>
      </c>
      <c r="E248" s="10" t="s">
        <v>49</v>
      </c>
      <c r="F248" s="10" t="s">
        <v>473</v>
      </c>
      <c r="G248" s="10" t="s">
        <v>63</v>
      </c>
      <c r="H248" s="10"/>
      <c r="I248" s="10"/>
      <c r="J248" s="10" t="s">
        <v>70</v>
      </c>
      <c r="K248" s="10"/>
      <c r="L248" s="10"/>
      <c r="M248" s="10">
        <v>103.27500000000001</v>
      </c>
      <c r="N248" s="10"/>
      <c r="O248" s="10"/>
      <c r="P248" s="10">
        <v>100</v>
      </c>
      <c r="Q248" s="10" t="s">
        <v>65</v>
      </c>
      <c r="R248" s="10"/>
      <c r="S248" s="10" t="str" cm="1">
        <f t="array" ref="S248">IFERROR(INDEX(Queue_Subname_list!$K$3:$K$22,MATCH(1,($J248=Queue_Subname_list!$L$3:$L$22)*($K248=Queue_Subname_list!$M$3:$M$22)*($L248=Queue_Subname_list!$N$3:$N$22),0)),"Other")</f>
        <v>Battery</v>
      </c>
      <c r="T248" s="10">
        <f>IF(J248=Queue_Subname_list!$L$9,MIN(M248,P248),0)+IF(K248=Queue_Subname_list!$L$9,MIN(N248,P248),0)+IF(L248=Queue_Subname_list!$L$9,MIN(O248,P248),0)</f>
        <v>100</v>
      </c>
      <c r="U248" s="10">
        <f>IF(J248=Queue_Subname_list!$L$4,MIN(M248,P248),0)+IF(K248=Queue_Subname_list!$L$4,MIN(N248,P248),0)+IF(L248=Queue_Subname_list!$L$4,MIN(O248,P248),0)</f>
        <v>0</v>
      </c>
      <c r="V248" s="10">
        <f>IF(Q248="Energy Only",0,IF(S248="Wind Turbine",MIN(U248,P248),IF(OR(S248="Wind-Hybrid", S248="Wind-Solar-Hybrid"),MIN(MAX(P248-T248,0)/INDEX(Queue_Subname_list!$R$6:$T$6,1,MATCH(AH248,Queue_Subname_list!$R$4:$T$4,0)),U248),0)))</f>
        <v>0</v>
      </c>
      <c r="W248" s="10">
        <f t="shared" si="16"/>
        <v>0</v>
      </c>
      <c r="X248" s="10">
        <f>IF(AND(S248="Offshore Wind",OR(Q248="Full Capacity",Q248="Partial Capacity")),IF(J248=Queue_Subname_list!$L$5,M248,0)+IF(K248=Queue_Subname_list!$L$5,N248,0),0)</f>
        <v>0</v>
      </c>
      <c r="Y248" s="10">
        <f>IF(AND(S248="Offshore Wind",Q248="Energy Only"),IF(J248=Queue_Subname_list!$L$5,M248,0)+IF(K248=Queue_Subname_list!$L$5,N248,0),0)</f>
        <v>0</v>
      </c>
      <c r="Z248" s="10">
        <f>IF(J248=Queue_Subname_list!$L$8,MIN(M248,P248),0)+IF(K248=Queue_Subname_list!$L$8,MIN(N248,P248),0)+IF(L248=Queue_Subname_list!$L$8,MIN(O248,P248),0)</f>
        <v>0</v>
      </c>
      <c r="AA248" s="10">
        <f>IF(Q248="Energy Only",0,IF(S248="Solar",MIN(Z248,P248),IF(S248="Solar-Hybrid",MIN(MAX(P248-T248,0)/INDEX(Queue_Subname_list!$R$5:$T$5,1,MATCH(AH248,Queue_Subname_list!$R$4:$T$4,0)),MAX(P248-T248*0.5,0)/INDEX(Queue_Subname_list!$U$5:$W$5,1,MATCH(AH248,Queue_Subname_list!$U$4:$W$4,0)),Z248),0)))</f>
        <v>0</v>
      </c>
      <c r="AB248" s="10">
        <f t="shared" si="17"/>
        <v>0</v>
      </c>
      <c r="AC248" s="10">
        <f>IF(J248=Queue_Subname_list!$L$3,MIN(M248,P248),0)+IF(K248=Queue_Subname_list!$L$3,MIN(N248,P248),0)+IF(L248=Queue_Subname_list!$L$3,MIN(O248,P248),0)</f>
        <v>0</v>
      </c>
      <c r="AD248" s="10">
        <f t="shared" si="18"/>
        <v>0</v>
      </c>
      <c r="AE248" s="10" t="s">
        <v>54</v>
      </c>
      <c r="AF248" s="10" t="s">
        <v>55</v>
      </c>
      <c r="AG248" s="10" t="s">
        <v>56</v>
      </c>
      <c r="AH248" s="10" t="str">
        <f t="shared" si="19"/>
        <v>SDGE</v>
      </c>
      <c r="AI248" s="12" t="s">
        <v>568</v>
      </c>
      <c r="AJ248" s="12" t="str">
        <f>IFERROR(INDEX(Queue_Subname_list!$B$2:$B$598,MATCH($AI248,Queue_Subname_list!$A$2:$A$598,0),1),"not found")</f>
        <v>Creelman</v>
      </c>
      <c r="AK248" s="12">
        <f>IFERROR(INDEX(Queue_Subname_list!$C$2:$C$598,MATCH($AI248,Queue_Subname_list!$A$2:$A$598,0),1),"not found")</f>
        <v>69</v>
      </c>
      <c r="AL248" s="12" t="str" cm="1">
        <f t="array" ref="AL248">IFERROR(MATCH(1,($AJ248=Substation_Info!$B$5:$B$322)*($AK248=Substation_Info!$C$5:$C$322),0),"notfound")</f>
        <v>notfound</v>
      </c>
      <c r="AM248" s="12" t="str">
        <f>IF($AL248="notfound",IFERROR(INDEX(Queue_Subname_list!$D$2:$D$594,MATCH($AI248,Queue_Subname_list!$A$2:$A$594,0),1),"not found"),0)</f>
        <v>Sycamore</v>
      </c>
      <c r="AN248" s="12">
        <f>IF($AL248="notfound",IFERROR(INDEX(Queue_Subname_list!$E$2:$E$594,MATCH($AI248,Queue_Subname_list!$A$2:$A$594,0),1),"not found"),0)</f>
        <v>138</v>
      </c>
      <c r="AO248" s="12" cm="1">
        <f t="array" ref="AO248">IF(AM248=0, "N/A",IFERROR(MATCH(1,($AM248=Substation_Info!$B$5:$B$322)*($AN248=Substation_Info!$C$5:$C$322),0),"notfound"))</f>
        <v>274</v>
      </c>
      <c r="AP248" s="12">
        <f t="shared" si="20"/>
        <v>1</v>
      </c>
      <c r="AQ248" s="11">
        <v>45078.291666666701</v>
      </c>
      <c r="AR248" s="11">
        <v>45634.333333333299</v>
      </c>
      <c r="AS248" s="10" t="s">
        <v>82</v>
      </c>
      <c r="AT248" s="10" t="s">
        <v>59</v>
      </c>
      <c r="AU248" s="10" t="s">
        <v>59</v>
      </c>
      <c r="AV248" s="10" t="s">
        <v>82</v>
      </c>
      <c r="AW248" s="10"/>
    </row>
    <row r="249" spans="1:49" s="26" customFormat="1" ht="25" x14ac:dyDescent="0.25">
      <c r="A249" s="32" t="s">
        <v>569</v>
      </c>
      <c r="B249" s="10">
        <v>1818</v>
      </c>
      <c r="C249" s="11">
        <v>43927</v>
      </c>
      <c r="D249" s="11">
        <v>43936.291666666701</v>
      </c>
      <c r="E249" s="10" t="s">
        <v>49</v>
      </c>
      <c r="F249" s="10" t="s">
        <v>473</v>
      </c>
      <c r="G249" s="10" t="s">
        <v>63</v>
      </c>
      <c r="H249" s="10" t="s">
        <v>74</v>
      </c>
      <c r="I249" s="10"/>
      <c r="J249" s="10" t="s">
        <v>70</v>
      </c>
      <c r="K249" s="10" t="s">
        <v>75</v>
      </c>
      <c r="L249" s="10"/>
      <c r="M249" s="10">
        <v>62.1</v>
      </c>
      <c r="N249" s="10">
        <v>126.9</v>
      </c>
      <c r="O249" s="10"/>
      <c r="P249" s="10">
        <v>125</v>
      </c>
      <c r="Q249" s="10" t="s">
        <v>92</v>
      </c>
      <c r="R249" s="10" t="s">
        <v>53</v>
      </c>
      <c r="S249" s="10" t="str" cm="1">
        <f t="array" ref="S249">IFERROR(INDEX(Queue_Subname_list!$K$3:$K$22,MATCH(1,($J249=Queue_Subname_list!$L$3:$L$22)*($K249=Queue_Subname_list!$M$3:$M$22)*($L249=Queue_Subname_list!$N$3:$N$22),0)),"Other")</f>
        <v>Solar-Hybrid</v>
      </c>
      <c r="T249" s="10">
        <f>IF(J249=Queue_Subname_list!$L$9,MIN(M249,P249),0)+IF(K249=Queue_Subname_list!$L$9,MIN(N249,P249),0)+IF(L249=Queue_Subname_list!$L$9,MIN(O249,P249),0)</f>
        <v>62.1</v>
      </c>
      <c r="U249" s="10">
        <f>IF(J249=Queue_Subname_list!$L$4,MIN(M249,P249),0)+IF(K249=Queue_Subname_list!$L$4,MIN(N249,P249),0)+IF(L249=Queue_Subname_list!$L$4,MIN(O249,P249),0)</f>
        <v>0</v>
      </c>
      <c r="V249" s="10">
        <f>IF(Q249="Energy Only",0,IF(S249="Wind Turbine",MIN(U249,P249),IF(OR(S249="Wind-Hybrid", S249="Wind-Solar-Hybrid"),MIN(MAX(P249-T249,0)/INDEX(Queue_Subname_list!$R$6:$T$6,1,MATCH(AH249,Queue_Subname_list!$R$4:$T$4,0)),U249),0)))</f>
        <v>0</v>
      </c>
      <c r="W249" s="10">
        <f t="shared" si="16"/>
        <v>0</v>
      </c>
      <c r="X249" s="10">
        <f>IF(AND(S249="Offshore Wind",OR(Q249="Full Capacity",Q249="Partial Capacity")),IF(J249=Queue_Subname_list!$L$5,M249,0)+IF(K249=Queue_Subname_list!$L$5,N249,0),0)</f>
        <v>0</v>
      </c>
      <c r="Y249" s="10">
        <f>IF(AND(S249="Offshore Wind",Q249="Energy Only"),IF(J249=Queue_Subname_list!$L$5,M249,0)+IF(K249=Queue_Subname_list!$L$5,N249,0),0)</f>
        <v>0</v>
      </c>
      <c r="Z249" s="10">
        <f>IF(J249=Queue_Subname_list!$L$8,MIN(M249,P249),0)+IF(K249=Queue_Subname_list!$L$8,MIN(N249,P249),0)+IF(L249=Queue_Subname_list!$L$8,MIN(O249,P249),0)</f>
        <v>125</v>
      </c>
      <c r="AA249" s="10">
        <f>IF(Q249="Energy Only",0,IF(S249="Solar",MIN(Z249,P249),IF(S249="Solar-Hybrid",MIN(MAX(P249-T249,0)/INDEX(Queue_Subname_list!$R$5:$T$5,1,MATCH(AH249,Queue_Subname_list!$R$4:$T$4,0)),MAX(P249-T249*0.5,0)/INDEX(Queue_Subname_list!$U$5:$W$5,1,MATCH(AH249,Queue_Subname_list!$U$4:$W$4,0)),Z249),0)))</f>
        <v>0</v>
      </c>
      <c r="AB249" s="10">
        <f t="shared" si="17"/>
        <v>125</v>
      </c>
      <c r="AC249" s="10">
        <f>IF(J249=Queue_Subname_list!$L$3,MIN(M249,P249),0)+IF(K249=Queue_Subname_list!$L$3,MIN(N249,P249),0)+IF(L249=Queue_Subname_list!$L$3,MIN(O249,P249),0)</f>
        <v>0</v>
      </c>
      <c r="AD249" s="10">
        <f t="shared" si="18"/>
        <v>0</v>
      </c>
      <c r="AE249" s="10" t="s">
        <v>227</v>
      </c>
      <c r="AF249" s="10" t="s">
        <v>159</v>
      </c>
      <c r="AG249" s="10" t="s">
        <v>56</v>
      </c>
      <c r="AH249" s="10" t="str">
        <f t="shared" si="19"/>
        <v>SDGE</v>
      </c>
      <c r="AI249" s="12" t="s">
        <v>251</v>
      </c>
      <c r="AJ249" s="12" t="str">
        <f>IFERROR(INDEX(Queue_Subname_list!$B$2:$B$598,MATCH($AI249,Queue_Subname_list!$A$2:$A$598,0),1),"not found")</f>
        <v>Hassayampa</v>
      </c>
      <c r="AK249" s="12">
        <f>IFERROR(INDEX(Queue_Subname_list!$C$2:$C$598,MATCH($AI249,Queue_Subname_list!$A$2:$A$598,0),1),"not found")</f>
        <v>500</v>
      </c>
      <c r="AL249" s="12" cm="1">
        <f t="array" ref="AL249">IFERROR(MATCH(1,($AJ249=Substation_Info!$B$5:$B$322)*($AK249=Substation_Info!$C$5:$C$322),0),"notfound")</f>
        <v>100</v>
      </c>
      <c r="AM249" s="12">
        <f>IF($AL249="notfound",IFERROR(INDEX(Queue_Subname_list!$D$2:$D$594,MATCH($AI249,Queue_Subname_list!$A$2:$A$594,0),1),"not found"),0)</f>
        <v>0</v>
      </c>
      <c r="AN249" s="12">
        <f>IF($AL249="notfound",IFERROR(INDEX(Queue_Subname_list!$E$2:$E$594,MATCH($AI249,Queue_Subname_list!$A$2:$A$594,0),1),"not found"),0)</f>
        <v>0</v>
      </c>
      <c r="AO249" s="12" t="str" cm="1">
        <f t="array" ref="AO249">IF(AM249=0, "N/A",IFERROR(MATCH(1,($AM249=Substation_Info!$B$5:$B$322)*($AN249=Substation_Info!$C$5:$C$322),0),"notfound"))</f>
        <v>N/A</v>
      </c>
      <c r="AP249" s="12">
        <f t="shared" si="20"/>
        <v>1</v>
      </c>
      <c r="AQ249" s="11">
        <v>44967.333333333299</v>
      </c>
      <c r="AR249" s="11">
        <v>44967.333333333299</v>
      </c>
      <c r="AS249" s="10" t="s">
        <v>82</v>
      </c>
      <c r="AT249" s="10" t="s">
        <v>59</v>
      </c>
      <c r="AU249" s="10" t="s">
        <v>59</v>
      </c>
      <c r="AV249" s="10" t="s">
        <v>82</v>
      </c>
      <c r="AW249" s="10"/>
    </row>
    <row r="250" spans="1:49" s="26" customFormat="1" ht="37.5" x14ac:dyDescent="0.25">
      <c r="A250" s="32" t="s">
        <v>570</v>
      </c>
      <c r="B250" s="10">
        <v>1820</v>
      </c>
      <c r="C250" s="11">
        <v>43933</v>
      </c>
      <c r="D250" s="11">
        <v>43936.291666666701</v>
      </c>
      <c r="E250" s="10" t="s">
        <v>49</v>
      </c>
      <c r="F250" s="10" t="s">
        <v>473</v>
      </c>
      <c r="G250" s="10" t="s">
        <v>63</v>
      </c>
      <c r="H250" s="10"/>
      <c r="I250" s="10"/>
      <c r="J250" s="10" t="s">
        <v>70</v>
      </c>
      <c r="K250" s="10"/>
      <c r="L250" s="10"/>
      <c r="M250" s="10">
        <v>52</v>
      </c>
      <c r="N250" s="10"/>
      <c r="O250" s="10"/>
      <c r="P250" s="10">
        <v>50</v>
      </c>
      <c r="Q250" s="10" t="s">
        <v>65</v>
      </c>
      <c r="R250" s="10"/>
      <c r="S250" s="10" t="str" cm="1">
        <f t="array" ref="S250">IFERROR(INDEX(Queue_Subname_list!$K$3:$K$22,MATCH(1,($J250=Queue_Subname_list!$L$3:$L$22)*($K250=Queue_Subname_list!$M$3:$M$22)*($L250=Queue_Subname_list!$N$3:$N$22),0)),"Other")</f>
        <v>Battery</v>
      </c>
      <c r="T250" s="10">
        <f>IF(J250=Queue_Subname_list!$L$9,MIN(M250,P250),0)+IF(K250=Queue_Subname_list!$L$9,MIN(N250,P250),0)+IF(L250=Queue_Subname_list!$L$9,MIN(O250,P250),0)</f>
        <v>50</v>
      </c>
      <c r="U250" s="10">
        <f>IF(J250=Queue_Subname_list!$L$4,MIN(M250,P250),0)+IF(K250=Queue_Subname_list!$L$4,MIN(N250,P250),0)+IF(L250=Queue_Subname_list!$L$4,MIN(O250,P250),0)</f>
        <v>0</v>
      </c>
      <c r="V250" s="10">
        <f>IF(Q250="Energy Only",0,IF(S250="Wind Turbine",MIN(U250,P250),IF(OR(S250="Wind-Hybrid", S250="Wind-Solar-Hybrid"),MIN(MAX(P250-T250,0)/INDEX(Queue_Subname_list!$R$6:$T$6,1,MATCH(AH250,Queue_Subname_list!$R$4:$T$4,0)),U250),0)))</f>
        <v>0</v>
      </c>
      <c r="W250" s="10">
        <f t="shared" si="16"/>
        <v>0</v>
      </c>
      <c r="X250" s="10">
        <f>IF(AND(S250="Offshore Wind",OR(Q250="Full Capacity",Q250="Partial Capacity")),IF(J250=Queue_Subname_list!$L$5,M250,0)+IF(K250=Queue_Subname_list!$L$5,N250,0),0)</f>
        <v>0</v>
      </c>
      <c r="Y250" s="10">
        <f>IF(AND(S250="Offshore Wind",Q250="Energy Only"),IF(J250=Queue_Subname_list!$L$5,M250,0)+IF(K250=Queue_Subname_list!$L$5,N250,0),0)</f>
        <v>0</v>
      </c>
      <c r="Z250" s="10">
        <f>IF(J250=Queue_Subname_list!$L$8,MIN(M250,P250),0)+IF(K250=Queue_Subname_list!$L$8,MIN(N250,P250),0)+IF(L250=Queue_Subname_list!$L$8,MIN(O250,P250),0)</f>
        <v>0</v>
      </c>
      <c r="AA250" s="10">
        <f>IF(Q250="Energy Only",0,IF(S250="Solar",MIN(Z250,P250),IF(S250="Solar-Hybrid",MIN(MAX(P250-T250,0)/INDEX(Queue_Subname_list!$R$5:$T$5,1,MATCH(AH250,Queue_Subname_list!$R$4:$T$4,0)),MAX(P250-T250*0.5,0)/INDEX(Queue_Subname_list!$U$5:$W$5,1,MATCH(AH250,Queue_Subname_list!$U$4:$W$4,0)),Z250),0)))</f>
        <v>0</v>
      </c>
      <c r="AB250" s="10">
        <f t="shared" si="17"/>
        <v>0</v>
      </c>
      <c r="AC250" s="10">
        <f>IF(J250=Queue_Subname_list!$L$3,MIN(M250,P250),0)+IF(K250=Queue_Subname_list!$L$3,MIN(N250,P250),0)+IF(L250=Queue_Subname_list!$L$3,MIN(O250,P250),0)</f>
        <v>0</v>
      </c>
      <c r="AD250" s="10">
        <f t="shared" si="18"/>
        <v>0</v>
      </c>
      <c r="AE250" s="10" t="s">
        <v>54</v>
      </c>
      <c r="AF250" s="10" t="s">
        <v>55</v>
      </c>
      <c r="AG250" s="10" t="s">
        <v>56</v>
      </c>
      <c r="AH250" s="10" t="str">
        <f t="shared" si="19"/>
        <v>SDGE</v>
      </c>
      <c r="AI250" s="12" t="s">
        <v>568</v>
      </c>
      <c r="AJ250" s="12" t="str">
        <f>IFERROR(INDEX(Queue_Subname_list!$B$2:$B$598,MATCH($AI250,Queue_Subname_list!$A$2:$A$598,0),1),"not found")</f>
        <v>Creelman</v>
      </c>
      <c r="AK250" s="12">
        <f>IFERROR(INDEX(Queue_Subname_list!$C$2:$C$598,MATCH($AI250,Queue_Subname_list!$A$2:$A$598,0),1),"not found")</f>
        <v>69</v>
      </c>
      <c r="AL250" s="12" t="str" cm="1">
        <f t="array" ref="AL250">IFERROR(MATCH(1,($AJ250=Substation_Info!$B$5:$B$322)*($AK250=Substation_Info!$C$5:$C$322),0),"notfound")</f>
        <v>notfound</v>
      </c>
      <c r="AM250" s="12" t="str">
        <f>IF($AL250="notfound",IFERROR(INDEX(Queue_Subname_list!$D$2:$D$594,MATCH($AI250,Queue_Subname_list!$A$2:$A$594,0),1),"not found"),0)</f>
        <v>Sycamore</v>
      </c>
      <c r="AN250" s="12">
        <f>IF($AL250="notfound",IFERROR(INDEX(Queue_Subname_list!$E$2:$E$594,MATCH($AI250,Queue_Subname_list!$A$2:$A$594,0),1),"not found"),0)</f>
        <v>138</v>
      </c>
      <c r="AO250" s="12" cm="1">
        <f t="array" ref="AO250">IF(AM250=0, "N/A",IFERROR(MATCH(1,($AM250=Substation_Info!$B$5:$B$322)*($AN250=Substation_Info!$C$5:$C$322),0),"notfound"))</f>
        <v>274</v>
      </c>
      <c r="AP250" s="12">
        <f t="shared" si="20"/>
        <v>1</v>
      </c>
      <c r="AQ250" s="11">
        <v>44880.333333333299</v>
      </c>
      <c r="AR250" s="11">
        <v>44880.333333333299</v>
      </c>
      <c r="AS250" s="10" t="s">
        <v>82</v>
      </c>
      <c r="AT250" s="10" t="s">
        <v>59</v>
      </c>
      <c r="AU250" s="10" t="s">
        <v>59</v>
      </c>
      <c r="AV250" s="10" t="s">
        <v>82</v>
      </c>
      <c r="AW250" s="10"/>
    </row>
    <row r="251" spans="1:49" s="26" customFormat="1" ht="25" x14ac:dyDescent="0.25">
      <c r="A251" s="32" t="s">
        <v>571</v>
      </c>
      <c r="B251" s="10">
        <v>1821</v>
      </c>
      <c r="C251" s="11">
        <v>43936</v>
      </c>
      <c r="D251" s="11">
        <v>43936.291666666701</v>
      </c>
      <c r="E251" s="10" t="s">
        <v>49</v>
      </c>
      <c r="F251" s="10" t="s">
        <v>473</v>
      </c>
      <c r="G251" s="10" t="s">
        <v>63</v>
      </c>
      <c r="H251" s="10"/>
      <c r="I251" s="10"/>
      <c r="J251" s="10" t="s">
        <v>70</v>
      </c>
      <c r="K251" s="10"/>
      <c r="L251" s="10"/>
      <c r="M251" s="10">
        <v>407</v>
      </c>
      <c r="N251" s="10"/>
      <c r="O251" s="10"/>
      <c r="P251" s="10">
        <v>400</v>
      </c>
      <c r="Q251" s="10" t="s">
        <v>65</v>
      </c>
      <c r="R251" s="10"/>
      <c r="S251" s="10" t="str" cm="1">
        <f t="array" ref="S251">IFERROR(INDEX(Queue_Subname_list!$K$3:$K$22,MATCH(1,($J251=Queue_Subname_list!$L$3:$L$22)*($K251=Queue_Subname_list!$M$3:$M$22)*($L251=Queue_Subname_list!$N$3:$N$22),0)),"Other")</f>
        <v>Battery</v>
      </c>
      <c r="T251" s="10">
        <f>IF(J251=Queue_Subname_list!$L$9,MIN(M251,P251),0)+IF(K251=Queue_Subname_list!$L$9,MIN(N251,P251),0)+IF(L251=Queue_Subname_list!$L$9,MIN(O251,P251),0)</f>
        <v>400</v>
      </c>
      <c r="U251" s="10">
        <f>IF(J251=Queue_Subname_list!$L$4,MIN(M251,P251),0)+IF(K251=Queue_Subname_list!$L$4,MIN(N251,P251),0)+IF(L251=Queue_Subname_list!$L$4,MIN(O251,P251),0)</f>
        <v>0</v>
      </c>
      <c r="V251" s="10">
        <f>IF(Q251="Energy Only",0,IF(S251="Wind Turbine",MIN(U251,P251),IF(OR(S251="Wind-Hybrid", S251="Wind-Solar-Hybrid"),MIN(MAX(P251-T251,0)/INDEX(Queue_Subname_list!$R$6:$T$6,1,MATCH(AH251,Queue_Subname_list!$R$4:$T$4,0)),U251),0)))</f>
        <v>0</v>
      </c>
      <c r="W251" s="10">
        <f t="shared" si="16"/>
        <v>0</v>
      </c>
      <c r="X251" s="10">
        <f>IF(AND(S251="Offshore Wind",OR(Q251="Full Capacity",Q251="Partial Capacity")),IF(J251=Queue_Subname_list!$L$5,M251,0)+IF(K251=Queue_Subname_list!$L$5,N251,0),0)</f>
        <v>0</v>
      </c>
      <c r="Y251" s="10">
        <f>IF(AND(S251="Offshore Wind",Q251="Energy Only"),IF(J251=Queue_Subname_list!$L$5,M251,0)+IF(K251=Queue_Subname_list!$L$5,N251,0),0)</f>
        <v>0</v>
      </c>
      <c r="Z251" s="10">
        <f>IF(J251=Queue_Subname_list!$L$8,MIN(M251,P251),0)+IF(K251=Queue_Subname_list!$L$8,MIN(N251,P251),0)+IF(L251=Queue_Subname_list!$L$8,MIN(O251,P251),0)</f>
        <v>0</v>
      </c>
      <c r="AA251" s="10">
        <f>IF(Q251="Energy Only",0,IF(S251="Solar",MIN(Z251,P251),IF(S251="Solar-Hybrid",MIN(MAX(P251-T251,0)/INDEX(Queue_Subname_list!$R$5:$T$5,1,MATCH(AH251,Queue_Subname_list!$R$4:$T$4,0)),MAX(P251-T251*0.5,0)/INDEX(Queue_Subname_list!$U$5:$W$5,1,MATCH(AH251,Queue_Subname_list!$U$4:$W$4,0)),Z251),0)))</f>
        <v>0</v>
      </c>
      <c r="AB251" s="10">
        <f t="shared" si="17"/>
        <v>0</v>
      </c>
      <c r="AC251" s="10">
        <f>IF(J251=Queue_Subname_list!$L$3,MIN(M251,P251),0)+IF(K251=Queue_Subname_list!$L$3,MIN(N251,P251),0)+IF(L251=Queue_Subname_list!$L$3,MIN(O251,P251),0)</f>
        <v>0</v>
      </c>
      <c r="AD251" s="10">
        <f t="shared" si="18"/>
        <v>0</v>
      </c>
      <c r="AE251" s="10" t="s">
        <v>54</v>
      </c>
      <c r="AF251" s="10" t="s">
        <v>55</v>
      </c>
      <c r="AG251" s="10" t="s">
        <v>56</v>
      </c>
      <c r="AH251" s="10" t="str">
        <f t="shared" si="19"/>
        <v>SDGE</v>
      </c>
      <c r="AI251" s="12" t="s">
        <v>572</v>
      </c>
      <c r="AJ251" s="12" t="str">
        <f>IFERROR(INDEX(Queue_Subname_list!$B$2:$B$598,MATCH($AI251,Queue_Subname_list!$A$2:$A$598,0),1),"not found")</f>
        <v>Escondido</v>
      </c>
      <c r="AK251" s="12">
        <f>IFERROR(INDEX(Queue_Subname_list!$C$2:$C$598,MATCH($AI251,Queue_Subname_list!$A$2:$A$598,0),1),"not found")</f>
        <v>230</v>
      </c>
      <c r="AL251" s="12" cm="1">
        <f t="array" ref="AL251">IFERROR(MATCH(1,($AJ251=Substation_Info!$B$5:$B$322)*($AK251=Substation_Info!$C$5:$C$322),0),"notfound")</f>
        <v>81</v>
      </c>
      <c r="AM251" s="12">
        <f>IF($AL251="notfound",IFERROR(INDEX(Queue_Subname_list!$D$2:$D$594,MATCH($AI251,Queue_Subname_list!$A$2:$A$594,0),1),"not found"),0)</f>
        <v>0</v>
      </c>
      <c r="AN251" s="12">
        <f>IF($AL251="notfound",IFERROR(INDEX(Queue_Subname_list!$E$2:$E$594,MATCH($AI251,Queue_Subname_list!$A$2:$A$594,0),1),"not found"),0)</f>
        <v>0</v>
      </c>
      <c r="AO251" s="12" t="str" cm="1">
        <f t="array" ref="AO251">IF(AM251=0, "N/A",IFERROR(MATCH(1,($AM251=Substation_Info!$B$5:$B$322)*($AN251=Substation_Info!$C$5:$C$322),0),"notfound"))</f>
        <v>N/A</v>
      </c>
      <c r="AP251" s="12">
        <f t="shared" si="20"/>
        <v>1</v>
      </c>
      <c r="AQ251" s="11">
        <v>45960.291666666701</v>
      </c>
      <c r="AR251" s="11">
        <v>45960.291666666701</v>
      </c>
      <c r="AS251" s="10" t="s">
        <v>82</v>
      </c>
      <c r="AT251" s="10" t="s">
        <v>59</v>
      </c>
      <c r="AU251" s="10" t="s">
        <v>59</v>
      </c>
      <c r="AV251" s="10" t="s">
        <v>82</v>
      </c>
      <c r="AW251" s="10"/>
    </row>
    <row r="252" spans="1:49" s="26" customFormat="1" ht="25" x14ac:dyDescent="0.25">
      <c r="A252" s="32" t="s">
        <v>573</v>
      </c>
      <c r="B252" s="10">
        <v>1822</v>
      </c>
      <c r="C252" s="11">
        <v>43923</v>
      </c>
      <c r="D252" s="11">
        <v>43936.291666666701</v>
      </c>
      <c r="E252" s="10" t="s">
        <v>49</v>
      </c>
      <c r="F252" s="10" t="s">
        <v>473</v>
      </c>
      <c r="G252" s="10" t="s">
        <v>74</v>
      </c>
      <c r="H252" s="10" t="s">
        <v>63</v>
      </c>
      <c r="I252" s="10"/>
      <c r="J252" s="10" t="s">
        <v>75</v>
      </c>
      <c r="K252" s="10" t="s">
        <v>70</v>
      </c>
      <c r="L252" s="10"/>
      <c r="M252" s="10">
        <v>225.04</v>
      </c>
      <c r="N252" s="10">
        <v>225.04</v>
      </c>
      <c r="O252" s="10"/>
      <c r="P252" s="10">
        <v>215</v>
      </c>
      <c r="Q252" s="10" t="s">
        <v>65</v>
      </c>
      <c r="R252" s="10" t="s">
        <v>53</v>
      </c>
      <c r="S252" s="10" t="str" cm="1">
        <f t="array" ref="S252">IFERROR(INDEX(Queue_Subname_list!$K$3:$K$22,MATCH(1,($J252=Queue_Subname_list!$L$3:$L$22)*($K252=Queue_Subname_list!$M$3:$M$22)*($L252=Queue_Subname_list!$N$3:$N$22),0)),"Other")</f>
        <v>Solar-Hybrid</v>
      </c>
      <c r="T252" s="10">
        <f>IF(J252=Queue_Subname_list!$L$9,MIN(M252,P252),0)+IF(K252=Queue_Subname_list!$L$9,MIN(N252,P252),0)+IF(L252=Queue_Subname_list!$L$9,MIN(O252,P252),0)</f>
        <v>215</v>
      </c>
      <c r="U252" s="10">
        <f>IF(J252=Queue_Subname_list!$L$4,MIN(M252,P252),0)+IF(K252=Queue_Subname_list!$L$4,MIN(N252,P252),0)+IF(L252=Queue_Subname_list!$L$4,MIN(O252,P252),0)</f>
        <v>0</v>
      </c>
      <c r="V252" s="10">
        <f>IF(Q252="Energy Only",0,IF(S252="Wind Turbine",MIN(U252,P252),IF(OR(S252="Wind-Hybrid", S252="Wind-Solar-Hybrid"),MIN(MAX(P252-T252,0)/INDEX(Queue_Subname_list!$R$6:$T$6,1,MATCH(AH252,Queue_Subname_list!$R$4:$T$4,0)),U252),0)))</f>
        <v>0</v>
      </c>
      <c r="W252" s="10">
        <f t="shared" si="16"/>
        <v>0</v>
      </c>
      <c r="X252" s="10">
        <f>IF(AND(S252="Offshore Wind",OR(Q252="Full Capacity",Q252="Partial Capacity")),IF(J252=Queue_Subname_list!$L$5,M252,0)+IF(K252=Queue_Subname_list!$L$5,N252,0),0)</f>
        <v>0</v>
      </c>
      <c r="Y252" s="10">
        <f>IF(AND(S252="Offshore Wind",Q252="Energy Only"),IF(J252=Queue_Subname_list!$L$5,M252,0)+IF(K252=Queue_Subname_list!$L$5,N252,0),0)</f>
        <v>0</v>
      </c>
      <c r="Z252" s="10">
        <f>IF(J252=Queue_Subname_list!$L$8,MIN(M252,P252),0)+IF(K252=Queue_Subname_list!$L$8,MIN(N252,P252),0)+IF(L252=Queue_Subname_list!$L$8,MIN(O252,P252),0)</f>
        <v>215</v>
      </c>
      <c r="AA252" s="10">
        <f>IF(Q252="Energy Only",0,IF(S252="Solar",MIN(Z252,P252),IF(S252="Solar-Hybrid",MIN(MAX(P252-T252,0)/INDEX(Queue_Subname_list!$R$5:$T$5,1,MATCH(AH252,Queue_Subname_list!$R$4:$T$4,0)),MAX(P252-T252*0.5,0)/INDEX(Queue_Subname_list!$U$5:$W$5,1,MATCH(AH252,Queue_Subname_list!$U$4:$W$4,0)),Z252),0)))</f>
        <v>0</v>
      </c>
      <c r="AB252" s="10">
        <f t="shared" si="17"/>
        <v>215</v>
      </c>
      <c r="AC252" s="10">
        <f>IF(J252=Queue_Subname_list!$L$3,MIN(M252,P252),0)+IF(K252=Queue_Subname_list!$L$3,MIN(N252,P252),0)+IF(L252=Queue_Subname_list!$L$3,MIN(O252,P252),0)</f>
        <v>0</v>
      </c>
      <c r="AD252" s="10">
        <f t="shared" si="18"/>
        <v>0</v>
      </c>
      <c r="AE252" s="10" t="s">
        <v>227</v>
      </c>
      <c r="AF252" s="10" t="s">
        <v>159</v>
      </c>
      <c r="AG252" s="10" t="s">
        <v>56</v>
      </c>
      <c r="AH252" s="10" t="str">
        <f t="shared" si="19"/>
        <v>SDGE</v>
      </c>
      <c r="AI252" s="12" t="s">
        <v>251</v>
      </c>
      <c r="AJ252" s="12" t="str">
        <f>IFERROR(INDEX(Queue_Subname_list!$B$2:$B$598,MATCH($AI252,Queue_Subname_list!$A$2:$A$598,0),1),"not found")</f>
        <v>Hassayampa</v>
      </c>
      <c r="AK252" s="12">
        <f>IFERROR(INDEX(Queue_Subname_list!$C$2:$C$598,MATCH($AI252,Queue_Subname_list!$A$2:$A$598,0),1),"not found")</f>
        <v>500</v>
      </c>
      <c r="AL252" s="12" cm="1">
        <f t="array" ref="AL252">IFERROR(MATCH(1,($AJ252=Substation_Info!$B$5:$B$322)*($AK252=Substation_Info!$C$5:$C$322),0),"notfound")</f>
        <v>100</v>
      </c>
      <c r="AM252" s="12">
        <f>IF($AL252="notfound",IFERROR(INDEX(Queue_Subname_list!$D$2:$D$594,MATCH($AI252,Queue_Subname_list!$A$2:$A$594,0),1),"not found"),0)</f>
        <v>0</v>
      </c>
      <c r="AN252" s="12">
        <f>IF($AL252="notfound",IFERROR(INDEX(Queue_Subname_list!$E$2:$E$594,MATCH($AI252,Queue_Subname_list!$A$2:$A$594,0),1),"not found"),0)</f>
        <v>0</v>
      </c>
      <c r="AO252" s="12" t="str" cm="1">
        <f t="array" ref="AO252">IF(AM252=0, "N/A",IFERROR(MATCH(1,($AM252=Substation_Info!$B$5:$B$322)*($AN252=Substation_Info!$C$5:$C$322),0),"notfound"))</f>
        <v>N/A</v>
      </c>
      <c r="AP252" s="12">
        <f t="shared" si="20"/>
        <v>1</v>
      </c>
      <c r="AQ252" s="11">
        <v>44561.333333333299</v>
      </c>
      <c r="AR252" s="11">
        <v>45444.291666666701</v>
      </c>
      <c r="AS252" s="10" t="s">
        <v>82</v>
      </c>
      <c r="AT252" s="10" t="s">
        <v>59</v>
      </c>
      <c r="AU252" s="10" t="s">
        <v>59</v>
      </c>
      <c r="AV252" s="10" t="s">
        <v>82</v>
      </c>
      <c r="AW252" s="10"/>
    </row>
    <row r="253" spans="1:49" s="26" customFormat="1" ht="37.5" x14ac:dyDescent="0.25">
      <c r="A253" s="32" t="s">
        <v>574</v>
      </c>
      <c r="B253" s="10">
        <v>1823</v>
      </c>
      <c r="C253" s="11">
        <v>43923</v>
      </c>
      <c r="D253" s="11">
        <v>43936.291666666701</v>
      </c>
      <c r="E253" s="10" t="s">
        <v>49</v>
      </c>
      <c r="F253" s="10" t="s">
        <v>473</v>
      </c>
      <c r="G253" s="10" t="s">
        <v>63</v>
      </c>
      <c r="H253" s="10" t="s">
        <v>74</v>
      </c>
      <c r="I253" s="10"/>
      <c r="J253" s="10" t="s">
        <v>70</v>
      </c>
      <c r="K253" s="10" t="s">
        <v>75</v>
      </c>
      <c r="L253" s="10"/>
      <c r="M253" s="10">
        <v>473.76</v>
      </c>
      <c r="N253" s="10">
        <v>473.76</v>
      </c>
      <c r="O253" s="10"/>
      <c r="P253" s="10">
        <v>450</v>
      </c>
      <c r="Q253" s="10" t="s">
        <v>65</v>
      </c>
      <c r="R253" s="10" t="s">
        <v>53</v>
      </c>
      <c r="S253" s="10" t="str" cm="1">
        <f t="array" ref="S253">IFERROR(INDEX(Queue_Subname_list!$K$3:$K$22,MATCH(1,($J253=Queue_Subname_list!$L$3:$L$22)*($K253=Queue_Subname_list!$M$3:$M$22)*($L253=Queue_Subname_list!$N$3:$N$22),0)),"Other")</f>
        <v>Solar-Hybrid</v>
      </c>
      <c r="T253" s="10">
        <f>IF(J253=Queue_Subname_list!$L$9,MIN(M253,P253),0)+IF(K253=Queue_Subname_list!$L$9,MIN(N253,P253),0)+IF(L253=Queue_Subname_list!$L$9,MIN(O253,P253),0)</f>
        <v>450</v>
      </c>
      <c r="U253" s="10">
        <f>IF(J253=Queue_Subname_list!$L$4,MIN(M253,P253),0)+IF(K253=Queue_Subname_list!$L$4,MIN(N253,P253),0)+IF(L253=Queue_Subname_list!$L$4,MIN(O253,P253),0)</f>
        <v>0</v>
      </c>
      <c r="V253" s="10">
        <f>IF(Q253="Energy Only",0,IF(S253="Wind Turbine",MIN(U253,P253),IF(OR(S253="Wind-Hybrid", S253="Wind-Solar-Hybrid"),MIN(MAX(P253-T253,0)/INDEX(Queue_Subname_list!$R$6:$T$6,1,MATCH(AH253,Queue_Subname_list!$R$4:$T$4,0)),U253),0)))</f>
        <v>0</v>
      </c>
      <c r="W253" s="10">
        <f t="shared" si="16"/>
        <v>0</v>
      </c>
      <c r="X253" s="10">
        <f>IF(AND(S253="Offshore Wind",OR(Q253="Full Capacity",Q253="Partial Capacity")),IF(J253=Queue_Subname_list!$L$5,M253,0)+IF(K253=Queue_Subname_list!$L$5,N253,0),0)</f>
        <v>0</v>
      </c>
      <c r="Y253" s="10">
        <f>IF(AND(S253="Offshore Wind",Q253="Energy Only"),IF(J253=Queue_Subname_list!$L$5,M253,0)+IF(K253=Queue_Subname_list!$L$5,N253,0),0)</f>
        <v>0</v>
      </c>
      <c r="Z253" s="10">
        <f>IF(J253=Queue_Subname_list!$L$8,MIN(M253,P253),0)+IF(K253=Queue_Subname_list!$L$8,MIN(N253,P253),0)+IF(L253=Queue_Subname_list!$L$8,MIN(O253,P253),0)</f>
        <v>450</v>
      </c>
      <c r="AA253" s="10">
        <f>IF(Q253="Energy Only",0,IF(S253="Solar",MIN(Z253,P253),IF(S253="Solar-Hybrid",MIN(MAX(P253-T253,0)/INDEX(Queue_Subname_list!$R$5:$T$5,1,MATCH(AH253,Queue_Subname_list!$R$4:$T$4,0)),MAX(P253-T253*0.5,0)/INDEX(Queue_Subname_list!$U$5:$W$5,1,MATCH(AH253,Queue_Subname_list!$U$4:$W$4,0)),Z253),0)))</f>
        <v>0</v>
      </c>
      <c r="AB253" s="10">
        <f t="shared" si="17"/>
        <v>450</v>
      </c>
      <c r="AC253" s="10">
        <f>IF(J253=Queue_Subname_list!$L$3,MIN(M253,P253),0)+IF(K253=Queue_Subname_list!$L$3,MIN(N253,P253),0)+IF(L253=Queue_Subname_list!$L$3,MIN(O253,P253),0)</f>
        <v>0</v>
      </c>
      <c r="AD253" s="10">
        <f t="shared" si="18"/>
        <v>0</v>
      </c>
      <c r="AE253" s="10" t="s">
        <v>227</v>
      </c>
      <c r="AF253" s="10" t="s">
        <v>159</v>
      </c>
      <c r="AG253" s="10" t="s">
        <v>56</v>
      </c>
      <c r="AH253" s="10" t="str">
        <f t="shared" si="19"/>
        <v>SDGE</v>
      </c>
      <c r="AI253" s="12" t="s">
        <v>251</v>
      </c>
      <c r="AJ253" s="12" t="str">
        <f>IFERROR(INDEX(Queue_Subname_list!$B$2:$B$598,MATCH($AI253,Queue_Subname_list!$A$2:$A$598,0),1),"not found")</f>
        <v>Hassayampa</v>
      </c>
      <c r="AK253" s="12">
        <f>IFERROR(INDEX(Queue_Subname_list!$C$2:$C$598,MATCH($AI253,Queue_Subname_list!$A$2:$A$598,0),1),"not found")</f>
        <v>500</v>
      </c>
      <c r="AL253" s="12" cm="1">
        <f t="array" ref="AL253">IFERROR(MATCH(1,($AJ253=Substation_Info!$B$5:$B$322)*($AK253=Substation_Info!$C$5:$C$322),0),"notfound")</f>
        <v>100</v>
      </c>
      <c r="AM253" s="12">
        <f>IF($AL253="notfound",IFERROR(INDEX(Queue_Subname_list!$D$2:$D$594,MATCH($AI253,Queue_Subname_list!$A$2:$A$594,0),1),"not found"),0)</f>
        <v>0</v>
      </c>
      <c r="AN253" s="12">
        <f>IF($AL253="notfound",IFERROR(INDEX(Queue_Subname_list!$E$2:$E$594,MATCH($AI253,Queue_Subname_list!$A$2:$A$594,0),1),"not found"),0)</f>
        <v>0</v>
      </c>
      <c r="AO253" s="12" t="str" cm="1">
        <f t="array" ref="AO253">IF(AM253=0, "N/A",IFERROR(MATCH(1,($AM253=Substation_Info!$B$5:$B$322)*($AN253=Substation_Info!$C$5:$C$322),0),"notfound"))</f>
        <v>N/A</v>
      </c>
      <c r="AP253" s="12">
        <f t="shared" si="20"/>
        <v>1</v>
      </c>
      <c r="AQ253" s="11">
        <v>45107.291666666701</v>
      </c>
      <c r="AR253" s="11">
        <v>45809.291666666701</v>
      </c>
      <c r="AS253" s="10" t="s">
        <v>82</v>
      </c>
      <c r="AT253" s="10" t="s">
        <v>59</v>
      </c>
      <c r="AU253" s="10" t="s">
        <v>59</v>
      </c>
      <c r="AV253" s="10" t="s">
        <v>82</v>
      </c>
      <c r="AW253" s="10"/>
    </row>
    <row r="254" spans="1:49" s="26" customFormat="1" ht="37.5" x14ac:dyDescent="0.25">
      <c r="A254" s="32" t="s">
        <v>575</v>
      </c>
      <c r="B254" s="10">
        <v>1824</v>
      </c>
      <c r="C254" s="11">
        <v>43932</v>
      </c>
      <c r="D254" s="11">
        <v>43936.291666666701</v>
      </c>
      <c r="E254" s="10" t="s">
        <v>49</v>
      </c>
      <c r="F254" s="10" t="s">
        <v>473</v>
      </c>
      <c r="G254" s="10" t="s">
        <v>51</v>
      </c>
      <c r="H254" s="10"/>
      <c r="I254" s="10"/>
      <c r="J254" s="10" t="s">
        <v>51</v>
      </c>
      <c r="K254" s="10"/>
      <c r="L254" s="10"/>
      <c r="M254" s="10">
        <v>1001</v>
      </c>
      <c r="N254" s="10"/>
      <c r="O254" s="10"/>
      <c r="P254" s="10">
        <v>972.82</v>
      </c>
      <c r="Q254" s="10" t="s">
        <v>92</v>
      </c>
      <c r="R254" s="10" t="s">
        <v>53</v>
      </c>
      <c r="S254" s="10" t="str" cm="1">
        <f t="array" ref="S254">IFERROR(INDEX(Queue_Subname_list!$K$3:$K$22,MATCH(1,($J254=Queue_Subname_list!$L$3:$L$22)*($K254=Queue_Subname_list!$M$3:$M$22)*($L254=Queue_Subname_list!$N$3:$N$22),0)),"Other")</f>
        <v>Wind Turbine</v>
      </c>
      <c r="T254" s="10">
        <f>IF(J254=Queue_Subname_list!$L$9,MIN(M254,P254),0)+IF(K254=Queue_Subname_list!$L$9,MIN(N254,P254),0)+IF(L254=Queue_Subname_list!$L$9,MIN(O254,P254),0)</f>
        <v>0</v>
      </c>
      <c r="U254" s="10">
        <f>IF(J254=Queue_Subname_list!$L$4,MIN(M254,P254),0)+IF(K254=Queue_Subname_list!$L$4,MIN(N254,P254),0)+IF(L254=Queue_Subname_list!$L$4,MIN(O254,P254),0)</f>
        <v>972.82</v>
      </c>
      <c r="V254" s="10">
        <f>IF(Q254="Energy Only",0,IF(S254="Wind Turbine",MIN(U254,P254),IF(OR(S254="Wind-Hybrid", S254="Wind-Solar-Hybrid"),MIN(MAX(P254-T254,0)/INDEX(Queue_Subname_list!$R$6:$T$6,1,MATCH(AH254,Queue_Subname_list!$R$4:$T$4,0)),U254),0)))</f>
        <v>0</v>
      </c>
      <c r="W254" s="10">
        <f t="shared" si="16"/>
        <v>972.82</v>
      </c>
      <c r="X254" s="10">
        <f>IF(AND(S254="Offshore Wind",OR(Q254="Full Capacity",Q254="Partial Capacity")),IF(J254=Queue_Subname_list!$L$5,M254,0)+IF(K254=Queue_Subname_list!$L$5,N254,0),0)</f>
        <v>0</v>
      </c>
      <c r="Y254" s="10">
        <f>IF(AND(S254="Offshore Wind",Q254="Energy Only"),IF(J254=Queue_Subname_list!$L$5,M254,0)+IF(K254=Queue_Subname_list!$L$5,N254,0),0)</f>
        <v>0</v>
      </c>
      <c r="Z254" s="10">
        <f>IF(J254=Queue_Subname_list!$L$8,MIN(M254,P254),0)+IF(K254=Queue_Subname_list!$L$8,MIN(N254,P254),0)+IF(L254=Queue_Subname_list!$L$8,MIN(O254,P254),0)</f>
        <v>0</v>
      </c>
      <c r="AA254" s="10">
        <f>IF(Q254="Energy Only",0,IF(S254="Solar",MIN(Z254,P254),IF(S254="Solar-Hybrid",MIN(MAX(P254-T254,0)/INDEX(Queue_Subname_list!$R$5:$T$5,1,MATCH(AH254,Queue_Subname_list!$R$4:$T$4,0)),MAX(P254-T254*0.5,0)/INDEX(Queue_Subname_list!$U$5:$W$5,1,MATCH(AH254,Queue_Subname_list!$U$4:$W$4,0)),Z254),0)))</f>
        <v>0</v>
      </c>
      <c r="AB254" s="10">
        <f t="shared" si="17"/>
        <v>0</v>
      </c>
      <c r="AC254" s="10">
        <f>IF(J254=Queue_Subname_list!$L$3,MIN(M254,P254),0)+IF(K254=Queue_Subname_list!$L$3,MIN(N254,P254),0)+IF(L254=Queue_Subname_list!$L$3,MIN(O254,P254),0)</f>
        <v>0</v>
      </c>
      <c r="AD254" s="10">
        <f t="shared" si="18"/>
        <v>0</v>
      </c>
      <c r="AE254" s="10" t="s">
        <v>576</v>
      </c>
      <c r="AF254" s="10" t="s">
        <v>452</v>
      </c>
      <c r="AG254" s="10" t="s">
        <v>56</v>
      </c>
      <c r="AH254" s="10" t="str">
        <f t="shared" si="19"/>
        <v>SDGE</v>
      </c>
      <c r="AI254" s="12" t="s">
        <v>577</v>
      </c>
      <c r="AJ254" s="12" t="str">
        <f>IFERROR(INDEX(Queue_Subname_list!$B$2:$B$598,MATCH($AI254,Queue_Subname_list!$A$2:$A$598,0),1),"not found")</f>
        <v>ECO</v>
      </c>
      <c r="AK254" s="12">
        <f>IFERROR(INDEX(Queue_Subname_list!$C$2:$C$598,MATCH($AI254,Queue_Subname_list!$A$2:$A$598,0),1),"not found")</f>
        <v>500</v>
      </c>
      <c r="AL254" s="12" cm="1">
        <f t="array" ref="AL254">IFERROR(MATCH(1,($AJ254=Substation_Info!$B$5:$B$322)*($AK254=Substation_Info!$C$5:$C$322),0),"notfound")</f>
        <v>69</v>
      </c>
      <c r="AM254" s="12">
        <f>IF($AL254="notfound",IFERROR(INDEX(Queue_Subname_list!$D$2:$D$594,MATCH($AI254,Queue_Subname_list!$A$2:$A$594,0),1),"not found"),0)</f>
        <v>0</v>
      </c>
      <c r="AN254" s="12">
        <f>IF($AL254="notfound",IFERROR(INDEX(Queue_Subname_list!$E$2:$E$594,MATCH($AI254,Queue_Subname_list!$A$2:$A$594,0),1),"not found"),0)</f>
        <v>0</v>
      </c>
      <c r="AO254" s="12" t="str" cm="1">
        <f t="array" ref="AO254">IF(AM254=0, "N/A",IFERROR(MATCH(1,($AM254=Substation_Info!$B$5:$B$322)*($AN254=Substation_Info!$C$5:$C$322),0),"notfound"))</f>
        <v>N/A</v>
      </c>
      <c r="AP254" s="12">
        <f t="shared" si="20"/>
        <v>1</v>
      </c>
      <c r="AQ254" s="11">
        <v>45565.291666666701</v>
      </c>
      <c r="AR254" s="11">
        <v>46729.333333333299</v>
      </c>
      <c r="AS254" s="10" t="s">
        <v>82</v>
      </c>
      <c r="AT254" s="10" t="s">
        <v>59</v>
      </c>
      <c r="AU254" s="10" t="s">
        <v>59</v>
      </c>
      <c r="AV254" s="10" t="s">
        <v>82</v>
      </c>
      <c r="AW254" s="10"/>
    </row>
    <row r="255" spans="1:49" s="26" customFormat="1" ht="25" x14ac:dyDescent="0.25">
      <c r="A255" s="32" t="s">
        <v>578</v>
      </c>
      <c r="B255" s="10">
        <v>1825</v>
      </c>
      <c r="C255" s="11">
        <v>43935</v>
      </c>
      <c r="D255" s="11">
        <v>43936.291666666701</v>
      </c>
      <c r="E255" s="10" t="s">
        <v>49</v>
      </c>
      <c r="F255" s="10" t="s">
        <v>473</v>
      </c>
      <c r="G255" s="10" t="s">
        <v>63</v>
      </c>
      <c r="H255" s="10"/>
      <c r="I255" s="10"/>
      <c r="J255" s="10" t="s">
        <v>70</v>
      </c>
      <c r="K255" s="10"/>
      <c r="L255" s="10"/>
      <c r="M255" s="10">
        <v>101.9</v>
      </c>
      <c r="N255" s="10"/>
      <c r="O255" s="10"/>
      <c r="P255" s="10">
        <v>101.1</v>
      </c>
      <c r="Q255" s="10" t="s">
        <v>65</v>
      </c>
      <c r="R255" s="10"/>
      <c r="S255" s="10" t="str" cm="1">
        <f t="array" ref="S255">IFERROR(INDEX(Queue_Subname_list!$K$3:$K$22,MATCH(1,($J255=Queue_Subname_list!$L$3:$L$22)*($K255=Queue_Subname_list!$M$3:$M$22)*($L255=Queue_Subname_list!$N$3:$N$22),0)),"Other")</f>
        <v>Battery</v>
      </c>
      <c r="T255" s="10">
        <f>IF(J255=Queue_Subname_list!$L$9,MIN(M255,P255),0)+IF(K255=Queue_Subname_list!$L$9,MIN(N255,P255),0)+IF(L255=Queue_Subname_list!$L$9,MIN(O255,P255),0)</f>
        <v>101.1</v>
      </c>
      <c r="U255" s="10">
        <f>IF(J255=Queue_Subname_list!$L$4,MIN(M255,P255),0)+IF(K255=Queue_Subname_list!$L$4,MIN(N255,P255),0)+IF(L255=Queue_Subname_list!$L$4,MIN(O255,P255),0)</f>
        <v>0</v>
      </c>
      <c r="V255" s="10">
        <f>IF(Q255="Energy Only",0,IF(S255="Wind Turbine",MIN(U255,P255),IF(OR(S255="Wind-Hybrid", S255="Wind-Solar-Hybrid"),MIN(MAX(P255-T255,0)/INDEX(Queue_Subname_list!$R$6:$T$6,1,MATCH(AH255,Queue_Subname_list!$R$4:$T$4,0)),U255),0)))</f>
        <v>0</v>
      </c>
      <c r="W255" s="10">
        <f t="shared" si="16"/>
        <v>0</v>
      </c>
      <c r="X255" s="10">
        <f>IF(AND(S255="Offshore Wind",OR(Q255="Full Capacity",Q255="Partial Capacity")),IF(J255=Queue_Subname_list!$L$5,M255,0)+IF(K255=Queue_Subname_list!$L$5,N255,0),0)</f>
        <v>0</v>
      </c>
      <c r="Y255" s="10">
        <f>IF(AND(S255="Offshore Wind",Q255="Energy Only"),IF(J255=Queue_Subname_list!$L$5,M255,0)+IF(K255=Queue_Subname_list!$L$5,N255,0),0)</f>
        <v>0</v>
      </c>
      <c r="Z255" s="10">
        <f>IF(J255=Queue_Subname_list!$L$8,MIN(M255,P255),0)+IF(K255=Queue_Subname_list!$L$8,MIN(N255,P255),0)+IF(L255=Queue_Subname_list!$L$8,MIN(O255,P255),0)</f>
        <v>0</v>
      </c>
      <c r="AA255" s="10">
        <f>IF(Q255="Energy Only",0,IF(S255="Solar",MIN(Z255,P255),IF(S255="Solar-Hybrid",MIN(MAX(P255-T255,0)/INDEX(Queue_Subname_list!$R$5:$T$5,1,MATCH(AH255,Queue_Subname_list!$R$4:$T$4,0)),MAX(P255-T255*0.5,0)/INDEX(Queue_Subname_list!$U$5:$W$5,1,MATCH(AH255,Queue_Subname_list!$U$4:$W$4,0)),Z255),0)))</f>
        <v>0</v>
      </c>
      <c r="AB255" s="10">
        <f t="shared" si="17"/>
        <v>0</v>
      </c>
      <c r="AC255" s="10">
        <f>IF(J255=Queue_Subname_list!$L$3,MIN(M255,P255),0)+IF(K255=Queue_Subname_list!$L$3,MIN(N255,P255),0)+IF(L255=Queue_Subname_list!$L$3,MIN(O255,P255),0)</f>
        <v>0</v>
      </c>
      <c r="AD255" s="10">
        <f t="shared" si="18"/>
        <v>0</v>
      </c>
      <c r="AE255" s="10" t="s">
        <v>54</v>
      </c>
      <c r="AF255" s="10" t="s">
        <v>55</v>
      </c>
      <c r="AG255" s="10" t="s">
        <v>56</v>
      </c>
      <c r="AH255" s="10" t="str">
        <f t="shared" si="19"/>
        <v>SDGE</v>
      </c>
      <c r="AI255" s="12" t="s">
        <v>579</v>
      </c>
      <c r="AJ255" s="12" t="str">
        <f>IFERROR(INDEX(Queue_Subname_list!$B$2:$B$598,MATCH($AI255,Queue_Subname_list!$A$2:$A$598,0),1),"not found")</f>
        <v>Ocean Ranch</v>
      </c>
      <c r="AK255" s="12">
        <f>IFERROR(INDEX(Queue_Subname_list!$C$2:$C$598,MATCH($AI255,Queue_Subname_list!$A$2:$A$598,0),1),"not found")</f>
        <v>69</v>
      </c>
      <c r="AL255" s="12" t="str" cm="1">
        <f t="array" ref="AL255">IFERROR(MATCH(1,($AJ255=Substation_Info!$B$5:$B$322)*($AK255=Substation_Info!$C$5:$C$322),0),"notfound")</f>
        <v>notfound</v>
      </c>
      <c r="AM255" s="12" t="str">
        <f>IF($AL255="notfound",IFERROR(INDEX(Queue_Subname_list!$D$2:$D$594,MATCH($AI255,Queue_Subname_list!$A$2:$A$594,0),1),"not found"),0)</f>
        <v>San Luis Rey</v>
      </c>
      <c r="AN255" s="12">
        <f>IF($AL255="notfound",IFERROR(INDEX(Queue_Subname_list!$E$2:$E$594,MATCH($AI255,Queue_Subname_list!$A$2:$A$594,0),1),"not found"),0)</f>
        <v>230</v>
      </c>
      <c r="AO255" s="12" cm="1">
        <f t="array" ref="AO255">IF(AM255=0, "N/A",IFERROR(MATCH(1,($AM255=Substation_Info!$B$5:$B$322)*($AN255=Substation_Info!$C$5:$C$322),0),"notfound"))</f>
        <v>246</v>
      </c>
      <c r="AP255" s="12">
        <f t="shared" si="20"/>
        <v>1</v>
      </c>
      <c r="AQ255" s="11">
        <v>45122.291666666701</v>
      </c>
      <c r="AR255" s="11">
        <v>45605.333333333299</v>
      </c>
      <c r="AS255" s="10" t="s">
        <v>82</v>
      </c>
      <c r="AT255" s="10" t="s">
        <v>59</v>
      </c>
      <c r="AU255" s="10" t="s">
        <v>59</v>
      </c>
      <c r="AV255" s="10" t="s">
        <v>82</v>
      </c>
      <c r="AW255" s="10"/>
    </row>
    <row r="256" spans="1:49" s="26" customFormat="1" ht="25" x14ac:dyDescent="0.25">
      <c r="A256" s="32" t="s">
        <v>580</v>
      </c>
      <c r="B256" s="10">
        <v>1829</v>
      </c>
      <c r="C256" s="11">
        <v>44146</v>
      </c>
      <c r="D256" s="11">
        <v>44179.333333333299</v>
      </c>
      <c r="E256" s="10" t="s">
        <v>49</v>
      </c>
      <c r="F256" s="10" t="s">
        <v>226</v>
      </c>
      <c r="G256" s="10" t="s">
        <v>85</v>
      </c>
      <c r="H256" s="10"/>
      <c r="I256" s="10"/>
      <c r="J256" s="10" t="s">
        <v>86</v>
      </c>
      <c r="K256" s="10"/>
      <c r="L256" s="10"/>
      <c r="M256" s="10">
        <v>100</v>
      </c>
      <c r="N256" s="10"/>
      <c r="O256" s="10"/>
      <c r="P256" s="10">
        <v>100</v>
      </c>
      <c r="Q256" s="10" t="s">
        <v>52</v>
      </c>
      <c r="R256" s="10"/>
      <c r="S256" s="10" t="str" cm="1">
        <f t="array" ref="S256">IFERROR(INDEX(Queue_Subname_list!$K$3:$K$22,MATCH(1,($J256=Queue_Subname_list!$L$3:$L$22)*($K256=Queue_Subname_list!$M$3:$M$22)*($L256=Queue_Subname_list!$N$3:$N$22),0)),"Other")</f>
        <v>Other</v>
      </c>
      <c r="T256" s="10">
        <f>IF(J256=Queue_Subname_list!$L$9,MIN(M256,P256),0)+IF(K256=Queue_Subname_list!$L$9,MIN(N256,P256),0)+IF(L256=Queue_Subname_list!$L$9,MIN(O256,P256),0)</f>
        <v>0</v>
      </c>
      <c r="U256" s="10">
        <f>IF(J256=Queue_Subname_list!$L$4,MIN(M256,P256),0)+IF(K256=Queue_Subname_list!$L$4,MIN(N256,P256),0)+IF(L256=Queue_Subname_list!$L$4,MIN(O256,P256),0)</f>
        <v>0</v>
      </c>
      <c r="V256" s="10">
        <f>IF(Q256="Energy Only",0,IF(S256="Wind Turbine",MIN(U256,P256),IF(OR(S256="Wind-Hybrid", S256="Wind-Solar-Hybrid"),MIN(MAX(P256-T256,0)/INDEX(Queue_Subname_list!$R$6:$T$6,1,MATCH(AH256,Queue_Subname_list!$R$4:$T$4,0)),U256),0)))</f>
        <v>0</v>
      </c>
      <c r="W256" s="10">
        <f t="shared" si="16"/>
        <v>0</v>
      </c>
      <c r="X256" s="10">
        <f>IF(AND(S256="Offshore Wind",OR(Q256="Full Capacity",Q256="Partial Capacity")),IF(J256=Queue_Subname_list!$L$5,M256,0)+IF(K256=Queue_Subname_list!$L$5,N256,0),0)</f>
        <v>0</v>
      </c>
      <c r="Y256" s="10">
        <f>IF(AND(S256="Offshore Wind",Q256="Energy Only"),IF(J256=Queue_Subname_list!$L$5,M256,0)+IF(K256=Queue_Subname_list!$L$5,N256,0),0)</f>
        <v>0</v>
      </c>
      <c r="Z256" s="10">
        <f>IF(J256=Queue_Subname_list!$L$8,MIN(M256,P256),0)+IF(K256=Queue_Subname_list!$L$8,MIN(N256,P256),0)+IF(L256=Queue_Subname_list!$L$8,MIN(O256,P256),0)</f>
        <v>0</v>
      </c>
      <c r="AA256" s="10">
        <f>IF(Q256="Energy Only",0,IF(S256="Solar",MIN(Z256,P256),IF(S256="Solar-Hybrid",MIN(MAX(P256-T256,0)/INDEX(Queue_Subname_list!$R$5:$T$5,1,MATCH(AH256,Queue_Subname_list!$R$4:$T$4,0)),MAX(P256-T256*0.5,0)/INDEX(Queue_Subname_list!$U$5:$W$5,1,MATCH(AH256,Queue_Subname_list!$U$4:$W$4,0)),Z256),0)))</f>
        <v>0</v>
      </c>
      <c r="AB256" s="10">
        <f t="shared" si="17"/>
        <v>0</v>
      </c>
      <c r="AC256" s="10">
        <f>IF(J256=Queue_Subname_list!$L$3,MIN(M256,P256),0)+IF(K256=Queue_Subname_list!$L$3,MIN(N256,P256),0)+IF(L256=Queue_Subname_list!$L$3,MIN(O256,P256),0)</f>
        <v>0</v>
      </c>
      <c r="AD256" s="10">
        <f t="shared" si="18"/>
        <v>0</v>
      </c>
      <c r="AE256" s="10" t="s">
        <v>130</v>
      </c>
      <c r="AF256" s="10" t="s">
        <v>55</v>
      </c>
      <c r="AG256" s="10" t="s">
        <v>71</v>
      </c>
      <c r="AH256" s="10" t="str">
        <f t="shared" si="19"/>
        <v>SCE</v>
      </c>
      <c r="AI256" s="12" t="s">
        <v>581</v>
      </c>
      <c r="AJ256" s="12" t="str">
        <f>IFERROR(INDEX(Queue_Subname_list!$B$2:$B$598,MATCH($AI256,Queue_Subname_list!$A$2:$A$598,0),1),"not found")</f>
        <v>Victor</v>
      </c>
      <c r="AK256" s="12">
        <f>IFERROR(INDEX(Queue_Subname_list!$C$2:$C$598,MATCH($AI256,Queue_Subname_list!$A$2:$A$598,0),1),"not found")</f>
        <v>230</v>
      </c>
      <c r="AL256" s="12" cm="1">
        <f t="array" ref="AL256">IFERROR(MATCH(1,($AJ256=Substation_Info!$B$5:$B$322)*($AK256=Substation_Info!$C$5:$C$322),0),"notfound")</f>
        <v>298</v>
      </c>
      <c r="AM256" s="12">
        <f>IF($AL256="notfound",IFERROR(INDEX(Queue_Subname_list!$D$2:$D$594,MATCH($AI256,Queue_Subname_list!$A$2:$A$594,0),1),"not found"),0)</f>
        <v>0</v>
      </c>
      <c r="AN256" s="12">
        <f>IF($AL256="notfound",IFERROR(INDEX(Queue_Subname_list!$E$2:$E$594,MATCH($AI256,Queue_Subname_list!$A$2:$A$594,0),1),"not found"),0)</f>
        <v>0</v>
      </c>
      <c r="AO256" s="12" t="str" cm="1">
        <f t="array" ref="AO256">IF(AM256=0, "N/A",IFERROR(MATCH(1,($AM256=Substation_Info!$B$5:$B$322)*($AN256=Substation_Info!$C$5:$C$322),0),"notfound"))</f>
        <v>N/A</v>
      </c>
      <c r="AP256" s="12">
        <f t="shared" si="20"/>
        <v>1</v>
      </c>
      <c r="AQ256" s="11">
        <v>44378.291666666701</v>
      </c>
      <c r="AR256" s="11">
        <v>44378.291666666701</v>
      </c>
      <c r="AS256" s="10" t="s">
        <v>82</v>
      </c>
      <c r="AT256" s="10"/>
      <c r="AU256" s="10"/>
      <c r="AV256" s="10" t="s">
        <v>82</v>
      </c>
      <c r="AW256" s="10" t="s">
        <v>156</v>
      </c>
    </row>
    <row r="257" spans="1:49" s="26" customFormat="1" ht="12.5" x14ac:dyDescent="0.25">
      <c r="A257" s="32" t="s">
        <v>582</v>
      </c>
      <c r="B257" s="10">
        <v>1830</v>
      </c>
      <c r="C257" s="11">
        <v>44130</v>
      </c>
      <c r="D257" s="11">
        <v>44186.333333333299</v>
      </c>
      <c r="E257" s="10" t="s">
        <v>49</v>
      </c>
      <c r="F257" s="10" t="s">
        <v>226</v>
      </c>
      <c r="G257" s="10" t="s">
        <v>63</v>
      </c>
      <c r="H257" s="10"/>
      <c r="I257" s="10"/>
      <c r="J257" s="10" t="s">
        <v>70</v>
      </c>
      <c r="K257" s="10"/>
      <c r="L257" s="10"/>
      <c r="M257" s="10">
        <v>55.65</v>
      </c>
      <c r="N257" s="10"/>
      <c r="O257" s="10"/>
      <c r="P257" s="10">
        <v>55</v>
      </c>
      <c r="Q257" s="10" t="s">
        <v>65</v>
      </c>
      <c r="R257" s="10"/>
      <c r="S257" s="10" t="str" cm="1">
        <f t="array" ref="S257">IFERROR(INDEX(Queue_Subname_list!$K$3:$K$22,MATCH(1,($J257=Queue_Subname_list!$L$3:$L$22)*($K257=Queue_Subname_list!$M$3:$M$22)*($L257=Queue_Subname_list!$N$3:$N$22),0)),"Other")</f>
        <v>Battery</v>
      </c>
      <c r="T257" s="10">
        <f>IF(J257=Queue_Subname_list!$L$9,MIN(M257,P257),0)+IF(K257=Queue_Subname_list!$L$9,MIN(N257,P257),0)+IF(L257=Queue_Subname_list!$L$9,MIN(O257,P257),0)</f>
        <v>55</v>
      </c>
      <c r="U257" s="10">
        <f>IF(J257=Queue_Subname_list!$L$4,MIN(M257,P257),0)+IF(K257=Queue_Subname_list!$L$4,MIN(N257,P257),0)+IF(L257=Queue_Subname_list!$L$4,MIN(O257,P257),0)</f>
        <v>0</v>
      </c>
      <c r="V257" s="10">
        <f>IF(Q257="Energy Only",0,IF(S257="Wind Turbine",MIN(U257,P257),IF(OR(S257="Wind-Hybrid", S257="Wind-Solar-Hybrid"),MIN(MAX(P257-T257,0)/INDEX(Queue_Subname_list!$R$6:$T$6,1,MATCH(AH257,Queue_Subname_list!$R$4:$T$4,0)),U257),0)))</f>
        <v>0</v>
      </c>
      <c r="W257" s="10">
        <f t="shared" si="16"/>
        <v>0</v>
      </c>
      <c r="X257" s="10">
        <f>IF(AND(S257="Offshore Wind",OR(Q257="Full Capacity",Q257="Partial Capacity")),IF(J257=Queue_Subname_list!$L$5,M257,0)+IF(K257=Queue_Subname_list!$L$5,N257,0),0)</f>
        <v>0</v>
      </c>
      <c r="Y257" s="10">
        <f>IF(AND(S257="Offshore Wind",Q257="Energy Only"),IF(J257=Queue_Subname_list!$L$5,M257,0)+IF(K257=Queue_Subname_list!$L$5,N257,0),0)</f>
        <v>0</v>
      </c>
      <c r="Z257" s="10">
        <f>IF(J257=Queue_Subname_list!$L$8,MIN(M257,P257),0)+IF(K257=Queue_Subname_list!$L$8,MIN(N257,P257),0)+IF(L257=Queue_Subname_list!$L$8,MIN(O257,P257),0)</f>
        <v>0</v>
      </c>
      <c r="AA257" s="10">
        <f>IF(Q257="Energy Only",0,IF(S257="Solar",MIN(Z257,P257),IF(S257="Solar-Hybrid",MIN(MAX(P257-T257,0)/INDEX(Queue_Subname_list!$R$5:$T$5,1,MATCH(AH257,Queue_Subname_list!$R$4:$T$4,0)),MAX(P257-T257*0.5,0)/INDEX(Queue_Subname_list!$U$5:$W$5,1,MATCH(AH257,Queue_Subname_list!$U$4:$W$4,0)),Z257),0)))</f>
        <v>0</v>
      </c>
      <c r="AB257" s="10">
        <f t="shared" si="17"/>
        <v>0</v>
      </c>
      <c r="AC257" s="10">
        <f>IF(J257=Queue_Subname_list!$L$3,MIN(M257,P257),0)+IF(K257=Queue_Subname_list!$L$3,MIN(N257,P257),0)+IF(L257=Queue_Subname_list!$L$3,MIN(O257,P257),0)</f>
        <v>0</v>
      </c>
      <c r="AD257" s="10">
        <f t="shared" si="18"/>
        <v>0</v>
      </c>
      <c r="AE257" s="10" t="s">
        <v>171</v>
      </c>
      <c r="AF257" s="10" t="s">
        <v>55</v>
      </c>
      <c r="AG257" s="10" t="s">
        <v>88</v>
      </c>
      <c r="AH257" s="10" t="str">
        <f t="shared" si="19"/>
        <v>PGAE</v>
      </c>
      <c r="AI257" s="12" t="s">
        <v>583</v>
      </c>
      <c r="AJ257" s="12" t="str">
        <f>IFERROR(INDEX(Queue_Subname_list!$B$2:$B$598,MATCH($AI257,Queue_Subname_list!$A$2:$A$598,0),1),"not found")</f>
        <v>Oakland C</v>
      </c>
      <c r="AK257" s="12">
        <f>IFERROR(INDEX(Queue_Subname_list!$C$2:$C$598,MATCH($AI257,Queue_Subname_list!$A$2:$A$598,0),1),"not found")</f>
        <v>115</v>
      </c>
      <c r="AL257" s="12" t="str" cm="1">
        <f t="array" ref="AL257">IFERROR(MATCH(1,($AJ257=Substation_Info!$B$5:$B$322)*($AK257=Substation_Info!$C$5:$C$322),0),"notfound")</f>
        <v>notfound</v>
      </c>
      <c r="AM257" s="12" t="str">
        <f>IF($AL257="notfound",IFERROR(INDEX(Queue_Subname_list!$D$2:$D$594,MATCH($AI257,Queue_Subname_list!$A$2:$A$594,0),1),"not found"),0)</f>
        <v>Richmond</v>
      </c>
      <c r="AN257" s="12">
        <f>IF($AL257="notfound",IFERROR(INDEX(Queue_Subname_list!$E$2:$E$594,MATCH($AI257,Queue_Subname_list!$A$2:$A$594,0),1),"not found"),0)</f>
        <v>115</v>
      </c>
      <c r="AO257" s="12" cm="1">
        <f t="array" ref="AO257">IF(AM257=0, "N/A",IFERROR(MATCH(1,($AM257=Substation_Info!$B$5:$B$322)*($AN257=Substation_Info!$C$5:$C$322),0),"notfound"))</f>
        <v>233</v>
      </c>
      <c r="AP257" s="12">
        <f t="shared" si="20"/>
        <v>1</v>
      </c>
      <c r="AQ257" s="11">
        <v>44682.291666666701</v>
      </c>
      <c r="AR257" s="11">
        <v>45292.333333333299</v>
      </c>
      <c r="AS257" s="10" t="s">
        <v>82</v>
      </c>
      <c r="AT257" s="10" t="s">
        <v>59</v>
      </c>
      <c r="AU257" s="10" t="s">
        <v>59</v>
      </c>
      <c r="AV257" s="10" t="s">
        <v>82</v>
      </c>
      <c r="AW257" s="10"/>
    </row>
    <row r="258" spans="1:49" s="26" customFormat="1" ht="37.5" x14ac:dyDescent="0.25">
      <c r="A258" s="32" t="s">
        <v>584</v>
      </c>
      <c r="B258" s="10">
        <v>1831</v>
      </c>
      <c r="C258" s="11">
        <v>44173</v>
      </c>
      <c r="D258" s="11">
        <v>44253.333333333299</v>
      </c>
      <c r="E258" s="10" t="s">
        <v>49</v>
      </c>
      <c r="F258" s="10" t="s">
        <v>585</v>
      </c>
      <c r="G258" s="10" t="s">
        <v>63</v>
      </c>
      <c r="H258" s="10"/>
      <c r="I258" s="10"/>
      <c r="J258" s="10" t="s">
        <v>70</v>
      </c>
      <c r="K258" s="10"/>
      <c r="L258" s="10"/>
      <c r="M258" s="10">
        <v>405.4</v>
      </c>
      <c r="N258" s="10"/>
      <c r="O258" s="10"/>
      <c r="P258" s="10">
        <v>400</v>
      </c>
      <c r="Q258" s="10" t="s">
        <v>65</v>
      </c>
      <c r="R258" s="10"/>
      <c r="S258" s="10" t="str" cm="1">
        <f t="array" ref="S258">IFERROR(INDEX(Queue_Subname_list!$K$3:$K$22,MATCH(1,($J258=Queue_Subname_list!$L$3:$L$22)*($K258=Queue_Subname_list!$M$3:$M$22)*($L258=Queue_Subname_list!$N$3:$N$22),0)),"Other")</f>
        <v>Battery</v>
      </c>
      <c r="T258" s="10">
        <f>IF(J258=Queue_Subname_list!$L$9,MIN(M258,P258),0)+IF(K258=Queue_Subname_list!$L$9,MIN(N258,P258),0)+IF(L258=Queue_Subname_list!$L$9,MIN(O258,P258),0)</f>
        <v>400</v>
      </c>
      <c r="U258" s="10">
        <f>IF(J258=Queue_Subname_list!$L$4,MIN(M258,P258),0)+IF(K258=Queue_Subname_list!$L$4,MIN(N258,P258),0)+IF(L258=Queue_Subname_list!$L$4,MIN(O258,P258),0)</f>
        <v>0</v>
      </c>
      <c r="V258" s="10">
        <f>IF(Q258="Energy Only",0,IF(S258="Wind Turbine",MIN(U258,P258),IF(OR(S258="Wind-Hybrid", S258="Wind-Solar-Hybrid"),MIN(MAX(P258-T258,0)/INDEX(Queue_Subname_list!$R$6:$T$6,1,MATCH(AH258,Queue_Subname_list!$R$4:$T$4,0)),U258),0)))</f>
        <v>0</v>
      </c>
      <c r="W258" s="10">
        <f t="shared" si="16"/>
        <v>0</v>
      </c>
      <c r="X258" s="10">
        <f>IF(AND(S258="Offshore Wind",OR(Q258="Full Capacity",Q258="Partial Capacity")),IF(J258=Queue_Subname_list!$L$5,M258,0)+IF(K258=Queue_Subname_list!$L$5,N258,0),0)</f>
        <v>0</v>
      </c>
      <c r="Y258" s="10">
        <f>IF(AND(S258="Offshore Wind",Q258="Energy Only"),IF(J258=Queue_Subname_list!$L$5,M258,0)+IF(K258=Queue_Subname_list!$L$5,N258,0),0)</f>
        <v>0</v>
      </c>
      <c r="Z258" s="10">
        <f>IF(J258=Queue_Subname_list!$L$8,MIN(M258,P258),0)+IF(K258=Queue_Subname_list!$L$8,MIN(N258,P258),0)+IF(L258=Queue_Subname_list!$L$8,MIN(O258,P258),0)</f>
        <v>0</v>
      </c>
      <c r="AA258" s="10">
        <f>IF(Q258="Energy Only",0,IF(S258="Solar",MIN(Z258,P258),IF(S258="Solar-Hybrid",MIN(MAX(P258-T258,0)/INDEX(Queue_Subname_list!$R$5:$T$5,1,MATCH(AH258,Queue_Subname_list!$R$4:$T$4,0)),MAX(P258-T258*0.5,0)/INDEX(Queue_Subname_list!$U$5:$W$5,1,MATCH(AH258,Queue_Subname_list!$U$4:$W$4,0)),Z258),0)))</f>
        <v>0</v>
      </c>
      <c r="AB258" s="10">
        <f t="shared" si="17"/>
        <v>0</v>
      </c>
      <c r="AC258" s="10">
        <f>IF(J258=Queue_Subname_list!$L$3,MIN(M258,P258),0)+IF(K258=Queue_Subname_list!$L$3,MIN(N258,P258),0)+IF(L258=Queue_Subname_list!$L$3,MIN(O258,P258),0)</f>
        <v>0</v>
      </c>
      <c r="AD258" s="10">
        <f t="shared" si="18"/>
        <v>0</v>
      </c>
      <c r="AE258" s="10" t="s">
        <v>340</v>
      </c>
      <c r="AF258" s="10" t="s">
        <v>55</v>
      </c>
      <c r="AG258" s="10" t="s">
        <v>88</v>
      </c>
      <c r="AH258" s="10" t="str">
        <f t="shared" si="19"/>
        <v>PGAE</v>
      </c>
      <c r="AI258" s="12" t="s">
        <v>586</v>
      </c>
      <c r="AJ258" s="12" t="str">
        <f>IFERROR(INDEX(Queue_Subname_list!$B$2:$B$598,MATCH($AI258,Queue_Subname_list!$A$2:$A$598,0),1),"not found")</f>
        <v>Morro Bay</v>
      </c>
      <c r="AK258" s="12">
        <f>IFERROR(INDEX(Queue_Subname_list!$C$2:$C$598,MATCH($AI258,Queue_Subname_list!$A$2:$A$598,0),1),"not found")</f>
        <v>230</v>
      </c>
      <c r="AL258" s="12" cm="1">
        <f t="array" ref="AL258">IFERROR(MATCH(1,($AJ258=Substation_Info!$B$5:$B$322)*($AK258=Substation_Info!$C$5:$C$322),0),"notfound")</f>
        <v>181</v>
      </c>
      <c r="AM258" s="12">
        <f>IF($AL258="notfound",IFERROR(INDEX(Queue_Subname_list!$D$2:$D$594,MATCH($AI258,Queue_Subname_list!$A$2:$A$594,0),1),"not found"),0)</f>
        <v>0</v>
      </c>
      <c r="AN258" s="12">
        <f>IF($AL258="notfound",IFERROR(INDEX(Queue_Subname_list!$E$2:$E$594,MATCH($AI258,Queue_Subname_list!$A$2:$A$594,0),1),"not found"),0)</f>
        <v>0</v>
      </c>
      <c r="AO258" s="12" t="str" cm="1">
        <f t="array" ref="AO258">IF(AM258=0, "N/A",IFERROR(MATCH(1,($AM258=Substation_Info!$B$5:$B$322)*($AN258=Substation_Info!$C$5:$C$322),0),"notfound"))</f>
        <v>N/A</v>
      </c>
      <c r="AP258" s="12">
        <f t="shared" si="20"/>
        <v>1</v>
      </c>
      <c r="AQ258" s="11">
        <v>45597.291666666701</v>
      </c>
      <c r="AR258" s="11">
        <v>45597.291666666701</v>
      </c>
      <c r="AS258" s="10" t="s">
        <v>82</v>
      </c>
      <c r="AT258" s="10"/>
      <c r="AU258" s="10"/>
      <c r="AV258" s="10" t="s">
        <v>82</v>
      </c>
      <c r="AW258" s="10"/>
    </row>
    <row r="259" spans="1:49" s="26" customFormat="1" ht="25" x14ac:dyDescent="0.25">
      <c r="A259" s="32" t="s">
        <v>587</v>
      </c>
      <c r="B259" s="10">
        <v>1832</v>
      </c>
      <c r="C259" s="11">
        <v>44235</v>
      </c>
      <c r="D259" s="11">
        <v>44301.291666666701</v>
      </c>
      <c r="E259" s="10" t="s">
        <v>49</v>
      </c>
      <c r="F259" s="10" t="s">
        <v>585</v>
      </c>
      <c r="G259" s="10" t="s">
        <v>63</v>
      </c>
      <c r="H259" s="10"/>
      <c r="I259" s="10"/>
      <c r="J259" s="10" t="s">
        <v>70</v>
      </c>
      <c r="K259" s="10"/>
      <c r="L259" s="10"/>
      <c r="M259" s="10">
        <v>154.12</v>
      </c>
      <c r="N259" s="10"/>
      <c r="O259" s="10"/>
      <c r="P259" s="10">
        <v>150</v>
      </c>
      <c r="Q259" s="10" t="s">
        <v>65</v>
      </c>
      <c r="R259" s="10"/>
      <c r="S259" s="10" t="str" cm="1">
        <f t="array" ref="S259">IFERROR(INDEX(Queue_Subname_list!$K$3:$K$22,MATCH(1,($J259=Queue_Subname_list!$L$3:$L$22)*($K259=Queue_Subname_list!$M$3:$M$22)*($L259=Queue_Subname_list!$N$3:$N$22),0)),"Other")</f>
        <v>Battery</v>
      </c>
      <c r="T259" s="10">
        <f>IF(J259=Queue_Subname_list!$L$9,MIN(M259,P259),0)+IF(K259=Queue_Subname_list!$L$9,MIN(N259,P259),0)+IF(L259=Queue_Subname_list!$L$9,MIN(O259,P259),0)</f>
        <v>150</v>
      </c>
      <c r="U259" s="10">
        <f>IF(J259=Queue_Subname_list!$L$4,MIN(M259,P259),0)+IF(K259=Queue_Subname_list!$L$4,MIN(N259,P259),0)+IF(L259=Queue_Subname_list!$L$4,MIN(O259,P259),0)</f>
        <v>0</v>
      </c>
      <c r="V259" s="10">
        <f>IF(Q259="Energy Only",0,IF(S259="Wind Turbine",MIN(U259,P259),IF(OR(S259="Wind-Hybrid", S259="Wind-Solar-Hybrid"),MIN(MAX(P259-T259,0)/INDEX(Queue_Subname_list!$R$6:$T$6,1,MATCH(AH259,Queue_Subname_list!$R$4:$T$4,0)),U259),0)))</f>
        <v>0</v>
      </c>
      <c r="W259" s="10">
        <f t="shared" si="16"/>
        <v>0</v>
      </c>
      <c r="X259" s="10">
        <f>IF(AND(S259="Offshore Wind",OR(Q259="Full Capacity",Q259="Partial Capacity")),IF(J259=Queue_Subname_list!$L$5,M259,0)+IF(K259=Queue_Subname_list!$L$5,N259,0),0)</f>
        <v>0</v>
      </c>
      <c r="Y259" s="10">
        <f>IF(AND(S259="Offshore Wind",Q259="Energy Only"),IF(J259=Queue_Subname_list!$L$5,M259,0)+IF(K259=Queue_Subname_list!$L$5,N259,0),0)</f>
        <v>0</v>
      </c>
      <c r="Z259" s="10">
        <f>IF(J259=Queue_Subname_list!$L$8,MIN(M259,P259),0)+IF(K259=Queue_Subname_list!$L$8,MIN(N259,P259),0)+IF(L259=Queue_Subname_list!$L$8,MIN(O259,P259),0)</f>
        <v>0</v>
      </c>
      <c r="AA259" s="10">
        <f>IF(Q259="Energy Only",0,IF(S259="Solar",MIN(Z259,P259),IF(S259="Solar-Hybrid",MIN(MAX(P259-T259,0)/INDEX(Queue_Subname_list!$R$5:$T$5,1,MATCH(AH259,Queue_Subname_list!$R$4:$T$4,0)),MAX(P259-T259*0.5,0)/INDEX(Queue_Subname_list!$U$5:$W$5,1,MATCH(AH259,Queue_Subname_list!$U$4:$W$4,0)),Z259),0)))</f>
        <v>0</v>
      </c>
      <c r="AB259" s="10">
        <f t="shared" si="17"/>
        <v>0</v>
      </c>
      <c r="AC259" s="10">
        <f>IF(J259=Queue_Subname_list!$L$3,MIN(M259,P259),0)+IF(K259=Queue_Subname_list!$L$3,MIN(N259,P259),0)+IF(L259=Queue_Subname_list!$L$3,MIN(O259,P259),0)</f>
        <v>0</v>
      </c>
      <c r="AD259" s="10">
        <f t="shared" si="18"/>
        <v>0</v>
      </c>
      <c r="AE259" s="10" t="s">
        <v>54</v>
      </c>
      <c r="AF259" s="10" t="s">
        <v>55</v>
      </c>
      <c r="AG259" s="10" t="s">
        <v>56</v>
      </c>
      <c r="AH259" s="10" t="str">
        <f t="shared" si="19"/>
        <v>SDGE</v>
      </c>
      <c r="AI259" s="12" t="s">
        <v>588</v>
      </c>
      <c r="AJ259" s="12" t="str">
        <f>IFERROR(INDEX(Queue_Subname_list!$B$2:$B$598,MATCH($AI259,Queue_Subname_list!$A$2:$A$598,0),1),"not found")</f>
        <v>Escondido</v>
      </c>
      <c r="AK259" s="12">
        <f>IFERROR(INDEX(Queue_Subname_list!$C$2:$C$598,MATCH($AI259,Queue_Subname_list!$A$2:$A$598,0),1),"not found")</f>
        <v>230</v>
      </c>
      <c r="AL259" s="12" cm="1">
        <f t="array" ref="AL259">IFERROR(MATCH(1,($AJ259=Substation_Info!$B$5:$B$322)*($AK259=Substation_Info!$C$5:$C$322),0),"notfound")</f>
        <v>81</v>
      </c>
      <c r="AM259" s="12">
        <f>IF($AL259="notfound",IFERROR(INDEX(Queue_Subname_list!$D$2:$D$594,MATCH($AI259,Queue_Subname_list!$A$2:$A$594,0),1),"not found"),0)</f>
        <v>0</v>
      </c>
      <c r="AN259" s="12">
        <f>IF($AL259="notfound",IFERROR(INDEX(Queue_Subname_list!$E$2:$E$594,MATCH($AI259,Queue_Subname_list!$A$2:$A$594,0),1),"not found"),0)</f>
        <v>0</v>
      </c>
      <c r="AO259" s="12" t="str" cm="1">
        <f t="array" ref="AO259">IF(AM259=0, "N/A",IFERROR(MATCH(1,($AM259=Substation_Info!$B$5:$B$322)*($AN259=Substation_Info!$C$5:$C$322),0),"notfound"))</f>
        <v>N/A</v>
      </c>
      <c r="AP259" s="12">
        <f t="shared" si="20"/>
        <v>1</v>
      </c>
      <c r="AQ259" s="11">
        <v>45076.291666666701</v>
      </c>
      <c r="AR259" s="11">
        <v>45076.291666666701</v>
      </c>
      <c r="AS259" s="10" t="s">
        <v>82</v>
      </c>
      <c r="AT259" s="10"/>
      <c r="AU259" s="10"/>
      <c r="AV259" s="10" t="s">
        <v>82</v>
      </c>
      <c r="AW259" s="10"/>
    </row>
    <row r="260" spans="1:49" s="26" customFormat="1" ht="25" x14ac:dyDescent="0.25">
      <c r="A260" s="32" t="s">
        <v>589</v>
      </c>
      <c r="B260" s="10">
        <v>1835</v>
      </c>
      <c r="C260" s="11">
        <v>44253</v>
      </c>
      <c r="D260" s="11">
        <v>44319.291666666701</v>
      </c>
      <c r="E260" s="10" t="s">
        <v>49</v>
      </c>
      <c r="F260" s="10" t="s">
        <v>226</v>
      </c>
      <c r="G260" s="10" t="s">
        <v>63</v>
      </c>
      <c r="H260" s="10"/>
      <c r="I260" s="10"/>
      <c r="J260" s="10" t="s">
        <v>70</v>
      </c>
      <c r="K260" s="10"/>
      <c r="L260" s="10"/>
      <c r="M260" s="10">
        <v>20.25</v>
      </c>
      <c r="N260" s="10"/>
      <c r="O260" s="10"/>
      <c r="P260" s="10">
        <v>20</v>
      </c>
      <c r="Q260" s="10" t="s">
        <v>65</v>
      </c>
      <c r="R260" s="10"/>
      <c r="S260" s="10" t="str" cm="1">
        <f t="array" ref="S260">IFERROR(INDEX(Queue_Subname_list!$K$3:$K$22,MATCH(1,($J260=Queue_Subname_list!$L$3:$L$22)*($K260=Queue_Subname_list!$M$3:$M$22)*($L260=Queue_Subname_list!$N$3:$N$22),0)),"Other")</f>
        <v>Battery</v>
      </c>
      <c r="T260" s="10">
        <f>IF(J260=Queue_Subname_list!$L$9,MIN(M260,P260),0)+IF(K260=Queue_Subname_list!$L$9,MIN(N260,P260),0)+IF(L260=Queue_Subname_list!$L$9,MIN(O260,P260),0)</f>
        <v>20</v>
      </c>
      <c r="U260" s="10">
        <f>IF(J260=Queue_Subname_list!$L$4,MIN(M260,P260),0)+IF(K260=Queue_Subname_list!$L$4,MIN(N260,P260),0)+IF(L260=Queue_Subname_list!$L$4,MIN(O260,P260),0)</f>
        <v>0</v>
      </c>
      <c r="V260" s="10">
        <f>IF(Q260="Energy Only",0,IF(S260="Wind Turbine",MIN(U260,P260),IF(OR(S260="Wind-Hybrid", S260="Wind-Solar-Hybrid"),MIN(MAX(P260-T260,0)/INDEX(Queue_Subname_list!$R$6:$T$6,1,MATCH(AH260,Queue_Subname_list!$R$4:$T$4,0)),U260),0)))</f>
        <v>0</v>
      </c>
      <c r="W260" s="10">
        <f t="shared" si="16"/>
        <v>0</v>
      </c>
      <c r="X260" s="10">
        <f>IF(AND(S260="Offshore Wind",OR(Q260="Full Capacity",Q260="Partial Capacity")),IF(J260=Queue_Subname_list!$L$5,M260,0)+IF(K260=Queue_Subname_list!$L$5,N260,0),0)</f>
        <v>0</v>
      </c>
      <c r="Y260" s="10">
        <f>IF(AND(S260="Offshore Wind",Q260="Energy Only"),IF(J260=Queue_Subname_list!$L$5,M260,0)+IF(K260=Queue_Subname_list!$L$5,N260,0),0)</f>
        <v>0</v>
      </c>
      <c r="Z260" s="10">
        <f>IF(J260=Queue_Subname_list!$L$8,MIN(M260,P260),0)+IF(K260=Queue_Subname_list!$L$8,MIN(N260,P260),0)+IF(L260=Queue_Subname_list!$L$8,MIN(O260,P260),0)</f>
        <v>0</v>
      </c>
      <c r="AA260" s="10">
        <f>IF(Q260="Energy Only",0,IF(S260="Solar",MIN(Z260,P260),IF(S260="Solar-Hybrid",MIN(MAX(P260-T260,0)/INDEX(Queue_Subname_list!$R$5:$T$5,1,MATCH(AH260,Queue_Subname_list!$R$4:$T$4,0)),MAX(P260-T260*0.5,0)/INDEX(Queue_Subname_list!$U$5:$W$5,1,MATCH(AH260,Queue_Subname_list!$U$4:$W$4,0)),Z260),0)))</f>
        <v>0</v>
      </c>
      <c r="AB260" s="10">
        <f t="shared" si="17"/>
        <v>0</v>
      </c>
      <c r="AC260" s="10">
        <f>IF(J260=Queue_Subname_list!$L$3,MIN(M260,P260),0)+IF(K260=Queue_Subname_list!$L$3,MIN(N260,P260),0)+IF(L260=Queue_Subname_list!$L$3,MIN(O260,P260),0)</f>
        <v>0</v>
      </c>
      <c r="AD260" s="10">
        <f t="shared" si="18"/>
        <v>0</v>
      </c>
      <c r="AE260" s="10" t="s">
        <v>590</v>
      </c>
      <c r="AF260" s="10" t="s">
        <v>55</v>
      </c>
      <c r="AG260" s="10" t="s">
        <v>88</v>
      </c>
      <c r="AH260" s="10" t="str">
        <f t="shared" si="19"/>
        <v>PGAE</v>
      </c>
      <c r="AI260" s="12" t="s">
        <v>591</v>
      </c>
      <c r="AJ260" s="12" t="str">
        <f>IFERROR(INDEX(Queue_Subname_list!$B$2:$B$598,MATCH($AI260,Queue_Subname_list!$A$2:$A$598,0),1),"not found")</f>
        <v>Weber</v>
      </c>
      <c r="AK260" s="12">
        <f>IFERROR(INDEX(Queue_Subname_list!$C$2:$C$598,MATCH($AI260,Queue_Subname_list!$A$2:$A$598,0),1),"not found")</f>
        <v>60</v>
      </c>
      <c r="AL260" s="12" t="str" cm="1">
        <f t="array" ref="AL260">IFERROR(MATCH(1,($AJ260=Substation_Info!$B$5:$B$322)*($AK260=Substation_Info!$C$5:$C$322),0),"notfound")</f>
        <v>notfound</v>
      </c>
      <c r="AM260" s="12" t="str">
        <f>IF($AL260="notfound",IFERROR(INDEX(Queue_Subname_list!$D$2:$D$594,MATCH($AI260,Queue_Subname_list!$A$2:$A$594,0),1),"not found"),0)</f>
        <v>Bellota</v>
      </c>
      <c r="AN260" s="12">
        <f>IF($AL260="notfound",IFERROR(INDEX(Queue_Subname_list!$E$2:$E$594,MATCH($AI260,Queue_Subname_list!$A$2:$A$594,0),1),"not found"),0)</f>
        <v>115</v>
      </c>
      <c r="AO260" s="12" cm="1">
        <f t="array" ref="AO260">IF(AM260=0, "N/A",IFERROR(MATCH(1,($AM260=Substation_Info!$B$5:$B$322)*($AN260=Substation_Info!$C$5:$C$322),0),"notfound"))</f>
        <v>15</v>
      </c>
      <c r="AP260" s="12">
        <f t="shared" si="20"/>
        <v>1</v>
      </c>
      <c r="AQ260" s="11">
        <v>44896.333333333299</v>
      </c>
      <c r="AR260" s="11">
        <v>44896.333333333299</v>
      </c>
      <c r="AS260" s="10" t="s">
        <v>82</v>
      </c>
      <c r="AT260" s="10"/>
      <c r="AU260" s="10"/>
      <c r="AV260" s="10" t="s">
        <v>82</v>
      </c>
      <c r="AW260" s="10"/>
    </row>
    <row r="261" spans="1:49" s="26" customFormat="1" ht="12.5" x14ac:dyDescent="0.25">
      <c r="A261" s="32" t="s">
        <v>592</v>
      </c>
      <c r="B261" s="10">
        <v>1836</v>
      </c>
      <c r="C261" s="11">
        <v>44277</v>
      </c>
      <c r="D261" s="11">
        <v>44305.291666666701</v>
      </c>
      <c r="E261" s="10" t="s">
        <v>49</v>
      </c>
      <c r="F261" s="10" t="s">
        <v>226</v>
      </c>
      <c r="G261" s="10" t="s">
        <v>63</v>
      </c>
      <c r="H261" s="10"/>
      <c r="I261" s="10"/>
      <c r="J261" s="10" t="s">
        <v>70</v>
      </c>
      <c r="K261" s="10"/>
      <c r="L261" s="10"/>
      <c r="M261" s="10">
        <v>213.55</v>
      </c>
      <c r="N261" s="10"/>
      <c r="O261" s="10"/>
      <c r="P261" s="10">
        <v>200</v>
      </c>
      <c r="Q261" s="10" t="s">
        <v>65</v>
      </c>
      <c r="R261" s="10"/>
      <c r="S261" s="10" t="str" cm="1">
        <f t="array" ref="S261">IFERROR(INDEX(Queue_Subname_list!$K$3:$K$22,MATCH(1,($J261=Queue_Subname_list!$L$3:$L$22)*($K261=Queue_Subname_list!$M$3:$M$22)*($L261=Queue_Subname_list!$N$3:$N$22),0)),"Other")</f>
        <v>Battery</v>
      </c>
      <c r="T261" s="10">
        <f>IF(J261=Queue_Subname_list!$L$9,MIN(M261,P261),0)+IF(K261=Queue_Subname_list!$L$9,MIN(N261,P261),0)+IF(L261=Queue_Subname_list!$L$9,MIN(O261,P261),0)</f>
        <v>200</v>
      </c>
      <c r="U261" s="10">
        <f>IF(J261=Queue_Subname_list!$L$4,MIN(M261,P261),0)+IF(K261=Queue_Subname_list!$L$4,MIN(N261,P261),0)+IF(L261=Queue_Subname_list!$L$4,MIN(O261,P261),0)</f>
        <v>0</v>
      </c>
      <c r="V261" s="10">
        <f>IF(Q261="Energy Only",0,IF(S261="Wind Turbine",MIN(U261,P261),IF(OR(S261="Wind-Hybrid", S261="Wind-Solar-Hybrid"),MIN(MAX(P261-T261,0)/INDEX(Queue_Subname_list!$R$6:$T$6,1,MATCH(AH261,Queue_Subname_list!$R$4:$T$4,0)),U261),0)))</f>
        <v>0</v>
      </c>
      <c r="W261" s="10">
        <f t="shared" ref="W261:W324" si="21">U261-V261</f>
        <v>0</v>
      </c>
      <c r="X261" s="10">
        <f>IF(AND(S261="Offshore Wind",OR(Q261="Full Capacity",Q261="Partial Capacity")),IF(J261=Queue_Subname_list!$L$5,M261,0)+IF(K261=Queue_Subname_list!$L$5,N261,0),0)</f>
        <v>0</v>
      </c>
      <c r="Y261" s="10">
        <f>IF(AND(S261="Offshore Wind",Q261="Energy Only"),IF(J261=Queue_Subname_list!$L$5,M261,0)+IF(K261=Queue_Subname_list!$L$5,N261,0),0)</f>
        <v>0</v>
      </c>
      <c r="Z261" s="10">
        <f>IF(J261=Queue_Subname_list!$L$8,MIN(M261,P261),0)+IF(K261=Queue_Subname_list!$L$8,MIN(N261,P261),0)+IF(L261=Queue_Subname_list!$L$8,MIN(O261,P261),0)</f>
        <v>0</v>
      </c>
      <c r="AA261" s="10">
        <f>IF(Q261="Energy Only",0,IF(S261="Solar",MIN(Z261,P261),IF(S261="Solar-Hybrid",MIN(MAX(P261-T261,0)/INDEX(Queue_Subname_list!$R$5:$T$5,1,MATCH(AH261,Queue_Subname_list!$R$4:$T$4,0)),MAX(P261-T261*0.5,0)/INDEX(Queue_Subname_list!$U$5:$W$5,1,MATCH(AH261,Queue_Subname_list!$U$4:$W$4,0)),Z261),0)))</f>
        <v>0</v>
      </c>
      <c r="AB261" s="10">
        <f t="shared" ref="AB261:AB324" si="22">Z261-AA261</f>
        <v>0</v>
      </c>
      <c r="AC261" s="10">
        <f>IF(J261=Queue_Subname_list!$L$3,MIN(M261,P261),0)+IF(K261=Queue_Subname_list!$L$3,MIN(N261,P261),0)+IF(L261=Queue_Subname_list!$L$3,MIN(O261,P261),0)</f>
        <v>0</v>
      </c>
      <c r="AD261" s="10">
        <f t="shared" ref="AD261:AD324" si="23">IF(S261="LDES",P261,0)</f>
        <v>0</v>
      </c>
      <c r="AE261" s="10" t="s">
        <v>490</v>
      </c>
      <c r="AF261" s="10" t="s">
        <v>55</v>
      </c>
      <c r="AG261" s="10" t="s">
        <v>88</v>
      </c>
      <c r="AH261" s="10" t="str">
        <f t="shared" ref="AH261:AH324" si="24">IF(OR(AG261="SDGE",AG261="SCE",AG261="PGAE"),AG261,"SCE")</f>
        <v>PGAE</v>
      </c>
      <c r="AI261" s="12" t="s">
        <v>593</v>
      </c>
      <c r="AJ261" s="12" t="str">
        <f>IFERROR(INDEX(Queue_Subname_list!$B$2:$B$598,MATCH($AI261,Queue_Subname_list!$A$2:$A$598,0),1),"not found")</f>
        <v>Fulton</v>
      </c>
      <c r="AK261" s="12">
        <f>IFERROR(INDEX(Queue_Subname_list!$C$2:$C$598,MATCH($AI261,Queue_Subname_list!$A$2:$A$598,0),1),"not found")</f>
        <v>230</v>
      </c>
      <c r="AL261" s="12" cm="1">
        <f t="array" ref="AL261">IFERROR(MATCH(1,($AJ261=Substation_Info!$B$5:$B$322)*($AK261=Substation_Info!$C$5:$C$322),0),"notfound")</f>
        <v>83</v>
      </c>
      <c r="AM261" s="12">
        <f>IF($AL261="notfound",IFERROR(INDEX(Queue_Subname_list!$D$2:$D$594,MATCH($AI261,Queue_Subname_list!$A$2:$A$594,0),1),"not found"),0)</f>
        <v>0</v>
      </c>
      <c r="AN261" s="12">
        <f>IF($AL261="notfound",IFERROR(INDEX(Queue_Subname_list!$E$2:$E$594,MATCH($AI261,Queue_Subname_list!$A$2:$A$594,0),1),"not found"),0)</f>
        <v>0</v>
      </c>
      <c r="AO261" s="12" t="str" cm="1">
        <f t="array" ref="AO261">IF(AM261=0, "N/A",IFERROR(MATCH(1,($AM261=Substation_Info!$B$5:$B$322)*($AN261=Substation_Info!$C$5:$C$322),0),"notfound"))</f>
        <v>N/A</v>
      </c>
      <c r="AP261" s="12">
        <f t="shared" ref="AP261:AP324" si="25">IF(AND(AL261="notfound",OR(AO261="not found",AO261="N/A"))=TRUE,0,1)</f>
        <v>1</v>
      </c>
      <c r="AQ261" s="11">
        <v>45078.291666666701</v>
      </c>
      <c r="AR261" s="11">
        <v>45078.291666666701</v>
      </c>
      <c r="AS261" s="10" t="s">
        <v>82</v>
      </c>
      <c r="AT261" s="10"/>
      <c r="AU261" s="10"/>
      <c r="AV261" s="10" t="s">
        <v>82</v>
      </c>
      <c r="AW261" s="10" t="s">
        <v>61</v>
      </c>
    </row>
    <row r="262" spans="1:49" s="26" customFormat="1" ht="12.5" x14ac:dyDescent="0.25">
      <c r="A262" s="32" t="s">
        <v>594</v>
      </c>
      <c r="B262" s="10">
        <v>1837</v>
      </c>
      <c r="C262" s="11">
        <v>44289</v>
      </c>
      <c r="D262" s="11">
        <v>44301.291666666701</v>
      </c>
      <c r="E262" s="10" t="s">
        <v>49</v>
      </c>
      <c r="F262" s="10" t="s">
        <v>585</v>
      </c>
      <c r="G262" s="10" t="s">
        <v>63</v>
      </c>
      <c r="H262" s="10"/>
      <c r="I262" s="10"/>
      <c r="J262" s="10" t="s">
        <v>70</v>
      </c>
      <c r="K262" s="10"/>
      <c r="L262" s="10"/>
      <c r="M262" s="10">
        <v>313.79320999999999</v>
      </c>
      <c r="N262" s="10"/>
      <c r="O262" s="10"/>
      <c r="P262" s="10">
        <v>300</v>
      </c>
      <c r="Q262" s="10" t="s">
        <v>65</v>
      </c>
      <c r="R262" s="10"/>
      <c r="S262" s="10" t="str" cm="1">
        <f t="array" ref="S262">IFERROR(INDEX(Queue_Subname_list!$K$3:$K$22,MATCH(1,($J262=Queue_Subname_list!$L$3:$L$22)*($K262=Queue_Subname_list!$M$3:$M$22)*($L262=Queue_Subname_list!$N$3:$N$22),0)),"Other")</f>
        <v>Battery</v>
      </c>
      <c r="T262" s="10">
        <f>IF(J262=Queue_Subname_list!$L$9,MIN(M262,P262),0)+IF(K262=Queue_Subname_list!$L$9,MIN(N262,P262),0)+IF(L262=Queue_Subname_list!$L$9,MIN(O262,P262),0)</f>
        <v>300</v>
      </c>
      <c r="U262" s="10">
        <f>IF(J262=Queue_Subname_list!$L$4,MIN(M262,P262),0)+IF(K262=Queue_Subname_list!$L$4,MIN(N262,P262),0)+IF(L262=Queue_Subname_list!$L$4,MIN(O262,P262),0)</f>
        <v>0</v>
      </c>
      <c r="V262" s="10">
        <f>IF(Q262="Energy Only",0,IF(S262="Wind Turbine",MIN(U262,P262),IF(OR(S262="Wind-Hybrid", S262="Wind-Solar-Hybrid"),MIN(MAX(P262-T262,0)/INDEX(Queue_Subname_list!$R$6:$T$6,1,MATCH(AH262,Queue_Subname_list!$R$4:$T$4,0)),U262),0)))</f>
        <v>0</v>
      </c>
      <c r="W262" s="10">
        <f t="shared" si="21"/>
        <v>0</v>
      </c>
      <c r="X262" s="10">
        <f>IF(AND(S262="Offshore Wind",OR(Q262="Full Capacity",Q262="Partial Capacity")),IF(J262=Queue_Subname_list!$L$5,M262,0)+IF(K262=Queue_Subname_list!$L$5,N262,0),0)</f>
        <v>0</v>
      </c>
      <c r="Y262" s="10">
        <f>IF(AND(S262="Offshore Wind",Q262="Energy Only"),IF(J262=Queue_Subname_list!$L$5,M262,0)+IF(K262=Queue_Subname_list!$L$5,N262,0),0)</f>
        <v>0</v>
      </c>
      <c r="Z262" s="10">
        <f>IF(J262=Queue_Subname_list!$L$8,MIN(M262,P262),0)+IF(K262=Queue_Subname_list!$L$8,MIN(N262,P262),0)+IF(L262=Queue_Subname_list!$L$8,MIN(O262,P262),0)</f>
        <v>0</v>
      </c>
      <c r="AA262" s="10">
        <f>IF(Q262="Energy Only",0,IF(S262="Solar",MIN(Z262,P262),IF(S262="Solar-Hybrid",MIN(MAX(P262-T262,0)/INDEX(Queue_Subname_list!$R$5:$T$5,1,MATCH(AH262,Queue_Subname_list!$R$4:$T$4,0)),MAX(P262-T262*0.5,0)/INDEX(Queue_Subname_list!$U$5:$W$5,1,MATCH(AH262,Queue_Subname_list!$U$4:$W$4,0)),Z262),0)))</f>
        <v>0</v>
      </c>
      <c r="AB262" s="10">
        <f t="shared" si="22"/>
        <v>0</v>
      </c>
      <c r="AC262" s="10">
        <f>IF(J262=Queue_Subname_list!$L$3,MIN(M262,P262),0)+IF(K262=Queue_Subname_list!$L$3,MIN(N262,P262),0)+IF(L262=Queue_Subname_list!$L$3,MIN(O262,P262),0)</f>
        <v>0</v>
      </c>
      <c r="AD262" s="10">
        <f t="shared" si="23"/>
        <v>0</v>
      </c>
      <c r="AE262" s="10" t="s">
        <v>595</v>
      </c>
      <c r="AF262" s="10" t="s">
        <v>55</v>
      </c>
      <c r="AG262" s="10" t="s">
        <v>88</v>
      </c>
      <c r="AH262" s="10" t="str">
        <f t="shared" si="24"/>
        <v>PGAE</v>
      </c>
      <c r="AI262" s="12" t="s">
        <v>596</v>
      </c>
      <c r="AJ262" s="12" t="str">
        <f>IFERROR(INDEX(Queue_Subname_list!$B$2:$B$598,MATCH($AI262,Queue_Subname_list!$A$2:$A$598,0),1),"not found")</f>
        <v>Ignacio</v>
      </c>
      <c r="AK262" s="12">
        <f>IFERROR(INDEX(Queue_Subname_list!$C$2:$C$598,MATCH($AI262,Queue_Subname_list!$A$2:$A$598,0),1),"not found")</f>
        <v>115</v>
      </c>
      <c r="AL262" s="12" t="str" cm="1">
        <f t="array" ref="AL262">IFERROR(MATCH(1,($AJ262=Substation_Info!$B$5:$B$322)*($AK262=Substation_Info!$C$5:$C$322),0),"notfound")</f>
        <v>notfound</v>
      </c>
      <c r="AM262" s="12" t="str">
        <f>IF($AL262="notfound",IFERROR(INDEX(Queue_Subname_list!$D$2:$D$594,MATCH($AI262,Queue_Subname_list!$A$2:$A$594,0),1),"not found"),0)</f>
        <v>Lakeville</v>
      </c>
      <c r="AN262" s="12">
        <f>IF($AL262="notfound",IFERROR(INDEX(Queue_Subname_list!$E$2:$E$594,MATCH($AI262,Queue_Subname_list!$A$2:$A$594,0),1),"not found"),0)</f>
        <v>230</v>
      </c>
      <c r="AO262" s="12" cm="1">
        <f t="array" ref="AO262">IF(AM262=0, "N/A",IFERROR(MATCH(1,($AM262=Substation_Info!$B$5:$B$322)*($AN262=Substation_Info!$C$5:$C$322),0),"notfound"))</f>
        <v>136</v>
      </c>
      <c r="AP262" s="12">
        <f t="shared" si="25"/>
        <v>1</v>
      </c>
      <c r="AQ262" s="11">
        <v>45809.291666666701</v>
      </c>
      <c r="AR262" s="11">
        <v>45809.291666666701</v>
      </c>
      <c r="AS262" s="10" t="s">
        <v>82</v>
      </c>
      <c r="AT262" s="10"/>
      <c r="AU262" s="10"/>
      <c r="AV262" s="10" t="s">
        <v>82</v>
      </c>
      <c r="AW262" s="10"/>
    </row>
    <row r="263" spans="1:49" s="26" customFormat="1" ht="25" x14ac:dyDescent="0.25">
      <c r="A263" s="32" t="s">
        <v>597</v>
      </c>
      <c r="B263" s="10">
        <v>1838</v>
      </c>
      <c r="C263" s="11">
        <v>44288</v>
      </c>
      <c r="D263" s="11">
        <v>44301.291666666701</v>
      </c>
      <c r="E263" s="10" t="s">
        <v>49</v>
      </c>
      <c r="F263" s="10" t="s">
        <v>585</v>
      </c>
      <c r="G263" s="10" t="s">
        <v>63</v>
      </c>
      <c r="H263" s="10"/>
      <c r="I263" s="10"/>
      <c r="J263" s="10" t="s">
        <v>70</v>
      </c>
      <c r="K263" s="10"/>
      <c r="L263" s="10"/>
      <c r="M263" s="10">
        <v>313.79320999999999</v>
      </c>
      <c r="N263" s="10"/>
      <c r="O263" s="10"/>
      <c r="P263" s="10">
        <v>300</v>
      </c>
      <c r="Q263" s="10" t="s">
        <v>65</v>
      </c>
      <c r="R263" s="10"/>
      <c r="S263" s="10" t="str" cm="1">
        <f t="array" ref="S263">IFERROR(INDEX(Queue_Subname_list!$K$3:$K$22,MATCH(1,($J263=Queue_Subname_list!$L$3:$L$22)*($K263=Queue_Subname_list!$M$3:$M$22)*($L263=Queue_Subname_list!$N$3:$N$22),0)),"Other")</f>
        <v>Battery</v>
      </c>
      <c r="T263" s="10">
        <f>IF(J263=Queue_Subname_list!$L$9,MIN(M263,P263),0)+IF(K263=Queue_Subname_list!$L$9,MIN(N263,P263),0)+IF(L263=Queue_Subname_list!$L$9,MIN(O263,P263),0)</f>
        <v>300</v>
      </c>
      <c r="U263" s="10">
        <f>IF(J263=Queue_Subname_list!$L$4,MIN(M263,P263),0)+IF(K263=Queue_Subname_list!$L$4,MIN(N263,P263),0)+IF(L263=Queue_Subname_list!$L$4,MIN(O263,P263),0)</f>
        <v>0</v>
      </c>
      <c r="V263" s="10">
        <f>IF(Q263="Energy Only",0,IF(S263="Wind Turbine",MIN(U263,P263),IF(OR(S263="Wind-Hybrid", S263="Wind-Solar-Hybrid"),MIN(MAX(P263-T263,0)/INDEX(Queue_Subname_list!$R$6:$T$6,1,MATCH(AH263,Queue_Subname_list!$R$4:$T$4,0)),U263),0)))</f>
        <v>0</v>
      </c>
      <c r="W263" s="10">
        <f t="shared" si="21"/>
        <v>0</v>
      </c>
      <c r="X263" s="10">
        <f>IF(AND(S263="Offshore Wind",OR(Q263="Full Capacity",Q263="Partial Capacity")),IF(J263=Queue_Subname_list!$L$5,M263,0)+IF(K263=Queue_Subname_list!$L$5,N263,0),0)</f>
        <v>0</v>
      </c>
      <c r="Y263" s="10">
        <f>IF(AND(S263="Offshore Wind",Q263="Energy Only"),IF(J263=Queue_Subname_list!$L$5,M263,0)+IF(K263=Queue_Subname_list!$L$5,N263,0),0)</f>
        <v>0</v>
      </c>
      <c r="Z263" s="10">
        <f>IF(J263=Queue_Subname_list!$L$8,MIN(M263,P263),0)+IF(K263=Queue_Subname_list!$L$8,MIN(N263,P263),0)+IF(L263=Queue_Subname_list!$L$8,MIN(O263,P263),0)</f>
        <v>0</v>
      </c>
      <c r="AA263" s="10">
        <f>IF(Q263="Energy Only",0,IF(S263="Solar",MIN(Z263,P263),IF(S263="Solar-Hybrid",MIN(MAX(P263-T263,0)/INDEX(Queue_Subname_list!$R$5:$T$5,1,MATCH(AH263,Queue_Subname_list!$R$4:$T$4,0)),MAX(P263-T263*0.5,0)/INDEX(Queue_Subname_list!$U$5:$W$5,1,MATCH(AH263,Queue_Subname_list!$U$4:$W$4,0)),Z263),0)))</f>
        <v>0</v>
      </c>
      <c r="AB263" s="10">
        <f t="shared" si="22"/>
        <v>0</v>
      </c>
      <c r="AC263" s="10">
        <f>IF(J263=Queue_Subname_list!$L$3,MIN(M263,P263),0)+IF(K263=Queue_Subname_list!$L$3,MIN(N263,P263),0)+IF(L263=Queue_Subname_list!$L$3,MIN(O263,P263),0)</f>
        <v>0</v>
      </c>
      <c r="AD263" s="10">
        <f t="shared" si="23"/>
        <v>0</v>
      </c>
      <c r="AE263" s="10" t="s">
        <v>598</v>
      </c>
      <c r="AF263" s="10" t="s">
        <v>55</v>
      </c>
      <c r="AG263" s="10" t="s">
        <v>88</v>
      </c>
      <c r="AH263" s="10" t="str">
        <f t="shared" si="24"/>
        <v>PGAE</v>
      </c>
      <c r="AI263" s="12" t="s">
        <v>599</v>
      </c>
      <c r="AJ263" s="12" t="str">
        <f>IFERROR(INDEX(Queue_Subname_list!$B$2:$B$598,MATCH($AI263,Queue_Subname_list!$A$2:$A$598,0),1),"not found")</f>
        <v>Lakeville</v>
      </c>
      <c r="AK263" s="12">
        <f>IFERROR(INDEX(Queue_Subname_list!$C$2:$C$598,MATCH($AI263,Queue_Subname_list!$A$2:$A$598,0),1),"not found")</f>
        <v>230</v>
      </c>
      <c r="AL263" s="12" cm="1">
        <f t="array" ref="AL263">IFERROR(MATCH(1,($AJ263=Substation_Info!$B$5:$B$322)*($AK263=Substation_Info!$C$5:$C$322),0),"notfound")</f>
        <v>136</v>
      </c>
      <c r="AM263" s="12">
        <f>IF($AL263="notfound",IFERROR(INDEX(Queue_Subname_list!$D$2:$D$594,MATCH($AI263,Queue_Subname_list!$A$2:$A$594,0),1),"not found"),0)</f>
        <v>0</v>
      </c>
      <c r="AN263" s="12">
        <f>IF($AL263="notfound",IFERROR(INDEX(Queue_Subname_list!$E$2:$E$594,MATCH($AI263,Queue_Subname_list!$A$2:$A$594,0),1),"not found"),0)</f>
        <v>0</v>
      </c>
      <c r="AO263" s="12" t="str" cm="1">
        <f t="array" ref="AO263">IF(AM263=0, "N/A",IFERROR(MATCH(1,($AM263=Substation_Info!$B$5:$B$322)*($AN263=Substation_Info!$C$5:$C$322),0),"notfound"))</f>
        <v>N/A</v>
      </c>
      <c r="AP263" s="12">
        <f t="shared" si="25"/>
        <v>1</v>
      </c>
      <c r="AQ263" s="11">
        <v>45809.291666666701</v>
      </c>
      <c r="AR263" s="11">
        <v>45809.291666666701</v>
      </c>
      <c r="AS263" s="10" t="s">
        <v>82</v>
      </c>
      <c r="AT263" s="10"/>
      <c r="AU263" s="10"/>
      <c r="AV263" s="10" t="s">
        <v>82</v>
      </c>
      <c r="AW263" s="10"/>
    </row>
    <row r="264" spans="1:49" s="26" customFormat="1" ht="25" x14ac:dyDescent="0.25">
      <c r="A264" s="32" t="s">
        <v>600</v>
      </c>
      <c r="B264" s="10">
        <v>1840</v>
      </c>
      <c r="C264" s="11">
        <v>44293</v>
      </c>
      <c r="D264" s="11">
        <v>44301.291666666701</v>
      </c>
      <c r="E264" s="10" t="s">
        <v>49</v>
      </c>
      <c r="F264" s="10" t="s">
        <v>585</v>
      </c>
      <c r="G264" s="10" t="s">
        <v>63</v>
      </c>
      <c r="H264" s="10"/>
      <c r="I264" s="10"/>
      <c r="J264" s="10" t="s">
        <v>70</v>
      </c>
      <c r="K264" s="10"/>
      <c r="L264" s="10"/>
      <c r="M264" s="10">
        <v>252</v>
      </c>
      <c r="N264" s="10"/>
      <c r="O264" s="10"/>
      <c r="P264" s="10">
        <v>250</v>
      </c>
      <c r="Q264" s="10" t="s">
        <v>65</v>
      </c>
      <c r="R264" s="10"/>
      <c r="S264" s="10" t="str" cm="1">
        <f t="array" ref="S264">IFERROR(INDEX(Queue_Subname_list!$K$3:$K$22,MATCH(1,($J264=Queue_Subname_list!$L$3:$L$22)*($K264=Queue_Subname_list!$M$3:$M$22)*($L264=Queue_Subname_list!$N$3:$N$22),0)),"Other")</f>
        <v>Battery</v>
      </c>
      <c r="T264" s="10">
        <f>IF(J264=Queue_Subname_list!$L$9,MIN(M264,P264),0)+IF(K264=Queue_Subname_list!$L$9,MIN(N264,P264),0)+IF(L264=Queue_Subname_list!$L$9,MIN(O264,P264),0)</f>
        <v>250</v>
      </c>
      <c r="U264" s="10">
        <f>IF(J264=Queue_Subname_list!$L$4,MIN(M264,P264),0)+IF(K264=Queue_Subname_list!$L$4,MIN(N264,P264),0)+IF(L264=Queue_Subname_list!$L$4,MIN(O264,P264),0)</f>
        <v>0</v>
      </c>
      <c r="V264" s="10">
        <f>IF(Q264="Energy Only",0,IF(S264="Wind Turbine",MIN(U264,P264),IF(OR(S264="Wind-Hybrid", S264="Wind-Solar-Hybrid"),MIN(MAX(P264-T264,0)/INDEX(Queue_Subname_list!$R$6:$T$6,1,MATCH(AH264,Queue_Subname_list!$R$4:$T$4,0)),U264),0)))</f>
        <v>0</v>
      </c>
      <c r="W264" s="10">
        <f t="shared" si="21"/>
        <v>0</v>
      </c>
      <c r="X264" s="10">
        <f>IF(AND(S264="Offshore Wind",OR(Q264="Full Capacity",Q264="Partial Capacity")),IF(J264=Queue_Subname_list!$L$5,M264,0)+IF(K264=Queue_Subname_list!$L$5,N264,0),0)</f>
        <v>0</v>
      </c>
      <c r="Y264" s="10">
        <f>IF(AND(S264="Offshore Wind",Q264="Energy Only"),IF(J264=Queue_Subname_list!$L$5,M264,0)+IF(K264=Queue_Subname_list!$L$5,N264,0),0)</f>
        <v>0</v>
      </c>
      <c r="Z264" s="10">
        <f>IF(J264=Queue_Subname_list!$L$8,MIN(M264,P264),0)+IF(K264=Queue_Subname_list!$L$8,MIN(N264,P264),0)+IF(L264=Queue_Subname_list!$L$8,MIN(O264,P264),0)</f>
        <v>0</v>
      </c>
      <c r="AA264" s="10">
        <f>IF(Q264="Energy Only",0,IF(S264="Solar",MIN(Z264,P264),IF(S264="Solar-Hybrid",MIN(MAX(P264-T264,0)/INDEX(Queue_Subname_list!$R$5:$T$5,1,MATCH(AH264,Queue_Subname_list!$R$4:$T$4,0)),MAX(P264-T264*0.5,0)/INDEX(Queue_Subname_list!$U$5:$W$5,1,MATCH(AH264,Queue_Subname_list!$U$4:$W$4,0)),Z264),0)))</f>
        <v>0</v>
      </c>
      <c r="AB264" s="10">
        <f t="shared" si="22"/>
        <v>0</v>
      </c>
      <c r="AC264" s="10">
        <f>IF(J264=Queue_Subname_list!$L$3,MIN(M264,P264),0)+IF(K264=Queue_Subname_list!$L$3,MIN(N264,P264),0)+IF(L264=Queue_Subname_list!$L$3,MIN(O264,P264),0)</f>
        <v>0</v>
      </c>
      <c r="AD264" s="10">
        <f t="shared" si="23"/>
        <v>0</v>
      </c>
      <c r="AE264" s="10" t="s">
        <v>598</v>
      </c>
      <c r="AF264" s="10" t="s">
        <v>55</v>
      </c>
      <c r="AG264" s="10" t="s">
        <v>88</v>
      </c>
      <c r="AH264" s="10" t="str">
        <f t="shared" si="24"/>
        <v>PGAE</v>
      </c>
      <c r="AI264" s="12" t="s">
        <v>601</v>
      </c>
      <c r="AJ264" s="12" t="str">
        <f>IFERROR(INDEX(Queue_Subname_list!$B$2:$B$598,MATCH($AI264,Queue_Subname_list!$A$2:$A$598,0),1),"not found")</f>
        <v>Tulucay</v>
      </c>
      <c r="AK264" s="12">
        <f>IFERROR(INDEX(Queue_Subname_list!$C$2:$C$598,MATCH($AI264,Queue_Subname_list!$A$2:$A$598,0),1),"not found")</f>
        <v>230</v>
      </c>
      <c r="AL264" s="12" cm="1">
        <f t="array" ref="AL264">IFERROR(MATCH(1,($AJ264=Substation_Info!$B$5:$B$322)*($AK264=Substation_Info!$C$5:$C$322),0),"notfound")</f>
        <v>290</v>
      </c>
      <c r="AM264" s="12">
        <f>IF($AL264="notfound",IFERROR(INDEX(Queue_Subname_list!$D$2:$D$594,MATCH($AI264,Queue_Subname_list!$A$2:$A$594,0),1),"not found"),0)</f>
        <v>0</v>
      </c>
      <c r="AN264" s="12">
        <f>IF($AL264="notfound",IFERROR(INDEX(Queue_Subname_list!$E$2:$E$594,MATCH($AI264,Queue_Subname_list!$A$2:$A$594,0),1),"not found"),0)</f>
        <v>0</v>
      </c>
      <c r="AO264" s="12" t="str" cm="1">
        <f t="array" ref="AO264">IF(AM264=0, "N/A",IFERROR(MATCH(1,($AM264=Substation_Info!$B$5:$B$322)*($AN264=Substation_Info!$C$5:$C$322),0),"notfound"))</f>
        <v>N/A</v>
      </c>
      <c r="AP264" s="12">
        <f t="shared" si="25"/>
        <v>1</v>
      </c>
      <c r="AQ264" s="11">
        <v>45505.291666666701</v>
      </c>
      <c r="AR264" s="11">
        <v>45505.291666666701</v>
      </c>
      <c r="AS264" s="10" t="s">
        <v>82</v>
      </c>
      <c r="AT264" s="10"/>
      <c r="AU264" s="10"/>
      <c r="AV264" s="10" t="s">
        <v>82</v>
      </c>
      <c r="AW264" s="10"/>
    </row>
    <row r="265" spans="1:49" s="26" customFormat="1" ht="25" x14ac:dyDescent="0.25">
      <c r="A265" s="32" t="s">
        <v>602</v>
      </c>
      <c r="B265" s="10">
        <v>1842</v>
      </c>
      <c r="C265" s="11">
        <v>44292</v>
      </c>
      <c r="D265" s="11">
        <v>44301.291666666701</v>
      </c>
      <c r="E265" s="10" t="s">
        <v>49</v>
      </c>
      <c r="F265" s="10" t="s">
        <v>585</v>
      </c>
      <c r="G265" s="10" t="s">
        <v>63</v>
      </c>
      <c r="H265" s="10"/>
      <c r="I265" s="10"/>
      <c r="J265" s="10" t="s">
        <v>70</v>
      </c>
      <c r="K265" s="10"/>
      <c r="L265" s="10"/>
      <c r="M265" s="10">
        <v>417.34870000000001</v>
      </c>
      <c r="N265" s="10"/>
      <c r="O265" s="10"/>
      <c r="P265" s="10">
        <v>400</v>
      </c>
      <c r="Q265" s="10" t="s">
        <v>65</v>
      </c>
      <c r="R265" s="10"/>
      <c r="S265" s="10" t="str" cm="1">
        <f t="array" ref="S265">IFERROR(INDEX(Queue_Subname_list!$K$3:$K$22,MATCH(1,($J265=Queue_Subname_list!$L$3:$L$22)*($K265=Queue_Subname_list!$M$3:$M$22)*($L265=Queue_Subname_list!$N$3:$N$22),0)),"Other")</f>
        <v>Battery</v>
      </c>
      <c r="T265" s="10">
        <f>IF(J265=Queue_Subname_list!$L$9,MIN(M265,P265),0)+IF(K265=Queue_Subname_list!$L$9,MIN(N265,P265),0)+IF(L265=Queue_Subname_list!$L$9,MIN(O265,P265),0)</f>
        <v>400</v>
      </c>
      <c r="U265" s="10">
        <f>IF(J265=Queue_Subname_list!$L$4,MIN(M265,P265),0)+IF(K265=Queue_Subname_list!$L$4,MIN(N265,P265),0)+IF(L265=Queue_Subname_list!$L$4,MIN(O265,P265),0)</f>
        <v>0</v>
      </c>
      <c r="V265" s="10">
        <f>IF(Q265="Energy Only",0,IF(S265="Wind Turbine",MIN(U265,P265),IF(OR(S265="Wind-Hybrid", S265="Wind-Solar-Hybrid"),MIN(MAX(P265-T265,0)/INDEX(Queue_Subname_list!$R$6:$T$6,1,MATCH(AH265,Queue_Subname_list!$R$4:$T$4,0)),U265),0)))</f>
        <v>0</v>
      </c>
      <c r="W265" s="10">
        <f t="shared" si="21"/>
        <v>0</v>
      </c>
      <c r="X265" s="10">
        <f>IF(AND(S265="Offshore Wind",OR(Q265="Full Capacity",Q265="Partial Capacity")),IF(J265=Queue_Subname_list!$L$5,M265,0)+IF(K265=Queue_Subname_list!$L$5,N265,0),0)</f>
        <v>0</v>
      </c>
      <c r="Y265" s="10">
        <f>IF(AND(S265="Offshore Wind",Q265="Energy Only"),IF(J265=Queue_Subname_list!$L$5,M265,0)+IF(K265=Queue_Subname_list!$L$5,N265,0),0)</f>
        <v>0</v>
      </c>
      <c r="Z265" s="10">
        <f>IF(J265=Queue_Subname_list!$L$8,MIN(M265,P265),0)+IF(K265=Queue_Subname_list!$L$8,MIN(N265,P265),0)+IF(L265=Queue_Subname_list!$L$8,MIN(O265,P265),0)</f>
        <v>0</v>
      </c>
      <c r="AA265" s="10">
        <f>IF(Q265="Energy Only",0,IF(S265="Solar",MIN(Z265,P265),IF(S265="Solar-Hybrid",MIN(MAX(P265-T265,0)/INDEX(Queue_Subname_list!$R$5:$T$5,1,MATCH(AH265,Queue_Subname_list!$R$4:$T$4,0)),MAX(P265-T265*0.5,0)/INDEX(Queue_Subname_list!$U$5:$W$5,1,MATCH(AH265,Queue_Subname_list!$U$4:$W$4,0)),Z265),0)))</f>
        <v>0</v>
      </c>
      <c r="AB265" s="10">
        <f t="shared" si="22"/>
        <v>0</v>
      </c>
      <c r="AC265" s="10">
        <f>IF(J265=Queue_Subname_list!$L$3,MIN(M265,P265),0)+IF(K265=Queue_Subname_list!$L$3,MIN(N265,P265),0)+IF(L265=Queue_Subname_list!$L$3,MIN(O265,P265),0)</f>
        <v>0</v>
      </c>
      <c r="AD265" s="10">
        <f t="shared" si="23"/>
        <v>0</v>
      </c>
      <c r="AE265" s="10" t="s">
        <v>242</v>
      </c>
      <c r="AF265" s="10" t="s">
        <v>55</v>
      </c>
      <c r="AG265" s="10" t="s">
        <v>88</v>
      </c>
      <c r="AH265" s="10" t="str">
        <f t="shared" si="24"/>
        <v>PGAE</v>
      </c>
      <c r="AI265" s="12" t="s">
        <v>603</v>
      </c>
      <c r="AJ265" s="12" t="str">
        <f>IFERROR(INDEX(Queue_Subname_list!$B$2:$B$598,MATCH($AI265,Queue_Subname_list!$A$2:$A$598,0),1),"not found")</f>
        <v>Lambie</v>
      </c>
      <c r="AK265" s="12">
        <f>IFERROR(INDEX(Queue_Subname_list!$C$2:$C$598,MATCH($AI265,Queue_Subname_list!$A$2:$A$598,0),1),"not found")</f>
        <v>230</v>
      </c>
      <c r="AL265" s="12" t="str" cm="1">
        <f t="array" ref="AL265">IFERROR(MATCH(1,($AJ265=Substation_Info!$B$5:$B$322)*($AK265=Substation_Info!$C$5:$C$322),0),"notfound")</f>
        <v>notfound</v>
      </c>
      <c r="AM265" s="12" t="str">
        <f>IF($AL265="notfound",IFERROR(INDEX(Queue_Subname_list!$D$2:$D$594,MATCH($AI265,Queue_Subname_list!$A$2:$A$594,0),1),"not found"),0)</f>
        <v>Birds Landing</v>
      </c>
      <c r="AN265" s="12">
        <f>IF($AL265="notfound",IFERROR(INDEX(Queue_Subname_list!$E$2:$E$594,MATCH($AI265,Queue_Subname_list!$A$2:$A$594,0),1),"not found"),0)</f>
        <v>230</v>
      </c>
      <c r="AO265" s="12" cm="1">
        <f t="array" ref="AO265">IF(AM265=0, "N/A",IFERROR(MATCH(1,($AM265=Substation_Info!$B$5:$B$322)*($AN265=Substation_Info!$C$5:$C$322),0),"notfound"))</f>
        <v>18</v>
      </c>
      <c r="AP265" s="12">
        <f t="shared" si="25"/>
        <v>1</v>
      </c>
      <c r="AQ265" s="11">
        <v>46174.291666666701</v>
      </c>
      <c r="AR265" s="11">
        <v>46174.291666666701</v>
      </c>
      <c r="AS265" s="10" t="s">
        <v>82</v>
      </c>
      <c r="AT265" s="10"/>
      <c r="AU265" s="10"/>
      <c r="AV265" s="10" t="s">
        <v>82</v>
      </c>
      <c r="AW265" s="10"/>
    </row>
    <row r="266" spans="1:49" s="26" customFormat="1" ht="25" x14ac:dyDescent="0.25">
      <c r="A266" s="32" t="s">
        <v>604</v>
      </c>
      <c r="B266" s="10">
        <v>1843</v>
      </c>
      <c r="C266" s="11">
        <v>44292</v>
      </c>
      <c r="D266" s="11">
        <v>44301.291666666701</v>
      </c>
      <c r="E266" s="10" t="s">
        <v>49</v>
      </c>
      <c r="F266" s="10" t="s">
        <v>585</v>
      </c>
      <c r="G266" s="10" t="s">
        <v>63</v>
      </c>
      <c r="H266" s="10"/>
      <c r="I266" s="10"/>
      <c r="J266" s="10" t="s">
        <v>70</v>
      </c>
      <c r="K266" s="10"/>
      <c r="L266" s="10"/>
      <c r="M266" s="10">
        <v>400</v>
      </c>
      <c r="N266" s="10"/>
      <c r="O266" s="10"/>
      <c r="P266" s="10">
        <v>400</v>
      </c>
      <c r="Q266" s="10" t="s">
        <v>65</v>
      </c>
      <c r="R266" s="10"/>
      <c r="S266" s="10" t="str" cm="1">
        <f t="array" ref="S266">IFERROR(INDEX(Queue_Subname_list!$K$3:$K$22,MATCH(1,($J266=Queue_Subname_list!$L$3:$L$22)*($K266=Queue_Subname_list!$M$3:$M$22)*($L266=Queue_Subname_list!$N$3:$N$22),0)),"Other")</f>
        <v>Battery</v>
      </c>
      <c r="T266" s="10">
        <f>IF(J266=Queue_Subname_list!$L$9,MIN(M266,P266),0)+IF(K266=Queue_Subname_list!$L$9,MIN(N266,P266),0)+IF(L266=Queue_Subname_list!$L$9,MIN(O266,P266),0)</f>
        <v>400</v>
      </c>
      <c r="U266" s="10">
        <f>IF(J266=Queue_Subname_list!$L$4,MIN(M266,P266),0)+IF(K266=Queue_Subname_list!$L$4,MIN(N266,P266),0)+IF(L266=Queue_Subname_list!$L$4,MIN(O266,P266),0)</f>
        <v>0</v>
      </c>
      <c r="V266" s="10">
        <f>IF(Q266="Energy Only",0,IF(S266="Wind Turbine",MIN(U266,P266),IF(OR(S266="Wind-Hybrid", S266="Wind-Solar-Hybrid"),MIN(MAX(P266-T266,0)/INDEX(Queue_Subname_list!$R$6:$T$6,1,MATCH(AH266,Queue_Subname_list!$R$4:$T$4,0)),U266),0)))</f>
        <v>0</v>
      </c>
      <c r="W266" s="10">
        <f t="shared" si="21"/>
        <v>0</v>
      </c>
      <c r="X266" s="10">
        <f>IF(AND(S266="Offshore Wind",OR(Q266="Full Capacity",Q266="Partial Capacity")),IF(J266=Queue_Subname_list!$L$5,M266,0)+IF(K266=Queue_Subname_list!$L$5,N266,0),0)</f>
        <v>0</v>
      </c>
      <c r="Y266" s="10">
        <f>IF(AND(S266="Offshore Wind",Q266="Energy Only"),IF(J266=Queue_Subname_list!$L$5,M266,0)+IF(K266=Queue_Subname_list!$L$5,N266,0),0)</f>
        <v>0</v>
      </c>
      <c r="Z266" s="10">
        <f>IF(J266=Queue_Subname_list!$L$8,MIN(M266,P266),0)+IF(K266=Queue_Subname_list!$L$8,MIN(N266,P266),0)+IF(L266=Queue_Subname_list!$L$8,MIN(O266,P266),0)</f>
        <v>0</v>
      </c>
      <c r="AA266" s="10">
        <f>IF(Q266="Energy Only",0,IF(S266="Solar",MIN(Z266,P266),IF(S266="Solar-Hybrid",MIN(MAX(P266-T266,0)/INDEX(Queue_Subname_list!$R$5:$T$5,1,MATCH(AH266,Queue_Subname_list!$R$4:$T$4,0)),MAX(P266-T266*0.5,0)/INDEX(Queue_Subname_list!$U$5:$W$5,1,MATCH(AH266,Queue_Subname_list!$U$4:$W$4,0)),Z266),0)))</f>
        <v>0</v>
      </c>
      <c r="AB266" s="10">
        <f t="shared" si="22"/>
        <v>0</v>
      </c>
      <c r="AC266" s="10">
        <f>IF(J266=Queue_Subname_list!$L$3,MIN(M266,P266),0)+IF(K266=Queue_Subname_list!$L$3,MIN(N266,P266),0)+IF(L266=Queue_Subname_list!$L$3,MIN(O266,P266),0)</f>
        <v>0</v>
      </c>
      <c r="AD266" s="10">
        <f t="shared" si="23"/>
        <v>0</v>
      </c>
      <c r="AE266" s="10" t="s">
        <v>242</v>
      </c>
      <c r="AF266" s="10" t="s">
        <v>55</v>
      </c>
      <c r="AG266" s="10" t="s">
        <v>88</v>
      </c>
      <c r="AH266" s="10" t="str">
        <f t="shared" si="24"/>
        <v>PGAE</v>
      </c>
      <c r="AI266" s="12" t="s">
        <v>603</v>
      </c>
      <c r="AJ266" s="12" t="str">
        <f>IFERROR(INDEX(Queue_Subname_list!$B$2:$B$598,MATCH($AI266,Queue_Subname_list!$A$2:$A$598,0),1),"not found")</f>
        <v>Lambie</v>
      </c>
      <c r="AK266" s="12">
        <f>IFERROR(INDEX(Queue_Subname_list!$C$2:$C$598,MATCH($AI266,Queue_Subname_list!$A$2:$A$598,0),1),"not found")</f>
        <v>230</v>
      </c>
      <c r="AL266" s="12" t="str" cm="1">
        <f t="array" ref="AL266">IFERROR(MATCH(1,($AJ266=Substation_Info!$B$5:$B$322)*($AK266=Substation_Info!$C$5:$C$322),0),"notfound")</f>
        <v>notfound</v>
      </c>
      <c r="AM266" s="12" t="str">
        <f>IF($AL266="notfound",IFERROR(INDEX(Queue_Subname_list!$D$2:$D$594,MATCH($AI266,Queue_Subname_list!$A$2:$A$594,0),1),"not found"),0)</f>
        <v>Birds Landing</v>
      </c>
      <c r="AN266" s="12">
        <f>IF($AL266="notfound",IFERROR(INDEX(Queue_Subname_list!$E$2:$E$594,MATCH($AI266,Queue_Subname_list!$A$2:$A$594,0),1),"not found"),0)</f>
        <v>230</v>
      </c>
      <c r="AO266" s="12" cm="1">
        <f t="array" ref="AO266">IF(AM266=0, "N/A",IFERROR(MATCH(1,($AM266=Substation_Info!$B$5:$B$322)*($AN266=Substation_Info!$C$5:$C$322),0),"notfound"))</f>
        <v>18</v>
      </c>
      <c r="AP266" s="12">
        <f t="shared" si="25"/>
        <v>1</v>
      </c>
      <c r="AQ266" s="11">
        <v>46174.291666666701</v>
      </c>
      <c r="AR266" s="11">
        <v>46174.291666666701</v>
      </c>
      <c r="AS266" s="10" t="s">
        <v>82</v>
      </c>
      <c r="AT266" s="10"/>
      <c r="AU266" s="10"/>
      <c r="AV266" s="10" t="s">
        <v>82</v>
      </c>
      <c r="AW266" s="10"/>
    </row>
    <row r="267" spans="1:49" s="26" customFormat="1" ht="25" x14ac:dyDescent="0.25">
      <c r="A267" s="32" t="s">
        <v>605</v>
      </c>
      <c r="B267" s="10">
        <v>1844</v>
      </c>
      <c r="C267" s="11">
        <v>44293</v>
      </c>
      <c r="D267" s="11">
        <v>44301.291666666701</v>
      </c>
      <c r="E267" s="10" t="s">
        <v>49</v>
      </c>
      <c r="F267" s="10" t="s">
        <v>585</v>
      </c>
      <c r="G267" s="10" t="s">
        <v>63</v>
      </c>
      <c r="H267" s="10" t="s">
        <v>74</v>
      </c>
      <c r="I267" s="10"/>
      <c r="J267" s="10" t="s">
        <v>70</v>
      </c>
      <c r="K267" s="10" t="s">
        <v>75</v>
      </c>
      <c r="L267" s="10"/>
      <c r="M267" s="10">
        <v>159.41800000000001</v>
      </c>
      <c r="N267" s="10">
        <v>160.37889999999999</v>
      </c>
      <c r="O267" s="10"/>
      <c r="P267" s="10">
        <v>150</v>
      </c>
      <c r="Q267" s="10" t="s">
        <v>65</v>
      </c>
      <c r="R267" s="10" t="s">
        <v>53</v>
      </c>
      <c r="S267" s="10" t="str" cm="1">
        <f t="array" ref="S267">IFERROR(INDEX(Queue_Subname_list!$K$3:$K$22,MATCH(1,($J267=Queue_Subname_list!$L$3:$L$22)*($K267=Queue_Subname_list!$M$3:$M$22)*($L267=Queue_Subname_list!$N$3:$N$22),0)),"Other")</f>
        <v>Solar-Hybrid</v>
      </c>
      <c r="T267" s="10">
        <f>IF(J267=Queue_Subname_list!$L$9,MIN(M267,P267),0)+IF(K267=Queue_Subname_list!$L$9,MIN(N267,P267),0)+IF(L267=Queue_Subname_list!$L$9,MIN(O267,P267),0)</f>
        <v>150</v>
      </c>
      <c r="U267" s="10">
        <f>IF(J267=Queue_Subname_list!$L$4,MIN(M267,P267),0)+IF(K267=Queue_Subname_list!$L$4,MIN(N267,P267),0)+IF(L267=Queue_Subname_list!$L$4,MIN(O267,P267),0)</f>
        <v>0</v>
      </c>
      <c r="V267" s="10">
        <f>IF(Q267="Energy Only",0,IF(S267="Wind Turbine",MIN(U267,P267),IF(OR(S267="Wind-Hybrid", S267="Wind-Solar-Hybrid"),MIN(MAX(P267-T267,0)/INDEX(Queue_Subname_list!$R$6:$T$6,1,MATCH(AH267,Queue_Subname_list!$R$4:$T$4,0)),U267),0)))</f>
        <v>0</v>
      </c>
      <c r="W267" s="10">
        <f t="shared" si="21"/>
        <v>0</v>
      </c>
      <c r="X267" s="10">
        <f>IF(AND(S267="Offshore Wind",OR(Q267="Full Capacity",Q267="Partial Capacity")),IF(J267=Queue_Subname_list!$L$5,M267,0)+IF(K267=Queue_Subname_list!$L$5,N267,0),0)</f>
        <v>0</v>
      </c>
      <c r="Y267" s="10">
        <f>IF(AND(S267="Offshore Wind",Q267="Energy Only"),IF(J267=Queue_Subname_list!$L$5,M267,0)+IF(K267=Queue_Subname_list!$L$5,N267,0),0)</f>
        <v>0</v>
      </c>
      <c r="Z267" s="10">
        <f>IF(J267=Queue_Subname_list!$L$8,MIN(M267,P267),0)+IF(K267=Queue_Subname_list!$L$8,MIN(N267,P267),0)+IF(L267=Queue_Subname_list!$L$8,MIN(O267,P267),0)</f>
        <v>150</v>
      </c>
      <c r="AA267" s="10">
        <f>IF(Q267="Energy Only",0,IF(S267="Solar",MIN(Z267,P267),IF(S267="Solar-Hybrid",MIN(MAX(P267-T267,0)/INDEX(Queue_Subname_list!$R$5:$T$5,1,MATCH(AH267,Queue_Subname_list!$R$4:$T$4,0)),MAX(P267-T267*0.5,0)/INDEX(Queue_Subname_list!$U$5:$W$5,1,MATCH(AH267,Queue_Subname_list!$U$4:$W$4,0)),Z267),0)))</f>
        <v>0</v>
      </c>
      <c r="AB267" s="10">
        <f t="shared" si="22"/>
        <v>150</v>
      </c>
      <c r="AC267" s="10">
        <f>IF(J267=Queue_Subname_list!$L$3,MIN(M267,P267),0)+IF(K267=Queue_Subname_list!$L$3,MIN(N267,P267),0)+IF(L267=Queue_Subname_list!$L$3,MIN(O267,P267),0)</f>
        <v>0</v>
      </c>
      <c r="AD267" s="10">
        <f t="shared" si="23"/>
        <v>0</v>
      </c>
      <c r="AE267" s="10" t="s">
        <v>606</v>
      </c>
      <c r="AF267" s="10" t="s">
        <v>55</v>
      </c>
      <c r="AG267" s="10" t="s">
        <v>88</v>
      </c>
      <c r="AH267" s="10" t="str">
        <f t="shared" si="24"/>
        <v>PGAE</v>
      </c>
      <c r="AI267" s="12" t="s">
        <v>607</v>
      </c>
      <c r="AJ267" s="12" t="str">
        <f>IFERROR(INDEX(Queue_Subname_list!$B$2:$B$598,MATCH($AI267,Queue_Subname_list!$A$2:$A$598,0),1),"not found")</f>
        <v>Delevan</v>
      </c>
      <c r="AK267" s="12">
        <f>IFERROR(INDEX(Queue_Subname_list!$C$2:$C$598,MATCH($AI267,Queue_Subname_list!$A$2:$A$598,0),1),"not found")</f>
        <v>230</v>
      </c>
      <c r="AL267" s="12" cm="1">
        <f t="array" ref="AL267">IFERROR(MATCH(1,($AJ267=Substation_Info!$B$5:$B$322)*($AK267=Substation_Info!$C$5:$C$322),0),"notfound")</f>
        <v>58</v>
      </c>
      <c r="AM267" s="12">
        <f>IF($AL267="notfound",IFERROR(INDEX(Queue_Subname_list!$D$2:$D$594,MATCH($AI267,Queue_Subname_list!$A$2:$A$594,0),1),"not found"),0)</f>
        <v>0</v>
      </c>
      <c r="AN267" s="12">
        <f>IF($AL267="notfound",IFERROR(INDEX(Queue_Subname_list!$E$2:$E$594,MATCH($AI267,Queue_Subname_list!$A$2:$A$594,0),1),"not found"),0)</f>
        <v>0</v>
      </c>
      <c r="AO267" s="12" t="str" cm="1">
        <f t="array" ref="AO267">IF(AM267=0, "N/A",IFERROR(MATCH(1,($AM267=Substation_Info!$B$5:$B$322)*($AN267=Substation_Info!$C$5:$C$322),0),"notfound"))</f>
        <v>N/A</v>
      </c>
      <c r="AP267" s="12">
        <f t="shared" si="25"/>
        <v>1</v>
      </c>
      <c r="AQ267" s="11">
        <v>45931.291666666701</v>
      </c>
      <c r="AR267" s="11">
        <v>45931.291666666701</v>
      </c>
      <c r="AS267" s="10" t="s">
        <v>82</v>
      </c>
      <c r="AT267" s="10"/>
      <c r="AU267" s="10"/>
      <c r="AV267" s="10" t="s">
        <v>82</v>
      </c>
      <c r="AW267" s="10"/>
    </row>
    <row r="268" spans="1:49" s="26" customFormat="1" ht="25" x14ac:dyDescent="0.25">
      <c r="A268" s="32" t="s">
        <v>608</v>
      </c>
      <c r="B268" s="10">
        <v>1845</v>
      </c>
      <c r="C268" s="11">
        <v>44295</v>
      </c>
      <c r="D268" s="11">
        <v>44301.291666666701</v>
      </c>
      <c r="E268" s="10" t="s">
        <v>49</v>
      </c>
      <c r="F268" s="10" t="s">
        <v>585</v>
      </c>
      <c r="G268" s="10" t="s">
        <v>63</v>
      </c>
      <c r="H268" s="10"/>
      <c r="I268" s="10"/>
      <c r="J268" s="10" t="s">
        <v>70</v>
      </c>
      <c r="K268" s="10"/>
      <c r="L268" s="10"/>
      <c r="M268" s="10">
        <v>102.21120000000001</v>
      </c>
      <c r="N268" s="10"/>
      <c r="O268" s="10"/>
      <c r="P268" s="10">
        <v>100</v>
      </c>
      <c r="Q268" s="10" t="s">
        <v>65</v>
      </c>
      <c r="R268" s="10"/>
      <c r="S268" s="10" t="str" cm="1">
        <f t="array" ref="S268">IFERROR(INDEX(Queue_Subname_list!$K$3:$K$22,MATCH(1,($J268=Queue_Subname_list!$L$3:$L$22)*($K268=Queue_Subname_list!$M$3:$M$22)*($L268=Queue_Subname_list!$N$3:$N$22),0)),"Other")</f>
        <v>Battery</v>
      </c>
      <c r="T268" s="10">
        <f>IF(J268=Queue_Subname_list!$L$9,MIN(M268,P268),0)+IF(K268=Queue_Subname_list!$L$9,MIN(N268,P268),0)+IF(L268=Queue_Subname_list!$L$9,MIN(O268,P268),0)</f>
        <v>100</v>
      </c>
      <c r="U268" s="10">
        <f>IF(J268=Queue_Subname_list!$L$4,MIN(M268,P268),0)+IF(K268=Queue_Subname_list!$L$4,MIN(N268,P268),0)+IF(L268=Queue_Subname_list!$L$4,MIN(O268,P268),0)</f>
        <v>0</v>
      </c>
      <c r="V268" s="10">
        <f>IF(Q268="Energy Only",0,IF(S268="Wind Turbine",MIN(U268,P268),IF(OR(S268="Wind-Hybrid", S268="Wind-Solar-Hybrid"),MIN(MAX(P268-T268,0)/INDEX(Queue_Subname_list!$R$6:$T$6,1,MATCH(AH268,Queue_Subname_list!$R$4:$T$4,0)),U268),0)))</f>
        <v>0</v>
      </c>
      <c r="W268" s="10">
        <f t="shared" si="21"/>
        <v>0</v>
      </c>
      <c r="X268" s="10">
        <f>IF(AND(S268="Offshore Wind",OR(Q268="Full Capacity",Q268="Partial Capacity")),IF(J268=Queue_Subname_list!$L$5,M268,0)+IF(K268=Queue_Subname_list!$L$5,N268,0),0)</f>
        <v>0</v>
      </c>
      <c r="Y268" s="10">
        <f>IF(AND(S268="Offshore Wind",Q268="Energy Only"),IF(J268=Queue_Subname_list!$L$5,M268,0)+IF(K268=Queue_Subname_list!$L$5,N268,0),0)</f>
        <v>0</v>
      </c>
      <c r="Z268" s="10">
        <f>IF(J268=Queue_Subname_list!$L$8,MIN(M268,P268),0)+IF(K268=Queue_Subname_list!$L$8,MIN(N268,P268),0)+IF(L268=Queue_Subname_list!$L$8,MIN(O268,P268),0)</f>
        <v>0</v>
      </c>
      <c r="AA268" s="10">
        <f>IF(Q268="Energy Only",0,IF(S268="Solar",MIN(Z268,P268),IF(S268="Solar-Hybrid",MIN(MAX(P268-T268,0)/INDEX(Queue_Subname_list!$R$5:$T$5,1,MATCH(AH268,Queue_Subname_list!$R$4:$T$4,0)),MAX(P268-T268*0.5,0)/INDEX(Queue_Subname_list!$U$5:$W$5,1,MATCH(AH268,Queue_Subname_list!$U$4:$W$4,0)),Z268),0)))</f>
        <v>0</v>
      </c>
      <c r="AB268" s="10">
        <f t="shared" si="22"/>
        <v>0</v>
      </c>
      <c r="AC268" s="10">
        <f>IF(J268=Queue_Subname_list!$L$3,MIN(M268,P268),0)+IF(K268=Queue_Subname_list!$L$3,MIN(N268,P268),0)+IF(L268=Queue_Subname_list!$L$3,MIN(O268,P268),0)</f>
        <v>0</v>
      </c>
      <c r="AD268" s="10">
        <f t="shared" si="23"/>
        <v>0</v>
      </c>
      <c r="AE268" s="10" t="s">
        <v>598</v>
      </c>
      <c r="AF268" s="10" t="s">
        <v>55</v>
      </c>
      <c r="AG268" s="10" t="s">
        <v>88</v>
      </c>
      <c r="AH268" s="10" t="str">
        <f t="shared" si="24"/>
        <v>PGAE</v>
      </c>
      <c r="AI268" s="12" t="s">
        <v>609</v>
      </c>
      <c r="AJ268" s="12" t="str">
        <f>IFERROR(INDEX(Queue_Subname_list!$B$2:$B$598,MATCH($AI268,Queue_Subname_list!$A$2:$A$598,0),1),"not found")</f>
        <v>Lakeville</v>
      </c>
      <c r="AK268" s="12">
        <f>IFERROR(INDEX(Queue_Subname_list!$C$2:$C$598,MATCH($AI268,Queue_Subname_list!$A$2:$A$598,0),1),"not found")</f>
        <v>230</v>
      </c>
      <c r="AL268" s="12" cm="1">
        <f t="array" ref="AL268">IFERROR(MATCH(1,($AJ268=Substation_Info!$B$5:$B$322)*($AK268=Substation_Info!$C$5:$C$322),0),"notfound")</f>
        <v>136</v>
      </c>
      <c r="AM268" s="12">
        <f>IF($AL268="notfound",IFERROR(INDEX(Queue_Subname_list!$D$2:$D$594,MATCH($AI268,Queue_Subname_list!$A$2:$A$594,0),1),"not found"),0)</f>
        <v>0</v>
      </c>
      <c r="AN268" s="12">
        <f>IF($AL268="notfound",IFERROR(INDEX(Queue_Subname_list!$E$2:$E$594,MATCH($AI268,Queue_Subname_list!$A$2:$A$594,0),1),"not found"),0)</f>
        <v>0</v>
      </c>
      <c r="AO268" s="12" t="str" cm="1">
        <f t="array" ref="AO268">IF(AM268=0, "N/A",IFERROR(MATCH(1,($AM268=Substation_Info!$B$5:$B$322)*($AN268=Substation_Info!$C$5:$C$322),0),"notfound"))</f>
        <v>N/A</v>
      </c>
      <c r="AP268" s="12">
        <f t="shared" si="25"/>
        <v>1</v>
      </c>
      <c r="AQ268" s="11">
        <v>45078.291666666701</v>
      </c>
      <c r="AR268" s="11">
        <v>45078.291666666701</v>
      </c>
      <c r="AS268" s="10" t="s">
        <v>82</v>
      </c>
      <c r="AT268" s="10"/>
      <c r="AU268" s="10"/>
      <c r="AV268" s="10" t="s">
        <v>82</v>
      </c>
      <c r="AW268" s="10"/>
    </row>
    <row r="269" spans="1:49" s="26" customFormat="1" ht="25" x14ac:dyDescent="0.25">
      <c r="A269" s="32" t="s">
        <v>610</v>
      </c>
      <c r="B269" s="10">
        <v>1846</v>
      </c>
      <c r="C269" s="11">
        <v>44296</v>
      </c>
      <c r="D269" s="11">
        <v>44301.291666666701</v>
      </c>
      <c r="E269" s="10" t="s">
        <v>49</v>
      </c>
      <c r="F269" s="10" t="s">
        <v>585</v>
      </c>
      <c r="G269" s="10" t="s">
        <v>91</v>
      </c>
      <c r="H269" s="10" t="s">
        <v>63</v>
      </c>
      <c r="I269" s="10"/>
      <c r="J269" s="10" t="s">
        <v>611</v>
      </c>
      <c r="K269" s="10" t="s">
        <v>70</v>
      </c>
      <c r="L269" s="10"/>
      <c r="M269" s="10">
        <v>56.9</v>
      </c>
      <c r="N269" s="10">
        <v>125.2</v>
      </c>
      <c r="O269" s="10"/>
      <c r="P269" s="10">
        <v>170</v>
      </c>
      <c r="Q269" s="10" t="s">
        <v>65</v>
      </c>
      <c r="R269" s="10" t="s">
        <v>53</v>
      </c>
      <c r="S269" s="10" t="str" cm="1">
        <f t="array" ref="S269">IFERROR(INDEX(Queue_Subname_list!$K$3:$K$22,MATCH(1,($J269=Queue_Subname_list!$L$3:$L$22)*($K269=Queue_Subname_list!$M$3:$M$22)*($L269=Queue_Subname_list!$N$3:$N$22),0)),"Other")</f>
        <v>Geothermal-Hybrid</v>
      </c>
      <c r="T269" s="10">
        <f>IF(J269=Queue_Subname_list!$L$9,MIN(M269,P269),0)+IF(K269=Queue_Subname_list!$L$9,MIN(N269,P269),0)+IF(L269=Queue_Subname_list!$L$9,MIN(O269,P269),0)</f>
        <v>125.2</v>
      </c>
      <c r="U269" s="10">
        <f>IF(J269=Queue_Subname_list!$L$4,MIN(M269,P269),0)+IF(K269=Queue_Subname_list!$L$4,MIN(N269,P269),0)+IF(L269=Queue_Subname_list!$L$4,MIN(O269,P269),0)</f>
        <v>0</v>
      </c>
      <c r="V269" s="10">
        <f>IF(Q269="Energy Only",0,IF(S269="Wind Turbine",MIN(U269,P269),IF(OR(S269="Wind-Hybrid", S269="Wind-Solar-Hybrid"),MIN(MAX(P269-T269,0)/INDEX(Queue_Subname_list!$R$6:$T$6,1,MATCH(AH269,Queue_Subname_list!$R$4:$T$4,0)),U269),0)))</f>
        <v>0</v>
      </c>
      <c r="W269" s="10">
        <f t="shared" si="21"/>
        <v>0</v>
      </c>
      <c r="X269" s="10">
        <f>IF(AND(S269="Offshore Wind",OR(Q269="Full Capacity",Q269="Partial Capacity")),IF(J269=Queue_Subname_list!$L$5,M269,0)+IF(K269=Queue_Subname_list!$L$5,N269,0),0)</f>
        <v>0</v>
      </c>
      <c r="Y269" s="10">
        <f>IF(AND(S269="Offshore Wind",Q269="Energy Only"),IF(J269=Queue_Subname_list!$L$5,M269,0)+IF(K269=Queue_Subname_list!$L$5,N269,0),0)</f>
        <v>0</v>
      </c>
      <c r="Z269" s="10">
        <f>IF(J269=Queue_Subname_list!$L$8,MIN(M269,P269),0)+IF(K269=Queue_Subname_list!$L$8,MIN(N269,P269),0)+IF(L269=Queue_Subname_list!$L$8,MIN(O269,P269),0)</f>
        <v>0</v>
      </c>
      <c r="AA269" s="10">
        <f>IF(Q269="Energy Only",0,IF(S269="Solar",MIN(Z269,P269),IF(S269="Solar-Hybrid",MIN(MAX(P269-T269,0)/INDEX(Queue_Subname_list!$R$5:$T$5,1,MATCH(AH269,Queue_Subname_list!$R$4:$T$4,0)),MAX(P269-T269*0.5,0)/INDEX(Queue_Subname_list!$U$5:$W$5,1,MATCH(AH269,Queue_Subname_list!$U$4:$W$4,0)),Z269),0)))</f>
        <v>0</v>
      </c>
      <c r="AB269" s="10">
        <f t="shared" si="22"/>
        <v>0</v>
      </c>
      <c r="AC269" s="10">
        <f>IF(J269=Queue_Subname_list!$L$3,MIN(M269,P269),0)+IF(K269=Queue_Subname_list!$L$3,MIN(N269,P269),0)+IF(L269=Queue_Subname_list!$L$3,MIN(O269,P269),0)</f>
        <v>56.9</v>
      </c>
      <c r="AD269" s="10">
        <f t="shared" si="23"/>
        <v>0</v>
      </c>
      <c r="AE269" s="10" t="s">
        <v>490</v>
      </c>
      <c r="AF269" s="10" t="s">
        <v>55</v>
      </c>
      <c r="AG269" s="10" t="s">
        <v>88</v>
      </c>
      <c r="AH269" s="10" t="str">
        <f t="shared" si="24"/>
        <v>PGAE</v>
      </c>
      <c r="AI269" s="12" t="s">
        <v>612</v>
      </c>
      <c r="AJ269" s="12" t="str">
        <f>IFERROR(INDEX(Queue_Subname_list!$B$2:$B$598,MATCH($AI269,Queue_Subname_list!$A$2:$A$598,0),1),"not found")</f>
        <v>Fulton</v>
      </c>
      <c r="AK269" s="12">
        <f>IFERROR(INDEX(Queue_Subname_list!$C$2:$C$598,MATCH($AI269,Queue_Subname_list!$A$2:$A$598,0),1),"not found")</f>
        <v>230</v>
      </c>
      <c r="AL269" s="12" cm="1">
        <f t="array" ref="AL269">IFERROR(MATCH(1,($AJ269=Substation_Info!$B$5:$B$322)*($AK269=Substation_Info!$C$5:$C$322),0),"notfound")</f>
        <v>83</v>
      </c>
      <c r="AM269" s="12">
        <f>IF($AL269="notfound",IFERROR(INDEX(Queue_Subname_list!$D$2:$D$594,MATCH($AI269,Queue_Subname_list!$A$2:$A$594,0),1),"not found"),0)</f>
        <v>0</v>
      </c>
      <c r="AN269" s="12">
        <f>IF($AL269="notfound",IFERROR(INDEX(Queue_Subname_list!$E$2:$E$594,MATCH($AI269,Queue_Subname_list!$A$2:$A$594,0),1),"not found"),0)</f>
        <v>0</v>
      </c>
      <c r="AO269" s="12" t="str" cm="1">
        <f t="array" ref="AO269">IF(AM269=0, "N/A",IFERROR(MATCH(1,($AM269=Substation_Info!$B$5:$B$322)*($AN269=Substation_Info!$C$5:$C$322),0),"notfound"))</f>
        <v>N/A</v>
      </c>
      <c r="AP269" s="12">
        <f t="shared" si="25"/>
        <v>1</v>
      </c>
      <c r="AQ269" s="11">
        <v>45748.291666666701</v>
      </c>
      <c r="AR269" s="11">
        <v>45748.291666666701</v>
      </c>
      <c r="AS269" s="10" t="s">
        <v>82</v>
      </c>
      <c r="AT269" s="10"/>
      <c r="AU269" s="10"/>
      <c r="AV269" s="10" t="s">
        <v>82</v>
      </c>
      <c r="AW269" s="10"/>
    </row>
    <row r="270" spans="1:49" s="26" customFormat="1" ht="25" x14ac:dyDescent="0.25">
      <c r="A270" s="32" t="s">
        <v>613</v>
      </c>
      <c r="B270" s="10">
        <v>1847</v>
      </c>
      <c r="C270" s="11">
        <v>44298</v>
      </c>
      <c r="D270" s="11">
        <v>44301.291666666701</v>
      </c>
      <c r="E270" s="10" t="s">
        <v>49</v>
      </c>
      <c r="F270" s="10" t="s">
        <v>585</v>
      </c>
      <c r="G270" s="10" t="s">
        <v>63</v>
      </c>
      <c r="H270" s="10"/>
      <c r="I270" s="10"/>
      <c r="J270" s="10" t="s">
        <v>70</v>
      </c>
      <c r="K270" s="10"/>
      <c r="L270" s="10"/>
      <c r="M270" s="10">
        <v>710.6</v>
      </c>
      <c r="N270" s="10"/>
      <c r="O270" s="10"/>
      <c r="P270" s="10">
        <v>700</v>
      </c>
      <c r="Q270" s="10" t="s">
        <v>65</v>
      </c>
      <c r="R270" s="10"/>
      <c r="S270" s="10" t="str" cm="1">
        <f t="array" ref="S270">IFERROR(INDEX(Queue_Subname_list!$K$3:$K$22,MATCH(1,($J270=Queue_Subname_list!$L$3:$L$22)*($K270=Queue_Subname_list!$M$3:$M$22)*($L270=Queue_Subname_list!$N$3:$N$22),0)),"Other")</f>
        <v>Battery</v>
      </c>
      <c r="T270" s="10">
        <f>IF(J270=Queue_Subname_list!$L$9,MIN(M270,P270),0)+IF(K270=Queue_Subname_list!$L$9,MIN(N270,P270),0)+IF(L270=Queue_Subname_list!$L$9,MIN(O270,P270),0)</f>
        <v>700</v>
      </c>
      <c r="U270" s="10">
        <f>IF(J270=Queue_Subname_list!$L$4,MIN(M270,P270),0)+IF(K270=Queue_Subname_list!$L$4,MIN(N270,P270),0)+IF(L270=Queue_Subname_list!$L$4,MIN(O270,P270),0)</f>
        <v>0</v>
      </c>
      <c r="V270" s="10">
        <f>IF(Q270="Energy Only",0,IF(S270="Wind Turbine",MIN(U270,P270),IF(OR(S270="Wind-Hybrid", S270="Wind-Solar-Hybrid"),MIN(MAX(P270-T270,0)/INDEX(Queue_Subname_list!$R$6:$T$6,1,MATCH(AH270,Queue_Subname_list!$R$4:$T$4,0)),U270),0)))</f>
        <v>0</v>
      </c>
      <c r="W270" s="10">
        <f t="shared" si="21"/>
        <v>0</v>
      </c>
      <c r="X270" s="10">
        <f>IF(AND(S270="Offshore Wind",OR(Q270="Full Capacity",Q270="Partial Capacity")),IF(J270=Queue_Subname_list!$L$5,M270,0)+IF(K270=Queue_Subname_list!$L$5,N270,0),0)</f>
        <v>0</v>
      </c>
      <c r="Y270" s="10">
        <f>IF(AND(S270="Offshore Wind",Q270="Energy Only"),IF(J270=Queue_Subname_list!$L$5,M270,0)+IF(K270=Queue_Subname_list!$L$5,N270,0),0)</f>
        <v>0</v>
      </c>
      <c r="Z270" s="10">
        <f>IF(J270=Queue_Subname_list!$L$8,MIN(M270,P270),0)+IF(K270=Queue_Subname_list!$L$8,MIN(N270,P270),0)+IF(L270=Queue_Subname_list!$L$8,MIN(O270,P270),0)</f>
        <v>0</v>
      </c>
      <c r="AA270" s="10">
        <f>IF(Q270="Energy Only",0,IF(S270="Solar",MIN(Z270,P270),IF(S270="Solar-Hybrid",MIN(MAX(P270-T270,0)/INDEX(Queue_Subname_list!$R$5:$T$5,1,MATCH(AH270,Queue_Subname_list!$R$4:$T$4,0)),MAX(P270-T270*0.5,0)/INDEX(Queue_Subname_list!$U$5:$W$5,1,MATCH(AH270,Queue_Subname_list!$U$4:$W$4,0)),Z270),0)))</f>
        <v>0</v>
      </c>
      <c r="AB270" s="10">
        <f t="shared" si="22"/>
        <v>0</v>
      </c>
      <c r="AC270" s="10">
        <f>IF(J270=Queue_Subname_list!$L$3,MIN(M270,P270),0)+IF(K270=Queue_Subname_list!$L$3,MIN(N270,P270),0)+IF(L270=Queue_Subname_list!$L$3,MIN(O270,P270),0)</f>
        <v>0</v>
      </c>
      <c r="AD270" s="10">
        <f t="shared" si="23"/>
        <v>0</v>
      </c>
      <c r="AE270" s="10" t="s">
        <v>242</v>
      </c>
      <c r="AF270" s="10" t="s">
        <v>55</v>
      </c>
      <c r="AG270" s="10" t="s">
        <v>88</v>
      </c>
      <c r="AH270" s="10" t="str">
        <f t="shared" si="24"/>
        <v>PGAE</v>
      </c>
      <c r="AI270" s="12" t="s">
        <v>614</v>
      </c>
      <c r="AJ270" s="12" t="str">
        <f>IFERROR(INDEX(Queue_Subname_list!$B$2:$B$598,MATCH($AI270,Queue_Subname_list!$A$2:$A$598,0),1),"not found")</f>
        <v>Vaca Dixon</v>
      </c>
      <c r="AK270" s="12">
        <f>IFERROR(INDEX(Queue_Subname_list!$C$2:$C$598,MATCH($AI270,Queue_Subname_list!$A$2:$A$598,0),1),"not found")</f>
        <v>500</v>
      </c>
      <c r="AL270" s="12" cm="1">
        <f t="array" ref="AL270">IFERROR(MATCH(1,($AJ270=Substation_Info!$B$5:$B$322)*($AK270=Substation_Info!$C$5:$C$322),0),"notfound")</f>
        <v>293</v>
      </c>
      <c r="AM270" s="12">
        <f>IF($AL270="notfound",IFERROR(INDEX(Queue_Subname_list!$D$2:$D$594,MATCH($AI270,Queue_Subname_list!$A$2:$A$594,0),1),"not found"),0)</f>
        <v>0</v>
      </c>
      <c r="AN270" s="12">
        <f>IF($AL270="notfound",IFERROR(INDEX(Queue_Subname_list!$E$2:$E$594,MATCH($AI270,Queue_Subname_list!$A$2:$A$594,0),1),"not found"),0)</f>
        <v>0</v>
      </c>
      <c r="AO270" s="12" t="str" cm="1">
        <f t="array" ref="AO270">IF(AM270=0, "N/A",IFERROR(MATCH(1,($AM270=Substation_Info!$B$5:$B$322)*($AN270=Substation_Info!$C$5:$C$322),0),"notfound"))</f>
        <v>N/A</v>
      </c>
      <c r="AP270" s="12">
        <f t="shared" si="25"/>
        <v>1</v>
      </c>
      <c r="AQ270" s="11">
        <v>45473.291666666701</v>
      </c>
      <c r="AR270" s="11">
        <v>45473.291666666701</v>
      </c>
      <c r="AS270" s="10" t="s">
        <v>82</v>
      </c>
      <c r="AT270" s="10"/>
      <c r="AU270" s="10"/>
      <c r="AV270" s="10" t="s">
        <v>82</v>
      </c>
      <c r="AW270" s="10"/>
    </row>
    <row r="271" spans="1:49" s="26" customFormat="1" ht="25" x14ac:dyDescent="0.25">
      <c r="A271" s="32" t="s">
        <v>615</v>
      </c>
      <c r="B271" s="10">
        <v>1848</v>
      </c>
      <c r="C271" s="11">
        <v>44298</v>
      </c>
      <c r="D271" s="11">
        <v>44301.291666666701</v>
      </c>
      <c r="E271" s="10" t="s">
        <v>49</v>
      </c>
      <c r="F271" s="10" t="s">
        <v>585</v>
      </c>
      <c r="G271" s="10" t="s">
        <v>74</v>
      </c>
      <c r="H271" s="10" t="s">
        <v>63</v>
      </c>
      <c r="I271" s="10"/>
      <c r="J271" s="10" t="s">
        <v>75</v>
      </c>
      <c r="K271" s="10" t="s">
        <v>70</v>
      </c>
      <c r="L271" s="10"/>
      <c r="M271" s="10">
        <v>26.783999999999999</v>
      </c>
      <c r="N271" s="10">
        <v>189.3015</v>
      </c>
      <c r="O271" s="10"/>
      <c r="P271" s="10">
        <v>210</v>
      </c>
      <c r="Q271" s="10" t="s">
        <v>65</v>
      </c>
      <c r="R271" s="10" t="s">
        <v>53</v>
      </c>
      <c r="S271" s="10" t="str" cm="1">
        <f t="array" ref="S271">IFERROR(INDEX(Queue_Subname_list!$K$3:$K$22,MATCH(1,($J271=Queue_Subname_list!$L$3:$L$22)*($K271=Queue_Subname_list!$M$3:$M$22)*($L271=Queue_Subname_list!$N$3:$N$22),0)),"Other")</f>
        <v>Solar-Hybrid</v>
      </c>
      <c r="T271" s="10">
        <f>IF(J271=Queue_Subname_list!$L$9,MIN(M271,P271),0)+IF(K271=Queue_Subname_list!$L$9,MIN(N271,P271),0)+IF(L271=Queue_Subname_list!$L$9,MIN(O271,P271),0)</f>
        <v>189.3015</v>
      </c>
      <c r="U271" s="10">
        <f>IF(J271=Queue_Subname_list!$L$4,MIN(M271,P271),0)+IF(K271=Queue_Subname_list!$L$4,MIN(N271,P271),0)+IF(L271=Queue_Subname_list!$L$4,MIN(O271,P271),0)</f>
        <v>0</v>
      </c>
      <c r="V271" s="10">
        <f>IF(Q271="Energy Only",0,IF(S271="Wind Turbine",MIN(U271,P271),IF(OR(S271="Wind-Hybrid", S271="Wind-Solar-Hybrid"),MIN(MAX(P271-T271,0)/INDEX(Queue_Subname_list!$R$6:$T$6,1,MATCH(AH271,Queue_Subname_list!$R$4:$T$4,0)),U271),0)))</f>
        <v>0</v>
      </c>
      <c r="W271" s="10">
        <f t="shared" si="21"/>
        <v>0</v>
      </c>
      <c r="X271" s="10">
        <f>IF(AND(S271="Offshore Wind",OR(Q271="Full Capacity",Q271="Partial Capacity")),IF(J271=Queue_Subname_list!$L$5,M271,0)+IF(K271=Queue_Subname_list!$L$5,N271,0),0)</f>
        <v>0</v>
      </c>
      <c r="Y271" s="10">
        <f>IF(AND(S271="Offshore Wind",Q271="Energy Only"),IF(J271=Queue_Subname_list!$L$5,M271,0)+IF(K271=Queue_Subname_list!$L$5,N271,0),0)</f>
        <v>0</v>
      </c>
      <c r="Z271" s="10">
        <f>IF(J271=Queue_Subname_list!$L$8,MIN(M271,P271),0)+IF(K271=Queue_Subname_list!$L$8,MIN(N271,P271),0)+IF(L271=Queue_Subname_list!$L$8,MIN(O271,P271),0)</f>
        <v>26.783999999999999</v>
      </c>
      <c r="AA271" s="10">
        <f>IF(Q271="Energy Only",0,IF(S271="Solar",MIN(Z271,P271),IF(S271="Solar-Hybrid",MIN(MAX(P271-T271,0)/INDEX(Queue_Subname_list!$R$5:$T$5,1,MATCH(AH271,Queue_Subname_list!$R$4:$T$4,0)),MAX(P271-T271*0.5,0)/INDEX(Queue_Subname_list!$U$5:$W$5,1,MATCH(AH271,Queue_Subname_list!$U$4:$W$4,0)),Z271),0)))</f>
        <v>26.783999999999999</v>
      </c>
      <c r="AB271" s="10">
        <f t="shared" si="22"/>
        <v>0</v>
      </c>
      <c r="AC271" s="10">
        <f>IF(J271=Queue_Subname_list!$L$3,MIN(M271,P271),0)+IF(K271=Queue_Subname_list!$L$3,MIN(N271,P271),0)+IF(L271=Queue_Subname_list!$L$3,MIN(O271,P271),0)</f>
        <v>0</v>
      </c>
      <c r="AD271" s="10">
        <f t="shared" si="23"/>
        <v>0</v>
      </c>
      <c r="AE271" s="10" t="s">
        <v>598</v>
      </c>
      <c r="AF271" s="10" t="s">
        <v>55</v>
      </c>
      <c r="AG271" s="10" t="s">
        <v>88</v>
      </c>
      <c r="AH271" s="10" t="str">
        <f t="shared" si="24"/>
        <v>PGAE</v>
      </c>
      <c r="AI271" s="12" t="s">
        <v>616</v>
      </c>
      <c r="AJ271" s="12" t="str">
        <f>IFERROR(INDEX(Queue_Subname_list!$B$2:$B$598,MATCH($AI271,Queue_Subname_list!$A$2:$A$598,0),1),"not found")</f>
        <v>Bellevue</v>
      </c>
      <c r="AK271" s="12">
        <f>IFERROR(INDEX(Queue_Subname_list!$C$2:$C$598,MATCH($AI271,Queue_Subname_list!$A$2:$A$598,0),1),"not found")</f>
        <v>115</v>
      </c>
      <c r="AL271" s="12" cm="1">
        <f t="array" ref="AL271">IFERROR(MATCH(1,($AJ271=Substation_Info!$B$5:$B$322)*($AK271=Substation_Info!$C$5:$C$322),0),"notfound")</f>
        <v>16</v>
      </c>
      <c r="AM271" s="12">
        <f>IF($AL271="notfound",IFERROR(INDEX(Queue_Subname_list!$D$2:$D$594,MATCH($AI271,Queue_Subname_list!$A$2:$A$594,0),1),"not found"),0)</f>
        <v>0</v>
      </c>
      <c r="AN271" s="12">
        <f>IF($AL271="notfound",IFERROR(INDEX(Queue_Subname_list!$E$2:$E$594,MATCH($AI271,Queue_Subname_list!$A$2:$A$594,0),1),"not found"),0)</f>
        <v>0</v>
      </c>
      <c r="AO271" s="12" t="str" cm="1">
        <f t="array" ref="AO271">IF(AM271=0, "N/A",IFERROR(MATCH(1,($AM271=Substation_Info!$B$5:$B$322)*($AN271=Substation_Info!$C$5:$C$322),0),"notfound"))</f>
        <v>N/A</v>
      </c>
      <c r="AP271" s="12">
        <f t="shared" si="25"/>
        <v>1</v>
      </c>
      <c r="AQ271" s="11">
        <v>45960.291666666701</v>
      </c>
      <c r="AR271" s="11">
        <v>45960.291666666701</v>
      </c>
      <c r="AS271" s="10" t="s">
        <v>82</v>
      </c>
      <c r="AT271" s="10"/>
      <c r="AU271" s="10"/>
      <c r="AV271" s="10" t="s">
        <v>82</v>
      </c>
      <c r="AW271" s="10"/>
    </row>
    <row r="272" spans="1:49" s="26" customFormat="1" ht="25" x14ac:dyDescent="0.25">
      <c r="A272" s="32" t="s">
        <v>617</v>
      </c>
      <c r="B272" s="10">
        <v>1849</v>
      </c>
      <c r="C272" s="11">
        <v>44295</v>
      </c>
      <c r="D272" s="11">
        <v>44301.291666666701</v>
      </c>
      <c r="E272" s="10" t="s">
        <v>49</v>
      </c>
      <c r="F272" s="10" t="s">
        <v>585</v>
      </c>
      <c r="G272" s="10" t="s">
        <v>63</v>
      </c>
      <c r="H272" s="10"/>
      <c r="I272" s="10"/>
      <c r="J272" s="10" t="s">
        <v>70</v>
      </c>
      <c r="K272" s="10"/>
      <c r="L272" s="10"/>
      <c r="M272" s="10">
        <v>213.8451</v>
      </c>
      <c r="N272" s="10"/>
      <c r="O272" s="10"/>
      <c r="P272" s="10">
        <v>200</v>
      </c>
      <c r="Q272" s="10" t="s">
        <v>65</v>
      </c>
      <c r="R272" s="10" t="s">
        <v>53</v>
      </c>
      <c r="S272" s="10" t="str" cm="1">
        <f t="array" ref="S272">IFERROR(INDEX(Queue_Subname_list!$K$3:$K$22,MATCH(1,($J272=Queue_Subname_list!$L$3:$L$22)*($K272=Queue_Subname_list!$M$3:$M$22)*($L272=Queue_Subname_list!$N$3:$N$22),0)),"Other")</f>
        <v>Battery</v>
      </c>
      <c r="T272" s="10">
        <f>IF(J272=Queue_Subname_list!$L$9,MIN(M272,P272),0)+IF(K272=Queue_Subname_list!$L$9,MIN(N272,P272),0)+IF(L272=Queue_Subname_list!$L$9,MIN(O272,P272),0)</f>
        <v>200</v>
      </c>
      <c r="U272" s="10">
        <f>IF(J272=Queue_Subname_list!$L$4,MIN(M272,P272),0)+IF(K272=Queue_Subname_list!$L$4,MIN(N272,P272),0)+IF(L272=Queue_Subname_list!$L$4,MIN(O272,P272),0)</f>
        <v>0</v>
      </c>
      <c r="V272" s="10">
        <f>IF(Q272="Energy Only",0,IF(S272="Wind Turbine",MIN(U272,P272),IF(OR(S272="Wind-Hybrid", S272="Wind-Solar-Hybrid"),MIN(MAX(P272-T272,0)/INDEX(Queue_Subname_list!$R$6:$T$6,1,MATCH(AH272,Queue_Subname_list!$R$4:$T$4,0)),U272),0)))</f>
        <v>0</v>
      </c>
      <c r="W272" s="10">
        <f t="shared" si="21"/>
        <v>0</v>
      </c>
      <c r="X272" s="10">
        <f>IF(AND(S272="Offshore Wind",OR(Q272="Full Capacity",Q272="Partial Capacity")),IF(J272=Queue_Subname_list!$L$5,M272,0)+IF(K272=Queue_Subname_list!$L$5,N272,0),0)</f>
        <v>0</v>
      </c>
      <c r="Y272" s="10">
        <f>IF(AND(S272="Offshore Wind",Q272="Energy Only"),IF(J272=Queue_Subname_list!$L$5,M272,0)+IF(K272=Queue_Subname_list!$L$5,N272,0),0)</f>
        <v>0</v>
      </c>
      <c r="Z272" s="10">
        <f>IF(J272=Queue_Subname_list!$L$8,MIN(M272,P272),0)+IF(K272=Queue_Subname_list!$L$8,MIN(N272,P272),0)+IF(L272=Queue_Subname_list!$L$8,MIN(O272,P272),0)</f>
        <v>0</v>
      </c>
      <c r="AA272" s="10">
        <f>IF(Q272="Energy Only",0,IF(S272="Solar",MIN(Z272,P272),IF(S272="Solar-Hybrid",MIN(MAX(P272-T272,0)/INDEX(Queue_Subname_list!$R$5:$T$5,1,MATCH(AH272,Queue_Subname_list!$R$4:$T$4,0)),MAX(P272-T272*0.5,0)/INDEX(Queue_Subname_list!$U$5:$W$5,1,MATCH(AH272,Queue_Subname_list!$U$4:$W$4,0)),Z272),0)))</f>
        <v>0</v>
      </c>
      <c r="AB272" s="10">
        <f t="shared" si="22"/>
        <v>0</v>
      </c>
      <c r="AC272" s="10">
        <f>IF(J272=Queue_Subname_list!$L$3,MIN(M272,P272),0)+IF(K272=Queue_Subname_list!$L$3,MIN(N272,P272),0)+IF(L272=Queue_Subname_list!$L$3,MIN(O272,P272),0)</f>
        <v>0</v>
      </c>
      <c r="AD272" s="10">
        <f t="shared" si="23"/>
        <v>0</v>
      </c>
      <c r="AE272" s="10" t="s">
        <v>359</v>
      </c>
      <c r="AF272" s="10" t="s">
        <v>55</v>
      </c>
      <c r="AG272" s="10" t="s">
        <v>88</v>
      </c>
      <c r="AH272" s="10" t="str">
        <f t="shared" si="24"/>
        <v>PGAE</v>
      </c>
      <c r="AI272" s="12" t="s">
        <v>618</v>
      </c>
      <c r="AJ272" s="12" t="str">
        <f>IFERROR(INDEX(Queue_Subname_list!$B$2:$B$598,MATCH($AI272,Queue_Subname_list!$A$2:$A$598,0),1),"not found")</f>
        <v>Gold Hill</v>
      </c>
      <c r="AK272" s="12">
        <f>IFERROR(INDEX(Queue_Subname_list!$C$2:$C$598,MATCH($AI272,Queue_Subname_list!$A$2:$A$598,0),1),"not found")</f>
        <v>115</v>
      </c>
      <c r="AL272" s="12" cm="1">
        <f t="array" ref="AL272">IFERROR(MATCH(1,($AJ272=Substation_Info!$B$5:$B$322)*($AK272=Substation_Info!$C$5:$C$322),0),"notfound")</f>
        <v>89</v>
      </c>
      <c r="AM272" s="12">
        <f>IF($AL272="notfound",IFERROR(INDEX(Queue_Subname_list!$D$2:$D$594,MATCH($AI272,Queue_Subname_list!$A$2:$A$594,0),1),"not found"),0)</f>
        <v>0</v>
      </c>
      <c r="AN272" s="12">
        <f>IF($AL272="notfound",IFERROR(INDEX(Queue_Subname_list!$E$2:$E$594,MATCH($AI272,Queue_Subname_list!$A$2:$A$594,0),1),"not found"),0)</f>
        <v>0</v>
      </c>
      <c r="AO272" s="12" t="str" cm="1">
        <f t="array" ref="AO272">IF(AM272=0, "N/A",IFERROR(MATCH(1,($AM272=Substation_Info!$B$5:$B$322)*($AN272=Substation_Info!$C$5:$C$322),0),"notfound"))</f>
        <v>N/A</v>
      </c>
      <c r="AP272" s="12">
        <f t="shared" si="25"/>
        <v>1</v>
      </c>
      <c r="AQ272" s="11">
        <v>46387.333333333299</v>
      </c>
      <c r="AR272" s="11">
        <v>46387.333333333299</v>
      </c>
      <c r="AS272" s="10" t="s">
        <v>82</v>
      </c>
      <c r="AT272" s="10"/>
      <c r="AU272" s="10"/>
      <c r="AV272" s="10" t="s">
        <v>82</v>
      </c>
      <c r="AW272" s="10"/>
    </row>
    <row r="273" spans="1:49" s="26" customFormat="1" ht="25" x14ac:dyDescent="0.25">
      <c r="A273" s="32" t="s">
        <v>619</v>
      </c>
      <c r="B273" s="10">
        <v>1850</v>
      </c>
      <c r="C273" s="11">
        <v>44295</v>
      </c>
      <c r="D273" s="11">
        <v>44301.291666666701</v>
      </c>
      <c r="E273" s="10" t="s">
        <v>49</v>
      </c>
      <c r="F273" s="10" t="s">
        <v>585</v>
      </c>
      <c r="G273" s="10" t="s">
        <v>63</v>
      </c>
      <c r="H273" s="10"/>
      <c r="I273" s="10"/>
      <c r="J273" s="10" t="s">
        <v>70</v>
      </c>
      <c r="K273" s="10"/>
      <c r="L273" s="10"/>
      <c r="M273" s="10">
        <v>120.62</v>
      </c>
      <c r="N273" s="10"/>
      <c r="O273" s="10"/>
      <c r="P273" s="10">
        <v>100</v>
      </c>
      <c r="Q273" s="10" t="s">
        <v>65</v>
      </c>
      <c r="R273" s="10"/>
      <c r="S273" s="10" t="str" cm="1">
        <f t="array" ref="S273">IFERROR(INDEX(Queue_Subname_list!$K$3:$K$22,MATCH(1,($J273=Queue_Subname_list!$L$3:$L$22)*($K273=Queue_Subname_list!$M$3:$M$22)*($L273=Queue_Subname_list!$N$3:$N$22),0)),"Other")</f>
        <v>Battery</v>
      </c>
      <c r="T273" s="10">
        <f>IF(J273=Queue_Subname_list!$L$9,MIN(M273,P273),0)+IF(K273=Queue_Subname_list!$L$9,MIN(N273,P273),0)+IF(L273=Queue_Subname_list!$L$9,MIN(O273,P273),0)</f>
        <v>100</v>
      </c>
      <c r="U273" s="10">
        <f>IF(J273=Queue_Subname_list!$L$4,MIN(M273,P273),0)+IF(K273=Queue_Subname_list!$L$4,MIN(N273,P273),0)+IF(L273=Queue_Subname_list!$L$4,MIN(O273,P273),0)</f>
        <v>0</v>
      </c>
      <c r="V273" s="10">
        <f>IF(Q273="Energy Only",0,IF(S273="Wind Turbine",MIN(U273,P273),IF(OR(S273="Wind-Hybrid", S273="Wind-Solar-Hybrid"),MIN(MAX(P273-T273,0)/INDEX(Queue_Subname_list!$R$6:$T$6,1,MATCH(AH273,Queue_Subname_list!$R$4:$T$4,0)),U273),0)))</f>
        <v>0</v>
      </c>
      <c r="W273" s="10">
        <f t="shared" si="21"/>
        <v>0</v>
      </c>
      <c r="X273" s="10">
        <f>IF(AND(S273="Offshore Wind",OR(Q273="Full Capacity",Q273="Partial Capacity")),IF(J273=Queue_Subname_list!$L$5,M273,0)+IF(K273=Queue_Subname_list!$L$5,N273,0),0)</f>
        <v>0</v>
      </c>
      <c r="Y273" s="10">
        <f>IF(AND(S273="Offshore Wind",Q273="Energy Only"),IF(J273=Queue_Subname_list!$L$5,M273,0)+IF(K273=Queue_Subname_list!$L$5,N273,0),0)</f>
        <v>0</v>
      </c>
      <c r="Z273" s="10">
        <f>IF(J273=Queue_Subname_list!$L$8,MIN(M273,P273),0)+IF(K273=Queue_Subname_list!$L$8,MIN(N273,P273),0)+IF(L273=Queue_Subname_list!$L$8,MIN(O273,P273),0)</f>
        <v>0</v>
      </c>
      <c r="AA273" s="10">
        <f>IF(Q273="Energy Only",0,IF(S273="Solar",MIN(Z273,P273),IF(S273="Solar-Hybrid",MIN(MAX(P273-T273,0)/INDEX(Queue_Subname_list!$R$5:$T$5,1,MATCH(AH273,Queue_Subname_list!$R$4:$T$4,0)),MAX(P273-T273*0.5,0)/INDEX(Queue_Subname_list!$U$5:$W$5,1,MATCH(AH273,Queue_Subname_list!$U$4:$W$4,0)),Z273),0)))</f>
        <v>0</v>
      </c>
      <c r="AB273" s="10">
        <f t="shared" si="22"/>
        <v>0</v>
      </c>
      <c r="AC273" s="10">
        <f>IF(J273=Queue_Subname_list!$L$3,MIN(M273,P273),0)+IF(K273=Queue_Subname_list!$L$3,MIN(N273,P273),0)+IF(L273=Queue_Subname_list!$L$3,MIN(O273,P273),0)</f>
        <v>0</v>
      </c>
      <c r="AD273" s="10">
        <f t="shared" si="23"/>
        <v>0</v>
      </c>
      <c r="AE273" s="10" t="s">
        <v>242</v>
      </c>
      <c r="AF273" s="10" t="s">
        <v>55</v>
      </c>
      <c r="AG273" s="10" t="s">
        <v>88</v>
      </c>
      <c r="AH273" s="10" t="str">
        <f t="shared" si="24"/>
        <v>PGAE</v>
      </c>
      <c r="AI273" s="12" t="s">
        <v>620</v>
      </c>
      <c r="AJ273" s="12" t="str">
        <f>IFERROR(INDEX(Queue_Subname_list!$B$2:$B$598,MATCH($AI273,Queue_Subname_list!$A$2:$A$598,0),1),"not found")</f>
        <v>Birds Landing</v>
      </c>
      <c r="AK273" s="12">
        <f>IFERROR(INDEX(Queue_Subname_list!$C$2:$C$598,MATCH($AI273,Queue_Subname_list!$A$2:$A$598,0),1),"not found")</f>
        <v>230</v>
      </c>
      <c r="AL273" s="12" cm="1">
        <f t="array" ref="AL273">IFERROR(MATCH(1,($AJ273=Substation_Info!$B$5:$B$322)*($AK273=Substation_Info!$C$5:$C$322),0),"notfound")</f>
        <v>18</v>
      </c>
      <c r="AM273" s="12">
        <f>IF($AL273="notfound",IFERROR(INDEX(Queue_Subname_list!$D$2:$D$594,MATCH($AI273,Queue_Subname_list!$A$2:$A$594,0),1),"not found"),0)</f>
        <v>0</v>
      </c>
      <c r="AN273" s="12">
        <f>IF($AL273="notfound",IFERROR(INDEX(Queue_Subname_list!$E$2:$E$594,MATCH($AI273,Queue_Subname_list!$A$2:$A$594,0),1),"not found"),0)</f>
        <v>0</v>
      </c>
      <c r="AO273" s="12" t="str" cm="1">
        <f t="array" ref="AO273">IF(AM273=0, "N/A",IFERROR(MATCH(1,($AM273=Substation_Info!$B$5:$B$322)*($AN273=Substation_Info!$C$5:$C$322),0),"notfound"))</f>
        <v>N/A</v>
      </c>
      <c r="AP273" s="12">
        <f t="shared" si="25"/>
        <v>1</v>
      </c>
      <c r="AQ273" s="11">
        <v>45381.291666666701</v>
      </c>
      <c r="AR273" s="11">
        <v>45381.291666666701</v>
      </c>
      <c r="AS273" s="10" t="s">
        <v>82</v>
      </c>
      <c r="AT273" s="10"/>
      <c r="AU273" s="10"/>
      <c r="AV273" s="10" t="s">
        <v>82</v>
      </c>
      <c r="AW273" s="10"/>
    </row>
    <row r="274" spans="1:49" s="26" customFormat="1" ht="25" x14ac:dyDescent="0.25">
      <c r="A274" s="32" t="s">
        <v>621</v>
      </c>
      <c r="B274" s="10">
        <v>1851</v>
      </c>
      <c r="C274" s="11">
        <v>44295</v>
      </c>
      <c r="D274" s="11">
        <v>44301.291666666701</v>
      </c>
      <c r="E274" s="10" t="s">
        <v>49</v>
      </c>
      <c r="F274" s="10" t="s">
        <v>585</v>
      </c>
      <c r="G274" s="10" t="s">
        <v>74</v>
      </c>
      <c r="H274" s="10" t="s">
        <v>63</v>
      </c>
      <c r="I274" s="10"/>
      <c r="J274" s="10" t="s">
        <v>75</v>
      </c>
      <c r="K274" s="10" t="s">
        <v>70</v>
      </c>
      <c r="L274" s="10"/>
      <c r="M274" s="10">
        <v>110.84</v>
      </c>
      <c r="N274" s="10">
        <v>120.62</v>
      </c>
      <c r="O274" s="10"/>
      <c r="P274" s="10">
        <v>100</v>
      </c>
      <c r="Q274" s="10" t="s">
        <v>65</v>
      </c>
      <c r="R274" s="10" t="s">
        <v>53</v>
      </c>
      <c r="S274" s="10" t="str" cm="1">
        <f t="array" ref="S274">IFERROR(INDEX(Queue_Subname_list!$K$3:$K$22,MATCH(1,($J274=Queue_Subname_list!$L$3:$L$22)*($K274=Queue_Subname_list!$M$3:$M$22)*($L274=Queue_Subname_list!$N$3:$N$22),0)),"Other")</f>
        <v>Solar-Hybrid</v>
      </c>
      <c r="T274" s="10">
        <f>IF(J274=Queue_Subname_list!$L$9,MIN(M274,P274),0)+IF(K274=Queue_Subname_list!$L$9,MIN(N274,P274),0)+IF(L274=Queue_Subname_list!$L$9,MIN(O274,P274),0)</f>
        <v>100</v>
      </c>
      <c r="U274" s="10">
        <f>IF(J274=Queue_Subname_list!$L$4,MIN(M274,P274),0)+IF(K274=Queue_Subname_list!$L$4,MIN(N274,P274),0)+IF(L274=Queue_Subname_list!$L$4,MIN(O274,P274),0)</f>
        <v>0</v>
      </c>
      <c r="V274" s="10">
        <f>IF(Q274="Energy Only",0,IF(S274="Wind Turbine",MIN(U274,P274),IF(OR(S274="Wind-Hybrid", S274="Wind-Solar-Hybrid"),MIN(MAX(P274-T274,0)/INDEX(Queue_Subname_list!$R$6:$T$6,1,MATCH(AH274,Queue_Subname_list!$R$4:$T$4,0)),U274),0)))</f>
        <v>0</v>
      </c>
      <c r="W274" s="10">
        <f t="shared" si="21"/>
        <v>0</v>
      </c>
      <c r="X274" s="10">
        <f>IF(AND(S274="Offshore Wind",OR(Q274="Full Capacity",Q274="Partial Capacity")),IF(J274=Queue_Subname_list!$L$5,M274,0)+IF(K274=Queue_Subname_list!$L$5,N274,0),0)</f>
        <v>0</v>
      </c>
      <c r="Y274" s="10">
        <f>IF(AND(S274="Offshore Wind",Q274="Energy Only"),IF(J274=Queue_Subname_list!$L$5,M274,0)+IF(K274=Queue_Subname_list!$L$5,N274,0),0)</f>
        <v>0</v>
      </c>
      <c r="Z274" s="10">
        <f>IF(J274=Queue_Subname_list!$L$8,MIN(M274,P274),0)+IF(K274=Queue_Subname_list!$L$8,MIN(N274,P274),0)+IF(L274=Queue_Subname_list!$L$8,MIN(O274,P274),0)</f>
        <v>100</v>
      </c>
      <c r="AA274" s="10">
        <f>IF(Q274="Energy Only",0,IF(S274="Solar",MIN(Z274,P274),IF(S274="Solar-Hybrid",MIN(MAX(P274-T274,0)/INDEX(Queue_Subname_list!$R$5:$T$5,1,MATCH(AH274,Queue_Subname_list!$R$4:$T$4,0)),MAX(P274-T274*0.5,0)/INDEX(Queue_Subname_list!$U$5:$W$5,1,MATCH(AH274,Queue_Subname_list!$U$4:$W$4,0)),Z274),0)))</f>
        <v>0</v>
      </c>
      <c r="AB274" s="10">
        <f t="shared" si="22"/>
        <v>100</v>
      </c>
      <c r="AC274" s="10">
        <f>IF(J274=Queue_Subname_list!$L$3,MIN(M274,P274),0)+IF(K274=Queue_Subname_list!$L$3,MIN(N274,P274),0)+IF(L274=Queue_Subname_list!$L$3,MIN(O274,P274),0)</f>
        <v>0</v>
      </c>
      <c r="AD274" s="10">
        <f t="shared" si="23"/>
        <v>0</v>
      </c>
      <c r="AE274" s="10" t="s">
        <v>622</v>
      </c>
      <c r="AF274" s="10" t="s">
        <v>55</v>
      </c>
      <c r="AG274" s="10" t="s">
        <v>88</v>
      </c>
      <c r="AH274" s="10" t="str">
        <f t="shared" si="24"/>
        <v>PGAE</v>
      </c>
      <c r="AI274" s="12" t="s">
        <v>623</v>
      </c>
      <c r="AJ274" s="12" t="str">
        <f>IFERROR(INDEX(Queue_Subname_list!$B$2:$B$598,MATCH($AI274,Queue_Subname_list!$A$2:$A$598,0),1),"not found")</f>
        <v>Rio Oso</v>
      </c>
      <c r="AK274" s="12">
        <f>IFERROR(INDEX(Queue_Subname_list!$C$2:$C$598,MATCH($AI274,Queue_Subname_list!$A$2:$A$598,0),1),"not found")</f>
        <v>230</v>
      </c>
      <c r="AL274" s="12" cm="1">
        <f t="array" ref="AL274">IFERROR(MATCH(1,($AJ274=Substation_Info!$B$5:$B$322)*($AK274=Substation_Info!$C$5:$C$322),0),"notfound")</f>
        <v>236</v>
      </c>
      <c r="AM274" s="12">
        <f>IF($AL274="notfound",IFERROR(INDEX(Queue_Subname_list!$D$2:$D$594,MATCH($AI274,Queue_Subname_list!$A$2:$A$594,0),1),"not found"),0)</f>
        <v>0</v>
      </c>
      <c r="AN274" s="12">
        <f>IF($AL274="notfound",IFERROR(INDEX(Queue_Subname_list!$E$2:$E$594,MATCH($AI274,Queue_Subname_list!$A$2:$A$594,0),1),"not found"),0)</f>
        <v>0</v>
      </c>
      <c r="AO274" s="12" t="str" cm="1">
        <f t="array" ref="AO274">IF(AM274=0, "N/A",IFERROR(MATCH(1,($AM274=Substation_Info!$B$5:$B$322)*($AN274=Substation_Info!$C$5:$C$322),0),"notfound"))</f>
        <v>N/A</v>
      </c>
      <c r="AP274" s="12">
        <f t="shared" si="25"/>
        <v>1</v>
      </c>
      <c r="AQ274" s="11">
        <v>45626.333333333299</v>
      </c>
      <c r="AR274" s="11">
        <v>45626.333333333299</v>
      </c>
      <c r="AS274" s="10" t="s">
        <v>82</v>
      </c>
      <c r="AT274" s="10"/>
      <c r="AU274" s="10"/>
      <c r="AV274" s="10" t="s">
        <v>82</v>
      </c>
      <c r="AW274" s="10"/>
    </row>
    <row r="275" spans="1:49" s="26" customFormat="1" ht="25" x14ac:dyDescent="0.25">
      <c r="A275" s="32" t="s">
        <v>624</v>
      </c>
      <c r="B275" s="10">
        <v>1852</v>
      </c>
      <c r="C275" s="11">
        <v>44292</v>
      </c>
      <c r="D275" s="11">
        <v>44301.291666666701</v>
      </c>
      <c r="E275" s="10" t="s">
        <v>49</v>
      </c>
      <c r="F275" s="10" t="s">
        <v>585</v>
      </c>
      <c r="G275" s="10" t="s">
        <v>63</v>
      </c>
      <c r="H275" s="10" t="s">
        <v>74</v>
      </c>
      <c r="I275" s="10"/>
      <c r="J275" s="10" t="s">
        <v>70</v>
      </c>
      <c r="K275" s="10" t="s">
        <v>75</v>
      </c>
      <c r="L275" s="10"/>
      <c r="M275" s="10">
        <v>225</v>
      </c>
      <c r="N275" s="10">
        <v>232.1</v>
      </c>
      <c r="O275" s="10"/>
      <c r="P275" s="10">
        <v>225</v>
      </c>
      <c r="Q275" s="10" t="s">
        <v>65</v>
      </c>
      <c r="R275" s="10"/>
      <c r="S275" s="10" t="str" cm="1">
        <f t="array" ref="S275">IFERROR(INDEX(Queue_Subname_list!$K$3:$K$22,MATCH(1,($J275=Queue_Subname_list!$L$3:$L$22)*($K275=Queue_Subname_list!$M$3:$M$22)*($L275=Queue_Subname_list!$N$3:$N$22),0)),"Other")</f>
        <v>Solar-Hybrid</v>
      </c>
      <c r="T275" s="10">
        <f>IF(J275=Queue_Subname_list!$L$9,MIN(M275,P275),0)+IF(K275=Queue_Subname_list!$L$9,MIN(N275,P275),0)+IF(L275=Queue_Subname_list!$L$9,MIN(O275,P275),0)</f>
        <v>225</v>
      </c>
      <c r="U275" s="10">
        <f>IF(J275=Queue_Subname_list!$L$4,MIN(M275,P275),0)+IF(K275=Queue_Subname_list!$L$4,MIN(N275,P275),0)+IF(L275=Queue_Subname_list!$L$4,MIN(O275,P275),0)</f>
        <v>0</v>
      </c>
      <c r="V275" s="10">
        <f>IF(Q275="Energy Only",0,IF(S275="Wind Turbine",MIN(U275,P275),IF(OR(S275="Wind-Hybrid", S275="Wind-Solar-Hybrid"),MIN(MAX(P275-T275,0)/INDEX(Queue_Subname_list!$R$6:$T$6,1,MATCH(AH275,Queue_Subname_list!$R$4:$T$4,0)),U275),0)))</f>
        <v>0</v>
      </c>
      <c r="W275" s="10">
        <f t="shared" si="21"/>
        <v>0</v>
      </c>
      <c r="X275" s="10">
        <f>IF(AND(S275="Offshore Wind",OR(Q275="Full Capacity",Q275="Partial Capacity")),IF(J275=Queue_Subname_list!$L$5,M275,0)+IF(K275=Queue_Subname_list!$L$5,N275,0),0)</f>
        <v>0</v>
      </c>
      <c r="Y275" s="10">
        <f>IF(AND(S275="Offshore Wind",Q275="Energy Only"),IF(J275=Queue_Subname_list!$L$5,M275,0)+IF(K275=Queue_Subname_list!$L$5,N275,0),0)</f>
        <v>0</v>
      </c>
      <c r="Z275" s="10">
        <f>IF(J275=Queue_Subname_list!$L$8,MIN(M275,P275),0)+IF(K275=Queue_Subname_list!$L$8,MIN(N275,P275),0)+IF(L275=Queue_Subname_list!$L$8,MIN(O275,P275),0)</f>
        <v>225</v>
      </c>
      <c r="AA275" s="10">
        <f>IF(Q275="Energy Only",0,IF(S275="Solar",MIN(Z275,P275),IF(S275="Solar-Hybrid",MIN(MAX(P275-T275,0)/INDEX(Queue_Subname_list!$R$5:$T$5,1,MATCH(AH275,Queue_Subname_list!$R$4:$T$4,0)),MAX(P275-T275*0.5,0)/INDEX(Queue_Subname_list!$U$5:$W$5,1,MATCH(AH275,Queue_Subname_list!$U$4:$W$4,0)),Z275),0)))</f>
        <v>0</v>
      </c>
      <c r="AB275" s="10">
        <f t="shared" si="22"/>
        <v>225</v>
      </c>
      <c r="AC275" s="10">
        <f>IF(J275=Queue_Subname_list!$L$3,MIN(M275,P275),0)+IF(K275=Queue_Subname_list!$L$3,MIN(N275,P275),0)+IF(L275=Queue_Subname_list!$L$3,MIN(O275,P275),0)</f>
        <v>0</v>
      </c>
      <c r="AD275" s="10">
        <f t="shared" si="23"/>
        <v>0</v>
      </c>
      <c r="AE275" s="10" t="s">
        <v>625</v>
      </c>
      <c r="AF275" s="10" t="s">
        <v>55</v>
      </c>
      <c r="AG275" s="10" t="s">
        <v>88</v>
      </c>
      <c r="AH275" s="10" t="str">
        <f t="shared" si="24"/>
        <v>PGAE</v>
      </c>
      <c r="AI275" s="12" t="s">
        <v>626</v>
      </c>
      <c r="AJ275" s="12" t="str">
        <f>IFERROR(INDEX(Queue_Subname_list!$B$2:$B$598,MATCH($AI275,Queue_Subname_list!$A$2:$A$598,0),1),"not found")</f>
        <v>Table Mountain</v>
      </c>
      <c r="AK275" s="12">
        <f>IFERROR(INDEX(Queue_Subname_list!$C$2:$C$598,MATCH($AI275,Queue_Subname_list!$A$2:$A$598,0),1),"not found")</f>
        <v>115</v>
      </c>
      <c r="AL275" s="12" cm="1">
        <f t="array" ref="AL275">IFERROR(MATCH(1,($AJ275=Substation_Info!$B$5:$B$322)*($AK275=Substation_Info!$C$5:$C$322),0),"notfound")</f>
        <v>276</v>
      </c>
      <c r="AM275" s="12">
        <f>IF($AL275="notfound",IFERROR(INDEX(Queue_Subname_list!$D$2:$D$594,MATCH($AI275,Queue_Subname_list!$A$2:$A$594,0),1),"not found"),0)</f>
        <v>0</v>
      </c>
      <c r="AN275" s="12">
        <f>IF($AL275="notfound",IFERROR(INDEX(Queue_Subname_list!$E$2:$E$594,MATCH($AI275,Queue_Subname_list!$A$2:$A$594,0),1),"not found"),0)</f>
        <v>0</v>
      </c>
      <c r="AO275" s="12" t="str" cm="1">
        <f t="array" ref="AO275">IF(AM275=0, "N/A",IFERROR(MATCH(1,($AM275=Substation_Info!$B$5:$B$322)*($AN275=Substation_Info!$C$5:$C$322),0),"notfound"))</f>
        <v>N/A</v>
      </c>
      <c r="AP275" s="12">
        <f t="shared" si="25"/>
        <v>1</v>
      </c>
      <c r="AQ275" s="11">
        <v>45657.333333333299</v>
      </c>
      <c r="AR275" s="11">
        <v>45657.333333333299</v>
      </c>
      <c r="AS275" s="10" t="s">
        <v>82</v>
      </c>
      <c r="AT275" s="10"/>
      <c r="AU275" s="10"/>
      <c r="AV275" s="10" t="s">
        <v>82</v>
      </c>
      <c r="AW275" s="10"/>
    </row>
    <row r="276" spans="1:49" s="26" customFormat="1" ht="25" x14ac:dyDescent="0.25">
      <c r="A276" s="32" t="s">
        <v>627</v>
      </c>
      <c r="B276" s="10">
        <v>1853</v>
      </c>
      <c r="C276" s="11">
        <v>44298</v>
      </c>
      <c r="D276" s="11">
        <v>44301.291666666701</v>
      </c>
      <c r="E276" s="10" t="s">
        <v>49</v>
      </c>
      <c r="F276" s="10" t="s">
        <v>585</v>
      </c>
      <c r="G276" s="10" t="s">
        <v>63</v>
      </c>
      <c r="H276" s="10"/>
      <c r="I276" s="10"/>
      <c r="J276" s="10" t="s">
        <v>70</v>
      </c>
      <c r="K276" s="10"/>
      <c r="L276" s="10"/>
      <c r="M276" s="10">
        <v>205.1</v>
      </c>
      <c r="N276" s="10"/>
      <c r="O276" s="10"/>
      <c r="P276" s="10">
        <v>200</v>
      </c>
      <c r="Q276" s="10" t="s">
        <v>65</v>
      </c>
      <c r="R276" s="10"/>
      <c r="S276" s="10" t="str" cm="1">
        <f t="array" ref="S276">IFERROR(INDEX(Queue_Subname_list!$K$3:$K$22,MATCH(1,($J276=Queue_Subname_list!$L$3:$L$22)*($K276=Queue_Subname_list!$M$3:$M$22)*($L276=Queue_Subname_list!$N$3:$N$22),0)),"Other")</f>
        <v>Battery</v>
      </c>
      <c r="T276" s="10">
        <f>IF(J276=Queue_Subname_list!$L$9,MIN(M276,P276),0)+IF(K276=Queue_Subname_list!$L$9,MIN(N276,P276),0)+IF(L276=Queue_Subname_list!$L$9,MIN(O276,P276),0)</f>
        <v>200</v>
      </c>
      <c r="U276" s="10">
        <f>IF(J276=Queue_Subname_list!$L$4,MIN(M276,P276),0)+IF(K276=Queue_Subname_list!$L$4,MIN(N276,P276),0)+IF(L276=Queue_Subname_list!$L$4,MIN(O276,P276),0)</f>
        <v>0</v>
      </c>
      <c r="V276" s="10">
        <f>IF(Q276="Energy Only",0,IF(S276="Wind Turbine",MIN(U276,P276),IF(OR(S276="Wind-Hybrid", S276="Wind-Solar-Hybrid"),MIN(MAX(P276-T276,0)/INDEX(Queue_Subname_list!$R$6:$T$6,1,MATCH(AH276,Queue_Subname_list!$R$4:$T$4,0)),U276),0)))</f>
        <v>0</v>
      </c>
      <c r="W276" s="10">
        <f t="shared" si="21"/>
        <v>0</v>
      </c>
      <c r="X276" s="10">
        <f>IF(AND(S276="Offshore Wind",OR(Q276="Full Capacity",Q276="Partial Capacity")),IF(J276=Queue_Subname_list!$L$5,M276,0)+IF(K276=Queue_Subname_list!$L$5,N276,0),0)</f>
        <v>0</v>
      </c>
      <c r="Y276" s="10">
        <f>IF(AND(S276="Offshore Wind",Q276="Energy Only"),IF(J276=Queue_Subname_list!$L$5,M276,0)+IF(K276=Queue_Subname_list!$L$5,N276,0),0)</f>
        <v>0</v>
      </c>
      <c r="Z276" s="10">
        <f>IF(J276=Queue_Subname_list!$L$8,MIN(M276,P276),0)+IF(K276=Queue_Subname_list!$L$8,MIN(N276,P276),0)+IF(L276=Queue_Subname_list!$L$8,MIN(O276,P276),0)</f>
        <v>0</v>
      </c>
      <c r="AA276" s="10">
        <f>IF(Q276="Energy Only",0,IF(S276="Solar",MIN(Z276,P276),IF(S276="Solar-Hybrid",MIN(MAX(P276-T276,0)/INDEX(Queue_Subname_list!$R$5:$T$5,1,MATCH(AH276,Queue_Subname_list!$R$4:$T$4,0)),MAX(P276-T276*0.5,0)/INDEX(Queue_Subname_list!$U$5:$W$5,1,MATCH(AH276,Queue_Subname_list!$U$4:$W$4,0)),Z276),0)))</f>
        <v>0</v>
      </c>
      <c r="AB276" s="10">
        <f t="shared" si="22"/>
        <v>0</v>
      </c>
      <c r="AC276" s="10">
        <f>IF(J276=Queue_Subname_list!$L$3,MIN(M276,P276),0)+IF(K276=Queue_Subname_list!$L$3,MIN(N276,P276),0)+IF(L276=Queue_Subname_list!$L$3,MIN(O276,P276),0)</f>
        <v>0</v>
      </c>
      <c r="AD276" s="10">
        <f t="shared" si="23"/>
        <v>0</v>
      </c>
      <c r="AE276" s="10" t="s">
        <v>625</v>
      </c>
      <c r="AF276" s="10" t="s">
        <v>55</v>
      </c>
      <c r="AG276" s="10" t="s">
        <v>88</v>
      </c>
      <c r="AH276" s="10" t="str">
        <f t="shared" si="24"/>
        <v>PGAE</v>
      </c>
      <c r="AI276" s="12" t="s">
        <v>626</v>
      </c>
      <c r="AJ276" s="12" t="str">
        <f>IFERROR(INDEX(Queue_Subname_list!$B$2:$B$598,MATCH($AI276,Queue_Subname_list!$A$2:$A$598,0),1),"not found")</f>
        <v>Table Mountain</v>
      </c>
      <c r="AK276" s="12">
        <f>IFERROR(INDEX(Queue_Subname_list!$C$2:$C$598,MATCH($AI276,Queue_Subname_list!$A$2:$A$598,0),1),"not found")</f>
        <v>115</v>
      </c>
      <c r="AL276" s="12" cm="1">
        <f t="array" ref="AL276">IFERROR(MATCH(1,($AJ276=Substation_Info!$B$5:$B$322)*($AK276=Substation_Info!$C$5:$C$322),0),"notfound")</f>
        <v>276</v>
      </c>
      <c r="AM276" s="12">
        <f>IF($AL276="notfound",IFERROR(INDEX(Queue_Subname_list!$D$2:$D$594,MATCH($AI276,Queue_Subname_list!$A$2:$A$594,0),1),"not found"),0)</f>
        <v>0</v>
      </c>
      <c r="AN276" s="12">
        <f>IF($AL276="notfound",IFERROR(INDEX(Queue_Subname_list!$E$2:$E$594,MATCH($AI276,Queue_Subname_list!$A$2:$A$594,0),1),"not found"),0)</f>
        <v>0</v>
      </c>
      <c r="AO276" s="12" t="str" cm="1">
        <f t="array" ref="AO276">IF(AM276=0, "N/A",IFERROR(MATCH(1,($AM276=Substation_Info!$B$5:$B$322)*($AN276=Substation_Info!$C$5:$C$322),0),"notfound"))</f>
        <v>N/A</v>
      </c>
      <c r="AP276" s="12">
        <f t="shared" si="25"/>
        <v>1</v>
      </c>
      <c r="AQ276" s="11">
        <v>45657.333333333299</v>
      </c>
      <c r="AR276" s="11">
        <v>45657.333333333299</v>
      </c>
      <c r="AS276" s="10" t="s">
        <v>82</v>
      </c>
      <c r="AT276" s="10"/>
      <c r="AU276" s="10"/>
      <c r="AV276" s="10" t="s">
        <v>82</v>
      </c>
      <c r="AW276" s="10"/>
    </row>
    <row r="277" spans="1:49" s="26" customFormat="1" ht="25" x14ac:dyDescent="0.25">
      <c r="A277" s="32" t="s">
        <v>628</v>
      </c>
      <c r="B277" s="10">
        <v>1854</v>
      </c>
      <c r="C277" s="11">
        <v>44295</v>
      </c>
      <c r="D277" s="11">
        <v>44301.291666666701</v>
      </c>
      <c r="E277" s="10" t="s">
        <v>49</v>
      </c>
      <c r="F277" s="10" t="s">
        <v>585</v>
      </c>
      <c r="G277" s="10" t="s">
        <v>63</v>
      </c>
      <c r="H277" s="10"/>
      <c r="I277" s="10"/>
      <c r="J277" s="10" t="s">
        <v>70</v>
      </c>
      <c r="K277" s="10"/>
      <c r="L277" s="10"/>
      <c r="M277" s="10">
        <v>475.96</v>
      </c>
      <c r="N277" s="10"/>
      <c r="O277" s="10"/>
      <c r="P277" s="10">
        <v>400</v>
      </c>
      <c r="Q277" s="10" t="s">
        <v>65</v>
      </c>
      <c r="R277" s="10"/>
      <c r="S277" s="10" t="str" cm="1">
        <f t="array" ref="S277">IFERROR(INDEX(Queue_Subname_list!$K$3:$K$22,MATCH(1,($J277=Queue_Subname_list!$L$3:$L$22)*($K277=Queue_Subname_list!$M$3:$M$22)*($L277=Queue_Subname_list!$N$3:$N$22),0)),"Other")</f>
        <v>Battery</v>
      </c>
      <c r="T277" s="10">
        <f>IF(J277=Queue_Subname_list!$L$9,MIN(M277,P277),0)+IF(K277=Queue_Subname_list!$L$9,MIN(N277,P277),0)+IF(L277=Queue_Subname_list!$L$9,MIN(O277,P277),0)</f>
        <v>400</v>
      </c>
      <c r="U277" s="10">
        <f>IF(J277=Queue_Subname_list!$L$4,MIN(M277,P277),0)+IF(K277=Queue_Subname_list!$L$4,MIN(N277,P277),0)+IF(L277=Queue_Subname_list!$L$4,MIN(O277,P277),0)</f>
        <v>0</v>
      </c>
      <c r="V277" s="10">
        <f>IF(Q277="Energy Only",0,IF(S277="Wind Turbine",MIN(U277,P277),IF(OR(S277="Wind-Hybrid", S277="Wind-Solar-Hybrid"),MIN(MAX(P277-T277,0)/INDEX(Queue_Subname_list!$R$6:$T$6,1,MATCH(AH277,Queue_Subname_list!$R$4:$T$4,0)),U277),0)))</f>
        <v>0</v>
      </c>
      <c r="W277" s="10">
        <f t="shared" si="21"/>
        <v>0</v>
      </c>
      <c r="X277" s="10">
        <f>IF(AND(S277="Offshore Wind",OR(Q277="Full Capacity",Q277="Partial Capacity")),IF(J277=Queue_Subname_list!$L$5,M277,0)+IF(K277=Queue_Subname_list!$L$5,N277,0),0)</f>
        <v>0</v>
      </c>
      <c r="Y277" s="10">
        <f>IF(AND(S277="Offshore Wind",Q277="Energy Only"),IF(J277=Queue_Subname_list!$L$5,M277,0)+IF(K277=Queue_Subname_list!$L$5,N277,0),0)</f>
        <v>0</v>
      </c>
      <c r="Z277" s="10">
        <f>IF(J277=Queue_Subname_list!$L$8,MIN(M277,P277),0)+IF(K277=Queue_Subname_list!$L$8,MIN(N277,P277),0)+IF(L277=Queue_Subname_list!$L$8,MIN(O277,P277),0)</f>
        <v>0</v>
      </c>
      <c r="AA277" s="10">
        <f>IF(Q277="Energy Only",0,IF(S277="Solar",MIN(Z277,P277),IF(S277="Solar-Hybrid",MIN(MAX(P277-T277,0)/INDEX(Queue_Subname_list!$R$5:$T$5,1,MATCH(AH277,Queue_Subname_list!$R$4:$T$4,0)),MAX(P277-T277*0.5,0)/INDEX(Queue_Subname_list!$U$5:$W$5,1,MATCH(AH277,Queue_Subname_list!$U$4:$W$4,0)),Z277),0)))</f>
        <v>0</v>
      </c>
      <c r="AB277" s="10">
        <f t="shared" si="22"/>
        <v>0</v>
      </c>
      <c r="AC277" s="10">
        <f>IF(J277=Queue_Subname_list!$L$3,MIN(M277,P277),0)+IF(K277=Queue_Subname_list!$L$3,MIN(N277,P277),0)+IF(L277=Queue_Subname_list!$L$3,MIN(O277,P277),0)</f>
        <v>0</v>
      </c>
      <c r="AD277" s="10">
        <f t="shared" si="23"/>
        <v>0</v>
      </c>
      <c r="AE277" s="10" t="s">
        <v>242</v>
      </c>
      <c r="AF277" s="10" t="s">
        <v>55</v>
      </c>
      <c r="AG277" s="10" t="s">
        <v>88</v>
      </c>
      <c r="AH277" s="10" t="str">
        <f t="shared" si="24"/>
        <v>PGAE</v>
      </c>
      <c r="AI277" s="12" t="s">
        <v>629</v>
      </c>
      <c r="AJ277" s="12" t="str">
        <f>IFERROR(INDEX(Queue_Subname_list!$B$2:$B$598,MATCH($AI277,Queue_Subname_list!$A$2:$A$598,0),1),"not found")</f>
        <v>Vaca Dixon</v>
      </c>
      <c r="AK277" s="12">
        <f>IFERROR(INDEX(Queue_Subname_list!$C$2:$C$598,MATCH($AI277,Queue_Subname_list!$A$2:$A$598,0),1),"not found")</f>
        <v>115</v>
      </c>
      <c r="AL277" s="12" cm="1">
        <f t="array" ref="AL277">IFERROR(MATCH(1,($AJ277=Substation_Info!$B$5:$B$322)*($AK277=Substation_Info!$C$5:$C$322),0),"notfound")</f>
        <v>294</v>
      </c>
      <c r="AM277" s="12">
        <f>IF($AL277="notfound",IFERROR(INDEX(Queue_Subname_list!$D$2:$D$594,MATCH($AI277,Queue_Subname_list!$A$2:$A$594,0),1),"not found"),0)</f>
        <v>0</v>
      </c>
      <c r="AN277" s="12">
        <f>IF($AL277="notfound",IFERROR(INDEX(Queue_Subname_list!$E$2:$E$594,MATCH($AI277,Queue_Subname_list!$A$2:$A$594,0),1),"not found"),0)</f>
        <v>0</v>
      </c>
      <c r="AO277" s="12" t="str" cm="1">
        <f t="array" ref="AO277">IF(AM277=0, "N/A",IFERROR(MATCH(1,($AM277=Substation_Info!$B$5:$B$322)*($AN277=Substation_Info!$C$5:$C$322),0),"notfound"))</f>
        <v>N/A</v>
      </c>
      <c r="AP277" s="12">
        <f t="shared" si="25"/>
        <v>1</v>
      </c>
      <c r="AQ277" s="11">
        <v>45991.333333333299</v>
      </c>
      <c r="AR277" s="11">
        <v>45991.333333333299</v>
      </c>
      <c r="AS277" s="10" t="s">
        <v>82</v>
      </c>
      <c r="AT277" s="10"/>
      <c r="AU277" s="10"/>
      <c r="AV277" s="10" t="s">
        <v>82</v>
      </c>
      <c r="AW277" s="10"/>
    </row>
    <row r="278" spans="1:49" s="26" customFormat="1" ht="25" x14ac:dyDescent="0.25">
      <c r="A278" s="32" t="s">
        <v>630</v>
      </c>
      <c r="B278" s="10">
        <v>1855</v>
      </c>
      <c r="C278" s="11">
        <v>44300</v>
      </c>
      <c r="D278" s="11">
        <v>44301.291666666701</v>
      </c>
      <c r="E278" s="10" t="s">
        <v>49</v>
      </c>
      <c r="F278" s="10" t="s">
        <v>585</v>
      </c>
      <c r="G278" s="10" t="s">
        <v>63</v>
      </c>
      <c r="H278" s="10" t="s">
        <v>74</v>
      </c>
      <c r="I278" s="10"/>
      <c r="J278" s="10" t="s">
        <v>70</v>
      </c>
      <c r="K278" s="10" t="s">
        <v>75</v>
      </c>
      <c r="L278" s="10"/>
      <c r="M278" s="10">
        <v>90.304000000000002</v>
      </c>
      <c r="N278" s="10">
        <v>165.3</v>
      </c>
      <c r="O278" s="10"/>
      <c r="P278" s="10">
        <v>250</v>
      </c>
      <c r="Q278" s="10" t="s">
        <v>65</v>
      </c>
      <c r="R278" s="10" t="s">
        <v>53</v>
      </c>
      <c r="S278" s="10" t="str" cm="1">
        <f t="array" ref="S278">IFERROR(INDEX(Queue_Subname_list!$K$3:$K$22,MATCH(1,($J278=Queue_Subname_list!$L$3:$L$22)*($K278=Queue_Subname_list!$M$3:$M$22)*($L278=Queue_Subname_list!$N$3:$N$22),0)),"Other")</f>
        <v>Solar-Hybrid</v>
      </c>
      <c r="T278" s="10">
        <f>IF(J278=Queue_Subname_list!$L$9,MIN(M278,P278),0)+IF(K278=Queue_Subname_list!$L$9,MIN(N278,P278),0)+IF(L278=Queue_Subname_list!$L$9,MIN(O278,P278),0)</f>
        <v>90.304000000000002</v>
      </c>
      <c r="U278" s="10">
        <f>IF(J278=Queue_Subname_list!$L$4,MIN(M278,P278),0)+IF(K278=Queue_Subname_list!$L$4,MIN(N278,P278),0)+IF(L278=Queue_Subname_list!$L$4,MIN(O278,P278),0)</f>
        <v>0</v>
      </c>
      <c r="V278" s="10">
        <f>IF(Q278="Energy Only",0,IF(S278="Wind Turbine",MIN(U278,P278),IF(OR(S278="Wind-Hybrid", S278="Wind-Solar-Hybrid"),MIN(MAX(P278-T278,0)/INDEX(Queue_Subname_list!$R$6:$T$6,1,MATCH(AH278,Queue_Subname_list!$R$4:$T$4,0)),U278),0)))</f>
        <v>0</v>
      </c>
      <c r="W278" s="10">
        <f t="shared" si="21"/>
        <v>0</v>
      </c>
      <c r="X278" s="10">
        <f>IF(AND(S278="Offshore Wind",OR(Q278="Full Capacity",Q278="Partial Capacity")),IF(J278=Queue_Subname_list!$L$5,M278,0)+IF(K278=Queue_Subname_list!$L$5,N278,0),0)</f>
        <v>0</v>
      </c>
      <c r="Y278" s="10">
        <f>IF(AND(S278="Offshore Wind",Q278="Energy Only"),IF(J278=Queue_Subname_list!$L$5,M278,0)+IF(K278=Queue_Subname_list!$L$5,N278,0),0)</f>
        <v>0</v>
      </c>
      <c r="Z278" s="10">
        <f>IF(J278=Queue_Subname_list!$L$8,MIN(M278,P278),0)+IF(K278=Queue_Subname_list!$L$8,MIN(N278,P278),0)+IF(L278=Queue_Subname_list!$L$8,MIN(O278,P278),0)</f>
        <v>165.3</v>
      </c>
      <c r="AA278" s="10">
        <f>IF(Q278="Energy Only",0,IF(S278="Solar",MIN(Z278,P278),IF(S278="Solar-Hybrid",MIN(MAX(P278-T278,0)/INDEX(Queue_Subname_list!$R$5:$T$5,1,MATCH(AH278,Queue_Subname_list!$R$4:$T$4,0)),MAX(P278-T278*0.5,0)/INDEX(Queue_Subname_list!$U$5:$W$5,1,MATCH(AH278,Queue_Subname_list!$U$4:$W$4,0)),Z278),0)))</f>
        <v>165.3</v>
      </c>
      <c r="AB278" s="10">
        <f t="shared" si="22"/>
        <v>0</v>
      </c>
      <c r="AC278" s="10">
        <f>IF(J278=Queue_Subname_list!$L$3,MIN(M278,P278),0)+IF(K278=Queue_Subname_list!$L$3,MIN(N278,P278),0)+IF(L278=Queue_Subname_list!$L$3,MIN(O278,P278),0)</f>
        <v>0</v>
      </c>
      <c r="AD278" s="10">
        <f t="shared" si="23"/>
        <v>0</v>
      </c>
      <c r="AE278" s="10" t="s">
        <v>631</v>
      </c>
      <c r="AF278" s="10" t="s">
        <v>55</v>
      </c>
      <c r="AG278" s="10" t="s">
        <v>88</v>
      </c>
      <c r="AH278" s="10" t="str">
        <f t="shared" si="24"/>
        <v>PGAE</v>
      </c>
      <c r="AI278" s="12" t="s">
        <v>632</v>
      </c>
      <c r="AJ278" s="12" t="str">
        <f>IFERROR(INDEX(Queue_Subname_list!$B$2:$B$598,MATCH($AI278,Queue_Subname_list!$A$2:$A$598,0),1),"not found")</f>
        <v>Rio Oso</v>
      </c>
      <c r="AK278" s="12">
        <f>IFERROR(INDEX(Queue_Subname_list!$C$2:$C$598,MATCH($AI278,Queue_Subname_list!$A$2:$A$598,0),1),"not found")</f>
        <v>230</v>
      </c>
      <c r="AL278" s="12" cm="1">
        <f t="array" ref="AL278">IFERROR(MATCH(1,($AJ278=Substation_Info!$B$5:$B$322)*($AK278=Substation_Info!$C$5:$C$322),0),"notfound")</f>
        <v>236</v>
      </c>
      <c r="AM278" s="12">
        <f>IF($AL278="notfound",IFERROR(INDEX(Queue_Subname_list!$D$2:$D$594,MATCH($AI278,Queue_Subname_list!$A$2:$A$594,0),1),"not found"),0)</f>
        <v>0</v>
      </c>
      <c r="AN278" s="12">
        <f>IF($AL278="notfound",IFERROR(INDEX(Queue_Subname_list!$E$2:$E$594,MATCH($AI278,Queue_Subname_list!$A$2:$A$594,0),1),"not found"),0)</f>
        <v>0</v>
      </c>
      <c r="AO278" s="12" t="str" cm="1">
        <f t="array" ref="AO278">IF(AM278=0, "N/A",IFERROR(MATCH(1,($AM278=Substation_Info!$B$5:$B$322)*($AN278=Substation_Info!$C$5:$C$322),0),"notfound"))</f>
        <v>N/A</v>
      </c>
      <c r="AP278" s="12">
        <f t="shared" si="25"/>
        <v>1</v>
      </c>
      <c r="AQ278" s="11">
        <v>45717.333333333299</v>
      </c>
      <c r="AR278" s="11">
        <v>45717.333333333299</v>
      </c>
      <c r="AS278" s="10" t="s">
        <v>82</v>
      </c>
      <c r="AT278" s="10"/>
      <c r="AU278" s="10"/>
      <c r="AV278" s="10" t="s">
        <v>82</v>
      </c>
      <c r="AW278" s="10"/>
    </row>
    <row r="279" spans="1:49" s="26" customFormat="1" ht="25" x14ac:dyDescent="0.25">
      <c r="A279" s="32" t="s">
        <v>633</v>
      </c>
      <c r="B279" s="10">
        <v>1856</v>
      </c>
      <c r="C279" s="11">
        <v>44301</v>
      </c>
      <c r="D279" s="11">
        <v>44301.291666666701</v>
      </c>
      <c r="E279" s="10" t="s">
        <v>49</v>
      </c>
      <c r="F279" s="10" t="s">
        <v>585</v>
      </c>
      <c r="G279" s="10" t="s">
        <v>63</v>
      </c>
      <c r="H279" s="10"/>
      <c r="I279" s="10"/>
      <c r="J279" s="10" t="s">
        <v>70</v>
      </c>
      <c r="K279" s="10"/>
      <c r="L279" s="10"/>
      <c r="M279" s="10">
        <v>102.15</v>
      </c>
      <c r="N279" s="10"/>
      <c r="O279" s="10"/>
      <c r="P279" s="10">
        <v>100</v>
      </c>
      <c r="Q279" s="10" t="s">
        <v>65</v>
      </c>
      <c r="R279" s="10"/>
      <c r="S279" s="10" t="str" cm="1">
        <f t="array" ref="S279">IFERROR(INDEX(Queue_Subname_list!$K$3:$K$22,MATCH(1,($J279=Queue_Subname_list!$L$3:$L$22)*($K279=Queue_Subname_list!$M$3:$M$22)*($L279=Queue_Subname_list!$N$3:$N$22),0)),"Other")</f>
        <v>Battery</v>
      </c>
      <c r="T279" s="10">
        <f>IF(J279=Queue_Subname_list!$L$9,MIN(M279,P279),0)+IF(K279=Queue_Subname_list!$L$9,MIN(N279,P279),0)+IF(L279=Queue_Subname_list!$L$9,MIN(O279,P279),0)</f>
        <v>100</v>
      </c>
      <c r="U279" s="10">
        <f>IF(J279=Queue_Subname_list!$L$4,MIN(M279,P279),0)+IF(K279=Queue_Subname_list!$L$4,MIN(N279,P279),0)+IF(L279=Queue_Subname_list!$L$4,MIN(O279,P279),0)</f>
        <v>0</v>
      </c>
      <c r="V279" s="10">
        <f>IF(Q279="Energy Only",0,IF(S279="Wind Turbine",MIN(U279,P279),IF(OR(S279="Wind-Hybrid", S279="Wind-Solar-Hybrid"),MIN(MAX(P279-T279,0)/INDEX(Queue_Subname_list!$R$6:$T$6,1,MATCH(AH279,Queue_Subname_list!$R$4:$T$4,0)),U279),0)))</f>
        <v>0</v>
      </c>
      <c r="W279" s="10">
        <f t="shared" si="21"/>
        <v>0</v>
      </c>
      <c r="X279" s="10">
        <f>IF(AND(S279="Offshore Wind",OR(Q279="Full Capacity",Q279="Partial Capacity")),IF(J279=Queue_Subname_list!$L$5,M279,0)+IF(K279=Queue_Subname_list!$L$5,N279,0),0)</f>
        <v>0</v>
      </c>
      <c r="Y279" s="10">
        <f>IF(AND(S279="Offshore Wind",Q279="Energy Only"),IF(J279=Queue_Subname_list!$L$5,M279,0)+IF(K279=Queue_Subname_list!$L$5,N279,0),0)</f>
        <v>0</v>
      </c>
      <c r="Z279" s="10">
        <f>IF(J279=Queue_Subname_list!$L$8,MIN(M279,P279),0)+IF(K279=Queue_Subname_list!$L$8,MIN(N279,P279),0)+IF(L279=Queue_Subname_list!$L$8,MIN(O279,P279),0)</f>
        <v>0</v>
      </c>
      <c r="AA279" s="10">
        <f>IF(Q279="Energy Only",0,IF(S279="Solar",MIN(Z279,P279),IF(S279="Solar-Hybrid",MIN(MAX(P279-T279,0)/INDEX(Queue_Subname_list!$R$5:$T$5,1,MATCH(AH279,Queue_Subname_list!$R$4:$T$4,0)),MAX(P279-T279*0.5,0)/INDEX(Queue_Subname_list!$U$5:$W$5,1,MATCH(AH279,Queue_Subname_list!$U$4:$W$4,0)),Z279),0)))</f>
        <v>0</v>
      </c>
      <c r="AB279" s="10">
        <f t="shared" si="22"/>
        <v>0</v>
      </c>
      <c r="AC279" s="10">
        <f>IF(J279=Queue_Subname_list!$L$3,MIN(M279,P279),0)+IF(K279=Queue_Subname_list!$L$3,MIN(N279,P279),0)+IF(L279=Queue_Subname_list!$L$3,MIN(O279,P279),0)</f>
        <v>0</v>
      </c>
      <c r="AD279" s="10">
        <f t="shared" si="23"/>
        <v>0</v>
      </c>
      <c r="AE279" s="10" t="s">
        <v>242</v>
      </c>
      <c r="AF279" s="10" t="s">
        <v>55</v>
      </c>
      <c r="AG279" s="10" t="s">
        <v>88</v>
      </c>
      <c r="AH279" s="10" t="str">
        <f t="shared" si="24"/>
        <v>PGAE</v>
      </c>
      <c r="AI279" s="12" t="s">
        <v>634</v>
      </c>
      <c r="AJ279" s="12" t="str">
        <f>IFERROR(INDEX(Queue_Subname_list!$B$2:$B$598,MATCH($AI279,Queue_Subname_list!$A$2:$A$598,0),1),"not found")</f>
        <v>Vaca Dixon</v>
      </c>
      <c r="AK279" s="12">
        <f>IFERROR(INDEX(Queue_Subname_list!$C$2:$C$598,MATCH($AI279,Queue_Subname_list!$A$2:$A$598,0),1),"not found")</f>
        <v>115</v>
      </c>
      <c r="AL279" s="12" cm="1">
        <f t="array" ref="AL279">IFERROR(MATCH(1,($AJ279=Substation_Info!$B$5:$B$322)*($AK279=Substation_Info!$C$5:$C$322),0),"notfound")</f>
        <v>294</v>
      </c>
      <c r="AM279" s="12">
        <f>IF($AL279="notfound",IFERROR(INDEX(Queue_Subname_list!$D$2:$D$594,MATCH($AI279,Queue_Subname_list!$A$2:$A$594,0),1),"not found"),0)</f>
        <v>0</v>
      </c>
      <c r="AN279" s="12">
        <f>IF($AL279="notfound",IFERROR(INDEX(Queue_Subname_list!$E$2:$E$594,MATCH($AI279,Queue_Subname_list!$A$2:$A$594,0),1),"not found"),0)</f>
        <v>0</v>
      </c>
      <c r="AO279" s="12" t="str" cm="1">
        <f t="array" ref="AO279">IF(AM279=0, "N/A",IFERROR(MATCH(1,($AM279=Substation_Info!$B$5:$B$322)*($AN279=Substation_Info!$C$5:$C$322),0),"notfound"))</f>
        <v>N/A</v>
      </c>
      <c r="AP279" s="12">
        <f t="shared" si="25"/>
        <v>1</v>
      </c>
      <c r="AQ279" s="11">
        <v>45444.291666666701</v>
      </c>
      <c r="AR279" s="11">
        <v>45444.291666666701</v>
      </c>
      <c r="AS279" s="10" t="s">
        <v>82</v>
      </c>
      <c r="AT279" s="10"/>
      <c r="AU279" s="10"/>
      <c r="AV279" s="10" t="s">
        <v>82</v>
      </c>
      <c r="AW279" s="10"/>
    </row>
    <row r="280" spans="1:49" s="26" customFormat="1" ht="25" x14ac:dyDescent="0.25">
      <c r="A280" s="32" t="s">
        <v>635</v>
      </c>
      <c r="B280" s="10">
        <v>1857</v>
      </c>
      <c r="C280" s="11">
        <v>44301</v>
      </c>
      <c r="D280" s="11">
        <v>44301.291666666701</v>
      </c>
      <c r="E280" s="10" t="s">
        <v>49</v>
      </c>
      <c r="F280" s="10" t="s">
        <v>585</v>
      </c>
      <c r="G280" s="10" t="s">
        <v>63</v>
      </c>
      <c r="H280" s="10"/>
      <c r="I280" s="10"/>
      <c r="J280" s="10" t="s">
        <v>70</v>
      </c>
      <c r="K280" s="10"/>
      <c r="L280" s="10"/>
      <c r="M280" s="10">
        <v>213.55</v>
      </c>
      <c r="N280" s="10"/>
      <c r="O280" s="10"/>
      <c r="P280" s="10">
        <v>200</v>
      </c>
      <c r="Q280" s="10" t="s">
        <v>65</v>
      </c>
      <c r="R280" s="10"/>
      <c r="S280" s="10" t="str" cm="1">
        <f t="array" ref="S280">IFERROR(INDEX(Queue_Subname_list!$K$3:$K$22,MATCH(1,($J280=Queue_Subname_list!$L$3:$L$22)*($K280=Queue_Subname_list!$M$3:$M$22)*($L280=Queue_Subname_list!$N$3:$N$22),0)),"Other")</f>
        <v>Battery</v>
      </c>
      <c r="T280" s="10">
        <f>IF(J280=Queue_Subname_list!$L$9,MIN(M280,P280),0)+IF(K280=Queue_Subname_list!$L$9,MIN(N280,P280),0)+IF(L280=Queue_Subname_list!$L$9,MIN(O280,P280),0)</f>
        <v>200</v>
      </c>
      <c r="U280" s="10">
        <f>IF(J280=Queue_Subname_list!$L$4,MIN(M280,P280),0)+IF(K280=Queue_Subname_list!$L$4,MIN(N280,P280),0)+IF(L280=Queue_Subname_list!$L$4,MIN(O280,P280),0)</f>
        <v>0</v>
      </c>
      <c r="V280" s="10">
        <f>IF(Q280="Energy Only",0,IF(S280="Wind Turbine",MIN(U280,P280),IF(OR(S280="Wind-Hybrid", S280="Wind-Solar-Hybrid"),MIN(MAX(P280-T280,0)/INDEX(Queue_Subname_list!$R$6:$T$6,1,MATCH(AH280,Queue_Subname_list!$R$4:$T$4,0)),U280),0)))</f>
        <v>0</v>
      </c>
      <c r="W280" s="10">
        <f t="shared" si="21"/>
        <v>0</v>
      </c>
      <c r="X280" s="10">
        <f>IF(AND(S280="Offshore Wind",OR(Q280="Full Capacity",Q280="Partial Capacity")),IF(J280=Queue_Subname_list!$L$5,M280,0)+IF(K280=Queue_Subname_list!$L$5,N280,0),0)</f>
        <v>0</v>
      </c>
      <c r="Y280" s="10">
        <f>IF(AND(S280="Offshore Wind",Q280="Energy Only"),IF(J280=Queue_Subname_list!$L$5,M280,0)+IF(K280=Queue_Subname_list!$L$5,N280,0),0)</f>
        <v>0</v>
      </c>
      <c r="Z280" s="10">
        <f>IF(J280=Queue_Subname_list!$L$8,MIN(M280,P280),0)+IF(K280=Queue_Subname_list!$L$8,MIN(N280,P280),0)+IF(L280=Queue_Subname_list!$L$8,MIN(O280,P280),0)</f>
        <v>0</v>
      </c>
      <c r="AA280" s="10">
        <f>IF(Q280="Energy Only",0,IF(S280="Solar",MIN(Z280,P280),IF(S280="Solar-Hybrid",MIN(MAX(P280-T280,0)/INDEX(Queue_Subname_list!$R$5:$T$5,1,MATCH(AH280,Queue_Subname_list!$R$4:$T$4,0)),MAX(P280-T280*0.5,0)/INDEX(Queue_Subname_list!$U$5:$W$5,1,MATCH(AH280,Queue_Subname_list!$U$4:$W$4,0)),Z280),0)))</f>
        <v>0</v>
      </c>
      <c r="AB280" s="10">
        <f t="shared" si="22"/>
        <v>0</v>
      </c>
      <c r="AC280" s="10">
        <f>IF(J280=Queue_Subname_list!$L$3,MIN(M280,P280),0)+IF(K280=Queue_Subname_list!$L$3,MIN(N280,P280),0)+IF(L280=Queue_Subname_list!$L$3,MIN(O280,P280),0)</f>
        <v>0</v>
      </c>
      <c r="AD280" s="10">
        <f t="shared" si="23"/>
        <v>0</v>
      </c>
      <c r="AE280" s="10" t="s">
        <v>598</v>
      </c>
      <c r="AF280" s="10" t="s">
        <v>55</v>
      </c>
      <c r="AG280" s="10" t="s">
        <v>88</v>
      </c>
      <c r="AH280" s="10" t="str">
        <f t="shared" si="24"/>
        <v>PGAE</v>
      </c>
      <c r="AI280" s="12" t="s">
        <v>636</v>
      </c>
      <c r="AJ280" s="12" t="str">
        <f>IFERROR(INDEX(Queue_Subname_list!$B$2:$B$598,MATCH($AI280,Queue_Subname_list!$A$2:$A$598,0),1),"not found")</f>
        <v>Fulton</v>
      </c>
      <c r="AK280" s="12">
        <f>IFERROR(INDEX(Queue_Subname_list!$C$2:$C$598,MATCH($AI280,Queue_Subname_list!$A$2:$A$598,0),1),"not found")</f>
        <v>230</v>
      </c>
      <c r="AL280" s="12" cm="1">
        <f t="array" ref="AL280">IFERROR(MATCH(1,($AJ280=Substation_Info!$B$5:$B$322)*($AK280=Substation_Info!$C$5:$C$322),0),"notfound")</f>
        <v>83</v>
      </c>
      <c r="AM280" s="12">
        <f>IF($AL280="notfound",IFERROR(INDEX(Queue_Subname_list!$D$2:$D$594,MATCH($AI280,Queue_Subname_list!$A$2:$A$594,0),1),"not found"),0)</f>
        <v>0</v>
      </c>
      <c r="AN280" s="12">
        <f>IF($AL280="notfound",IFERROR(INDEX(Queue_Subname_list!$E$2:$E$594,MATCH($AI280,Queue_Subname_list!$A$2:$A$594,0),1),"not found"),0)</f>
        <v>0</v>
      </c>
      <c r="AO280" s="12" t="str" cm="1">
        <f t="array" ref="AO280">IF(AM280=0, "N/A",IFERROR(MATCH(1,($AM280=Substation_Info!$B$5:$B$322)*($AN280=Substation_Info!$C$5:$C$322),0),"notfound"))</f>
        <v>N/A</v>
      </c>
      <c r="AP280" s="12">
        <f t="shared" si="25"/>
        <v>1</v>
      </c>
      <c r="AQ280" s="11">
        <v>45078.291666666701</v>
      </c>
      <c r="AR280" s="11">
        <v>45078.291666666701</v>
      </c>
      <c r="AS280" s="10" t="s">
        <v>82</v>
      </c>
      <c r="AT280" s="10"/>
      <c r="AU280" s="10"/>
      <c r="AV280" s="10" t="s">
        <v>82</v>
      </c>
      <c r="AW280" s="10"/>
    </row>
    <row r="281" spans="1:49" s="26" customFormat="1" ht="25" x14ac:dyDescent="0.25">
      <c r="A281" s="32" t="s">
        <v>637</v>
      </c>
      <c r="B281" s="10">
        <v>1858</v>
      </c>
      <c r="C281" s="11">
        <v>44301</v>
      </c>
      <c r="D281" s="11">
        <v>44301.291666666701</v>
      </c>
      <c r="E281" s="10" t="s">
        <v>49</v>
      </c>
      <c r="F281" s="10" t="s">
        <v>585</v>
      </c>
      <c r="G281" s="10" t="s">
        <v>74</v>
      </c>
      <c r="H281" s="10"/>
      <c r="I281" s="10"/>
      <c r="J281" s="10" t="s">
        <v>75</v>
      </c>
      <c r="K281" s="10"/>
      <c r="L281" s="10"/>
      <c r="M281" s="10">
        <v>142.85</v>
      </c>
      <c r="N281" s="10"/>
      <c r="O281" s="10"/>
      <c r="P281" s="10">
        <v>140</v>
      </c>
      <c r="Q281" s="10" t="s">
        <v>65</v>
      </c>
      <c r="R281" s="10" t="s">
        <v>53</v>
      </c>
      <c r="S281" s="10" t="str" cm="1">
        <f t="array" ref="S281">IFERROR(INDEX(Queue_Subname_list!$K$3:$K$22,MATCH(1,($J281=Queue_Subname_list!$L$3:$L$22)*($K281=Queue_Subname_list!$M$3:$M$22)*($L281=Queue_Subname_list!$N$3:$N$22),0)),"Other")</f>
        <v>Solar</v>
      </c>
      <c r="T281" s="10">
        <f>IF(J281=Queue_Subname_list!$L$9,MIN(M281,P281),0)+IF(K281=Queue_Subname_list!$L$9,MIN(N281,P281),0)+IF(L281=Queue_Subname_list!$L$9,MIN(O281,P281),0)</f>
        <v>0</v>
      </c>
      <c r="U281" s="10">
        <f>IF(J281=Queue_Subname_list!$L$4,MIN(M281,P281),0)+IF(K281=Queue_Subname_list!$L$4,MIN(N281,P281),0)+IF(L281=Queue_Subname_list!$L$4,MIN(O281,P281),0)</f>
        <v>0</v>
      </c>
      <c r="V281" s="10">
        <f>IF(Q281="Energy Only",0,IF(S281="Wind Turbine",MIN(U281,P281),IF(OR(S281="Wind-Hybrid", S281="Wind-Solar-Hybrid"),MIN(MAX(P281-T281,0)/INDEX(Queue_Subname_list!$R$6:$T$6,1,MATCH(AH281,Queue_Subname_list!$R$4:$T$4,0)),U281),0)))</f>
        <v>0</v>
      </c>
      <c r="W281" s="10">
        <f t="shared" si="21"/>
        <v>0</v>
      </c>
      <c r="X281" s="10">
        <f>IF(AND(S281="Offshore Wind",OR(Q281="Full Capacity",Q281="Partial Capacity")),IF(J281=Queue_Subname_list!$L$5,M281,0)+IF(K281=Queue_Subname_list!$L$5,N281,0),0)</f>
        <v>0</v>
      </c>
      <c r="Y281" s="10">
        <f>IF(AND(S281="Offshore Wind",Q281="Energy Only"),IF(J281=Queue_Subname_list!$L$5,M281,0)+IF(K281=Queue_Subname_list!$L$5,N281,0),0)</f>
        <v>0</v>
      </c>
      <c r="Z281" s="10">
        <f>IF(J281=Queue_Subname_list!$L$8,MIN(M281,P281),0)+IF(K281=Queue_Subname_list!$L$8,MIN(N281,P281),0)+IF(L281=Queue_Subname_list!$L$8,MIN(O281,P281),0)</f>
        <v>140</v>
      </c>
      <c r="AA281" s="10">
        <f>IF(Q281="Energy Only",0,IF(S281="Solar",MIN(Z281,P281),IF(S281="Solar-Hybrid",MIN(MAX(P281-T281,0)/INDEX(Queue_Subname_list!$R$5:$T$5,1,MATCH(AH281,Queue_Subname_list!$R$4:$T$4,0)),MAX(P281-T281*0.5,0)/INDEX(Queue_Subname_list!$U$5:$W$5,1,MATCH(AH281,Queue_Subname_list!$U$4:$W$4,0)),Z281),0)))</f>
        <v>140</v>
      </c>
      <c r="AB281" s="10">
        <f t="shared" si="22"/>
        <v>0</v>
      </c>
      <c r="AC281" s="10">
        <f>IF(J281=Queue_Subname_list!$L$3,MIN(M281,P281),0)+IF(K281=Queue_Subname_list!$L$3,MIN(N281,P281),0)+IF(L281=Queue_Subname_list!$L$3,MIN(O281,P281),0)</f>
        <v>0</v>
      </c>
      <c r="AD281" s="10">
        <f t="shared" si="23"/>
        <v>0</v>
      </c>
      <c r="AE281" s="10" t="s">
        <v>116</v>
      </c>
      <c r="AF281" s="10" t="s">
        <v>55</v>
      </c>
      <c r="AG281" s="10" t="s">
        <v>88</v>
      </c>
      <c r="AH281" s="10" t="str">
        <f t="shared" si="24"/>
        <v>PGAE</v>
      </c>
      <c r="AI281" s="12" t="s">
        <v>638</v>
      </c>
      <c r="AJ281" s="12" t="str">
        <f>IFERROR(INDEX(Queue_Subname_list!$B$2:$B$598,MATCH($AI281,Queue_Subname_list!$A$2:$A$598,0),1),"not found")</f>
        <v>Glenn</v>
      </c>
      <c r="AK281" s="12">
        <f>IFERROR(INDEX(Queue_Subname_list!$C$2:$C$598,MATCH($AI281,Queue_Subname_list!$A$2:$A$598,0),1),"not found")</f>
        <v>230</v>
      </c>
      <c r="AL281" s="12" cm="1">
        <f t="array" ref="AL281">IFERROR(MATCH(1,($AJ281=Substation_Info!$B$5:$B$322)*($AK281=Substation_Info!$C$5:$C$322),0),"notfound")</f>
        <v>88</v>
      </c>
      <c r="AM281" s="12">
        <f>IF($AL281="notfound",IFERROR(INDEX(Queue_Subname_list!$D$2:$D$594,MATCH($AI281,Queue_Subname_list!$A$2:$A$594,0),1),"not found"),0)</f>
        <v>0</v>
      </c>
      <c r="AN281" s="12">
        <f>IF($AL281="notfound",IFERROR(INDEX(Queue_Subname_list!$E$2:$E$594,MATCH($AI281,Queue_Subname_list!$A$2:$A$594,0),1),"not found"),0)</f>
        <v>0</v>
      </c>
      <c r="AO281" s="12" t="str" cm="1">
        <f t="array" ref="AO281">IF(AM281=0, "N/A",IFERROR(MATCH(1,($AM281=Substation_Info!$B$5:$B$322)*($AN281=Substation_Info!$C$5:$C$322),0),"notfound"))</f>
        <v>N/A</v>
      </c>
      <c r="AP281" s="12">
        <f t="shared" si="25"/>
        <v>1</v>
      </c>
      <c r="AQ281" s="11">
        <v>45535.291666666701</v>
      </c>
      <c r="AR281" s="11">
        <v>45535.291666666701</v>
      </c>
      <c r="AS281" s="10" t="s">
        <v>82</v>
      </c>
      <c r="AT281" s="10"/>
      <c r="AU281" s="10"/>
      <c r="AV281" s="10" t="s">
        <v>82</v>
      </c>
      <c r="AW281" s="10"/>
    </row>
    <row r="282" spans="1:49" s="26" customFormat="1" ht="37.5" x14ac:dyDescent="0.25">
      <c r="A282" s="32" t="s">
        <v>639</v>
      </c>
      <c r="B282" s="10">
        <v>1859</v>
      </c>
      <c r="C282" s="11">
        <v>44301</v>
      </c>
      <c r="D282" s="11">
        <v>44301.291666666701</v>
      </c>
      <c r="E282" s="10" t="s">
        <v>49</v>
      </c>
      <c r="F282" s="10" t="s">
        <v>585</v>
      </c>
      <c r="G282" s="10" t="s">
        <v>91</v>
      </c>
      <c r="H282" s="10"/>
      <c r="I282" s="10"/>
      <c r="J282" s="10" t="s">
        <v>611</v>
      </c>
      <c r="K282" s="10"/>
      <c r="L282" s="10"/>
      <c r="M282" s="10">
        <v>53</v>
      </c>
      <c r="N282" s="10"/>
      <c r="O282" s="10"/>
      <c r="P282" s="10">
        <v>53</v>
      </c>
      <c r="Q282" s="10" t="s">
        <v>65</v>
      </c>
      <c r="R282" s="10"/>
      <c r="S282" s="10" t="str" cm="1">
        <f t="array" ref="S282">IFERROR(INDEX(Queue_Subname_list!$K$3:$K$22,MATCH(1,($J282=Queue_Subname_list!$L$3:$L$22)*($K282=Queue_Subname_list!$M$3:$M$22)*($L282=Queue_Subname_list!$N$3:$N$22),0)),"Other")</f>
        <v>Geothermal</v>
      </c>
      <c r="T282" s="10">
        <f>IF(J282=Queue_Subname_list!$L$9,MIN(M282,P282),0)+IF(K282=Queue_Subname_list!$L$9,MIN(N282,P282),0)+IF(L282=Queue_Subname_list!$L$9,MIN(O282,P282),0)</f>
        <v>0</v>
      </c>
      <c r="U282" s="10">
        <f>IF(J282=Queue_Subname_list!$L$4,MIN(M282,P282),0)+IF(K282=Queue_Subname_list!$L$4,MIN(N282,P282),0)+IF(L282=Queue_Subname_list!$L$4,MIN(O282,P282),0)</f>
        <v>0</v>
      </c>
      <c r="V282" s="10">
        <f>IF(Q282="Energy Only",0,IF(S282="Wind Turbine",MIN(U282,P282),IF(OR(S282="Wind-Hybrid", S282="Wind-Solar-Hybrid"),MIN(MAX(P282-T282,0)/INDEX(Queue_Subname_list!$R$6:$T$6,1,MATCH(AH282,Queue_Subname_list!$R$4:$T$4,0)),U282),0)))</f>
        <v>0</v>
      </c>
      <c r="W282" s="10">
        <f t="shared" si="21"/>
        <v>0</v>
      </c>
      <c r="X282" s="10">
        <f>IF(AND(S282="Offshore Wind",OR(Q282="Full Capacity",Q282="Partial Capacity")),IF(J282=Queue_Subname_list!$L$5,M282,0)+IF(K282=Queue_Subname_list!$L$5,N282,0),0)</f>
        <v>0</v>
      </c>
      <c r="Y282" s="10">
        <f>IF(AND(S282="Offshore Wind",Q282="Energy Only"),IF(J282=Queue_Subname_list!$L$5,M282,0)+IF(K282=Queue_Subname_list!$L$5,N282,0),0)</f>
        <v>0</v>
      </c>
      <c r="Z282" s="10">
        <f>IF(J282=Queue_Subname_list!$L$8,MIN(M282,P282),0)+IF(K282=Queue_Subname_list!$L$8,MIN(N282,P282),0)+IF(L282=Queue_Subname_list!$L$8,MIN(O282,P282),0)</f>
        <v>0</v>
      </c>
      <c r="AA282" s="10">
        <f>IF(Q282="Energy Only",0,IF(S282="Solar",MIN(Z282,P282),IF(S282="Solar-Hybrid",MIN(MAX(P282-T282,0)/INDEX(Queue_Subname_list!$R$5:$T$5,1,MATCH(AH282,Queue_Subname_list!$R$4:$T$4,0)),MAX(P282-T282*0.5,0)/INDEX(Queue_Subname_list!$U$5:$W$5,1,MATCH(AH282,Queue_Subname_list!$U$4:$W$4,0)),Z282),0)))</f>
        <v>0</v>
      </c>
      <c r="AB282" s="10">
        <f t="shared" si="22"/>
        <v>0</v>
      </c>
      <c r="AC282" s="10">
        <f>IF(J282=Queue_Subname_list!$L$3,MIN(M282,P282),0)+IF(K282=Queue_Subname_list!$L$3,MIN(N282,P282),0)+IF(L282=Queue_Subname_list!$L$3,MIN(O282,P282),0)</f>
        <v>53</v>
      </c>
      <c r="AD282" s="10">
        <f t="shared" si="23"/>
        <v>0</v>
      </c>
      <c r="AE282" s="10" t="s">
        <v>598</v>
      </c>
      <c r="AF282" s="10" t="s">
        <v>55</v>
      </c>
      <c r="AG282" s="10" t="s">
        <v>88</v>
      </c>
      <c r="AH282" s="10" t="str">
        <f t="shared" si="24"/>
        <v>PGAE</v>
      </c>
      <c r="AI282" s="12" t="s">
        <v>640</v>
      </c>
      <c r="AJ282" s="12" t="str">
        <f>IFERROR(INDEX(Queue_Subname_list!$B$2:$B$598,MATCH($AI282,Queue_Subname_list!$A$2:$A$598,0),1),"not found")</f>
        <v>Geysers</v>
      </c>
      <c r="AK282" s="12">
        <f>IFERROR(INDEX(Queue_Subname_list!$C$2:$C$598,MATCH($AI282,Queue_Subname_list!$A$2:$A$598,0),1),"not found")</f>
        <v>230</v>
      </c>
      <c r="AL282" s="12" cm="1">
        <f t="array" ref="AL282">IFERROR(MATCH(1,($AJ282=Substation_Info!$B$5:$B$322)*($AK282=Substation_Info!$C$5:$C$322),0),"notfound")</f>
        <v>87</v>
      </c>
      <c r="AM282" s="12">
        <f>IF($AL282="notfound",IFERROR(INDEX(Queue_Subname_list!$D$2:$D$594,MATCH($AI282,Queue_Subname_list!$A$2:$A$594,0),1),"not found"),0)</f>
        <v>0</v>
      </c>
      <c r="AN282" s="12">
        <f>IF($AL282="notfound",IFERROR(INDEX(Queue_Subname_list!$E$2:$E$594,MATCH($AI282,Queue_Subname_list!$A$2:$A$594,0),1),"not found"),0)</f>
        <v>0</v>
      </c>
      <c r="AO282" s="12" t="str" cm="1">
        <f t="array" ref="AO282">IF(AM282=0, "N/A",IFERROR(MATCH(1,($AM282=Substation_Info!$B$5:$B$322)*($AN282=Substation_Info!$C$5:$C$322),0),"notfound"))</f>
        <v>N/A</v>
      </c>
      <c r="AP282" s="12">
        <f t="shared" si="25"/>
        <v>1</v>
      </c>
      <c r="AQ282" s="11">
        <v>45323.333333333299</v>
      </c>
      <c r="AR282" s="11">
        <v>45323.333333333299</v>
      </c>
      <c r="AS282" s="10" t="s">
        <v>82</v>
      </c>
      <c r="AT282" s="10"/>
      <c r="AU282" s="10"/>
      <c r="AV282" s="10" t="s">
        <v>82</v>
      </c>
      <c r="AW282" s="10"/>
    </row>
    <row r="283" spans="1:49" s="26" customFormat="1" ht="25" x14ac:dyDescent="0.25">
      <c r="A283" s="32" t="s">
        <v>641</v>
      </c>
      <c r="B283" s="10">
        <v>1860</v>
      </c>
      <c r="C283" s="11">
        <v>44302</v>
      </c>
      <c r="D283" s="11">
        <v>44301.291666666701</v>
      </c>
      <c r="E283" s="10" t="s">
        <v>49</v>
      </c>
      <c r="F283" s="10" t="s">
        <v>585</v>
      </c>
      <c r="G283" s="10" t="s">
        <v>74</v>
      </c>
      <c r="H283" s="10" t="s">
        <v>63</v>
      </c>
      <c r="I283" s="10"/>
      <c r="J283" s="10" t="s">
        <v>75</v>
      </c>
      <c r="K283" s="10" t="s">
        <v>70</v>
      </c>
      <c r="L283" s="10"/>
      <c r="M283" s="10">
        <v>93.5</v>
      </c>
      <c r="N283" s="10">
        <v>19.992000000000001</v>
      </c>
      <c r="O283" s="10"/>
      <c r="P283" s="10">
        <v>75</v>
      </c>
      <c r="Q283" s="10" t="s">
        <v>65</v>
      </c>
      <c r="R283" s="10" t="s">
        <v>53</v>
      </c>
      <c r="S283" s="10" t="str" cm="1">
        <f t="array" ref="S283">IFERROR(INDEX(Queue_Subname_list!$K$3:$K$22,MATCH(1,($J283=Queue_Subname_list!$L$3:$L$22)*($K283=Queue_Subname_list!$M$3:$M$22)*($L283=Queue_Subname_list!$N$3:$N$22),0)),"Other")</f>
        <v>Solar-Hybrid</v>
      </c>
      <c r="T283" s="10">
        <f>IF(J283=Queue_Subname_list!$L$9,MIN(M283,P283),0)+IF(K283=Queue_Subname_list!$L$9,MIN(N283,P283),0)+IF(L283=Queue_Subname_list!$L$9,MIN(O283,P283),0)</f>
        <v>19.992000000000001</v>
      </c>
      <c r="U283" s="10">
        <f>IF(J283=Queue_Subname_list!$L$4,MIN(M283,P283),0)+IF(K283=Queue_Subname_list!$L$4,MIN(N283,P283),0)+IF(L283=Queue_Subname_list!$L$4,MIN(O283,P283),0)</f>
        <v>0</v>
      </c>
      <c r="V283" s="10">
        <f>IF(Q283="Energy Only",0,IF(S283="Wind Turbine",MIN(U283,P283),IF(OR(S283="Wind-Hybrid", S283="Wind-Solar-Hybrid"),MIN(MAX(P283-T283,0)/INDEX(Queue_Subname_list!$R$6:$T$6,1,MATCH(AH283,Queue_Subname_list!$R$4:$T$4,0)),U283),0)))</f>
        <v>0</v>
      </c>
      <c r="W283" s="10">
        <f t="shared" si="21"/>
        <v>0</v>
      </c>
      <c r="X283" s="10">
        <f>IF(AND(S283="Offshore Wind",OR(Q283="Full Capacity",Q283="Partial Capacity")),IF(J283=Queue_Subname_list!$L$5,M283,0)+IF(K283=Queue_Subname_list!$L$5,N283,0),0)</f>
        <v>0</v>
      </c>
      <c r="Y283" s="10">
        <f>IF(AND(S283="Offshore Wind",Q283="Energy Only"),IF(J283=Queue_Subname_list!$L$5,M283,0)+IF(K283=Queue_Subname_list!$L$5,N283,0),0)</f>
        <v>0</v>
      </c>
      <c r="Z283" s="10">
        <f>IF(J283=Queue_Subname_list!$L$8,MIN(M283,P283),0)+IF(K283=Queue_Subname_list!$L$8,MIN(N283,P283),0)+IF(L283=Queue_Subname_list!$L$8,MIN(O283,P283),0)</f>
        <v>75</v>
      </c>
      <c r="AA283" s="10">
        <f>IF(Q283="Energy Only",0,IF(S283="Solar",MIN(Z283,P283),IF(S283="Solar-Hybrid",MIN(MAX(P283-T283,0)/INDEX(Queue_Subname_list!$R$5:$T$5,1,MATCH(AH283,Queue_Subname_list!$R$4:$T$4,0)),MAX(P283-T283*0.5,0)/INDEX(Queue_Subname_list!$U$5:$W$5,1,MATCH(AH283,Queue_Subname_list!$U$4:$W$4,0)),Z283),0)))</f>
        <v>75</v>
      </c>
      <c r="AB283" s="10">
        <f t="shared" si="22"/>
        <v>0</v>
      </c>
      <c r="AC283" s="10">
        <f>IF(J283=Queue_Subname_list!$L$3,MIN(M283,P283),0)+IF(K283=Queue_Subname_list!$L$3,MIN(N283,P283),0)+IF(L283=Queue_Subname_list!$L$3,MIN(O283,P283),0)</f>
        <v>0</v>
      </c>
      <c r="AD283" s="10">
        <f t="shared" si="23"/>
        <v>0</v>
      </c>
      <c r="AE283" s="10" t="s">
        <v>178</v>
      </c>
      <c r="AF283" s="10" t="s">
        <v>55</v>
      </c>
      <c r="AG283" s="10" t="s">
        <v>88</v>
      </c>
      <c r="AH283" s="10" t="str">
        <f t="shared" si="24"/>
        <v>PGAE</v>
      </c>
      <c r="AI283" s="12" t="s">
        <v>642</v>
      </c>
      <c r="AJ283" s="12" t="str">
        <f>IFERROR(INDEX(Queue_Subname_list!$B$2:$B$598,MATCH($AI283,Queue_Subname_list!$A$2:$A$598,0),1),"not found")</f>
        <v>Cottonwood</v>
      </c>
      <c r="AK283" s="12">
        <f>IFERROR(INDEX(Queue_Subname_list!$C$2:$C$598,MATCH($AI283,Queue_Subname_list!$A$2:$A$598,0),1),"not found")</f>
        <v>230</v>
      </c>
      <c r="AL283" s="12" cm="1">
        <f t="array" ref="AL283">IFERROR(MATCH(1,($AJ283=Substation_Info!$B$5:$B$322)*($AK283=Substation_Info!$C$5:$C$322),0),"notfound")</f>
        <v>51</v>
      </c>
      <c r="AM283" s="12">
        <f>IF($AL283="notfound",IFERROR(INDEX(Queue_Subname_list!$D$2:$D$594,MATCH($AI283,Queue_Subname_list!$A$2:$A$594,0),1),"not found"),0)</f>
        <v>0</v>
      </c>
      <c r="AN283" s="12">
        <f>IF($AL283="notfound",IFERROR(INDEX(Queue_Subname_list!$E$2:$E$594,MATCH($AI283,Queue_Subname_list!$A$2:$A$594,0),1),"not found"),0)</f>
        <v>0</v>
      </c>
      <c r="AO283" s="12" t="str" cm="1">
        <f t="array" ref="AO283">IF(AM283=0, "N/A",IFERROR(MATCH(1,($AM283=Substation_Info!$B$5:$B$322)*($AN283=Substation_Info!$C$5:$C$322),0),"notfound"))</f>
        <v>N/A</v>
      </c>
      <c r="AP283" s="12">
        <f t="shared" si="25"/>
        <v>1</v>
      </c>
      <c r="AQ283" s="11">
        <v>45657.333333333299</v>
      </c>
      <c r="AR283" s="11">
        <v>45657.333333333299</v>
      </c>
      <c r="AS283" s="10" t="s">
        <v>82</v>
      </c>
      <c r="AT283" s="10"/>
      <c r="AU283" s="10"/>
      <c r="AV283" s="10" t="s">
        <v>82</v>
      </c>
      <c r="AW283" s="10"/>
    </row>
    <row r="284" spans="1:49" s="26" customFormat="1" ht="37.5" x14ac:dyDescent="0.25">
      <c r="A284" s="32" t="s">
        <v>643</v>
      </c>
      <c r="B284" s="10">
        <v>1862</v>
      </c>
      <c r="C284" s="11">
        <v>44301</v>
      </c>
      <c r="D284" s="11">
        <v>44301.291666666701</v>
      </c>
      <c r="E284" s="10" t="s">
        <v>49</v>
      </c>
      <c r="F284" s="10" t="s">
        <v>585</v>
      </c>
      <c r="G284" s="10" t="s">
        <v>63</v>
      </c>
      <c r="H284" s="10"/>
      <c r="I284" s="10"/>
      <c r="J284" s="10" t="s">
        <v>70</v>
      </c>
      <c r="K284" s="10"/>
      <c r="L284" s="10"/>
      <c r="M284" s="10">
        <v>50.5</v>
      </c>
      <c r="N284" s="10"/>
      <c r="O284" s="10"/>
      <c r="P284" s="10">
        <v>49.2</v>
      </c>
      <c r="Q284" s="10" t="s">
        <v>65</v>
      </c>
      <c r="R284" s="10"/>
      <c r="S284" s="10" t="str" cm="1">
        <f t="array" ref="S284">IFERROR(INDEX(Queue_Subname_list!$K$3:$K$22,MATCH(1,($J284=Queue_Subname_list!$L$3:$L$22)*($K284=Queue_Subname_list!$M$3:$M$22)*($L284=Queue_Subname_list!$N$3:$N$22),0)),"Other")</f>
        <v>Battery</v>
      </c>
      <c r="T284" s="10">
        <f>IF(J284=Queue_Subname_list!$L$9,MIN(M284,P284),0)+IF(K284=Queue_Subname_list!$L$9,MIN(N284,P284),0)+IF(L284=Queue_Subname_list!$L$9,MIN(O284,P284),0)</f>
        <v>49.2</v>
      </c>
      <c r="U284" s="10">
        <f>IF(J284=Queue_Subname_list!$L$4,MIN(M284,P284),0)+IF(K284=Queue_Subname_list!$L$4,MIN(N284,P284),0)+IF(L284=Queue_Subname_list!$L$4,MIN(O284,P284),0)</f>
        <v>0</v>
      </c>
      <c r="V284" s="10">
        <f>IF(Q284="Energy Only",0,IF(S284="Wind Turbine",MIN(U284,P284),IF(OR(S284="Wind-Hybrid", S284="Wind-Solar-Hybrid"),MIN(MAX(P284-T284,0)/INDEX(Queue_Subname_list!$R$6:$T$6,1,MATCH(AH284,Queue_Subname_list!$R$4:$T$4,0)),U284),0)))</f>
        <v>0</v>
      </c>
      <c r="W284" s="10">
        <f t="shared" si="21"/>
        <v>0</v>
      </c>
      <c r="X284" s="10">
        <f>IF(AND(S284="Offshore Wind",OR(Q284="Full Capacity",Q284="Partial Capacity")),IF(J284=Queue_Subname_list!$L$5,M284,0)+IF(K284=Queue_Subname_list!$L$5,N284,0),0)</f>
        <v>0</v>
      </c>
      <c r="Y284" s="10">
        <f>IF(AND(S284="Offshore Wind",Q284="Energy Only"),IF(J284=Queue_Subname_list!$L$5,M284,0)+IF(K284=Queue_Subname_list!$L$5,N284,0),0)</f>
        <v>0</v>
      </c>
      <c r="Z284" s="10">
        <f>IF(J284=Queue_Subname_list!$L$8,MIN(M284,P284),0)+IF(K284=Queue_Subname_list!$L$8,MIN(N284,P284),0)+IF(L284=Queue_Subname_list!$L$8,MIN(O284,P284),0)</f>
        <v>0</v>
      </c>
      <c r="AA284" s="10">
        <f>IF(Q284="Energy Only",0,IF(S284="Solar",MIN(Z284,P284),IF(S284="Solar-Hybrid",MIN(MAX(P284-T284,0)/INDEX(Queue_Subname_list!$R$5:$T$5,1,MATCH(AH284,Queue_Subname_list!$R$4:$T$4,0)),MAX(P284-T284*0.5,0)/INDEX(Queue_Subname_list!$U$5:$W$5,1,MATCH(AH284,Queue_Subname_list!$U$4:$W$4,0)),Z284),0)))</f>
        <v>0</v>
      </c>
      <c r="AB284" s="10">
        <f t="shared" si="22"/>
        <v>0</v>
      </c>
      <c r="AC284" s="10">
        <f>IF(J284=Queue_Subname_list!$L$3,MIN(M284,P284),0)+IF(K284=Queue_Subname_list!$L$3,MIN(N284,P284),0)+IF(L284=Queue_Subname_list!$L$3,MIN(O284,P284),0)</f>
        <v>0</v>
      </c>
      <c r="AD284" s="10">
        <f t="shared" si="23"/>
        <v>0</v>
      </c>
      <c r="AE284" s="10" t="s">
        <v>622</v>
      </c>
      <c r="AF284" s="10" t="s">
        <v>55</v>
      </c>
      <c r="AG284" s="10" t="s">
        <v>88</v>
      </c>
      <c r="AH284" s="10" t="str">
        <f t="shared" si="24"/>
        <v>PGAE</v>
      </c>
      <c r="AI284" s="12" t="s">
        <v>644</v>
      </c>
      <c r="AJ284" s="12" t="str">
        <f>IFERROR(INDEX(Queue_Subname_list!$B$2:$B$598,MATCH($AI284,Queue_Subname_list!$A$2:$A$598,0),1),"not found")</f>
        <v>Pease</v>
      </c>
      <c r="AK284" s="12">
        <f>IFERROR(INDEX(Queue_Subname_list!$C$2:$C$598,MATCH($AI284,Queue_Subname_list!$A$2:$A$598,0),1),"not found")</f>
        <v>115</v>
      </c>
      <c r="AL284" s="12" cm="1">
        <f t="array" ref="AL284">IFERROR(MATCH(1,($AJ284=Substation_Info!$B$5:$B$322)*($AK284=Substation_Info!$C$5:$C$322),0),"notfound")</f>
        <v>207</v>
      </c>
      <c r="AM284" s="12">
        <f>IF($AL284="notfound",IFERROR(INDEX(Queue_Subname_list!$D$2:$D$594,MATCH($AI284,Queue_Subname_list!$A$2:$A$594,0),1),"not found"),0)</f>
        <v>0</v>
      </c>
      <c r="AN284" s="12">
        <f>IF($AL284="notfound",IFERROR(INDEX(Queue_Subname_list!$E$2:$E$594,MATCH($AI284,Queue_Subname_list!$A$2:$A$594,0),1),"not found"),0)</f>
        <v>0</v>
      </c>
      <c r="AO284" s="12" t="str" cm="1">
        <f t="array" ref="AO284">IF(AM284=0, "N/A",IFERROR(MATCH(1,($AM284=Substation_Info!$B$5:$B$322)*($AN284=Substation_Info!$C$5:$C$322),0),"notfound"))</f>
        <v>N/A</v>
      </c>
      <c r="AP284" s="12">
        <f t="shared" si="25"/>
        <v>1</v>
      </c>
      <c r="AQ284" s="11">
        <v>45291.333333333299</v>
      </c>
      <c r="AR284" s="11">
        <v>45291.333333333299</v>
      </c>
      <c r="AS284" s="10" t="s">
        <v>82</v>
      </c>
      <c r="AT284" s="10"/>
      <c r="AU284" s="10"/>
      <c r="AV284" s="10" t="s">
        <v>82</v>
      </c>
      <c r="AW284" s="10"/>
    </row>
    <row r="285" spans="1:49" s="26" customFormat="1" ht="25" x14ac:dyDescent="0.25">
      <c r="A285" s="32" t="s">
        <v>645</v>
      </c>
      <c r="B285" s="10">
        <v>1863</v>
      </c>
      <c r="C285" s="11">
        <v>44301</v>
      </c>
      <c r="D285" s="11">
        <v>44301.291666666701</v>
      </c>
      <c r="E285" s="10" t="s">
        <v>49</v>
      </c>
      <c r="F285" s="10" t="s">
        <v>585</v>
      </c>
      <c r="G285" s="10" t="s">
        <v>74</v>
      </c>
      <c r="H285" s="10"/>
      <c r="I285" s="10"/>
      <c r="J285" s="10" t="s">
        <v>75</v>
      </c>
      <c r="K285" s="10"/>
      <c r="L285" s="10"/>
      <c r="M285" s="10">
        <v>257.18</v>
      </c>
      <c r="N285" s="10"/>
      <c r="O285" s="10"/>
      <c r="P285" s="10">
        <v>250</v>
      </c>
      <c r="Q285" s="10" t="s">
        <v>65</v>
      </c>
      <c r="R285" s="10" t="s">
        <v>53</v>
      </c>
      <c r="S285" s="10" t="str" cm="1">
        <f t="array" ref="S285">IFERROR(INDEX(Queue_Subname_list!$K$3:$K$22,MATCH(1,($J285=Queue_Subname_list!$L$3:$L$22)*($K285=Queue_Subname_list!$M$3:$M$22)*($L285=Queue_Subname_list!$N$3:$N$22),0)),"Other")</f>
        <v>Solar</v>
      </c>
      <c r="T285" s="10">
        <f>IF(J285=Queue_Subname_list!$L$9,MIN(M285,P285),0)+IF(K285=Queue_Subname_list!$L$9,MIN(N285,P285),0)+IF(L285=Queue_Subname_list!$L$9,MIN(O285,P285),0)</f>
        <v>0</v>
      </c>
      <c r="U285" s="10">
        <f>IF(J285=Queue_Subname_list!$L$4,MIN(M285,P285),0)+IF(K285=Queue_Subname_list!$L$4,MIN(N285,P285),0)+IF(L285=Queue_Subname_list!$L$4,MIN(O285,P285),0)</f>
        <v>0</v>
      </c>
      <c r="V285" s="10">
        <f>IF(Q285="Energy Only",0,IF(S285="Wind Turbine",MIN(U285,P285),IF(OR(S285="Wind-Hybrid", S285="Wind-Solar-Hybrid"),MIN(MAX(P285-T285,0)/INDEX(Queue_Subname_list!$R$6:$T$6,1,MATCH(AH285,Queue_Subname_list!$R$4:$T$4,0)),U285),0)))</f>
        <v>0</v>
      </c>
      <c r="W285" s="10">
        <f t="shared" si="21"/>
        <v>0</v>
      </c>
      <c r="X285" s="10">
        <f>IF(AND(S285="Offshore Wind",OR(Q285="Full Capacity",Q285="Partial Capacity")),IF(J285=Queue_Subname_list!$L$5,M285,0)+IF(K285=Queue_Subname_list!$L$5,N285,0),0)</f>
        <v>0</v>
      </c>
      <c r="Y285" s="10">
        <f>IF(AND(S285="Offshore Wind",Q285="Energy Only"),IF(J285=Queue_Subname_list!$L$5,M285,0)+IF(K285=Queue_Subname_list!$L$5,N285,0),0)</f>
        <v>0</v>
      </c>
      <c r="Z285" s="10">
        <f>IF(J285=Queue_Subname_list!$L$8,MIN(M285,P285),0)+IF(K285=Queue_Subname_list!$L$8,MIN(N285,P285),0)+IF(L285=Queue_Subname_list!$L$8,MIN(O285,P285),0)</f>
        <v>250</v>
      </c>
      <c r="AA285" s="10">
        <f>IF(Q285="Energy Only",0,IF(S285="Solar",MIN(Z285,P285),IF(S285="Solar-Hybrid",MIN(MAX(P285-T285,0)/INDEX(Queue_Subname_list!$R$5:$T$5,1,MATCH(AH285,Queue_Subname_list!$R$4:$T$4,0)),MAX(P285-T285*0.5,0)/INDEX(Queue_Subname_list!$U$5:$W$5,1,MATCH(AH285,Queue_Subname_list!$U$4:$W$4,0)),Z285),0)))</f>
        <v>250</v>
      </c>
      <c r="AB285" s="10">
        <f t="shared" si="22"/>
        <v>0</v>
      </c>
      <c r="AC285" s="10">
        <f>IF(J285=Queue_Subname_list!$L$3,MIN(M285,P285),0)+IF(K285=Queue_Subname_list!$L$3,MIN(N285,P285),0)+IF(L285=Queue_Subname_list!$L$3,MIN(O285,P285),0)</f>
        <v>0</v>
      </c>
      <c r="AD285" s="10">
        <f t="shared" si="23"/>
        <v>0</v>
      </c>
      <c r="AE285" s="10" t="s">
        <v>116</v>
      </c>
      <c r="AF285" s="10" t="s">
        <v>55</v>
      </c>
      <c r="AG285" s="10" t="s">
        <v>88</v>
      </c>
      <c r="AH285" s="10" t="str">
        <f t="shared" si="24"/>
        <v>PGAE</v>
      </c>
      <c r="AI285" s="12" t="s">
        <v>638</v>
      </c>
      <c r="AJ285" s="12" t="str">
        <f>IFERROR(INDEX(Queue_Subname_list!$B$2:$B$598,MATCH($AI285,Queue_Subname_list!$A$2:$A$598,0),1),"not found")</f>
        <v>Glenn</v>
      </c>
      <c r="AK285" s="12">
        <f>IFERROR(INDEX(Queue_Subname_list!$C$2:$C$598,MATCH($AI285,Queue_Subname_list!$A$2:$A$598,0),1),"not found")</f>
        <v>230</v>
      </c>
      <c r="AL285" s="12" cm="1">
        <f t="array" ref="AL285">IFERROR(MATCH(1,($AJ285=Substation_Info!$B$5:$B$322)*($AK285=Substation_Info!$C$5:$C$322),0),"notfound")</f>
        <v>88</v>
      </c>
      <c r="AM285" s="12">
        <f>IF($AL285="notfound",IFERROR(INDEX(Queue_Subname_list!$D$2:$D$594,MATCH($AI285,Queue_Subname_list!$A$2:$A$594,0),1),"not found"),0)</f>
        <v>0</v>
      </c>
      <c r="AN285" s="12">
        <f>IF($AL285="notfound",IFERROR(INDEX(Queue_Subname_list!$E$2:$E$594,MATCH($AI285,Queue_Subname_list!$A$2:$A$594,0),1),"not found"),0)</f>
        <v>0</v>
      </c>
      <c r="AO285" s="12" t="str" cm="1">
        <f t="array" ref="AO285">IF(AM285=0, "N/A",IFERROR(MATCH(1,($AM285=Substation_Info!$B$5:$B$322)*($AN285=Substation_Info!$C$5:$C$322),0),"notfound"))</f>
        <v>N/A</v>
      </c>
      <c r="AP285" s="12">
        <f t="shared" si="25"/>
        <v>1</v>
      </c>
      <c r="AQ285" s="11">
        <v>45535.291666666701</v>
      </c>
      <c r="AR285" s="11">
        <v>45535.291666666701</v>
      </c>
      <c r="AS285" s="10" t="s">
        <v>82</v>
      </c>
      <c r="AT285" s="10"/>
      <c r="AU285" s="10"/>
      <c r="AV285" s="10" t="s">
        <v>82</v>
      </c>
      <c r="AW285" s="10"/>
    </row>
    <row r="286" spans="1:49" s="26" customFormat="1" ht="37.5" x14ac:dyDescent="0.25">
      <c r="A286" s="32" t="s">
        <v>646</v>
      </c>
      <c r="B286" s="10">
        <v>1864</v>
      </c>
      <c r="C286" s="11">
        <v>44295</v>
      </c>
      <c r="D286" s="11">
        <v>44301.291666666701</v>
      </c>
      <c r="E286" s="10" t="s">
        <v>49</v>
      </c>
      <c r="F286" s="10" t="s">
        <v>585</v>
      </c>
      <c r="G286" s="10" t="s">
        <v>63</v>
      </c>
      <c r="H286" s="10"/>
      <c r="I286" s="10"/>
      <c r="J286" s="10" t="s">
        <v>70</v>
      </c>
      <c r="K286" s="10"/>
      <c r="L286" s="10"/>
      <c r="M286" s="10">
        <v>50.5</v>
      </c>
      <c r="N286" s="10"/>
      <c r="O286" s="10"/>
      <c r="P286" s="10">
        <v>49</v>
      </c>
      <c r="Q286" s="10" t="s">
        <v>65</v>
      </c>
      <c r="R286" s="10"/>
      <c r="S286" s="10" t="str" cm="1">
        <f t="array" ref="S286">IFERROR(INDEX(Queue_Subname_list!$K$3:$K$22,MATCH(1,($J286=Queue_Subname_list!$L$3:$L$22)*($K286=Queue_Subname_list!$M$3:$M$22)*($L286=Queue_Subname_list!$N$3:$N$22),0)),"Other")</f>
        <v>Battery</v>
      </c>
      <c r="T286" s="10">
        <f>IF(J286=Queue_Subname_list!$L$9,MIN(M286,P286),0)+IF(K286=Queue_Subname_list!$L$9,MIN(N286,P286),0)+IF(L286=Queue_Subname_list!$L$9,MIN(O286,P286),0)</f>
        <v>49</v>
      </c>
      <c r="U286" s="10">
        <f>IF(J286=Queue_Subname_list!$L$4,MIN(M286,P286),0)+IF(K286=Queue_Subname_list!$L$4,MIN(N286,P286),0)+IF(L286=Queue_Subname_list!$L$4,MIN(O286,P286),0)</f>
        <v>0</v>
      </c>
      <c r="V286" s="10">
        <f>IF(Q286="Energy Only",0,IF(S286="Wind Turbine",MIN(U286,P286),IF(OR(S286="Wind-Hybrid", S286="Wind-Solar-Hybrid"),MIN(MAX(P286-T286,0)/INDEX(Queue_Subname_list!$R$6:$T$6,1,MATCH(AH286,Queue_Subname_list!$R$4:$T$4,0)),U286),0)))</f>
        <v>0</v>
      </c>
      <c r="W286" s="10">
        <f t="shared" si="21"/>
        <v>0</v>
      </c>
      <c r="X286" s="10">
        <f>IF(AND(S286="Offshore Wind",OR(Q286="Full Capacity",Q286="Partial Capacity")),IF(J286=Queue_Subname_list!$L$5,M286,0)+IF(K286=Queue_Subname_list!$L$5,N286,0),0)</f>
        <v>0</v>
      </c>
      <c r="Y286" s="10">
        <f>IF(AND(S286="Offshore Wind",Q286="Energy Only"),IF(J286=Queue_Subname_list!$L$5,M286,0)+IF(K286=Queue_Subname_list!$L$5,N286,0),0)</f>
        <v>0</v>
      </c>
      <c r="Z286" s="10">
        <f>IF(J286=Queue_Subname_list!$L$8,MIN(M286,P286),0)+IF(K286=Queue_Subname_list!$L$8,MIN(N286,P286),0)+IF(L286=Queue_Subname_list!$L$8,MIN(O286,P286),0)</f>
        <v>0</v>
      </c>
      <c r="AA286" s="10">
        <f>IF(Q286="Energy Only",0,IF(S286="Solar",MIN(Z286,P286),IF(S286="Solar-Hybrid",MIN(MAX(P286-T286,0)/INDEX(Queue_Subname_list!$R$5:$T$5,1,MATCH(AH286,Queue_Subname_list!$R$4:$T$4,0)),MAX(P286-T286*0.5,0)/INDEX(Queue_Subname_list!$U$5:$W$5,1,MATCH(AH286,Queue_Subname_list!$U$4:$W$4,0)),Z286),0)))</f>
        <v>0</v>
      </c>
      <c r="AB286" s="10">
        <f t="shared" si="22"/>
        <v>0</v>
      </c>
      <c r="AC286" s="10">
        <f>IF(J286=Queue_Subname_list!$L$3,MIN(M286,P286),0)+IF(K286=Queue_Subname_list!$L$3,MIN(N286,P286),0)+IF(L286=Queue_Subname_list!$L$3,MIN(O286,P286),0)</f>
        <v>0</v>
      </c>
      <c r="AD286" s="10">
        <f t="shared" si="23"/>
        <v>0</v>
      </c>
      <c r="AE286" s="10" t="s">
        <v>622</v>
      </c>
      <c r="AF286" s="10" t="s">
        <v>55</v>
      </c>
      <c r="AG286" s="10" t="s">
        <v>88</v>
      </c>
      <c r="AH286" s="10" t="str">
        <f t="shared" si="24"/>
        <v>PGAE</v>
      </c>
      <c r="AI286" s="12" t="s">
        <v>4631</v>
      </c>
      <c r="AJ286" s="12" t="str">
        <f>IFERROR(INDEX(Queue_Subname_list!$B$2:$B$598,MATCH($AI286,Queue_Subname_list!$A$2:$A$598,0),1),"not found")</f>
        <v>Greenleaf</v>
      </c>
      <c r="AK286" s="12">
        <f>IFERROR(INDEX(Queue_Subname_list!$C$2:$C$598,MATCH($AI286,Queue_Subname_list!$A$2:$A$598,0),1),"not found")</f>
        <v>115</v>
      </c>
      <c r="AL286" s="12" t="str" cm="1">
        <f t="array" ref="AL286">IFERROR(MATCH(1,($AJ286=Substation_Info!$B$5:$B$322)*($AK286=Substation_Info!$C$5:$C$322),0),"notfound")</f>
        <v>notfound</v>
      </c>
      <c r="AM286" s="12" t="str">
        <f>IF($AL286="notfound",IFERROR(INDEX(Queue_Subname_list!$D$2:$D$594,MATCH($AI286,Queue_Subname_list!$A$2:$A$594,0),1),"not found"),0)</f>
        <v>Pease</v>
      </c>
      <c r="AN286" s="12">
        <f>IF($AL286="notfound",IFERROR(INDEX(Queue_Subname_list!$E$2:$E$594,MATCH($AI286,Queue_Subname_list!$A$2:$A$594,0),1),"not found"),0)</f>
        <v>115</v>
      </c>
      <c r="AO286" s="12" cm="1">
        <f t="array" ref="AO286">IF(AM286=0, "N/A",IFERROR(MATCH(1,($AM286=Substation_Info!$B$5:$B$322)*($AN286=Substation_Info!$C$5:$C$322),0),"notfound"))</f>
        <v>207</v>
      </c>
      <c r="AP286" s="12">
        <f t="shared" si="25"/>
        <v>1</v>
      </c>
      <c r="AQ286" s="11">
        <v>45748.291666666701</v>
      </c>
      <c r="AR286" s="11">
        <v>45748.291666666701</v>
      </c>
      <c r="AS286" s="10" t="s">
        <v>82</v>
      </c>
      <c r="AT286" s="10"/>
      <c r="AU286" s="10"/>
      <c r="AV286" s="10" t="s">
        <v>82</v>
      </c>
      <c r="AW286" s="10"/>
    </row>
    <row r="287" spans="1:49" s="26" customFormat="1" ht="25" x14ac:dyDescent="0.25">
      <c r="A287" s="32" t="s">
        <v>647</v>
      </c>
      <c r="B287" s="10">
        <v>1865</v>
      </c>
      <c r="C287" s="11">
        <v>44279</v>
      </c>
      <c r="D287" s="11">
        <v>44301.291666666701</v>
      </c>
      <c r="E287" s="10" t="s">
        <v>49</v>
      </c>
      <c r="F287" s="10" t="s">
        <v>585</v>
      </c>
      <c r="G287" s="10" t="s">
        <v>63</v>
      </c>
      <c r="H287" s="10"/>
      <c r="I287" s="10"/>
      <c r="J287" s="10" t="s">
        <v>70</v>
      </c>
      <c r="K287" s="10"/>
      <c r="L287" s="10"/>
      <c r="M287" s="10">
        <v>203.69900000000001</v>
      </c>
      <c r="N287" s="10"/>
      <c r="O287" s="10"/>
      <c r="P287" s="10">
        <v>200</v>
      </c>
      <c r="Q287" s="10" t="s">
        <v>65</v>
      </c>
      <c r="R287" s="10"/>
      <c r="S287" s="10" t="str" cm="1">
        <f t="array" ref="S287">IFERROR(INDEX(Queue_Subname_list!$K$3:$K$22,MATCH(1,($J287=Queue_Subname_list!$L$3:$L$22)*($K287=Queue_Subname_list!$M$3:$M$22)*($L287=Queue_Subname_list!$N$3:$N$22),0)),"Other")</f>
        <v>Battery</v>
      </c>
      <c r="T287" s="10">
        <f>IF(J287=Queue_Subname_list!$L$9,MIN(M287,P287),0)+IF(K287=Queue_Subname_list!$L$9,MIN(N287,P287),0)+IF(L287=Queue_Subname_list!$L$9,MIN(O287,P287),0)</f>
        <v>200</v>
      </c>
      <c r="U287" s="10">
        <f>IF(J287=Queue_Subname_list!$L$4,MIN(M287,P287),0)+IF(K287=Queue_Subname_list!$L$4,MIN(N287,P287),0)+IF(L287=Queue_Subname_list!$L$4,MIN(O287,P287),0)</f>
        <v>0</v>
      </c>
      <c r="V287" s="10">
        <f>IF(Q287="Energy Only",0,IF(S287="Wind Turbine",MIN(U287,P287),IF(OR(S287="Wind-Hybrid", S287="Wind-Solar-Hybrid"),MIN(MAX(P287-T287,0)/INDEX(Queue_Subname_list!$R$6:$T$6,1,MATCH(AH287,Queue_Subname_list!$R$4:$T$4,0)),U287),0)))</f>
        <v>0</v>
      </c>
      <c r="W287" s="10">
        <f t="shared" si="21"/>
        <v>0</v>
      </c>
      <c r="X287" s="10">
        <f>IF(AND(S287="Offshore Wind",OR(Q287="Full Capacity",Q287="Partial Capacity")),IF(J287=Queue_Subname_list!$L$5,M287,0)+IF(K287=Queue_Subname_list!$L$5,N287,0),0)</f>
        <v>0</v>
      </c>
      <c r="Y287" s="10">
        <f>IF(AND(S287="Offshore Wind",Q287="Energy Only"),IF(J287=Queue_Subname_list!$L$5,M287,0)+IF(K287=Queue_Subname_list!$L$5,N287,0),0)</f>
        <v>0</v>
      </c>
      <c r="Z287" s="10">
        <f>IF(J287=Queue_Subname_list!$L$8,MIN(M287,P287),0)+IF(K287=Queue_Subname_list!$L$8,MIN(N287,P287),0)+IF(L287=Queue_Subname_list!$L$8,MIN(O287,P287),0)</f>
        <v>0</v>
      </c>
      <c r="AA287" s="10">
        <f>IF(Q287="Energy Only",0,IF(S287="Solar",MIN(Z287,P287),IF(S287="Solar-Hybrid",MIN(MAX(P287-T287,0)/INDEX(Queue_Subname_list!$R$5:$T$5,1,MATCH(AH287,Queue_Subname_list!$R$4:$T$4,0)),MAX(P287-T287*0.5,0)/INDEX(Queue_Subname_list!$U$5:$W$5,1,MATCH(AH287,Queue_Subname_list!$U$4:$W$4,0)),Z287),0)))</f>
        <v>0</v>
      </c>
      <c r="AB287" s="10">
        <f t="shared" si="22"/>
        <v>0</v>
      </c>
      <c r="AC287" s="10">
        <f>IF(J287=Queue_Subname_list!$L$3,MIN(M287,P287),0)+IF(K287=Queue_Subname_list!$L$3,MIN(N287,P287),0)+IF(L287=Queue_Subname_list!$L$3,MIN(O287,P287),0)</f>
        <v>0</v>
      </c>
      <c r="AD287" s="10">
        <f t="shared" si="23"/>
        <v>0</v>
      </c>
      <c r="AE287" s="10" t="s">
        <v>648</v>
      </c>
      <c r="AF287" s="10" t="s">
        <v>55</v>
      </c>
      <c r="AG287" s="10" t="s">
        <v>88</v>
      </c>
      <c r="AH287" s="10" t="str">
        <f t="shared" si="24"/>
        <v>PGAE</v>
      </c>
      <c r="AI287" s="12" t="s">
        <v>649</v>
      </c>
      <c r="AJ287" s="12" t="str">
        <f>IFERROR(INDEX(Queue_Subname_list!$B$2:$B$598,MATCH($AI287,Queue_Subname_list!$A$2:$A$598,0),1),"not found")</f>
        <v>Green Valley</v>
      </c>
      <c r="AK287" s="12">
        <f>IFERROR(INDEX(Queue_Subname_list!$C$2:$C$598,MATCH($AI287,Queue_Subname_list!$A$2:$A$598,0),1),"not found")</f>
        <v>115</v>
      </c>
      <c r="AL287" s="12" t="str" cm="1">
        <f t="array" ref="AL287">IFERROR(MATCH(1,($AJ287=Substation_Info!$B$5:$B$322)*($AK287=Substation_Info!$C$5:$C$322),0),"notfound")</f>
        <v>notfound</v>
      </c>
      <c r="AM287" s="12" t="str">
        <f>IF($AL287="notfound",IFERROR(INDEX(Queue_Subname_list!$D$2:$D$594,MATCH($AI287,Queue_Subname_list!$A$2:$A$594,0),1),"not found"),0)</f>
        <v>Moss Landing</v>
      </c>
      <c r="AN287" s="12">
        <f>IF($AL287="notfound",IFERROR(INDEX(Queue_Subname_list!$E$2:$E$594,MATCH($AI287,Queue_Subname_list!$A$2:$A$594,0),1),"not found"),0)</f>
        <v>230</v>
      </c>
      <c r="AO287" s="12" cm="1">
        <f t="array" ref="AO287">IF(AM287=0, "N/A",IFERROR(MATCH(1,($AM287=Substation_Info!$B$5:$B$322)*($AN287=Substation_Info!$C$5:$C$322),0),"notfound"))</f>
        <v>184</v>
      </c>
      <c r="AP287" s="12">
        <f t="shared" si="25"/>
        <v>1</v>
      </c>
      <c r="AQ287" s="11">
        <v>45809.291666666701</v>
      </c>
      <c r="AR287" s="11">
        <v>45809.291666666701</v>
      </c>
      <c r="AS287" s="10" t="s">
        <v>82</v>
      </c>
      <c r="AT287" s="10"/>
      <c r="AU287" s="10"/>
      <c r="AV287" s="10" t="s">
        <v>82</v>
      </c>
      <c r="AW287" s="10"/>
    </row>
    <row r="288" spans="1:49" s="26" customFormat="1" ht="25" x14ac:dyDescent="0.25">
      <c r="A288" s="32" t="s">
        <v>650</v>
      </c>
      <c r="B288" s="10">
        <v>1866</v>
      </c>
      <c r="C288" s="11">
        <v>44279</v>
      </c>
      <c r="D288" s="11">
        <v>44301.291666666701</v>
      </c>
      <c r="E288" s="10" t="s">
        <v>49</v>
      </c>
      <c r="F288" s="10" t="s">
        <v>585</v>
      </c>
      <c r="G288" s="10" t="s">
        <v>63</v>
      </c>
      <c r="H288" s="10"/>
      <c r="I288" s="10"/>
      <c r="J288" s="10" t="s">
        <v>70</v>
      </c>
      <c r="K288" s="10"/>
      <c r="L288" s="10"/>
      <c r="M288" s="10">
        <v>101.88800000000001</v>
      </c>
      <c r="N288" s="10"/>
      <c r="O288" s="10"/>
      <c r="P288" s="10">
        <v>100</v>
      </c>
      <c r="Q288" s="10" t="s">
        <v>65</v>
      </c>
      <c r="R288" s="10"/>
      <c r="S288" s="10" t="str" cm="1">
        <f t="array" ref="S288">IFERROR(INDEX(Queue_Subname_list!$K$3:$K$22,MATCH(1,($J288=Queue_Subname_list!$L$3:$L$22)*($K288=Queue_Subname_list!$M$3:$M$22)*($L288=Queue_Subname_list!$N$3:$N$22),0)),"Other")</f>
        <v>Battery</v>
      </c>
      <c r="T288" s="10">
        <f>IF(J288=Queue_Subname_list!$L$9,MIN(M288,P288),0)+IF(K288=Queue_Subname_list!$L$9,MIN(N288,P288),0)+IF(L288=Queue_Subname_list!$L$9,MIN(O288,P288),0)</f>
        <v>100</v>
      </c>
      <c r="U288" s="10">
        <f>IF(J288=Queue_Subname_list!$L$4,MIN(M288,P288),0)+IF(K288=Queue_Subname_list!$L$4,MIN(N288,P288),0)+IF(L288=Queue_Subname_list!$L$4,MIN(O288,P288),0)</f>
        <v>0</v>
      </c>
      <c r="V288" s="10">
        <f>IF(Q288="Energy Only",0,IF(S288="Wind Turbine",MIN(U288,P288),IF(OR(S288="Wind-Hybrid", S288="Wind-Solar-Hybrid"),MIN(MAX(P288-T288,0)/INDEX(Queue_Subname_list!$R$6:$T$6,1,MATCH(AH288,Queue_Subname_list!$R$4:$T$4,0)),U288),0)))</f>
        <v>0</v>
      </c>
      <c r="W288" s="10">
        <f t="shared" si="21"/>
        <v>0</v>
      </c>
      <c r="X288" s="10">
        <f>IF(AND(S288="Offshore Wind",OR(Q288="Full Capacity",Q288="Partial Capacity")),IF(J288=Queue_Subname_list!$L$5,M288,0)+IF(K288=Queue_Subname_list!$L$5,N288,0),0)</f>
        <v>0</v>
      </c>
      <c r="Y288" s="10">
        <f>IF(AND(S288="Offshore Wind",Q288="Energy Only"),IF(J288=Queue_Subname_list!$L$5,M288,0)+IF(K288=Queue_Subname_list!$L$5,N288,0),0)</f>
        <v>0</v>
      </c>
      <c r="Z288" s="10">
        <f>IF(J288=Queue_Subname_list!$L$8,MIN(M288,P288),0)+IF(K288=Queue_Subname_list!$L$8,MIN(N288,P288),0)+IF(L288=Queue_Subname_list!$L$8,MIN(O288,P288),0)</f>
        <v>0</v>
      </c>
      <c r="AA288" s="10">
        <f>IF(Q288="Energy Only",0,IF(S288="Solar",MIN(Z288,P288),IF(S288="Solar-Hybrid",MIN(MAX(P288-T288,0)/INDEX(Queue_Subname_list!$R$5:$T$5,1,MATCH(AH288,Queue_Subname_list!$R$4:$T$4,0)),MAX(P288-T288*0.5,0)/INDEX(Queue_Subname_list!$U$5:$W$5,1,MATCH(AH288,Queue_Subname_list!$U$4:$W$4,0)),Z288),0)))</f>
        <v>0</v>
      </c>
      <c r="AB288" s="10">
        <f t="shared" si="22"/>
        <v>0</v>
      </c>
      <c r="AC288" s="10">
        <f>IF(J288=Queue_Subname_list!$L$3,MIN(M288,P288),0)+IF(K288=Queue_Subname_list!$L$3,MIN(N288,P288),0)+IF(L288=Queue_Subname_list!$L$3,MIN(O288,P288),0)</f>
        <v>0</v>
      </c>
      <c r="AD288" s="10">
        <f t="shared" si="23"/>
        <v>0</v>
      </c>
      <c r="AE288" s="10" t="s">
        <v>181</v>
      </c>
      <c r="AF288" s="10" t="s">
        <v>55</v>
      </c>
      <c r="AG288" s="10" t="s">
        <v>88</v>
      </c>
      <c r="AH288" s="10" t="str">
        <f t="shared" si="24"/>
        <v>PGAE</v>
      </c>
      <c r="AI288" s="12" t="s">
        <v>651</v>
      </c>
      <c r="AJ288" s="12" t="str">
        <f>IFERROR(INDEX(Queue_Subname_list!$B$2:$B$598,MATCH($AI288,Queue_Subname_list!$A$2:$A$598,0),1),"not found")</f>
        <v>Santa Teresa</v>
      </c>
      <c r="AK288" s="12">
        <f>IFERROR(INDEX(Queue_Subname_list!$C$2:$C$598,MATCH($AI288,Queue_Subname_list!$A$2:$A$598,0),1),"not found")</f>
        <v>115</v>
      </c>
      <c r="AL288" s="12" t="str" cm="1">
        <f t="array" ref="AL288">IFERROR(MATCH(1,($AJ288=Substation_Info!$B$5:$B$322)*($AK288=Substation_Info!$C$5:$C$322),0),"notfound")</f>
        <v>notfound</v>
      </c>
      <c r="AM288" s="12">
        <f>IF($AL288="notfound",IFERROR(INDEX(Queue_Subname_list!$D$2:$D$594,MATCH($AI288,Queue_Subname_list!$A$2:$A$594,0),1),"not found"),0)</f>
        <v>0</v>
      </c>
      <c r="AN288" s="12">
        <f>IF($AL288="notfound",IFERROR(INDEX(Queue_Subname_list!$E$2:$E$594,MATCH($AI288,Queue_Subname_list!$A$2:$A$594,0),1),"not found"),0)</f>
        <v>0</v>
      </c>
      <c r="AO288" s="12" t="str" cm="1">
        <f t="array" ref="AO288">IF(AM288=0, "N/A",IFERROR(MATCH(1,($AM288=Substation_Info!$B$5:$B$322)*($AN288=Substation_Info!$C$5:$C$322),0),"notfound"))</f>
        <v>N/A</v>
      </c>
      <c r="AP288" s="12">
        <f t="shared" si="25"/>
        <v>0</v>
      </c>
      <c r="AQ288" s="11">
        <v>45809.291666666701</v>
      </c>
      <c r="AR288" s="11">
        <v>45809.291666666701</v>
      </c>
      <c r="AS288" s="10" t="s">
        <v>82</v>
      </c>
      <c r="AT288" s="10"/>
      <c r="AU288" s="10"/>
      <c r="AV288" s="10" t="s">
        <v>82</v>
      </c>
      <c r="AW288" s="10"/>
    </row>
    <row r="289" spans="1:49" s="26" customFormat="1" ht="25" x14ac:dyDescent="0.25">
      <c r="A289" s="32" t="s">
        <v>652</v>
      </c>
      <c r="B289" s="10">
        <v>1867</v>
      </c>
      <c r="C289" s="11">
        <v>44287</v>
      </c>
      <c r="D289" s="11">
        <v>44301.291666666701</v>
      </c>
      <c r="E289" s="10" t="s">
        <v>49</v>
      </c>
      <c r="F289" s="10" t="s">
        <v>585</v>
      </c>
      <c r="G289" s="10" t="s">
        <v>63</v>
      </c>
      <c r="H289" s="10"/>
      <c r="I289" s="10"/>
      <c r="J289" s="10" t="s">
        <v>70</v>
      </c>
      <c r="K289" s="10"/>
      <c r="L289" s="10"/>
      <c r="M289" s="10">
        <v>462.57</v>
      </c>
      <c r="N289" s="10"/>
      <c r="O289" s="10"/>
      <c r="P289" s="10">
        <v>450</v>
      </c>
      <c r="Q289" s="10" t="s">
        <v>65</v>
      </c>
      <c r="R289" s="10"/>
      <c r="S289" s="10" t="str" cm="1">
        <f t="array" ref="S289">IFERROR(INDEX(Queue_Subname_list!$K$3:$K$22,MATCH(1,($J289=Queue_Subname_list!$L$3:$L$22)*($K289=Queue_Subname_list!$M$3:$M$22)*($L289=Queue_Subname_list!$N$3:$N$22),0)),"Other")</f>
        <v>Battery</v>
      </c>
      <c r="T289" s="10">
        <f>IF(J289=Queue_Subname_list!$L$9,MIN(M289,P289),0)+IF(K289=Queue_Subname_list!$L$9,MIN(N289,P289),0)+IF(L289=Queue_Subname_list!$L$9,MIN(O289,P289),0)</f>
        <v>450</v>
      </c>
      <c r="U289" s="10">
        <f>IF(J289=Queue_Subname_list!$L$4,MIN(M289,P289),0)+IF(K289=Queue_Subname_list!$L$4,MIN(N289,P289),0)+IF(L289=Queue_Subname_list!$L$4,MIN(O289,P289),0)</f>
        <v>0</v>
      </c>
      <c r="V289" s="10">
        <f>IF(Q289="Energy Only",0,IF(S289="Wind Turbine",MIN(U289,P289),IF(OR(S289="Wind-Hybrid", S289="Wind-Solar-Hybrid"),MIN(MAX(P289-T289,0)/INDEX(Queue_Subname_list!$R$6:$T$6,1,MATCH(AH289,Queue_Subname_list!$R$4:$T$4,0)),U289),0)))</f>
        <v>0</v>
      </c>
      <c r="W289" s="10">
        <f t="shared" si="21"/>
        <v>0</v>
      </c>
      <c r="X289" s="10">
        <f>IF(AND(S289="Offshore Wind",OR(Q289="Full Capacity",Q289="Partial Capacity")),IF(J289=Queue_Subname_list!$L$5,M289,0)+IF(K289=Queue_Subname_list!$L$5,N289,0),0)</f>
        <v>0</v>
      </c>
      <c r="Y289" s="10">
        <f>IF(AND(S289="Offshore Wind",Q289="Energy Only"),IF(J289=Queue_Subname_list!$L$5,M289,0)+IF(K289=Queue_Subname_list!$L$5,N289,0),0)</f>
        <v>0</v>
      </c>
      <c r="Z289" s="10">
        <f>IF(J289=Queue_Subname_list!$L$8,MIN(M289,P289),0)+IF(K289=Queue_Subname_list!$L$8,MIN(N289,P289),0)+IF(L289=Queue_Subname_list!$L$8,MIN(O289,P289),0)</f>
        <v>0</v>
      </c>
      <c r="AA289" s="10">
        <f>IF(Q289="Energy Only",0,IF(S289="Solar",MIN(Z289,P289),IF(S289="Solar-Hybrid",MIN(MAX(P289-T289,0)/INDEX(Queue_Subname_list!$R$5:$T$5,1,MATCH(AH289,Queue_Subname_list!$R$4:$T$4,0)),MAX(P289-T289*0.5,0)/INDEX(Queue_Subname_list!$U$5:$W$5,1,MATCH(AH289,Queue_Subname_list!$U$4:$W$4,0)),Z289),0)))</f>
        <v>0</v>
      </c>
      <c r="AB289" s="10">
        <f t="shared" si="22"/>
        <v>0</v>
      </c>
      <c r="AC289" s="10">
        <f>IF(J289=Queue_Subname_list!$L$3,MIN(M289,P289),0)+IF(K289=Queue_Subname_list!$L$3,MIN(N289,P289),0)+IF(L289=Queue_Subname_list!$L$3,MIN(O289,P289),0)</f>
        <v>0</v>
      </c>
      <c r="AD289" s="10">
        <f t="shared" si="23"/>
        <v>0</v>
      </c>
      <c r="AE289" s="10" t="s">
        <v>375</v>
      </c>
      <c r="AF289" s="10" t="s">
        <v>55</v>
      </c>
      <c r="AG289" s="10" t="s">
        <v>88</v>
      </c>
      <c r="AH289" s="10" t="str">
        <f t="shared" si="24"/>
        <v>PGAE</v>
      </c>
      <c r="AI289" s="12" t="s">
        <v>653</v>
      </c>
      <c r="AJ289" s="12" t="str">
        <f>IFERROR(INDEX(Queue_Subname_list!$B$2:$B$598,MATCH($AI289,Queue_Subname_list!$A$2:$A$598,0),1),"not found")</f>
        <v>Schulte Switching Station</v>
      </c>
      <c r="AK289" s="12">
        <f>IFERROR(INDEX(Queue_Subname_list!$C$2:$C$598,MATCH($AI289,Queue_Subname_list!$A$2:$A$598,0),1),"not found")</f>
        <v>115</v>
      </c>
      <c r="AL289" s="12" cm="1">
        <f t="array" ref="AL289">IFERROR(MATCH(1,($AJ289=Substation_Info!$B$5:$B$322)*($AK289=Substation_Info!$C$5:$C$322),0),"notfound")</f>
        <v>254</v>
      </c>
      <c r="AM289" s="12">
        <f>IF($AL289="notfound",IFERROR(INDEX(Queue_Subname_list!$D$2:$D$594,MATCH($AI289,Queue_Subname_list!$A$2:$A$594,0),1),"not found"),0)</f>
        <v>0</v>
      </c>
      <c r="AN289" s="12">
        <f>IF($AL289="notfound",IFERROR(INDEX(Queue_Subname_list!$E$2:$E$594,MATCH($AI289,Queue_Subname_list!$A$2:$A$594,0),1),"not found"),0)</f>
        <v>0</v>
      </c>
      <c r="AO289" s="12" t="str" cm="1">
        <f t="array" ref="AO289">IF(AM289=0, "N/A",IFERROR(MATCH(1,($AM289=Substation_Info!$B$5:$B$322)*($AN289=Substation_Info!$C$5:$C$322),0),"notfound"))</f>
        <v>N/A</v>
      </c>
      <c r="AP289" s="12">
        <f t="shared" si="25"/>
        <v>1</v>
      </c>
      <c r="AQ289" s="11">
        <v>45597.291666666701</v>
      </c>
      <c r="AR289" s="11">
        <v>45597.291666666701</v>
      </c>
      <c r="AS289" s="10" t="s">
        <v>82</v>
      </c>
      <c r="AT289" s="10"/>
      <c r="AU289" s="10"/>
      <c r="AV289" s="10" t="s">
        <v>82</v>
      </c>
      <c r="AW289" s="10"/>
    </row>
    <row r="290" spans="1:49" s="26" customFormat="1" ht="25" x14ac:dyDescent="0.25">
      <c r="A290" s="32" t="s">
        <v>654</v>
      </c>
      <c r="B290" s="10">
        <v>1871</v>
      </c>
      <c r="C290" s="11">
        <v>44287</v>
      </c>
      <c r="D290" s="11">
        <v>44301.291666666701</v>
      </c>
      <c r="E290" s="10" t="s">
        <v>49</v>
      </c>
      <c r="F290" s="10" t="s">
        <v>585</v>
      </c>
      <c r="G290" s="10" t="s">
        <v>63</v>
      </c>
      <c r="H290" s="10"/>
      <c r="I290" s="10"/>
      <c r="J290" s="10" t="s">
        <v>70</v>
      </c>
      <c r="K290" s="10"/>
      <c r="L290" s="10"/>
      <c r="M290" s="10">
        <v>213.55</v>
      </c>
      <c r="N290" s="10"/>
      <c r="O290" s="10"/>
      <c r="P290" s="10">
        <v>200</v>
      </c>
      <c r="Q290" s="10" t="s">
        <v>65</v>
      </c>
      <c r="R290" s="10"/>
      <c r="S290" s="10" t="str" cm="1">
        <f t="array" ref="S290">IFERROR(INDEX(Queue_Subname_list!$K$3:$K$22,MATCH(1,($J290=Queue_Subname_list!$L$3:$L$22)*($K290=Queue_Subname_list!$M$3:$M$22)*($L290=Queue_Subname_list!$N$3:$N$22),0)),"Other")</f>
        <v>Battery</v>
      </c>
      <c r="T290" s="10">
        <f>IF(J290=Queue_Subname_list!$L$9,MIN(M290,P290),0)+IF(K290=Queue_Subname_list!$L$9,MIN(N290,P290),0)+IF(L290=Queue_Subname_list!$L$9,MIN(O290,P290),0)</f>
        <v>200</v>
      </c>
      <c r="U290" s="10">
        <f>IF(J290=Queue_Subname_list!$L$4,MIN(M290,P290),0)+IF(K290=Queue_Subname_list!$L$4,MIN(N290,P290),0)+IF(L290=Queue_Subname_list!$L$4,MIN(O290,P290),0)</f>
        <v>0</v>
      </c>
      <c r="V290" s="10">
        <f>IF(Q290="Energy Only",0,IF(S290="Wind Turbine",MIN(U290,P290),IF(OR(S290="Wind-Hybrid", S290="Wind-Solar-Hybrid"),MIN(MAX(P290-T290,0)/INDEX(Queue_Subname_list!$R$6:$T$6,1,MATCH(AH290,Queue_Subname_list!$R$4:$T$4,0)),U290),0)))</f>
        <v>0</v>
      </c>
      <c r="W290" s="10">
        <f t="shared" si="21"/>
        <v>0</v>
      </c>
      <c r="X290" s="10">
        <f>IF(AND(S290="Offshore Wind",OR(Q290="Full Capacity",Q290="Partial Capacity")),IF(J290=Queue_Subname_list!$L$5,M290,0)+IF(K290=Queue_Subname_list!$L$5,N290,0),0)</f>
        <v>0</v>
      </c>
      <c r="Y290" s="10">
        <f>IF(AND(S290="Offshore Wind",Q290="Energy Only"),IF(J290=Queue_Subname_list!$L$5,M290,0)+IF(K290=Queue_Subname_list!$L$5,N290,0),0)</f>
        <v>0</v>
      </c>
      <c r="Z290" s="10">
        <f>IF(J290=Queue_Subname_list!$L$8,MIN(M290,P290),0)+IF(K290=Queue_Subname_list!$L$8,MIN(N290,P290),0)+IF(L290=Queue_Subname_list!$L$8,MIN(O290,P290),0)</f>
        <v>0</v>
      </c>
      <c r="AA290" s="10">
        <f>IF(Q290="Energy Only",0,IF(S290="Solar",MIN(Z290,P290),IF(S290="Solar-Hybrid",MIN(MAX(P290-T290,0)/INDEX(Queue_Subname_list!$R$5:$T$5,1,MATCH(AH290,Queue_Subname_list!$R$4:$T$4,0)),MAX(P290-T290*0.5,0)/INDEX(Queue_Subname_list!$U$5:$W$5,1,MATCH(AH290,Queue_Subname_list!$U$4:$W$4,0)),Z290),0)))</f>
        <v>0</v>
      </c>
      <c r="AB290" s="10">
        <f t="shared" si="22"/>
        <v>0</v>
      </c>
      <c r="AC290" s="10">
        <f>IF(J290=Queue_Subname_list!$L$3,MIN(M290,P290),0)+IF(K290=Queue_Subname_list!$L$3,MIN(N290,P290),0)+IF(L290=Queue_Subname_list!$L$3,MIN(O290,P290),0)</f>
        <v>0</v>
      </c>
      <c r="AD290" s="10">
        <f t="shared" si="23"/>
        <v>0</v>
      </c>
      <c r="AE290" s="10" t="s">
        <v>625</v>
      </c>
      <c r="AF290" s="10" t="s">
        <v>55</v>
      </c>
      <c r="AG290" s="10" t="s">
        <v>88</v>
      </c>
      <c r="AH290" s="10" t="str">
        <f t="shared" si="24"/>
        <v>PGAE</v>
      </c>
      <c r="AI290" s="12" t="s">
        <v>655</v>
      </c>
      <c r="AJ290" s="12" t="str">
        <f>IFERROR(INDEX(Queue_Subname_list!$B$2:$B$598,MATCH($AI290,Queue_Subname_list!$A$2:$A$598,0),1),"not found")</f>
        <v>Palermo</v>
      </c>
      <c r="AK290" s="12">
        <f>IFERROR(INDEX(Queue_Subname_list!$C$2:$C$598,MATCH($AI290,Queue_Subname_list!$A$2:$A$598,0),1),"not found")</f>
        <v>230</v>
      </c>
      <c r="AL290" s="12" cm="1">
        <f t="array" ref="AL290">IFERROR(MATCH(1,($AJ290=Substation_Info!$B$5:$B$322)*($AK290=Substation_Info!$C$5:$C$322),0),"notfound")</f>
        <v>199</v>
      </c>
      <c r="AM290" s="12">
        <f>IF($AL290="notfound",IFERROR(INDEX(Queue_Subname_list!$D$2:$D$594,MATCH($AI290,Queue_Subname_list!$A$2:$A$594,0),1),"not found"),0)</f>
        <v>0</v>
      </c>
      <c r="AN290" s="12">
        <f>IF($AL290="notfound",IFERROR(INDEX(Queue_Subname_list!$E$2:$E$594,MATCH($AI290,Queue_Subname_list!$A$2:$A$594,0),1),"not found"),0)</f>
        <v>0</v>
      </c>
      <c r="AO290" s="12" t="str" cm="1">
        <f t="array" ref="AO290">IF(AM290=0, "N/A",IFERROR(MATCH(1,($AM290=Substation_Info!$B$5:$B$322)*($AN290=Substation_Info!$C$5:$C$322),0),"notfound"))</f>
        <v>N/A</v>
      </c>
      <c r="AP290" s="12">
        <f t="shared" si="25"/>
        <v>1</v>
      </c>
      <c r="AQ290" s="11">
        <v>45444.291666666701</v>
      </c>
      <c r="AR290" s="11">
        <v>45444.291666666701</v>
      </c>
      <c r="AS290" s="10" t="s">
        <v>82</v>
      </c>
      <c r="AT290" s="10"/>
      <c r="AU290" s="10"/>
      <c r="AV290" s="10" t="s">
        <v>82</v>
      </c>
      <c r="AW290" s="10"/>
    </row>
    <row r="291" spans="1:49" s="26" customFormat="1" ht="25" x14ac:dyDescent="0.25">
      <c r="A291" s="32" t="s">
        <v>656</v>
      </c>
      <c r="B291" s="10">
        <v>1872</v>
      </c>
      <c r="C291" s="11">
        <v>44292</v>
      </c>
      <c r="D291" s="11">
        <v>44301.291666666701</v>
      </c>
      <c r="E291" s="10" t="s">
        <v>49</v>
      </c>
      <c r="F291" s="10" t="s">
        <v>585</v>
      </c>
      <c r="G291" s="10" t="s">
        <v>63</v>
      </c>
      <c r="H291" s="10"/>
      <c r="I291" s="10"/>
      <c r="J291" s="10" t="s">
        <v>70</v>
      </c>
      <c r="K291" s="10"/>
      <c r="L291" s="10"/>
      <c r="M291" s="10">
        <v>353.2</v>
      </c>
      <c r="N291" s="10"/>
      <c r="O291" s="10"/>
      <c r="P291" s="10">
        <v>350</v>
      </c>
      <c r="Q291" s="10" t="s">
        <v>65</v>
      </c>
      <c r="R291" s="10"/>
      <c r="S291" s="10" t="str" cm="1">
        <f t="array" ref="S291">IFERROR(INDEX(Queue_Subname_list!$K$3:$K$22,MATCH(1,($J291=Queue_Subname_list!$L$3:$L$22)*($K291=Queue_Subname_list!$M$3:$M$22)*($L291=Queue_Subname_list!$N$3:$N$22),0)),"Other")</f>
        <v>Battery</v>
      </c>
      <c r="T291" s="10">
        <f>IF(J291=Queue_Subname_list!$L$9,MIN(M291,P291),0)+IF(K291=Queue_Subname_list!$L$9,MIN(N291,P291),0)+IF(L291=Queue_Subname_list!$L$9,MIN(O291,P291),0)</f>
        <v>350</v>
      </c>
      <c r="U291" s="10">
        <f>IF(J291=Queue_Subname_list!$L$4,MIN(M291,P291),0)+IF(K291=Queue_Subname_list!$L$4,MIN(N291,P291),0)+IF(L291=Queue_Subname_list!$L$4,MIN(O291,P291),0)</f>
        <v>0</v>
      </c>
      <c r="V291" s="10">
        <f>IF(Q291="Energy Only",0,IF(S291="Wind Turbine",MIN(U291,P291),IF(OR(S291="Wind-Hybrid", S291="Wind-Solar-Hybrid"),MIN(MAX(P291-T291,0)/INDEX(Queue_Subname_list!$R$6:$T$6,1,MATCH(AH291,Queue_Subname_list!$R$4:$T$4,0)),U291),0)))</f>
        <v>0</v>
      </c>
      <c r="W291" s="10">
        <f t="shared" si="21"/>
        <v>0</v>
      </c>
      <c r="X291" s="10">
        <f>IF(AND(S291="Offshore Wind",OR(Q291="Full Capacity",Q291="Partial Capacity")),IF(J291=Queue_Subname_list!$L$5,M291,0)+IF(K291=Queue_Subname_list!$L$5,N291,0),0)</f>
        <v>0</v>
      </c>
      <c r="Y291" s="10">
        <f>IF(AND(S291="Offshore Wind",Q291="Energy Only"),IF(J291=Queue_Subname_list!$L$5,M291,0)+IF(K291=Queue_Subname_list!$L$5,N291,0),0)</f>
        <v>0</v>
      </c>
      <c r="Z291" s="10">
        <f>IF(J291=Queue_Subname_list!$L$8,MIN(M291,P291),0)+IF(K291=Queue_Subname_list!$L$8,MIN(N291,P291),0)+IF(L291=Queue_Subname_list!$L$8,MIN(O291,P291),0)</f>
        <v>0</v>
      </c>
      <c r="AA291" s="10">
        <f>IF(Q291="Energy Only",0,IF(S291="Solar",MIN(Z291,P291),IF(S291="Solar-Hybrid",MIN(MAX(P291-T291,0)/INDEX(Queue_Subname_list!$R$5:$T$5,1,MATCH(AH291,Queue_Subname_list!$R$4:$T$4,0)),MAX(P291-T291*0.5,0)/INDEX(Queue_Subname_list!$U$5:$W$5,1,MATCH(AH291,Queue_Subname_list!$U$4:$W$4,0)),Z291),0)))</f>
        <v>0</v>
      </c>
      <c r="AB291" s="10">
        <f t="shared" si="22"/>
        <v>0</v>
      </c>
      <c r="AC291" s="10">
        <f>IF(J291=Queue_Subname_list!$L$3,MIN(M291,P291),0)+IF(K291=Queue_Subname_list!$L$3,MIN(N291,P291),0)+IF(L291=Queue_Subname_list!$L$3,MIN(O291,P291),0)</f>
        <v>0</v>
      </c>
      <c r="AD291" s="10">
        <f t="shared" si="23"/>
        <v>0</v>
      </c>
      <c r="AE291" s="10" t="s">
        <v>333</v>
      </c>
      <c r="AF291" s="10" t="s">
        <v>55</v>
      </c>
      <c r="AG291" s="10" t="s">
        <v>88</v>
      </c>
      <c r="AH291" s="10" t="str">
        <f t="shared" si="24"/>
        <v>PGAE</v>
      </c>
      <c r="AI291" s="12" t="s">
        <v>657</v>
      </c>
      <c r="AJ291" s="12" t="str">
        <f>IFERROR(INDEX(Queue_Subname_list!$B$2:$B$598,MATCH($AI291,Queue_Subname_list!$A$2:$A$598,0),1),"not found")</f>
        <v>Pittsburg</v>
      </c>
      <c r="AK291" s="12">
        <f>IFERROR(INDEX(Queue_Subname_list!$C$2:$C$598,MATCH($AI291,Queue_Subname_list!$A$2:$A$598,0),1),"not found")</f>
        <v>230</v>
      </c>
      <c r="AL291" s="12" cm="1">
        <f t="array" ref="AL291">IFERROR(MATCH(1,($AJ291=Substation_Info!$B$5:$B$322)*($AK291=Substation_Info!$C$5:$C$322),0),"notfound")</f>
        <v>213</v>
      </c>
      <c r="AM291" s="12">
        <f>IF($AL291="notfound",IFERROR(INDEX(Queue_Subname_list!$D$2:$D$594,MATCH($AI291,Queue_Subname_list!$A$2:$A$594,0),1),"not found"),0)</f>
        <v>0</v>
      </c>
      <c r="AN291" s="12">
        <f>IF($AL291="notfound",IFERROR(INDEX(Queue_Subname_list!$E$2:$E$594,MATCH($AI291,Queue_Subname_list!$A$2:$A$594,0),1),"not found"),0)</f>
        <v>0</v>
      </c>
      <c r="AO291" s="12" t="str" cm="1">
        <f t="array" ref="AO291">IF(AM291=0, "N/A",IFERROR(MATCH(1,($AM291=Substation_Info!$B$5:$B$322)*($AN291=Substation_Info!$C$5:$C$322),0),"notfound"))</f>
        <v>N/A</v>
      </c>
      <c r="AP291" s="12">
        <f t="shared" si="25"/>
        <v>1</v>
      </c>
      <c r="AQ291" s="11">
        <v>45505.291666666701</v>
      </c>
      <c r="AR291" s="11">
        <v>45505.291666666701</v>
      </c>
      <c r="AS291" s="10" t="s">
        <v>82</v>
      </c>
      <c r="AT291" s="10"/>
      <c r="AU291" s="10"/>
      <c r="AV291" s="10" t="s">
        <v>82</v>
      </c>
      <c r="AW291" s="10"/>
    </row>
    <row r="292" spans="1:49" s="26" customFormat="1" ht="25" x14ac:dyDescent="0.25">
      <c r="A292" s="32" t="s">
        <v>658</v>
      </c>
      <c r="B292" s="10">
        <v>1873</v>
      </c>
      <c r="C292" s="11">
        <v>44292</v>
      </c>
      <c r="D292" s="11">
        <v>44301.291666666701</v>
      </c>
      <c r="E292" s="10" t="s">
        <v>49</v>
      </c>
      <c r="F292" s="10" t="s">
        <v>585</v>
      </c>
      <c r="G292" s="10" t="s">
        <v>63</v>
      </c>
      <c r="H292" s="10"/>
      <c r="I292" s="10"/>
      <c r="J292" s="10" t="s">
        <v>70</v>
      </c>
      <c r="K292" s="10"/>
      <c r="L292" s="10"/>
      <c r="M292" s="10">
        <v>100.9</v>
      </c>
      <c r="N292" s="10"/>
      <c r="O292" s="10"/>
      <c r="P292" s="10">
        <v>100</v>
      </c>
      <c r="Q292" s="10" t="s">
        <v>65</v>
      </c>
      <c r="R292" s="10"/>
      <c r="S292" s="10" t="str" cm="1">
        <f t="array" ref="S292">IFERROR(INDEX(Queue_Subname_list!$K$3:$K$22,MATCH(1,($J292=Queue_Subname_list!$L$3:$L$22)*($K292=Queue_Subname_list!$M$3:$M$22)*($L292=Queue_Subname_list!$N$3:$N$22),0)),"Other")</f>
        <v>Battery</v>
      </c>
      <c r="T292" s="10">
        <f>IF(J292=Queue_Subname_list!$L$9,MIN(M292,P292),0)+IF(K292=Queue_Subname_list!$L$9,MIN(N292,P292),0)+IF(L292=Queue_Subname_list!$L$9,MIN(O292,P292),0)</f>
        <v>100</v>
      </c>
      <c r="U292" s="10">
        <f>IF(J292=Queue_Subname_list!$L$4,MIN(M292,P292),0)+IF(K292=Queue_Subname_list!$L$4,MIN(N292,P292),0)+IF(L292=Queue_Subname_list!$L$4,MIN(O292,P292),0)</f>
        <v>0</v>
      </c>
      <c r="V292" s="10">
        <f>IF(Q292="Energy Only",0,IF(S292="Wind Turbine",MIN(U292,P292),IF(OR(S292="Wind-Hybrid", S292="Wind-Solar-Hybrid"),MIN(MAX(P292-T292,0)/INDEX(Queue_Subname_list!$R$6:$T$6,1,MATCH(AH292,Queue_Subname_list!$R$4:$T$4,0)),U292),0)))</f>
        <v>0</v>
      </c>
      <c r="W292" s="10">
        <f t="shared" si="21"/>
        <v>0</v>
      </c>
      <c r="X292" s="10">
        <f>IF(AND(S292="Offshore Wind",OR(Q292="Full Capacity",Q292="Partial Capacity")),IF(J292=Queue_Subname_list!$L$5,M292,0)+IF(K292=Queue_Subname_list!$L$5,N292,0),0)</f>
        <v>0</v>
      </c>
      <c r="Y292" s="10">
        <f>IF(AND(S292="Offshore Wind",Q292="Energy Only"),IF(J292=Queue_Subname_list!$L$5,M292,0)+IF(K292=Queue_Subname_list!$L$5,N292,0),0)</f>
        <v>0</v>
      </c>
      <c r="Z292" s="10">
        <f>IF(J292=Queue_Subname_list!$L$8,MIN(M292,P292),0)+IF(K292=Queue_Subname_list!$L$8,MIN(N292,P292),0)+IF(L292=Queue_Subname_list!$L$8,MIN(O292,P292),0)</f>
        <v>0</v>
      </c>
      <c r="AA292" s="10">
        <f>IF(Q292="Energy Only",0,IF(S292="Solar",MIN(Z292,P292),IF(S292="Solar-Hybrid",MIN(MAX(P292-T292,0)/INDEX(Queue_Subname_list!$R$5:$T$5,1,MATCH(AH292,Queue_Subname_list!$R$4:$T$4,0)),MAX(P292-T292*0.5,0)/INDEX(Queue_Subname_list!$U$5:$W$5,1,MATCH(AH292,Queue_Subname_list!$U$4:$W$4,0)),Z292),0)))</f>
        <v>0</v>
      </c>
      <c r="AB292" s="10">
        <f t="shared" si="22"/>
        <v>0</v>
      </c>
      <c r="AC292" s="10">
        <f>IF(J292=Queue_Subname_list!$L$3,MIN(M292,P292),0)+IF(K292=Queue_Subname_list!$L$3,MIN(N292,P292),0)+IF(L292=Queue_Subname_list!$L$3,MIN(O292,P292),0)</f>
        <v>0</v>
      </c>
      <c r="AD292" s="10">
        <f t="shared" si="23"/>
        <v>0</v>
      </c>
      <c r="AE292" s="10" t="s">
        <v>87</v>
      </c>
      <c r="AF292" s="10" t="s">
        <v>55</v>
      </c>
      <c r="AG292" s="10" t="s">
        <v>88</v>
      </c>
      <c r="AH292" s="10" t="str">
        <f t="shared" si="24"/>
        <v>PGAE</v>
      </c>
      <c r="AI292" s="12" t="s">
        <v>659</v>
      </c>
      <c r="AJ292" s="12" t="str">
        <f>IFERROR(INDEX(Queue_Subname_list!$B$2:$B$598,MATCH($AI292,Queue_Subname_list!$A$2:$A$598,0),1),"not found")</f>
        <v>Evergreen</v>
      </c>
      <c r="AK292" s="12">
        <f>IFERROR(INDEX(Queue_Subname_list!$C$2:$C$598,MATCH($AI292,Queue_Subname_list!$A$2:$A$598,0),1),"not found")</f>
        <v>115</v>
      </c>
      <c r="AL292" s="12" t="str" cm="1">
        <f t="array" ref="AL292">IFERROR(MATCH(1,($AJ292=Substation_Info!$B$5:$B$322)*($AK292=Substation_Info!$C$5:$C$322),0),"notfound")</f>
        <v>notfound</v>
      </c>
      <c r="AM292" s="12" t="str">
        <f>IF($AL292="notfound",IFERROR(INDEX(Queue_Subname_list!$D$2:$D$594,MATCH($AI292,Queue_Subname_list!$A$2:$A$594,0),1),"not found"),0)</f>
        <v>Los Esteros</v>
      </c>
      <c r="AN292" s="12">
        <f>IF($AL292="notfound",IFERROR(INDEX(Queue_Subname_list!$E$2:$E$594,MATCH($AI292,Queue_Subname_list!$A$2:$A$594,0),1),"not found"),0)</f>
        <v>115</v>
      </c>
      <c r="AO292" s="12" cm="1">
        <f t="array" ref="AO292">IF(AM292=0, "N/A",IFERROR(MATCH(1,($AM292=Substation_Info!$B$5:$B$322)*($AN292=Substation_Info!$C$5:$C$322),0),"notfound"))</f>
        <v>150</v>
      </c>
      <c r="AP292" s="12">
        <f t="shared" si="25"/>
        <v>1</v>
      </c>
      <c r="AQ292" s="11">
        <v>45505.291666666701</v>
      </c>
      <c r="AR292" s="11">
        <v>45505.291666666701</v>
      </c>
      <c r="AS292" s="10" t="s">
        <v>82</v>
      </c>
      <c r="AT292" s="10"/>
      <c r="AU292" s="10"/>
      <c r="AV292" s="10" t="s">
        <v>82</v>
      </c>
      <c r="AW292" s="10"/>
    </row>
    <row r="293" spans="1:49" s="26" customFormat="1" ht="37.5" x14ac:dyDescent="0.25">
      <c r="A293" s="32" t="s">
        <v>660</v>
      </c>
      <c r="B293" s="10">
        <v>1874</v>
      </c>
      <c r="C293" s="11">
        <v>44293</v>
      </c>
      <c r="D293" s="11">
        <v>44301.291666666701</v>
      </c>
      <c r="E293" s="10" t="s">
        <v>49</v>
      </c>
      <c r="F293" s="10" t="s">
        <v>585</v>
      </c>
      <c r="G293" s="10" t="s">
        <v>63</v>
      </c>
      <c r="H293" s="10"/>
      <c r="I293" s="10"/>
      <c r="J293" s="10" t="s">
        <v>70</v>
      </c>
      <c r="K293" s="10"/>
      <c r="L293" s="10"/>
      <c r="M293" s="10">
        <v>504</v>
      </c>
      <c r="N293" s="10"/>
      <c r="O293" s="10"/>
      <c r="P293" s="10">
        <v>500</v>
      </c>
      <c r="Q293" s="10" t="s">
        <v>65</v>
      </c>
      <c r="R293" s="10"/>
      <c r="S293" s="10" t="str" cm="1">
        <f t="array" ref="S293">IFERROR(INDEX(Queue_Subname_list!$K$3:$K$22,MATCH(1,($J293=Queue_Subname_list!$L$3:$L$22)*($K293=Queue_Subname_list!$M$3:$M$22)*($L293=Queue_Subname_list!$N$3:$N$22),0)),"Other")</f>
        <v>Battery</v>
      </c>
      <c r="T293" s="10">
        <f>IF(J293=Queue_Subname_list!$L$9,MIN(M293,P293),0)+IF(K293=Queue_Subname_list!$L$9,MIN(N293,P293),0)+IF(L293=Queue_Subname_list!$L$9,MIN(O293,P293),0)</f>
        <v>500</v>
      </c>
      <c r="U293" s="10">
        <f>IF(J293=Queue_Subname_list!$L$4,MIN(M293,P293),0)+IF(K293=Queue_Subname_list!$L$4,MIN(N293,P293),0)+IF(L293=Queue_Subname_list!$L$4,MIN(O293,P293),0)</f>
        <v>0</v>
      </c>
      <c r="V293" s="10">
        <f>IF(Q293="Energy Only",0,IF(S293="Wind Turbine",MIN(U293,P293),IF(OR(S293="Wind-Hybrid", S293="Wind-Solar-Hybrid"),MIN(MAX(P293-T293,0)/INDEX(Queue_Subname_list!$R$6:$T$6,1,MATCH(AH293,Queue_Subname_list!$R$4:$T$4,0)),U293),0)))</f>
        <v>0</v>
      </c>
      <c r="W293" s="10">
        <f t="shared" si="21"/>
        <v>0</v>
      </c>
      <c r="X293" s="10">
        <f>IF(AND(S293="Offshore Wind",OR(Q293="Full Capacity",Q293="Partial Capacity")),IF(J293=Queue_Subname_list!$L$5,M293,0)+IF(K293=Queue_Subname_list!$L$5,N293,0),0)</f>
        <v>0</v>
      </c>
      <c r="Y293" s="10">
        <f>IF(AND(S293="Offshore Wind",Q293="Energy Only"),IF(J293=Queue_Subname_list!$L$5,M293,0)+IF(K293=Queue_Subname_list!$L$5,N293,0),0)</f>
        <v>0</v>
      </c>
      <c r="Z293" s="10">
        <f>IF(J293=Queue_Subname_list!$L$8,MIN(M293,P293),0)+IF(K293=Queue_Subname_list!$L$8,MIN(N293,P293),0)+IF(L293=Queue_Subname_list!$L$8,MIN(O293,P293),0)</f>
        <v>0</v>
      </c>
      <c r="AA293" s="10">
        <f>IF(Q293="Energy Only",0,IF(S293="Solar",MIN(Z293,P293),IF(S293="Solar-Hybrid",MIN(MAX(P293-T293,0)/INDEX(Queue_Subname_list!$R$5:$T$5,1,MATCH(AH293,Queue_Subname_list!$R$4:$T$4,0)),MAX(P293-T293*0.5,0)/INDEX(Queue_Subname_list!$U$5:$W$5,1,MATCH(AH293,Queue_Subname_list!$U$4:$W$4,0)),Z293),0)))</f>
        <v>0</v>
      </c>
      <c r="AB293" s="10">
        <f t="shared" si="22"/>
        <v>0</v>
      </c>
      <c r="AC293" s="10">
        <f>IF(J293=Queue_Subname_list!$L$3,MIN(M293,P293),0)+IF(K293=Queue_Subname_list!$L$3,MIN(N293,P293),0)+IF(L293=Queue_Subname_list!$L$3,MIN(O293,P293),0)</f>
        <v>0</v>
      </c>
      <c r="AD293" s="10">
        <f t="shared" si="23"/>
        <v>0</v>
      </c>
      <c r="AE293" s="10" t="s">
        <v>333</v>
      </c>
      <c r="AF293" s="10" t="s">
        <v>55</v>
      </c>
      <c r="AG293" s="10" t="s">
        <v>88</v>
      </c>
      <c r="AH293" s="10" t="str">
        <f t="shared" si="24"/>
        <v>PGAE</v>
      </c>
      <c r="AI293" s="12" t="s">
        <v>661</v>
      </c>
      <c r="AJ293" s="12" t="str">
        <f>IFERROR(INDEX(Queue_Subname_list!$B$2:$B$598,MATCH($AI293,Queue_Subname_list!$A$2:$A$598,0),1),"not found")</f>
        <v>Pittsburg</v>
      </c>
      <c r="AK293" s="12">
        <f>IFERROR(INDEX(Queue_Subname_list!$C$2:$C$598,MATCH($AI293,Queue_Subname_list!$A$2:$A$598,0),1),"not found")</f>
        <v>230</v>
      </c>
      <c r="AL293" s="12" cm="1">
        <f t="array" ref="AL293">IFERROR(MATCH(1,($AJ293=Substation_Info!$B$5:$B$322)*($AK293=Substation_Info!$C$5:$C$322),0),"notfound")</f>
        <v>213</v>
      </c>
      <c r="AM293" s="12">
        <f>IF($AL293="notfound",IFERROR(INDEX(Queue_Subname_list!$D$2:$D$594,MATCH($AI293,Queue_Subname_list!$A$2:$A$594,0),1),"not found"),0)</f>
        <v>0</v>
      </c>
      <c r="AN293" s="12">
        <f>IF($AL293="notfound",IFERROR(INDEX(Queue_Subname_list!$E$2:$E$594,MATCH($AI293,Queue_Subname_list!$A$2:$A$594,0),1),"not found"),0)</f>
        <v>0</v>
      </c>
      <c r="AO293" s="12" t="str" cm="1">
        <f t="array" ref="AO293">IF(AM293=0, "N/A",IFERROR(MATCH(1,($AM293=Substation_Info!$B$5:$B$322)*($AN293=Substation_Info!$C$5:$C$322),0),"notfound"))</f>
        <v>N/A</v>
      </c>
      <c r="AP293" s="12">
        <f t="shared" si="25"/>
        <v>1</v>
      </c>
      <c r="AQ293" s="11">
        <v>45505.291666666701</v>
      </c>
      <c r="AR293" s="11">
        <v>45505.291666666701</v>
      </c>
      <c r="AS293" s="10" t="s">
        <v>82</v>
      </c>
      <c r="AT293" s="10"/>
      <c r="AU293" s="10"/>
      <c r="AV293" s="10" t="s">
        <v>82</v>
      </c>
      <c r="AW293" s="10"/>
    </row>
    <row r="294" spans="1:49" s="26" customFormat="1" ht="25" x14ac:dyDescent="0.25">
      <c r="A294" s="32" t="s">
        <v>662</v>
      </c>
      <c r="B294" s="10">
        <v>1875</v>
      </c>
      <c r="C294" s="11">
        <v>44292</v>
      </c>
      <c r="D294" s="11">
        <v>44301.291666666701</v>
      </c>
      <c r="E294" s="10" t="s">
        <v>49</v>
      </c>
      <c r="F294" s="10" t="s">
        <v>585</v>
      </c>
      <c r="G294" s="10" t="s">
        <v>63</v>
      </c>
      <c r="H294" s="10"/>
      <c r="I294" s="10"/>
      <c r="J294" s="10" t="s">
        <v>70</v>
      </c>
      <c r="K294" s="10"/>
      <c r="L294" s="10"/>
      <c r="M294" s="10">
        <v>504</v>
      </c>
      <c r="N294" s="10"/>
      <c r="O294" s="10"/>
      <c r="P294" s="10">
        <v>500</v>
      </c>
      <c r="Q294" s="10" t="s">
        <v>65</v>
      </c>
      <c r="R294" s="10"/>
      <c r="S294" s="10" t="str" cm="1">
        <f t="array" ref="S294">IFERROR(INDEX(Queue_Subname_list!$K$3:$K$22,MATCH(1,($J294=Queue_Subname_list!$L$3:$L$22)*($K294=Queue_Subname_list!$M$3:$M$22)*($L294=Queue_Subname_list!$N$3:$N$22),0)),"Other")</f>
        <v>Battery</v>
      </c>
      <c r="T294" s="10">
        <f>IF(J294=Queue_Subname_list!$L$9,MIN(M294,P294),0)+IF(K294=Queue_Subname_list!$L$9,MIN(N294,P294),0)+IF(L294=Queue_Subname_list!$L$9,MIN(O294,P294),0)</f>
        <v>500</v>
      </c>
      <c r="U294" s="10">
        <f>IF(J294=Queue_Subname_list!$L$4,MIN(M294,P294),0)+IF(K294=Queue_Subname_list!$L$4,MIN(N294,P294),0)+IF(L294=Queue_Subname_list!$L$4,MIN(O294,P294),0)</f>
        <v>0</v>
      </c>
      <c r="V294" s="10">
        <f>IF(Q294="Energy Only",0,IF(S294="Wind Turbine",MIN(U294,P294),IF(OR(S294="Wind-Hybrid", S294="Wind-Solar-Hybrid"),MIN(MAX(P294-T294,0)/INDEX(Queue_Subname_list!$R$6:$T$6,1,MATCH(AH294,Queue_Subname_list!$R$4:$T$4,0)),U294),0)))</f>
        <v>0</v>
      </c>
      <c r="W294" s="10">
        <f t="shared" si="21"/>
        <v>0</v>
      </c>
      <c r="X294" s="10">
        <f>IF(AND(S294="Offshore Wind",OR(Q294="Full Capacity",Q294="Partial Capacity")),IF(J294=Queue_Subname_list!$L$5,M294,0)+IF(K294=Queue_Subname_list!$L$5,N294,0),0)</f>
        <v>0</v>
      </c>
      <c r="Y294" s="10">
        <f>IF(AND(S294="Offshore Wind",Q294="Energy Only"),IF(J294=Queue_Subname_list!$L$5,M294,0)+IF(K294=Queue_Subname_list!$L$5,N294,0),0)</f>
        <v>0</v>
      </c>
      <c r="Z294" s="10">
        <f>IF(J294=Queue_Subname_list!$L$8,MIN(M294,P294),0)+IF(K294=Queue_Subname_list!$L$8,MIN(N294,P294),0)+IF(L294=Queue_Subname_list!$L$8,MIN(O294,P294),0)</f>
        <v>0</v>
      </c>
      <c r="AA294" s="10">
        <f>IF(Q294="Energy Only",0,IF(S294="Solar",MIN(Z294,P294),IF(S294="Solar-Hybrid",MIN(MAX(P294-T294,0)/INDEX(Queue_Subname_list!$R$5:$T$5,1,MATCH(AH294,Queue_Subname_list!$R$4:$T$4,0)),MAX(P294-T294*0.5,0)/INDEX(Queue_Subname_list!$U$5:$W$5,1,MATCH(AH294,Queue_Subname_list!$U$4:$W$4,0)),Z294),0)))</f>
        <v>0</v>
      </c>
      <c r="AB294" s="10">
        <f t="shared" si="22"/>
        <v>0</v>
      </c>
      <c r="AC294" s="10">
        <f>IF(J294=Queue_Subname_list!$L$3,MIN(M294,P294),0)+IF(K294=Queue_Subname_list!$L$3,MIN(N294,P294),0)+IF(L294=Queue_Subname_list!$L$3,MIN(O294,P294),0)</f>
        <v>0</v>
      </c>
      <c r="AD294" s="10">
        <f t="shared" si="23"/>
        <v>0</v>
      </c>
      <c r="AE294" s="10" t="s">
        <v>333</v>
      </c>
      <c r="AF294" s="10" t="s">
        <v>55</v>
      </c>
      <c r="AG294" s="10" t="s">
        <v>88</v>
      </c>
      <c r="AH294" s="10" t="str">
        <f t="shared" si="24"/>
        <v>PGAE</v>
      </c>
      <c r="AI294" s="12" t="s">
        <v>663</v>
      </c>
      <c r="AJ294" s="12" t="str">
        <f>IFERROR(INDEX(Queue_Subname_list!$B$2:$B$598,MATCH($AI294,Queue_Subname_list!$A$2:$A$598,0),1),"not found")</f>
        <v>Tesla</v>
      </c>
      <c r="AK294" s="12">
        <f>IFERROR(INDEX(Queue_Subname_list!$C$2:$C$598,MATCH($AI294,Queue_Subname_list!$A$2:$A$598,0),1),"not found")</f>
        <v>230</v>
      </c>
      <c r="AL294" s="12" cm="1">
        <f t="array" ref="AL294">IFERROR(MATCH(1,($AJ294=Substation_Info!$B$5:$B$322)*($AK294=Substation_Info!$C$5:$C$322),0),"notfound")</f>
        <v>283</v>
      </c>
      <c r="AM294" s="12">
        <f>IF($AL294="notfound",IFERROR(INDEX(Queue_Subname_list!$D$2:$D$594,MATCH($AI294,Queue_Subname_list!$A$2:$A$594,0),1),"not found"),0)</f>
        <v>0</v>
      </c>
      <c r="AN294" s="12">
        <f>IF($AL294="notfound",IFERROR(INDEX(Queue_Subname_list!$E$2:$E$594,MATCH($AI294,Queue_Subname_list!$A$2:$A$594,0),1),"not found"),0)</f>
        <v>0</v>
      </c>
      <c r="AO294" s="12" t="str" cm="1">
        <f t="array" ref="AO294">IF(AM294=0, "N/A",IFERROR(MATCH(1,($AM294=Substation_Info!$B$5:$B$322)*($AN294=Substation_Info!$C$5:$C$322),0),"notfound"))</f>
        <v>N/A</v>
      </c>
      <c r="AP294" s="12">
        <f t="shared" si="25"/>
        <v>1</v>
      </c>
      <c r="AQ294" s="11">
        <v>45505.291666666701</v>
      </c>
      <c r="AR294" s="11">
        <v>45505.291666666701</v>
      </c>
      <c r="AS294" s="10" t="s">
        <v>82</v>
      </c>
      <c r="AT294" s="10"/>
      <c r="AU294" s="10"/>
      <c r="AV294" s="10" t="s">
        <v>82</v>
      </c>
      <c r="AW294" s="10"/>
    </row>
    <row r="295" spans="1:49" s="26" customFormat="1" ht="25" x14ac:dyDescent="0.25">
      <c r="A295" s="32" t="s">
        <v>664</v>
      </c>
      <c r="B295" s="10">
        <v>1876</v>
      </c>
      <c r="C295" s="11">
        <v>44292</v>
      </c>
      <c r="D295" s="11">
        <v>44301.291666666701</v>
      </c>
      <c r="E295" s="10" t="s">
        <v>49</v>
      </c>
      <c r="F295" s="10" t="s">
        <v>585</v>
      </c>
      <c r="G295" s="10" t="s">
        <v>63</v>
      </c>
      <c r="H295" s="10"/>
      <c r="I295" s="10"/>
      <c r="J295" s="10" t="s">
        <v>70</v>
      </c>
      <c r="K295" s="10"/>
      <c r="L295" s="10"/>
      <c r="M295" s="10">
        <v>101</v>
      </c>
      <c r="N295" s="10"/>
      <c r="O295" s="10"/>
      <c r="P295" s="10">
        <v>100</v>
      </c>
      <c r="Q295" s="10" t="s">
        <v>65</v>
      </c>
      <c r="R295" s="10"/>
      <c r="S295" s="10" t="str" cm="1">
        <f t="array" ref="S295">IFERROR(INDEX(Queue_Subname_list!$K$3:$K$22,MATCH(1,($J295=Queue_Subname_list!$L$3:$L$22)*($K295=Queue_Subname_list!$M$3:$M$22)*($L295=Queue_Subname_list!$N$3:$N$22),0)),"Other")</f>
        <v>Battery</v>
      </c>
      <c r="T295" s="10">
        <f>IF(J295=Queue_Subname_list!$L$9,MIN(M295,P295),0)+IF(K295=Queue_Subname_list!$L$9,MIN(N295,P295),0)+IF(L295=Queue_Subname_list!$L$9,MIN(O295,P295),0)</f>
        <v>100</v>
      </c>
      <c r="U295" s="10">
        <f>IF(J295=Queue_Subname_list!$L$4,MIN(M295,P295),0)+IF(K295=Queue_Subname_list!$L$4,MIN(N295,P295),0)+IF(L295=Queue_Subname_list!$L$4,MIN(O295,P295),0)</f>
        <v>0</v>
      </c>
      <c r="V295" s="10">
        <f>IF(Q295="Energy Only",0,IF(S295="Wind Turbine",MIN(U295,P295),IF(OR(S295="Wind-Hybrid", S295="Wind-Solar-Hybrid"),MIN(MAX(P295-T295,0)/INDEX(Queue_Subname_list!$R$6:$T$6,1,MATCH(AH295,Queue_Subname_list!$R$4:$T$4,0)),U295),0)))</f>
        <v>0</v>
      </c>
      <c r="W295" s="10">
        <f t="shared" si="21"/>
        <v>0</v>
      </c>
      <c r="X295" s="10">
        <f>IF(AND(S295="Offshore Wind",OR(Q295="Full Capacity",Q295="Partial Capacity")),IF(J295=Queue_Subname_list!$L$5,M295,0)+IF(K295=Queue_Subname_list!$L$5,N295,0),0)</f>
        <v>0</v>
      </c>
      <c r="Y295" s="10">
        <f>IF(AND(S295="Offshore Wind",Q295="Energy Only"),IF(J295=Queue_Subname_list!$L$5,M295,0)+IF(K295=Queue_Subname_list!$L$5,N295,0),0)</f>
        <v>0</v>
      </c>
      <c r="Z295" s="10">
        <f>IF(J295=Queue_Subname_list!$L$8,MIN(M295,P295),0)+IF(K295=Queue_Subname_list!$L$8,MIN(N295,P295),0)+IF(L295=Queue_Subname_list!$L$8,MIN(O295,P295),0)</f>
        <v>0</v>
      </c>
      <c r="AA295" s="10">
        <f>IF(Q295="Energy Only",0,IF(S295="Solar",MIN(Z295,P295),IF(S295="Solar-Hybrid",MIN(MAX(P295-T295,0)/INDEX(Queue_Subname_list!$R$5:$T$5,1,MATCH(AH295,Queue_Subname_list!$R$4:$T$4,0)),MAX(P295-T295*0.5,0)/INDEX(Queue_Subname_list!$U$5:$W$5,1,MATCH(AH295,Queue_Subname_list!$U$4:$W$4,0)),Z295),0)))</f>
        <v>0</v>
      </c>
      <c r="AB295" s="10">
        <f t="shared" si="22"/>
        <v>0</v>
      </c>
      <c r="AC295" s="10">
        <f>IF(J295=Queue_Subname_list!$L$3,MIN(M295,P295),0)+IF(K295=Queue_Subname_list!$L$3,MIN(N295,P295),0)+IF(L295=Queue_Subname_list!$L$3,MIN(O295,P295),0)</f>
        <v>0</v>
      </c>
      <c r="AD295" s="10">
        <f t="shared" si="23"/>
        <v>0</v>
      </c>
      <c r="AE295" s="10" t="s">
        <v>665</v>
      </c>
      <c r="AF295" s="10" t="s">
        <v>55</v>
      </c>
      <c r="AG295" s="10" t="s">
        <v>88</v>
      </c>
      <c r="AH295" s="10" t="str">
        <f t="shared" si="24"/>
        <v>PGAE</v>
      </c>
      <c r="AI295" s="12" t="s">
        <v>666</v>
      </c>
      <c r="AJ295" s="12" t="str">
        <f>IFERROR(INDEX(Queue_Subname_list!$B$2:$B$598,MATCH($AI295,Queue_Subname_list!$A$2:$A$598,0),1),"not found")</f>
        <v>Valley Springs</v>
      </c>
      <c r="AK295" s="12">
        <f>IFERROR(INDEX(Queue_Subname_list!$C$2:$C$598,MATCH($AI295,Queue_Subname_list!$A$2:$A$598,0),1),"not found")</f>
        <v>60</v>
      </c>
      <c r="AL295" s="12" t="str" cm="1">
        <f t="array" ref="AL295">IFERROR(MATCH(1,($AJ295=Substation_Info!$B$5:$B$322)*($AK295=Substation_Info!$C$5:$C$322),0),"notfound")</f>
        <v>notfound</v>
      </c>
      <c r="AM295" s="12" t="str">
        <f>IF($AL295="notfound",IFERROR(INDEX(Queue_Subname_list!$D$2:$D$594,MATCH($AI295,Queue_Subname_list!$A$2:$A$594,0),1),"not found"),0)</f>
        <v>Bellota</v>
      </c>
      <c r="AN295" s="12">
        <f>IF($AL295="notfound",IFERROR(INDEX(Queue_Subname_list!$E$2:$E$594,MATCH($AI295,Queue_Subname_list!$A$2:$A$594,0),1),"not found"),0)</f>
        <v>115</v>
      </c>
      <c r="AO295" s="12" cm="1">
        <f t="array" ref="AO295">IF(AM295=0, "N/A",IFERROR(MATCH(1,($AM295=Substation_Info!$B$5:$B$322)*($AN295=Substation_Info!$C$5:$C$322),0),"notfound"))</f>
        <v>15</v>
      </c>
      <c r="AP295" s="12">
        <f t="shared" si="25"/>
        <v>1</v>
      </c>
      <c r="AQ295" s="11">
        <v>45625.333333333299</v>
      </c>
      <c r="AR295" s="11">
        <v>45625.333333333299</v>
      </c>
      <c r="AS295" s="10" t="s">
        <v>82</v>
      </c>
      <c r="AT295" s="10"/>
      <c r="AU295" s="10"/>
      <c r="AV295" s="10" t="s">
        <v>82</v>
      </c>
      <c r="AW295" s="10"/>
    </row>
    <row r="296" spans="1:49" s="26" customFormat="1" ht="25" x14ac:dyDescent="0.25">
      <c r="A296" s="32" t="s">
        <v>667</v>
      </c>
      <c r="B296" s="10">
        <v>1877</v>
      </c>
      <c r="C296" s="11">
        <v>44292</v>
      </c>
      <c r="D296" s="11">
        <v>44301.291666666701</v>
      </c>
      <c r="E296" s="10" t="s">
        <v>49</v>
      </c>
      <c r="F296" s="10" t="s">
        <v>585</v>
      </c>
      <c r="G296" s="10" t="s">
        <v>63</v>
      </c>
      <c r="H296" s="10"/>
      <c r="I296" s="10"/>
      <c r="J296" s="10" t="s">
        <v>70</v>
      </c>
      <c r="K296" s="10"/>
      <c r="L296" s="10"/>
      <c r="M296" s="10">
        <v>252</v>
      </c>
      <c r="N296" s="10"/>
      <c r="O296" s="10"/>
      <c r="P296" s="10">
        <v>250</v>
      </c>
      <c r="Q296" s="10" t="s">
        <v>65</v>
      </c>
      <c r="R296" s="10"/>
      <c r="S296" s="10" t="str" cm="1">
        <f t="array" ref="S296">IFERROR(INDEX(Queue_Subname_list!$K$3:$K$22,MATCH(1,($J296=Queue_Subname_list!$L$3:$L$22)*($K296=Queue_Subname_list!$M$3:$M$22)*($L296=Queue_Subname_list!$N$3:$N$22),0)),"Other")</f>
        <v>Battery</v>
      </c>
      <c r="T296" s="10">
        <f>IF(J296=Queue_Subname_list!$L$9,MIN(M296,P296),0)+IF(K296=Queue_Subname_list!$L$9,MIN(N296,P296),0)+IF(L296=Queue_Subname_list!$L$9,MIN(O296,P296),0)</f>
        <v>250</v>
      </c>
      <c r="U296" s="10">
        <f>IF(J296=Queue_Subname_list!$L$4,MIN(M296,P296),0)+IF(K296=Queue_Subname_list!$L$4,MIN(N296,P296),0)+IF(L296=Queue_Subname_list!$L$4,MIN(O296,P296),0)</f>
        <v>0</v>
      </c>
      <c r="V296" s="10">
        <f>IF(Q296="Energy Only",0,IF(S296="Wind Turbine",MIN(U296,P296),IF(OR(S296="Wind-Hybrid", S296="Wind-Solar-Hybrid"),MIN(MAX(P296-T296,0)/INDEX(Queue_Subname_list!$R$6:$T$6,1,MATCH(AH296,Queue_Subname_list!$R$4:$T$4,0)),U296),0)))</f>
        <v>0</v>
      </c>
      <c r="W296" s="10">
        <f t="shared" si="21"/>
        <v>0</v>
      </c>
      <c r="X296" s="10">
        <f>IF(AND(S296="Offshore Wind",OR(Q296="Full Capacity",Q296="Partial Capacity")),IF(J296=Queue_Subname_list!$L$5,M296,0)+IF(K296=Queue_Subname_list!$L$5,N296,0),0)</f>
        <v>0</v>
      </c>
      <c r="Y296" s="10">
        <f>IF(AND(S296="Offshore Wind",Q296="Energy Only"),IF(J296=Queue_Subname_list!$L$5,M296,0)+IF(K296=Queue_Subname_list!$L$5,N296,0),0)</f>
        <v>0</v>
      </c>
      <c r="Z296" s="10">
        <f>IF(J296=Queue_Subname_list!$L$8,MIN(M296,P296),0)+IF(K296=Queue_Subname_list!$L$8,MIN(N296,P296),0)+IF(L296=Queue_Subname_list!$L$8,MIN(O296,P296),0)</f>
        <v>0</v>
      </c>
      <c r="AA296" s="10">
        <f>IF(Q296="Energy Only",0,IF(S296="Solar",MIN(Z296,P296),IF(S296="Solar-Hybrid",MIN(MAX(P296-T296,0)/INDEX(Queue_Subname_list!$R$5:$T$5,1,MATCH(AH296,Queue_Subname_list!$R$4:$T$4,0)),MAX(P296-T296*0.5,0)/INDEX(Queue_Subname_list!$U$5:$W$5,1,MATCH(AH296,Queue_Subname_list!$U$4:$W$4,0)),Z296),0)))</f>
        <v>0</v>
      </c>
      <c r="AB296" s="10">
        <f t="shared" si="22"/>
        <v>0</v>
      </c>
      <c r="AC296" s="10">
        <f>IF(J296=Queue_Subname_list!$L$3,MIN(M296,P296),0)+IF(K296=Queue_Subname_list!$L$3,MIN(N296,P296),0)+IF(L296=Queue_Subname_list!$L$3,MIN(O296,P296),0)</f>
        <v>0</v>
      </c>
      <c r="AD296" s="10">
        <f t="shared" si="23"/>
        <v>0</v>
      </c>
      <c r="AE296" s="10" t="s">
        <v>171</v>
      </c>
      <c r="AF296" s="10" t="s">
        <v>55</v>
      </c>
      <c r="AG296" s="10" t="s">
        <v>88</v>
      </c>
      <c r="AH296" s="10" t="str">
        <f t="shared" si="24"/>
        <v>PGAE</v>
      </c>
      <c r="AI296" s="12" t="s">
        <v>668</v>
      </c>
      <c r="AJ296" s="12" t="str">
        <f>IFERROR(INDEX(Queue_Subname_list!$B$2:$B$598,MATCH($AI296,Queue_Subname_list!$A$2:$A$598,0),1),"not found")</f>
        <v>Eastshore</v>
      </c>
      <c r="AK296" s="12">
        <f>IFERROR(INDEX(Queue_Subname_list!$C$2:$C$598,MATCH($AI296,Queue_Subname_list!$A$2:$A$598,0),1),"not found")</f>
        <v>115</v>
      </c>
      <c r="AL296" s="12" t="str" cm="1">
        <f t="array" ref="AL296">IFERROR(MATCH(1,($AJ296=Substation_Info!$B$5:$B$322)*($AK296=Substation_Info!$C$5:$C$322),0),"notfound")</f>
        <v>notfound</v>
      </c>
      <c r="AM296" s="12">
        <f>IF($AL296="notfound",IFERROR(INDEX(Queue_Subname_list!$D$2:$D$594,MATCH($AI296,Queue_Subname_list!$A$2:$A$594,0),1),"not found"),0)</f>
        <v>0</v>
      </c>
      <c r="AN296" s="12">
        <f>IF($AL296="notfound",IFERROR(INDEX(Queue_Subname_list!$E$2:$E$594,MATCH($AI296,Queue_Subname_list!$A$2:$A$594,0),1),"not found"),0)</f>
        <v>0</v>
      </c>
      <c r="AO296" s="12" t="str" cm="1">
        <f t="array" ref="AO296">IF(AM296=0, "N/A",IFERROR(MATCH(1,($AM296=Substation_Info!$B$5:$B$322)*($AN296=Substation_Info!$C$5:$C$322),0),"notfound"))</f>
        <v>N/A</v>
      </c>
      <c r="AP296" s="12">
        <f t="shared" si="25"/>
        <v>0</v>
      </c>
      <c r="AQ296" s="11">
        <v>45505.291666666701</v>
      </c>
      <c r="AR296" s="11">
        <v>45505.291666666701</v>
      </c>
      <c r="AS296" s="10" t="s">
        <v>82</v>
      </c>
      <c r="AT296" s="10"/>
      <c r="AU296" s="10"/>
      <c r="AV296" s="10" t="s">
        <v>82</v>
      </c>
      <c r="AW296" s="10"/>
    </row>
    <row r="297" spans="1:49" s="26" customFormat="1" ht="25" x14ac:dyDescent="0.25">
      <c r="A297" s="32" t="s">
        <v>669</v>
      </c>
      <c r="B297" s="10">
        <v>1878</v>
      </c>
      <c r="C297" s="11">
        <v>44292</v>
      </c>
      <c r="D297" s="11">
        <v>44301.291666666701</v>
      </c>
      <c r="E297" s="10" t="s">
        <v>49</v>
      </c>
      <c r="F297" s="10" t="s">
        <v>585</v>
      </c>
      <c r="G297" s="10" t="s">
        <v>63</v>
      </c>
      <c r="H297" s="10"/>
      <c r="I297" s="10"/>
      <c r="J297" s="10" t="s">
        <v>70</v>
      </c>
      <c r="K297" s="10"/>
      <c r="L297" s="10"/>
      <c r="M297" s="10">
        <v>201.6</v>
      </c>
      <c r="N297" s="10"/>
      <c r="O297" s="10"/>
      <c r="P297" s="10">
        <v>200</v>
      </c>
      <c r="Q297" s="10" t="s">
        <v>65</v>
      </c>
      <c r="R297" s="10"/>
      <c r="S297" s="10" t="str" cm="1">
        <f t="array" ref="S297">IFERROR(INDEX(Queue_Subname_list!$K$3:$K$22,MATCH(1,($J297=Queue_Subname_list!$L$3:$L$22)*($K297=Queue_Subname_list!$M$3:$M$22)*($L297=Queue_Subname_list!$N$3:$N$22),0)),"Other")</f>
        <v>Battery</v>
      </c>
      <c r="T297" s="10">
        <f>IF(J297=Queue_Subname_list!$L$9,MIN(M297,P297),0)+IF(K297=Queue_Subname_list!$L$9,MIN(N297,P297),0)+IF(L297=Queue_Subname_list!$L$9,MIN(O297,P297),0)</f>
        <v>200</v>
      </c>
      <c r="U297" s="10">
        <f>IF(J297=Queue_Subname_list!$L$4,MIN(M297,P297),0)+IF(K297=Queue_Subname_list!$L$4,MIN(N297,P297),0)+IF(L297=Queue_Subname_list!$L$4,MIN(O297,P297),0)</f>
        <v>0</v>
      </c>
      <c r="V297" s="10">
        <f>IF(Q297="Energy Only",0,IF(S297="Wind Turbine",MIN(U297,P297),IF(OR(S297="Wind-Hybrid", S297="Wind-Solar-Hybrid"),MIN(MAX(P297-T297,0)/INDEX(Queue_Subname_list!$R$6:$T$6,1,MATCH(AH297,Queue_Subname_list!$R$4:$T$4,0)),U297),0)))</f>
        <v>0</v>
      </c>
      <c r="W297" s="10">
        <f t="shared" si="21"/>
        <v>0</v>
      </c>
      <c r="X297" s="10">
        <f>IF(AND(S297="Offshore Wind",OR(Q297="Full Capacity",Q297="Partial Capacity")),IF(J297=Queue_Subname_list!$L$5,M297,0)+IF(K297=Queue_Subname_list!$L$5,N297,0),0)</f>
        <v>0</v>
      </c>
      <c r="Y297" s="10">
        <f>IF(AND(S297="Offshore Wind",Q297="Energy Only"),IF(J297=Queue_Subname_list!$L$5,M297,0)+IF(K297=Queue_Subname_list!$L$5,N297,0),0)</f>
        <v>0</v>
      </c>
      <c r="Z297" s="10">
        <f>IF(J297=Queue_Subname_list!$L$8,MIN(M297,P297),0)+IF(K297=Queue_Subname_list!$L$8,MIN(N297,P297),0)+IF(L297=Queue_Subname_list!$L$8,MIN(O297,P297),0)</f>
        <v>0</v>
      </c>
      <c r="AA297" s="10">
        <f>IF(Q297="Energy Only",0,IF(S297="Solar",MIN(Z297,P297),IF(S297="Solar-Hybrid",MIN(MAX(P297-T297,0)/INDEX(Queue_Subname_list!$R$5:$T$5,1,MATCH(AH297,Queue_Subname_list!$R$4:$T$4,0)),MAX(P297-T297*0.5,0)/INDEX(Queue_Subname_list!$U$5:$W$5,1,MATCH(AH297,Queue_Subname_list!$U$4:$W$4,0)),Z297),0)))</f>
        <v>0</v>
      </c>
      <c r="AB297" s="10">
        <f t="shared" si="22"/>
        <v>0</v>
      </c>
      <c r="AC297" s="10">
        <f>IF(J297=Queue_Subname_list!$L$3,MIN(M297,P297),0)+IF(K297=Queue_Subname_list!$L$3,MIN(N297,P297),0)+IF(L297=Queue_Subname_list!$L$3,MIN(O297,P297),0)</f>
        <v>0</v>
      </c>
      <c r="AD297" s="10">
        <f t="shared" si="23"/>
        <v>0</v>
      </c>
      <c r="AE297" s="10" t="s">
        <v>333</v>
      </c>
      <c r="AF297" s="10" t="s">
        <v>55</v>
      </c>
      <c r="AG297" s="10" t="s">
        <v>88</v>
      </c>
      <c r="AH297" s="10" t="str">
        <f t="shared" si="24"/>
        <v>PGAE</v>
      </c>
      <c r="AI297" s="12" t="s">
        <v>670</v>
      </c>
      <c r="AJ297" s="12" t="str">
        <f>IFERROR(INDEX(Queue_Subname_list!$B$2:$B$598,MATCH($AI297,Queue_Subname_list!$A$2:$A$598,0),1),"not found")</f>
        <v>Pittsburg</v>
      </c>
      <c r="AK297" s="12">
        <f>IFERROR(INDEX(Queue_Subname_list!$C$2:$C$598,MATCH($AI297,Queue_Subname_list!$A$2:$A$598,0),1),"not found")</f>
        <v>230</v>
      </c>
      <c r="AL297" s="12" cm="1">
        <f t="array" ref="AL297">IFERROR(MATCH(1,($AJ297=Substation_Info!$B$5:$B$322)*($AK297=Substation_Info!$C$5:$C$322),0),"notfound")</f>
        <v>213</v>
      </c>
      <c r="AM297" s="12">
        <f>IF($AL297="notfound",IFERROR(INDEX(Queue_Subname_list!$D$2:$D$594,MATCH($AI297,Queue_Subname_list!$A$2:$A$594,0),1),"not found"),0)</f>
        <v>0</v>
      </c>
      <c r="AN297" s="12">
        <f>IF($AL297="notfound",IFERROR(INDEX(Queue_Subname_list!$E$2:$E$594,MATCH($AI297,Queue_Subname_list!$A$2:$A$594,0),1),"not found"),0)</f>
        <v>0</v>
      </c>
      <c r="AO297" s="12" t="str" cm="1">
        <f t="array" ref="AO297">IF(AM297=0, "N/A",IFERROR(MATCH(1,($AM297=Substation_Info!$B$5:$B$322)*($AN297=Substation_Info!$C$5:$C$322),0),"notfound"))</f>
        <v>N/A</v>
      </c>
      <c r="AP297" s="12">
        <f t="shared" si="25"/>
        <v>1</v>
      </c>
      <c r="AQ297" s="11">
        <v>45505.291666666701</v>
      </c>
      <c r="AR297" s="11">
        <v>45505.291666666701</v>
      </c>
      <c r="AS297" s="10" t="s">
        <v>82</v>
      </c>
      <c r="AT297" s="10"/>
      <c r="AU297" s="10"/>
      <c r="AV297" s="10" t="s">
        <v>82</v>
      </c>
      <c r="AW297" s="10"/>
    </row>
    <row r="298" spans="1:49" s="26" customFormat="1" ht="37.5" x14ac:dyDescent="0.25">
      <c r="A298" s="32" t="s">
        <v>671</v>
      </c>
      <c r="B298" s="10">
        <v>1879</v>
      </c>
      <c r="C298" s="11">
        <v>44292</v>
      </c>
      <c r="D298" s="11">
        <v>44301.291666666701</v>
      </c>
      <c r="E298" s="10" t="s">
        <v>49</v>
      </c>
      <c r="F298" s="10" t="s">
        <v>585</v>
      </c>
      <c r="G298" s="10" t="s">
        <v>63</v>
      </c>
      <c r="H298" s="10"/>
      <c r="I298" s="10"/>
      <c r="J298" s="10" t="s">
        <v>70</v>
      </c>
      <c r="K298" s="10"/>
      <c r="L298" s="10"/>
      <c r="M298" s="10">
        <v>504</v>
      </c>
      <c r="N298" s="10"/>
      <c r="O298" s="10"/>
      <c r="P298" s="10">
        <v>500</v>
      </c>
      <c r="Q298" s="10" t="s">
        <v>65</v>
      </c>
      <c r="R298" s="10"/>
      <c r="S298" s="10" t="str" cm="1">
        <f t="array" ref="S298">IFERROR(INDEX(Queue_Subname_list!$K$3:$K$22,MATCH(1,($J298=Queue_Subname_list!$L$3:$L$22)*($K298=Queue_Subname_list!$M$3:$M$22)*($L298=Queue_Subname_list!$N$3:$N$22),0)),"Other")</f>
        <v>Battery</v>
      </c>
      <c r="T298" s="10">
        <f>IF(J298=Queue_Subname_list!$L$9,MIN(M298,P298),0)+IF(K298=Queue_Subname_list!$L$9,MIN(N298,P298),0)+IF(L298=Queue_Subname_list!$L$9,MIN(O298,P298),0)</f>
        <v>500</v>
      </c>
      <c r="U298" s="10">
        <f>IF(J298=Queue_Subname_list!$L$4,MIN(M298,P298),0)+IF(K298=Queue_Subname_list!$L$4,MIN(N298,P298),0)+IF(L298=Queue_Subname_list!$L$4,MIN(O298,P298),0)</f>
        <v>0</v>
      </c>
      <c r="V298" s="10">
        <f>IF(Q298="Energy Only",0,IF(S298="Wind Turbine",MIN(U298,P298),IF(OR(S298="Wind-Hybrid", S298="Wind-Solar-Hybrid"),MIN(MAX(P298-T298,0)/INDEX(Queue_Subname_list!$R$6:$T$6,1,MATCH(AH298,Queue_Subname_list!$R$4:$T$4,0)),U298),0)))</f>
        <v>0</v>
      </c>
      <c r="W298" s="10">
        <f t="shared" si="21"/>
        <v>0</v>
      </c>
      <c r="X298" s="10">
        <f>IF(AND(S298="Offshore Wind",OR(Q298="Full Capacity",Q298="Partial Capacity")),IF(J298=Queue_Subname_list!$L$5,M298,0)+IF(K298=Queue_Subname_list!$L$5,N298,0),0)</f>
        <v>0</v>
      </c>
      <c r="Y298" s="10">
        <f>IF(AND(S298="Offshore Wind",Q298="Energy Only"),IF(J298=Queue_Subname_list!$L$5,M298,0)+IF(K298=Queue_Subname_list!$L$5,N298,0),0)</f>
        <v>0</v>
      </c>
      <c r="Z298" s="10">
        <f>IF(J298=Queue_Subname_list!$L$8,MIN(M298,P298),0)+IF(K298=Queue_Subname_list!$L$8,MIN(N298,P298),0)+IF(L298=Queue_Subname_list!$L$8,MIN(O298,P298),0)</f>
        <v>0</v>
      </c>
      <c r="AA298" s="10">
        <f>IF(Q298="Energy Only",0,IF(S298="Solar",MIN(Z298,P298),IF(S298="Solar-Hybrid",MIN(MAX(P298-T298,0)/INDEX(Queue_Subname_list!$R$5:$T$5,1,MATCH(AH298,Queue_Subname_list!$R$4:$T$4,0)),MAX(P298-T298*0.5,0)/INDEX(Queue_Subname_list!$U$5:$W$5,1,MATCH(AH298,Queue_Subname_list!$U$4:$W$4,0)),Z298),0)))</f>
        <v>0</v>
      </c>
      <c r="AB298" s="10">
        <f t="shared" si="22"/>
        <v>0</v>
      </c>
      <c r="AC298" s="10">
        <f>IF(J298=Queue_Subname_list!$L$3,MIN(M298,P298),0)+IF(K298=Queue_Subname_list!$L$3,MIN(N298,P298),0)+IF(L298=Queue_Subname_list!$L$3,MIN(O298,P298),0)</f>
        <v>0</v>
      </c>
      <c r="AD298" s="10">
        <f t="shared" si="23"/>
        <v>0</v>
      </c>
      <c r="AE298" s="10" t="s">
        <v>171</v>
      </c>
      <c r="AF298" s="10" t="s">
        <v>55</v>
      </c>
      <c r="AG298" s="10" t="s">
        <v>88</v>
      </c>
      <c r="AH298" s="10" t="str">
        <f t="shared" si="24"/>
        <v>PGAE</v>
      </c>
      <c r="AI298" s="12" t="s">
        <v>672</v>
      </c>
      <c r="AJ298" s="12" t="str">
        <f>IFERROR(INDEX(Queue_Subname_list!$B$2:$B$598,MATCH($AI298,Queue_Subname_list!$A$2:$A$598,0),1),"not found")</f>
        <v>Tassajara</v>
      </c>
      <c r="AK298" s="12">
        <f>IFERROR(INDEX(Queue_Subname_list!$C$2:$C$598,MATCH($AI298,Queue_Subname_list!$A$2:$A$598,0),1),"not found")</f>
        <v>230</v>
      </c>
      <c r="AL298" s="12" t="str" cm="1">
        <f t="array" ref="AL298">IFERROR(MATCH(1,($AJ298=Substation_Info!$B$5:$B$322)*($AK298=Substation_Info!$C$5:$C$322),0),"notfound")</f>
        <v>notfound</v>
      </c>
      <c r="AM298" s="12" t="str">
        <f>IF($AL298="notfound",IFERROR(INDEX(Queue_Subname_list!$D$2:$D$594,MATCH($AI298,Queue_Subname_list!$A$2:$A$594,0),1),"not found"),0)</f>
        <v>Cayetano</v>
      </c>
      <c r="AN298" s="12">
        <f>IF($AL298="notfound",IFERROR(INDEX(Queue_Subname_list!$E$2:$E$594,MATCH($AI298,Queue_Subname_list!$A$2:$A$594,0),1),"not found"),0)</f>
        <v>230</v>
      </c>
      <c r="AO298" s="12" cm="1">
        <f t="array" ref="AO298">IF(AM298=0, "N/A",IFERROR(MATCH(1,($AM298=Substation_Info!$B$5:$B$322)*($AN298=Substation_Info!$C$5:$C$322),0),"notfound"))</f>
        <v>33</v>
      </c>
      <c r="AP298" s="12">
        <f t="shared" si="25"/>
        <v>1</v>
      </c>
      <c r="AQ298" s="11">
        <v>45505.291666666701</v>
      </c>
      <c r="AR298" s="11">
        <v>45505.291666666701</v>
      </c>
      <c r="AS298" s="10" t="s">
        <v>82</v>
      </c>
      <c r="AT298" s="10"/>
      <c r="AU298" s="10"/>
      <c r="AV298" s="10" t="s">
        <v>82</v>
      </c>
      <c r="AW298" s="10"/>
    </row>
    <row r="299" spans="1:49" s="26" customFormat="1" ht="25" x14ac:dyDescent="0.25">
      <c r="A299" s="32" t="s">
        <v>673</v>
      </c>
      <c r="B299" s="10">
        <v>1880</v>
      </c>
      <c r="C299" s="11">
        <v>44292</v>
      </c>
      <c r="D299" s="11">
        <v>44301.291666666701</v>
      </c>
      <c r="E299" s="10" t="s">
        <v>49</v>
      </c>
      <c r="F299" s="10" t="s">
        <v>585</v>
      </c>
      <c r="G299" s="10" t="s">
        <v>63</v>
      </c>
      <c r="H299" s="10"/>
      <c r="I299" s="10"/>
      <c r="J299" s="10" t="s">
        <v>70</v>
      </c>
      <c r="K299" s="10"/>
      <c r="L299" s="10"/>
      <c r="M299" s="10">
        <v>126</v>
      </c>
      <c r="N299" s="10"/>
      <c r="O299" s="10"/>
      <c r="P299" s="10">
        <v>125</v>
      </c>
      <c r="Q299" s="10" t="s">
        <v>65</v>
      </c>
      <c r="R299" s="10"/>
      <c r="S299" s="10" t="str" cm="1">
        <f t="array" ref="S299">IFERROR(INDEX(Queue_Subname_list!$K$3:$K$22,MATCH(1,($J299=Queue_Subname_list!$L$3:$L$22)*($K299=Queue_Subname_list!$M$3:$M$22)*($L299=Queue_Subname_list!$N$3:$N$22),0)),"Other")</f>
        <v>Battery</v>
      </c>
      <c r="T299" s="10">
        <f>IF(J299=Queue_Subname_list!$L$9,MIN(M299,P299),0)+IF(K299=Queue_Subname_list!$L$9,MIN(N299,P299),0)+IF(L299=Queue_Subname_list!$L$9,MIN(O299,P299),0)</f>
        <v>125</v>
      </c>
      <c r="U299" s="10">
        <f>IF(J299=Queue_Subname_list!$L$4,MIN(M299,P299),0)+IF(K299=Queue_Subname_list!$L$4,MIN(N299,P299),0)+IF(L299=Queue_Subname_list!$L$4,MIN(O299,P299),0)</f>
        <v>0</v>
      </c>
      <c r="V299" s="10">
        <f>IF(Q299="Energy Only",0,IF(S299="Wind Turbine",MIN(U299,P299),IF(OR(S299="Wind-Hybrid", S299="Wind-Solar-Hybrid"),MIN(MAX(P299-T299,0)/INDEX(Queue_Subname_list!$R$6:$T$6,1,MATCH(AH299,Queue_Subname_list!$R$4:$T$4,0)),U299),0)))</f>
        <v>0</v>
      </c>
      <c r="W299" s="10">
        <f t="shared" si="21"/>
        <v>0</v>
      </c>
      <c r="X299" s="10">
        <f>IF(AND(S299="Offshore Wind",OR(Q299="Full Capacity",Q299="Partial Capacity")),IF(J299=Queue_Subname_list!$L$5,M299,0)+IF(K299=Queue_Subname_list!$L$5,N299,0),0)</f>
        <v>0</v>
      </c>
      <c r="Y299" s="10">
        <f>IF(AND(S299="Offshore Wind",Q299="Energy Only"),IF(J299=Queue_Subname_list!$L$5,M299,0)+IF(K299=Queue_Subname_list!$L$5,N299,0),0)</f>
        <v>0</v>
      </c>
      <c r="Z299" s="10">
        <f>IF(J299=Queue_Subname_list!$L$8,MIN(M299,P299),0)+IF(K299=Queue_Subname_list!$L$8,MIN(N299,P299),0)+IF(L299=Queue_Subname_list!$L$8,MIN(O299,P299),0)</f>
        <v>0</v>
      </c>
      <c r="AA299" s="10">
        <f>IF(Q299="Energy Only",0,IF(S299="Solar",MIN(Z299,P299),IF(S299="Solar-Hybrid",MIN(MAX(P299-T299,0)/INDEX(Queue_Subname_list!$R$5:$T$5,1,MATCH(AH299,Queue_Subname_list!$R$4:$T$4,0)),MAX(P299-T299*0.5,0)/INDEX(Queue_Subname_list!$U$5:$W$5,1,MATCH(AH299,Queue_Subname_list!$U$4:$W$4,0)),Z299),0)))</f>
        <v>0</v>
      </c>
      <c r="AB299" s="10">
        <f t="shared" si="22"/>
        <v>0</v>
      </c>
      <c r="AC299" s="10">
        <f>IF(J299=Queue_Subname_list!$L$3,MIN(M299,P299),0)+IF(K299=Queue_Subname_list!$L$3,MIN(N299,P299),0)+IF(L299=Queue_Subname_list!$L$3,MIN(O299,P299),0)</f>
        <v>0</v>
      </c>
      <c r="AD299" s="10">
        <f t="shared" si="23"/>
        <v>0</v>
      </c>
      <c r="AE299" s="10" t="s">
        <v>171</v>
      </c>
      <c r="AF299" s="10" t="s">
        <v>55</v>
      </c>
      <c r="AG299" s="10" t="s">
        <v>88</v>
      </c>
      <c r="AH299" s="10" t="str">
        <f t="shared" si="24"/>
        <v>PGAE</v>
      </c>
      <c r="AI299" s="12" t="s">
        <v>674</v>
      </c>
      <c r="AJ299" s="12" t="str">
        <f>IFERROR(INDEX(Queue_Subname_list!$B$2:$B$598,MATCH($AI299,Queue_Subname_list!$A$2:$A$598,0),1),"not found")</f>
        <v>Oakland C</v>
      </c>
      <c r="AK299" s="12">
        <f>IFERROR(INDEX(Queue_Subname_list!$C$2:$C$598,MATCH($AI299,Queue_Subname_list!$A$2:$A$598,0),1),"not found")</f>
        <v>115</v>
      </c>
      <c r="AL299" s="12" t="str" cm="1">
        <f t="array" ref="AL299">IFERROR(MATCH(1,($AJ299=Substation_Info!$B$5:$B$322)*($AK299=Substation_Info!$C$5:$C$322),0),"notfound")</f>
        <v>notfound</v>
      </c>
      <c r="AM299" s="12" t="str">
        <f>IF($AL299="notfound",IFERROR(INDEX(Queue_Subname_list!$D$2:$D$594,MATCH($AI299,Queue_Subname_list!$A$2:$A$594,0),1),"not found"),0)</f>
        <v>Richmond</v>
      </c>
      <c r="AN299" s="12">
        <f>IF($AL299="notfound",IFERROR(INDEX(Queue_Subname_list!$E$2:$E$594,MATCH($AI299,Queue_Subname_list!$A$2:$A$594,0),1),"not found"),0)</f>
        <v>115</v>
      </c>
      <c r="AO299" s="12" cm="1">
        <f t="array" ref="AO299">IF(AM299=0, "N/A",IFERROR(MATCH(1,($AM299=Substation_Info!$B$5:$B$322)*($AN299=Substation_Info!$C$5:$C$322),0),"notfound"))</f>
        <v>233</v>
      </c>
      <c r="AP299" s="12">
        <f t="shared" si="25"/>
        <v>1</v>
      </c>
      <c r="AQ299" s="11">
        <v>45505.291666666701</v>
      </c>
      <c r="AR299" s="11">
        <v>45505.291666666701</v>
      </c>
      <c r="AS299" s="10" t="s">
        <v>82</v>
      </c>
      <c r="AT299" s="10"/>
      <c r="AU299" s="10"/>
      <c r="AV299" s="10" t="s">
        <v>82</v>
      </c>
      <c r="AW299" s="10"/>
    </row>
    <row r="300" spans="1:49" s="26" customFormat="1" ht="25" x14ac:dyDescent="0.25">
      <c r="A300" s="32" t="s">
        <v>675</v>
      </c>
      <c r="B300" s="10">
        <v>1881</v>
      </c>
      <c r="C300" s="11">
        <v>44292</v>
      </c>
      <c r="D300" s="11">
        <v>44301.291666666701</v>
      </c>
      <c r="E300" s="10" t="s">
        <v>49</v>
      </c>
      <c r="F300" s="10" t="s">
        <v>585</v>
      </c>
      <c r="G300" s="10" t="s">
        <v>63</v>
      </c>
      <c r="H300" s="10"/>
      <c r="I300" s="10"/>
      <c r="J300" s="10" t="s">
        <v>70</v>
      </c>
      <c r="K300" s="10"/>
      <c r="L300" s="10"/>
      <c r="M300" s="10">
        <v>504</v>
      </c>
      <c r="N300" s="10"/>
      <c r="O300" s="10"/>
      <c r="P300" s="10">
        <v>500</v>
      </c>
      <c r="Q300" s="10" t="s">
        <v>65</v>
      </c>
      <c r="R300" s="10"/>
      <c r="S300" s="10" t="str" cm="1">
        <f t="array" ref="S300">IFERROR(INDEX(Queue_Subname_list!$K$3:$K$22,MATCH(1,($J300=Queue_Subname_list!$L$3:$L$22)*($K300=Queue_Subname_list!$M$3:$M$22)*($L300=Queue_Subname_list!$N$3:$N$22),0)),"Other")</f>
        <v>Battery</v>
      </c>
      <c r="T300" s="10">
        <f>IF(J300=Queue_Subname_list!$L$9,MIN(M300,P300),0)+IF(K300=Queue_Subname_list!$L$9,MIN(N300,P300),0)+IF(L300=Queue_Subname_list!$L$9,MIN(O300,P300),0)</f>
        <v>500</v>
      </c>
      <c r="U300" s="10">
        <f>IF(J300=Queue_Subname_list!$L$4,MIN(M300,P300),0)+IF(K300=Queue_Subname_list!$L$4,MIN(N300,P300),0)+IF(L300=Queue_Subname_list!$L$4,MIN(O300,P300),0)</f>
        <v>0</v>
      </c>
      <c r="V300" s="10">
        <f>IF(Q300="Energy Only",0,IF(S300="Wind Turbine",MIN(U300,P300),IF(OR(S300="Wind-Hybrid", S300="Wind-Solar-Hybrid"),MIN(MAX(P300-T300,0)/INDEX(Queue_Subname_list!$R$6:$T$6,1,MATCH(AH300,Queue_Subname_list!$R$4:$T$4,0)),U300),0)))</f>
        <v>0</v>
      </c>
      <c r="W300" s="10">
        <f t="shared" si="21"/>
        <v>0</v>
      </c>
      <c r="X300" s="10">
        <f>IF(AND(S300="Offshore Wind",OR(Q300="Full Capacity",Q300="Partial Capacity")),IF(J300=Queue_Subname_list!$L$5,M300,0)+IF(K300=Queue_Subname_list!$L$5,N300,0),0)</f>
        <v>0</v>
      </c>
      <c r="Y300" s="10">
        <f>IF(AND(S300="Offshore Wind",Q300="Energy Only"),IF(J300=Queue_Subname_list!$L$5,M300,0)+IF(K300=Queue_Subname_list!$L$5,N300,0),0)</f>
        <v>0</v>
      </c>
      <c r="Z300" s="10">
        <f>IF(J300=Queue_Subname_list!$L$8,MIN(M300,P300),0)+IF(K300=Queue_Subname_list!$L$8,MIN(N300,P300),0)+IF(L300=Queue_Subname_list!$L$8,MIN(O300,P300),0)</f>
        <v>0</v>
      </c>
      <c r="AA300" s="10">
        <f>IF(Q300="Energy Only",0,IF(S300="Solar",MIN(Z300,P300),IF(S300="Solar-Hybrid",MIN(MAX(P300-T300,0)/INDEX(Queue_Subname_list!$R$5:$T$5,1,MATCH(AH300,Queue_Subname_list!$R$4:$T$4,0)),MAX(P300-T300*0.5,0)/INDEX(Queue_Subname_list!$U$5:$W$5,1,MATCH(AH300,Queue_Subname_list!$U$4:$W$4,0)),Z300),0)))</f>
        <v>0</v>
      </c>
      <c r="AB300" s="10">
        <f t="shared" si="22"/>
        <v>0</v>
      </c>
      <c r="AC300" s="10">
        <f>IF(J300=Queue_Subname_list!$L$3,MIN(M300,P300),0)+IF(K300=Queue_Subname_list!$L$3,MIN(N300,P300),0)+IF(L300=Queue_Subname_list!$L$3,MIN(O300,P300),0)</f>
        <v>0</v>
      </c>
      <c r="AD300" s="10">
        <f t="shared" si="23"/>
        <v>0</v>
      </c>
      <c r="AE300" s="10" t="s">
        <v>171</v>
      </c>
      <c r="AF300" s="10" t="s">
        <v>55</v>
      </c>
      <c r="AG300" s="10" t="s">
        <v>88</v>
      </c>
      <c r="AH300" s="10" t="str">
        <f t="shared" si="24"/>
        <v>PGAE</v>
      </c>
      <c r="AI300" s="12" t="s">
        <v>676</v>
      </c>
      <c r="AJ300" s="12" t="str">
        <f>IFERROR(INDEX(Queue_Subname_list!$B$2:$B$598,MATCH($AI300,Queue_Subname_list!$A$2:$A$598,0),1),"not found")</f>
        <v>Tesla</v>
      </c>
      <c r="AK300" s="12">
        <f>IFERROR(INDEX(Queue_Subname_list!$C$2:$C$598,MATCH($AI300,Queue_Subname_list!$A$2:$A$598,0),1),"not found")</f>
        <v>230</v>
      </c>
      <c r="AL300" s="12" cm="1">
        <f t="array" ref="AL300">IFERROR(MATCH(1,($AJ300=Substation_Info!$B$5:$B$322)*($AK300=Substation_Info!$C$5:$C$322),0),"notfound")</f>
        <v>283</v>
      </c>
      <c r="AM300" s="12">
        <f>IF($AL300="notfound",IFERROR(INDEX(Queue_Subname_list!$D$2:$D$594,MATCH($AI300,Queue_Subname_list!$A$2:$A$594,0),1),"not found"),0)</f>
        <v>0</v>
      </c>
      <c r="AN300" s="12">
        <f>IF($AL300="notfound",IFERROR(INDEX(Queue_Subname_list!$E$2:$E$594,MATCH($AI300,Queue_Subname_list!$A$2:$A$594,0),1),"not found"),0)</f>
        <v>0</v>
      </c>
      <c r="AO300" s="12" t="str" cm="1">
        <f t="array" ref="AO300">IF(AM300=0, "N/A",IFERROR(MATCH(1,($AM300=Substation_Info!$B$5:$B$322)*($AN300=Substation_Info!$C$5:$C$322),0),"notfound"))</f>
        <v>N/A</v>
      </c>
      <c r="AP300" s="12">
        <f t="shared" si="25"/>
        <v>1</v>
      </c>
      <c r="AQ300" s="11">
        <v>45505.291666666701</v>
      </c>
      <c r="AR300" s="11">
        <v>45505.291666666701</v>
      </c>
      <c r="AS300" s="10" t="s">
        <v>82</v>
      </c>
      <c r="AT300" s="10"/>
      <c r="AU300" s="10"/>
      <c r="AV300" s="10" t="s">
        <v>82</v>
      </c>
      <c r="AW300" s="10"/>
    </row>
    <row r="301" spans="1:49" s="26" customFormat="1" ht="25" x14ac:dyDescent="0.25">
      <c r="A301" s="32" t="s">
        <v>677</v>
      </c>
      <c r="B301" s="10">
        <v>1882</v>
      </c>
      <c r="C301" s="11">
        <v>44292</v>
      </c>
      <c r="D301" s="11">
        <v>44301.291666666701</v>
      </c>
      <c r="E301" s="10" t="s">
        <v>49</v>
      </c>
      <c r="F301" s="10" t="s">
        <v>585</v>
      </c>
      <c r="G301" s="10" t="s">
        <v>63</v>
      </c>
      <c r="H301" s="10"/>
      <c r="I301" s="10"/>
      <c r="J301" s="10" t="s">
        <v>70</v>
      </c>
      <c r="K301" s="10"/>
      <c r="L301" s="10"/>
      <c r="M301" s="10">
        <v>226.8</v>
      </c>
      <c r="N301" s="10"/>
      <c r="O301" s="10"/>
      <c r="P301" s="10">
        <v>225</v>
      </c>
      <c r="Q301" s="10" t="s">
        <v>65</v>
      </c>
      <c r="R301" s="10"/>
      <c r="S301" s="10" t="str" cm="1">
        <f t="array" ref="S301">IFERROR(INDEX(Queue_Subname_list!$K$3:$K$22,MATCH(1,($J301=Queue_Subname_list!$L$3:$L$22)*($K301=Queue_Subname_list!$M$3:$M$22)*($L301=Queue_Subname_list!$N$3:$N$22),0)),"Other")</f>
        <v>Battery</v>
      </c>
      <c r="T301" s="10">
        <f>IF(J301=Queue_Subname_list!$L$9,MIN(M301,P301),0)+IF(K301=Queue_Subname_list!$L$9,MIN(N301,P301),0)+IF(L301=Queue_Subname_list!$L$9,MIN(O301,P301),0)</f>
        <v>225</v>
      </c>
      <c r="U301" s="10">
        <f>IF(J301=Queue_Subname_list!$L$4,MIN(M301,P301),0)+IF(K301=Queue_Subname_list!$L$4,MIN(N301,P301),0)+IF(L301=Queue_Subname_list!$L$4,MIN(O301,P301),0)</f>
        <v>0</v>
      </c>
      <c r="V301" s="10">
        <f>IF(Q301="Energy Only",0,IF(S301="Wind Turbine",MIN(U301,P301),IF(OR(S301="Wind-Hybrid", S301="Wind-Solar-Hybrid"),MIN(MAX(P301-T301,0)/INDEX(Queue_Subname_list!$R$6:$T$6,1,MATCH(AH301,Queue_Subname_list!$R$4:$T$4,0)),U301),0)))</f>
        <v>0</v>
      </c>
      <c r="W301" s="10">
        <f t="shared" si="21"/>
        <v>0</v>
      </c>
      <c r="X301" s="10">
        <f>IF(AND(S301="Offshore Wind",OR(Q301="Full Capacity",Q301="Partial Capacity")),IF(J301=Queue_Subname_list!$L$5,M301,0)+IF(K301=Queue_Subname_list!$L$5,N301,0),0)</f>
        <v>0</v>
      </c>
      <c r="Y301" s="10">
        <f>IF(AND(S301="Offshore Wind",Q301="Energy Only"),IF(J301=Queue_Subname_list!$L$5,M301,0)+IF(K301=Queue_Subname_list!$L$5,N301,0),0)</f>
        <v>0</v>
      </c>
      <c r="Z301" s="10">
        <f>IF(J301=Queue_Subname_list!$L$8,MIN(M301,P301),0)+IF(K301=Queue_Subname_list!$L$8,MIN(N301,P301),0)+IF(L301=Queue_Subname_list!$L$8,MIN(O301,P301),0)</f>
        <v>0</v>
      </c>
      <c r="AA301" s="10">
        <f>IF(Q301="Energy Only",0,IF(S301="Solar",MIN(Z301,P301),IF(S301="Solar-Hybrid",MIN(MAX(P301-T301,0)/INDEX(Queue_Subname_list!$R$5:$T$5,1,MATCH(AH301,Queue_Subname_list!$R$4:$T$4,0)),MAX(P301-T301*0.5,0)/INDEX(Queue_Subname_list!$U$5:$W$5,1,MATCH(AH301,Queue_Subname_list!$U$4:$W$4,0)),Z301),0)))</f>
        <v>0</v>
      </c>
      <c r="AB301" s="10">
        <f t="shared" si="22"/>
        <v>0</v>
      </c>
      <c r="AC301" s="10">
        <f>IF(J301=Queue_Subname_list!$L$3,MIN(M301,P301),0)+IF(K301=Queue_Subname_list!$L$3,MIN(N301,P301),0)+IF(L301=Queue_Subname_list!$L$3,MIN(O301,P301),0)</f>
        <v>0</v>
      </c>
      <c r="AD301" s="10">
        <f t="shared" si="23"/>
        <v>0</v>
      </c>
      <c r="AE301" s="10" t="s">
        <v>171</v>
      </c>
      <c r="AF301" s="10" t="s">
        <v>55</v>
      </c>
      <c r="AG301" s="10" t="s">
        <v>88</v>
      </c>
      <c r="AH301" s="10" t="str">
        <f t="shared" si="24"/>
        <v>PGAE</v>
      </c>
      <c r="AI301" s="12" t="s">
        <v>678</v>
      </c>
      <c r="AJ301" s="12" t="str">
        <f>IFERROR(INDEX(Queue_Subname_list!$B$2:$B$598,MATCH($AI301,Queue_Subname_list!$A$2:$A$598,0),1),"not found")</f>
        <v>Newark</v>
      </c>
      <c r="AK301" s="12">
        <f>IFERROR(INDEX(Queue_Subname_list!$C$2:$C$598,MATCH($AI301,Queue_Subname_list!$A$2:$A$598,0),1),"not found")</f>
        <v>115</v>
      </c>
      <c r="AL301" s="12" t="str" cm="1">
        <f t="array" ref="AL301">IFERROR(MATCH(1,($AJ301=Substation_Info!$B$5:$B$322)*($AK301=Substation_Info!$C$5:$C$322),0),"notfound")</f>
        <v>notfound</v>
      </c>
      <c r="AM301" s="12" t="str">
        <f>IF($AL301="notfound",IFERROR(INDEX(Queue_Subname_list!$D$2:$D$594,MATCH($AI301,Queue_Subname_list!$A$2:$A$594,0),1),"not found"),0)</f>
        <v>Los Esteros</v>
      </c>
      <c r="AN301" s="12">
        <f>IF($AL301="notfound",IFERROR(INDEX(Queue_Subname_list!$E$2:$E$594,MATCH($AI301,Queue_Subname_list!$A$2:$A$594,0),1),"not found"),0)</f>
        <v>115</v>
      </c>
      <c r="AO301" s="12" cm="1">
        <f t="array" ref="AO301">IF(AM301=0, "N/A",IFERROR(MATCH(1,($AM301=Substation_Info!$B$5:$B$322)*($AN301=Substation_Info!$C$5:$C$322),0),"notfound"))</f>
        <v>150</v>
      </c>
      <c r="AP301" s="12">
        <f t="shared" si="25"/>
        <v>1</v>
      </c>
      <c r="AQ301" s="11">
        <v>45505.291666666701</v>
      </c>
      <c r="AR301" s="11">
        <v>45505.291666666701</v>
      </c>
      <c r="AS301" s="10" t="s">
        <v>82</v>
      </c>
      <c r="AT301" s="10"/>
      <c r="AU301" s="10"/>
      <c r="AV301" s="10" t="s">
        <v>82</v>
      </c>
      <c r="AW301" s="10"/>
    </row>
    <row r="302" spans="1:49" s="26" customFormat="1" ht="37.5" x14ac:dyDescent="0.25">
      <c r="A302" s="32" t="s">
        <v>679</v>
      </c>
      <c r="B302" s="10">
        <v>1883</v>
      </c>
      <c r="C302" s="11">
        <v>44294</v>
      </c>
      <c r="D302" s="11">
        <v>44301.291666666701</v>
      </c>
      <c r="E302" s="10" t="s">
        <v>49</v>
      </c>
      <c r="F302" s="10" t="s">
        <v>585</v>
      </c>
      <c r="G302" s="10" t="s">
        <v>63</v>
      </c>
      <c r="H302" s="10"/>
      <c r="I302" s="10"/>
      <c r="J302" s="10" t="s">
        <v>70</v>
      </c>
      <c r="K302" s="10"/>
      <c r="L302" s="10"/>
      <c r="M302" s="10">
        <v>615.6</v>
      </c>
      <c r="N302" s="10"/>
      <c r="O302" s="10"/>
      <c r="P302" s="10">
        <v>600</v>
      </c>
      <c r="Q302" s="10" t="s">
        <v>65</v>
      </c>
      <c r="R302" s="10"/>
      <c r="S302" s="10" t="str" cm="1">
        <f t="array" ref="S302">IFERROR(INDEX(Queue_Subname_list!$K$3:$K$22,MATCH(1,($J302=Queue_Subname_list!$L$3:$L$22)*($K302=Queue_Subname_list!$M$3:$M$22)*($L302=Queue_Subname_list!$N$3:$N$22),0)),"Other")</f>
        <v>Battery</v>
      </c>
      <c r="T302" s="10">
        <f>IF(J302=Queue_Subname_list!$L$9,MIN(M302,P302),0)+IF(K302=Queue_Subname_list!$L$9,MIN(N302,P302),0)+IF(L302=Queue_Subname_list!$L$9,MIN(O302,P302),0)</f>
        <v>600</v>
      </c>
      <c r="U302" s="10">
        <f>IF(J302=Queue_Subname_list!$L$4,MIN(M302,P302),0)+IF(K302=Queue_Subname_list!$L$4,MIN(N302,P302),0)+IF(L302=Queue_Subname_list!$L$4,MIN(O302,P302),0)</f>
        <v>0</v>
      </c>
      <c r="V302" s="10">
        <f>IF(Q302="Energy Only",0,IF(S302="Wind Turbine",MIN(U302,P302),IF(OR(S302="Wind-Hybrid", S302="Wind-Solar-Hybrid"),MIN(MAX(P302-T302,0)/INDEX(Queue_Subname_list!$R$6:$T$6,1,MATCH(AH302,Queue_Subname_list!$R$4:$T$4,0)),U302),0)))</f>
        <v>0</v>
      </c>
      <c r="W302" s="10">
        <f t="shared" si="21"/>
        <v>0</v>
      </c>
      <c r="X302" s="10">
        <f>IF(AND(S302="Offshore Wind",OR(Q302="Full Capacity",Q302="Partial Capacity")),IF(J302=Queue_Subname_list!$L$5,M302,0)+IF(K302=Queue_Subname_list!$L$5,N302,0),0)</f>
        <v>0</v>
      </c>
      <c r="Y302" s="10">
        <f>IF(AND(S302="Offshore Wind",Q302="Energy Only"),IF(J302=Queue_Subname_list!$L$5,M302,0)+IF(K302=Queue_Subname_list!$L$5,N302,0),0)</f>
        <v>0</v>
      </c>
      <c r="Z302" s="10">
        <f>IF(J302=Queue_Subname_list!$L$8,MIN(M302,P302),0)+IF(K302=Queue_Subname_list!$L$8,MIN(N302,P302),0)+IF(L302=Queue_Subname_list!$L$8,MIN(O302,P302),0)</f>
        <v>0</v>
      </c>
      <c r="AA302" s="10">
        <f>IF(Q302="Energy Only",0,IF(S302="Solar",MIN(Z302,P302),IF(S302="Solar-Hybrid",MIN(MAX(P302-T302,0)/INDEX(Queue_Subname_list!$R$5:$T$5,1,MATCH(AH302,Queue_Subname_list!$R$4:$T$4,0)),MAX(P302-T302*0.5,0)/INDEX(Queue_Subname_list!$U$5:$W$5,1,MATCH(AH302,Queue_Subname_list!$U$4:$W$4,0)),Z302),0)))</f>
        <v>0</v>
      </c>
      <c r="AB302" s="10">
        <f t="shared" si="22"/>
        <v>0</v>
      </c>
      <c r="AC302" s="10">
        <f>IF(J302=Queue_Subname_list!$L$3,MIN(M302,P302),0)+IF(K302=Queue_Subname_list!$L$3,MIN(N302,P302),0)+IF(L302=Queue_Subname_list!$L$3,MIN(O302,P302),0)</f>
        <v>0</v>
      </c>
      <c r="AD302" s="10">
        <f t="shared" si="23"/>
        <v>0</v>
      </c>
      <c r="AE302" s="10" t="s">
        <v>181</v>
      </c>
      <c r="AF302" s="10" t="s">
        <v>55</v>
      </c>
      <c r="AG302" s="10" t="s">
        <v>88</v>
      </c>
      <c r="AH302" s="10" t="str">
        <f t="shared" si="24"/>
        <v>PGAE</v>
      </c>
      <c r="AI302" s="12" t="s">
        <v>680</v>
      </c>
      <c r="AJ302" s="12" t="str">
        <f>IFERROR(INDEX(Queue_Subname_list!$B$2:$B$598,MATCH($AI302,Queue_Subname_list!$A$2:$A$598,0),1),"not found")</f>
        <v>Tesla</v>
      </c>
      <c r="AK302" s="12">
        <f>IFERROR(INDEX(Queue_Subname_list!$C$2:$C$598,MATCH($AI302,Queue_Subname_list!$A$2:$A$598,0),1),"not found")</f>
        <v>230</v>
      </c>
      <c r="AL302" s="12" cm="1">
        <f t="array" ref="AL302">IFERROR(MATCH(1,($AJ302=Substation_Info!$B$5:$B$322)*($AK302=Substation_Info!$C$5:$C$322),0),"notfound")</f>
        <v>283</v>
      </c>
      <c r="AM302" s="12">
        <f>IF($AL302="notfound",IFERROR(INDEX(Queue_Subname_list!$D$2:$D$594,MATCH($AI302,Queue_Subname_list!$A$2:$A$594,0),1),"not found"),0)</f>
        <v>0</v>
      </c>
      <c r="AN302" s="12">
        <f>IF($AL302="notfound",IFERROR(INDEX(Queue_Subname_list!$E$2:$E$594,MATCH($AI302,Queue_Subname_list!$A$2:$A$594,0),1),"not found"),0)</f>
        <v>0</v>
      </c>
      <c r="AO302" s="12" t="str" cm="1">
        <f t="array" ref="AO302">IF(AM302=0, "N/A",IFERROR(MATCH(1,($AM302=Substation_Info!$B$5:$B$322)*($AN302=Substation_Info!$C$5:$C$322),0),"notfound"))</f>
        <v>N/A</v>
      </c>
      <c r="AP302" s="12">
        <f t="shared" si="25"/>
        <v>1</v>
      </c>
      <c r="AQ302" s="11">
        <v>45960.291666666701</v>
      </c>
      <c r="AR302" s="11">
        <v>45960.291666666701</v>
      </c>
      <c r="AS302" s="10" t="s">
        <v>82</v>
      </c>
      <c r="AT302" s="10"/>
      <c r="AU302" s="10"/>
      <c r="AV302" s="10" t="s">
        <v>82</v>
      </c>
      <c r="AW302" s="10"/>
    </row>
    <row r="303" spans="1:49" s="26" customFormat="1" ht="25" x14ac:dyDescent="0.25">
      <c r="A303" s="32" t="s">
        <v>681</v>
      </c>
      <c r="B303" s="10">
        <v>1884</v>
      </c>
      <c r="C303" s="11">
        <v>44294</v>
      </c>
      <c r="D303" s="11">
        <v>44301.291666666701</v>
      </c>
      <c r="E303" s="10" t="s">
        <v>49</v>
      </c>
      <c r="F303" s="10" t="s">
        <v>585</v>
      </c>
      <c r="G303" s="10" t="s">
        <v>63</v>
      </c>
      <c r="H303" s="10"/>
      <c r="I303" s="10"/>
      <c r="J303" s="10" t="s">
        <v>70</v>
      </c>
      <c r="K303" s="10"/>
      <c r="L303" s="10"/>
      <c r="M303" s="10">
        <v>105.7884</v>
      </c>
      <c r="N303" s="10"/>
      <c r="O303" s="10"/>
      <c r="P303" s="10">
        <v>100</v>
      </c>
      <c r="Q303" s="10" t="s">
        <v>65</v>
      </c>
      <c r="R303" s="10"/>
      <c r="S303" s="10" t="str" cm="1">
        <f t="array" ref="S303">IFERROR(INDEX(Queue_Subname_list!$K$3:$K$22,MATCH(1,($J303=Queue_Subname_list!$L$3:$L$22)*($K303=Queue_Subname_list!$M$3:$M$22)*($L303=Queue_Subname_list!$N$3:$N$22),0)),"Other")</f>
        <v>Battery</v>
      </c>
      <c r="T303" s="10">
        <f>IF(J303=Queue_Subname_list!$L$9,MIN(M303,P303),0)+IF(K303=Queue_Subname_list!$L$9,MIN(N303,P303),0)+IF(L303=Queue_Subname_list!$L$9,MIN(O303,P303),0)</f>
        <v>100</v>
      </c>
      <c r="U303" s="10">
        <f>IF(J303=Queue_Subname_list!$L$4,MIN(M303,P303),0)+IF(K303=Queue_Subname_list!$L$4,MIN(N303,P303),0)+IF(L303=Queue_Subname_list!$L$4,MIN(O303,P303),0)</f>
        <v>0</v>
      </c>
      <c r="V303" s="10">
        <f>IF(Q303="Energy Only",0,IF(S303="Wind Turbine",MIN(U303,P303),IF(OR(S303="Wind-Hybrid", S303="Wind-Solar-Hybrid"),MIN(MAX(P303-T303,0)/INDEX(Queue_Subname_list!$R$6:$T$6,1,MATCH(AH303,Queue_Subname_list!$R$4:$T$4,0)),U303),0)))</f>
        <v>0</v>
      </c>
      <c r="W303" s="10">
        <f t="shared" si="21"/>
        <v>0</v>
      </c>
      <c r="X303" s="10">
        <f>IF(AND(S303="Offshore Wind",OR(Q303="Full Capacity",Q303="Partial Capacity")),IF(J303=Queue_Subname_list!$L$5,M303,0)+IF(K303=Queue_Subname_list!$L$5,N303,0),0)</f>
        <v>0</v>
      </c>
      <c r="Y303" s="10">
        <f>IF(AND(S303="Offshore Wind",Q303="Energy Only"),IF(J303=Queue_Subname_list!$L$5,M303,0)+IF(K303=Queue_Subname_list!$L$5,N303,0),0)</f>
        <v>0</v>
      </c>
      <c r="Z303" s="10">
        <f>IF(J303=Queue_Subname_list!$L$8,MIN(M303,P303),0)+IF(K303=Queue_Subname_list!$L$8,MIN(N303,P303),0)+IF(L303=Queue_Subname_list!$L$8,MIN(O303,P303),0)</f>
        <v>0</v>
      </c>
      <c r="AA303" s="10">
        <f>IF(Q303="Energy Only",0,IF(S303="Solar",MIN(Z303,P303),IF(S303="Solar-Hybrid",MIN(MAX(P303-T303,0)/INDEX(Queue_Subname_list!$R$5:$T$5,1,MATCH(AH303,Queue_Subname_list!$R$4:$T$4,0)),MAX(P303-T303*0.5,0)/INDEX(Queue_Subname_list!$U$5:$W$5,1,MATCH(AH303,Queue_Subname_list!$U$4:$W$4,0)),Z303),0)))</f>
        <v>0</v>
      </c>
      <c r="AB303" s="10">
        <f t="shared" si="22"/>
        <v>0</v>
      </c>
      <c r="AC303" s="10">
        <f>IF(J303=Queue_Subname_list!$L$3,MIN(M303,P303),0)+IF(K303=Queue_Subname_list!$L$3,MIN(N303,P303),0)+IF(L303=Queue_Subname_list!$L$3,MIN(O303,P303),0)</f>
        <v>0</v>
      </c>
      <c r="AD303" s="10">
        <f t="shared" si="23"/>
        <v>0</v>
      </c>
      <c r="AE303" s="10" t="s">
        <v>87</v>
      </c>
      <c r="AF303" s="10" t="s">
        <v>55</v>
      </c>
      <c r="AG303" s="10" t="s">
        <v>88</v>
      </c>
      <c r="AH303" s="10" t="str">
        <f t="shared" si="24"/>
        <v>PGAE</v>
      </c>
      <c r="AI303" s="12" t="s">
        <v>682</v>
      </c>
      <c r="AJ303" s="12" t="str">
        <f>IFERROR(INDEX(Queue_Subname_list!$B$2:$B$598,MATCH($AI303,Queue_Subname_list!$A$2:$A$598,0),1),"not found")</f>
        <v>Llagas</v>
      </c>
      <c r="AK303" s="12">
        <f>IFERROR(INDEX(Queue_Subname_list!$C$2:$C$598,MATCH($AI303,Queue_Subname_list!$A$2:$A$598,0),1),"not found")</f>
        <v>115</v>
      </c>
      <c r="AL303" s="12" t="str" cm="1">
        <f t="array" ref="AL303">IFERROR(MATCH(1,($AJ303=Substation_Info!$B$5:$B$322)*($AK303=Substation_Info!$C$5:$C$322),0),"notfound")</f>
        <v>notfound</v>
      </c>
      <c r="AM303" s="12">
        <f>IF($AL303="notfound",IFERROR(INDEX(Queue_Subname_list!$D$2:$D$594,MATCH($AI303,Queue_Subname_list!$A$2:$A$594,0),1),"not found"),0)</f>
        <v>0</v>
      </c>
      <c r="AN303" s="12">
        <f>IF($AL303="notfound",IFERROR(INDEX(Queue_Subname_list!$E$2:$E$594,MATCH($AI303,Queue_Subname_list!$A$2:$A$594,0),1),"not found"),0)</f>
        <v>0</v>
      </c>
      <c r="AO303" s="12" t="str" cm="1">
        <f t="array" ref="AO303">IF(AM303=0, "N/A",IFERROR(MATCH(1,($AM303=Substation_Info!$B$5:$B$322)*($AN303=Substation_Info!$C$5:$C$322),0),"notfound"))</f>
        <v>N/A</v>
      </c>
      <c r="AP303" s="12">
        <f t="shared" si="25"/>
        <v>0</v>
      </c>
      <c r="AQ303" s="11">
        <v>45931.291666666701</v>
      </c>
      <c r="AR303" s="11">
        <v>45931.291666666701</v>
      </c>
      <c r="AS303" s="10" t="s">
        <v>82</v>
      </c>
      <c r="AT303" s="10"/>
      <c r="AU303" s="10"/>
      <c r="AV303" s="10" t="s">
        <v>82</v>
      </c>
      <c r="AW303" s="10"/>
    </row>
    <row r="304" spans="1:49" s="26" customFormat="1" ht="25" x14ac:dyDescent="0.25">
      <c r="A304" s="32" t="s">
        <v>683</v>
      </c>
      <c r="B304" s="10">
        <v>1886</v>
      </c>
      <c r="C304" s="11">
        <v>44294</v>
      </c>
      <c r="D304" s="11">
        <v>44301.291666666701</v>
      </c>
      <c r="E304" s="10" t="s">
        <v>49</v>
      </c>
      <c r="F304" s="10" t="s">
        <v>585</v>
      </c>
      <c r="G304" s="10" t="s">
        <v>63</v>
      </c>
      <c r="H304" s="10" t="s">
        <v>74</v>
      </c>
      <c r="I304" s="10"/>
      <c r="J304" s="10" t="s">
        <v>70</v>
      </c>
      <c r="K304" s="10" t="s">
        <v>75</v>
      </c>
      <c r="L304" s="10"/>
      <c r="M304" s="10">
        <v>407.42</v>
      </c>
      <c r="N304" s="10">
        <v>408.4</v>
      </c>
      <c r="O304" s="10"/>
      <c r="P304" s="10">
        <v>400</v>
      </c>
      <c r="Q304" s="10" t="s">
        <v>65</v>
      </c>
      <c r="R304" s="10" t="s">
        <v>53</v>
      </c>
      <c r="S304" s="10" t="str" cm="1">
        <f t="array" ref="S304">IFERROR(INDEX(Queue_Subname_list!$K$3:$K$22,MATCH(1,($J304=Queue_Subname_list!$L$3:$L$22)*($K304=Queue_Subname_list!$M$3:$M$22)*($L304=Queue_Subname_list!$N$3:$N$22),0)),"Other")</f>
        <v>Solar-Hybrid</v>
      </c>
      <c r="T304" s="10">
        <f>IF(J304=Queue_Subname_list!$L$9,MIN(M304,P304),0)+IF(K304=Queue_Subname_list!$L$9,MIN(N304,P304),0)+IF(L304=Queue_Subname_list!$L$9,MIN(O304,P304),0)</f>
        <v>400</v>
      </c>
      <c r="U304" s="10">
        <f>IF(J304=Queue_Subname_list!$L$4,MIN(M304,P304),0)+IF(K304=Queue_Subname_list!$L$4,MIN(N304,P304),0)+IF(L304=Queue_Subname_list!$L$4,MIN(O304,P304),0)</f>
        <v>0</v>
      </c>
      <c r="V304" s="10">
        <f>IF(Q304="Energy Only",0,IF(S304="Wind Turbine",MIN(U304,P304),IF(OR(S304="Wind-Hybrid", S304="Wind-Solar-Hybrid"),MIN(MAX(P304-T304,0)/INDEX(Queue_Subname_list!$R$6:$T$6,1,MATCH(AH304,Queue_Subname_list!$R$4:$T$4,0)),U304),0)))</f>
        <v>0</v>
      </c>
      <c r="W304" s="10">
        <f t="shared" si="21"/>
        <v>0</v>
      </c>
      <c r="X304" s="10">
        <f>IF(AND(S304="Offshore Wind",OR(Q304="Full Capacity",Q304="Partial Capacity")),IF(J304=Queue_Subname_list!$L$5,M304,0)+IF(K304=Queue_Subname_list!$L$5,N304,0),0)</f>
        <v>0</v>
      </c>
      <c r="Y304" s="10">
        <f>IF(AND(S304="Offshore Wind",Q304="Energy Only"),IF(J304=Queue_Subname_list!$L$5,M304,0)+IF(K304=Queue_Subname_list!$L$5,N304,0),0)</f>
        <v>0</v>
      </c>
      <c r="Z304" s="10">
        <f>IF(J304=Queue_Subname_list!$L$8,MIN(M304,P304),0)+IF(K304=Queue_Subname_list!$L$8,MIN(N304,P304),0)+IF(L304=Queue_Subname_list!$L$8,MIN(O304,P304),0)</f>
        <v>400</v>
      </c>
      <c r="AA304" s="10">
        <f>IF(Q304="Energy Only",0,IF(S304="Solar",MIN(Z304,P304),IF(S304="Solar-Hybrid",MIN(MAX(P304-T304,0)/INDEX(Queue_Subname_list!$R$5:$T$5,1,MATCH(AH304,Queue_Subname_list!$R$4:$T$4,0)),MAX(P304-T304*0.5,0)/INDEX(Queue_Subname_list!$U$5:$W$5,1,MATCH(AH304,Queue_Subname_list!$U$4:$W$4,0)),Z304),0)))</f>
        <v>0</v>
      </c>
      <c r="AB304" s="10">
        <f t="shared" si="22"/>
        <v>400</v>
      </c>
      <c r="AC304" s="10">
        <f>IF(J304=Queue_Subname_list!$L$3,MIN(M304,P304),0)+IF(K304=Queue_Subname_list!$L$3,MIN(N304,P304),0)+IF(L304=Queue_Subname_list!$L$3,MIN(O304,P304),0)</f>
        <v>0</v>
      </c>
      <c r="AD304" s="10">
        <f t="shared" si="23"/>
        <v>0</v>
      </c>
      <c r="AE304" s="10" t="s">
        <v>236</v>
      </c>
      <c r="AF304" s="10" t="s">
        <v>55</v>
      </c>
      <c r="AG304" s="10" t="s">
        <v>88</v>
      </c>
      <c r="AH304" s="10" t="str">
        <f t="shared" si="24"/>
        <v>PGAE</v>
      </c>
      <c r="AI304" s="12" t="s">
        <v>684</v>
      </c>
      <c r="AJ304" s="12" t="str">
        <f>IFERROR(INDEX(Queue_Subname_list!$B$2:$B$598,MATCH($AI304,Queue_Subname_list!$A$2:$A$598,0),1),"not found")</f>
        <v>Bellota</v>
      </c>
      <c r="AK304" s="12">
        <f>IFERROR(INDEX(Queue_Subname_list!$C$2:$C$598,MATCH($AI304,Queue_Subname_list!$A$2:$A$598,0),1),"not found")</f>
        <v>230</v>
      </c>
      <c r="AL304" s="12" cm="1">
        <f t="array" ref="AL304">IFERROR(MATCH(1,($AJ304=Substation_Info!$B$5:$B$322)*($AK304=Substation_Info!$C$5:$C$322),0),"notfound")</f>
        <v>14</v>
      </c>
      <c r="AM304" s="12">
        <f>IF($AL304="notfound",IFERROR(INDEX(Queue_Subname_list!$D$2:$D$594,MATCH($AI304,Queue_Subname_list!$A$2:$A$594,0),1),"not found"),0)</f>
        <v>0</v>
      </c>
      <c r="AN304" s="12">
        <f>IF($AL304="notfound",IFERROR(INDEX(Queue_Subname_list!$E$2:$E$594,MATCH($AI304,Queue_Subname_list!$A$2:$A$594,0),1),"not found"),0)</f>
        <v>0</v>
      </c>
      <c r="AO304" s="12" t="str" cm="1">
        <f t="array" ref="AO304">IF(AM304=0, "N/A",IFERROR(MATCH(1,($AM304=Substation_Info!$B$5:$B$322)*($AN304=Substation_Info!$C$5:$C$322),0),"notfound"))</f>
        <v>N/A</v>
      </c>
      <c r="AP304" s="12">
        <f t="shared" si="25"/>
        <v>1</v>
      </c>
      <c r="AQ304" s="11">
        <v>45809.291666666701</v>
      </c>
      <c r="AR304" s="11">
        <v>45809.291666666701</v>
      </c>
      <c r="AS304" s="10" t="s">
        <v>82</v>
      </c>
      <c r="AT304" s="10"/>
      <c r="AU304" s="10"/>
      <c r="AV304" s="10" t="s">
        <v>82</v>
      </c>
      <c r="AW304" s="10"/>
    </row>
    <row r="305" spans="1:49" s="26" customFormat="1" ht="37.5" x14ac:dyDescent="0.25">
      <c r="A305" s="32" t="s">
        <v>685</v>
      </c>
      <c r="B305" s="10">
        <v>1887</v>
      </c>
      <c r="C305" s="11">
        <v>44293</v>
      </c>
      <c r="D305" s="11">
        <v>44301.291666666701</v>
      </c>
      <c r="E305" s="10" t="s">
        <v>49</v>
      </c>
      <c r="F305" s="10" t="s">
        <v>585</v>
      </c>
      <c r="G305" s="10" t="s">
        <v>63</v>
      </c>
      <c r="H305" s="10" t="s">
        <v>74</v>
      </c>
      <c r="I305" s="10"/>
      <c r="J305" s="10" t="s">
        <v>70</v>
      </c>
      <c r="K305" s="10" t="s">
        <v>75</v>
      </c>
      <c r="L305" s="10"/>
      <c r="M305" s="10">
        <v>356.59199999999998</v>
      </c>
      <c r="N305" s="10">
        <v>357.39600000000002</v>
      </c>
      <c r="O305" s="10"/>
      <c r="P305" s="10">
        <v>350</v>
      </c>
      <c r="Q305" s="10" t="s">
        <v>65</v>
      </c>
      <c r="R305" s="10" t="s">
        <v>53</v>
      </c>
      <c r="S305" s="10" t="str" cm="1">
        <f t="array" ref="S305">IFERROR(INDEX(Queue_Subname_list!$K$3:$K$22,MATCH(1,($J305=Queue_Subname_list!$L$3:$L$22)*($K305=Queue_Subname_list!$M$3:$M$22)*($L305=Queue_Subname_list!$N$3:$N$22),0)),"Other")</f>
        <v>Solar-Hybrid</v>
      </c>
      <c r="T305" s="10">
        <f>IF(J305=Queue_Subname_list!$L$9,MIN(M305,P305),0)+IF(K305=Queue_Subname_list!$L$9,MIN(N305,P305),0)+IF(L305=Queue_Subname_list!$L$9,MIN(O305,P305),0)</f>
        <v>350</v>
      </c>
      <c r="U305" s="10">
        <f>IF(J305=Queue_Subname_list!$L$4,MIN(M305,P305),0)+IF(K305=Queue_Subname_list!$L$4,MIN(N305,P305),0)+IF(L305=Queue_Subname_list!$L$4,MIN(O305,P305),0)</f>
        <v>0</v>
      </c>
      <c r="V305" s="10">
        <f>IF(Q305="Energy Only",0,IF(S305="Wind Turbine",MIN(U305,P305),IF(OR(S305="Wind-Hybrid", S305="Wind-Solar-Hybrid"),MIN(MAX(P305-T305,0)/INDEX(Queue_Subname_list!$R$6:$T$6,1,MATCH(AH305,Queue_Subname_list!$R$4:$T$4,0)),U305),0)))</f>
        <v>0</v>
      </c>
      <c r="W305" s="10">
        <f t="shared" si="21"/>
        <v>0</v>
      </c>
      <c r="X305" s="10">
        <f>IF(AND(S305="Offshore Wind",OR(Q305="Full Capacity",Q305="Partial Capacity")),IF(J305=Queue_Subname_list!$L$5,M305,0)+IF(K305=Queue_Subname_list!$L$5,N305,0),0)</f>
        <v>0</v>
      </c>
      <c r="Y305" s="10">
        <f>IF(AND(S305="Offshore Wind",Q305="Energy Only"),IF(J305=Queue_Subname_list!$L$5,M305,0)+IF(K305=Queue_Subname_list!$L$5,N305,0),0)</f>
        <v>0</v>
      </c>
      <c r="Z305" s="10">
        <f>IF(J305=Queue_Subname_list!$L$8,MIN(M305,P305),0)+IF(K305=Queue_Subname_list!$L$8,MIN(N305,P305),0)+IF(L305=Queue_Subname_list!$L$8,MIN(O305,P305),0)</f>
        <v>350</v>
      </c>
      <c r="AA305" s="10">
        <f>IF(Q305="Energy Only",0,IF(S305="Solar",MIN(Z305,P305),IF(S305="Solar-Hybrid",MIN(MAX(P305-T305,0)/INDEX(Queue_Subname_list!$R$5:$T$5,1,MATCH(AH305,Queue_Subname_list!$R$4:$T$4,0)),MAX(P305-T305*0.5,0)/INDEX(Queue_Subname_list!$U$5:$W$5,1,MATCH(AH305,Queue_Subname_list!$U$4:$W$4,0)),Z305),0)))</f>
        <v>0</v>
      </c>
      <c r="AB305" s="10">
        <f t="shared" si="22"/>
        <v>350</v>
      </c>
      <c r="AC305" s="10">
        <f>IF(J305=Queue_Subname_list!$L$3,MIN(M305,P305),0)+IF(K305=Queue_Subname_list!$L$3,MIN(N305,P305),0)+IF(L305=Queue_Subname_list!$L$3,MIN(O305,P305),0)</f>
        <v>0</v>
      </c>
      <c r="AD305" s="10">
        <f t="shared" si="23"/>
        <v>0</v>
      </c>
      <c r="AE305" s="10" t="s">
        <v>181</v>
      </c>
      <c r="AF305" s="10" t="s">
        <v>55</v>
      </c>
      <c r="AG305" s="10" t="s">
        <v>88</v>
      </c>
      <c r="AH305" s="10" t="str">
        <f t="shared" si="24"/>
        <v>PGAE</v>
      </c>
      <c r="AI305" s="12" t="s">
        <v>686</v>
      </c>
      <c r="AJ305" s="12" t="str">
        <f>IFERROR(INDEX(Queue_Subname_list!$B$2:$B$598,MATCH($AI305,Queue_Subname_list!$A$2:$A$598,0),1),"not found")</f>
        <v>Rancho Seco</v>
      </c>
      <c r="AK305" s="12">
        <f>IFERROR(INDEX(Queue_Subname_list!$C$2:$C$598,MATCH($AI305,Queue_Subname_list!$A$2:$A$598,0),1),"not found")</f>
        <v>230</v>
      </c>
      <c r="AL305" s="12" t="str" cm="1">
        <f t="array" ref="AL305">IFERROR(MATCH(1,($AJ305=Substation_Info!$B$5:$B$322)*($AK305=Substation_Info!$C$5:$C$322),0),"notfound")</f>
        <v>notfound</v>
      </c>
      <c r="AM305" s="12" t="str">
        <f>IF($AL305="notfound",IFERROR(INDEX(Queue_Subname_list!$D$2:$D$594,MATCH($AI305,Queue_Subname_list!$A$2:$A$594,0),1),"not found"),0)</f>
        <v>Bellota</v>
      </c>
      <c r="AN305" s="12">
        <f>IF($AL305="notfound",IFERROR(INDEX(Queue_Subname_list!$E$2:$E$594,MATCH($AI305,Queue_Subname_list!$A$2:$A$594,0),1),"not found"),0)</f>
        <v>230</v>
      </c>
      <c r="AO305" s="12" cm="1">
        <f t="array" ref="AO305">IF(AM305=0, "N/A",IFERROR(MATCH(1,($AM305=Substation_Info!$B$5:$B$322)*($AN305=Substation_Info!$C$5:$C$322),0),"notfound"))</f>
        <v>14</v>
      </c>
      <c r="AP305" s="12">
        <f t="shared" si="25"/>
        <v>1</v>
      </c>
      <c r="AQ305" s="11">
        <v>45809.291666666701</v>
      </c>
      <c r="AR305" s="11">
        <v>45809.291666666701</v>
      </c>
      <c r="AS305" s="10" t="s">
        <v>82</v>
      </c>
      <c r="AT305" s="10"/>
      <c r="AU305" s="10"/>
      <c r="AV305" s="10" t="s">
        <v>82</v>
      </c>
      <c r="AW305" s="10"/>
    </row>
    <row r="306" spans="1:49" s="26" customFormat="1" ht="25" x14ac:dyDescent="0.25">
      <c r="A306" s="32" t="s">
        <v>687</v>
      </c>
      <c r="B306" s="10">
        <v>1888</v>
      </c>
      <c r="C306" s="11">
        <v>44293</v>
      </c>
      <c r="D306" s="11">
        <v>44301.291666666701</v>
      </c>
      <c r="E306" s="10" t="s">
        <v>49</v>
      </c>
      <c r="F306" s="10" t="s">
        <v>585</v>
      </c>
      <c r="G306" s="10" t="s">
        <v>63</v>
      </c>
      <c r="H306" s="10"/>
      <c r="I306" s="10"/>
      <c r="J306" s="10" t="s">
        <v>70</v>
      </c>
      <c r="K306" s="10"/>
      <c r="L306" s="10"/>
      <c r="M306" s="10">
        <v>509.8</v>
      </c>
      <c r="N306" s="10"/>
      <c r="O306" s="10"/>
      <c r="P306" s="10">
        <v>500</v>
      </c>
      <c r="Q306" s="10" t="s">
        <v>65</v>
      </c>
      <c r="R306" s="10"/>
      <c r="S306" s="10" t="str" cm="1">
        <f t="array" ref="S306">IFERROR(INDEX(Queue_Subname_list!$K$3:$K$22,MATCH(1,($J306=Queue_Subname_list!$L$3:$L$22)*($K306=Queue_Subname_list!$M$3:$M$22)*($L306=Queue_Subname_list!$N$3:$N$22),0)),"Other")</f>
        <v>Battery</v>
      </c>
      <c r="T306" s="10">
        <f>IF(J306=Queue_Subname_list!$L$9,MIN(M306,P306),0)+IF(K306=Queue_Subname_list!$L$9,MIN(N306,P306),0)+IF(L306=Queue_Subname_list!$L$9,MIN(O306,P306),0)</f>
        <v>500</v>
      </c>
      <c r="U306" s="10">
        <f>IF(J306=Queue_Subname_list!$L$4,MIN(M306,P306),0)+IF(K306=Queue_Subname_list!$L$4,MIN(N306,P306),0)+IF(L306=Queue_Subname_list!$L$4,MIN(O306,P306),0)</f>
        <v>0</v>
      </c>
      <c r="V306" s="10">
        <f>IF(Q306="Energy Only",0,IF(S306="Wind Turbine",MIN(U306,P306),IF(OR(S306="Wind-Hybrid", S306="Wind-Solar-Hybrid"),MIN(MAX(P306-T306,0)/INDEX(Queue_Subname_list!$R$6:$T$6,1,MATCH(AH306,Queue_Subname_list!$R$4:$T$4,0)),U306),0)))</f>
        <v>0</v>
      </c>
      <c r="W306" s="10">
        <f t="shared" si="21"/>
        <v>0</v>
      </c>
      <c r="X306" s="10">
        <f>IF(AND(S306="Offshore Wind",OR(Q306="Full Capacity",Q306="Partial Capacity")),IF(J306=Queue_Subname_list!$L$5,M306,0)+IF(K306=Queue_Subname_list!$L$5,N306,0),0)</f>
        <v>0</v>
      </c>
      <c r="Y306" s="10">
        <f>IF(AND(S306="Offshore Wind",Q306="Energy Only"),IF(J306=Queue_Subname_list!$L$5,M306,0)+IF(K306=Queue_Subname_list!$L$5,N306,0),0)</f>
        <v>0</v>
      </c>
      <c r="Z306" s="10">
        <f>IF(J306=Queue_Subname_list!$L$8,MIN(M306,P306),0)+IF(K306=Queue_Subname_list!$L$8,MIN(N306,P306),0)+IF(L306=Queue_Subname_list!$L$8,MIN(O306,P306),0)</f>
        <v>0</v>
      </c>
      <c r="AA306" s="10">
        <f>IF(Q306="Energy Only",0,IF(S306="Solar",MIN(Z306,P306),IF(S306="Solar-Hybrid",MIN(MAX(P306-T306,0)/INDEX(Queue_Subname_list!$R$5:$T$5,1,MATCH(AH306,Queue_Subname_list!$R$4:$T$4,0)),MAX(P306-T306*0.5,0)/INDEX(Queue_Subname_list!$U$5:$W$5,1,MATCH(AH306,Queue_Subname_list!$U$4:$W$4,0)),Z306),0)))</f>
        <v>0</v>
      </c>
      <c r="AB306" s="10">
        <f t="shared" si="22"/>
        <v>0</v>
      </c>
      <c r="AC306" s="10">
        <f>IF(J306=Queue_Subname_list!$L$3,MIN(M306,P306),0)+IF(K306=Queue_Subname_list!$L$3,MIN(N306,P306),0)+IF(L306=Queue_Subname_list!$L$3,MIN(O306,P306),0)</f>
        <v>0</v>
      </c>
      <c r="AD306" s="10">
        <f t="shared" si="23"/>
        <v>0</v>
      </c>
      <c r="AE306" s="10" t="s">
        <v>688</v>
      </c>
      <c r="AF306" s="10" t="s">
        <v>55</v>
      </c>
      <c r="AG306" s="10" t="s">
        <v>88</v>
      </c>
      <c r="AH306" s="10" t="str">
        <f t="shared" si="24"/>
        <v>PGAE</v>
      </c>
      <c r="AI306" s="12" t="s">
        <v>689</v>
      </c>
      <c r="AJ306" s="12" t="str">
        <f>IFERROR(INDEX(Queue_Subname_list!$B$2:$B$598,MATCH($AI306,Queue_Subname_list!$A$2:$A$598,0),1),"not found")</f>
        <v>Los Esteros</v>
      </c>
      <c r="AK306" s="12">
        <f>IFERROR(INDEX(Queue_Subname_list!$C$2:$C$598,MATCH($AI306,Queue_Subname_list!$A$2:$A$598,0),1),"not found")</f>
        <v>115</v>
      </c>
      <c r="AL306" s="12" cm="1">
        <f t="array" ref="AL306">IFERROR(MATCH(1,($AJ306=Substation_Info!$B$5:$B$322)*($AK306=Substation_Info!$C$5:$C$322),0),"notfound")</f>
        <v>150</v>
      </c>
      <c r="AM306" s="12">
        <f>IF($AL306="notfound",IFERROR(INDEX(Queue_Subname_list!$D$2:$D$594,MATCH($AI306,Queue_Subname_list!$A$2:$A$594,0),1),"not found"),0)</f>
        <v>0</v>
      </c>
      <c r="AN306" s="12">
        <f>IF($AL306="notfound",IFERROR(INDEX(Queue_Subname_list!$E$2:$E$594,MATCH($AI306,Queue_Subname_list!$A$2:$A$594,0),1),"not found"),0)</f>
        <v>0</v>
      </c>
      <c r="AO306" s="12" t="str" cm="1">
        <f t="array" ref="AO306">IF(AM306=0, "N/A",IFERROR(MATCH(1,($AM306=Substation_Info!$B$5:$B$322)*($AN306=Substation_Info!$C$5:$C$322),0),"notfound"))</f>
        <v>N/A</v>
      </c>
      <c r="AP306" s="12">
        <f t="shared" si="25"/>
        <v>1</v>
      </c>
      <c r="AQ306" s="11">
        <v>45809.291666666701</v>
      </c>
      <c r="AR306" s="11">
        <v>45809.291666666701</v>
      </c>
      <c r="AS306" s="10" t="s">
        <v>82</v>
      </c>
      <c r="AT306" s="10"/>
      <c r="AU306" s="10"/>
      <c r="AV306" s="10" t="s">
        <v>82</v>
      </c>
      <c r="AW306" s="10"/>
    </row>
    <row r="307" spans="1:49" s="26" customFormat="1" ht="25" x14ac:dyDescent="0.25">
      <c r="A307" s="32" t="s">
        <v>690</v>
      </c>
      <c r="B307" s="10">
        <v>1889</v>
      </c>
      <c r="C307" s="11">
        <v>44293</v>
      </c>
      <c r="D307" s="11">
        <v>44301.291666666701</v>
      </c>
      <c r="E307" s="10" t="s">
        <v>49</v>
      </c>
      <c r="F307" s="10" t="s">
        <v>585</v>
      </c>
      <c r="G307" s="10" t="s">
        <v>63</v>
      </c>
      <c r="H307" s="10" t="s">
        <v>51</v>
      </c>
      <c r="I307" s="10"/>
      <c r="J307" s="10" t="s">
        <v>70</v>
      </c>
      <c r="K307" s="55" t="s">
        <v>4331</v>
      </c>
      <c r="L307" s="10"/>
      <c r="M307" s="10">
        <v>756.81299999999999</v>
      </c>
      <c r="N307" s="10">
        <v>1525.172</v>
      </c>
      <c r="O307" s="10"/>
      <c r="P307" s="10">
        <v>1500</v>
      </c>
      <c r="Q307" s="10" t="s">
        <v>65</v>
      </c>
      <c r="R307" s="10" t="s">
        <v>53</v>
      </c>
      <c r="S307" s="10" t="str" cm="1">
        <f t="array" ref="S307">IFERROR(INDEX(Queue_Subname_list!$K$3:$K$22,MATCH(1,($J307=Queue_Subname_list!$L$3:$L$22)*($K307=Queue_Subname_list!$M$3:$M$22)*($L307=Queue_Subname_list!$N$3:$N$22),0)),"Other")</f>
        <v>Offshore Wind</v>
      </c>
      <c r="T307" s="10">
        <f>IF(J307=Queue_Subname_list!$L$9,MIN(M307,P307),0)+IF(K307=Queue_Subname_list!$L$9,MIN(N307,P307),0)+IF(L307=Queue_Subname_list!$L$9,MIN(O307,P307),0)</f>
        <v>756.81299999999999</v>
      </c>
      <c r="U307" s="10">
        <f>IF(J307=Queue_Subname_list!$L$4,MIN(M307,P307),0)+IF(K307=Queue_Subname_list!$L$4,MIN(N307,P307),0)+IF(L307=Queue_Subname_list!$L$4,MIN(O307,P307),0)</f>
        <v>0</v>
      </c>
      <c r="V307" s="10">
        <f>IF(Q307="Energy Only",0,IF(S307="Wind Turbine",MIN(U307,P307),IF(OR(S307="Wind-Hybrid", S307="Wind-Solar-Hybrid"),MIN(MAX(P307-T307,0)/INDEX(Queue_Subname_list!$R$6:$T$6,1,MATCH(AH307,Queue_Subname_list!$R$4:$T$4,0)),U307),0)))</f>
        <v>0</v>
      </c>
      <c r="W307" s="10">
        <f t="shared" si="21"/>
        <v>0</v>
      </c>
      <c r="X307" s="10">
        <f>IF(AND(S307="Offshore Wind",OR(Q307="Full Capacity",Q307="Partial Capacity")),IF(J307=Queue_Subname_list!$L$5,M307,0)+IF(K307=Queue_Subname_list!$L$5,N307,0),0)</f>
        <v>1525.172</v>
      </c>
      <c r="Y307" s="10">
        <f>IF(AND(S307="Offshore Wind",Q307="Energy Only"),IF(J307=Queue_Subname_list!$L$5,M307,0)+IF(K307=Queue_Subname_list!$L$5,N307,0),0)</f>
        <v>0</v>
      </c>
      <c r="Z307" s="10">
        <f>IF(J307=Queue_Subname_list!$L$8,MIN(M307,P307),0)+IF(K307=Queue_Subname_list!$L$8,MIN(N307,P307),0)+IF(L307=Queue_Subname_list!$L$8,MIN(O307,P307),0)</f>
        <v>0</v>
      </c>
      <c r="AA307" s="10">
        <f>IF(Q307="Energy Only",0,IF(S307="Solar",MIN(Z307,P307),IF(S307="Solar-Hybrid",MIN(MAX(P307-T307,0)/INDEX(Queue_Subname_list!$R$5:$T$5,1,MATCH(AH307,Queue_Subname_list!$R$4:$T$4,0)),MAX(P307-T307*0.5,0)/INDEX(Queue_Subname_list!$U$5:$W$5,1,MATCH(AH307,Queue_Subname_list!$U$4:$W$4,0)),Z307),0)))</f>
        <v>0</v>
      </c>
      <c r="AB307" s="10">
        <f t="shared" si="22"/>
        <v>0</v>
      </c>
      <c r="AC307" s="10">
        <f>IF(J307=Queue_Subname_list!$L$3,MIN(M307,P307),0)+IF(K307=Queue_Subname_list!$L$3,MIN(N307,P307),0)+IF(L307=Queue_Subname_list!$L$3,MIN(O307,P307),0)</f>
        <v>0</v>
      </c>
      <c r="AD307" s="10">
        <f t="shared" si="23"/>
        <v>0</v>
      </c>
      <c r="AE307" s="10" t="s">
        <v>380</v>
      </c>
      <c r="AF307" s="10" t="s">
        <v>55</v>
      </c>
      <c r="AG307" s="10" t="s">
        <v>88</v>
      </c>
      <c r="AH307" s="10" t="str">
        <f t="shared" si="24"/>
        <v>PGAE</v>
      </c>
      <c r="AI307" s="12" t="s">
        <v>691</v>
      </c>
      <c r="AJ307" s="12" t="str">
        <f>IFERROR(INDEX(Queue_Subname_list!$B$2:$B$598,MATCH($AI307,Queue_Subname_list!$A$2:$A$598,0),1),"not found")</f>
        <v>Moss Landing</v>
      </c>
      <c r="AK307" s="12">
        <f>IFERROR(INDEX(Queue_Subname_list!$C$2:$C$598,MATCH($AI307,Queue_Subname_list!$A$2:$A$598,0),1),"not found")</f>
        <v>500</v>
      </c>
      <c r="AL307" s="12" cm="1">
        <f t="array" ref="AL307">IFERROR(MATCH(1,($AJ307=Substation_Info!$B$5:$B$322)*($AK307=Substation_Info!$C$5:$C$322),0),"notfound")</f>
        <v>183</v>
      </c>
      <c r="AM307" s="12">
        <f>IF($AL307="notfound",IFERROR(INDEX(Queue_Subname_list!$D$2:$D$594,MATCH($AI307,Queue_Subname_list!$A$2:$A$594,0),1),"not found"),0)</f>
        <v>0</v>
      </c>
      <c r="AN307" s="12">
        <f>IF($AL307="notfound",IFERROR(INDEX(Queue_Subname_list!$E$2:$E$594,MATCH($AI307,Queue_Subname_list!$A$2:$A$594,0),1),"not found"),0)</f>
        <v>0</v>
      </c>
      <c r="AO307" s="12" t="str" cm="1">
        <f t="array" ref="AO307">IF(AM307=0, "N/A",IFERROR(MATCH(1,($AM307=Substation_Info!$B$5:$B$322)*($AN307=Substation_Info!$C$5:$C$322),0),"notfound"))</f>
        <v>N/A</v>
      </c>
      <c r="AP307" s="12">
        <f t="shared" si="25"/>
        <v>1</v>
      </c>
      <c r="AQ307" s="11">
        <v>46844.291666666701</v>
      </c>
      <c r="AR307" s="11">
        <v>46844.291666666701</v>
      </c>
      <c r="AS307" s="10" t="s">
        <v>82</v>
      </c>
      <c r="AT307" s="10"/>
      <c r="AU307" s="10"/>
      <c r="AV307" s="10" t="s">
        <v>82</v>
      </c>
      <c r="AW307" s="10"/>
    </row>
    <row r="308" spans="1:49" s="26" customFormat="1" ht="25" x14ac:dyDescent="0.25">
      <c r="A308" s="32" t="s">
        <v>692</v>
      </c>
      <c r="B308" s="10">
        <v>1891</v>
      </c>
      <c r="C308" s="11">
        <v>44294</v>
      </c>
      <c r="D308" s="11">
        <v>44301.291666666701</v>
      </c>
      <c r="E308" s="10" t="s">
        <v>49</v>
      </c>
      <c r="F308" s="10" t="s">
        <v>585</v>
      </c>
      <c r="G308" s="10" t="s">
        <v>63</v>
      </c>
      <c r="H308" s="10"/>
      <c r="I308" s="10"/>
      <c r="J308" s="10" t="s">
        <v>70</v>
      </c>
      <c r="K308" s="10"/>
      <c r="L308" s="10"/>
      <c r="M308" s="10">
        <v>165.048</v>
      </c>
      <c r="N308" s="10"/>
      <c r="O308" s="10"/>
      <c r="P308" s="10">
        <v>160</v>
      </c>
      <c r="Q308" s="10" t="s">
        <v>65</v>
      </c>
      <c r="R308" s="10"/>
      <c r="S308" s="10" t="str" cm="1">
        <f t="array" ref="S308">IFERROR(INDEX(Queue_Subname_list!$K$3:$K$22,MATCH(1,($J308=Queue_Subname_list!$L$3:$L$22)*($K308=Queue_Subname_list!$M$3:$M$22)*($L308=Queue_Subname_list!$N$3:$N$22),0)),"Other")</f>
        <v>Battery</v>
      </c>
      <c r="T308" s="10">
        <f>IF(J308=Queue_Subname_list!$L$9,MIN(M308,P308),0)+IF(K308=Queue_Subname_list!$L$9,MIN(N308,P308),0)+IF(L308=Queue_Subname_list!$L$9,MIN(O308,P308),0)</f>
        <v>160</v>
      </c>
      <c r="U308" s="10">
        <f>IF(J308=Queue_Subname_list!$L$4,MIN(M308,P308),0)+IF(K308=Queue_Subname_list!$L$4,MIN(N308,P308),0)+IF(L308=Queue_Subname_list!$L$4,MIN(O308,P308),0)</f>
        <v>0</v>
      </c>
      <c r="V308" s="10">
        <f>IF(Q308="Energy Only",0,IF(S308="Wind Turbine",MIN(U308,P308),IF(OR(S308="Wind-Hybrid", S308="Wind-Solar-Hybrid"),MIN(MAX(P308-T308,0)/INDEX(Queue_Subname_list!$R$6:$T$6,1,MATCH(AH308,Queue_Subname_list!$R$4:$T$4,0)),U308),0)))</f>
        <v>0</v>
      </c>
      <c r="W308" s="10">
        <f t="shared" si="21"/>
        <v>0</v>
      </c>
      <c r="X308" s="10">
        <f>IF(AND(S308="Offshore Wind",OR(Q308="Full Capacity",Q308="Partial Capacity")),IF(J308=Queue_Subname_list!$L$5,M308,0)+IF(K308=Queue_Subname_list!$L$5,N308,0),0)</f>
        <v>0</v>
      </c>
      <c r="Y308" s="10">
        <f>IF(AND(S308="Offshore Wind",Q308="Energy Only"),IF(J308=Queue_Subname_list!$L$5,M308,0)+IF(K308=Queue_Subname_list!$L$5,N308,0),0)</f>
        <v>0</v>
      </c>
      <c r="Z308" s="10">
        <f>IF(J308=Queue_Subname_list!$L$8,MIN(M308,P308),0)+IF(K308=Queue_Subname_list!$L$8,MIN(N308,P308),0)+IF(L308=Queue_Subname_list!$L$8,MIN(O308,P308),0)</f>
        <v>0</v>
      </c>
      <c r="AA308" s="10">
        <f>IF(Q308="Energy Only",0,IF(S308="Solar",MIN(Z308,P308),IF(S308="Solar-Hybrid",MIN(MAX(P308-T308,0)/INDEX(Queue_Subname_list!$R$5:$T$5,1,MATCH(AH308,Queue_Subname_list!$R$4:$T$4,0)),MAX(P308-T308*0.5,0)/INDEX(Queue_Subname_list!$U$5:$W$5,1,MATCH(AH308,Queue_Subname_list!$U$4:$W$4,0)),Z308),0)))</f>
        <v>0</v>
      </c>
      <c r="AB308" s="10">
        <f t="shared" si="22"/>
        <v>0</v>
      </c>
      <c r="AC308" s="10">
        <f>IF(J308=Queue_Subname_list!$L$3,MIN(M308,P308),0)+IF(K308=Queue_Subname_list!$L$3,MIN(N308,P308),0)+IF(L308=Queue_Subname_list!$L$3,MIN(O308,P308),0)</f>
        <v>0</v>
      </c>
      <c r="AD308" s="10">
        <f t="shared" si="23"/>
        <v>0</v>
      </c>
      <c r="AE308" s="10" t="s">
        <v>333</v>
      </c>
      <c r="AF308" s="10" t="s">
        <v>55</v>
      </c>
      <c r="AG308" s="10" t="s">
        <v>88</v>
      </c>
      <c r="AH308" s="10" t="str">
        <f t="shared" si="24"/>
        <v>PGAE</v>
      </c>
      <c r="AI308" s="12" t="s">
        <v>693</v>
      </c>
      <c r="AJ308" s="12" t="str">
        <f>IFERROR(INDEX(Queue_Subname_list!$B$2:$B$598,MATCH($AI308,Queue_Subname_list!$A$2:$A$598,0),1),"not found")</f>
        <v>Fireboard</v>
      </c>
      <c r="AK308" s="12">
        <f>IFERROR(INDEX(Queue_Subname_list!$C$2:$C$598,MATCH($AI308,Queue_Subname_list!$A$2:$A$598,0),1),"not found")</f>
        <v>115</v>
      </c>
      <c r="AL308" s="12" t="str" cm="1">
        <f t="array" ref="AL308">IFERROR(MATCH(1,($AJ308=Substation_Info!$B$5:$B$322)*($AK308=Substation_Info!$C$5:$C$322),0),"notfound")</f>
        <v>notfound</v>
      </c>
      <c r="AM308" s="12" t="str">
        <f>IF($AL308="notfound",IFERROR(INDEX(Queue_Subname_list!$D$2:$D$594,MATCH($AI308,Queue_Subname_list!$A$2:$A$594,0),1),"not found"),0)</f>
        <v>Contra Costa</v>
      </c>
      <c r="AN308" s="12">
        <f>IF($AL308="notfound",IFERROR(INDEX(Queue_Subname_list!$E$2:$E$594,MATCH($AI308,Queue_Subname_list!$A$2:$A$594,0),1),"not found"),0)</f>
        <v>230</v>
      </c>
      <c r="AO308" s="12" cm="1">
        <f t="array" ref="AO308">IF(AM308=0, "N/A",IFERROR(MATCH(1,($AM308=Substation_Info!$B$5:$B$322)*($AN308=Substation_Info!$C$5:$C$322),0),"notfound"))</f>
        <v>45</v>
      </c>
      <c r="AP308" s="12">
        <f t="shared" si="25"/>
        <v>1</v>
      </c>
      <c r="AQ308" s="11">
        <v>45960.291666666701</v>
      </c>
      <c r="AR308" s="11">
        <v>45960.291666666701</v>
      </c>
      <c r="AS308" s="10" t="s">
        <v>82</v>
      </c>
      <c r="AT308" s="10"/>
      <c r="AU308" s="10"/>
      <c r="AV308" s="10" t="s">
        <v>82</v>
      </c>
      <c r="AW308" s="10"/>
    </row>
    <row r="309" spans="1:49" s="26" customFormat="1" ht="25" x14ac:dyDescent="0.25">
      <c r="A309" s="32" t="s">
        <v>694</v>
      </c>
      <c r="B309" s="10">
        <v>1892</v>
      </c>
      <c r="C309" s="11">
        <v>44294</v>
      </c>
      <c r="D309" s="11">
        <v>44301.291666666701</v>
      </c>
      <c r="E309" s="10" t="s">
        <v>49</v>
      </c>
      <c r="F309" s="10" t="s">
        <v>585</v>
      </c>
      <c r="G309" s="10" t="s">
        <v>63</v>
      </c>
      <c r="H309" s="10"/>
      <c r="I309" s="10"/>
      <c r="J309" s="10" t="s">
        <v>70</v>
      </c>
      <c r="K309" s="10"/>
      <c r="L309" s="10"/>
      <c r="M309" s="10">
        <v>307.87799999999999</v>
      </c>
      <c r="N309" s="10"/>
      <c r="O309" s="10"/>
      <c r="P309" s="10">
        <v>300</v>
      </c>
      <c r="Q309" s="10" t="s">
        <v>65</v>
      </c>
      <c r="R309" s="10"/>
      <c r="S309" s="10" t="str" cm="1">
        <f t="array" ref="S309">IFERROR(INDEX(Queue_Subname_list!$K$3:$K$22,MATCH(1,($J309=Queue_Subname_list!$L$3:$L$22)*($K309=Queue_Subname_list!$M$3:$M$22)*($L309=Queue_Subname_list!$N$3:$N$22),0)),"Other")</f>
        <v>Battery</v>
      </c>
      <c r="T309" s="10">
        <f>IF(J309=Queue_Subname_list!$L$9,MIN(M309,P309),0)+IF(K309=Queue_Subname_list!$L$9,MIN(N309,P309),0)+IF(L309=Queue_Subname_list!$L$9,MIN(O309,P309),0)</f>
        <v>300</v>
      </c>
      <c r="U309" s="10">
        <f>IF(J309=Queue_Subname_list!$L$4,MIN(M309,P309),0)+IF(K309=Queue_Subname_list!$L$4,MIN(N309,P309),0)+IF(L309=Queue_Subname_list!$L$4,MIN(O309,P309),0)</f>
        <v>0</v>
      </c>
      <c r="V309" s="10">
        <f>IF(Q309="Energy Only",0,IF(S309="Wind Turbine",MIN(U309,P309),IF(OR(S309="Wind-Hybrid", S309="Wind-Solar-Hybrid"),MIN(MAX(P309-T309,0)/INDEX(Queue_Subname_list!$R$6:$T$6,1,MATCH(AH309,Queue_Subname_list!$R$4:$T$4,0)),U309),0)))</f>
        <v>0</v>
      </c>
      <c r="W309" s="10">
        <f t="shared" si="21"/>
        <v>0</v>
      </c>
      <c r="X309" s="10">
        <f>IF(AND(S309="Offshore Wind",OR(Q309="Full Capacity",Q309="Partial Capacity")),IF(J309=Queue_Subname_list!$L$5,M309,0)+IF(K309=Queue_Subname_list!$L$5,N309,0),0)</f>
        <v>0</v>
      </c>
      <c r="Y309" s="10">
        <f>IF(AND(S309="Offshore Wind",Q309="Energy Only"),IF(J309=Queue_Subname_list!$L$5,M309,0)+IF(K309=Queue_Subname_list!$L$5,N309,0),0)</f>
        <v>0</v>
      </c>
      <c r="Z309" s="10">
        <f>IF(J309=Queue_Subname_list!$L$8,MIN(M309,P309),0)+IF(K309=Queue_Subname_list!$L$8,MIN(N309,P309),0)+IF(L309=Queue_Subname_list!$L$8,MIN(O309,P309),0)</f>
        <v>0</v>
      </c>
      <c r="AA309" s="10">
        <f>IF(Q309="Energy Only",0,IF(S309="Solar",MIN(Z309,P309),IF(S309="Solar-Hybrid",MIN(MAX(P309-T309,0)/INDEX(Queue_Subname_list!$R$5:$T$5,1,MATCH(AH309,Queue_Subname_list!$R$4:$T$4,0)),MAX(P309-T309*0.5,0)/INDEX(Queue_Subname_list!$U$5:$W$5,1,MATCH(AH309,Queue_Subname_list!$U$4:$W$4,0)),Z309),0)))</f>
        <v>0</v>
      </c>
      <c r="AB309" s="10">
        <f t="shared" si="22"/>
        <v>0</v>
      </c>
      <c r="AC309" s="10">
        <f>IF(J309=Queue_Subname_list!$L$3,MIN(M309,P309),0)+IF(K309=Queue_Subname_list!$L$3,MIN(N309,P309),0)+IF(L309=Queue_Subname_list!$L$3,MIN(O309,P309),0)</f>
        <v>0</v>
      </c>
      <c r="AD309" s="10">
        <f t="shared" si="23"/>
        <v>0</v>
      </c>
      <c r="AE309" s="10" t="s">
        <v>333</v>
      </c>
      <c r="AF309" s="10" t="s">
        <v>55</v>
      </c>
      <c r="AG309" s="10" t="s">
        <v>88</v>
      </c>
      <c r="AH309" s="10" t="str">
        <f t="shared" si="24"/>
        <v>PGAE</v>
      </c>
      <c r="AI309" s="12" t="s">
        <v>695</v>
      </c>
      <c r="AJ309" s="12" t="str">
        <f>IFERROR(INDEX(Queue_Subname_list!$B$2:$B$598,MATCH($AI309,Queue_Subname_list!$A$2:$A$598,0),1),"not found")</f>
        <v>Contra Costa</v>
      </c>
      <c r="AK309" s="12">
        <f>IFERROR(INDEX(Queue_Subname_list!$C$2:$C$598,MATCH($AI309,Queue_Subname_list!$A$2:$A$598,0),1),"not found")</f>
        <v>230</v>
      </c>
      <c r="AL309" s="12" cm="1">
        <f t="array" ref="AL309">IFERROR(MATCH(1,($AJ309=Substation_Info!$B$5:$B$322)*($AK309=Substation_Info!$C$5:$C$322),0),"notfound")</f>
        <v>45</v>
      </c>
      <c r="AM309" s="12">
        <f>IF($AL309="notfound",IFERROR(INDEX(Queue_Subname_list!$D$2:$D$594,MATCH($AI309,Queue_Subname_list!$A$2:$A$594,0),1),"not found"),0)</f>
        <v>0</v>
      </c>
      <c r="AN309" s="12">
        <f>IF($AL309="notfound",IFERROR(INDEX(Queue_Subname_list!$E$2:$E$594,MATCH($AI309,Queue_Subname_list!$A$2:$A$594,0),1),"not found"),0)</f>
        <v>0</v>
      </c>
      <c r="AO309" s="12" t="str" cm="1">
        <f t="array" ref="AO309">IF(AM309=0, "N/A",IFERROR(MATCH(1,($AM309=Substation_Info!$B$5:$B$322)*($AN309=Substation_Info!$C$5:$C$322),0),"notfound"))</f>
        <v>N/A</v>
      </c>
      <c r="AP309" s="12">
        <f t="shared" si="25"/>
        <v>1</v>
      </c>
      <c r="AQ309" s="11">
        <v>45960.291666666701</v>
      </c>
      <c r="AR309" s="11">
        <v>45960.291666666701</v>
      </c>
      <c r="AS309" s="10" t="s">
        <v>82</v>
      </c>
      <c r="AT309" s="10"/>
      <c r="AU309" s="10"/>
      <c r="AV309" s="10" t="s">
        <v>82</v>
      </c>
      <c r="AW309" s="10"/>
    </row>
    <row r="310" spans="1:49" s="26" customFormat="1" ht="50" x14ac:dyDescent="0.25">
      <c r="A310" s="32" t="s">
        <v>696</v>
      </c>
      <c r="B310" s="10">
        <v>1893</v>
      </c>
      <c r="C310" s="11">
        <v>44294</v>
      </c>
      <c r="D310" s="11">
        <v>44301.291666666701</v>
      </c>
      <c r="E310" s="10" t="s">
        <v>49</v>
      </c>
      <c r="F310" s="10" t="s">
        <v>585</v>
      </c>
      <c r="G310" s="10" t="s">
        <v>63</v>
      </c>
      <c r="H310" s="10"/>
      <c r="I310" s="10"/>
      <c r="J310" s="10" t="s">
        <v>70</v>
      </c>
      <c r="K310" s="10"/>
      <c r="L310" s="10"/>
      <c r="M310" s="10">
        <v>105.8348</v>
      </c>
      <c r="N310" s="10"/>
      <c r="O310" s="10"/>
      <c r="P310" s="10">
        <v>100</v>
      </c>
      <c r="Q310" s="10" t="s">
        <v>65</v>
      </c>
      <c r="R310" s="10"/>
      <c r="S310" s="10" t="str" cm="1">
        <f t="array" ref="S310">IFERROR(INDEX(Queue_Subname_list!$K$3:$K$22,MATCH(1,($J310=Queue_Subname_list!$L$3:$L$22)*($K310=Queue_Subname_list!$M$3:$M$22)*($L310=Queue_Subname_list!$N$3:$N$22),0)),"Other")</f>
        <v>Battery</v>
      </c>
      <c r="T310" s="10">
        <f>IF(J310=Queue_Subname_list!$L$9,MIN(M310,P310),0)+IF(K310=Queue_Subname_list!$L$9,MIN(N310,P310),0)+IF(L310=Queue_Subname_list!$L$9,MIN(O310,P310),0)</f>
        <v>100</v>
      </c>
      <c r="U310" s="10">
        <f>IF(J310=Queue_Subname_list!$L$4,MIN(M310,P310),0)+IF(K310=Queue_Subname_list!$L$4,MIN(N310,P310),0)+IF(L310=Queue_Subname_list!$L$4,MIN(O310,P310),0)</f>
        <v>0</v>
      </c>
      <c r="V310" s="10">
        <f>IF(Q310="Energy Only",0,IF(S310="Wind Turbine",MIN(U310,P310),IF(OR(S310="Wind-Hybrid", S310="Wind-Solar-Hybrid"),MIN(MAX(P310-T310,0)/INDEX(Queue_Subname_list!$R$6:$T$6,1,MATCH(AH310,Queue_Subname_list!$R$4:$T$4,0)),U310),0)))</f>
        <v>0</v>
      </c>
      <c r="W310" s="10">
        <f t="shared" si="21"/>
        <v>0</v>
      </c>
      <c r="X310" s="10">
        <f>IF(AND(S310="Offshore Wind",OR(Q310="Full Capacity",Q310="Partial Capacity")),IF(J310=Queue_Subname_list!$L$5,M310,0)+IF(K310=Queue_Subname_list!$L$5,N310,0),0)</f>
        <v>0</v>
      </c>
      <c r="Y310" s="10">
        <f>IF(AND(S310="Offshore Wind",Q310="Energy Only"),IF(J310=Queue_Subname_list!$L$5,M310,0)+IF(K310=Queue_Subname_list!$L$5,N310,0),0)</f>
        <v>0</v>
      </c>
      <c r="Z310" s="10">
        <f>IF(J310=Queue_Subname_list!$L$8,MIN(M310,P310),0)+IF(K310=Queue_Subname_list!$L$8,MIN(N310,P310),0)+IF(L310=Queue_Subname_list!$L$8,MIN(O310,P310),0)</f>
        <v>0</v>
      </c>
      <c r="AA310" s="10">
        <f>IF(Q310="Energy Only",0,IF(S310="Solar",MIN(Z310,P310),IF(S310="Solar-Hybrid",MIN(MAX(P310-T310,0)/INDEX(Queue_Subname_list!$R$5:$T$5,1,MATCH(AH310,Queue_Subname_list!$R$4:$T$4,0)),MAX(P310-T310*0.5,0)/INDEX(Queue_Subname_list!$U$5:$W$5,1,MATCH(AH310,Queue_Subname_list!$U$4:$W$4,0)),Z310),0)))</f>
        <v>0</v>
      </c>
      <c r="AB310" s="10">
        <f t="shared" si="22"/>
        <v>0</v>
      </c>
      <c r="AC310" s="10">
        <f>IF(J310=Queue_Subname_list!$L$3,MIN(M310,P310),0)+IF(K310=Queue_Subname_list!$L$3,MIN(N310,P310),0)+IF(L310=Queue_Subname_list!$L$3,MIN(O310,P310),0)</f>
        <v>0</v>
      </c>
      <c r="AD310" s="10">
        <f t="shared" si="23"/>
        <v>0</v>
      </c>
      <c r="AE310" s="10" t="s">
        <v>87</v>
      </c>
      <c r="AF310" s="10" t="s">
        <v>55</v>
      </c>
      <c r="AG310" s="10" t="s">
        <v>88</v>
      </c>
      <c r="AH310" s="10" t="str">
        <f t="shared" si="24"/>
        <v>PGAE</v>
      </c>
      <c r="AI310" s="12" t="s">
        <v>697</v>
      </c>
      <c r="AJ310" s="12" t="str">
        <f>IFERROR(INDEX(Queue_Subname_list!$B$2:$B$598,MATCH($AI310,Queue_Subname_list!$A$2:$A$598,0),1),"not found")</f>
        <v>Piercy</v>
      </c>
      <c r="AK310" s="12">
        <f>IFERROR(INDEX(Queue_Subname_list!$C$2:$C$598,MATCH($AI310,Queue_Subname_list!$A$2:$A$598,0),1),"not found")</f>
        <v>115</v>
      </c>
      <c r="AL310" s="12" t="str" cm="1">
        <f t="array" ref="AL310">IFERROR(MATCH(1,($AJ310=Substation_Info!$B$5:$B$322)*($AK310=Substation_Info!$C$5:$C$322),0),"notfound")</f>
        <v>notfound</v>
      </c>
      <c r="AM310" s="12" t="str">
        <f>IF($AL310="notfound",IFERROR(INDEX(Queue_Subname_list!$D$2:$D$594,MATCH($AI310,Queue_Subname_list!$A$2:$A$594,0),1),"not found"),0)</f>
        <v>Metcalf</v>
      </c>
      <c r="AN310" s="12">
        <f>IF($AL310="notfound",IFERROR(INDEX(Queue_Subname_list!$E$2:$E$594,MATCH($AI310,Queue_Subname_list!$A$2:$A$594,0),1),"not found"),0)</f>
        <v>230</v>
      </c>
      <c r="AO310" s="12" cm="1">
        <f t="array" ref="AO310">IF(AM310=0, "N/A",IFERROR(MATCH(1,($AM310=Substation_Info!$B$5:$B$322)*($AN310=Substation_Info!$C$5:$C$322),0),"notfound"))</f>
        <v>169</v>
      </c>
      <c r="AP310" s="12">
        <f t="shared" si="25"/>
        <v>1</v>
      </c>
      <c r="AQ310" s="11">
        <v>45931.291666666701</v>
      </c>
      <c r="AR310" s="11">
        <v>45931.291666666701</v>
      </c>
      <c r="AS310" s="10" t="s">
        <v>82</v>
      </c>
      <c r="AT310" s="10"/>
      <c r="AU310" s="10"/>
      <c r="AV310" s="10" t="s">
        <v>82</v>
      </c>
      <c r="AW310" s="10"/>
    </row>
    <row r="311" spans="1:49" s="26" customFormat="1" ht="25" x14ac:dyDescent="0.25">
      <c r="A311" s="32" t="s">
        <v>698</v>
      </c>
      <c r="B311" s="10">
        <v>1894</v>
      </c>
      <c r="C311" s="11">
        <v>44292</v>
      </c>
      <c r="D311" s="11">
        <v>44301.291666666701</v>
      </c>
      <c r="E311" s="10" t="s">
        <v>49</v>
      </c>
      <c r="F311" s="10" t="s">
        <v>585</v>
      </c>
      <c r="G311" s="10" t="s">
        <v>63</v>
      </c>
      <c r="H311" s="10"/>
      <c r="I311" s="10"/>
      <c r="J311" s="10" t="s">
        <v>70</v>
      </c>
      <c r="K311" s="10"/>
      <c r="L311" s="10"/>
      <c r="M311" s="10">
        <v>505.2</v>
      </c>
      <c r="N311" s="10"/>
      <c r="O311" s="10"/>
      <c r="P311" s="10">
        <v>500</v>
      </c>
      <c r="Q311" s="10" t="s">
        <v>65</v>
      </c>
      <c r="R311" s="10"/>
      <c r="S311" s="10" t="str" cm="1">
        <f t="array" ref="S311">IFERROR(INDEX(Queue_Subname_list!$K$3:$K$22,MATCH(1,($J311=Queue_Subname_list!$L$3:$L$22)*($K311=Queue_Subname_list!$M$3:$M$22)*($L311=Queue_Subname_list!$N$3:$N$22),0)),"Other")</f>
        <v>Battery</v>
      </c>
      <c r="T311" s="10">
        <f>IF(J311=Queue_Subname_list!$L$9,MIN(M311,P311),0)+IF(K311=Queue_Subname_list!$L$9,MIN(N311,P311),0)+IF(L311=Queue_Subname_list!$L$9,MIN(O311,P311),0)</f>
        <v>500</v>
      </c>
      <c r="U311" s="10">
        <f>IF(J311=Queue_Subname_list!$L$4,MIN(M311,P311),0)+IF(K311=Queue_Subname_list!$L$4,MIN(N311,P311),0)+IF(L311=Queue_Subname_list!$L$4,MIN(O311,P311),0)</f>
        <v>0</v>
      </c>
      <c r="V311" s="10">
        <f>IF(Q311="Energy Only",0,IF(S311="Wind Turbine",MIN(U311,P311),IF(OR(S311="Wind-Hybrid", S311="Wind-Solar-Hybrid"),MIN(MAX(P311-T311,0)/INDEX(Queue_Subname_list!$R$6:$T$6,1,MATCH(AH311,Queue_Subname_list!$R$4:$T$4,0)),U311),0)))</f>
        <v>0</v>
      </c>
      <c r="W311" s="10">
        <f t="shared" si="21"/>
        <v>0</v>
      </c>
      <c r="X311" s="10">
        <f>IF(AND(S311="Offshore Wind",OR(Q311="Full Capacity",Q311="Partial Capacity")),IF(J311=Queue_Subname_list!$L$5,M311,0)+IF(K311=Queue_Subname_list!$L$5,N311,0),0)</f>
        <v>0</v>
      </c>
      <c r="Y311" s="10">
        <f>IF(AND(S311="Offshore Wind",Q311="Energy Only"),IF(J311=Queue_Subname_list!$L$5,M311,0)+IF(K311=Queue_Subname_list!$L$5,N311,0),0)</f>
        <v>0</v>
      </c>
      <c r="Z311" s="10">
        <f>IF(J311=Queue_Subname_list!$L$8,MIN(M311,P311),0)+IF(K311=Queue_Subname_list!$L$8,MIN(N311,P311),0)+IF(L311=Queue_Subname_list!$L$8,MIN(O311,P311),0)</f>
        <v>0</v>
      </c>
      <c r="AA311" s="10">
        <f>IF(Q311="Energy Only",0,IF(S311="Solar",MIN(Z311,P311),IF(S311="Solar-Hybrid",MIN(MAX(P311-T311,0)/INDEX(Queue_Subname_list!$R$5:$T$5,1,MATCH(AH311,Queue_Subname_list!$R$4:$T$4,0)),MAX(P311-T311*0.5,0)/INDEX(Queue_Subname_list!$U$5:$W$5,1,MATCH(AH311,Queue_Subname_list!$U$4:$W$4,0)),Z311),0)))</f>
        <v>0</v>
      </c>
      <c r="AB311" s="10">
        <f t="shared" si="22"/>
        <v>0</v>
      </c>
      <c r="AC311" s="10">
        <f>IF(J311=Queue_Subname_list!$L$3,MIN(M311,P311),0)+IF(K311=Queue_Subname_list!$L$3,MIN(N311,P311),0)+IF(L311=Queue_Subname_list!$L$3,MIN(O311,P311),0)</f>
        <v>0</v>
      </c>
      <c r="AD311" s="10">
        <f t="shared" si="23"/>
        <v>0</v>
      </c>
      <c r="AE311" s="10" t="s">
        <v>87</v>
      </c>
      <c r="AF311" s="10" t="s">
        <v>55</v>
      </c>
      <c r="AG311" s="10" t="s">
        <v>88</v>
      </c>
      <c r="AH311" s="10" t="str">
        <f t="shared" si="24"/>
        <v>PGAE</v>
      </c>
      <c r="AI311" s="12" t="s">
        <v>699</v>
      </c>
      <c r="AJ311" s="12" t="str">
        <f>IFERROR(INDEX(Queue_Subname_list!$B$2:$B$598,MATCH($AI311,Queue_Subname_list!$A$2:$A$598,0),1),"not found")</f>
        <v>Monta Vista</v>
      </c>
      <c r="AK311" s="12">
        <f>IFERROR(INDEX(Queue_Subname_list!$C$2:$C$598,MATCH($AI311,Queue_Subname_list!$A$2:$A$598,0),1),"not found")</f>
        <v>230</v>
      </c>
      <c r="AL311" s="12" t="str" cm="1">
        <f t="array" ref="AL311">IFERROR(MATCH(1,($AJ311=Substation_Info!$B$5:$B$322)*($AK311=Substation_Info!$C$5:$C$322),0),"notfound")</f>
        <v>notfound</v>
      </c>
      <c r="AM311" s="12" t="str">
        <f>IF($AL311="notfound",IFERROR(INDEX(Queue_Subname_list!$D$2:$D$594,MATCH($AI311,Queue_Subname_list!$A$2:$A$594,0),1),"not found"),0)</f>
        <v>Los Esteros</v>
      </c>
      <c r="AN311" s="12">
        <f>IF($AL311="notfound",IFERROR(INDEX(Queue_Subname_list!$E$2:$E$594,MATCH($AI311,Queue_Subname_list!$A$2:$A$594,0),1),"not found"),0)</f>
        <v>115</v>
      </c>
      <c r="AO311" s="12" cm="1">
        <f t="array" ref="AO311">IF(AM311=0, "N/A",IFERROR(MATCH(1,($AM311=Substation_Info!$B$5:$B$322)*($AN311=Substation_Info!$C$5:$C$322),0),"notfound"))</f>
        <v>150</v>
      </c>
      <c r="AP311" s="12">
        <f t="shared" si="25"/>
        <v>1</v>
      </c>
      <c r="AQ311" s="11">
        <v>45505.291666666701</v>
      </c>
      <c r="AR311" s="11">
        <v>45505.291666666701</v>
      </c>
      <c r="AS311" s="10" t="s">
        <v>82</v>
      </c>
      <c r="AT311" s="10"/>
      <c r="AU311" s="10"/>
      <c r="AV311" s="10" t="s">
        <v>82</v>
      </c>
      <c r="AW311" s="10"/>
    </row>
    <row r="312" spans="1:49" s="26" customFormat="1" ht="25" x14ac:dyDescent="0.25">
      <c r="A312" s="32" t="s">
        <v>700</v>
      </c>
      <c r="B312" s="10">
        <v>1895</v>
      </c>
      <c r="C312" s="11">
        <v>44294</v>
      </c>
      <c r="D312" s="11">
        <v>44301.291666666701</v>
      </c>
      <c r="E312" s="10" t="s">
        <v>49</v>
      </c>
      <c r="F312" s="10" t="s">
        <v>585</v>
      </c>
      <c r="G312" s="10" t="s">
        <v>63</v>
      </c>
      <c r="H312" s="10"/>
      <c r="I312" s="10"/>
      <c r="J312" s="10" t="s">
        <v>70</v>
      </c>
      <c r="K312" s="10"/>
      <c r="L312" s="10"/>
      <c r="M312" s="10">
        <v>102.672</v>
      </c>
      <c r="N312" s="10"/>
      <c r="O312" s="10"/>
      <c r="P312" s="10">
        <v>100</v>
      </c>
      <c r="Q312" s="10" t="s">
        <v>65</v>
      </c>
      <c r="R312" s="10"/>
      <c r="S312" s="10" t="str" cm="1">
        <f t="array" ref="S312">IFERROR(INDEX(Queue_Subname_list!$K$3:$K$22,MATCH(1,($J312=Queue_Subname_list!$L$3:$L$22)*($K312=Queue_Subname_list!$M$3:$M$22)*($L312=Queue_Subname_list!$N$3:$N$22),0)),"Other")</f>
        <v>Battery</v>
      </c>
      <c r="T312" s="10">
        <f>IF(J312=Queue_Subname_list!$L$9,MIN(M312,P312),0)+IF(K312=Queue_Subname_list!$L$9,MIN(N312,P312),0)+IF(L312=Queue_Subname_list!$L$9,MIN(O312,P312),0)</f>
        <v>100</v>
      </c>
      <c r="U312" s="10">
        <f>IF(J312=Queue_Subname_list!$L$4,MIN(M312,P312),0)+IF(K312=Queue_Subname_list!$L$4,MIN(N312,P312),0)+IF(L312=Queue_Subname_list!$L$4,MIN(O312,P312),0)</f>
        <v>0</v>
      </c>
      <c r="V312" s="10">
        <f>IF(Q312="Energy Only",0,IF(S312="Wind Turbine",MIN(U312,P312),IF(OR(S312="Wind-Hybrid", S312="Wind-Solar-Hybrid"),MIN(MAX(P312-T312,0)/INDEX(Queue_Subname_list!$R$6:$T$6,1,MATCH(AH312,Queue_Subname_list!$R$4:$T$4,0)),U312),0)))</f>
        <v>0</v>
      </c>
      <c r="W312" s="10">
        <f t="shared" si="21"/>
        <v>0</v>
      </c>
      <c r="X312" s="10">
        <f>IF(AND(S312="Offshore Wind",OR(Q312="Full Capacity",Q312="Partial Capacity")),IF(J312=Queue_Subname_list!$L$5,M312,0)+IF(K312=Queue_Subname_list!$L$5,N312,0),0)</f>
        <v>0</v>
      </c>
      <c r="Y312" s="10">
        <f>IF(AND(S312="Offshore Wind",Q312="Energy Only"),IF(J312=Queue_Subname_list!$L$5,M312,0)+IF(K312=Queue_Subname_list!$L$5,N312,0),0)</f>
        <v>0</v>
      </c>
      <c r="Z312" s="10">
        <f>IF(J312=Queue_Subname_list!$L$8,MIN(M312,P312),0)+IF(K312=Queue_Subname_list!$L$8,MIN(N312,P312),0)+IF(L312=Queue_Subname_list!$L$8,MIN(O312,P312),0)</f>
        <v>0</v>
      </c>
      <c r="AA312" s="10">
        <f>IF(Q312="Energy Only",0,IF(S312="Solar",MIN(Z312,P312),IF(S312="Solar-Hybrid",MIN(MAX(P312-T312,0)/INDEX(Queue_Subname_list!$R$5:$T$5,1,MATCH(AH312,Queue_Subname_list!$R$4:$T$4,0)),MAX(P312-T312*0.5,0)/INDEX(Queue_Subname_list!$U$5:$W$5,1,MATCH(AH312,Queue_Subname_list!$U$4:$W$4,0)),Z312),0)))</f>
        <v>0</v>
      </c>
      <c r="AB312" s="10">
        <f t="shared" si="22"/>
        <v>0</v>
      </c>
      <c r="AC312" s="10">
        <f>IF(J312=Queue_Subname_list!$L$3,MIN(M312,P312),0)+IF(K312=Queue_Subname_list!$L$3,MIN(N312,P312),0)+IF(L312=Queue_Subname_list!$L$3,MIN(O312,P312),0)</f>
        <v>0</v>
      </c>
      <c r="AD312" s="10">
        <f t="shared" si="23"/>
        <v>0</v>
      </c>
      <c r="AE312" s="10" t="s">
        <v>236</v>
      </c>
      <c r="AF312" s="10" t="s">
        <v>55</v>
      </c>
      <c r="AG312" s="10" t="s">
        <v>88</v>
      </c>
      <c r="AH312" s="10" t="str">
        <f t="shared" si="24"/>
        <v>PGAE</v>
      </c>
      <c r="AI312" s="12" t="s">
        <v>701</v>
      </c>
      <c r="AJ312" s="12" t="str">
        <f>IFERROR(INDEX(Queue_Subname_list!$B$2:$B$598,MATCH($AI312,Queue_Subname_list!$A$2:$A$598,0),1),"not found")</f>
        <v>Cottle</v>
      </c>
      <c r="AK312" s="12">
        <f>IFERROR(INDEX(Queue_Subname_list!$C$2:$C$598,MATCH($AI312,Queue_Subname_list!$A$2:$A$598,0),1),"not found")</f>
        <v>230</v>
      </c>
      <c r="AL312" s="12" t="str" cm="1">
        <f t="array" ref="AL312">IFERROR(MATCH(1,($AJ312=Substation_Info!$B$5:$B$322)*($AK312=Substation_Info!$C$5:$C$322),0),"notfound")</f>
        <v>notfound</v>
      </c>
      <c r="AM312" s="12" t="str">
        <f>IF($AL312="notfound",IFERROR(INDEX(Queue_Subname_list!$D$2:$D$594,MATCH($AI312,Queue_Subname_list!$A$2:$A$594,0),1),"not found"),0)</f>
        <v>Bellota</v>
      </c>
      <c r="AN312" s="12">
        <f>IF($AL312="notfound",IFERROR(INDEX(Queue_Subname_list!$E$2:$E$594,MATCH($AI312,Queue_Subname_list!$A$2:$A$594,0),1),"not found"),0)</f>
        <v>230</v>
      </c>
      <c r="AO312" s="12" cm="1">
        <f t="array" ref="AO312">IF(AM312=0, "N/A",IFERROR(MATCH(1,($AM312=Substation_Info!$B$5:$B$322)*($AN312=Substation_Info!$C$5:$C$322),0),"notfound"))</f>
        <v>14</v>
      </c>
      <c r="AP312" s="12">
        <f t="shared" si="25"/>
        <v>1</v>
      </c>
      <c r="AQ312" s="11">
        <v>45960.291666666701</v>
      </c>
      <c r="AR312" s="11">
        <v>45960.291666666701</v>
      </c>
      <c r="AS312" s="10" t="s">
        <v>82</v>
      </c>
      <c r="AT312" s="10"/>
      <c r="AU312" s="10"/>
      <c r="AV312" s="10" t="s">
        <v>82</v>
      </c>
      <c r="AW312" s="10"/>
    </row>
    <row r="313" spans="1:49" s="26" customFormat="1" ht="25" x14ac:dyDescent="0.25">
      <c r="A313" s="32" t="s">
        <v>702</v>
      </c>
      <c r="B313" s="10">
        <v>1896</v>
      </c>
      <c r="C313" s="11">
        <v>44294</v>
      </c>
      <c r="D313" s="11">
        <v>44301.291666666701</v>
      </c>
      <c r="E313" s="10" t="s">
        <v>49</v>
      </c>
      <c r="F313" s="10" t="s">
        <v>585</v>
      </c>
      <c r="G313" s="10" t="s">
        <v>63</v>
      </c>
      <c r="H313" s="10"/>
      <c r="I313" s="10"/>
      <c r="J313" s="10" t="s">
        <v>70</v>
      </c>
      <c r="K313" s="10"/>
      <c r="L313" s="10"/>
      <c r="M313" s="10">
        <v>268.065</v>
      </c>
      <c r="N313" s="10"/>
      <c r="O313" s="10"/>
      <c r="P313" s="10">
        <v>260</v>
      </c>
      <c r="Q313" s="10" t="s">
        <v>65</v>
      </c>
      <c r="R313" s="10"/>
      <c r="S313" s="10" t="str" cm="1">
        <f t="array" ref="S313">IFERROR(INDEX(Queue_Subname_list!$K$3:$K$22,MATCH(1,($J313=Queue_Subname_list!$L$3:$L$22)*($K313=Queue_Subname_list!$M$3:$M$22)*($L313=Queue_Subname_list!$N$3:$N$22),0)),"Other")</f>
        <v>Battery</v>
      </c>
      <c r="T313" s="10">
        <f>IF(J313=Queue_Subname_list!$L$9,MIN(M313,P313),0)+IF(K313=Queue_Subname_list!$L$9,MIN(N313,P313),0)+IF(L313=Queue_Subname_list!$L$9,MIN(O313,P313),0)</f>
        <v>260</v>
      </c>
      <c r="U313" s="10">
        <f>IF(J313=Queue_Subname_list!$L$4,MIN(M313,P313),0)+IF(K313=Queue_Subname_list!$L$4,MIN(N313,P313),0)+IF(L313=Queue_Subname_list!$L$4,MIN(O313,P313),0)</f>
        <v>0</v>
      </c>
      <c r="V313" s="10">
        <f>IF(Q313="Energy Only",0,IF(S313="Wind Turbine",MIN(U313,P313),IF(OR(S313="Wind-Hybrid", S313="Wind-Solar-Hybrid"),MIN(MAX(P313-T313,0)/INDEX(Queue_Subname_list!$R$6:$T$6,1,MATCH(AH313,Queue_Subname_list!$R$4:$T$4,0)),U313),0)))</f>
        <v>0</v>
      </c>
      <c r="W313" s="10">
        <f t="shared" si="21"/>
        <v>0</v>
      </c>
      <c r="X313" s="10">
        <f>IF(AND(S313="Offshore Wind",OR(Q313="Full Capacity",Q313="Partial Capacity")),IF(J313=Queue_Subname_list!$L$5,M313,0)+IF(K313=Queue_Subname_list!$L$5,N313,0),0)</f>
        <v>0</v>
      </c>
      <c r="Y313" s="10">
        <f>IF(AND(S313="Offshore Wind",Q313="Energy Only"),IF(J313=Queue_Subname_list!$L$5,M313,0)+IF(K313=Queue_Subname_list!$L$5,N313,0),0)</f>
        <v>0</v>
      </c>
      <c r="Z313" s="10">
        <f>IF(J313=Queue_Subname_list!$L$8,MIN(M313,P313),0)+IF(K313=Queue_Subname_list!$L$8,MIN(N313,P313),0)+IF(L313=Queue_Subname_list!$L$8,MIN(O313,P313),0)</f>
        <v>0</v>
      </c>
      <c r="AA313" s="10">
        <f>IF(Q313="Energy Only",0,IF(S313="Solar",MIN(Z313,P313),IF(S313="Solar-Hybrid",MIN(MAX(P313-T313,0)/INDEX(Queue_Subname_list!$R$5:$T$5,1,MATCH(AH313,Queue_Subname_list!$R$4:$T$4,0)),MAX(P313-T313*0.5,0)/INDEX(Queue_Subname_list!$U$5:$W$5,1,MATCH(AH313,Queue_Subname_list!$U$4:$W$4,0)),Z313),0)))</f>
        <v>0</v>
      </c>
      <c r="AB313" s="10">
        <f t="shared" si="22"/>
        <v>0</v>
      </c>
      <c r="AC313" s="10">
        <f>IF(J313=Queue_Subname_list!$L$3,MIN(M313,P313),0)+IF(K313=Queue_Subname_list!$L$3,MIN(N313,P313),0)+IF(L313=Queue_Subname_list!$L$3,MIN(O313,P313),0)</f>
        <v>0</v>
      </c>
      <c r="AD313" s="10">
        <f t="shared" si="23"/>
        <v>0</v>
      </c>
      <c r="AE313" s="10" t="s">
        <v>181</v>
      </c>
      <c r="AF313" s="10" t="s">
        <v>55</v>
      </c>
      <c r="AG313" s="10" t="s">
        <v>88</v>
      </c>
      <c r="AH313" s="10" t="str">
        <f t="shared" si="24"/>
        <v>PGAE</v>
      </c>
      <c r="AI313" s="12" t="s">
        <v>703</v>
      </c>
      <c r="AJ313" s="12" t="str">
        <f>IFERROR(INDEX(Queue_Subname_list!$B$2:$B$598,MATCH($AI313,Queue_Subname_list!$A$2:$A$598,0),1),"not found")</f>
        <v>Weber</v>
      </c>
      <c r="AK313" s="12">
        <f>IFERROR(INDEX(Queue_Subname_list!$C$2:$C$598,MATCH($AI313,Queue_Subname_list!$A$2:$A$598,0),1),"not found")</f>
        <v>60</v>
      </c>
      <c r="AL313" s="12" t="str" cm="1">
        <f t="array" ref="AL313">IFERROR(MATCH(1,($AJ313=Substation_Info!$B$5:$B$322)*($AK313=Substation_Info!$C$5:$C$322),0),"notfound")</f>
        <v>notfound</v>
      </c>
      <c r="AM313" s="12" t="str">
        <f>IF($AL313="notfound",IFERROR(INDEX(Queue_Subname_list!$D$2:$D$594,MATCH($AI313,Queue_Subname_list!$A$2:$A$594,0),1),"not found"),0)</f>
        <v>Bellota</v>
      </c>
      <c r="AN313" s="12">
        <f>IF($AL313="notfound",IFERROR(INDEX(Queue_Subname_list!$E$2:$E$594,MATCH($AI313,Queue_Subname_list!$A$2:$A$594,0),1),"not found"),0)</f>
        <v>115</v>
      </c>
      <c r="AO313" s="12" cm="1">
        <f t="array" ref="AO313">IF(AM313=0, "N/A",IFERROR(MATCH(1,($AM313=Substation_Info!$B$5:$B$322)*($AN313=Substation_Info!$C$5:$C$322),0),"notfound"))</f>
        <v>15</v>
      </c>
      <c r="AP313" s="12">
        <f t="shared" si="25"/>
        <v>1</v>
      </c>
      <c r="AQ313" s="11">
        <v>45960.291666666701</v>
      </c>
      <c r="AR313" s="11">
        <v>45960.291666666701</v>
      </c>
      <c r="AS313" s="10" t="s">
        <v>82</v>
      </c>
      <c r="AT313" s="10"/>
      <c r="AU313" s="10"/>
      <c r="AV313" s="10" t="s">
        <v>82</v>
      </c>
      <c r="AW313" s="10"/>
    </row>
    <row r="314" spans="1:49" s="26" customFormat="1" ht="25" x14ac:dyDescent="0.25">
      <c r="A314" s="32" t="s">
        <v>704</v>
      </c>
      <c r="B314" s="10">
        <v>1898</v>
      </c>
      <c r="C314" s="11">
        <v>44288</v>
      </c>
      <c r="D314" s="11">
        <v>44301.291666666701</v>
      </c>
      <c r="E314" s="10" t="s">
        <v>49</v>
      </c>
      <c r="F314" s="10" t="s">
        <v>585</v>
      </c>
      <c r="G314" s="10" t="s">
        <v>345</v>
      </c>
      <c r="H314" s="10" t="s">
        <v>63</v>
      </c>
      <c r="I314" s="10"/>
      <c r="J314" s="10" t="s">
        <v>86</v>
      </c>
      <c r="K314" s="10" t="s">
        <v>70</v>
      </c>
      <c r="L314" s="10"/>
      <c r="M314" s="10">
        <v>9.4</v>
      </c>
      <c r="N314" s="10">
        <v>27</v>
      </c>
      <c r="O314" s="10"/>
      <c r="P314" s="10">
        <v>34.1</v>
      </c>
      <c r="Q314" s="10" t="s">
        <v>65</v>
      </c>
      <c r="R314" s="10" t="s">
        <v>53</v>
      </c>
      <c r="S314" s="10" t="str" cm="1">
        <f t="array" ref="S314">IFERROR(INDEX(Queue_Subname_list!$K$3:$K$22,MATCH(1,($J314=Queue_Subname_list!$L$3:$L$22)*($K314=Queue_Subname_list!$M$3:$M$22)*($L314=Queue_Subname_list!$N$3:$N$22),0)),"Other")</f>
        <v>Other</v>
      </c>
      <c r="T314" s="10">
        <f>IF(J314=Queue_Subname_list!$L$9,MIN(M314,P314),0)+IF(K314=Queue_Subname_list!$L$9,MIN(N314,P314),0)+IF(L314=Queue_Subname_list!$L$9,MIN(O314,P314),0)</f>
        <v>27</v>
      </c>
      <c r="U314" s="10">
        <f>IF(J314=Queue_Subname_list!$L$4,MIN(M314,P314),0)+IF(K314=Queue_Subname_list!$L$4,MIN(N314,P314),0)+IF(L314=Queue_Subname_list!$L$4,MIN(O314,P314),0)</f>
        <v>0</v>
      </c>
      <c r="V314" s="10">
        <f>IF(Q314="Energy Only",0,IF(S314="Wind Turbine",MIN(U314,P314),IF(OR(S314="Wind-Hybrid", S314="Wind-Solar-Hybrid"),MIN(MAX(P314-T314,0)/INDEX(Queue_Subname_list!$R$6:$T$6,1,MATCH(AH314,Queue_Subname_list!$R$4:$T$4,0)),U314),0)))</f>
        <v>0</v>
      </c>
      <c r="W314" s="10">
        <f t="shared" si="21"/>
        <v>0</v>
      </c>
      <c r="X314" s="10">
        <f>IF(AND(S314="Offshore Wind",OR(Q314="Full Capacity",Q314="Partial Capacity")),IF(J314=Queue_Subname_list!$L$5,M314,0)+IF(K314=Queue_Subname_list!$L$5,N314,0),0)</f>
        <v>0</v>
      </c>
      <c r="Y314" s="10">
        <f>IF(AND(S314="Offshore Wind",Q314="Energy Only"),IF(J314=Queue_Subname_list!$L$5,M314,0)+IF(K314=Queue_Subname_list!$L$5,N314,0),0)</f>
        <v>0</v>
      </c>
      <c r="Z314" s="10">
        <f>IF(J314=Queue_Subname_list!$L$8,MIN(M314,P314),0)+IF(K314=Queue_Subname_list!$L$8,MIN(N314,P314),0)+IF(L314=Queue_Subname_list!$L$8,MIN(O314,P314),0)</f>
        <v>0</v>
      </c>
      <c r="AA314" s="10">
        <f>IF(Q314="Energy Only",0,IF(S314="Solar",MIN(Z314,P314),IF(S314="Solar-Hybrid",MIN(MAX(P314-T314,0)/INDEX(Queue_Subname_list!$R$5:$T$5,1,MATCH(AH314,Queue_Subname_list!$R$4:$T$4,0)),MAX(P314-T314*0.5,0)/INDEX(Queue_Subname_list!$U$5:$W$5,1,MATCH(AH314,Queue_Subname_list!$U$4:$W$4,0)),Z314),0)))</f>
        <v>0</v>
      </c>
      <c r="AB314" s="10">
        <f t="shared" si="22"/>
        <v>0</v>
      </c>
      <c r="AC314" s="10">
        <f>IF(J314=Queue_Subname_list!$L$3,MIN(M314,P314),0)+IF(K314=Queue_Subname_list!$L$3,MIN(N314,P314),0)+IF(L314=Queue_Subname_list!$L$3,MIN(O314,P314),0)</f>
        <v>0</v>
      </c>
      <c r="AD314" s="10">
        <f t="shared" si="23"/>
        <v>0</v>
      </c>
      <c r="AE314" s="10" t="s">
        <v>333</v>
      </c>
      <c r="AF314" s="10" t="s">
        <v>55</v>
      </c>
      <c r="AG314" s="10" t="s">
        <v>88</v>
      </c>
      <c r="AH314" s="10" t="str">
        <f t="shared" si="24"/>
        <v>PGAE</v>
      </c>
      <c r="AI314" s="12" t="s">
        <v>705</v>
      </c>
      <c r="AJ314" s="12" t="str">
        <f>IFERROR(INDEX(Queue_Subname_list!$B$2:$B$598,MATCH($AI314,Queue_Subname_list!$A$2:$A$598,0),1),"not found")</f>
        <v>Kelso</v>
      </c>
      <c r="AK314" s="12">
        <f>IFERROR(INDEX(Queue_Subname_list!$C$2:$C$598,MATCH($AI314,Queue_Subname_list!$A$2:$A$598,0),1),"not found")</f>
        <v>230</v>
      </c>
      <c r="AL314" s="12" cm="1">
        <f t="array" ref="AL314">IFERROR(MATCH(1,($AJ314=Substation_Info!$B$5:$B$322)*($AK314=Substation_Info!$C$5:$C$322),0),"notfound")</f>
        <v>126</v>
      </c>
      <c r="AM314" s="12">
        <f>IF($AL314="notfound",IFERROR(INDEX(Queue_Subname_list!$D$2:$D$594,MATCH($AI314,Queue_Subname_list!$A$2:$A$594,0),1),"not found"),0)</f>
        <v>0</v>
      </c>
      <c r="AN314" s="12">
        <f>IF($AL314="notfound",IFERROR(INDEX(Queue_Subname_list!$E$2:$E$594,MATCH($AI314,Queue_Subname_list!$A$2:$A$594,0),1),"not found"),0)</f>
        <v>0</v>
      </c>
      <c r="AO314" s="12" t="str" cm="1">
        <f t="array" ref="AO314">IF(AM314=0, "N/A",IFERROR(MATCH(1,($AM314=Substation_Info!$B$5:$B$322)*($AN314=Substation_Info!$C$5:$C$322),0),"notfound"))</f>
        <v>N/A</v>
      </c>
      <c r="AP314" s="12">
        <f t="shared" si="25"/>
        <v>1</v>
      </c>
      <c r="AQ314" s="11">
        <v>46477.291666666701</v>
      </c>
      <c r="AR314" s="11">
        <v>46477.291666666701</v>
      </c>
      <c r="AS314" s="10" t="s">
        <v>82</v>
      </c>
      <c r="AT314" s="10"/>
      <c r="AU314" s="10"/>
      <c r="AV314" s="10" t="s">
        <v>82</v>
      </c>
      <c r="AW314" s="10"/>
    </row>
    <row r="315" spans="1:49" s="26" customFormat="1" ht="37.5" x14ac:dyDescent="0.25">
      <c r="A315" s="32" t="s">
        <v>706</v>
      </c>
      <c r="B315" s="10">
        <v>1899</v>
      </c>
      <c r="C315" s="11">
        <v>44294</v>
      </c>
      <c r="D315" s="11">
        <v>44301.291666666701</v>
      </c>
      <c r="E315" s="10" t="s">
        <v>49</v>
      </c>
      <c r="F315" s="10" t="s">
        <v>585</v>
      </c>
      <c r="G315" s="10" t="s">
        <v>63</v>
      </c>
      <c r="H315" s="10"/>
      <c r="I315" s="10"/>
      <c r="J315" s="10" t="s">
        <v>70</v>
      </c>
      <c r="K315" s="10"/>
      <c r="L315" s="10"/>
      <c r="M315" s="10">
        <v>224.98599999999999</v>
      </c>
      <c r="N315" s="10"/>
      <c r="O315" s="10"/>
      <c r="P315" s="10">
        <v>220</v>
      </c>
      <c r="Q315" s="10" t="s">
        <v>65</v>
      </c>
      <c r="R315" s="10"/>
      <c r="S315" s="10" t="str" cm="1">
        <f t="array" ref="S315">IFERROR(INDEX(Queue_Subname_list!$K$3:$K$22,MATCH(1,($J315=Queue_Subname_list!$L$3:$L$22)*($K315=Queue_Subname_list!$M$3:$M$22)*($L315=Queue_Subname_list!$N$3:$N$22),0)),"Other")</f>
        <v>Battery</v>
      </c>
      <c r="T315" s="10">
        <f>IF(J315=Queue_Subname_list!$L$9,MIN(M315,P315),0)+IF(K315=Queue_Subname_list!$L$9,MIN(N315,P315),0)+IF(L315=Queue_Subname_list!$L$9,MIN(O315,P315),0)</f>
        <v>220</v>
      </c>
      <c r="U315" s="10">
        <f>IF(J315=Queue_Subname_list!$L$4,MIN(M315,P315),0)+IF(K315=Queue_Subname_list!$L$4,MIN(N315,P315),0)+IF(L315=Queue_Subname_list!$L$4,MIN(O315,P315),0)</f>
        <v>0</v>
      </c>
      <c r="V315" s="10">
        <f>IF(Q315="Energy Only",0,IF(S315="Wind Turbine",MIN(U315,P315),IF(OR(S315="Wind-Hybrid", S315="Wind-Solar-Hybrid"),MIN(MAX(P315-T315,0)/INDEX(Queue_Subname_list!$R$6:$T$6,1,MATCH(AH315,Queue_Subname_list!$R$4:$T$4,0)),U315),0)))</f>
        <v>0</v>
      </c>
      <c r="W315" s="10">
        <f t="shared" si="21"/>
        <v>0</v>
      </c>
      <c r="X315" s="10">
        <f>IF(AND(S315="Offshore Wind",OR(Q315="Full Capacity",Q315="Partial Capacity")),IF(J315=Queue_Subname_list!$L$5,M315,0)+IF(K315=Queue_Subname_list!$L$5,N315,0),0)</f>
        <v>0</v>
      </c>
      <c r="Y315" s="10">
        <f>IF(AND(S315="Offshore Wind",Q315="Energy Only"),IF(J315=Queue_Subname_list!$L$5,M315,0)+IF(K315=Queue_Subname_list!$L$5,N315,0),0)</f>
        <v>0</v>
      </c>
      <c r="Z315" s="10">
        <f>IF(J315=Queue_Subname_list!$L$8,MIN(M315,P315),0)+IF(K315=Queue_Subname_list!$L$8,MIN(N315,P315),0)+IF(L315=Queue_Subname_list!$L$8,MIN(O315,P315),0)</f>
        <v>0</v>
      </c>
      <c r="AA315" s="10">
        <f>IF(Q315="Energy Only",0,IF(S315="Solar",MIN(Z315,P315),IF(S315="Solar-Hybrid",MIN(MAX(P315-T315,0)/INDEX(Queue_Subname_list!$R$5:$T$5,1,MATCH(AH315,Queue_Subname_list!$R$4:$T$4,0)),MAX(P315-T315*0.5,0)/INDEX(Queue_Subname_list!$U$5:$W$5,1,MATCH(AH315,Queue_Subname_list!$U$4:$W$4,0)),Z315),0)))</f>
        <v>0</v>
      </c>
      <c r="AB315" s="10">
        <f t="shared" si="22"/>
        <v>0</v>
      </c>
      <c r="AC315" s="10">
        <f>IF(J315=Queue_Subname_list!$L$3,MIN(M315,P315),0)+IF(K315=Queue_Subname_list!$L$3,MIN(N315,P315),0)+IF(L315=Queue_Subname_list!$L$3,MIN(O315,P315),0)</f>
        <v>0</v>
      </c>
      <c r="AD315" s="10">
        <f t="shared" si="23"/>
        <v>0</v>
      </c>
      <c r="AE315" s="10" t="s">
        <v>333</v>
      </c>
      <c r="AF315" s="10" t="s">
        <v>55</v>
      </c>
      <c r="AG315" s="10" t="s">
        <v>88</v>
      </c>
      <c r="AH315" s="10" t="str">
        <f t="shared" si="24"/>
        <v>PGAE</v>
      </c>
      <c r="AI315" s="12" t="s">
        <v>661</v>
      </c>
      <c r="AJ315" s="12" t="str">
        <f>IFERROR(INDEX(Queue_Subname_list!$B$2:$B$598,MATCH($AI315,Queue_Subname_list!$A$2:$A$598,0),1),"not found")</f>
        <v>Pittsburg</v>
      </c>
      <c r="AK315" s="12">
        <f>IFERROR(INDEX(Queue_Subname_list!$C$2:$C$598,MATCH($AI315,Queue_Subname_list!$A$2:$A$598,0),1),"not found")</f>
        <v>230</v>
      </c>
      <c r="AL315" s="12" cm="1">
        <f t="array" ref="AL315">IFERROR(MATCH(1,($AJ315=Substation_Info!$B$5:$B$322)*($AK315=Substation_Info!$C$5:$C$322),0),"notfound")</f>
        <v>213</v>
      </c>
      <c r="AM315" s="12">
        <f>IF($AL315="notfound",IFERROR(INDEX(Queue_Subname_list!$D$2:$D$594,MATCH($AI315,Queue_Subname_list!$A$2:$A$594,0),1),"not found"),0)</f>
        <v>0</v>
      </c>
      <c r="AN315" s="12">
        <f>IF($AL315="notfound",IFERROR(INDEX(Queue_Subname_list!$E$2:$E$594,MATCH($AI315,Queue_Subname_list!$A$2:$A$594,0),1),"not found"),0)</f>
        <v>0</v>
      </c>
      <c r="AO315" s="12" t="str" cm="1">
        <f t="array" ref="AO315">IF(AM315=0, "N/A",IFERROR(MATCH(1,($AM315=Substation_Info!$B$5:$B$322)*($AN315=Substation_Info!$C$5:$C$322),0),"notfound"))</f>
        <v>N/A</v>
      </c>
      <c r="AP315" s="12">
        <f t="shared" si="25"/>
        <v>1</v>
      </c>
      <c r="AQ315" s="11">
        <v>45597.291666666701</v>
      </c>
      <c r="AR315" s="11">
        <v>45597.291666666701</v>
      </c>
      <c r="AS315" s="10" t="s">
        <v>82</v>
      </c>
      <c r="AT315" s="10"/>
      <c r="AU315" s="10"/>
      <c r="AV315" s="10" t="s">
        <v>82</v>
      </c>
      <c r="AW315" s="10"/>
    </row>
    <row r="316" spans="1:49" s="26" customFormat="1" ht="25" x14ac:dyDescent="0.25">
      <c r="A316" s="32" t="s">
        <v>707</v>
      </c>
      <c r="B316" s="10">
        <v>1900</v>
      </c>
      <c r="C316" s="11">
        <v>44298</v>
      </c>
      <c r="D316" s="11">
        <v>44301.291666666701</v>
      </c>
      <c r="E316" s="10" t="s">
        <v>49</v>
      </c>
      <c r="F316" s="10" t="s">
        <v>585</v>
      </c>
      <c r="G316" s="10" t="s">
        <v>63</v>
      </c>
      <c r="H316" s="10"/>
      <c r="I316" s="10"/>
      <c r="J316" s="10" t="s">
        <v>70</v>
      </c>
      <c r="K316" s="10"/>
      <c r="L316" s="10"/>
      <c r="M316" s="10">
        <v>250</v>
      </c>
      <c r="N316" s="10"/>
      <c r="O316" s="10"/>
      <c r="P316" s="10">
        <v>250</v>
      </c>
      <c r="Q316" s="10" t="s">
        <v>65</v>
      </c>
      <c r="R316" s="10"/>
      <c r="S316" s="10" t="str" cm="1">
        <f t="array" ref="S316">IFERROR(INDEX(Queue_Subname_list!$K$3:$K$22,MATCH(1,($J316=Queue_Subname_list!$L$3:$L$22)*($K316=Queue_Subname_list!$M$3:$M$22)*($L316=Queue_Subname_list!$N$3:$N$22),0)),"Other")</f>
        <v>Battery</v>
      </c>
      <c r="T316" s="10">
        <f>IF(J316=Queue_Subname_list!$L$9,MIN(M316,P316),0)+IF(K316=Queue_Subname_list!$L$9,MIN(N316,P316),0)+IF(L316=Queue_Subname_list!$L$9,MIN(O316,P316),0)</f>
        <v>250</v>
      </c>
      <c r="U316" s="10">
        <f>IF(J316=Queue_Subname_list!$L$4,MIN(M316,P316),0)+IF(K316=Queue_Subname_list!$L$4,MIN(N316,P316),0)+IF(L316=Queue_Subname_list!$L$4,MIN(O316,P316),0)</f>
        <v>0</v>
      </c>
      <c r="V316" s="10">
        <f>IF(Q316="Energy Only",0,IF(S316="Wind Turbine",MIN(U316,P316),IF(OR(S316="Wind-Hybrid", S316="Wind-Solar-Hybrid"),MIN(MAX(P316-T316,0)/INDEX(Queue_Subname_list!$R$6:$T$6,1,MATCH(AH316,Queue_Subname_list!$R$4:$T$4,0)),U316),0)))</f>
        <v>0</v>
      </c>
      <c r="W316" s="10">
        <f t="shared" si="21"/>
        <v>0</v>
      </c>
      <c r="X316" s="10">
        <f>IF(AND(S316="Offshore Wind",OR(Q316="Full Capacity",Q316="Partial Capacity")),IF(J316=Queue_Subname_list!$L$5,M316,0)+IF(K316=Queue_Subname_list!$L$5,N316,0),0)</f>
        <v>0</v>
      </c>
      <c r="Y316" s="10">
        <f>IF(AND(S316="Offshore Wind",Q316="Energy Only"),IF(J316=Queue_Subname_list!$L$5,M316,0)+IF(K316=Queue_Subname_list!$L$5,N316,0),0)</f>
        <v>0</v>
      </c>
      <c r="Z316" s="10">
        <f>IF(J316=Queue_Subname_list!$L$8,MIN(M316,P316),0)+IF(K316=Queue_Subname_list!$L$8,MIN(N316,P316),0)+IF(L316=Queue_Subname_list!$L$8,MIN(O316,P316),0)</f>
        <v>0</v>
      </c>
      <c r="AA316" s="10">
        <f>IF(Q316="Energy Only",0,IF(S316="Solar",MIN(Z316,P316),IF(S316="Solar-Hybrid",MIN(MAX(P316-T316,0)/INDEX(Queue_Subname_list!$R$5:$T$5,1,MATCH(AH316,Queue_Subname_list!$R$4:$T$4,0)),MAX(P316-T316*0.5,0)/INDEX(Queue_Subname_list!$U$5:$W$5,1,MATCH(AH316,Queue_Subname_list!$U$4:$W$4,0)),Z316),0)))</f>
        <v>0</v>
      </c>
      <c r="AB316" s="10">
        <f t="shared" si="22"/>
        <v>0</v>
      </c>
      <c r="AC316" s="10">
        <f>IF(J316=Queue_Subname_list!$L$3,MIN(M316,P316),0)+IF(K316=Queue_Subname_list!$L$3,MIN(N316,P316),0)+IF(L316=Queue_Subname_list!$L$3,MIN(O316,P316),0)</f>
        <v>0</v>
      </c>
      <c r="AD316" s="10">
        <f t="shared" si="23"/>
        <v>0</v>
      </c>
      <c r="AE316" s="10" t="s">
        <v>708</v>
      </c>
      <c r="AF316" s="10" t="s">
        <v>55</v>
      </c>
      <c r="AG316" s="10" t="s">
        <v>88</v>
      </c>
      <c r="AH316" s="10" t="str">
        <f t="shared" si="24"/>
        <v>PGAE</v>
      </c>
      <c r="AI316" s="12" t="s">
        <v>709</v>
      </c>
      <c r="AJ316" s="12" t="str">
        <f>IFERROR(INDEX(Queue_Subname_list!$B$2:$B$598,MATCH($AI316,Queue_Subname_list!$A$2:$A$598,0),1),"not found")</f>
        <v>Martin (San Francisco H)</v>
      </c>
      <c r="AK316" s="12">
        <f>IFERROR(INDEX(Queue_Subname_list!$C$2:$C$598,MATCH($AI316,Queue_Subname_list!$A$2:$A$598,0),1),"not found")</f>
        <v>115</v>
      </c>
      <c r="AL316" s="12" cm="1">
        <f t="array" ref="AL316">IFERROR(MATCH(1,($AJ316=Substation_Info!$B$5:$B$322)*($AK316=Substation_Info!$C$5:$C$322),0),"notfound")</f>
        <v>157</v>
      </c>
      <c r="AM316" s="12">
        <f>IF($AL316="notfound",IFERROR(INDEX(Queue_Subname_list!$D$2:$D$594,MATCH($AI316,Queue_Subname_list!$A$2:$A$594,0),1),"not found"),0)</f>
        <v>0</v>
      </c>
      <c r="AN316" s="12">
        <f>IF($AL316="notfound",IFERROR(INDEX(Queue_Subname_list!$E$2:$E$594,MATCH($AI316,Queue_Subname_list!$A$2:$A$594,0),1),"not found"),0)</f>
        <v>0</v>
      </c>
      <c r="AO316" s="12" t="str" cm="1">
        <f t="array" ref="AO316">IF(AM316=0, "N/A",IFERROR(MATCH(1,($AM316=Substation_Info!$B$5:$B$322)*($AN316=Substation_Info!$C$5:$C$322),0),"notfound"))</f>
        <v>N/A</v>
      </c>
      <c r="AP316" s="12">
        <f t="shared" si="25"/>
        <v>1</v>
      </c>
      <c r="AQ316" s="11">
        <v>45865.291666666701</v>
      </c>
      <c r="AR316" s="11">
        <v>45865.291666666701</v>
      </c>
      <c r="AS316" s="10" t="s">
        <v>82</v>
      </c>
      <c r="AT316" s="10"/>
      <c r="AU316" s="10"/>
      <c r="AV316" s="10" t="s">
        <v>82</v>
      </c>
      <c r="AW316" s="10"/>
    </row>
    <row r="317" spans="1:49" s="26" customFormat="1" ht="25" x14ac:dyDescent="0.25">
      <c r="A317" s="32" t="s">
        <v>710</v>
      </c>
      <c r="B317" s="10">
        <v>1901</v>
      </c>
      <c r="C317" s="11">
        <v>44295</v>
      </c>
      <c r="D317" s="11">
        <v>44301.291666666701</v>
      </c>
      <c r="E317" s="10" t="s">
        <v>49</v>
      </c>
      <c r="F317" s="10" t="s">
        <v>585</v>
      </c>
      <c r="G317" s="10" t="s">
        <v>63</v>
      </c>
      <c r="H317" s="10"/>
      <c r="I317" s="10"/>
      <c r="J317" s="10" t="s">
        <v>70</v>
      </c>
      <c r="K317" s="10"/>
      <c r="L317" s="10"/>
      <c r="M317" s="10">
        <v>213.55</v>
      </c>
      <c r="N317" s="10"/>
      <c r="O317" s="10"/>
      <c r="P317" s="10">
        <v>200</v>
      </c>
      <c r="Q317" s="10" t="s">
        <v>65</v>
      </c>
      <c r="R317" s="10"/>
      <c r="S317" s="10" t="str" cm="1">
        <f t="array" ref="S317">IFERROR(INDEX(Queue_Subname_list!$K$3:$K$22,MATCH(1,($J317=Queue_Subname_list!$L$3:$L$22)*($K317=Queue_Subname_list!$M$3:$M$22)*($L317=Queue_Subname_list!$N$3:$N$22),0)),"Other")</f>
        <v>Battery</v>
      </c>
      <c r="T317" s="10">
        <f>IF(J317=Queue_Subname_list!$L$9,MIN(M317,P317),0)+IF(K317=Queue_Subname_list!$L$9,MIN(N317,P317),0)+IF(L317=Queue_Subname_list!$L$9,MIN(O317,P317),0)</f>
        <v>200</v>
      </c>
      <c r="U317" s="10">
        <f>IF(J317=Queue_Subname_list!$L$4,MIN(M317,P317),0)+IF(K317=Queue_Subname_list!$L$4,MIN(N317,P317),0)+IF(L317=Queue_Subname_list!$L$4,MIN(O317,P317),0)</f>
        <v>0</v>
      </c>
      <c r="V317" s="10">
        <f>IF(Q317="Energy Only",0,IF(S317="Wind Turbine",MIN(U317,P317),IF(OR(S317="Wind-Hybrid", S317="Wind-Solar-Hybrid"),MIN(MAX(P317-T317,0)/INDEX(Queue_Subname_list!$R$6:$T$6,1,MATCH(AH317,Queue_Subname_list!$R$4:$T$4,0)),U317),0)))</f>
        <v>0</v>
      </c>
      <c r="W317" s="10">
        <f t="shared" si="21"/>
        <v>0</v>
      </c>
      <c r="X317" s="10">
        <f>IF(AND(S317="Offshore Wind",OR(Q317="Full Capacity",Q317="Partial Capacity")),IF(J317=Queue_Subname_list!$L$5,M317,0)+IF(K317=Queue_Subname_list!$L$5,N317,0),0)</f>
        <v>0</v>
      </c>
      <c r="Y317" s="10">
        <f>IF(AND(S317="Offshore Wind",Q317="Energy Only"),IF(J317=Queue_Subname_list!$L$5,M317,0)+IF(K317=Queue_Subname_list!$L$5,N317,0),0)</f>
        <v>0</v>
      </c>
      <c r="Z317" s="10">
        <f>IF(J317=Queue_Subname_list!$L$8,MIN(M317,P317),0)+IF(K317=Queue_Subname_list!$L$8,MIN(N317,P317),0)+IF(L317=Queue_Subname_list!$L$8,MIN(O317,P317),0)</f>
        <v>0</v>
      </c>
      <c r="AA317" s="10">
        <f>IF(Q317="Energy Only",0,IF(S317="Solar",MIN(Z317,P317),IF(S317="Solar-Hybrid",MIN(MAX(P317-T317,0)/INDEX(Queue_Subname_list!$R$5:$T$5,1,MATCH(AH317,Queue_Subname_list!$R$4:$T$4,0)),MAX(P317-T317*0.5,0)/INDEX(Queue_Subname_list!$U$5:$W$5,1,MATCH(AH317,Queue_Subname_list!$U$4:$W$4,0)),Z317),0)))</f>
        <v>0</v>
      </c>
      <c r="AB317" s="10">
        <f t="shared" si="22"/>
        <v>0</v>
      </c>
      <c r="AC317" s="10">
        <f>IF(J317=Queue_Subname_list!$L$3,MIN(M317,P317),0)+IF(K317=Queue_Subname_list!$L$3,MIN(N317,P317),0)+IF(L317=Queue_Subname_list!$L$3,MIN(O317,P317),0)</f>
        <v>0</v>
      </c>
      <c r="AD317" s="10">
        <f t="shared" si="23"/>
        <v>0</v>
      </c>
      <c r="AE317" s="10" t="s">
        <v>487</v>
      </c>
      <c r="AF317" s="10" t="s">
        <v>55</v>
      </c>
      <c r="AG317" s="10" t="s">
        <v>88</v>
      </c>
      <c r="AH317" s="10" t="str">
        <f t="shared" si="24"/>
        <v>PGAE</v>
      </c>
      <c r="AI317" s="12" t="s">
        <v>711</v>
      </c>
      <c r="AJ317" s="12" t="str">
        <f>IFERROR(INDEX(Queue_Subname_list!$B$2:$B$598,MATCH($AI317,Queue_Subname_list!$A$2:$A$598,0),1),"not found")</f>
        <v>Atlantic</v>
      </c>
      <c r="AK317" s="12">
        <f>IFERROR(INDEX(Queue_Subname_list!$C$2:$C$598,MATCH($AI317,Queue_Subname_list!$A$2:$A$598,0),1),"not found")</f>
        <v>230</v>
      </c>
      <c r="AL317" s="12" t="str" cm="1">
        <f t="array" ref="AL317">IFERROR(MATCH(1,($AJ317=Substation_Info!$B$5:$B$322)*($AK317=Substation_Info!$C$5:$C$322),0),"notfound")</f>
        <v>notfound</v>
      </c>
      <c r="AM317" s="12" t="str">
        <f>IF($AL317="notfound",IFERROR(INDEX(Queue_Subname_list!$D$2:$D$594,MATCH($AI317,Queue_Subname_list!$A$2:$A$594,0),1),"not found"),0)</f>
        <v>Rio Oso</v>
      </c>
      <c r="AN317" s="12">
        <f>IF($AL317="notfound",IFERROR(INDEX(Queue_Subname_list!$E$2:$E$594,MATCH($AI317,Queue_Subname_list!$A$2:$A$594,0),1),"not found"),0)</f>
        <v>230</v>
      </c>
      <c r="AO317" s="12" cm="1">
        <f t="array" ref="AO317">IF(AM317=0, "N/A",IFERROR(MATCH(1,($AM317=Substation_Info!$B$5:$B$322)*($AN317=Substation_Info!$C$5:$C$322),0),"notfound"))</f>
        <v>236</v>
      </c>
      <c r="AP317" s="12">
        <f t="shared" si="25"/>
        <v>1</v>
      </c>
      <c r="AQ317" s="11">
        <v>45444.291666666701</v>
      </c>
      <c r="AR317" s="11">
        <v>45444.291666666701</v>
      </c>
      <c r="AS317" s="10" t="s">
        <v>82</v>
      </c>
      <c r="AT317" s="10"/>
      <c r="AU317" s="10"/>
      <c r="AV317" s="10" t="s">
        <v>82</v>
      </c>
      <c r="AW317" s="10"/>
    </row>
    <row r="318" spans="1:49" s="26" customFormat="1" ht="25" x14ac:dyDescent="0.25">
      <c r="A318" s="32" t="s">
        <v>712</v>
      </c>
      <c r="B318" s="10">
        <v>1902</v>
      </c>
      <c r="C318" s="11">
        <v>44294</v>
      </c>
      <c r="D318" s="11">
        <v>44301.291666666701</v>
      </c>
      <c r="E318" s="10" t="s">
        <v>49</v>
      </c>
      <c r="F318" s="10" t="s">
        <v>585</v>
      </c>
      <c r="G318" s="10" t="s">
        <v>63</v>
      </c>
      <c r="H318" s="10"/>
      <c r="I318" s="10"/>
      <c r="J318" s="10" t="s">
        <v>70</v>
      </c>
      <c r="K318" s="10"/>
      <c r="L318" s="10"/>
      <c r="M318" s="10">
        <v>213.14879999999999</v>
      </c>
      <c r="N318" s="10"/>
      <c r="O318" s="10"/>
      <c r="P318" s="10">
        <v>200</v>
      </c>
      <c r="Q318" s="10" t="s">
        <v>65</v>
      </c>
      <c r="R318" s="10"/>
      <c r="S318" s="10" t="str" cm="1">
        <f t="array" ref="S318">IFERROR(INDEX(Queue_Subname_list!$K$3:$K$22,MATCH(1,($J318=Queue_Subname_list!$L$3:$L$22)*($K318=Queue_Subname_list!$M$3:$M$22)*($L318=Queue_Subname_list!$N$3:$N$22),0)),"Other")</f>
        <v>Battery</v>
      </c>
      <c r="T318" s="10">
        <f>IF(J318=Queue_Subname_list!$L$9,MIN(M318,P318),0)+IF(K318=Queue_Subname_list!$L$9,MIN(N318,P318),0)+IF(L318=Queue_Subname_list!$L$9,MIN(O318,P318),0)</f>
        <v>200</v>
      </c>
      <c r="U318" s="10">
        <f>IF(J318=Queue_Subname_list!$L$4,MIN(M318,P318),0)+IF(K318=Queue_Subname_list!$L$4,MIN(N318,P318),0)+IF(L318=Queue_Subname_list!$L$4,MIN(O318,P318),0)</f>
        <v>0</v>
      </c>
      <c r="V318" s="10">
        <f>IF(Q318="Energy Only",0,IF(S318="Wind Turbine",MIN(U318,P318),IF(OR(S318="Wind-Hybrid", S318="Wind-Solar-Hybrid"),MIN(MAX(P318-T318,0)/INDEX(Queue_Subname_list!$R$6:$T$6,1,MATCH(AH318,Queue_Subname_list!$R$4:$T$4,0)),U318),0)))</f>
        <v>0</v>
      </c>
      <c r="W318" s="10">
        <f t="shared" si="21"/>
        <v>0</v>
      </c>
      <c r="X318" s="10">
        <f>IF(AND(S318="Offshore Wind",OR(Q318="Full Capacity",Q318="Partial Capacity")),IF(J318=Queue_Subname_list!$L$5,M318,0)+IF(K318=Queue_Subname_list!$L$5,N318,0),0)</f>
        <v>0</v>
      </c>
      <c r="Y318" s="10">
        <f>IF(AND(S318="Offshore Wind",Q318="Energy Only"),IF(J318=Queue_Subname_list!$L$5,M318,0)+IF(K318=Queue_Subname_list!$L$5,N318,0),0)</f>
        <v>0</v>
      </c>
      <c r="Z318" s="10">
        <f>IF(J318=Queue_Subname_list!$L$8,MIN(M318,P318),0)+IF(K318=Queue_Subname_list!$L$8,MIN(N318,P318),0)+IF(L318=Queue_Subname_list!$L$8,MIN(O318,P318),0)</f>
        <v>0</v>
      </c>
      <c r="AA318" s="10">
        <f>IF(Q318="Energy Only",0,IF(S318="Solar",MIN(Z318,P318),IF(S318="Solar-Hybrid",MIN(MAX(P318-T318,0)/INDEX(Queue_Subname_list!$R$5:$T$5,1,MATCH(AH318,Queue_Subname_list!$R$4:$T$4,0)),MAX(P318-T318*0.5,0)/INDEX(Queue_Subname_list!$U$5:$W$5,1,MATCH(AH318,Queue_Subname_list!$U$4:$W$4,0)),Z318),0)))</f>
        <v>0</v>
      </c>
      <c r="AB318" s="10">
        <f t="shared" si="22"/>
        <v>0</v>
      </c>
      <c r="AC318" s="10">
        <f>IF(J318=Queue_Subname_list!$L$3,MIN(M318,P318),0)+IF(K318=Queue_Subname_list!$L$3,MIN(N318,P318),0)+IF(L318=Queue_Subname_list!$L$3,MIN(O318,P318),0)</f>
        <v>0</v>
      </c>
      <c r="AD318" s="10">
        <f t="shared" si="23"/>
        <v>0</v>
      </c>
      <c r="AE318" s="10" t="s">
        <v>333</v>
      </c>
      <c r="AF318" s="10" t="s">
        <v>55</v>
      </c>
      <c r="AG318" s="10" t="s">
        <v>88</v>
      </c>
      <c r="AH318" s="10" t="str">
        <f t="shared" si="24"/>
        <v>PGAE</v>
      </c>
      <c r="AI318" s="12" t="s">
        <v>713</v>
      </c>
      <c r="AJ318" s="12" t="str">
        <f>IFERROR(INDEX(Queue_Subname_list!$B$2:$B$598,MATCH($AI318,Queue_Subname_list!$A$2:$A$598,0),1),"not found")</f>
        <v>Contra Costa</v>
      </c>
      <c r="AK318" s="12">
        <f>IFERROR(INDEX(Queue_Subname_list!$C$2:$C$598,MATCH($AI318,Queue_Subname_list!$A$2:$A$598,0),1),"not found")</f>
        <v>230</v>
      </c>
      <c r="AL318" s="12" cm="1">
        <f t="array" ref="AL318">IFERROR(MATCH(1,($AJ318=Substation_Info!$B$5:$B$322)*($AK318=Substation_Info!$C$5:$C$322),0),"notfound")</f>
        <v>45</v>
      </c>
      <c r="AM318" s="12">
        <f>IF($AL318="notfound",IFERROR(INDEX(Queue_Subname_list!$D$2:$D$594,MATCH($AI318,Queue_Subname_list!$A$2:$A$594,0),1),"not found"),0)</f>
        <v>0</v>
      </c>
      <c r="AN318" s="12">
        <f>IF($AL318="notfound",IFERROR(INDEX(Queue_Subname_list!$E$2:$E$594,MATCH($AI318,Queue_Subname_list!$A$2:$A$594,0),1),"not found"),0)</f>
        <v>0</v>
      </c>
      <c r="AO318" s="12" t="str" cm="1">
        <f t="array" ref="AO318">IF(AM318=0, "N/A",IFERROR(MATCH(1,($AM318=Substation_Info!$B$5:$B$322)*($AN318=Substation_Info!$C$5:$C$322),0),"notfound"))</f>
        <v>N/A</v>
      </c>
      <c r="AP318" s="12">
        <f t="shared" si="25"/>
        <v>1</v>
      </c>
      <c r="AQ318" s="11">
        <v>45931.291666666701</v>
      </c>
      <c r="AR318" s="11">
        <v>45931.291666666701</v>
      </c>
      <c r="AS318" s="10" t="s">
        <v>82</v>
      </c>
      <c r="AT318" s="10"/>
      <c r="AU318" s="10"/>
      <c r="AV318" s="10" t="s">
        <v>82</v>
      </c>
      <c r="AW318" s="10"/>
    </row>
    <row r="319" spans="1:49" s="26" customFormat="1" ht="25" x14ac:dyDescent="0.25">
      <c r="A319" s="32" t="s">
        <v>714</v>
      </c>
      <c r="B319" s="10">
        <v>1903</v>
      </c>
      <c r="C319" s="11">
        <v>44295</v>
      </c>
      <c r="D319" s="11">
        <v>44301.291666666701</v>
      </c>
      <c r="E319" s="10" t="s">
        <v>49</v>
      </c>
      <c r="F319" s="10" t="s">
        <v>585</v>
      </c>
      <c r="G319" s="10" t="s">
        <v>63</v>
      </c>
      <c r="H319" s="10"/>
      <c r="I319" s="10"/>
      <c r="J319" s="10" t="s">
        <v>70</v>
      </c>
      <c r="K319" s="10"/>
      <c r="L319" s="10"/>
      <c r="M319" s="10">
        <v>365.12</v>
      </c>
      <c r="N319" s="10"/>
      <c r="O319" s="10"/>
      <c r="P319" s="10">
        <v>300</v>
      </c>
      <c r="Q319" s="10" t="s">
        <v>65</v>
      </c>
      <c r="R319" s="10"/>
      <c r="S319" s="10" t="str" cm="1">
        <f t="array" ref="S319">IFERROR(INDEX(Queue_Subname_list!$K$3:$K$22,MATCH(1,($J319=Queue_Subname_list!$L$3:$L$22)*($K319=Queue_Subname_list!$M$3:$M$22)*($L319=Queue_Subname_list!$N$3:$N$22),0)),"Other")</f>
        <v>Battery</v>
      </c>
      <c r="T319" s="10">
        <f>IF(J319=Queue_Subname_list!$L$9,MIN(M319,P319),0)+IF(K319=Queue_Subname_list!$L$9,MIN(N319,P319),0)+IF(L319=Queue_Subname_list!$L$9,MIN(O319,P319),0)</f>
        <v>300</v>
      </c>
      <c r="U319" s="10">
        <f>IF(J319=Queue_Subname_list!$L$4,MIN(M319,P319),0)+IF(K319=Queue_Subname_list!$L$4,MIN(N319,P319),0)+IF(L319=Queue_Subname_list!$L$4,MIN(O319,P319),0)</f>
        <v>0</v>
      </c>
      <c r="V319" s="10">
        <f>IF(Q319="Energy Only",0,IF(S319="Wind Turbine",MIN(U319,P319),IF(OR(S319="Wind-Hybrid", S319="Wind-Solar-Hybrid"),MIN(MAX(P319-T319,0)/INDEX(Queue_Subname_list!$R$6:$T$6,1,MATCH(AH319,Queue_Subname_list!$R$4:$T$4,0)),U319),0)))</f>
        <v>0</v>
      </c>
      <c r="W319" s="10">
        <f t="shared" si="21"/>
        <v>0</v>
      </c>
      <c r="X319" s="10">
        <f>IF(AND(S319="Offshore Wind",OR(Q319="Full Capacity",Q319="Partial Capacity")),IF(J319=Queue_Subname_list!$L$5,M319,0)+IF(K319=Queue_Subname_list!$L$5,N319,0),0)</f>
        <v>0</v>
      </c>
      <c r="Y319" s="10">
        <f>IF(AND(S319="Offshore Wind",Q319="Energy Only"),IF(J319=Queue_Subname_list!$L$5,M319,0)+IF(K319=Queue_Subname_list!$L$5,N319,0),0)</f>
        <v>0</v>
      </c>
      <c r="Z319" s="10">
        <f>IF(J319=Queue_Subname_list!$L$8,MIN(M319,P319),0)+IF(K319=Queue_Subname_list!$L$8,MIN(N319,P319),0)+IF(L319=Queue_Subname_list!$L$8,MIN(O319,P319),0)</f>
        <v>0</v>
      </c>
      <c r="AA319" s="10">
        <f>IF(Q319="Energy Only",0,IF(S319="Solar",MIN(Z319,P319),IF(S319="Solar-Hybrid",MIN(MAX(P319-T319,0)/INDEX(Queue_Subname_list!$R$5:$T$5,1,MATCH(AH319,Queue_Subname_list!$R$4:$T$4,0)),MAX(P319-T319*0.5,0)/INDEX(Queue_Subname_list!$U$5:$W$5,1,MATCH(AH319,Queue_Subname_list!$U$4:$W$4,0)),Z319),0)))</f>
        <v>0</v>
      </c>
      <c r="AB319" s="10">
        <f t="shared" si="22"/>
        <v>0</v>
      </c>
      <c r="AC319" s="10">
        <f>IF(J319=Queue_Subname_list!$L$3,MIN(M319,P319),0)+IF(K319=Queue_Subname_list!$L$3,MIN(N319,P319),0)+IF(L319=Queue_Subname_list!$L$3,MIN(O319,P319),0)</f>
        <v>0</v>
      </c>
      <c r="AD319" s="10">
        <f t="shared" si="23"/>
        <v>0</v>
      </c>
      <c r="AE319" s="10" t="s">
        <v>236</v>
      </c>
      <c r="AF319" s="10" t="s">
        <v>55</v>
      </c>
      <c r="AG319" s="10" t="s">
        <v>88</v>
      </c>
      <c r="AH319" s="10" t="str">
        <f t="shared" si="24"/>
        <v>PGAE</v>
      </c>
      <c r="AI319" s="12" t="s">
        <v>715</v>
      </c>
      <c r="AJ319" s="12" t="str">
        <f>IFERROR(INDEX(Queue_Subname_list!$B$2:$B$598,MATCH($AI319,Queue_Subname_list!$A$2:$A$598,0),1),"not found")</f>
        <v>Westley</v>
      </c>
      <c r="AK319" s="12">
        <f>IFERROR(INDEX(Queue_Subname_list!$C$2:$C$598,MATCH($AI319,Queue_Subname_list!$A$2:$A$598,0),1),"not found")</f>
        <v>230</v>
      </c>
      <c r="AL319" s="12" cm="1">
        <f t="array" ref="AL319">IFERROR(MATCH(1,($AJ319=Substation_Info!$B$5:$B$322)*($AK319=Substation_Info!$C$5:$C$322),0),"notfound")</f>
        <v>308</v>
      </c>
      <c r="AM319" s="12">
        <f>IF($AL319="notfound",IFERROR(INDEX(Queue_Subname_list!$D$2:$D$594,MATCH($AI319,Queue_Subname_list!$A$2:$A$594,0),1),"not found"),0)</f>
        <v>0</v>
      </c>
      <c r="AN319" s="12">
        <f>IF($AL319="notfound",IFERROR(INDEX(Queue_Subname_list!$E$2:$E$594,MATCH($AI319,Queue_Subname_list!$A$2:$A$594,0),1),"not found"),0)</f>
        <v>0</v>
      </c>
      <c r="AO319" s="12" t="str" cm="1">
        <f t="array" ref="AO319">IF(AM319=0, "N/A",IFERROR(MATCH(1,($AM319=Substation_Info!$B$5:$B$322)*($AN319=Substation_Info!$C$5:$C$322),0),"notfound"))</f>
        <v>N/A</v>
      </c>
      <c r="AP319" s="12">
        <f t="shared" si="25"/>
        <v>1</v>
      </c>
      <c r="AQ319" s="11">
        <v>45991.333333333299</v>
      </c>
      <c r="AR319" s="11">
        <v>45991.333333333299</v>
      </c>
      <c r="AS319" s="10" t="s">
        <v>82</v>
      </c>
      <c r="AT319" s="10"/>
      <c r="AU319" s="10"/>
      <c r="AV319" s="10" t="s">
        <v>82</v>
      </c>
      <c r="AW319" s="10"/>
    </row>
    <row r="320" spans="1:49" s="26" customFormat="1" ht="25" x14ac:dyDescent="0.25">
      <c r="A320" s="32" t="s">
        <v>716</v>
      </c>
      <c r="B320" s="10">
        <v>1904</v>
      </c>
      <c r="C320" s="11">
        <v>44295</v>
      </c>
      <c r="D320" s="11">
        <v>44301.291666666701</v>
      </c>
      <c r="E320" s="10" t="s">
        <v>49</v>
      </c>
      <c r="F320" s="10" t="s">
        <v>585</v>
      </c>
      <c r="G320" s="10" t="s">
        <v>63</v>
      </c>
      <c r="H320" s="10"/>
      <c r="I320" s="10"/>
      <c r="J320" s="10" t="s">
        <v>70</v>
      </c>
      <c r="K320" s="10"/>
      <c r="L320" s="10"/>
      <c r="M320" s="10">
        <v>365.12</v>
      </c>
      <c r="N320" s="10"/>
      <c r="O320" s="10"/>
      <c r="P320" s="10">
        <v>300</v>
      </c>
      <c r="Q320" s="10" t="s">
        <v>65</v>
      </c>
      <c r="R320" s="10"/>
      <c r="S320" s="10" t="str" cm="1">
        <f t="array" ref="S320">IFERROR(INDEX(Queue_Subname_list!$K$3:$K$22,MATCH(1,($J320=Queue_Subname_list!$L$3:$L$22)*($K320=Queue_Subname_list!$M$3:$M$22)*($L320=Queue_Subname_list!$N$3:$N$22),0)),"Other")</f>
        <v>Battery</v>
      </c>
      <c r="T320" s="10">
        <f>IF(J320=Queue_Subname_list!$L$9,MIN(M320,P320),0)+IF(K320=Queue_Subname_list!$L$9,MIN(N320,P320),0)+IF(L320=Queue_Subname_list!$L$9,MIN(O320,P320),0)</f>
        <v>300</v>
      </c>
      <c r="U320" s="10">
        <f>IF(J320=Queue_Subname_list!$L$4,MIN(M320,P320),0)+IF(K320=Queue_Subname_list!$L$4,MIN(N320,P320),0)+IF(L320=Queue_Subname_list!$L$4,MIN(O320,P320),0)</f>
        <v>0</v>
      </c>
      <c r="V320" s="10">
        <f>IF(Q320="Energy Only",0,IF(S320="Wind Turbine",MIN(U320,P320),IF(OR(S320="Wind-Hybrid", S320="Wind-Solar-Hybrid"),MIN(MAX(P320-T320,0)/INDEX(Queue_Subname_list!$R$6:$T$6,1,MATCH(AH320,Queue_Subname_list!$R$4:$T$4,0)),U320),0)))</f>
        <v>0</v>
      </c>
      <c r="W320" s="10">
        <f t="shared" si="21"/>
        <v>0</v>
      </c>
      <c r="X320" s="10">
        <f>IF(AND(S320="Offshore Wind",OR(Q320="Full Capacity",Q320="Partial Capacity")),IF(J320=Queue_Subname_list!$L$5,M320,0)+IF(K320=Queue_Subname_list!$L$5,N320,0),0)</f>
        <v>0</v>
      </c>
      <c r="Y320" s="10">
        <f>IF(AND(S320="Offshore Wind",Q320="Energy Only"),IF(J320=Queue_Subname_list!$L$5,M320,0)+IF(K320=Queue_Subname_list!$L$5,N320,0),0)</f>
        <v>0</v>
      </c>
      <c r="Z320" s="10">
        <f>IF(J320=Queue_Subname_list!$L$8,MIN(M320,P320),0)+IF(K320=Queue_Subname_list!$L$8,MIN(N320,P320),0)+IF(L320=Queue_Subname_list!$L$8,MIN(O320,P320),0)</f>
        <v>0</v>
      </c>
      <c r="AA320" s="10">
        <f>IF(Q320="Energy Only",0,IF(S320="Solar",MIN(Z320,P320),IF(S320="Solar-Hybrid",MIN(MAX(P320-T320,0)/INDEX(Queue_Subname_list!$R$5:$T$5,1,MATCH(AH320,Queue_Subname_list!$R$4:$T$4,0)),MAX(P320-T320*0.5,0)/INDEX(Queue_Subname_list!$U$5:$W$5,1,MATCH(AH320,Queue_Subname_list!$U$4:$W$4,0)),Z320),0)))</f>
        <v>0</v>
      </c>
      <c r="AB320" s="10">
        <f t="shared" si="22"/>
        <v>0</v>
      </c>
      <c r="AC320" s="10">
        <f>IF(J320=Queue_Subname_list!$L$3,MIN(M320,P320),0)+IF(K320=Queue_Subname_list!$L$3,MIN(N320,P320),0)+IF(L320=Queue_Subname_list!$L$3,MIN(O320,P320),0)</f>
        <v>0</v>
      </c>
      <c r="AD320" s="10">
        <f t="shared" si="23"/>
        <v>0</v>
      </c>
      <c r="AE320" s="10" t="s">
        <v>181</v>
      </c>
      <c r="AF320" s="10" t="s">
        <v>55</v>
      </c>
      <c r="AG320" s="10" t="s">
        <v>88</v>
      </c>
      <c r="AH320" s="10" t="str">
        <f t="shared" si="24"/>
        <v>PGAE</v>
      </c>
      <c r="AI320" s="12" t="s">
        <v>717</v>
      </c>
      <c r="AJ320" s="12" t="str">
        <f>IFERROR(INDEX(Queue_Subname_list!$B$2:$B$598,MATCH($AI320,Queue_Subname_list!$A$2:$A$598,0),1),"not found")</f>
        <v>Bellota</v>
      </c>
      <c r="AK320" s="12">
        <f>IFERROR(INDEX(Queue_Subname_list!$C$2:$C$598,MATCH($AI320,Queue_Subname_list!$A$2:$A$598,0),1),"not found")</f>
        <v>115</v>
      </c>
      <c r="AL320" s="12" cm="1">
        <f t="array" ref="AL320">IFERROR(MATCH(1,($AJ320=Substation_Info!$B$5:$B$322)*($AK320=Substation_Info!$C$5:$C$322),0),"notfound")</f>
        <v>15</v>
      </c>
      <c r="AM320" s="12">
        <f>IF($AL320="notfound",IFERROR(INDEX(Queue_Subname_list!$D$2:$D$594,MATCH($AI320,Queue_Subname_list!$A$2:$A$594,0),1),"not found"),0)</f>
        <v>0</v>
      </c>
      <c r="AN320" s="12">
        <f>IF($AL320="notfound",IFERROR(INDEX(Queue_Subname_list!$E$2:$E$594,MATCH($AI320,Queue_Subname_list!$A$2:$A$594,0),1),"not found"),0)</f>
        <v>0</v>
      </c>
      <c r="AO320" s="12" t="str" cm="1">
        <f t="array" ref="AO320">IF(AM320=0, "N/A",IFERROR(MATCH(1,($AM320=Substation_Info!$B$5:$B$322)*($AN320=Substation_Info!$C$5:$C$322),0),"notfound"))</f>
        <v>N/A</v>
      </c>
      <c r="AP320" s="12">
        <f t="shared" si="25"/>
        <v>1</v>
      </c>
      <c r="AQ320" s="11">
        <v>45991.333333333299</v>
      </c>
      <c r="AR320" s="11">
        <v>45991.333333333299</v>
      </c>
      <c r="AS320" s="10" t="s">
        <v>82</v>
      </c>
      <c r="AT320" s="10"/>
      <c r="AU320" s="10"/>
      <c r="AV320" s="10" t="s">
        <v>82</v>
      </c>
      <c r="AW320" s="10"/>
    </row>
    <row r="321" spans="1:49" s="26" customFormat="1" ht="25" x14ac:dyDescent="0.25">
      <c r="A321" s="32" t="s">
        <v>718</v>
      </c>
      <c r="B321" s="10">
        <v>1905</v>
      </c>
      <c r="C321" s="11">
        <v>44299</v>
      </c>
      <c r="D321" s="11">
        <v>44301.291666666701</v>
      </c>
      <c r="E321" s="10" t="s">
        <v>49</v>
      </c>
      <c r="F321" s="10" t="s">
        <v>585</v>
      </c>
      <c r="G321" s="10" t="s">
        <v>63</v>
      </c>
      <c r="H321" s="10"/>
      <c r="I321" s="10"/>
      <c r="J321" s="10" t="s">
        <v>70</v>
      </c>
      <c r="K321" s="10"/>
      <c r="L321" s="10"/>
      <c r="M321" s="10">
        <v>55.5</v>
      </c>
      <c r="N321" s="10"/>
      <c r="O321" s="10"/>
      <c r="P321" s="10">
        <v>55</v>
      </c>
      <c r="Q321" s="10" t="s">
        <v>65</v>
      </c>
      <c r="R321" s="10"/>
      <c r="S321" s="10" t="str" cm="1">
        <f t="array" ref="S321">IFERROR(INDEX(Queue_Subname_list!$K$3:$K$22,MATCH(1,($J321=Queue_Subname_list!$L$3:$L$22)*($K321=Queue_Subname_list!$M$3:$M$22)*($L321=Queue_Subname_list!$N$3:$N$22),0)),"Other")</f>
        <v>Battery</v>
      </c>
      <c r="T321" s="10">
        <f>IF(J321=Queue_Subname_list!$L$9,MIN(M321,P321),0)+IF(K321=Queue_Subname_list!$L$9,MIN(N321,P321),0)+IF(L321=Queue_Subname_list!$L$9,MIN(O321,P321),0)</f>
        <v>55</v>
      </c>
      <c r="U321" s="10">
        <f>IF(J321=Queue_Subname_list!$L$4,MIN(M321,P321),0)+IF(K321=Queue_Subname_list!$L$4,MIN(N321,P321),0)+IF(L321=Queue_Subname_list!$L$4,MIN(O321,P321),0)</f>
        <v>0</v>
      </c>
      <c r="V321" s="10">
        <f>IF(Q321="Energy Only",0,IF(S321="Wind Turbine",MIN(U321,P321),IF(OR(S321="Wind-Hybrid", S321="Wind-Solar-Hybrid"),MIN(MAX(P321-T321,0)/INDEX(Queue_Subname_list!$R$6:$T$6,1,MATCH(AH321,Queue_Subname_list!$R$4:$T$4,0)),U321),0)))</f>
        <v>0</v>
      </c>
      <c r="W321" s="10">
        <f t="shared" si="21"/>
        <v>0</v>
      </c>
      <c r="X321" s="10">
        <f>IF(AND(S321="Offshore Wind",OR(Q321="Full Capacity",Q321="Partial Capacity")),IF(J321=Queue_Subname_list!$L$5,M321,0)+IF(K321=Queue_Subname_list!$L$5,N321,0),0)</f>
        <v>0</v>
      </c>
      <c r="Y321" s="10">
        <f>IF(AND(S321="Offshore Wind",Q321="Energy Only"),IF(J321=Queue_Subname_list!$L$5,M321,0)+IF(K321=Queue_Subname_list!$L$5,N321,0),0)</f>
        <v>0</v>
      </c>
      <c r="Z321" s="10">
        <f>IF(J321=Queue_Subname_list!$L$8,MIN(M321,P321),0)+IF(K321=Queue_Subname_list!$L$8,MIN(N321,P321),0)+IF(L321=Queue_Subname_list!$L$8,MIN(O321,P321),0)</f>
        <v>0</v>
      </c>
      <c r="AA321" s="10">
        <f>IF(Q321="Energy Only",0,IF(S321="Solar",MIN(Z321,P321),IF(S321="Solar-Hybrid",MIN(MAX(P321-T321,0)/INDEX(Queue_Subname_list!$R$5:$T$5,1,MATCH(AH321,Queue_Subname_list!$R$4:$T$4,0)),MAX(P321-T321*0.5,0)/INDEX(Queue_Subname_list!$U$5:$W$5,1,MATCH(AH321,Queue_Subname_list!$U$4:$W$4,0)),Z321),0)))</f>
        <v>0</v>
      </c>
      <c r="AB321" s="10">
        <f t="shared" si="22"/>
        <v>0</v>
      </c>
      <c r="AC321" s="10">
        <f>IF(J321=Queue_Subname_list!$L$3,MIN(M321,P321),0)+IF(K321=Queue_Subname_list!$L$3,MIN(N321,P321),0)+IF(L321=Queue_Subname_list!$L$3,MIN(O321,P321),0)</f>
        <v>0</v>
      </c>
      <c r="AD321" s="10">
        <f t="shared" si="23"/>
        <v>0</v>
      </c>
      <c r="AE321" s="10" t="s">
        <v>708</v>
      </c>
      <c r="AF321" s="10" t="s">
        <v>55</v>
      </c>
      <c r="AG321" s="10" t="s">
        <v>88</v>
      </c>
      <c r="AH321" s="10" t="str">
        <f t="shared" si="24"/>
        <v>PGAE</v>
      </c>
      <c r="AI321" s="12" t="s">
        <v>719</v>
      </c>
      <c r="AJ321" s="12" t="str">
        <f>IFERROR(INDEX(Queue_Subname_list!$B$2:$B$598,MATCH($AI321,Queue_Subname_list!$A$2:$A$598,0),1),"not found")</f>
        <v>Millbrae</v>
      </c>
      <c r="AK321" s="12">
        <f>IFERROR(INDEX(Queue_Subname_list!$C$2:$C$598,MATCH($AI321,Queue_Subname_list!$A$2:$A$598,0),1),"not found")</f>
        <v>60</v>
      </c>
      <c r="AL321" s="12" t="str" cm="1">
        <f t="array" ref="AL321">IFERROR(MATCH(1,($AJ321=Substation_Info!$B$5:$B$322)*($AK321=Substation_Info!$C$5:$C$322),0),"notfound")</f>
        <v>notfound</v>
      </c>
      <c r="AM321" s="12" t="str">
        <f>IF($AL321="notfound",IFERROR(INDEX(Queue_Subname_list!$D$2:$D$594,MATCH($AI321,Queue_Subname_list!$A$2:$A$594,0),1),"not found"),0)</f>
        <v>Martin (San Francisco H)</v>
      </c>
      <c r="AN321" s="12">
        <f>IF($AL321="notfound",IFERROR(INDEX(Queue_Subname_list!$E$2:$E$594,MATCH($AI321,Queue_Subname_list!$A$2:$A$594,0),1),"not found"),0)</f>
        <v>115</v>
      </c>
      <c r="AO321" s="12" cm="1">
        <f t="array" ref="AO321">IF(AM321=0, "N/A",IFERROR(MATCH(1,($AM321=Substation_Info!$B$5:$B$322)*($AN321=Substation_Info!$C$5:$C$322),0),"notfound"))</f>
        <v>157</v>
      </c>
      <c r="AP321" s="12">
        <f t="shared" si="25"/>
        <v>1</v>
      </c>
      <c r="AQ321" s="11">
        <v>45839.291666666701</v>
      </c>
      <c r="AR321" s="11">
        <v>45839.291666666701</v>
      </c>
      <c r="AS321" s="10" t="s">
        <v>82</v>
      </c>
      <c r="AT321" s="10"/>
      <c r="AU321" s="10"/>
      <c r="AV321" s="10" t="s">
        <v>82</v>
      </c>
      <c r="AW321" s="10"/>
    </row>
    <row r="322" spans="1:49" s="26" customFormat="1" ht="25" x14ac:dyDescent="0.25">
      <c r="A322" s="32" t="s">
        <v>720</v>
      </c>
      <c r="B322" s="10">
        <v>1906</v>
      </c>
      <c r="C322" s="11">
        <v>44301</v>
      </c>
      <c r="D322" s="11">
        <v>44301.291666666701</v>
      </c>
      <c r="E322" s="10" t="s">
        <v>49</v>
      </c>
      <c r="F322" s="10" t="s">
        <v>585</v>
      </c>
      <c r="G322" s="10" t="s">
        <v>63</v>
      </c>
      <c r="H322" s="10"/>
      <c r="I322" s="10"/>
      <c r="J322" s="10" t="s">
        <v>70</v>
      </c>
      <c r="K322" s="10"/>
      <c r="L322" s="10"/>
      <c r="M322" s="10">
        <v>256.29000000000002</v>
      </c>
      <c r="N322" s="10"/>
      <c r="O322" s="10"/>
      <c r="P322" s="10">
        <v>250</v>
      </c>
      <c r="Q322" s="10" t="s">
        <v>65</v>
      </c>
      <c r="R322" s="10"/>
      <c r="S322" s="10" t="str" cm="1">
        <f t="array" ref="S322">IFERROR(INDEX(Queue_Subname_list!$K$3:$K$22,MATCH(1,($J322=Queue_Subname_list!$L$3:$L$22)*($K322=Queue_Subname_list!$M$3:$M$22)*($L322=Queue_Subname_list!$N$3:$N$22),0)),"Other")</f>
        <v>Battery</v>
      </c>
      <c r="T322" s="10">
        <f>IF(J322=Queue_Subname_list!$L$9,MIN(M322,P322),0)+IF(K322=Queue_Subname_list!$L$9,MIN(N322,P322),0)+IF(L322=Queue_Subname_list!$L$9,MIN(O322,P322),0)</f>
        <v>250</v>
      </c>
      <c r="U322" s="10">
        <f>IF(J322=Queue_Subname_list!$L$4,MIN(M322,P322),0)+IF(K322=Queue_Subname_list!$L$4,MIN(N322,P322),0)+IF(L322=Queue_Subname_list!$L$4,MIN(O322,P322),0)</f>
        <v>0</v>
      </c>
      <c r="V322" s="10">
        <f>IF(Q322="Energy Only",0,IF(S322="Wind Turbine",MIN(U322,P322),IF(OR(S322="Wind-Hybrid", S322="Wind-Solar-Hybrid"),MIN(MAX(P322-T322,0)/INDEX(Queue_Subname_list!$R$6:$T$6,1,MATCH(AH322,Queue_Subname_list!$R$4:$T$4,0)),U322),0)))</f>
        <v>0</v>
      </c>
      <c r="W322" s="10">
        <f t="shared" si="21"/>
        <v>0</v>
      </c>
      <c r="X322" s="10">
        <f>IF(AND(S322="Offshore Wind",OR(Q322="Full Capacity",Q322="Partial Capacity")),IF(J322=Queue_Subname_list!$L$5,M322,0)+IF(K322=Queue_Subname_list!$L$5,N322,0),0)</f>
        <v>0</v>
      </c>
      <c r="Y322" s="10">
        <f>IF(AND(S322="Offshore Wind",Q322="Energy Only"),IF(J322=Queue_Subname_list!$L$5,M322,0)+IF(K322=Queue_Subname_list!$L$5,N322,0),0)</f>
        <v>0</v>
      </c>
      <c r="Z322" s="10">
        <f>IF(J322=Queue_Subname_list!$L$8,MIN(M322,P322),0)+IF(K322=Queue_Subname_list!$L$8,MIN(N322,P322),0)+IF(L322=Queue_Subname_list!$L$8,MIN(O322,P322),0)</f>
        <v>0</v>
      </c>
      <c r="AA322" s="10">
        <f>IF(Q322="Energy Only",0,IF(S322="Solar",MIN(Z322,P322),IF(S322="Solar-Hybrid",MIN(MAX(P322-T322,0)/INDEX(Queue_Subname_list!$R$5:$T$5,1,MATCH(AH322,Queue_Subname_list!$R$4:$T$4,0)),MAX(P322-T322*0.5,0)/INDEX(Queue_Subname_list!$U$5:$W$5,1,MATCH(AH322,Queue_Subname_list!$U$4:$W$4,0)),Z322),0)))</f>
        <v>0</v>
      </c>
      <c r="AB322" s="10">
        <f t="shared" si="22"/>
        <v>0</v>
      </c>
      <c r="AC322" s="10">
        <f>IF(J322=Queue_Subname_list!$L$3,MIN(M322,P322),0)+IF(K322=Queue_Subname_list!$L$3,MIN(N322,P322),0)+IF(L322=Queue_Subname_list!$L$3,MIN(O322,P322),0)</f>
        <v>0</v>
      </c>
      <c r="AD322" s="10">
        <f t="shared" si="23"/>
        <v>0</v>
      </c>
      <c r="AE322" s="10" t="s">
        <v>87</v>
      </c>
      <c r="AF322" s="10" t="s">
        <v>55</v>
      </c>
      <c r="AG322" s="10" t="s">
        <v>88</v>
      </c>
      <c r="AH322" s="10" t="str">
        <f t="shared" si="24"/>
        <v>PGAE</v>
      </c>
      <c r="AI322" s="12" t="s">
        <v>689</v>
      </c>
      <c r="AJ322" s="12" t="str">
        <f>IFERROR(INDEX(Queue_Subname_list!$B$2:$B$598,MATCH($AI322,Queue_Subname_list!$A$2:$A$598,0),1),"not found")</f>
        <v>Los Esteros</v>
      </c>
      <c r="AK322" s="12">
        <f>IFERROR(INDEX(Queue_Subname_list!$C$2:$C$598,MATCH($AI322,Queue_Subname_list!$A$2:$A$598,0),1),"not found")</f>
        <v>115</v>
      </c>
      <c r="AL322" s="12" cm="1">
        <f t="array" ref="AL322">IFERROR(MATCH(1,($AJ322=Substation_Info!$B$5:$B$322)*($AK322=Substation_Info!$C$5:$C$322),0),"notfound")</f>
        <v>150</v>
      </c>
      <c r="AM322" s="12">
        <f>IF($AL322="notfound",IFERROR(INDEX(Queue_Subname_list!$D$2:$D$594,MATCH($AI322,Queue_Subname_list!$A$2:$A$594,0),1),"not found"),0)</f>
        <v>0</v>
      </c>
      <c r="AN322" s="12">
        <f>IF($AL322="notfound",IFERROR(INDEX(Queue_Subname_list!$E$2:$E$594,MATCH($AI322,Queue_Subname_list!$A$2:$A$594,0),1),"not found"),0)</f>
        <v>0</v>
      </c>
      <c r="AO322" s="12" t="str" cm="1">
        <f t="array" ref="AO322">IF(AM322=0, "N/A",IFERROR(MATCH(1,($AM322=Substation_Info!$B$5:$B$322)*($AN322=Substation_Info!$C$5:$C$322),0),"notfound"))</f>
        <v>N/A</v>
      </c>
      <c r="AP322" s="12">
        <f t="shared" si="25"/>
        <v>1</v>
      </c>
      <c r="AQ322" s="11">
        <v>45809.291666666701</v>
      </c>
      <c r="AR322" s="11">
        <v>45809.291666666701</v>
      </c>
      <c r="AS322" s="10" t="s">
        <v>82</v>
      </c>
      <c r="AT322" s="10"/>
      <c r="AU322" s="10"/>
      <c r="AV322" s="10" t="s">
        <v>82</v>
      </c>
      <c r="AW322" s="10"/>
    </row>
    <row r="323" spans="1:49" s="26" customFormat="1" ht="37.5" x14ac:dyDescent="0.25">
      <c r="A323" s="32" t="s">
        <v>721</v>
      </c>
      <c r="B323" s="10">
        <v>1907</v>
      </c>
      <c r="C323" s="11">
        <v>44293</v>
      </c>
      <c r="D323" s="11">
        <v>44301.291666666701</v>
      </c>
      <c r="E323" s="10" t="s">
        <v>49</v>
      </c>
      <c r="F323" s="10" t="s">
        <v>585</v>
      </c>
      <c r="G323" s="10" t="s">
        <v>63</v>
      </c>
      <c r="H323" s="10"/>
      <c r="I323" s="10"/>
      <c r="J323" s="10" t="s">
        <v>70</v>
      </c>
      <c r="K323" s="10"/>
      <c r="L323" s="10"/>
      <c r="M323" s="10">
        <v>21.829499999999999</v>
      </c>
      <c r="N323" s="10"/>
      <c r="O323" s="10"/>
      <c r="P323" s="10">
        <v>0</v>
      </c>
      <c r="Q323" s="10" t="s">
        <v>65</v>
      </c>
      <c r="R323" s="10"/>
      <c r="S323" s="10" t="str" cm="1">
        <f t="array" ref="S323">IFERROR(INDEX(Queue_Subname_list!$K$3:$K$22,MATCH(1,($J323=Queue_Subname_list!$L$3:$L$22)*($K323=Queue_Subname_list!$M$3:$M$22)*($L323=Queue_Subname_list!$N$3:$N$22),0)),"Other")</f>
        <v>Battery</v>
      </c>
      <c r="T323" s="10">
        <f>IF(J323=Queue_Subname_list!$L$9,MIN(M323,P323),0)+IF(K323=Queue_Subname_list!$L$9,MIN(N323,P323),0)+IF(L323=Queue_Subname_list!$L$9,MIN(O323,P323),0)</f>
        <v>0</v>
      </c>
      <c r="U323" s="10">
        <f>IF(J323=Queue_Subname_list!$L$4,MIN(M323,P323),0)+IF(K323=Queue_Subname_list!$L$4,MIN(N323,P323),0)+IF(L323=Queue_Subname_list!$L$4,MIN(O323,P323),0)</f>
        <v>0</v>
      </c>
      <c r="V323" s="10">
        <f>IF(Q323="Energy Only",0,IF(S323="Wind Turbine",MIN(U323,P323),IF(OR(S323="Wind-Hybrid", S323="Wind-Solar-Hybrid"),MIN(MAX(P323-T323,0)/INDEX(Queue_Subname_list!$R$6:$T$6,1,MATCH(AH323,Queue_Subname_list!$R$4:$T$4,0)),U323),0)))</f>
        <v>0</v>
      </c>
      <c r="W323" s="10">
        <f t="shared" si="21"/>
        <v>0</v>
      </c>
      <c r="X323" s="10">
        <f>IF(AND(S323="Offshore Wind",OR(Q323="Full Capacity",Q323="Partial Capacity")),IF(J323=Queue_Subname_list!$L$5,M323,0)+IF(K323=Queue_Subname_list!$L$5,N323,0),0)</f>
        <v>0</v>
      </c>
      <c r="Y323" s="10">
        <f>IF(AND(S323="Offshore Wind",Q323="Energy Only"),IF(J323=Queue_Subname_list!$L$5,M323,0)+IF(K323=Queue_Subname_list!$L$5,N323,0),0)</f>
        <v>0</v>
      </c>
      <c r="Z323" s="10">
        <f>IF(J323=Queue_Subname_list!$L$8,MIN(M323,P323),0)+IF(K323=Queue_Subname_list!$L$8,MIN(N323,P323),0)+IF(L323=Queue_Subname_list!$L$8,MIN(O323,P323),0)</f>
        <v>0</v>
      </c>
      <c r="AA323" s="10">
        <f>IF(Q323="Energy Only",0,IF(S323="Solar",MIN(Z323,P323),IF(S323="Solar-Hybrid",MIN(MAX(P323-T323,0)/INDEX(Queue_Subname_list!$R$5:$T$5,1,MATCH(AH323,Queue_Subname_list!$R$4:$T$4,0)),MAX(P323-T323*0.5,0)/INDEX(Queue_Subname_list!$U$5:$W$5,1,MATCH(AH323,Queue_Subname_list!$U$4:$W$4,0)),Z323),0)))</f>
        <v>0</v>
      </c>
      <c r="AB323" s="10">
        <f t="shared" si="22"/>
        <v>0</v>
      </c>
      <c r="AC323" s="10">
        <f>IF(J323=Queue_Subname_list!$L$3,MIN(M323,P323),0)+IF(K323=Queue_Subname_list!$L$3,MIN(N323,P323),0)+IF(L323=Queue_Subname_list!$L$3,MIN(O323,P323),0)</f>
        <v>0</v>
      </c>
      <c r="AD323" s="10">
        <f t="shared" si="23"/>
        <v>0</v>
      </c>
      <c r="AE323" s="10" t="s">
        <v>236</v>
      </c>
      <c r="AF323" s="10" t="s">
        <v>55</v>
      </c>
      <c r="AG323" s="10" t="s">
        <v>88</v>
      </c>
      <c r="AH323" s="10" t="str">
        <f t="shared" si="24"/>
        <v>PGAE</v>
      </c>
      <c r="AI323" s="12" t="s">
        <v>722</v>
      </c>
      <c r="AJ323" s="12" t="str">
        <f>IFERROR(INDEX(Queue_Subname_list!$B$2:$B$598,MATCH($AI323,Queue_Subname_list!$A$2:$A$598,0),1),"not found")</f>
        <v>Crow Creek</v>
      </c>
      <c r="AK323" s="12">
        <f>IFERROR(INDEX(Queue_Subname_list!$C$2:$C$598,MATCH($AI323,Queue_Subname_list!$A$2:$A$598,0),1),"not found")</f>
        <v>60</v>
      </c>
      <c r="AL323" s="12" t="str" cm="1">
        <f t="array" ref="AL323">IFERROR(MATCH(1,($AJ323=Substation_Info!$B$5:$B$322)*($AK323=Substation_Info!$C$5:$C$322),0),"notfound")</f>
        <v>notfound</v>
      </c>
      <c r="AM323" s="12" t="str">
        <f>IF($AL323="notfound",IFERROR(INDEX(Queue_Subname_list!$D$2:$D$594,MATCH($AI323,Queue_Subname_list!$A$2:$A$594,0),1),"not found"),0)</f>
        <v>Westley</v>
      </c>
      <c r="AN323" s="12">
        <f>IF($AL323="notfound",IFERROR(INDEX(Queue_Subname_list!$E$2:$E$594,MATCH($AI323,Queue_Subname_list!$A$2:$A$594,0),1),"not found"),0)</f>
        <v>230</v>
      </c>
      <c r="AO323" s="12" cm="1">
        <f t="array" ref="AO323">IF(AM323=0, "N/A",IFERROR(MATCH(1,($AM323=Substation_Info!$B$5:$B$322)*($AN323=Substation_Info!$C$5:$C$322),0),"notfound"))</f>
        <v>308</v>
      </c>
      <c r="AP323" s="12">
        <f t="shared" si="25"/>
        <v>1</v>
      </c>
      <c r="AQ323" s="11">
        <v>45413.291666666701</v>
      </c>
      <c r="AR323" s="11">
        <v>45413.291666666701</v>
      </c>
      <c r="AS323" s="10" t="s">
        <v>82</v>
      </c>
      <c r="AT323" s="10"/>
      <c r="AU323" s="10"/>
      <c r="AV323" s="10" t="s">
        <v>82</v>
      </c>
      <c r="AW323" s="10"/>
    </row>
    <row r="324" spans="1:49" s="26" customFormat="1" ht="50" x14ac:dyDescent="0.25">
      <c r="A324" s="32" t="s">
        <v>723</v>
      </c>
      <c r="B324" s="10">
        <v>1908</v>
      </c>
      <c r="C324" s="11">
        <v>44292</v>
      </c>
      <c r="D324" s="11">
        <v>44301.291666666701</v>
      </c>
      <c r="E324" s="10" t="s">
        <v>49</v>
      </c>
      <c r="F324" s="10" t="s">
        <v>585</v>
      </c>
      <c r="G324" s="10" t="s">
        <v>63</v>
      </c>
      <c r="H324" s="10"/>
      <c r="I324" s="10"/>
      <c r="J324" s="10" t="s">
        <v>70</v>
      </c>
      <c r="K324" s="10"/>
      <c r="L324" s="10"/>
      <c r="M324" s="10">
        <v>151.19999999999999</v>
      </c>
      <c r="N324" s="10"/>
      <c r="O324" s="10"/>
      <c r="P324" s="10">
        <v>150</v>
      </c>
      <c r="Q324" s="10" t="s">
        <v>65</v>
      </c>
      <c r="R324" s="10"/>
      <c r="S324" s="10" t="str" cm="1">
        <f t="array" ref="S324">IFERROR(INDEX(Queue_Subname_list!$K$3:$K$22,MATCH(1,($J324=Queue_Subname_list!$L$3:$L$22)*($K324=Queue_Subname_list!$M$3:$M$22)*($L324=Queue_Subname_list!$N$3:$N$22),0)),"Other")</f>
        <v>Battery</v>
      </c>
      <c r="T324" s="10">
        <f>IF(J324=Queue_Subname_list!$L$9,MIN(M324,P324),0)+IF(K324=Queue_Subname_list!$L$9,MIN(N324,P324),0)+IF(L324=Queue_Subname_list!$L$9,MIN(O324,P324),0)</f>
        <v>150</v>
      </c>
      <c r="U324" s="10">
        <f>IF(J324=Queue_Subname_list!$L$4,MIN(M324,P324),0)+IF(K324=Queue_Subname_list!$L$4,MIN(N324,P324),0)+IF(L324=Queue_Subname_list!$L$4,MIN(O324,P324),0)</f>
        <v>0</v>
      </c>
      <c r="V324" s="10">
        <f>IF(Q324="Energy Only",0,IF(S324="Wind Turbine",MIN(U324,P324),IF(OR(S324="Wind-Hybrid", S324="Wind-Solar-Hybrid"),MIN(MAX(P324-T324,0)/INDEX(Queue_Subname_list!$R$6:$T$6,1,MATCH(AH324,Queue_Subname_list!$R$4:$T$4,0)),U324),0)))</f>
        <v>0</v>
      </c>
      <c r="W324" s="10">
        <f t="shared" si="21"/>
        <v>0</v>
      </c>
      <c r="X324" s="10">
        <f>IF(AND(S324="Offshore Wind",OR(Q324="Full Capacity",Q324="Partial Capacity")),IF(J324=Queue_Subname_list!$L$5,M324,0)+IF(K324=Queue_Subname_list!$L$5,N324,0),0)</f>
        <v>0</v>
      </c>
      <c r="Y324" s="10">
        <f>IF(AND(S324="Offshore Wind",Q324="Energy Only"),IF(J324=Queue_Subname_list!$L$5,M324,0)+IF(K324=Queue_Subname_list!$L$5,N324,0),0)</f>
        <v>0</v>
      </c>
      <c r="Z324" s="10">
        <f>IF(J324=Queue_Subname_list!$L$8,MIN(M324,P324),0)+IF(K324=Queue_Subname_list!$L$8,MIN(N324,P324),0)+IF(L324=Queue_Subname_list!$L$8,MIN(O324,P324),0)</f>
        <v>0</v>
      </c>
      <c r="AA324" s="10">
        <f>IF(Q324="Energy Only",0,IF(S324="Solar",MIN(Z324,P324),IF(S324="Solar-Hybrid",MIN(MAX(P324-T324,0)/INDEX(Queue_Subname_list!$R$5:$T$5,1,MATCH(AH324,Queue_Subname_list!$R$4:$T$4,0)),MAX(P324-T324*0.5,0)/INDEX(Queue_Subname_list!$U$5:$W$5,1,MATCH(AH324,Queue_Subname_list!$U$4:$W$4,0)),Z324),0)))</f>
        <v>0</v>
      </c>
      <c r="AB324" s="10">
        <f t="shared" si="22"/>
        <v>0</v>
      </c>
      <c r="AC324" s="10">
        <f>IF(J324=Queue_Subname_list!$L$3,MIN(M324,P324),0)+IF(K324=Queue_Subname_list!$L$3,MIN(N324,P324),0)+IF(L324=Queue_Subname_list!$L$3,MIN(O324,P324),0)</f>
        <v>0</v>
      </c>
      <c r="AD324" s="10">
        <f t="shared" si="23"/>
        <v>0</v>
      </c>
      <c r="AE324" s="10" t="s">
        <v>333</v>
      </c>
      <c r="AF324" s="10" t="s">
        <v>55</v>
      </c>
      <c r="AG324" s="10" t="s">
        <v>88</v>
      </c>
      <c r="AH324" s="10" t="str">
        <f t="shared" si="24"/>
        <v>PGAE</v>
      </c>
      <c r="AI324" s="12" t="s">
        <v>724</v>
      </c>
      <c r="AJ324" s="12" t="str">
        <f>IFERROR(INDEX(Queue_Subname_list!$B$2:$B$598,MATCH($AI324,Queue_Subname_list!$A$2:$A$598,0),1),"not found")</f>
        <v>Richmond</v>
      </c>
      <c r="AK324" s="12">
        <f>IFERROR(INDEX(Queue_Subname_list!$C$2:$C$598,MATCH($AI324,Queue_Subname_list!$A$2:$A$598,0),1),"not found")</f>
        <v>115</v>
      </c>
      <c r="AL324" s="12" cm="1">
        <f t="array" ref="AL324">IFERROR(MATCH(1,($AJ324=Substation_Info!$B$5:$B$322)*($AK324=Substation_Info!$C$5:$C$322),0),"notfound")</f>
        <v>233</v>
      </c>
      <c r="AM324" s="12">
        <f>IF($AL324="notfound",IFERROR(INDEX(Queue_Subname_list!$D$2:$D$594,MATCH($AI324,Queue_Subname_list!$A$2:$A$594,0),1),"not found"),0)</f>
        <v>0</v>
      </c>
      <c r="AN324" s="12">
        <f>IF($AL324="notfound",IFERROR(INDEX(Queue_Subname_list!$E$2:$E$594,MATCH($AI324,Queue_Subname_list!$A$2:$A$594,0),1),"not found"),0)</f>
        <v>0</v>
      </c>
      <c r="AO324" s="12" t="str" cm="1">
        <f t="array" ref="AO324">IF(AM324=0, "N/A",IFERROR(MATCH(1,($AM324=Substation_Info!$B$5:$B$322)*($AN324=Substation_Info!$C$5:$C$322),0),"notfound"))</f>
        <v>N/A</v>
      </c>
      <c r="AP324" s="12">
        <f t="shared" si="25"/>
        <v>1</v>
      </c>
      <c r="AQ324" s="11">
        <v>45505.291666666701</v>
      </c>
      <c r="AR324" s="11">
        <v>45505.291666666701</v>
      </c>
      <c r="AS324" s="10" t="s">
        <v>82</v>
      </c>
      <c r="AT324" s="10"/>
      <c r="AU324" s="10"/>
      <c r="AV324" s="10" t="s">
        <v>82</v>
      </c>
      <c r="AW324" s="10"/>
    </row>
    <row r="325" spans="1:49" s="26" customFormat="1" ht="25" x14ac:dyDescent="0.25">
      <c r="A325" s="32" t="s">
        <v>725</v>
      </c>
      <c r="B325" s="10">
        <v>1909</v>
      </c>
      <c r="C325" s="11">
        <v>44296</v>
      </c>
      <c r="D325" s="11">
        <v>44301.291666666701</v>
      </c>
      <c r="E325" s="10" t="s">
        <v>49</v>
      </c>
      <c r="F325" s="10" t="s">
        <v>585</v>
      </c>
      <c r="G325" s="10" t="s">
        <v>63</v>
      </c>
      <c r="H325" s="10"/>
      <c r="I325" s="10"/>
      <c r="J325" s="10" t="s">
        <v>70</v>
      </c>
      <c r="K325" s="10"/>
      <c r="L325" s="10"/>
      <c r="M325" s="10">
        <v>151.19999999999999</v>
      </c>
      <c r="N325" s="10"/>
      <c r="O325" s="10"/>
      <c r="P325" s="10">
        <v>150</v>
      </c>
      <c r="Q325" s="10" t="s">
        <v>65</v>
      </c>
      <c r="R325" s="10"/>
      <c r="S325" s="10" t="str" cm="1">
        <f t="array" ref="S325">IFERROR(INDEX(Queue_Subname_list!$K$3:$K$22,MATCH(1,($J325=Queue_Subname_list!$L$3:$L$22)*($K325=Queue_Subname_list!$M$3:$M$22)*($L325=Queue_Subname_list!$N$3:$N$22),0)),"Other")</f>
        <v>Battery</v>
      </c>
      <c r="T325" s="10">
        <f>IF(J325=Queue_Subname_list!$L$9,MIN(M325,P325),0)+IF(K325=Queue_Subname_list!$L$9,MIN(N325,P325),0)+IF(L325=Queue_Subname_list!$L$9,MIN(O325,P325),0)</f>
        <v>150</v>
      </c>
      <c r="U325" s="10">
        <f>IF(J325=Queue_Subname_list!$L$4,MIN(M325,P325),0)+IF(K325=Queue_Subname_list!$L$4,MIN(N325,P325),0)+IF(L325=Queue_Subname_list!$L$4,MIN(O325,P325),0)</f>
        <v>0</v>
      </c>
      <c r="V325" s="10">
        <f>IF(Q325="Energy Only",0,IF(S325="Wind Turbine",MIN(U325,P325),IF(OR(S325="Wind-Hybrid", S325="Wind-Solar-Hybrid"),MIN(MAX(P325-T325,0)/INDEX(Queue_Subname_list!$R$6:$T$6,1,MATCH(AH325,Queue_Subname_list!$R$4:$T$4,0)),U325),0)))</f>
        <v>0</v>
      </c>
      <c r="W325" s="10">
        <f t="shared" ref="W325:W388" si="26">U325-V325</f>
        <v>0</v>
      </c>
      <c r="X325" s="10">
        <f>IF(AND(S325="Offshore Wind",OR(Q325="Full Capacity",Q325="Partial Capacity")),IF(J325=Queue_Subname_list!$L$5,M325,0)+IF(K325=Queue_Subname_list!$L$5,N325,0),0)</f>
        <v>0</v>
      </c>
      <c r="Y325" s="10">
        <f>IF(AND(S325="Offshore Wind",Q325="Energy Only"),IF(J325=Queue_Subname_list!$L$5,M325,0)+IF(K325=Queue_Subname_list!$L$5,N325,0),0)</f>
        <v>0</v>
      </c>
      <c r="Z325" s="10">
        <f>IF(J325=Queue_Subname_list!$L$8,MIN(M325,P325),0)+IF(K325=Queue_Subname_list!$L$8,MIN(N325,P325),0)+IF(L325=Queue_Subname_list!$L$8,MIN(O325,P325),0)</f>
        <v>0</v>
      </c>
      <c r="AA325" s="10">
        <f>IF(Q325="Energy Only",0,IF(S325="Solar",MIN(Z325,P325),IF(S325="Solar-Hybrid",MIN(MAX(P325-T325,0)/INDEX(Queue_Subname_list!$R$5:$T$5,1,MATCH(AH325,Queue_Subname_list!$R$4:$T$4,0)),MAX(P325-T325*0.5,0)/INDEX(Queue_Subname_list!$U$5:$W$5,1,MATCH(AH325,Queue_Subname_list!$U$4:$W$4,0)),Z325),0)))</f>
        <v>0</v>
      </c>
      <c r="AB325" s="10">
        <f t="shared" ref="AB325:AB388" si="27">Z325-AA325</f>
        <v>0</v>
      </c>
      <c r="AC325" s="10">
        <f>IF(J325=Queue_Subname_list!$L$3,MIN(M325,P325),0)+IF(K325=Queue_Subname_list!$L$3,MIN(N325,P325),0)+IF(L325=Queue_Subname_list!$L$3,MIN(O325,P325),0)</f>
        <v>0</v>
      </c>
      <c r="AD325" s="10">
        <f t="shared" ref="AD325:AD388" si="28">IF(S325="LDES",P325,0)</f>
        <v>0</v>
      </c>
      <c r="AE325" s="10" t="s">
        <v>171</v>
      </c>
      <c r="AF325" s="10" t="s">
        <v>55</v>
      </c>
      <c r="AG325" s="10" t="s">
        <v>88</v>
      </c>
      <c r="AH325" s="10" t="str">
        <f t="shared" ref="AH325:AH388" si="29">IF(OR(AG325="SDGE",AG325="SCE",AG325="PGAE"),AG325,"SCE")</f>
        <v>PGAE</v>
      </c>
      <c r="AI325" s="12" t="s">
        <v>726</v>
      </c>
      <c r="AJ325" s="12" t="str">
        <f>IFERROR(INDEX(Queue_Subname_list!$B$2:$B$598,MATCH($AI325,Queue_Subname_list!$A$2:$A$598,0),1),"not found")</f>
        <v>Oakland J</v>
      </c>
      <c r="AK325" s="12">
        <f>IFERROR(INDEX(Queue_Subname_list!$C$2:$C$598,MATCH($AI325,Queue_Subname_list!$A$2:$A$598,0),1),"not found")</f>
        <v>115</v>
      </c>
      <c r="AL325" s="12" t="str" cm="1">
        <f t="array" ref="AL325">IFERROR(MATCH(1,($AJ325=Substation_Info!$B$5:$B$322)*($AK325=Substation_Info!$C$5:$C$322),0),"notfound")</f>
        <v>notfound</v>
      </c>
      <c r="AM325" s="12" t="str">
        <f>IF($AL325="notfound",IFERROR(INDEX(Queue_Subname_list!$D$2:$D$594,MATCH($AI325,Queue_Subname_list!$A$2:$A$594,0),1),"not found"),0)</f>
        <v>Grant</v>
      </c>
      <c r="AN325" s="12">
        <f>IF($AL325="notfound",IFERROR(INDEX(Queue_Subname_list!$E$2:$E$594,MATCH($AI325,Queue_Subname_list!$A$2:$A$594,0),1),"not found"),0)</f>
        <v>115</v>
      </c>
      <c r="AO325" s="12" t="str" cm="1">
        <f t="array" ref="AO325">IF(AM325=0, "N/A",IFERROR(MATCH(1,($AM325=Substation_Info!$B$5:$B$322)*($AN325=Substation_Info!$C$5:$C$322),0),"notfound"))</f>
        <v>notfound</v>
      </c>
      <c r="AP325" s="12">
        <f t="shared" ref="AP325:AP388" si="30">IF(AND(AL325="notfound",OR(AO325="not found",AO325="N/A"))=TRUE,0,1)</f>
        <v>1</v>
      </c>
      <c r="AQ325" s="11">
        <v>45596.291666666701</v>
      </c>
      <c r="AR325" s="11">
        <v>45596.291666666701</v>
      </c>
      <c r="AS325" s="10" t="s">
        <v>82</v>
      </c>
      <c r="AT325" s="10"/>
      <c r="AU325" s="10"/>
      <c r="AV325" s="10" t="s">
        <v>82</v>
      </c>
      <c r="AW325" s="10"/>
    </row>
    <row r="326" spans="1:49" s="26" customFormat="1" ht="25" x14ac:dyDescent="0.25">
      <c r="A326" s="32" t="s">
        <v>727</v>
      </c>
      <c r="B326" s="10">
        <v>1911</v>
      </c>
      <c r="C326" s="11">
        <v>44296</v>
      </c>
      <c r="D326" s="11">
        <v>44301.291666666701</v>
      </c>
      <c r="E326" s="10" t="s">
        <v>49</v>
      </c>
      <c r="F326" s="10" t="s">
        <v>585</v>
      </c>
      <c r="G326" s="10" t="s">
        <v>63</v>
      </c>
      <c r="H326" s="10"/>
      <c r="I326" s="10"/>
      <c r="J326" s="10" t="s">
        <v>70</v>
      </c>
      <c r="K326" s="10"/>
      <c r="L326" s="10"/>
      <c r="M326" s="10">
        <v>252</v>
      </c>
      <c r="N326" s="10"/>
      <c r="O326" s="10"/>
      <c r="P326" s="10">
        <v>250</v>
      </c>
      <c r="Q326" s="10" t="s">
        <v>65</v>
      </c>
      <c r="R326" s="10"/>
      <c r="S326" s="10" t="str" cm="1">
        <f t="array" ref="S326">IFERROR(INDEX(Queue_Subname_list!$K$3:$K$22,MATCH(1,($J326=Queue_Subname_list!$L$3:$L$22)*($K326=Queue_Subname_list!$M$3:$M$22)*($L326=Queue_Subname_list!$N$3:$N$22),0)),"Other")</f>
        <v>Battery</v>
      </c>
      <c r="T326" s="10">
        <f>IF(J326=Queue_Subname_list!$L$9,MIN(M326,P326),0)+IF(K326=Queue_Subname_list!$L$9,MIN(N326,P326),0)+IF(L326=Queue_Subname_list!$L$9,MIN(O326,P326),0)</f>
        <v>250</v>
      </c>
      <c r="U326" s="10">
        <f>IF(J326=Queue_Subname_list!$L$4,MIN(M326,P326),0)+IF(K326=Queue_Subname_list!$L$4,MIN(N326,P326),0)+IF(L326=Queue_Subname_list!$L$4,MIN(O326,P326),0)</f>
        <v>0</v>
      </c>
      <c r="V326" s="10">
        <f>IF(Q326="Energy Only",0,IF(S326="Wind Turbine",MIN(U326,P326),IF(OR(S326="Wind-Hybrid", S326="Wind-Solar-Hybrid"),MIN(MAX(P326-T326,0)/INDEX(Queue_Subname_list!$R$6:$T$6,1,MATCH(AH326,Queue_Subname_list!$R$4:$T$4,0)),U326),0)))</f>
        <v>0</v>
      </c>
      <c r="W326" s="10">
        <f t="shared" si="26"/>
        <v>0</v>
      </c>
      <c r="X326" s="10">
        <f>IF(AND(S326="Offshore Wind",OR(Q326="Full Capacity",Q326="Partial Capacity")),IF(J326=Queue_Subname_list!$L$5,M326,0)+IF(K326=Queue_Subname_list!$L$5,N326,0),0)</f>
        <v>0</v>
      </c>
      <c r="Y326" s="10">
        <f>IF(AND(S326="Offshore Wind",Q326="Energy Only"),IF(J326=Queue_Subname_list!$L$5,M326,0)+IF(K326=Queue_Subname_list!$L$5,N326,0),0)</f>
        <v>0</v>
      </c>
      <c r="Z326" s="10">
        <f>IF(J326=Queue_Subname_list!$L$8,MIN(M326,P326),0)+IF(K326=Queue_Subname_list!$L$8,MIN(N326,P326),0)+IF(L326=Queue_Subname_list!$L$8,MIN(O326,P326),0)</f>
        <v>0</v>
      </c>
      <c r="AA326" s="10">
        <f>IF(Q326="Energy Only",0,IF(S326="Solar",MIN(Z326,P326),IF(S326="Solar-Hybrid",MIN(MAX(P326-T326,0)/INDEX(Queue_Subname_list!$R$5:$T$5,1,MATCH(AH326,Queue_Subname_list!$R$4:$T$4,0)),MAX(P326-T326*0.5,0)/INDEX(Queue_Subname_list!$U$5:$W$5,1,MATCH(AH326,Queue_Subname_list!$U$4:$W$4,0)),Z326),0)))</f>
        <v>0</v>
      </c>
      <c r="AB326" s="10">
        <f t="shared" si="27"/>
        <v>0</v>
      </c>
      <c r="AC326" s="10">
        <f>IF(J326=Queue_Subname_list!$L$3,MIN(M326,P326),0)+IF(K326=Queue_Subname_list!$L$3,MIN(N326,P326),0)+IF(L326=Queue_Subname_list!$L$3,MIN(O326,P326),0)</f>
        <v>0</v>
      </c>
      <c r="AD326" s="10">
        <f t="shared" si="28"/>
        <v>0</v>
      </c>
      <c r="AE326" s="10" t="s">
        <v>171</v>
      </c>
      <c r="AF326" s="10" t="s">
        <v>55</v>
      </c>
      <c r="AG326" s="10" t="s">
        <v>88</v>
      </c>
      <c r="AH326" s="10" t="str">
        <f t="shared" si="29"/>
        <v>PGAE</v>
      </c>
      <c r="AI326" s="12" t="s">
        <v>728</v>
      </c>
      <c r="AJ326" s="12" t="str">
        <f>IFERROR(INDEX(Queue_Subname_list!$B$2:$B$598,MATCH($AI326,Queue_Subname_list!$A$2:$A$598,0),1),"not found")</f>
        <v>Newark</v>
      </c>
      <c r="AK326" s="12">
        <f>IFERROR(INDEX(Queue_Subname_list!$C$2:$C$598,MATCH($AI326,Queue_Subname_list!$A$2:$A$598,0),1),"not found")</f>
        <v>230</v>
      </c>
      <c r="AL326" s="12" t="str" cm="1">
        <f t="array" ref="AL326">IFERROR(MATCH(1,($AJ326=Substation_Info!$B$5:$B$322)*($AK326=Substation_Info!$C$5:$C$322),0),"notfound")</f>
        <v>notfound</v>
      </c>
      <c r="AM326" s="12" t="str">
        <f>IF($AL326="notfound",IFERROR(INDEX(Queue_Subname_list!$D$2:$D$594,MATCH($AI326,Queue_Subname_list!$A$2:$A$594,0),1),"not found"),0)</f>
        <v>Los Esteros</v>
      </c>
      <c r="AN326" s="12">
        <f>IF($AL326="notfound",IFERROR(INDEX(Queue_Subname_list!$E$2:$E$594,MATCH($AI326,Queue_Subname_list!$A$2:$A$594,0),1),"not found"),0)</f>
        <v>115</v>
      </c>
      <c r="AO326" s="12" cm="1">
        <f t="array" ref="AO326">IF(AM326=0, "N/A",IFERROR(MATCH(1,($AM326=Substation_Info!$B$5:$B$322)*($AN326=Substation_Info!$C$5:$C$322),0),"notfound"))</f>
        <v>150</v>
      </c>
      <c r="AP326" s="12">
        <f t="shared" si="30"/>
        <v>1</v>
      </c>
      <c r="AQ326" s="11">
        <v>45596.291666666701</v>
      </c>
      <c r="AR326" s="11">
        <v>45596.291666666701</v>
      </c>
      <c r="AS326" s="10" t="s">
        <v>82</v>
      </c>
      <c r="AT326" s="10"/>
      <c r="AU326" s="10"/>
      <c r="AV326" s="10" t="s">
        <v>82</v>
      </c>
      <c r="AW326" s="10"/>
    </row>
    <row r="327" spans="1:49" s="26" customFormat="1" ht="25" x14ac:dyDescent="0.25">
      <c r="A327" s="32" t="s">
        <v>729</v>
      </c>
      <c r="B327" s="10">
        <v>1912</v>
      </c>
      <c r="C327" s="11">
        <v>44295</v>
      </c>
      <c r="D327" s="11">
        <v>44301.291666666701</v>
      </c>
      <c r="E327" s="10" t="s">
        <v>49</v>
      </c>
      <c r="F327" s="10" t="s">
        <v>585</v>
      </c>
      <c r="G327" s="10" t="s">
        <v>63</v>
      </c>
      <c r="H327" s="10"/>
      <c r="I327" s="10"/>
      <c r="J327" s="10" t="s">
        <v>70</v>
      </c>
      <c r="K327" s="10"/>
      <c r="L327" s="10"/>
      <c r="M327" s="10">
        <v>365.12</v>
      </c>
      <c r="N327" s="10"/>
      <c r="O327" s="10"/>
      <c r="P327" s="10">
        <v>300</v>
      </c>
      <c r="Q327" s="10" t="s">
        <v>65</v>
      </c>
      <c r="R327" s="10"/>
      <c r="S327" s="10" t="str" cm="1">
        <f t="array" ref="S327">IFERROR(INDEX(Queue_Subname_list!$K$3:$K$22,MATCH(1,($J327=Queue_Subname_list!$L$3:$L$22)*($K327=Queue_Subname_list!$M$3:$M$22)*($L327=Queue_Subname_list!$N$3:$N$22),0)),"Other")</f>
        <v>Battery</v>
      </c>
      <c r="T327" s="10">
        <f>IF(J327=Queue_Subname_list!$L$9,MIN(M327,P327),0)+IF(K327=Queue_Subname_list!$L$9,MIN(N327,P327),0)+IF(L327=Queue_Subname_list!$L$9,MIN(O327,P327),0)</f>
        <v>300</v>
      </c>
      <c r="U327" s="10">
        <f>IF(J327=Queue_Subname_list!$L$4,MIN(M327,P327),0)+IF(K327=Queue_Subname_list!$L$4,MIN(N327,P327),0)+IF(L327=Queue_Subname_list!$L$4,MIN(O327,P327),0)</f>
        <v>0</v>
      </c>
      <c r="V327" s="10">
        <f>IF(Q327="Energy Only",0,IF(S327="Wind Turbine",MIN(U327,P327),IF(OR(S327="Wind-Hybrid", S327="Wind-Solar-Hybrid"),MIN(MAX(P327-T327,0)/INDEX(Queue_Subname_list!$R$6:$T$6,1,MATCH(AH327,Queue_Subname_list!$R$4:$T$4,0)),U327),0)))</f>
        <v>0</v>
      </c>
      <c r="W327" s="10">
        <f t="shared" si="26"/>
        <v>0</v>
      </c>
      <c r="X327" s="10">
        <f>IF(AND(S327="Offshore Wind",OR(Q327="Full Capacity",Q327="Partial Capacity")),IF(J327=Queue_Subname_list!$L$5,M327,0)+IF(K327=Queue_Subname_list!$L$5,N327,0),0)</f>
        <v>0</v>
      </c>
      <c r="Y327" s="10">
        <f>IF(AND(S327="Offshore Wind",Q327="Energy Only"),IF(J327=Queue_Subname_list!$L$5,M327,0)+IF(K327=Queue_Subname_list!$L$5,N327,0),0)</f>
        <v>0</v>
      </c>
      <c r="Z327" s="10">
        <f>IF(J327=Queue_Subname_list!$L$8,MIN(M327,P327),0)+IF(K327=Queue_Subname_list!$L$8,MIN(N327,P327),0)+IF(L327=Queue_Subname_list!$L$8,MIN(O327,P327),0)</f>
        <v>0</v>
      </c>
      <c r="AA327" s="10">
        <f>IF(Q327="Energy Only",0,IF(S327="Solar",MIN(Z327,P327),IF(S327="Solar-Hybrid",MIN(MAX(P327-T327,0)/INDEX(Queue_Subname_list!$R$5:$T$5,1,MATCH(AH327,Queue_Subname_list!$R$4:$T$4,0)),MAX(P327-T327*0.5,0)/INDEX(Queue_Subname_list!$U$5:$W$5,1,MATCH(AH327,Queue_Subname_list!$U$4:$W$4,0)),Z327),0)))</f>
        <v>0</v>
      </c>
      <c r="AB327" s="10">
        <f t="shared" si="27"/>
        <v>0</v>
      </c>
      <c r="AC327" s="10">
        <f>IF(J327=Queue_Subname_list!$L$3,MIN(M327,P327),0)+IF(K327=Queue_Subname_list!$L$3,MIN(N327,P327),0)+IF(L327=Queue_Subname_list!$L$3,MIN(O327,P327),0)</f>
        <v>0</v>
      </c>
      <c r="AD327" s="10">
        <f t="shared" si="28"/>
        <v>0</v>
      </c>
      <c r="AE327" s="10" t="s">
        <v>171</v>
      </c>
      <c r="AF327" s="10" t="s">
        <v>55</v>
      </c>
      <c r="AG327" s="10" t="s">
        <v>88</v>
      </c>
      <c r="AH327" s="10" t="str">
        <f t="shared" si="29"/>
        <v>PGAE</v>
      </c>
      <c r="AI327" s="12" t="s">
        <v>730</v>
      </c>
      <c r="AJ327" s="12" t="str">
        <f>IFERROR(INDEX(Queue_Subname_list!$B$2:$B$598,MATCH($AI327,Queue_Subname_list!$A$2:$A$598,0),1),"not found")</f>
        <v>Tesla</v>
      </c>
      <c r="AK327" s="12">
        <f>IFERROR(INDEX(Queue_Subname_list!$C$2:$C$598,MATCH($AI327,Queue_Subname_list!$A$2:$A$598,0),1),"not found")</f>
        <v>230</v>
      </c>
      <c r="AL327" s="12" cm="1">
        <f t="array" ref="AL327">IFERROR(MATCH(1,($AJ327=Substation_Info!$B$5:$B$322)*($AK327=Substation_Info!$C$5:$C$322),0),"notfound")</f>
        <v>283</v>
      </c>
      <c r="AM327" s="12">
        <f>IF($AL327="notfound",IFERROR(INDEX(Queue_Subname_list!$D$2:$D$594,MATCH($AI327,Queue_Subname_list!$A$2:$A$594,0),1),"not found"),0)</f>
        <v>0</v>
      </c>
      <c r="AN327" s="12">
        <f>IF($AL327="notfound",IFERROR(INDEX(Queue_Subname_list!$E$2:$E$594,MATCH($AI327,Queue_Subname_list!$A$2:$A$594,0),1),"not found"),0)</f>
        <v>0</v>
      </c>
      <c r="AO327" s="12" t="str" cm="1">
        <f t="array" ref="AO327">IF(AM327=0, "N/A",IFERROR(MATCH(1,($AM327=Substation_Info!$B$5:$B$322)*($AN327=Substation_Info!$C$5:$C$322),0),"notfound"))</f>
        <v>N/A</v>
      </c>
      <c r="AP327" s="12">
        <f t="shared" si="30"/>
        <v>1</v>
      </c>
      <c r="AQ327" s="11">
        <v>45991.333333333299</v>
      </c>
      <c r="AR327" s="11">
        <v>45991.333333333299</v>
      </c>
      <c r="AS327" s="10" t="s">
        <v>82</v>
      </c>
      <c r="AT327" s="10"/>
      <c r="AU327" s="10"/>
      <c r="AV327" s="10" t="s">
        <v>82</v>
      </c>
      <c r="AW327" s="10"/>
    </row>
    <row r="328" spans="1:49" s="26" customFormat="1" ht="37.5" x14ac:dyDescent="0.25">
      <c r="A328" s="32" t="s">
        <v>731</v>
      </c>
      <c r="B328" s="10">
        <v>1913</v>
      </c>
      <c r="C328" s="11">
        <v>44299</v>
      </c>
      <c r="D328" s="11">
        <v>44301.291666666701</v>
      </c>
      <c r="E328" s="10" t="s">
        <v>49</v>
      </c>
      <c r="F328" s="10" t="s">
        <v>585</v>
      </c>
      <c r="G328" s="10" t="s">
        <v>63</v>
      </c>
      <c r="H328" s="10"/>
      <c r="I328" s="10"/>
      <c r="J328" s="10" t="s">
        <v>70</v>
      </c>
      <c r="K328" s="10"/>
      <c r="L328" s="10"/>
      <c r="M328" s="10">
        <v>62.6</v>
      </c>
      <c r="N328" s="10"/>
      <c r="O328" s="10"/>
      <c r="P328" s="10">
        <v>62</v>
      </c>
      <c r="Q328" s="10" t="s">
        <v>65</v>
      </c>
      <c r="R328" s="10"/>
      <c r="S328" s="10" t="str" cm="1">
        <f t="array" ref="S328">IFERROR(INDEX(Queue_Subname_list!$K$3:$K$22,MATCH(1,($J328=Queue_Subname_list!$L$3:$L$22)*($K328=Queue_Subname_list!$M$3:$M$22)*($L328=Queue_Subname_list!$N$3:$N$22),0)),"Other")</f>
        <v>Battery</v>
      </c>
      <c r="T328" s="10">
        <f>IF(J328=Queue_Subname_list!$L$9,MIN(M328,P328),0)+IF(K328=Queue_Subname_list!$L$9,MIN(N328,P328),0)+IF(L328=Queue_Subname_list!$L$9,MIN(O328,P328),0)</f>
        <v>62</v>
      </c>
      <c r="U328" s="10">
        <f>IF(J328=Queue_Subname_list!$L$4,MIN(M328,P328),0)+IF(K328=Queue_Subname_list!$L$4,MIN(N328,P328),0)+IF(L328=Queue_Subname_list!$L$4,MIN(O328,P328),0)</f>
        <v>0</v>
      </c>
      <c r="V328" s="10">
        <f>IF(Q328="Energy Only",0,IF(S328="Wind Turbine",MIN(U328,P328),IF(OR(S328="Wind-Hybrid", S328="Wind-Solar-Hybrid"),MIN(MAX(P328-T328,0)/INDEX(Queue_Subname_list!$R$6:$T$6,1,MATCH(AH328,Queue_Subname_list!$R$4:$T$4,0)),U328),0)))</f>
        <v>0</v>
      </c>
      <c r="W328" s="10">
        <f t="shared" si="26"/>
        <v>0</v>
      </c>
      <c r="X328" s="10">
        <f>IF(AND(S328="Offshore Wind",OR(Q328="Full Capacity",Q328="Partial Capacity")),IF(J328=Queue_Subname_list!$L$5,M328,0)+IF(K328=Queue_Subname_list!$L$5,N328,0),0)</f>
        <v>0</v>
      </c>
      <c r="Y328" s="10">
        <f>IF(AND(S328="Offshore Wind",Q328="Energy Only"),IF(J328=Queue_Subname_list!$L$5,M328,0)+IF(K328=Queue_Subname_list!$L$5,N328,0),0)</f>
        <v>0</v>
      </c>
      <c r="Z328" s="10">
        <f>IF(J328=Queue_Subname_list!$L$8,MIN(M328,P328),0)+IF(K328=Queue_Subname_list!$L$8,MIN(N328,P328),0)+IF(L328=Queue_Subname_list!$L$8,MIN(O328,P328),0)</f>
        <v>0</v>
      </c>
      <c r="AA328" s="10">
        <f>IF(Q328="Energy Only",0,IF(S328="Solar",MIN(Z328,P328),IF(S328="Solar-Hybrid",MIN(MAX(P328-T328,0)/INDEX(Queue_Subname_list!$R$5:$T$5,1,MATCH(AH328,Queue_Subname_list!$R$4:$T$4,0)),MAX(P328-T328*0.5,0)/INDEX(Queue_Subname_list!$U$5:$W$5,1,MATCH(AH328,Queue_Subname_list!$U$4:$W$4,0)),Z328),0)))</f>
        <v>0</v>
      </c>
      <c r="AB328" s="10">
        <f t="shared" si="27"/>
        <v>0</v>
      </c>
      <c r="AC328" s="10">
        <f>IF(J328=Queue_Subname_list!$L$3,MIN(M328,P328),0)+IF(K328=Queue_Subname_list!$L$3,MIN(N328,P328),0)+IF(L328=Queue_Subname_list!$L$3,MIN(O328,P328),0)</f>
        <v>0</v>
      </c>
      <c r="AD328" s="10">
        <f t="shared" si="28"/>
        <v>0</v>
      </c>
      <c r="AE328" s="10" t="s">
        <v>171</v>
      </c>
      <c r="AF328" s="10" t="s">
        <v>55</v>
      </c>
      <c r="AG328" s="10" t="s">
        <v>88</v>
      </c>
      <c r="AH328" s="10" t="str">
        <f t="shared" si="29"/>
        <v>PGAE</v>
      </c>
      <c r="AI328" s="12" t="s">
        <v>732</v>
      </c>
      <c r="AJ328" s="12" t="str">
        <f>IFERROR(INDEX(Queue_Subname_list!$B$2:$B$598,MATCH($AI328,Queue_Subname_list!$A$2:$A$598,0),1),"not found")</f>
        <v>Newark</v>
      </c>
      <c r="AK328" s="12">
        <f>IFERROR(INDEX(Queue_Subname_list!$C$2:$C$598,MATCH($AI328,Queue_Subname_list!$A$2:$A$598,0),1),"not found")</f>
        <v>115</v>
      </c>
      <c r="AL328" s="12" t="str" cm="1">
        <f t="array" ref="AL328">IFERROR(MATCH(1,($AJ328=Substation_Info!$B$5:$B$322)*($AK328=Substation_Info!$C$5:$C$322),0),"notfound")</f>
        <v>notfound</v>
      </c>
      <c r="AM328" s="12" t="str">
        <f>IF($AL328="notfound",IFERROR(INDEX(Queue_Subname_list!$D$2:$D$594,MATCH($AI328,Queue_Subname_list!$A$2:$A$594,0),1),"not found"),0)</f>
        <v>Los Esteros</v>
      </c>
      <c r="AN328" s="12">
        <f>IF($AL328="notfound",IFERROR(INDEX(Queue_Subname_list!$E$2:$E$594,MATCH($AI328,Queue_Subname_list!$A$2:$A$594,0),1),"not found"),0)</f>
        <v>115</v>
      </c>
      <c r="AO328" s="12" cm="1">
        <f t="array" ref="AO328">IF(AM328=0, "N/A",IFERROR(MATCH(1,($AM328=Substation_Info!$B$5:$B$322)*($AN328=Substation_Info!$C$5:$C$322),0),"notfound"))</f>
        <v>150</v>
      </c>
      <c r="AP328" s="12">
        <f t="shared" si="30"/>
        <v>1</v>
      </c>
      <c r="AQ328" s="11">
        <v>45839.291666666701</v>
      </c>
      <c r="AR328" s="11">
        <v>45839.291666666701</v>
      </c>
      <c r="AS328" s="10" t="s">
        <v>82</v>
      </c>
      <c r="AT328" s="10"/>
      <c r="AU328" s="10"/>
      <c r="AV328" s="10" t="s">
        <v>82</v>
      </c>
      <c r="AW328" s="10"/>
    </row>
    <row r="329" spans="1:49" s="26" customFormat="1" ht="25" x14ac:dyDescent="0.25">
      <c r="A329" s="32" t="s">
        <v>733</v>
      </c>
      <c r="B329" s="10">
        <v>1914</v>
      </c>
      <c r="C329" s="11">
        <v>44301</v>
      </c>
      <c r="D329" s="11">
        <v>44301.291666666701</v>
      </c>
      <c r="E329" s="10" t="s">
        <v>49</v>
      </c>
      <c r="F329" s="10" t="s">
        <v>585</v>
      </c>
      <c r="G329" s="10" t="s">
        <v>63</v>
      </c>
      <c r="H329" s="10"/>
      <c r="I329" s="10"/>
      <c r="J329" s="10" t="s">
        <v>70</v>
      </c>
      <c r="K329" s="10"/>
      <c r="L329" s="10"/>
      <c r="M329" s="10">
        <v>179.4</v>
      </c>
      <c r="N329" s="10"/>
      <c r="O329" s="10"/>
      <c r="P329" s="10">
        <v>175</v>
      </c>
      <c r="Q329" s="10" t="s">
        <v>65</v>
      </c>
      <c r="R329" s="10"/>
      <c r="S329" s="10" t="str" cm="1">
        <f t="array" ref="S329">IFERROR(INDEX(Queue_Subname_list!$K$3:$K$22,MATCH(1,($J329=Queue_Subname_list!$L$3:$L$22)*($K329=Queue_Subname_list!$M$3:$M$22)*($L329=Queue_Subname_list!$N$3:$N$22),0)),"Other")</f>
        <v>Battery</v>
      </c>
      <c r="T329" s="10">
        <f>IF(J329=Queue_Subname_list!$L$9,MIN(M329,P329),0)+IF(K329=Queue_Subname_list!$L$9,MIN(N329,P329),0)+IF(L329=Queue_Subname_list!$L$9,MIN(O329,P329),0)</f>
        <v>175</v>
      </c>
      <c r="U329" s="10">
        <f>IF(J329=Queue_Subname_list!$L$4,MIN(M329,P329),0)+IF(K329=Queue_Subname_list!$L$4,MIN(N329,P329),0)+IF(L329=Queue_Subname_list!$L$4,MIN(O329,P329),0)</f>
        <v>0</v>
      </c>
      <c r="V329" s="10">
        <f>IF(Q329="Energy Only",0,IF(S329="Wind Turbine",MIN(U329,P329),IF(OR(S329="Wind-Hybrid", S329="Wind-Solar-Hybrid"),MIN(MAX(P329-T329,0)/INDEX(Queue_Subname_list!$R$6:$T$6,1,MATCH(AH329,Queue_Subname_list!$R$4:$T$4,0)),U329),0)))</f>
        <v>0</v>
      </c>
      <c r="W329" s="10">
        <f t="shared" si="26"/>
        <v>0</v>
      </c>
      <c r="X329" s="10">
        <f>IF(AND(S329="Offshore Wind",OR(Q329="Full Capacity",Q329="Partial Capacity")),IF(J329=Queue_Subname_list!$L$5,M329,0)+IF(K329=Queue_Subname_list!$L$5,N329,0),0)</f>
        <v>0</v>
      </c>
      <c r="Y329" s="10">
        <f>IF(AND(S329="Offshore Wind",Q329="Energy Only"),IF(J329=Queue_Subname_list!$L$5,M329,0)+IF(K329=Queue_Subname_list!$L$5,N329,0),0)</f>
        <v>0</v>
      </c>
      <c r="Z329" s="10">
        <f>IF(J329=Queue_Subname_list!$L$8,MIN(M329,P329),0)+IF(K329=Queue_Subname_list!$L$8,MIN(N329,P329),0)+IF(L329=Queue_Subname_list!$L$8,MIN(O329,P329),0)</f>
        <v>0</v>
      </c>
      <c r="AA329" s="10">
        <f>IF(Q329="Energy Only",0,IF(S329="Solar",MIN(Z329,P329),IF(S329="Solar-Hybrid",MIN(MAX(P329-T329,0)/INDEX(Queue_Subname_list!$R$5:$T$5,1,MATCH(AH329,Queue_Subname_list!$R$4:$T$4,0)),MAX(P329-T329*0.5,0)/INDEX(Queue_Subname_list!$U$5:$W$5,1,MATCH(AH329,Queue_Subname_list!$U$4:$W$4,0)),Z329),0)))</f>
        <v>0</v>
      </c>
      <c r="AB329" s="10">
        <f t="shared" si="27"/>
        <v>0</v>
      </c>
      <c r="AC329" s="10">
        <f>IF(J329=Queue_Subname_list!$L$3,MIN(M329,P329),0)+IF(K329=Queue_Subname_list!$L$3,MIN(N329,P329),0)+IF(L329=Queue_Subname_list!$L$3,MIN(O329,P329),0)</f>
        <v>0</v>
      </c>
      <c r="AD329" s="10">
        <f t="shared" si="28"/>
        <v>0</v>
      </c>
      <c r="AE329" s="10" t="s">
        <v>333</v>
      </c>
      <c r="AF329" s="10" t="s">
        <v>55</v>
      </c>
      <c r="AG329" s="10" t="s">
        <v>88</v>
      </c>
      <c r="AH329" s="10" t="str">
        <f t="shared" si="29"/>
        <v>PGAE</v>
      </c>
      <c r="AI329" s="12" t="s">
        <v>734</v>
      </c>
      <c r="AJ329" s="12" t="str">
        <f>IFERROR(INDEX(Queue_Subname_list!$B$2:$B$598,MATCH($AI329,Queue_Subname_list!$A$2:$A$598,0),1),"not found")</f>
        <v>Pittsburg PP</v>
      </c>
      <c r="AK329" s="12">
        <f>IFERROR(INDEX(Queue_Subname_list!$C$2:$C$598,MATCH($AI329,Queue_Subname_list!$A$2:$A$598,0),1),"not found")</f>
        <v>230</v>
      </c>
      <c r="AL329" s="12" cm="1">
        <f t="array" ref="AL329">IFERROR(MATCH(1,($AJ329=Substation_Info!$B$5:$B$322)*($AK329=Substation_Info!$C$5:$C$322),0),"notfound")</f>
        <v>214</v>
      </c>
      <c r="AM329" s="12">
        <f>IF($AL329="notfound",IFERROR(INDEX(Queue_Subname_list!$D$2:$D$594,MATCH($AI329,Queue_Subname_list!$A$2:$A$594,0),1),"not found"),0)</f>
        <v>0</v>
      </c>
      <c r="AN329" s="12">
        <f>IF($AL329="notfound",IFERROR(INDEX(Queue_Subname_list!$E$2:$E$594,MATCH($AI329,Queue_Subname_list!$A$2:$A$594,0),1),"not found"),0)</f>
        <v>0</v>
      </c>
      <c r="AO329" s="12" t="str" cm="1">
        <f t="array" ref="AO329">IF(AM329=0, "N/A",IFERROR(MATCH(1,($AM329=Substation_Info!$B$5:$B$322)*($AN329=Substation_Info!$C$5:$C$322),0),"notfound"))</f>
        <v>N/A</v>
      </c>
      <c r="AP329" s="12">
        <f t="shared" si="30"/>
        <v>1</v>
      </c>
      <c r="AQ329" s="11">
        <v>45444.291666666701</v>
      </c>
      <c r="AR329" s="11">
        <v>45444.291666666701</v>
      </c>
      <c r="AS329" s="10" t="s">
        <v>82</v>
      </c>
      <c r="AT329" s="10"/>
      <c r="AU329" s="10"/>
      <c r="AV329" s="10" t="s">
        <v>82</v>
      </c>
      <c r="AW329" s="10"/>
    </row>
    <row r="330" spans="1:49" s="26" customFormat="1" ht="25" x14ac:dyDescent="0.25">
      <c r="A330" s="32" t="s">
        <v>735</v>
      </c>
      <c r="B330" s="10">
        <v>1915</v>
      </c>
      <c r="C330" s="11">
        <v>44300</v>
      </c>
      <c r="D330" s="11">
        <v>44301.291666666701</v>
      </c>
      <c r="E330" s="10" t="s">
        <v>49</v>
      </c>
      <c r="F330" s="10" t="s">
        <v>585</v>
      </c>
      <c r="G330" s="10" t="s">
        <v>63</v>
      </c>
      <c r="H330" s="10"/>
      <c r="I330" s="10"/>
      <c r="J330" s="10" t="s">
        <v>70</v>
      </c>
      <c r="K330" s="10"/>
      <c r="L330" s="10"/>
      <c r="M330" s="10">
        <v>256.29000000000002</v>
      </c>
      <c r="N330" s="10"/>
      <c r="O330" s="10"/>
      <c r="P330" s="10">
        <v>250</v>
      </c>
      <c r="Q330" s="10" t="s">
        <v>65</v>
      </c>
      <c r="R330" s="10"/>
      <c r="S330" s="10" t="str" cm="1">
        <f t="array" ref="S330">IFERROR(INDEX(Queue_Subname_list!$K$3:$K$22,MATCH(1,($J330=Queue_Subname_list!$L$3:$L$22)*($K330=Queue_Subname_list!$M$3:$M$22)*($L330=Queue_Subname_list!$N$3:$N$22),0)),"Other")</f>
        <v>Battery</v>
      </c>
      <c r="T330" s="10">
        <f>IF(J330=Queue_Subname_list!$L$9,MIN(M330,P330),0)+IF(K330=Queue_Subname_list!$L$9,MIN(N330,P330),0)+IF(L330=Queue_Subname_list!$L$9,MIN(O330,P330),0)</f>
        <v>250</v>
      </c>
      <c r="U330" s="10">
        <f>IF(J330=Queue_Subname_list!$L$4,MIN(M330,P330),0)+IF(K330=Queue_Subname_list!$L$4,MIN(N330,P330),0)+IF(L330=Queue_Subname_list!$L$4,MIN(O330,P330),0)</f>
        <v>0</v>
      </c>
      <c r="V330" s="10">
        <f>IF(Q330="Energy Only",0,IF(S330="Wind Turbine",MIN(U330,P330),IF(OR(S330="Wind-Hybrid", S330="Wind-Solar-Hybrid"),MIN(MAX(P330-T330,0)/INDEX(Queue_Subname_list!$R$6:$T$6,1,MATCH(AH330,Queue_Subname_list!$R$4:$T$4,0)),U330),0)))</f>
        <v>0</v>
      </c>
      <c r="W330" s="10">
        <f t="shared" si="26"/>
        <v>0</v>
      </c>
      <c r="X330" s="10">
        <f>IF(AND(S330="Offshore Wind",OR(Q330="Full Capacity",Q330="Partial Capacity")),IF(J330=Queue_Subname_list!$L$5,M330,0)+IF(K330=Queue_Subname_list!$L$5,N330,0),0)</f>
        <v>0</v>
      </c>
      <c r="Y330" s="10">
        <f>IF(AND(S330="Offshore Wind",Q330="Energy Only"),IF(J330=Queue_Subname_list!$L$5,M330,0)+IF(K330=Queue_Subname_list!$L$5,N330,0),0)</f>
        <v>0</v>
      </c>
      <c r="Z330" s="10">
        <f>IF(J330=Queue_Subname_list!$L$8,MIN(M330,P330),0)+IF(K330=Queue_Subname_list!$L$8,MIN(N330,P330),0)+IF(L330=Queue_Subname_list!$L$8,MIN(O330,P330),0)</f>
        <v>0</v>
      </c>
      <c r="AA330" s="10">
        <f>IF(Q330="Energy Only",0,IF(S330="Solar",MIN(Z330,P330),IF(S330="Solar-Hybrid",MIN(MAX(P330-T330,0)/INDEX(Queue_Subname_list!$R$5:$T$5,1,MATCH(AH330,Queue_Subname_list!$R$4:$T$4,0)),MAX(P330-T330*0.5,0)/INDEX(Queue_Subname_list!$U$5:$W$5,1,MATCH(AH330,Queue_Subname_list!$U$4:$W$4,0)),Z330),0)))</f>
        <v>0</v>
      </c>
      <c r="AB330" s="10">
        <f t="shared" si="27"/>
        <v>0</v>
      </c>
      <c r="AC330" s="10">
        <f>IF(J330=Queue_Subname_list!$L$3,MIN(M330,P330),0)+IF(K330=Queue_Subname_list!$L$3,MIN(N330,P330),0)+IF(L330=Queue_Subname_list!$L$3,MIN(O330,P330),0)</f>
        <v>0</v>
      </c>
      <c r="AD330" s="10">
        <f t="shared" si="28"/>
        <v>0</v>
      </c>
      <c r="AE330" s="10" t="s">
        <v>333</v>
      </c>
      <c r="AF330" s="10" t="s">
        <v>55</v>
      </c>
      <c r="AG330" s="10" t="s">
        <v>88</v>
      </c>
      <c r="AH330" s="10" t="str">
        <f t="shared" si="29"/>
        <v>PGAE</v>
      </c>
      <c r="AI330" s="12" t="s">
        <v>736</v>
      </c>
      <c r="AJ330" s="12" t="str">
        <f>IFERROR(INDEX(Queue_Subname_list!$B$2:$B$598,MATCH($AI330,Queue_Subname_list!$A$2:$A$598,0),1),"not found")</f>
        <v>Contra Costa</v>
      </c>
      <c r="AK330" s="12">
        <f>IFERROR(INDEX(Queue_Subname_list!$C$2:$C$598,MATCH($AI330,Queue_Subname_list!$A$2:$A$598,0),1),"not found")</f>
        <v>230</v>
      </c>
      <c r="AL330" s="12" cm="1">
        <f t="array" ref="AL330">IFERROR(MATCH(1,($AJ330=Substation_Info!$B$5:$B$322)*($AK330=Substation_Info!$C$5:$C$322),0),"notfound")</f>
        <v>45</v>
      </c>
      <c r="AM330" s="12">
        <f>IF($AL330="notfound",IFERROR(INDEX(Queue_Subname_list!$D$2:$D$594,MATCH($AI330,Queue_Subname_list!$A$2:$A$594,0),1),"not found"),0)</f>
        <v>0</v>
      </c>
      <c r="AN330" s="12">
        <f>IF($AL330="notfound",IFERROR(INDEX(Queue_Subname_list!$E$2:$E$594,MATCH($AI330,Queue_Subname_list!$A$2:$A$594,0),1),"not found"),0)</f>
        <v>0</v>
      </c>
      <c r="AO330" s="12" t="str" cm="1">
        <f t="array" ref="AO330">IF(AM330=0, "N/A",IFERROR(MATCH(1,($AM330=Substation_Info!$B$5:$B$322)*($AN330=Substation_Info!$C$5:$C$322),0),"notfound"))</f>
        <v>N/A</v>
      </c>
      <c r="AP330" s="12">
        <f t="shared" si="30"/>
        <v>1</v>
      </c>
      <c r="AQ330" s="11">
        <v>45809.291666666701</v>
      </c>
      <c r="AR330" s="11">
        <v>45809.291666666701</v>
      </c>
      <c r="AS330" s="10" t="s">
        <v>82</v>
      </c>
      <c r="AT330" s="10"/>
      <c r="AU330" s="10"/>
      <c r="AV330" s="10" t="s">
        <v>82</v>
      </c>
      <c r="AW330" s="10"/>
    </row>
    <row r="331" spans="1:49" s="26" customFormat="1" ht="25" x14ac:dyDescent="0.25">
      <c r="A331" s="32" t="s">
        <v>737</v>
      </c>
      <c r="B331" s="10">
        <v>1916</v>
      </c>
      <c r="C331" s="11">
        <v>44292</v>
      </c>
      <c r="D331" s="11">
        <v>44301.291666666701</v>
      </c>
      <c r="E331" s="10" t="s">
        <v>49</v>
      </c>
      <c r="F331" s="10" t="s">
        <v>585</v>
      </c>
      <c r="G331" s="10" t="s">
        <v>74</v>
      </c>
      <c r="H331" s="10" t="s">
        <v>63</v>
      </c>
      <c r="I331" s="10"/>
      <c r="J331" s="10" t="s">
        <v>75</v>
      </c>
      <c r="K331" s="10" t="s">
        <v>70</v>
      </c>
      <c r="L331" s="10"/>
      <c r="M331" s="10">
        <v>257.35000000000002</v>
      </c>
      <c r="N331" s="10">
        <v>250</v>
      </c>
      <c r="O331" s="10"/>
      <c r="P331" s="10">
        <v>250</v>
      </c>
      <c r="Q331" s="10" t="s">
        <v>65</v>
      </c>
      <c r="R331" s="10"/>
      <c r="S331" s="10" t="str" cm="1">
        <f t="array" ref="S331">IFERROR(INDEX(Queue_Subname_list!$K$3:$K$22,MATCH(1,($J331=Queue_Subname_list!$L$3:$L$22)*($K331=Queue_Subname_list!$M$3:$M$22)*($L331=Queue_Subname_list!$N$3:$N$22),0)),"Other")</f>
        <v>Solar-Hybrid</v>
      </c>
      <c r="T331" s="10">
        <f>IF(J331=Queue_Subname_list!$L$9,MIN(M331,P331),0)+IF(K331=Queue_Subname_list!$L$9,MIN(N331,P331),0)+IF(L331=Queue_Subname_list!$L$9,MIN(O331,P331),0)</f>
        <v>250</v>
      </c>
      <c r="U331" s="10">
        <f>IF(J331=Queue_Subname_list!$L$4,MIN(M331,P331),0)+IF(K331=Queue_Subname_list!$L$4,MIN(N331,P331),0)+IF(L331=Queue_Subname_list!$L$4,MIN(O331,P331),0)</f>
        <v>0</v>
      </c>
      <c r="V331" s="10">
        <f>IF(Q331="Energy Only",0,IF(S331="Wind Turbine",MIN(U331,P331),IF(OR(S331="Wind-Hybrid", S331="Wind-Solar-Hybrid"),MIN(MAX(P331-T331,0)/INDEX(Queue_Subname_list!$R$6:$T$6,1,MATCH(AH331,Queue_Subname_list!$R$4:$T$4,0)),U331),0)))</f>
        <v>0</v>
      </c>
      <c r="W331" s="10">
        <f t="shared" si="26"/>
        <v>0</v>
      </c>
      <c r="X331" s="10">
        <f>IF(AND(S331="Offshore Wind",OR(Q331="Full Capacity",Q331="Partial Capacity")),IF(J331=Queue_Subname_list!$L$5,M331,0)+IF(K331=Queue_Subname_list!$L$5,N331,0),0)</f>
        <v>0</v>
      </c>
      <c r="Y331" s="10">
        <f>IF(AND(S331="Offshore Wind",Q331="Energy Only"),IF(J331=Queue_Subname_list!$L$5,M331,0)+IF(K331=Queue_Subname_list!$L$5,N331,0),0)</f>
        <v>0</v>
      </c>
      <c r="Z331" s="10">
        <f>IF(J331=Queue_Subname_list!$L$8,MIN(M331,P331),0)+IF(K331=Queue_Subname_list!$L$8,MIN(N331,P331),0)+IF(L331=Queue_Subname_list!$L$8,MIN(O331,P331),0)</f>
        <v>250</v>
      </c>
      <c r="AA331" s="10">
        <f>IF(Q331="Energy Only",0,IF(S331="Solar",MIN(Z331,P331),IF(S331="Solar-Hybrid",MIN(MAX(P331-T331,0)/INDEX(Queue_Subname_list!$R$5:$T$5,1,MATCH(AH331,Queue_Subname_list!$R$4:$T$4,0)),MAX(P331-T331*0.5,0)/INDEX(Queue_Subname_list!$U$5:$W$5,1,MATCH(AH331,Queue_Subname_list!$U$4:$W$4,0)),Z331),0)))</f>
        <v>0</v>
      </c>
      <c r="AB331" s="10">
        <f t="shared" si="27"/>
        <v>250</v>
      </c>
      <c r="AC331" s="10">
        <f>IF(J331=Queue_Subname_list!$L$3,MIN(M331,P331),0)+IF(K331=Queue_Subname_list!$L$3,MIN(N331,P331),0)+IF(L331=Queue_Subname_list!$L$3,MIN(O331,P331),0)</f>
        <v>0</v>
      </c>
      <c r="AD331" s="10">
        <f t="shared" si="28"/>
        <v>0</v>
      </c>
      <c r="AE331" s="10" t="s">
        <v>181</v>
      </c>
      <c r="AF331" s="10" t="s">
        <v>55</v>
      </c>
      <c r="AG331" s="10" t="s">
        <v>88</v>
      </c>
      <c r="AH331" s="10" t="str">
        <f t="shared" si="29"/>
        <v>PGAE</v>
      </c>
      <c r="AI331" s="12" t="s">
        <v>717</v>
      </c>
      <c r="AJ331" s="12" t="str">
        <f>IFERROR(INDEX(Queue_Subname_list!$B$2:$B$598,MATCH($AI331,Queue_Subname_list!$A$2:$A$598,0),1),"not found")</f>
        <v>Bellota</v>
      </c>
      <c r="AK331" s="12">
        <f>IFERROR(INDEX(Queue_Subname_list!$C$2:$C$598,MATCH($AI331,Queue_Subname_list!$A$2:$A$598,0),1),"not found")</f>
        <v>115</v>
      </c>
      <c r="AL331" s="12" cm="1">
        <f t="array" ref="AL331">IFERROR(MATCH(1,($AJ331=Substation_Info!$B$5:$B$322)*($AK331=Substation_Info!$C$5:$C$322),0),"notfound")</f>
        <v>15</v>
      </c>
      <c r="AM331" s="12">
        <f>IF($AL331="notfound",IFERROR(INDEX(Queue_Subname_list!$D$2:$D$594,MATCH($AI331,Queue_Subname_list!$A$2:$A$594,0),1),"not found"),0)</f>
        <v>0</v>
      </c>
      <c r="AN331" s="12">
        <f>IF($AL331="notfound",IFERROR(INDEX(Queue_Subname_list!$E$2:$E$594,MATCH($AI331,Queue_Subname_list!$A$2:$A$594,0),1),"not found"),0)</f>
        <v>0</v>
      </c>
      <c r="AO331" s="12" t="str" cm="1">
        <f t="array" ref="AO331">IF(AM331=0, "N/A",IFERROR(MATCH(1,($AM331=Substation_Info!$B$5:$B$322)*($AN331=Substation_Info!$C$5:$C$322),0),"notfound"))</f>
        <v>N/A</v>
      </c>
      <c r="AP331" s="12">
        <f t="shared" si="30"/>
        <v>1</v>
      </c>
      <c r="AQ331" s="11">
        <v>45657.333333333299</v>
      </c>
      <c r="AR331" s="11">
        <v>45657.333333333299</v>
      </c>
      <c r="AS331" s="10" t="s">
        <v>82</v>
      </c>
      <c r="AT331" s="10"/>
      <c r="AU331" s="10"/>
      <c r="AV331" s="10" t="s">
        <v>82</v>
      </c>
      <c r="AW331" s="10"/>
    </row>
    <row r="332" spans="1:49" s="26" customFormat="1" ht="25" x14ac:dyDescent="0.25">
      <c r="A332" s="32" t="s">
        <v>738</v>
      </c>
      <c r="B332" s="10">
        <v>1917</v>
      </c>
      <c r="C332" s="11">
        <v>44298</v>
      </c>
      <c r="D332" s="11">
        <v>44301.291666666701</v>
      </c>
      <c r="E332" s="10" t="s">
        <v>49</v>
      </c>
      <c r="F332" s="10" t="s">
        <v>585</v>
      </c>
      <c r="G332" s="10" t="s">
        <v>63</v>
      </c>
      <c r="H332" s="10"/>
      <c r="I332" s="10"/>
      <c r="J332" s="10" t="s">
        <v>70</v>
      </c>
      <c r="K332" s="10"/>
      <c r="L332" s="10"/>
      <c r="M332" s="10">
        <v>102.6</v>
      </c>
      <c r="N332" s="10"/>
      <c r="O332" s="10"/>
      <c r="P332" s="10">
        <v>100</v>
      </c>
      <c r="Q332" s="10" t="s">
        <v>65</v>
      </c>
      <c r="R332" s="10"/>
      <c r="S332" s="10" t="str" cm="1">
        <f t="array" ref="S332">IFERROR(INDEX(Queue_Subname_list!$K$3:$K$22,MATCH(1,($J332=Queue_Subname_list!$L$3:$L$22)*($K332=Queue_Subname_list!$M$3:$M$22)*($L332=Queue_Subname_list!$N$3:$N$22),0)),"Other")</f>
        <v>Battery</v>
      </c>
      <c r="T332" s="10">
        <f>IF(J332=Queue_Subname_list!$L$9,MIN(M332,P332),0)+IF(K332=Queue_Subname_list!$L$9,MIN(N332,P332),0)+IF(L332=Queue_Subname_list!$L$9,MIN(O332,P332),0)</f>
        <v>100</v>
      </c>
      <c r="U332" s="10">
        <f>IF(J332=Queue_Subname_list!$L$4,MIN(M332,P332),0)+IF(K332=Queue_Subname_list!$L$4,MIN(N332,P332),0)+IF(L332=Queue_Subname_list!$L$4,MIN(O332,P332),0)</f>
        <v>0</v>
      </c>
      <c r="V332" s="10">
        <f>IF(Q332="Energy Only",0,IF(S332="Wind Turbine",MIN(U332,P332),IF(OR(S332="Wind-Hybrid", S332="Wind-Solar-Hybrid"),MIN(MAX(P332-T332,0)/INDEX(Queue_Subname_list!$R$6:$T$6,1,MATCH(AH332,Queue_Subname_list!$R$4:$T$4,0)),U332),0)))</f>
        <v>0</v>
      </c>
      <c r="W332" s="10">
        <f t="shared" si="26"/>
        <v>0</v>
      </c>
      <c r="X332" s="10">
        <f>IF(AND(S332="Offshore Wind",OR(Q332="Full Capacity",Q332="Partial Capacity")),IF(J332=Queue_Subname_list!$L$5,M332,0)+IF(K332=Queue_Subname_list!$L$5,N332,0),0)</f>
        <v>0</v>
      </c>
      <c r="Y332" s="10">
        <f>IF(AND(S332="Offshore Wind",Q332="Energy Only"),IF(J332=Queue_Subname_list!$L$5,M332,0)+IF(K332=Queue_Subname_list!$L$5,N332,0),0)</f>
        <v>0</v>
      </c>
      <c r="Z332" s="10">
        <f>IF(J332=Queue_Subname_list!$L$8,MIN(M332,P332),0)+IF(K332=Queue_Subname_list!$L$8,MIN(N332,P332),0)+IF(L332=Queue_Subname_list!$L$8,MIN(O332,P332),0)</f>
        <v>0</v>
      </c>
      <c r="AA332" s="10">
        <f>IF(Q332="Energy Only",0,IF(S332="Solar",MIN(Z332,P332),IF(S332="Solar-Hybrid",MIN(MAX(P332-T332,0)/INDEX(Queue_Subname_list!$R$5:$T$5,1,MATCH(AH332,Queue_Subname_list!$R$4:$T$4,0)),MAX(P332-T332*0.5,0)/INDEX(Queue_Subname_list!$U$5:$W$5,1,MATCH(AH332,Queue_Subname_list!$U$4:$W$4,0)),Z332),0)))</f>
        <v>0</v>
      </c>
      <c r="AB332" s="10">
        <f t="shared" si="27"/>
        <v>0</v>
      </c>
      <c r="AC332" s="10">
        <f>IF(J332=Queue_Subname_list!$L$3,MIN(M332,P332),0)+IF(K332=Queue_Subname_list!$L$3,MIN(N332,P332),0)+IF(L332=Queue_Subname_list!$L$3,MIN(O332,P332),0)</f>
        <v>0</v>
      </c>
      <c r="AD332" s="10">
        <f t="shared" si="28"/>
        <v>0</v>
      </c>
      <c r="AE332" s="10" t="s">
        <v>181</v>
      </c>
      <c r="AF332" s="10" t="s">
        <v>55</v>
      </c>
      <c r="AG332" s="10" t="s">
        <v>88</v>
      </c>
      <c r="AH332" s="10" t="str">
        <f t="shared" si="29"/>
        <v>PGAE</v>
      </c>
      <c r="AI332" s="12" t="s">
        <v>717</v>
      </c>
      <c r="AJ332" s="12" t="str">
        <f>IFERROR(INDEX(Queue_Subname_list!$B$2:$B$598,MATCH($AI332,Queue_Subname_list!$A$2:$A$598,0),1),"not found")</f>
        <v>Bellota</v>
      </c>
      <c r="AK332" s="12">
        <f>IFERROR(INDEX(Queue_Subname_list!$C$2:$C$598,MATCH($AI332,Queue_Subname_list!$A$2:$A$598,0),1),"not found")</f>
        <v>115</v>
      </c>
      <c r="AL332" s="12" cm="1">
        <f t="array" ref="AL332">IFERROR(MATCH(1,($AJ332=Substation_Info!$B$5:$B$322)*($AK332=Substation_Info!$C$5:$C$322),0),"notfound")</f>
        <v>15</v>
      </c>
      <c r="AM332" s="12">
        <f>IF($AL332="notfound",IFERROR(INDEX(Queue_Subname_list!$D$2:$D$594,MATCH($AI332,Queue_Subname_list!$A$2:$A$594,0),1),"not found"),0)</f>
        <v>0</v>
      </c>
      <c r="AN332" s="12">
        <f>IF($AL332="notfound",IFERROR(INDEX(Queue_Subname_list!$E$2:$E$594,MATCH($AI332,Queue_Subname_list!$A$2:$A$594,0),1),"not found"),0)</f>
        <v>0</v>
      </c>
      <c r="AO332" s="12" t="str" cm="1">
        <f t="array" ref="AO332">IF(AM332=0, "N/A",IFERROR(MATCH(1,($AM332=Substation_Info!$B$5:$B$322)*($AN332=Substation_Info!$C$5:$C$322),0),"notfound"))</f>
        <v>N/A</v>
      </c>
      <c r="AP332" s="12">
        <f t="shared" si="30"/>
        <v>1</v>
      </c>
      <c r="AQ332" s="11">
        <v>45657.333333333299</v>
      </c>
      <c r="AR332" s="11">
        <v>45657.333333333299</v>
      </c>
      <c r="AS332" s="10" t="s">
        <v>82</v>
      </c>
      <c r="AT332" s="10"/>
      <c r="AU332" s="10"/>
      <c r="AV332" s="10" t="s">
        <v>82</v>
      </c>
      <c r="AW332" s="10"/>
    </row>
    <row r="333" spans="1:49" s="26" customFormat="1" ht="12.5" x14ac:dyDescent="0.25">
      <c r="A333" s="32" t="s">
        <v>739</v>
      </c>
      <c r="B333" s="10">
        <v>1918</v>
      </c>
      <c r="C333" s="11">
        <v>44299</v>
      </c>
      <c r="D333" s="11">
        <v>44301.291666666701</v>
      </c>
      <c r="E333" s="10" t="s">
        <v>49</v>
      </c>
      <c r="F333" s="10" t="s">
        <v>585</v>
      </c>
      <c r="G333" s="10" t="s">
        <v>63</v>
      </c>
      <c r="H333" s="10"/>
      <c r="I333" s="10"/>
      <c r="J333" s="10" t="s">
        <v>70</v>
      </c>
      <c r="K333" s="10"/>
      <c r="L333" s="10"/>
      <c r="M333" s="10">
        <v>50</v>
      </c>
      <c r="N333" s="10"/>
      <c r="O333" s="10"/>
      <c r="P333" s="10">
        <v>50</v>
      </c>
      <c r="Q333" s="10"/>
      <c r="R333" s="10"/>
      <c r="S333" s="10" t="str" cm="1">
        <f t="array" ref="S333">IFERROR(INDEX(Queue_Subname_list!$K$3:$K$22,MATCH(1,($J333=Queue_Subname_list!$L$3:$L$22)*($K333=Queue_Subname_list!$M$3:$M$22)*($L333=Queue_Subname_list!$N$3:$N$22),0)),"Other")</f>
        <v>Battery</v>
      </c>
      <c r="T333" s="10">
        <f>IF(J333=Queue_Subname_list!$L$9,MIN(M333,P333),0)+IF(K333=Queue_Subname_list!$L$9,MIN(N333,P333),0)+IF(L333=Queue_Subname_list!$L$9,MIN(O333,P333),0)</f>
        <v>50</v>
      </c>
      <c r="U333" s="10">
        <f>IF(J333=Queue_Subname_list!$L$4,MIN(M333,P333),0)+IF(K333=Queue_Subname_list!$L$4,MIN(N333,P333),0)+IF(L333=Queue_Subname_list!$L$4,MIN(O333,P333),0)</f>
        <v>0</v>
      </c>
      <c r="V333" s="10">
        <f>IF(Q333="Energy Only",0,IF(S333="Wind Turbine",MIN(U333,P333),IF(OR(S333="Wind-Hybrid", S333="Wind-Solar-Hybrid"),MIN(MAX(P333-T333,0)/INDEX(Queue_Subname_list!$R$6:$T$6,1,MATCH(AH333,Queue_Subname_list!$R$4:$T$4,0)),U333),0)))</f>
        <v>0</v>
      </c>
      <c r="W333" s="10">
        <f t="shared" si="26"/>
        <v>0</v>
      </c>
      <c r="X333" s="10">
        <f>IF(AND(S333="Offshore Wind",OR(Q333="Full Capacity",Q333="Partial Capacity")),IF(J333=Queue_Subname_list!$L$5,M333,0)+IF(K333=Queue_Subname_list!$L$5,N333,0),0)</f>
        <v>0</v>
      </c>
      <c r="Y333" s="10">
        <f>IF(AND(S333="Offshore Wind",Q333="Energy Only"),IF(J333=Queue_Subname_list!$L$5,M333,0)+IF(K333=Queue_Subname_list!$L$5,N333,0),0)</f>
        <v>0</v>
      </c>
      <c r="Z333" s="10">
        <f>IF(J333=Queue_Subname_list!$L$8,MIN(M333,P333),0)+IF(K333=Queue_Subname_list!$L$8,MIN(N333,P333),0)+IF(L333=Queue_Subname_list!$L$8,MIN(O333,P333),0)</f>
        <v>0</v>
      </c>
      <c r="AA333" s="10">
        <f>IF(Q333="Energy Only",0,IF(S333="Solar",MIN(Z333,P333),IF(S333="Solar-Hybrid",MIN(MAX(P333-T333,0)/INDEX(Queue_Subname_list!$R$5:$T$5,1,MATCH(AH333,Queue_Subname_list!$R$4:$T$4,0)),MAX(P333-T333*0.5,0)/INDEX(Queue_Subname_list!$U$5:$W$5,1,MATCH(AH333,Queue_Subname_list!$U$4:$W$4,0)),Z333),0)))</f>
        <v>0</v>
      </c>
      <c r="AB333" s="10">
        <f t="shared" si="27"/>
        <v>0</v>
      </c>
      <c r="AC333" s="10">
        <f>IF(J333=Queue_Subname_list!$L$3,MIN(M333,P333),0)+IF(K333=Queue_Subname_list!$L$3,MIN(N333,P333),0)+IF(L333=Queue_Subname_list!$L$3,MIN(O333,P333),0)</f>
        <v>0</v>
      </c>
      <c r="AD333" s="10">
        <f t="shared" si="28"/>
        <v>0</v>
      </c>
      <c r="AE333" s="10" t="s">
        <v>87</v>
      </c>
      <c r="AF333" s="10" t="s">
        <v>55</v>
      </c>
      <c r="AG333" s="10" t="s">
        <v>88</v>
      </c>
      <c r="AH333" s="10" t="str">
        <f t="shared" si="29"/>
        <v>PGAE</v>
      </c>
      <c r="AI333" s="12" t="s">
        <v>740</v>
      </c>
      <c r="AJ333" s="12" t="str">
        <f>IFERROR(INDEX(Queue_Subname_list!$B$2:$B$598,MATCH($AI333,Queue_Subname_list!$A$2:$A$598,0),1),"not found")</f>
        <v>Kenneth</v>
      </c>
      <c r="AK333" s="12">
        <f>IFERROR(INDEX(Queue_Subname_list!$C$2:$C$598,MATCH($AI333,Queue_Subname_list!$A$2:$A$598,0),1),"not found")</f>
        <v>60</v>
      </c>
      <c r="AL333" s="12" t="str" cm="1">
        <f t="array" ref="AL333">IFERROR(MATCH(1,($AJ333=Substation_Info!$B$5:$B$322)*($AK333=Substation_Info!$C$5:$C$322),0),"notfound")</f>
        <v>notfound</v>
      </c>
      <c r="AM333" s="12" t="str">
        <f>IF($AL333="notfound",IFERROR(INDEX(Queue_Subname_list!$D$2:$D$594,MATCH($AI333,Queue_Subname_list!$A$2:$A$594,0),1),"not found"),0)</f>
        <v>Los Esteros</v>
      </c>
      <c r="AN333" s="12">
        <f>IF($AL333="notfound",IFERROR(INDEX(Queue_Subname_list!$E$2:$E$594,MATCH($AI333,Queue_Subname_list!$A$2:$A$594,0),1),"not found"),0)</f>
        <v>115</v>
      </c>
      <c r="AO333" s="12" cm="1">
        <f t="array" ref="AO333">IF(AM333=0, "N/A",IFERROR(MATCH(1,($AM333=Substation_Info!$B$5:$B$322)*($AN333=Substation_Info!$C$5:$C$322),0),"notfound"))</f>
        <v>150</v>
      </c>
      <c r="AP333" s="12">
        <f t="shared" si="30"/>
        <v>1</v>
      </c>
      <c r="AQ333" s="11">
        <v>45200.291666666701</v>
      </c>
      <c r="AR333" s="11">
        <v>45200.291666666701</v>
      </c>
      <c r="AS333" s="10" t="s">
        <v>82</v>
      </c>
      <c r="AT333" s="10"/>
      <c r="AU333" s="10"/>
      <c r="AV333" s="10" t="s">
        <v>82</v>
      </c>
      <c r="AW333" s="10"/>
    </row>
    <row r="334" spans="1:49" s="26" customFormat="1" ht="25" x14ac:dyDescent="0.25">
      <c r="A334" s="32" t="s">
        <v>741</v>
      </c>
      <c r="B334" s="10">
        <v>1919</v>
      </c>
      <c r="C334" s="11">
        <v>44296</v>
      </c>
      <c r="D334" s="11">
        <v>44301.291666666701</v>
      </c>
      <c r="E334" s="10" t="s">
        <v>49</v>
      </c>
      <c r="F334" s="10" t="s">
        <v>585</v>
      </c>
      <c r="G334" s="10" t="s">
        <v>63</v>
      </c>
      <c r="H334" s="10"/>
      <c r="I334" s="10"/>
      <c r="J334" s="10" t="s">
        <v>70</v>
      </c>
      <c r="K334" s="10"/>
      <c r="L334" s="10"/>
      <c r="M334" s="10">
        <v>100.9</v>
      </c>
      <c r="N334" s="10"/>
      <c r="O334" s="10"/>
      <c r="P334" s="10">
        <v>100</v>
      </c>
      <c r="Q334" s="10" t="s">
        <v>65</v>
      </c>
      <c r="R334" s="10"/>
      <c r="S334" s="10" t="str" cm="1">
        <f t="array" ref="S334">IFERROR(INDEX(Queue_Subname_list!$K$3:$K$22,MATCH(1,($J334=Queue_Subname_list!$L$3:$L$22)*($K334=Queue_Subname_list!$M$3:$M$22)*($L334=Queue_Subname_list!$N$3:$N$22),0)),"Other")</f>
        <v>Battery</v>
      </c>
      <c r="T334" s="10">
        <f>IF(J334=Queue_Subname_list!$L$9,MIN(M334,P334),0)+IF(K334=Queue_Subname_list!$L$9,MIN(N334,P334),0)+IF(L334=Queue_Subname_list!$L$9,MIN(O334,P334),0)</f>
        <v>100</v>
      </c>
      <c r="U334" s="10">
        <f>IF(J334=Queue_Subname_list!$L$4,MIN(M334,P334),0)+IF(K334=Queue_Subname_list!$L$4,MIN(N334,P334),0)+IF(L334=Queue_Subname_list!$L$4,MIN(O334,P334),0)</f>
        <v>0</v>
      </c>
      <c r="V334" s="10">
        <f>IF(Q334="Energy Only",0,IF(S334="Wind Turbine",MIN(U334,P334),IF(OR(S334="Wind-Hybrid", S334="Wind-Solar-Hybrid"),MIN(MAX(P334-T334,0)/INDEX(Queue_Subname_list!$R$6:$T$6,1,MATCH(AH334,Queue_Subname_list!$R$4:$T$4,0)),U334),0)))</f>
        <v>0</v>
      </c>
      <c r="W334" s="10">
        <f t="shared" si="26"/>
        <v>0</v>
      </c>
      <c r="X334" s="10">
        <f>IF(AND(S334="Offshore Wind",OR(Q334="Full Capacity",Q334="Partial Capacity")),IF(J334=Queue_Subname_list!$L$5,M334,0)+IF(K334=Queue_Subname_list!$L$5,N334,0),0)</f>
        <v>0</v>
      </c>
      <c r="Y334" s="10">
        <f>IF(AND(S334="Offshore Wind",Q334="Energy Only"),IF(J334=Queue_Subname_list!$L$5,M334,0)+IF(K334=Queue_Subname_list!$L$5,N334,0),0)</f>
        <v>0</v>
      </c>
      <c r="Z334" s="10">
        <f>IF(J334=Queue_Subname_list!$L$8,MIN(M334,P334),0)+IF(K334=Queue_Subname_list!$L$8,MIN(N334,P334),0)+IF(L334=Queue_Subname_list!$L$8,MIN(O334,P334),0)</f>
        <v>0</v>
      </c>
      <c r="AA334" s="10">
        <f>IF(Q334="Energy Only",0,IF(S334="Solar",MIN(Z334,P334),IF(S334="Solar-Hybrid",MIN(MAX(P334-T334,0)/INDEX(Queue_Subname_list!$R$5:$T$5,1,MATCH(AH334,Queue_Subname_list!$R$4:$T$4,0)),MAX(P334-T334*0.5,0)/INDEX(Queue_Subname_list!$U$5:$W$5,1,MATCH(AH334,Queue_Subname_list!$U$4:$W$4,0)),Z334),0)))</f>
        <v>0</v>
      </c>
      <c r="AB334" s="10">
        <f t="shared" si="27"/>
        <v>0</v>
      </c>
      <c r="AC334" s="10">
        <f>IF(J334=Queue_Subname_list!$L$3,MIN(M334,P334),0)+IF(K334=Queue_Subname_list!$L$3,MIN(N334,P334),0)+IF(L334=Queue_Subname_list!$L$3,MIN(O334,P334),0)</f>
        <v>0</v>
      </c>
      <c r="AD334" s="10">
        <f t="shared" si="28"/>
        <v>0</v>
      </c>
      <c r="AE334" s="10" t="s">
        <v>708</v>
      </c>
      <c r="AF334" s="10" t="s">
        <v>55</v>
      </c>
      <c r="AG334" s="10" t="s">
        <v>88</v>
      </c>
      <c r="AH334" s="10" t="str">
        <f t="shared" si="29"/>
        <v>PGAE</v>
      </c>
      <c r="AI334" s="12" t="s">
        <v>742</v>
      </c>
      <c r="AJ334" s="12" t="str">
        <f>IFERROR(INDEX(Queue_Subname_list!$B$2:$B$598,MATCH($AI334,Queue_Subname_list!$A$2:$A$598,0),1),"not found")</f>
        <v>Los Esteros</v>
      </c>
      <c r="AK334" s="12">
        <f>IFERROR(INDEX(Queue_Subname_list!$C$2:$C$598,MATCH($AI334,Queue_Subname_list!$A$2:$A$598,0),1),"not found")</f>
        <v>115</v>
      </c>
      <c r="AL334" s="12" cm="1">
        <f t="array" ref="AL334">IFERROR(MATCH(1,($AJ334=Substation_Info!$B$5:$B$322)*($AK334=Substation_Info!$C$5:$C$322),0),"notfound")</f>
        <v>150</v>
      </c>
      <c r="AM334" s="12">
        <f>IF($AL334="notfound",IFERROR(INDEX(Queue_Subname_list!$D$2:$D$594,MATCH($AI334,Queue_Subname_list!$A$2:$A$594,0),1),"not found"),0)</f>
        <v>0</v>
      </c>
      <c r="AN334" s="12">
        <f>IF($AL334="notfound",IFERROR(INDEX(Queue_Subname_list!$E$2:$E$594,MATCH($AI334,Queue_Subname_list!$A$2:$A$594,0),1),"not found"),0)</f>
        <v>0</v>
      </c>
      <c r="AO334" s="12" t="str" cm="1">
        <f t="array" ref="AO334">IF(AM334=0, "N/A",IFERROR(MATCH(1,($AM334=Substation_Info!$B$5:$B$322)*($AN334=Substation_Info!$C$5:$C$322),0),"notfound"))</f>
        <v>N/A</v>
      </c>
      <c r="AP334" s="12">
        <f t="shared" si="30"/>
        <v>1</v>
      </c>
      <c r="AQ334" s="11">
        <v>45596.291666666701</v>
      </c>
      <c r="AR334" s="11">
        <v>45596.291666666701</v>
      </c>
      <c r="AS334" s="10" t="s">
        <v>82</v>
      </c>
      <c r="AT334" s="10"/>
      <c r="AU334" s="10"/>
      <c r="AV334" s="10" t="s">
        <v>82</v>
      </c>
      <c r="AW334" s="10"/>
    </row>
    <row r="335" spans="1:49" s="26" customFormat="1" ht="25" x14ac:dyDescent="0.25">
      <c r="A335" s="32" t="s">
        <v>743</v>
      </c>
      <c r="B335" s="10">
        <v>1920</v>
      </c>
      <c r="C335" s="11">
        <v>44301</v>
      </c>
      <c r="D335" s="11">
        <v>44301.291666666701</v>
      </c>
      <c r="E335" s="10" t="s">
        <v>49</v>
      </c>
      <c r="F335" s="10" t="s">
        <v>585</v>
      </c>
      <c r="G335" s="10" t="s">
        <v>63</v>
      </c>
      <c r="H335" s="10"/>
      <c r="I335" s="10"/>
      <c r="J335" s="10" t="s">
        <v>70</v>
      </c>
      <c r="K335" s="10"/>
      <c r="L335" s="10"/>
      <c r="M335" s="10">
        <v>213.55</v>
      </c>
      <c r="N335" s="10"/>
      <c r="O335" s="10"/>
      <c r="P335" s="10">
        <v>200</v>
      </c>
      <c r="Q335" s="10" t="s">
        <v>65</v>
      </c>
      <c r="R335" s="10"/>
      <c r="S335" s="10" t="str" cm="1">
        <f t="array" ref="S335">IFERROR(INDEX(Queue_Subname_list!$K$3:$K$22,MATCH(1,($J335=Queue_Subname_list!$L$3:$L$22)*($K335=Queue_Subname_list!$M$3:$M$22)*($L335=Queue_Subname_list!$N$3:$N$22),0)),"Other")</f>
        <v>Battery</v>
      </c>
      <c r="T335" s="10">
        <f>IF(J335=Queue_Subname_list!$L$9,MIN(M335,P335),0)+IF(K335=Queue_Subname_list!$L$9,MIN(N335,P335),0)+IF(L335=Queue_Subname_list!$L$9,MIN(O335,P335),0)</f>
        <v>200</v>
      </c>
      <c r="U335" s="10">
        <f>IF(J335=Queue_Subname_list!$L$4,MIN(M335,P335),0)+IF(K335=Queue_Subname_list!$L$4,MIN(N335,P335),0)+IF(L335=Queue_Subname_list!$L$4,MIN(O335,P335),0)</f>
        <v>0</v>
      </c>
      <c r="V335" s="10">
        <f>IF(Q335="Energy Only",0,IF(S335="Wind Turbine",MIN(U335,P335),IF(OR(S335="Wind-Hybrid", S335="Wind-Solar-Hybrid"),MIN(MAX(P335-T335,0)/INDEX(Queue_Subname_list!$R$6:$T$6,1,MATCH(AH335,Queue_Subname_list!$R$4:$T$4,0)),U335),0)))</f>
        <v>0</v>
      </c>
      <c r="W335" s="10">
        <f t="shared" si="26"/>
        <v>0</v>
      </c>
      <c r="X335" s="10">
        <f>IF(AND(S335="Offshore Wind",OR(Q335="Full Capacity",Q335="Partial Capacity")),IF(J335=Queue_Subname_list!$L$5,M335,0)+IF(K335=Queue_Subname_list!$L$5,N335,0),0)</f>
        <v>0</v>
      </c>
      <c r="Y335" s="10">
        <f>IF(AND(S335="Offshore Wind",Q335="Energy Only"),IF(J335=Queue_Subname_list!$L$5,M335,0)+IF(K335=Queue_Subname_list!$L$5,N335,0),0)</f>
        <v>0</v>
      </c>
      <c r="Z335" s="10">
        <f>IF(J335=Queue_Subname_list!$L$8,MIN(M335,P335),0)+IF(K335=Queue_Subname_list!$L$8,MIN(N335,P335),0)+IF(L335=Queue_Subname_list!$L$8,MIN(O335,P335),0)</f>
        <v>0</v>
      </c>
      <c r="AA335" s="10">
        <f>IF(Q335="Energy Only",0,IF(S335="Solar",MIN(Z335,P335),IF(S335="Solar-Hybrid",MIN(MAX(P335-T335,0)/INDEX(Queue_Subname_list!$R$5:$T$5,1,MATCH(AH335,Queue_Subname_list!$R$4:$T$4,0)),MAX(P335-T335*0.5,0)/INDEX(Queue_Subname_list!$U$5:$W$5,1,MATCH(AH335,Queue_Subname_list!$U$4:$W$4,0)),Z335),0)))</f>
        <v>0</v>
      </c>
      <c r="AB335" s="10">
        <f t="shared" si="27"/>
        <v>0</v>
      </c>
      <c r="AC335" s="10">
        <f>IF(J335=Queue_Subname_list!$L$3,MIN(M335,P335),0)+IF(K335=Queue_Subname_list!$L$3,MIN(N335,P335),0)+IF(L335=Queue_Subname_list!$L$3,MIN(O335,P335),0)</f>
        <v>0</v>
      </c>
      <c r="AD335" s="10">
        <f t="shared" si="28"/>
        <v>0</v>
      </c>
      <c r="AE335" s="10" t="s">
        <v>181</v>
      </c>
      <c r="AF335" s="10" t="s">
        <v>55</v>
      </c>
      <c r="AG335" s="10" t="s">
        <v>88</v>
      </c>
      <c r="AH335" s="10" t="str">
        <f t="shared" si="29"/>
        <v>PGAE</v>
      </c>
      <c r="AI335" s="12" t="s">
        <v>744</v>
      </c>
      <c r="AJ335" s="12" t="str">
        <f>IFERROR(INDEX(Queue_Subname_list!$B$2:$B$598,MATCH($AI335,Queue_Subname_list!$A$2:$A$598,0),1),"not found")</f>
        <v>Schulte Switching Station</v>
      </c>
      <c r="AK335" s="12">
        <f>IFERROR(INDEX(Queue_Subname_list!$C$2:$C$598,MATCH($AI335,Queue_Subname_list!$A$2:$A$598,0),1),"not found")</f>
        <v>115</v>
      </c>
      <c r="AL335" s="12" cm="1">
        <f t="array" ref="AL335">IFERROR(MATCH(1,($AJ335=Substation_Info!$B$5:$B$322)*($AK335=Substation_Info!$C$5:$C$322),0),"notfound")</f>
        <v>254</v>
      </c>
      <c r="AM335" s="12">
        <f>IF($AL335="notfound",IFERROR(INDEX(Queue_Subname_list!$D$2:$D$594,MATCH($AI335,Queue_Subname_list!$A$2:$A$594,0),1),"not found"),0)</f>
        <v>0</v>
      </c>
      <c r="AN335" s="12">
        <f>IF($AL335="notfound",IFERROR(INDEX(Queue_Subname_list!$E$2:$E$594,MATCH($AI335,Queue_Subname_list!$A$2:$A$594,0),1),"not found"),0)</f>
        <v>0</v>
      </c>
      <c r="AO335" s="12" t="str" cm="1">
        <f t="array" ref="AO335">IF(AM335=0, "N/A",IFERROR(MATCH(1,($AM335=Substation_Info!$B$5:$B$322)*($AN335=Substation_Info!$C$5:$C$322),0),"notfound"))</f>
        <v>N/A</v>
      </c>
      <c r="AP335" s="12">
        <f t="shared" si="30"/>
        <v>1</v>
      </c>
      <c r="AQ335" s="11">
        <v>45444.291666666701</v>
      </c>
      <c r="AR335" s="11">
        <v>45444.291666666701</v>
      </c>
      <c r="AS335" s="10" t="s">
        <v>82</v>
      </c>
      <c r="AT335" s="10"/>
      <c r="AU335" s="10"/>
      <c r="AV335" s="10" t="s">
        <v>82</v>
      </c>
      <c r="AW335" s="10"/>
    </row>
    <row r="336" spans="1:49" s="26" customFormat="1" ht="37.5" x14ac:dyDescent="0.25">
      <c r="A336" s="32" t="s">
        <v>745</v>
      </c>
      <c r="B336" s="10">
        <v>1921</v>
      </c>
      <c r="C336" s="11">
        <v>44300</v>
      </c>
      <c r="D336" s="11">
        <v>44301.291666666701</v>
      </c>
      <c r="E336" s="10" t="s">
        <v>49</v>
      </c>
      <c r="F336" s="10" t="s">
        <v>585</v>
      </c>
      <c r="G336" s="10" t="s">
        <v>63</v>
      </c>
      <c r="H336" s="10" t="s">
        <v>74</v>
      </c>
      <c r="I336" s="10"/>
      <c r="J336" s="10" t="s">
        <v>70</v>
      </c>
      <c r="K336" s="10" t="s">
        <v>75</v>
      </c>
      <c r="L336" s="10"/>
      <c r="M336" s="10">
        <v>112.386</v>
      </c>
      <c r="N336" s="10">
        <v>112.491</v>
      </c>
      <c r="O336" s="10"/>
      <c r="P336" s="10">
        <v>110</v>
      </c>
      <c r="Q336" s="10" t="s">
        <v>65</v>
      </c>
      <c r="R336" s="10" t="s">
        <v>53</v>
      </c>
      <c r="S336" s="10" t="str" cm="1">
        <f t="array" ref="S336">IFERROR(INDEX(Queue_Subname_list!$K$3:$K$22,MATCH(1,($J336=Queue_Subname_list!$L$3:$L$22)*($K336=Queue_Subname_list!$M$3:$M$22)*($L336=Queue_Subname_list!$N$3:$N$22),0)),"Other")</f>
        <v>Solar-Hybrid</v>
      </c>
      <c r="T336" s="10">
        <f>IF(J336=Queue_Subname_list!$L$9,MIN(M336,P336),0)+IF(K336=Queue_Subname_list!$L$9,MIN(N336,P336),0)+IF(L336=Queue_Subname_list!$L$9,MIN(O336,P336),0)</f>
        <v>110</v>
      </c>
      <c r="U336" s="10">
        <f>IF(J336=Queue_Subname_list!$L$4,MIN(M336,P336),0)+IF(K336=Queue_Subname_list!$L$4,MIN(N336,P336),0)+IF(L336=Queue_Subname_list!$L$4,MIN(O336,P336),0)</f>
        <v>0</v>
      </c>
      <c r="V336" s="10">
        <f>IF(Q336="Energy Only",0,IF(S336="Wind Turbine",MIN(U336,P336),IF(OR(S336="Wind-Hybrid", S336="Wind-Solar-Hybrid"),MIN(MAX(P336-T336,0)/INDEX(Queue_Subname_list!$R$6:$T$6,1,MATCH(AH336,Queue_Subname_list!$R$4:$T$4,0)),U336),0)))</f>
        <v>0</v>
      </c>
      <c r="W336" s="10">
        <f t="shared" si="26"/>
        <v>0</v>
      </c>
      <c r="X336" s="10">
        <f>IF(AND(S336="Offshore Wind",OR(Q336="Full Capacity",Q336="Partial Capacity")),IF(J336=Queue_Subname_list!$L$5,M336,0)+IF(K336=Queue_Subname_list!$L$5,N336,0),0)</f>
        <v>0</v>
      </c>
      <c r="Y336" s="10">
        <f>IF(AND(S336="Offshore Wind",Q336="Energy Only"),IF(J336=Queue_Subname_list!$L$5,M336,0)+IF(K336=Queue_Subname_list!$L$5,N336,0),0)</f>
        <v>0</v>
      </c>
      <c r="Z336" s="10">
        <f>IF(J336=Queue_Subname_list!$L$8,MIN(M336,P336),0)+IF(K336=Queue_Subname_list!$L$8,MIN(N336,P336),0)+IF(L336=Queue_Subname_list!$L$8,MIN(O336,P336),0)</f>
        <v>110</v>
      </c>
      <c r="AA336" s="10">
        <f>IF(Q336="Energy Only",0,IF(S336="Solar",MIN(Z336,P336),IF(S336="Solar-Hybrid",MIN(MAX(P336-T336,0)/INDEX(Queue_Subname_list!$R$5:$T$5,1,MATCH(AH336,Queue_Subname_list!$R$4:$T$4,0)),MAX(P336-T336*0.5,0)/INDEX(Queue_Subname_list!$U$5:$W$5,1,MATCH(AH336,Queue_Subname_list!$U$4:$W$4,0)),Z336),0)))</f>
        <v>0</v>
      </c>
      <c r="AB336" s="10">
        <f t="shared" si="27"/>
        <v>110</v>
      </c>
      <c r="AC336" s="10">
        <f>IF(J336=Queue_Subname_list!$L$3,MIN(M336,P336),0)+IF(K336=Queue_Subname_list!$L$3,MIN(N336,P336),0)+IF(L336=Queue_Subname_list!$L$3,MIN(O336,P336),0)</f>
        <v>0</v>
      </c>
      <c r="AD336" s="10">
        <f t="shared" si="28"/>
        <v>0</v>
      </c>
      <c r="AE336" s="10" t="s">
        <v>746</v>
      </c>
      <c r="AF336" s="10" t="s">
        <v>55</v>
      </c>
      <c r="AG336" s="10" t="s">
        <v>88</v>
      </c>
      <c r="AH336" s="10" t="str">
        <f t="shared" si="29"/>
        <v>PGAE</v>
      </c>
      <c r="AI336" s="12" t="s">
        <v>747</v>
      </c>
      <c r="AJ336" s="12" t="str">
        <f>IFERROR(INDEX(Queue_Subname_list!$B$2:$B$598,MATCH($AI336,Queue_Subname_list!$A$2:$A$598,0),1),"not found")</f>
        <v>Hollister</v>
      </c>
      <c r="AK336" s="12">
        <f>IFERROR(INDEX(Queue_Subname_list!$C$2:$C$598,MATCH($AI336,Queue_Subname_list!$A$2:$A$598,0),1),"not found")</f>
        <v>115</v>
      </c>
      <c r="AL336" s="12" t="str" cm="1">
        <f t="array" ref="AL336">IFERROR(MATCH(1,($AJ336=Substation_Info!$B$5:$B$322)*($AK336=Substation_Info!$C$5:$C$322),0),"notfound")</f>
        <v>notfound</v>
      </c>
      <c r="AM336" s="12" t="str">
        <f>IF($AL336="notfound",IFERROR(INDEX(Queue_Subname_list!$D$2:$D$594,MATCH($AI336,Queue_Subname_list!$A$2:$A$594,0),1),"not found"),0)</f>
        <v>Moss Landing</v>
      </c>
      <c r="AN336" s="12">
        <f>IF($AL336="notfound",IFERROR(INDEX(Queue_Subname_list!$E$2:$E$594,MATCH($AI336,Queue_Subname_list!$A$2:$A$594,0),1),"not found"),0)</f>
        <v>230</v>
      </c>
      <c r="AO336" s="12" cm="1">
        <f t="array" ref="AO336">IF(AM336=0, "N/A",IFERROR(MATCH(1,($AM336=Substation_Info!$B$5:$B$322)*($AN336=Substation_Info!$C$5:$C$322),0),"notfound"))</f>
        <v>184</v>
      </c>
      <c r="AP336" s="12">
        <f t="shared" si="30"/>
        <v>1</v>
      </c>
      <c r="AQ336" s="11">
        <v>45809.291666666701</v>
      </c>
      <c r="AR336" s="11">
        <v>45809.291666666701</v>
      </c>
      <c r="AS336" s="10" t="s">
        <v>82</v>
      </c>
      <c r="AT336" s="10"/>
      <c r="AU336" s="10"/>
      <c r="AV336" s="10" t="s">
        <v>82</v>
      </c>
      <c r="AW336" s="10"/>
    </row>
    <row r="337" spans="1:49" s="26" customFormat="1" ht="25" x14ac:dyDescent="0.25">
      <c r="A337" s="32" t="s">
        <v>748</v>
      </c>
      <c r="B337" s="10">
        <v>1922</v>
      </c>
      <c r="C337" s="11">
        <v>44300</v>
      </c>
      <c r="D337" s="11">
        <v>44301.291666666701</v>
      </c>
      <c r="E337" s="10" t="s">
        <v>49</v>
      </c>
      <c r="F337" s="10" t="s">
        <v>585</v>
      </c>
      <c r="G337" s="10" t="s">
        <v>63</v>
      </c>
      <c r="H337" s="10"/>
      <c r="I337" s="10"/>
      <c r="J337" s="10" t="s">
        <v>70</v>
      </c>
      <c r="K337" s="10"/>
      <c r="L337" s="10"/>
      <c r="M337" s="10">
        <v>515.41800000000001</v>
      </c>
      <c r="N337" s="10"/>
      <c r="O337" s="10"/>
      <c r="P337" s="10">
        <v>500</v>
      </c>
      <c r="Q337" s="10" t="s">
        <v>65</v>
      </c>
      <c r="R337" s="10"/>
      <c r="S337" s="10" t="str" cm="1">
        <f t="array" ref="S337">IFERROR(INDEX(Queue_Subname_list!$K$3:$K$22,MATCH(1,($J337=Queue_Subname_list!$L$3:$L$22)*($K337=Queue_Subname_list!$M$3:$M$22)*($L337=Queue_Subname_list!$N$3:$N$22),0)),"Other")</f>
        <v>Battery</v>
      </c>
      <c r="T337" s="10">
        <f>IF(J337=Queue_Subname_list!$L$9,MIN(M337,P337),0)+IF(K337=Queue_Subname_list!$L$9,MIN(N337,P337),0)+IF(L337=Queue_Subname_list!$L$9,MIN(O337,P337),0)</f>
        <v>500</v>
      </c>
      <c r="U337" s="10">
        <f>IF(J337=Queue_Subname_list!$L$4,MIN(M337,P337),0)+IF(K337=Queue_Subname_list!$L$4,MIN(N337,P337),0)+IF(L337=Queue_Subname_list!$L$4,MIN(O337,P337),0)</f>
        <v>0</v>
      </c>
      <c r="V337" s="10">
        <f>IF(Q337="Energy Only",0,IF(S337="Wind Turbine",MIN(U337,P337),IF(OR(S337="Wind-Hybrid", S337="Wind-Solar-Hybrid"),MIN(MAX(P337-T337,0)/INDEX(Queue_Subname_list!$R$6:$T$6,1,MATCH(AH337,Queue_Subname_list!$R$4:$T$4,0)),U337),0)))</f>
        <v>0</v>
      </c>
      <c r="W337" s="10">
        <f t="shared" si="26"/>
        <v>0</v>
      </c>
      <c r="X337" s="10">
        <f>IF(AND(S337="Offshore Wind",OR(Q337="Full Capacity",Q337="Partial Capacity")),IF(J337=Queue_Subname_list!$L$5,M337,0)+IF(K337=Queue_Subname_list!$L$5,N337,0),0)</f>
        <v>0</v>
      </c>
      <c r="Y337" s="10">
        <f>IF(AND(S337="Offshore Wind",Q337="Energy Only"),IF(J337=Queue_Subname_list!$L$5,M337,0)+IF(K337=Queue_Subname_list!$L$5,N337,0),0)</f>
        <v>0</v>
      </c>
      <c r="Z337" s="10">
        <f>IF(J337=Queue_Subname_list!$L$8,MIN(M337,P337),0)+IF(K337=Queue_Subname_list!$L$8,MIN(N337,P337),0)+IF(L337=Queue_Subname_list!$L$8,MIN(O337,P337),0)</f>
        <v>0</v>
      </c>
      <c r="AA337" s="10">
        <f>IF(Q337="Energy Only",0,IF(S337="Solar",MIN(Z337,P337),IF(S337="Solar-Hybrid",MIN(MAX(P337-T337,0)/INDEX(Queue_Subname_list!$R$5:$T$5,1,MATCH(AH337,Queue_Subname_list!$R$4:$T$4,0)),MAX(P337-T337*0.5,0)/INDEX(Queue_Subname_list!$U$5:$W$5,1,MATCH(AH337,Queue_Subname_list!$U$4:$W$4,0)),Z337),0)))</f>
        <v>0</v>
      </c>
      <c r="AB337" s="10">
        <f t="shared" si="27"/>
        <v>0</v>
      </c>
      <c r="AC337" s="10">
        <f>IF(J337=Queue_Subname_list!$L$3,MIN(M337,P337),0)+IF(K337=Queue_Subname_list!$L$3,MIN(N337,P337),0)+IF(L337=Queue_Subname_list!$L$3,MIN(O337,P337),0)</f>
        <v>0</v>
      </c>
      <c r="AD337" s="10">
        <f t="shared" si="28"/>
        <v>0</v>
      </c>
      <c r="AE337" s="10" t="s">
        <v>181</v>
      </c>
      <c r="AF337" s="10" t="s">
        <v>55</v>
      </c>
      <c r="AG337" s="10" t="s">
        <v>88</v>
      </c>
      <c r="AH337" s="10" t="str">
        <f t="shared" si="29"/>
        <v>PGAE</v>
      </c>
      <c r="AI337" s="12" t="s">
        <v>493</v>
      </c>
      <c r="AJ337" s="12" t="str">
        <f>IFERROR(INDEX(Queue_Subname_list!$B$2:$B$598,MATCH($AI337,Queue_Subname_list!$A$2:$A$598,0),1),"not found")</f>
        <v>Tesla</v>
      </c>
      <c r="AK337" s="12">
        <f>IFERROR(INDEX(Queue_Subname_list!$C$2:$C$598,MATCH($AI337,Queue_Subname_list!$A$2:$A$598,0),1),"not found")</f>
        <v>500</v>
      </c>
      <c r="AL337" s="12" cm="1">
        <f t="array" ref="AL337">IFERROR(MATCH(1,($AJ337=Substation_Info!$B$5:$B$322)*($AK337=Substation_Info!$C$5:$C$322),0),"notfound")</f>
        <v>284</v>
      </c>
      <c r="AM337" s="12">
        <f>IF($AL337="notfound",IFERROR(INDEX(Queue_Subname_list!$D$2:$D$594,MATCH($AI337,Queue_Subname_list!$A$2:$A$594,0),1),"not found"),0)</f>
        <v>0</v>
      </c>
      <c r="AN337" s="12">
        <f>IF($AL337="notfound",IFERROR(INDEX(Queue_Subname_list!$E$2:$E$594,MATCH($AI337,Queue_Subname_list!$A$2:$A$594,0),1),"not found"),0)</f>
        <v>0</v>
      </c>
      <c r="AO337" s="12" t="str" cm="1">
        <f t="array" ref="AO337">IF(AM337=0, "N/A",IFERROR(MATCH(1,($AM337=Substation_Info!$B$5:$B$322)*($AN337=Substation_Info!$C$5:$C$322),0),"notfound"))</f>
        <v>N/A</v>
      </c>
      <c r="AP337" s="12">
        <f t="shared" si="30"/>
        <v>1</v>
      </c>
      <c r="AQ337" s="11">
        <v>45809.291666666701</v>
      </c>
      <c r="AR337" s="11">
        <v>45809.291666666701</v>
      </c>
      <c r="AS337" s="10" t="s">
        <v>82</v>
      </c>
      <c r="AT337" s="10"/>
      <c r="AU337" s="10"/>
      <c r="AV337" s="10" t="s">
        <v>82</v>
      </c>
      <c r="AW337" s="10"/>
    </row>
    <row r="338" spans="1:49" s="26" customFormat="1" ht="25" x14ac:dyDescent="0.25">
      <c r="A338" s="32" t="s">
        <v>749</v>
      </c>
      <c r="B338" s="10">
        <v>1923</v>
      </c>
      <c r="C338" s="11">
        <v>44292</v>
      </c>
      <c r="D338" s="11">
        <v>44301.291666666701</v>
      </c>
      <c r="E338" s="10" t="s">
        <v>49</v>
      </c>
      <c r="F338" s="10" t="s">
        <v>585</v>
      </c>
      <c r="G338" s="10" t="s">
        <v>63</v>
      </c>
      <c r="H338" s="10"/>
      <c r="I338" s="10"/>
      <c r="J338" s="10" t="s">
        <v>70</v>
      </c>
      <c r="K338" s="10"/>
      <c r="L338" s="10"/>
      <c r="M338" s="10">
        <v>152.19999999999999</v>
      </c>
      <c r="N338" s="10"/>
      <c r="O338" s="10"/>
      <c r="P338" s="10">
        <v>150</v>
      </c>
      <c r="Q338" s="10" t="s">
        <v>65</v>
      </c>
      <c r="R338" s="10"/>
      <c r="S338" s="10" t="str" cm="1">
        <f t="array" ref="S338">IFERROR(INDEX(Queue_Subname_list!$K$3:$K$22,MATCH(1,($J338=Queue_Subname_list!$L$3:$L$22)*($K338=Queue_Subname_list!$M$3:$M$22)*($L338=Queue_Subname_list!$N$3:$N$22),0)),"Other")</f>
        <v>Battery</v>
      </c>
      <c r="T338" s="10">
        <f>IF(J338=Queue_Subname_list!$L$9,MIN(M338,P338),0)+IF(K338=Queue_Subname_list!$L$9,MIN(N338,P338),0)+IF(L338=Queue_Subname_list!$L$9,MIN(O338,P338),0)</f>
        <v>150</v>
      </c>
      <c r="U338" s="10">
        <f>IF(J338=Queue_Subname_list!$L$4,MIN(M338,P338),0)+IF(K338=Queue_Subname_list!$L$4,MIN(N338,P338),0)+IF(L338=Queue_Subname_list!$L$4,MIN(O338,P338),0)</f>
        <v>0</v>
      </c>
      <c r="V338" s="10">
        <f>IF(Q338="Energy Only",0,IF(S338="Wind Turbine",MIN(U338,P338),IF(OR(S338="Wind-Hybrid", S338="Wind-Solar-Hybrid"),MIN(MAX(P338-T338,0)/INDEX(Queue_Subname_list!$R$6:$T$6,1,MATCH(AH338,Queue_Subname_list!$R$4:$T$4,0)),U338),0)))</f>
        <v>0</v>
      </c>
      <c r="W338" s="10">
        <f t="shared" si="26"/>
        <v>0</v>
      </c>
      <c r="X338" s="10">
        <f>IF(AND(S338="Offshore Wind",OR(Q338="Full Capacity",Q338="Partial Capacity")),IF(J338=Queue_Subname_list!$L$5,M338,0)+IF(K338=Queue_Subname_list!$L$5,N338,0),0)</f>
        <v>0</v>
      </c>
      <c r="Y338" s="10">
        <f>IF(AND(S338="Offshore Wind",Q338="Energy Only"),IF(J338=Queue_Subname_list!$L$5,M338,0)+IF(K338=Queue_Subname_list!$L$5,N338,0),0)</f>
        <v>0</v>
      </c>
      <c r="Z338" s="10">
        <f>IF(J338=Queue_Subname_list!$L$8,MIN(M338,P338),0)+IF(K338=Queue_Subname_list!$L$8,MIN(N338,P338),0)+IF(L338=Queue_Subname_list!$L$8,MIN(O338,P338),0)</f>
        <v>0</v>
      </c>
      <c r="AA338" s="10">
        <f>IF(Q338="Energy Only",0,IF(S338="Solar",MIN(Z338,P338),IF(S338="Solar-Hybrid",MIN(MAX(P338-T338,0)/INDEX(Queue_Subname_list!$R$5:$T$5,1,MATCH(AH338,Queue_Subname_list!$R$4:$T$4,0)),MAX(P338-T338*0.5,0)/INDEX(Queue_Subname_list!$U$5:$W$5,1,MATCH(AH338,Queue_Subname_list!$U$4:$W$4,0)),Z338),0)))</f>
        <v>0</v>
      </c>
      <c r="AB338" s="10">
        <f t="shared" si="27"/>
        <v>0</v>
      </c>
      <c r="AC338" s="10">
        <f>IF(J338=Queue_Subname_list!$L$3,MIN(M338,P338),0)+IF(K338=Queue_Subname_list!$L$3,MIN(N338,P338),0)+IF(L338=Queue_Subname_list!$L$3,MIN(O338,P338),0)</f>
        <v>0</v>
      </c>
      <c r="AD338" s="10">
        <f t="shared" si="28"/>
        <v>0</v>
      </c>
      <c r="AE338" s="10" t="s">
        <v>87</v>
      </c>
      <c r="AF338" s="10" t="s">
        <v>55</v>
      </c>
      <c r="AG338" s="10" t="s">
        <v>88</v>
      </c>
      <c r="AH338" s="10" t="str">
        <f t="shared" si="29"/>
        <v>PGAE</v>
      </c>
      <c r="AI338" s="12" t="s">
        <v>750</v>
      </c>
      <c r="AJ338" s="12" t="str">
        <f>IFERROR(INDEX(Queue_Subname_list!$B$2:$B$598,MATCH($AI338,Queue_Subname_list!$A$2:$A$598,0),1),"not found")</f>
        <v>FMC</v>
      </c>
      <c r="AK338" s="12">
        <f>IFERROR(INDEX(Queue_Subname_list!$C$2:$C$598,MATCH($AI338,Queue_Subname_list!$A$2:$A$598,0),1),"not found")</f>
        <v>115</v>
      </c>
      <c r="AL338" s="12" t="str" cm="1">
        <f t="array" ref="AL338">IFERROR(MATCH(1,($AJ338=Substation_Info!$B$5:$B$322)*($AK338=Substation_Info!$C$5:$C$322),0),"notfound")</f>
        <v>notfound</v>
      </c>
      <c r="AM338" s="12" t="str">
        <f>IF($AL338="notfound",IFERROR(INDEX(Queue_Subname_list!$D$2:$D$594,MATCH($AI338,Queue_Subname_list!$A$2:$A$594,0),1),"not found"),0)</f>
        <v>Los Esteros</v>
      </c>
      <c r="AN338" s="12">
        <f>IF($AL338="notfound",IFERROR(INDEX(Queue_Subname_list!$E$2:$E$594,MATCH($AI338,Queue_Subname_list!$A$2:$A$594,0),1),"not found"),0)</f>
        <v>115</v>
      </c>
      <c r="AO338" s="12" cm="1">
        <f t="array" ref="AO338">IF(AM338=0, "N/A",IFERROR(MATCH(1,($AM338=Substation_Info!$B$5:$B$322)*($AN338=Substation_Info!$C$5:$C$322),0),"notfound"))</f>
        <v>150</v>
      </c>
      <c r="AP338" s="12">
        <f t="shared" si="30"/>
        <v>1</v>
      </c>
      <c r="AQ338" s="11">
        <v>45641.333333333299</v>
      </c>
      <c r="AR338" s="11">
        <v>45641.333333333299</v>
      </c>
      <c r="AS338" s="10" t="s">
        <v>82</v>
      </c>
      <c r="AT338" s="10"/>
      <c r="AU338" s="10"/>
      <c r="AV338" s="10" t="s">
        <v>82</v>
      </c>
      <c r="AW338" s="10"/>
    </row>
    <row r="339" spans="1:49" s="26" customFormat="1" ht="25" x14ac:dyDescent="0.25">
      <c r="A339" s="32" t="s">
        <v>751</v>
      </c>
      <c r="B339" s="10">
        <v>1924</v>
      </c>
      <c r="C339" s="11">
        <v>44300</v>
      </c>
      <c r="D339" s="11">
        <v>44301.291666666701</v>
      </c>
      <c r="E339" s="10" t="s">
        <v>49</v>
      </c>
      <c r="F339" s="10" t="s">
        <v>585</v>
      </c>
      <c r="G339" s="10" t="s">
        <v>63</v>
      </c>
      <c r="H339" s="10"/>
      <c r="I339" s="10"/>
      <c r="J339" s="10" t="s">
        <v>70</v>
      </c>
      <c r="K339" s="10"/>
      <c r="L339" s="10"/>
      <c r="M339" s="10">
        <v>305</v>
      </c>
      <c r="N339" s="10"/>
      <c r="O339" s="10"/>
      <c r="P339" s="10">
        <v>300</v>
      </c>
      <c r="Q339" s="10" t="s">
        <v>65</v>
      </c>
      <c r="R339" s="10"/>
      <c r="S339" s="10" t="str" cm="1">
        <f t="array" ref="S339">IFERROR(INDEX(Queue_Subname_list!$K$3:$K$22,MATCH(1,($J339=Queue_Subname_list!$L$3:$L$22)*($K339=Queue_Subname_list!$M$3:$M$22)*($L339=Queue_Subname_list!$N$3:$N$22),0)),"Other")</f>
        <v>Battery</v>
      </c>
      <c r="T339" s="10">
        <f>IF(J339=Queue_Subname_list!$L$9,MIN(M339,P339),0)+IF(K339=Queue_Subname_list!$L$9,MIN(N339,P339),0)+IF(L339=Queue_Subname_list!$L$9,MIN(O339,P339),0)</f>
        <v>300</v>
      </c>
      <c r="U339" s="10">
        <f>IF(J339=Queue_Subname_list!$L$4,MIN(M339,P339),0)+IF(K339=Queue_Subname_list!$L$4,MIN(N339,P339),0)+IF(L339=Queue_Subname_list!$L$4,MIN(O339,P339),0)</f>
        <v>0</v>
      </c>
      <c r="V339" s="10">
        <f>IF(Q339="Energy Only",0,IF(S339="Wind Turbine",MIN(U339,P339),IF(OR(S339="Wind-Hybrid", S339="Wind-Solar-Hybrid"),MIN(MAX(P339-T339,0)/INDEX(Queue_Subname_list!$R$6:$T$6,1,MATCH(AH339,Queue_Subname_list!$R$4:$T$4,0)),U339),0)))</f>
        <v>0</v>
      </c>
      <c r="W339" s="10">
        <f t="shared" si="26"/>
        <v>0</v>
      </c>
      <c r="X339" s="10">
        <f>IF(AND(S339="Offshore Wind",OR(Q339="Full Capacity",Q339="Partial Capacity")),IF(J339=Queue_Subname_list!$L$5,M339,0)+IF(K339=Queue_Subname_list!$L$5,N339,0),0)</f>
        <v>0</v>
      </c>
      <c r="Y339" s="10">
        <f>IF(AND(S339="Offshore Wind",Q339="Energy Only"),IF(J339=Queue_Subname_list!$L$5,M339,0)+IF(K339=Queue_Subname_list!$L$5,N339,0),0)</f>
        <v>0</v>
      </c>
      <c r="Z339" s="10">
        <f>IF(J339=Queue_Subname_list!$L$8,MIN(M339,P339),0)+IF(K339=Queue_Subname_list!$L$8,MIN(N339,P339),0)+IF(L339=Queue_Subname_list!$L$8,MIN(O339,P339),0)</f>
        <v>0</v>
      </c>
      <c r="AA339" s="10">
        <f>IF(Q339="Energy Only",0,IF(S339="Solar",MIN(Z339,P339),IF(S339="Solar-Hybrid",MIN(MAX(P339-T339,0)/INDEX(Queue_Subname_list!$R$5:$T$5,1,MATCH(AH339,Queue_Subname_list!$R$4:$T$4,0)),MAX(P339-T339*0.5,0)/INDEX(Queue_Subname_list!$U$5:$W$5,1,MATCH(AH339,Queue_Subname_list!$U$4:$W$4,0)),Z339),0)))</f>
        <v>0</v>
      </c>
      <c r="AB339" s="10">
        <f t="shared" si="27"/>
        <v>0</v>
      </c>
      <c r="AC339" s="10">
        <f>IF(J339=Queue_Subname_list!$L$3,MIN(M339,P339),0)+IF(K339=Queue_Subname_list!$L$3,MIN(N339,P339),0)+IF(L339=Queue_Subname_list!$L$3,MIN(O339,P339),0)</f>
        <v>0</v>
      </c>
      <c r="AD339" s="10">
        <f t="shared" si="28"/>
        <v>0</v>
      </c>
      <c r="AE339" s="10" t="s">
        <v>333</v>
      </c>
      <c r="AF339" s="10" t="s">
        <v>55</v>
      </c>
      <c r="AG339" s="10" t="s">
        <v>88</v>
      </c>
      <c r="AH339" s="10" t="str">
        <f t="shared" si="29"/>
        <v>PGAE</v>
      </c>
      <c r="AI339" s="12" t="s">
        <v>752</v>
      </c>
      <c r="AJ339" s="12" t="str">
        <f>IFERROR(INDEX(Queue_Subname_list!$B$2:$B$598,MATCH($AI339,Queue_Subname_list!$A$2:$A$598,0),1),"not found")</f>
        <v>Morro Bay</v>
      </c>
      <c r="AK339" s="12">
        <f>IFERROR(INDEX(Queue_Subname_list!$C$2:$C$598,MATCH($AI339,Queue_Subname_list!$A$2:$A$598,0),1),"not found")</f>
        <v>230</v>
      </c>
      <c r="AL339" s="12" cm="1">
        <f t="array" ref="AL339">IFERROR(MATCH(1,($AJ339=Substation_Info!$B$5:$B$322)*($AK339=Substation_Info!$C$5:$C$322),0),"notfound")</f>
        <v>181</v>
      </c>
      <c r="AM339" s="12">
        <f>IF($AL339="notfound",IFERROR(INDEX(Queue_Subname_list!$D$2:$D$594,MATCH($AI339,Queue_Subname_list!$A$2:$A$594,0),1),"not found"),0)</f>
        <v>0</v>
      </c>
      <c r="AN339" s="12">
        <f>IF($AL339="notfound",IFERROR(INDEX(Queue_Subname_list!$E$2:$E$594,MATCH($AI339,Queue_Subname_list!$A$2:$A$594,0),1),"not found"),0)</f>
        <v>0</v>
      </c>
      <c r="AO339" s="12" t="str" cm="1">
        <f t="array" ref="AO339">IF(AM339=0, "N/A",IFERROR(MATCH(1,($AM339=Substation_Info!$B$5:$B$322)*($AN339=Substation_Info!$C$5:$C$322),0),"notfound"))</f>
        <v>N/A</v>
      </c>
      <c r="AP339" s="12">
        <f t="shared" si="30"/>
        <v>1</v>
      </c>
      <c r="AQ339" s="11">
        <v>45275.333333333299</v>
      </c>
      <c r="AR339" s="11">
        <v>45275.333333333299</v>
      </c>
      <c r="AS339" s="10" t="s">
        <v>82</v>
      </c>
      <c r="AT339" s="10"/>
      <c r="AU339" s="10"/>
      <c r="AV339" s="10" t="s">
        <v>82</v>
      </c>
      <c r="AW339" s="10"/>
    </row>
    <row r="340" spans="1:49" s="26" customFormat="1" ht="25" x14ac:dyDescent="0.25">
      <c r="A340" s="32" t="s">
        <v>753</v>
      </c>
      <c r="B340" s="10">
        <v>1926</v>
      </c>
      <c r="C340" s="11">
        <v>44300</v>
      </c>
      <c r="D340" s="11">
        <v>44301.291666666701</v>
      </c>
      <c r="E340" s="10" t="s">
        <v>49</v>
      </c>
      <c r="F340" s="10" t="s">
        <v>585</v>
      </c>
      <c r="G340" s="10" t="s">
        <v>63</v>
      </c>
      <c r="H340" s="10"/>
      <c r="I340" s="10"/>
      <c r="J340" s="10" t="s">
        <v>70</v>
      </c>
      <c r="K340" s="10"/>
      <c r="L340" s="10"/>
      <c r="M340" s="10">
        <v>204.07</v>
      </c>
      <c r="N340" s="10"/>
      <c r="O340" s="10"/>
      <c r="P340" s="10">
        <v>200</v>
      </c>
      <c r="Q340" s="10" t="s">
        <v>65</v>
      </c>
      <c r="R340" s="10"/>
      <c r="S340" s="10" t="str" cm="1">
        <f t="array" ref="S340">IFERROR(INDEX(Queue_Subname_list!$K$3:$K$22,MATCH(1,($J340=Queue_Subname_list!$L$3:$L$22)*($K340=Queue_Subname_list!$M$3:$M$22)*($L340=Queue_Subname_list!$N$3:$N$22),0)),"Other")</f>
        <v>Battery</v>
      </c>
      <c r="T340" s="10">
        <f>IF(J340=Queue_Subname_list!$L$9,MIN(M340,P340),0)+IF(K340=Queue_Subname_list!$L$9,MIN(N340,P340),0)+IF(L340=Queue_Subname_list!$L$9,MIN(O340,P340),0)</f>
        <v>200</v>
      </c>
      <c r="U340" s="10">
        <f>IF(J340=Queue_Subname_list!$L$4,MIN(M340,P340),0)+IF(K340=Queue_Subname_list!$L$4,MIN(N340,P340),0)+IF(L340=Queue_Subname_list!$L$4,MIN(O340,P340),0)</f>
        <v>0</v>
      </c>
      <c r="V340" s="10">
        <f>IF(Q340="Energy Only",0,IF(S340="Wind Turbine",MIN(U340,P340),IF(OR(S340="Wind-Hybrid", S340="Wind-Solar-Hybrid"),MIN(MAX(P340-T340,0)/INDEX(Queue_Subname_list!$R$6:$T$6,1,MATCH(AH340,Queue_Subname_list!$R$4:$T$4,0)),U340),0)))</f>
        <v>0</v>
      </c>
      <c r="W340" s="10">
        <f t="shared" si="26"/>
        <v>0</v>
      </c>
      <c r="X340" s="10">
        <f>IF(AND(S340="Offshore Wind",OR(Q340="Full Capacity",Q340="Partial Capacity")),IF(J340=Queue_Subname_list!$L$5,M340,0)+IF(K340=Queue_Subname_list!$L$5,N340,0),0)</f>
        <v>0</v>
      </c>
      <c r="Y340" s="10">
        <f>IF(AND(S340="Offshore Wind",Q340="Energy Only"),IF(J340=Queue_Subname_list!$L$5,M340,0)+IF(K340=Queue_Subname_list!$L$5,N340,0),0)</f>
        <v>0</v>
      </c>
      <c r="Z340" s="10">
        <f>IF(J340=Queue_Subname_list!$L$8,MIN(M340,P340),0)+IF(K340=Queue_Subname_list!$L$8,MIN(N340,P340),0)+IF(L340=Queue_Subname_list!$L$8,MIN(O340,P340),0)</f>
        <v>0</v>
      </c>
      <c r="AA340" s="10">
        <f>IF(Q340="Energy Only",0,IF(S340="Solar",MIN(Z340,P340),IF(S340="Solar-Hybrid",MIN(MAX(P340-T340,0)/INDEX(Queue_Subname_list!$R$5:$T$5,1,MATCH(AH340,Queue_Subname_list!$R$4:$T$4,0)),MAX(P340-T340*0.5,0)/INDEX(Queue_Subname_list!$U$5:$W$5,1,MATCH(AH340,Queue_Subname_list!$U$4:$W$4,0)),Z340),0)))</f>
        <v>0</v>
      </c>
      <c r="AB340" s="10">
        <f t="shared" si="27"/>
        <v>0</v>
      </c>
      <c r="AC340" s="10">
        <f>IF(J340=Queue_Subname_list!$L$3,MIN(M340,P340),0)+IF(K340=Queue_Subname_list!$L$3,MIN(N340,P340),0)+IF(L340=Queue_Subname_list!$L$3,MIN(O340,P340),0)</f>
        <v>0</v>
      </c>
      <c r="AD340" s="10">
        <f t="shared" si="28"/>
        <v>0</v>
      </c>
      <c r="AE340" s="10" t="s">
        <v>648</v>
      </c>
      <c r="AF340" s="10" t="s">
        <v>55</v>
      </c>
      <c r="AG340" s="10" t="s">
        <v>88</v>
      </c>
      <c r="AH340" s="10" t="str">
        <f t="shared" si="29"/>
        <v>PGAE</v>
      </c>
      <c r="AI340" s="12" t="s">
        <v>649</v>
      </c>
      <c r="AJ340" s="12" t="str">
        <f>IFERROR(INDEX(Queue_Subname_list!$B$2:$B$598,MATCH($AI340,Queue_Subname_list!$A$2:$A$598,0),1),"not found")</f>
        <v>Green Valley</v>
      </c>
      <c r="AK340" s="12">
        <f>IFERROR(INDEX(Queue_Subname_list!$C$2:$C$598,MATCH($AI340,Queue_Subname_list!$A$2:$A$598,0),1),"not found")</f>
        <v>115</v>
      </c>
      <c r="AL340" s="12" t="str" cm="1">
        <f t="array" ref="AL340">IFERROR(MATCH(1,($AJ340=Substation_Info!$B$5:$B$322)*($AK340=Substation_Info!$C$5:$C$322),0),"notfound")</f>
        <v>notfound</v>
      </c>
      <c r="AM340" s="12" t="str">
        <f>IF($AL340="notfound",IFERROR(INDEX(Queue_Subname_list!$D$2:$D$594,MATCH($AI340,Queue_Subname_list!$A$2:$A$594,0),1),"not found"),0)</f>
        <v>Moss Landing</v>
      </c>
      <c r="AN340" s="12">
        <f>IF($AL340="notfound",IFERROR(INDEX(Queue_Subname_list!$E$2:$E$594,MATCH($AI340,Queue_Subname_list!$A$2:$A$594,0),1),"not found"),0)</f>
        <v>230</v>
      </c>
      <c r="AO340" s="12" cm="1">
        <f t="array" ref="AO340">IF(AM340=0, "N/A",IFERROR(MATCH(1,($AM340=Substation_Info!$B$5:$B$322)*($AN340=Substation_Info!$C$5:$C$322),0),"notfound"))</f>
        <v>184</v>
      </c>
      <c r="AP340" s="12">
        <f t="shared" si="30"/>
        <v>1</v>
      </c>
      <c r="AQ340" s="11">
        <v>45536.291666666701</v>
      </c>
      <c r="AR340" s="11">
        <v>45536.291666666701</v>
      </c>
      <c r="AS340" s="10" t="s">
        <v>82</v>
      </c>
      <c r="AT340" s="10"/>
      <c r="AU340" s="10"/>
      <c r="AV340" s="10" t="s">
        <v>82</v>
      </c>
      <c r="AW340" s="10"/>
    </row>
    <row r="341" spans="1:49" s="26" customFormat="1" ht="37.5" x14ac:dyDescent="0.25">
      <c r="A341" s="32" t="s">
        <v>754</v>
      </c>
      <c r="B341" s="10">
        <v>1928</v>
      </c>
      <c r="C341" s="11">
        <v>44296</v>
      </c>
      <c r="D341" s="11">
        <v>44301.291666666701</v>
      </c>
      <c r="E341" s="10" t="s">
        <v>49</v>
      </c>
      <c r="F341" s="10" t="s">
        <v>585</v>
      </c>
      <c r="G341" s="10" t="s">
        <v>63</v>
      </c>
      <c r="H341" s="10"/>
      <c r="I341" s="10"/>
      <c r="J341" s="10" t="s">
        <v>70</v>
      </c>
      <c r="K341" s="10"/>
      <c r="L341" s="10"/>
      <c r="M341" s="10">
        <v>124.3</v>
      </c>
      <c r="N341" s="10"/>
      <c r="O341" s="10"/>
      <c r="P341" s="10">
        <v>120</v>
      </c>
      <c r="Q341" s="10" t="s">
        <v>65</v>
      </c>
      <c r="R341" s="10"/>
      <c r="S341" s="10" t="str" cm="1">
        <f t="array" ref="S341">IFERROR(INDEX(Queue_Subname_list!$K$3:$K$22,MATCH(1,($J341=Queue_Subname_list!$L$3:$L$22)*($K341=Queue_Subname_list!$M$3:$M$22)*($L341=Queue_Subname_list!$N$3:$N$22),0)),"Other")</f>
        <v>Battery</v>
      </c>
      <c r="T341" s="10">
        <f>IF(J341=Queue_Subname_list!$L$9,MIN(M341,P341),0)+IF(K341=Queue_Subname_list!$L$9,MIN(N341,P341),0)+IF(L341=Queue_Subname_list!$L$9,MIN(O341,P341),0)</f>
        <v>120</v>
      </c>
      <c r="U341" s="10">
        <f>IF(J341=Queue_Subname_list!$L$4,MIN(M341,P341),0)+IF(K341=Queue_Subname_list!$L$4,MIN(N341,P341),0)+IF(L341=Queue_Subname_list!$L$4,MIN(O341,P341),0)</f>
        <v>0</v>
      </c>
      <c r="V341" s="10">
        <f>IF(Q341="Energy Only",0,IF(S341="Wind Turbine",MIN(U341,P341),IF(OR(S341="Wind-Hybrid", S341="Wind-Solar-Hybrid"),MIN(MAX(P341-T341,0)/INDEX(Queue_Subname_list!$R$6:$T$6,1,MATCH(AH341,Queue_Subname_list!$R$4:$T$4,0)),U341),0)))</f>
        <v>0</v>
      </c>
      <c r="W341" s="10">
        <f t="shared" si="26"/>
        <v>0</v>
      </c>
      <c r="X341" s="10">
        <f>IF(AND(S341="Offshore Wind",OR(Q341="Full Capacity",Q341="Partial Capacity")),IF(J341=Queue_Subname_list!$L$5,M341,0)+IF(K341=Queue_Subname_list!$L$5,N341,0),0)</f>
        <v>0</v>
      </c>
      <c r="Y341" s="10">
        <f>IF(AND(S341="Offshore Wind",Q341="Energy Only"),IF(J341=Queue_Subname_list!$L$5,M341,0)+IF(K341=Queue_Subname_list!$L$5,N341,0),0)</f>
        <v>0</v>
      </c>
      <c r="Z341" s="10">
        <f>IF(J341=Queue_Subname_list!$L$8,MIN(M341,P341),0)+IF(K341=Queue_Subname_list!$L$8,MIN(N341,P341),0)+IF(L341=Queue_Subname_list!$L$8,MIN(O341,P341),0)</f>
        <v>0</v>
      </c>
      <c r="AA341" s="10">
        <f>IF(Q341="Energy Only",0,IF(S341="Solar",MIN(Z341,P341),IF(S341="Solar-Hybrid",MIN(MAX(P341-T341,0)/INDEX(Queue_Subname_list!$R$5:$T$5,1,MATCH(AH341,Queue_Subname_list!$R$4:$T$4,0)),MAX(P341-T341*0.5,0)/INDEX(Queue_Subname_list!$U$5:$W$5,1,MATCH(AH341,Queue_Subname_list!$U$4:$W$4,0)),Z341),0)))</f>
        <v>0</v>
      </c>
      <c r="AB341" s="10">
        <f t="shared" si="27"/>
        <v>0</v>
      </c>
      <c r="AC341" s="10">
        <f>IF(J341=Queue_Subname_list!$L$3,MIN(M341,P341),0)+IF(K341=Queue_Subname_list!$L$3,MIN(N341,P341),0)+IF(L341=Queue_Subname_list!$L$3,MIN(O341,P341),0)</f>
        <v>0</v>
      </c>
      <c r="AD341" s="10">
        <f t="shared" si="28"/>
        <v>0</v>
      </c>
      <c r="AE341" s="10" t="s">
        <v>380</v>
      </c>
      <c r="AF341" s="10" t="s">
        <v>55</v>
      </c>
      <c r="AG341" s="10" t="s">
        <v>88</v>
      </c>
      <c r="AH341" s="10" t="str">
        <f t="shared" si="29"/>
        <v>PGAE</v>
      </c>
      <c r="AI341" s="12" t="s">
        <v>755</v>
      </c>
      <c r="AJ341" s="12" t="str">
        <f>IFERROR(INDEX(Queue_Subname_list!$B$2:$B$598,MATCH($AI341,Queue_Subname_list!$A$2:$A$598,0),1),"not found")</f>
        <v>Coburn</v>
      </c>
      <c r="AK341" s="12">
        <f>IFERROR(INDEX(Queue_Subname_list!$C$2:$C$598,MATCH($AI341,Queue_Subname_list!$A$2:$A$598,0),1),"not found")</f>
        <v>230</v>
      </c>
      <c r="AL341" s="12" cm="1">
        <f t="array" ref="AL341">IFERROR(MATCH(1,($AJ341=Substation_Info!$B$5:$B$322)*($AK341=Substation_Info!$C$5:$C$322),0),"notfound")</f>
        <v>41</v>
      </c>
      <c r="AM341" s="12">
        <f>IF($AL341="notfound",IFERROR(INDEX(Queue_Subname_list!$D$2:$D$594,MATCH($AI341,Queue_Subname_list!$A$2:$A$594,0),1),"not found"),0)</f>
        <v>0</v>
      </c>
      <c r="AN341" s="12">
        <f>IF($AL341="notfound",IFERROR(INDEX(Queue_Subname_list!$E$2:$E$594,MATCH($AI341,Queue_Subname_list!$A$2:$A$594,0),1),"not found"),0)</f>
        <v>0</v>
      </c>
      <c r="AO341" s="12" t="str" cm="1">
        <f t="array" ref="AO341">IF(AM341=0, "N/A",IFERROR(MATCH(1,($AM341=Substation_Info!$B$5:$B$322)*($AN341=Substation_Info!$C$5:$C$322),0),"notfound"))</f>
        <v>N/A</v>
      </c>
      <c r="AP341" s="12">
        <f t="shared" si="30"/>
        <v>1</v>
      </c>
      <c r="AQ341" s="11">
        <v>45748.291666666701</v>
      </c>
      <c r="AR341" s="11">
        <v>45748.291666666701</v>
      </c>
      <c r="AS341" s="10" t="s">
        <v>82</v>
      </c>
      <c r="AT341" s="10"/>
      <c r="AU341" s="10"/>
      <c r="AV341" s="10" t="s">
        <v>82</v>
      </c>
      <c r="AW341" s="10"/>
    </row>
    <row r="342" spans="1:49" s="26" customFormat="1" ht="25" x14ac:dyDescent="0.25">
      <c r="A342" s="32" t="s">
        <v>756</v>
      </c>
      <c r="B342" s="10">
        <v>1929</v>
      </c>
      <c r="C342" s="11">
        <v>44296</v>
      </c>
      <c r="D342" s="11">
        <v>44301.291666666701</v>
      </c>
      <c r="E342" s="10" t="s">
        <v>49</v>
      </c>
      <c r="F342" s="10" t="s">
        <v>585</v>
      </c>
      <c r="G342" s="10" t="s">
        <v>63</v>
      </c>
      <c r="H342" s="10"/>
      <c r="I342" s="10"/>
      <c r="J342" s="10" t="s">
        <v>70</v>
      </c>
      <c r="K342" s="10"/>
      <c r="L342" s="10"/>
      <c r="M342" s="10">
        <v>151.30000000000001</v>
      </c>
      <c r="N342" s="10"/>
      <c r="O342" s="10"/>
      <c r="P342" s="10">
        <v>150</v>
      </c>
      <c r="Q342" s="10" t="s">
        <v>65</v>
      </c>
      <c r="R342" s="10"/>
      <c r="S342" s="10" t="str" cm="1">
        <f t="array" ref="S342">IFERROR(INDEX(Queue_Subname_list!$K$3:$K$22,MATCH(1,($J342=Queue_Subname_list!$L$3:$L$22)*($K342=Queue_Subname_list!$M$3:$M$22)*($L342=Queue_Subname_list!$N$3:$N$22),0)),"Other")</f>
        <v>Battery</v>
      </c>
      <c r="T342" s="10">
        <f>IF(J342=Queue_Subname_list!$L$9,MIN(M342,P342),0)+IF(K342=Queue_Subname_list!$L$9,MIN(N342,P342),0)+IF(L342=Queue_Subname_list!$L$9,MIN(O342,P342),0)</f>
        <v>150</v>
      </c>
      <c r="U342" s="10">
        <f>IF(J342=Queue_Subname_list!$L$4,MIN(M342,P342),0)+IF(K342=Queue_Subname_list!$L$4,MIN(N342,P342),0)+IF(L342=Queue_Subname_list!$L$4,MIN(O342,P342),0)</f>
        <v>0</v>
      </c>
      <c r="V342" s="10">
        <f>IF(Q342="Energy Only",0,IF(S342="Wind Turbine",MIN(U342,P342),IF(OR(S342="Wind-Hybrid", S342="Wind-Solar-Hybrid"),MIN(MAX(P342-T342,0)/INDEX(Queue_Subname_list!$R$6:$T$6,1,MATCH(AH342,Queue_Subname_list!$R$4:$T$4,0)),U342),0)))</f>
        <v>0</v>
      </c>
      <c r="W342" s="10">
        <f t="shared" si="26"/>
        <v>0</v>
      </c>
      <c r="X342" s="10">
        <f>IF(AND(S342="Offshore Wind",OR(Q342="Full Capacity",Q342="Partial Capacity")),IF(J342=Queue_Subname_list!$L$5,M342,0)+IF(K342=Queue_Subname_list!$L$5,N342,0),0)</f>
        <v>0</v>
      </c>
      <c r="Y342" s="10">
        <f>IF(AND(S342="Offshore Wind",Q342="Energy Only"),IF(J342=Queue_Subname_list!$L$5,M342,0)+IF(K342=Queue_Subname_list!$L$5,N342,0),0)</f>
        <v>0</v>
      </c>
      <c r="Z342" s="10">
        <f>IF(J342=Queue_Subname_list!$L$8,MIN(M342,P342),0)+IF(K342=Queue_Subname_list!$L$8,MIN(N342,P342),0)+IF(L342=Queue_Subname_list!$L$8,MIN(O342,P342),0)</f>
        <v>0</v>
      </c>
      <c r="AA342" s="10">
        <f>IF(Q342="Energy Only",0,IF(S342="Solar",MIN(Z342,P342),IF(S342="Solar-Hybrid",MIN(MAX(P342-T342,0)/INDEX(Queue_Subname_list!$R$5:$T$5,1,MATCH(AH342,Queue_Subname_list!$R$4:$T$4,0)),MAX(P342-T342*0.5,0)/INDEX(Queue_Subname_list!$U$5:$W$5,1,MATCH(AH342,Queue_Subname_list!$U$4:$W$4,0)),Z342),0)))</f>
        <v>0</v>
      </c>
      <c r="AB342" s="10">
        <f t="shared" si="27"/>
        <v>0</v>
      </c>
      <c r="AC342" s="10">
        <f>IF(J342=Queue_Subname_list!$L$3,MIN(M342,P342),0)+IF(K342=Queue_Subname_list!$L$3,MIN(N342,P342),0)+IF(L342=Queue_Subname_list!$L$3,MIN(O342,P342),0)</f>
        <v>0</v>
      </c>
      <c r="AD342" s="10">
        <f t="shared" si="28"/>
        <v>0</v>
      </c>
      <c r="AE342" s="10" t="s">
        <v>181</v>
      </c>
      <c r="AF342" s="10" t="s">
        <v>55</v>
      </c>
      <c r="AG342" s="10" t="s">
        <v>88</v>
      </c>
      <c r="AH342" s="10" t="str">
        <f t="shared" si="29"/>
        <v>PGAE</v>
      </c>
      <c r="AI342" s="12" t="s">
        <v>757</v>
      </c>
      <c r="AJ342" s="12" t="str">
        <f>IFERROR(INDEX(Queue_Subname_list!$B$2:$B$598,MATCH($AI342,Queue_Subname_list!$A$2:$A$598,0),1),"not found")</f>
        <v>Lamont</v>
      </c>
      <c r="AK342" s="12">
        <f>IFERROR(INDEX(Queue_Subname_list!$C$2:$C$598,MATCH($AI342,Queue_Subname_list!$A$2:$A$598,0),1),"not found")</f>
        <v>115</v>
      </c>
      <c r="AL342" s="12" cm="1">
        <f t="array" ref="AL342">IFERROR(MATCH(1,($AJ342=Substation_Info!$B$5:$B$322)*($AK342=Substation_Info!$C$5:$C$322),0),"notfound")</f>
        <v>137</v>
      </c>
      <c r="AM342" s="12">
        <f>IF($AL342="notfound",IFERROR(INDEX(Queue_Subname_list!$D$2:$D$594,MATCH($AI342,Queue_Subname_list!$A$2:$A$594,0),1),"not found"),0)</f>
        <v>0</v>
      </c>
      <c r="AN342" s="12">
        <f>IF($AL342="notfound",IFERROR(INDEX(Queue_Subname_list!$E$2:$E$594,MATCH($AI342,Queue_Subname_list!$A$2:$A$594,0),1),"not found"),0)</f>
        <v>0</v>
      </c>
      <c r="AO342" s="12" t="str" cm="1">
        <f t="array" ref="AO342">IF(AM342=0, "N/A",IFERROR(MATCH(1,($AM342=Substation_Info!$B$5:$B$322)*($AN342=Substation_Info!$C$5:$C$322),0),"notfound"))</f>
        <v>N/A</v>
      </c>
      <c r="AP342" s="12">
        <f t="shared" si="30"/>
        <v>1</v>
      </c>
      <c r="AQ342" s="11">
        <v>45596.291666666701</v>
      </c>
      <c r="AR342" s="11">
        <v>45596.291666666701</v>
      </c>
      <c r="AS342" s="10" t="s">
        <v>82</v>
      </c>
      <c r="AT342" s="10"/>
      <c r="AU342" s="10"/>
      <c r="AV342" s="10" t="s">
        <v>82</v>
      </c>
      <c r="AW342" s="10"/>
    </row>
    <row r="343" spans="1:49" s="26" customFormat="1" ht="25" x14ac:dyDescent="0.25">
      <c r="A343" s="32" t="s">
        <v>758</v>
      </c>
      <c r="B343" s="10">
        <v>1930</v>
      </c>
      <c r="C343" s="11">
        <v>44279</v>
      </c>
      <c r="D343" s="11">
        <v>44301.291666666701</v>
      </c>
      <c r="E343" s="10" t="s">
        <v>49</v>
      </c>
      <c r="F343" s="10" t="s">
        <v>585</v>
      </c>
      <c r="G343" s="10" t="s">
        <v>63</v>
      </c>
      <c r="H343" s="10"/>
      <c r="I343" s="10"/>
      <c r="J343" s="10" t="s">
        <v>70</v>
      </c>
      <c r="K343" s="10"/>
      <c r="L343" s="10"/>
      <c r="M343" s="10">
        <v>203.69900000000001</v>
      </c>
      <c r="N343" s="10"/>
      <c r="O343" s="10"/>
      <c r="P343" s="10">
        <v>200</v>
      </c>
      <c r="Q343" s="10" t="s">
        <v>65</v>
      </c>
      <c r="R343" s="10"/>
      <c r="S343" s="10" t="str" cm="1">
        <f t="array" ref="S343">IFERROR(INDEX(Queue_Subname_list!$K$3:$K$22,MATCH(1,($J343=Queue_Subname_list!$L$3:$L$22)*($K343=Queue_Subname_list!$M$3:$M$22)*($L343=Queue_Subname_list!$N$3:$N$22),0)),"Other")</f>
        <v>Battery</v>
      </c>
      <c r="T343" s="10">
        <f>IF(J343=Queue_Subname_list!$L$9,MIN(M343,P343),0)+IF(K343=Queue_Subname_list!$L$9,MIN(N343,P343),0)+IF(L343=Queue_Subname_list!$L$9,MIN(O343,P343),0)</f>
        <v>200</v>
      </c>
      <c r="U343" s="10">
        <f>IF(J343=Queue_Subname_list!$L$4,MIN(M343,P343),0)+IF(K343=Queue_Subname_list!$L$4,MIN(N343,P343),0)+IF(L343=Queue_Subname_list!$L$4,MIN(O343,P343),0)</f>
        <v>0</v>
      </c>
      <c r="V343" s="10">
        <f>IF(Q343="Energy Only",0,IF(S343="Wind Turbine",MIN(U343,P343),IF(OR(S343="Wind-Hybrid", S343="Wind-Solar-Hybrid"),MIN(MAX(P343-T343,0)/INDEX(Queue_Subname_list!$R$6:$T$6,1,MATCH(AH343,Queue_Subname_list!$R$4:$T$4,0)),U343),0)))</f>
        <v>0</v>
      </c>
      <c r="W343" s="10">
        <f t="shared" si="26"/>
        <v>0</v>
      </c>
      <c r="X343" s="10">
        <f>IF(AND(S343="Offshore Wind",OR(Q343="Full Capacity",Q343="Partial Capacity")),IF(J343=Queue_Subname_list!$L$5,M343,0)+IF(K343=Queue_Subname_list!$L$5,N343,0),0)</f>
        <v>0</v>
      </c>
      <c r="Y343" s="10">
        <f>IF(AND(S343="Offshore Wind",Q343="Energy Only"),IF(J343=Queue_Subname_list!$L$5,M343,0)+IF(K343=Queue_Subname_list!$L$5,N343,0),0)</f>
        <v>0</v>
      </c>
      <c r="Z343" s="10">
        <f>IF(J343=Queue_Subname_list!$L$8,MIN(M343,P343),0)+IF(K343=Queue_Subname_list!$L$8,MIN(N343,P343),0)+IF(L343=Queue_Subname_list!$L$8,MIN(O343,P343),0)</f>
        <v>0</v>
      </c>
      <c r="AA343" s="10">
        <f>IF(Q343="Energy Only",0,IF(S343="Solar",MIN(Z343,P343),IF(S343="Solar-Hybrid",MIN(MAX(P343-T343,0)/INDEX(Queue_Subname_list!$R$5:$T$5,1,MATCH(AH343,Queue_Subname_list!$R$4:$T$4,0)),MAX(P343-T343*0.5,0)/INDEX(Queue_Subname_list!$U$5:$W$5,1,MATCH(AH343,Queue_Subname_list!$U$4:$W$4,0)),Z343),0)))</f>
        <v>0</v>
      </c>
      <c r="AB343" s="10">
        <f t="shared" si="27"/>
        <v>0</v>
      </c>
      <c r="AC343" s="10">
        <f>IF(J343=Queue_Subname_list!$L$3,MIN(M343,P343),0)+IF(K343=Queue_Subname_list!$L$3,MIN(N343,P343),0)+IF(L343=Queue_Subname_list!$L$3,MIN(O343,P343),0)</f>
        <v>0</v>
      </c>
      <c r="AD343" s="10">
        <f t="shared" si="28"/>
        <v>0</v>
      </c>
      <c r="AE343" s="10" t="s">
        <v>136</v>
      </c>
      <c r="AF343" s="10" t="s">
        <v>55</v>
      </c>
      <c r="AG343" s="10" t="s">
        <v>88</v>
      </c>
      <c r="AH343" s="10" t="str">
        <f t="shared" si="29"/>
        <v>PGAE</v>
      </c>
      <c r="AI343" s="12" t="s">
        <v>759</v>
      </c>
      <c r="AJ343" s="12" t="str">
        <f>IFERROR(INDEX(Queue_Subname_list!$B$2:$B$598,MATCH($AI343,Queue_Subname_list!$A$2:$A$598,0),1),"not found")</f>
        <v>Sanger</v>
      </c>
      <c r="AK343" s="12">
        <f>IFERROR(INDEX(Queue_Subname_list!$C$2:$C$598,MATCH($AI343,Queue_Subname_list!$A$2:$A$598,0),1),"not found")</f>
        <v>115</v>
      </c>
      <c r="AL343" s="12" cm="1">
        <f t="array" ref="AL343">IFERROR(MATCH(1,($AJ343=Substation_Info!$B$5:$B$322)*($AK343=Substation_Info!$C$5:$C$322),0),"notfound")</f>
        <v>249</v>
      </c>
      <c r="AM343" s="12">
        <f>IF($AL343="notfound",IFERROR(INDEX(Queue_Subname_list!$D$2:$D$594,MATCH($AI343,Queue_Subname_list!$A$2:$A$594,0),1),"not found"),0)</f>
        <v>0</v>
      </c>
      <c r="AN343" s="12">
        <f>IF($AL343="notfound",IFERROR(INDEX(Queue_Subname_list!$E$2:$E$594,MATCH($AI343,Queue_Subname_list!$A$2:$A$594,0),1),"not found"),0)</f>
        <v>0</v>
      </c>
      <c r="AO343" s="12" t="str" cm="1">
        <f t="array" ref="AO343">IF(AM343=0, "N/A",IFERROR(MATCH(1,($AM343=Substation_Info!$B$5:$B$322)*($AN343=Substation_Info!$C$5:$C$322),0),"notfound"))</f>
        <v>N/A</v>
      </c>
      <c r="AP343" s="12">
        <f t="shared" si="30"/>
        <v>1</v>
      </c>
      <c r="AQ343" s="11">
        <v>45809.291666666701</v>
      </c>
      <c r="AR343" s="11">
        <v>45809.291666666701</v>
      </c>
      <c r="AS343" s="10" t="s">
        <v>82</v>
      </c>
      <c r="AT343" s="10"/>
      <c r="AU343" s="10"/>
      <c r="AV343" s="10" t="s">
        <v>82</v>
      </c>
      <c r="AW343" s="10"/>
    </row>
    <row r="344" spans="1:49" s="26" customFormat="1" ht="25" x14ac:dyDescent="0.25">
      <c r="A344" s="32" t="s">
        <v>760</v>
      </c>
      <c r="B344" s="10">
        <v>1931</v>
      </c>
      <c r="C344" s="11">
        <v>44279</v>
      </c>
      <c r="D344" s="11">
        <v>44301.291666666701</v>
      </c>
      <c r="E344" s="10" t="s">
        <v>49</v>
      </c>
      <c r="F344" s="10" t="s">
        <v>585</v>
      </c>
      <c r="G344" s="10" t="s">
        <v>63</v>
      </c>
      <c r="H344" s="10"/>
      <c r="I344" s="10"/>
      <c r="J344" s="10" t="s">
        <v>70</v>
      </c>
      <c r="K344" s="10"/>
      <c r="L344" s="10"/>
      <c r="M344" s="10">
        <v>178.19200000000001</v>
      </c>
      <c r="N344" s="10"/>
      <c r="O344" s="10"/>
      <c r="P344" s="10">
        <v>175</v>
      </c>
      <c r="Q344" s="10" t="s">
        <v>65</v>
      </c>
      <c r="R344" s="10"/>
      <c r="S344" s="10" t="str" cm="1">
        <f t="array" ref="S344">IFERROR(INDEX(Queue_Subname_list!$K$3:$K$22,MATCH(1,($J344=Queue_Subname_list!$L$3:$L$22)*($K344=Queue_Subname_list!$M$3:$M$22)*($L344=Queue_Subname_list!$N$3:$N$22),0)),"Other")</f>
        <v>Battery</v>
      </c>
      <c r="T344" s="10">
        <f>IF(J344=Queue_Subname_list!$L$9,MIN(M344,P344),0)+IF(K344=Queue_Subname_list!$L$9,MIN(N344,P344),0)+IF(L344=Queue_Subname_list!$L$9,MIN(O344,P344),0)</f>
        <v>175</v>
      </c>
      <c r="U344" s="10">
        <f>IF(J344=Queue_Subname_list!$L$4,MIN(M344,P344),0)+IF(K344=Queue_Subname_list!$L$4,MIN(N344,P344),0)+IF(L344=Queue_Subname_list!$L$4,MIN(O344,P344),0)</f>
        <v>0</v>
      </c>
      <c r="V344" s="10">
        <f>IF(Q344="Energy Only",0,IF(S344="Wind Turbine",MIN(U344,P344),IF(OR(S344="Wind-Hybrid", S344="Wind-Solar-Hybrid"),MIN(MAX(P344-T344,0)/INDEX(Queue_Subname_list!$R$6:$T$6,1,MATCH(AH344,Queue_Subname_list!$R$4:$T$4,0)),U344),0)))</f>
        <v>0</v>
      </c>
      <c r="W344" s="10">
        <f t="shared" si="26"/>
        <v>0</v>
      </c>
      <c r="X344" s="10">
        <f>IF(AND(S344="Offshore Wind",OR(Q344="Full Capacity",Q344="Partial Capacity")),IF(J344=Queue_Subname_list!$L$5,M344,0)+IF(K344=Queue_Subname_list!$L$5,N344,0),0)</f>
        <v>0</v>
      </c>
      <c r="Y344" s="10">
        <f>IF(AND(S344="Offshore Wind",Q344="Energy Only"),IF(J344=Queue_Subname_list!$L$5,M344,0)+IF(K344=Queue_Subname_list!$L$5,N344,0),0)</f>
        <v>0</v>
      </c>
      <c r="Z344" s="10">
        <f>IF(J344=Queue_Subname_list!$L$8,MIN(M344,P344),0)+IF(K344=Queue_Subname_list!$L$8,MIN(N344,P344),0)+IF(L344=Queue_Subname_list!$L$8,MIN(O344,P344),0)</f>
        <v>0</v>
      </c>
      <c r="AA344" s="10">
        <f>IF(Q344="Energy Only",0,IF(S344="Solar",MIN(Z344,P344),IF(S344="Solar-Hybrid",MIN(MAX(P344-T344,0)/INDEX(Queue_Subname_list!$R$5:$T$5,1,MATCH(AH344,Queue_Subname_list!$R$4:$T$4,0)),MAX(P344-T344*0.5,0)/INDEX(Queue_Subname_list!$U$5:$W$5,1,MATCH(AH344,Queue_Subname_list!$U$4:$W$4,0)),Z344),0)))</f>
        <v>0</v>
      </c>
      <c r="AB344" s="10">
        <f t="shared" si="27"/>
        <v>0</v>
      </c>
      <c r="AC344" s="10">
        <f>IF(J344=Queue_Subname_list!$L$3,MIN(M344,P344),0)+IF(K344=Queue_Subname_list!$L$3,MIN(N344,P344),0)+IF(L344=Queue_Subname_list!$L$3,MIN(O344,P344),0)</f>
        <v>0</v>
      </c>
      <c r="AD344" s="10">
        <f t="shared" si="28"/>
        <v>0</v>
      </c>
      <c r="AE344" s="10" t="s">
        <v>136</v>
      </c>
      <c r="AF344" s="10" t="s">
        <v>55</v>
      </c>
      <c r="AG344" s="10" t="s">
        <v>88</v>
      </c>
      <c r="AH344" s="10" t="str">
        <f t="shared" si="29"/>
        <v>PGAE</v>
      </c>
      <c r="AI344" s="12" t="s">
        <v>761</v>
      </c>
      <c r="AJ344" s="12" t="str">
        <f>IFERROR(INDEX(Queue_Subname_list!$B$2:$B$598,MATCH($AI344,Queue_Subname_list!$A$2:$A$598,0),1),"not found")</f>
        <v>West Fresno</v>
      </c>
      <c r="AK344" s="12">
        <f>IFERROR(INDEX(Queue_Subname_list!$C$2:$C$598,MATCH($AI344,Queue_Subname_list!$A$2:$A$598,0),1),"not found")</f>
        <v>115</v>
      </c>
      <c r="AL344" s="12" cm="1">
        <f t="array" ref="AL344">IFERROR(MATCH(1,($AJ344=Substation_Info!$B$5:$B$322)*($AK344=Substation_Info!$C$5:$C$322),0),"notfound")</f>
        <v>309</v>
      </c>
      <c r="AM344" s="12">
        <f>IF($AL344="notfound",IFERROR(INDEX(Queue_Subname_list!$D$2:$D$594,MATCH($AI344,Queue_Subname_list!$A$2:$A$594,0),1),"not found"),0)</f>
        <v>0</v>
      </c>
      <c r="AN344" s="12">
        <f>IF($AL344="notfound",IFERROR(INDEX(Queue_Subname_list!$E$2:$E$594,MATCH($AI344,Queue_Subname_list!$A$2:$A$594,0),1),"not found"),0)</f>
        <v>0</v>
      </c>
      <c r="AO344" s="12" t="str" cm="1">
        <f t="array" ref="AO344">IF(AM344=0, "N/A",IFERROR(MATCH(1,($AM344=Substation_Info!$B$5:$B$322)*($AN344=Substation_Info!$C$5:$C$322),0),"notfound"))</f>
        <v>N/A</v>
      </c>
      <c r="AP344" s="12">
        <f t="shared" si="30"/>
        <v>1</v>
      </c>
      <c r="AQ344" s="11">
        <v>45809.291666666701</v>
      </c>
      <c r="AR344" s="11">
        <v>45809.291666666701</v>
      </c>
      <c r="AS344" s="10" t="s">
        <v>82</v>
      </c>
      <c r="AT344" s="10"/>
      <c r="AU344" s="10"/>
      <c r="AV344" s="10" t="s">
        <v>82</v>
      </c>
      <c r="AW344" s="10"/>
    </row>
    <row r="345" spans="1:49" s="26" customFormat="1" ht="25" x14ac:dyDescent="0.25">
      <c r="A345" s="32" t="s">
        <v>762</v>
      </c>
      <c r="B345" s="10">
        <v>1932</v>
      </c>
      <c r="C345" s="11">
        <v>44279</v>
      </c>
      <c r="D345" s="11">
        <v>44301.291666666701</v>
      </c>
      <c r="E345" s="10" t="s">
        <v>49</v>
      </c>
      <c r="F345" s="10" t="s">
        <v>585</v>
      </c>
      <c r="G345" s="10" t="s">
        <v>63</v>
      </c>
      <c r="H345" s="10"/>
      <c r="I345" s="10"/>
      <c r="J345" s="10" t="s">
        <v>70</v>
      </c>
      <c r="K345" s="10"/>
      <c r="L345" s="10"/>
      <c r="M345" s="10">
        <v>203.69900000000001</v>
      </c>
      <c r="N345" s="10"/>
      <c r="O345" s="10"/>
      <c r="P345" s="10">
        <v>200</v>
      </c>
      <c r="Q345" s="10" t="s">
        <v>65</v>
      </c>
      <c r="R345" s="10"/>
      <c r="S345" s="10" t="str" cm="1">
        <f t="array" ref="S345">IFERROR(INDEX(Queue_Subname_list!$K$3:$K$22,MATCH(1,($J345=Queue_Subname_list!$L$3:$L$22)*($K345=Queue_Subname_list!$M$3:$M$22)*($L345=Queue_Subname_list!$N$3:$N$22),0)),"Other")</f>
        <v>Battery</v>
      </c>
      <c r="T345" s="10">
        <f>IF(J345=Queue_Subname_list!$L$9,MIN(M345,P345),0)+IF(K345=Queue_Subname_list!$L$9,MIN(N345,P345),0)+IF(L345=Queue_Subname_list!$L$9,MIN(O345,P345),0)</f>
        <v>200</v>
      </c>
      <c r="U345" s="10">
        <f>IF(J345=Queue_Subname_list!$L$4,MIN(M345,P345),0)+IF(K345=Queue_Subname_list!$L$4,MIN(N345,P345),0)+IF(L345=Queue_Subname_list!$L$4,MIN(O345,P345),0)</f>
        <v>0</v>
      </c>
      <c r="V345" s="10">
        <f>IF(Q345="Energy Only",0,IF(S345="Wind Turbine",MIN(U345,P345),IF(OR(S345="Wind-Hybrid", S345="Wind-Solar-Hybrid"),MIN(MAX(P345-T345,0)/INDEX(Queue_Subname_list!$R$6:$T$6,1,MATCH(AH345,Queue_Subname_list!$R$4:$T$4,0)),U345),0)))</f>
        <v>0</v>
      </c>
      <c r="W345" s="10">
        <f t="shared" si="26"/>
        <v>0</v>
      </c>
      <c r="X345" s="10">
        <f>IF(AND(S345="Offshore Wind",OR(Q345="Full Capacity",Q345="Partial Capacity")),IF(J345=Queue_Subname_list!$L$5,M345,0)+IF(K345=Queue_Subname_list!$L$5,N345,0),0)</f>
        <v>0</v>
      </c>
      <c r="Y345" s="10">
        <f>IF(AND(S345="Offshore Wind",Q345="Energy Only"),IF(J345=Queue_Subname_list!$L$5,M345,0)+IF(K345=Queue_Subname_list!$L$5,N345,0),0)</f>
        <v>0</v>
      </c>
      <c r="Z345" s="10">
        <f>IF(J345=Queue_Subname_list!$L$8,MIN(M345,P345),0)+IF(K345=Queue_Subname_list!$L$8,MIN(N345,P345),0)+IF(L345=Queue_Subname_list!$L$8,MIN(O345,P345),0)</f>
        <v>0</v>
      </c>
      <c r="AA345" s="10">
        <f>IF(Q345="Energy Only",0,IF(S345="Solar",MIN(Z345,P345),IF(S345="Solar-Hybrid",MIN(MAX(P345-T345,0)/INDEX(Queue_Subname_list!$R$5:$T$5,1,MATCH(AH345,Queue_Subname_list!$R$4:$T$4,0)),MAX(P345-T345*0.5,0)/INDEX(Queue_Subname_list!$U$5:$W$5,1,MATCH(AH345,Queue_Subname_list!$U$4:$W$4,0)),Z345),0)))</f>
        <v>0</v>
      </c>
      <c r="AB345" s="10">
        <f t="shared" si="27"/>
        <v>0</v>
      </c>
      <c r="AC345" s="10">
        <f>IF(J345=Queue_Subname_list!$L$3,MIN(M345,P345),0)+IF(K345=Queue_Subname_list!$L$3,MIN(N345,P345),0)+IF(L345=Queue_Subname_list!$L$3,MIN(O345,P345),0)</f>
        <v>0</v>
      </c>
      <c r="AD345" s="10">
        <f t="shared" si="28"/>
        <v>0</v>
      </c>
      <c r="AE345" s="10" t="s">
        <v>124</v>
      </c>
      <c r="AF345" s="10" t="s">
        <v>55</v>
      </c>
      <c r="AG345" s="10" t="s">
        <v>88</v>
      </c>
      <c r="AH345" s="10" t="str">
        <f t="shared" si="29"/>
        <v>PGAE</v>
      </c>
      <c r="AI345" s="12" t="s">
        <v>763</v>
      </c>
      <c r="AJ345" s="12" t="str">
        <f>IFERROR(INDEX(Queue_Subname_list!$B$2:$B$598,MATCH($AI345,Queue_Subname_list!$A$2:$A$598,0),1),"not found")</f>
        <v>Wilson</v>
      </c>
      <c r="AK345" s="12">
        <f>IFERROR(INDEX(Queue_Subname_list!$C$2:$C$598,MATCH($AI345,Queue_Subname_list!$A$2:$A$598,0),1),"not found")</f>
        <v>115</v>
      </c>
      <c r="AL345" s="12" t="str" cm="1">
        <f t="array" ref="AL345">IFERROR(MATCH(1,($AJ345=Substation_Info!$B$5:$B$322)*($AK345=Substation_Info!$C$5:$C$322),0),"notfound")</f>
        <v>notfound</v>
      </c>
      <c r="AM345" s="12" t="str">
        <f>IF($AL345="notfound",IFERROR(INDEX(Queue_Subname_list!$D$2:$D$594,MATCH($AI345,Queue_Subname_list!$A$2:$A$594,0),1),"not found"),0)</f>
        <v>Merced</v>
      </c>
      <c r="AN345" s="12">
        <f>IF($AL345="notfound",IFERROR(INDEX(Queue_Subname_list!$E$2:$E$594,MATCH($AI345,Queue_Subname_list!$A$2:$A$594,0),1),"not found"),0)</f>
        <v>115</v>
      </c>
      <c r="AO345" s="12" cm="1">
        <f t="array" ref="AO345">IF(AM345=0, "N/A",IFERROR(MATCH(1,($AM345=Substation_Info!$B$5:$B$322)*($AN345=Substation_Info!$C$5:$C$322),0),"notfound"))</f>
        <v>165</v>
      </c>
      <c r="AP345" s="12">
        <f t="shared" si="30"/>
        <v>1</v>
      </c>
      <c r="AQ345" s="11">
        <v>45809.291666666701</v>
      </c>
      <c r="AR345" s="11">
        <v>45809.291666666701</v>
      </c>
      <c r="AS345" s="10" t="s">
        <v>82</v>
      </c>
      <c r="AT345" s="10"/>
      <c r="AU345" s="10"/>
      <c r="AV345" s="10" t="s">
        <v>82</v>
      </c>
      <c r="AW345" s="10"/>
    </row>
    <row r="346" spans="1:49" s="26" customFormat="1" ht="25" x14ac:dyDescent="0.25">
      <c r="A346" s="32" t="s">
        <v>764</v>
      </c>
      <c r="B346" s="10">
        <v>1933</v>
      </c>
      <c r="C346" s="11">
        <v>44279</v>
      </c>
      <c r="D346" s="11">
        <v>44301.291666666701</v>
      </c>
      <c r="E346" s="10" t="s">
        <v>49</v>
      </c>
      <c r="F346" s="10" t="s">
        <v>585</v>
      </c>
      <c r="G346" s="10" t="s">
        <v>63</v>
      </c>
      <c r="H346" s="10"/>
      <c r="I346" s="10"/>
      <c r="J346" s="10" t="s">
        <v>70</v>
      </c>
      <c r="K346" s="10"/>
      <c r="L346" s="10"/>
      <c r="M346" s="10">
        <v>203.69900000000001</v>
      </c>
      <c r="N346" s="10"/>
      <c r="O346" s="10"/>
      <c r="P346" s="10">
        <v>200</v>
      </c>
      <c r="Q346" s="10" t="s">
        <v>65</v>
      </c>
      <c r="R346" s="10"/>
      <c r="S346" s="10" t="str" cm="1">
        <f t="array" ref="S346">IFERROR(INDEX(Queue_Subname_list!$K$3:$K$22,MATCH(1,($J346=Queue_Subname_list!$L$3:$L$22)*($K346=Queue_Subname_list!$M$3:$M$22)*($L346=Queue_Subname_list!$N$3:$N$22),0)),"Other")</f>
        <v>Battery</v>
      </c>
      <c r="T346" s="10">
        <f>IF(J346=Queue_Subname_list!$L$9,MIN(M346,P346),0)+IF(K346=Queue_Subname_list!$L$9,MIN(N346,P346),0)+IF(L346=Queue_Subname_list!$L$9,MIN(O346,P346),0)</f>
        <v>200</v>
      </c>
      <c r="U346" s="10">
        <f>IF(J346=Queue_Subname_list!$L$4,MIN(M346,P346),0)+IF(K346=Queue_Subname_list!$L$4,MIN(N346,P346),0)+IF(L346=Queue_Subname_list!$L$4,MIN(O346,P346),0)</f>
        <v>0</v>
      </c>
      <c r="V346" s="10">
        <f>IF(Q346="Energy Only",0,IF(S346="Wind Turbine",MIN(U346,P346),IF(OR(S346="Wind-Hybrid", S346="Wind-Solar-Hybrid"),MIN(MAX(P346-T346,0)/INDEX(Queue_Subname_list!$R$6:$T$6,1,MATCH(AH346,Queue_Subname_list!$R$4:$T$4,0)),U346),0)))</f>
        <v>0</v>
      </c>
      <c r="W346" s="10">
        <f t="shared" si="26"/>
        <v>0</v>
      </c>
      <c r="X346" s="10">
        <f>IF(AND(S346="Offshore Wind",OR(Q346="Full Capacity",Q346="Partial Capacity")),IF(J346=Queue_Subname_list!$L$5,M346,0)+IF(K346=Queue_Subname_list!$L$5,N346,0),0)</f>
        <v>0</v>
      </c>
      <c r="Y346" s="10">
        <f>IF(AND(S346="Offshore Wind",Q346="Energy Only"),IF(J346=Queue_Subname_list!$L$5,M346,0)+IF(K346=Queue_Subname_list!$L$5,N346,0),0)</f>
        <v>0</v>
      </c>
      <c r="Z346" s="10">
        <f>IF(J346=Queue_Subname_list!$L$8,MIN(M346,P346),0)+IF(K346=Queue_Subname_list!$L$8,MIN(N346,P346),0)+IF(L346=Queue_Subname_list!$L$8,MIN(O346,P346),0)</f>
        <v>0</v>
      </c>
      <c r="AA346" s="10">
        <f>IF(Q346="Energy Only",0,IF(S346="Solar",MIN(Z346,P346),IF(S346="Solar-Hybrid",MIN(MAX(P346-T346,0)/INDEX(Queue_Subname_list!$R$5:$T$5,1,MATCH(AH346,Queue_Subname_list!$R$4:$T$4,0)),MAX(P346-T346*0.5,0)/INDEX(Queue_Subname_list!$U$5:$W$5,1,MATCH(AH346,Queue_Subname_list!$U$4:$W$4,0)),Z346),0)))</f>
        <v>0</v>
      </c>
      <c r="AB346" s="10">
        <f t="shared" si="27"/>
        <v>0</v>
      </c>
      <c r="AC346" s="10">
        <f>IF(J346=Queue_Subname_list!$L$3,MIN(M346,P346),0)+IF(K346=Queue_Subname_list!$L$3,MIN(N346,P346),0)+IF(L346=Queue_Subname_list!$L$3,MIN(O346,P346),0)</f>
        <v>0</v>
      </c>
      <c r="AD346" s="10">
        <f t="shared" si="28"/>
        <v>0</v>
      </c>
      <c r="AE346" s="10" t="s">
        <v>765</v>
      </c>
      <c r="AF346" s="10" t="s">
        <v>55</v>
      </c>
      <c r="AG346" s="10" t="s">
        <v>88</v>
      </c>
      <c r="AH346" s="10" t="str">
        <f t="shared" si="29"/>
        <v>PGAE</v>
      </c>
      <c r="AI346" s="12" t="s">
        <v>766</v>
      </c>
      <c r="AJ346" s="12" t="str">
        <f>IFERROR(INDEX(Queue_Subname_list!$B$2:$B$598,MATCH($AI346,Queue_Subname_list!$A$2:$A$598,0),1),"not found")</f>
        <v>Borden</v>
      </c>
      <c r="AK346" s="12">
        <f>IFERROR(INDEX(Queue_Subname_list!$C$2:$C$598,MATCH($AI346,Queue_Subname_list!$A$2:$A$598,0),1),"not found")</f>
        <v>230</v>
      </c>
      <c r="AL346" s="12" cm="1">
        <f t="array" ref="AL346">IFERROR(MATCH(1,($AJ346=Substation_Info!$B$5:$B$322)*($AK346=Substation_Info!$C$5:$C$322),0),"notfound")</f>
        <v>20</v>
      </c>
      <c r="AM346" s="12">
        <f>IF($AL346="notfound",IFERROR(INDEX(Queue_Subname_list!$D$2:$D$594,MATCH($AI346,Queue_Subname_list!$A$2:$A$594,0),1),"not found"),0)</f>
        <v>0</v>
      </c>
      <c r="AN346" s="12">
        <f>IF($AL346="notfound",IFERROR(INDEX(Queue_Subname_list!$E$2:$E$594,MATCH($AI346,Queue_Subname_list!$A$2:$A$594,0),1),"not found"),0)</f>
        <v>0</v>
      </c>
      <c r="AO346" s="12" t="str" cm="1">
        <f t="array" ref="AO346">IF(AM346=0, "N/A",IFERROR(MATCH(1,($AM346=Substation_Info!$B$5:$B$322)*($AN346=Substation_Info!$C$5:$C$322),0),"notfound"))</f>
        <v>N/A</v>
      </c>
      <c r="AP346" s="12">
        <f t="shared" si="30"/>
        <v>1</v>
      </c>
      <c r="AQ346" s="11">
        <v>45809.291666666701</v>
      </c>
      <c r="AR346" s="11">
        <v>45809.291666666701</v>
      </c>
      <c r="AS346" s="10" t="s">
        <v>82</v>
      </c>
      <c r="AT346" s="10"/>
      <c r="AU346" s="10"/>
      <c r="AV346" s="10" t="s">
        <v>82</v>
      </c>
      <c r="AW346" s="10"/>
    </row>
    <row r="347" spans="1:49" s="26" customFormat="1" ht="25" x14ac:dyDescent="0.25">
      <c r="A347" s="32" t="s">
        <v>767</v>
      </c>
      <c r="B347" s="10">
        <v>1934</v>
      </c>
      <c r="C347" s="11">
        <v>44287</v>
      </c>
      <c r="D347" s="11">
        <v>44301.291666666701</v>
      </c>
      <c r="E347" s="10" t="s">
        <v>49</v>
      </c>
      <c r="F347" s="10" t="s">
        <v>585</v>
      </c>
      <c r="G347" s="10" t="s">
        <v>63</v>
      </c>
      <c r="H347" s="10" t="s">
        <v>74</v>
      </c>
      <c r="I347" s="10"/>
      <c r="J347" s="10" t="s">
        <v>70</v>
      </c>
      <c r="K347" s="10" t="s">
        <v>75</v>
      </c>
      <c r="L347" s="10"/>
      <c r="M347" s="10">
        <v>203.2</v>
      </c>
      <c r="N347" s="10">
        <v>203.2</v>
      </c>
      <c r="O347" s="10"/>
      <c r="P347" s="10">
        <v>200</v>
      </c>
      <c r="Q347" s="10" t="s">
        <v>65</v>
      </c>
      <c r="R347" s="10" t="s">
        <v>53</v>
      </c>
      <c r="S347" s="10" t="str" cm="1">
        <f t="array" ref="S347">IFERROR(INDEX(Queue_Subname_list!$K$3:$K$22,MATCH(1,($J347=Queue_Subname_list!$L$3:$L$22)*($K347=Queue_Subname_list!$M$3:$M$22)*($L347=Queue_Subname_list!$N$3:$N$22),0)),"Other")</f>
        <v>Solar-Hybrid</v>
      </c>
      <c r="T347" s="10">
        <f>IF(J347=Queue_Subname_list!$L$9,MIN(M347,P347),0)+IF(K347=Queue_Subname_list!$L$9,MIN(N347,P347),0)+IF(L347=Queue_Subname_list!$L$9,MIN(O347,P347),0)</f>
        <v>200</v>
      </c>
      <c r="U347" s="10">
        <f>IF(J347=Queue_Subname_list!$L$4,MIN(M347,P347),0)+IF(K347=Queue_Subname_list!$L$4,MIN(N347,P347),0)+IF(L347=Queue_Subname_list!$L$4,MIN(O347,P347),0)</f>
        <v>0</v>
      </c>
      <c r="V347" s="10">
        <f>IF(Q347="Energy Only",0,IF(S347="Wind Turbine",MIN(U347,P347),IF(OR(S347="Wind-Hybrid", S347="Wind-Solar-Hybrid"),MIN(MAX(P347-T347,0)/INDEX(Queue_Subname_list!$R$6:$T$6,1,MATCH(AH347,Queue_Subname_list!$R$4:$T$4,0)),U347),0)))</f>
        <v>0</v>
      </c>
      <c r="W347" s="10">
        <f t="shared" si="26"/>
        <v>0</v>
      </c>
      <c r="X347" s="10">
        <f>IF(AND(S347="Offshore Wind",OR(Q347="Full Capacity",Q347="Partial Capacity")),IF(J347=Queue_Subname_list!$L$5,M347,0)+IF(K347=Queue_Subname_list!$L$5,N347,0),0)</f>
        <v>0</v>
      </c>
      <c r="Y347" s="10">
        <f>IF(AND(S347="Offshore Wind",Q347="Energy Only"),IF(J347=Queue_Subname_list!$L$5,M347,0)+IF(K347=Queue_Subname_list!$L$5,N347,0),0)</f>
        <v>0</v>
      </c>
      <c r="Z347" s="10">
        <f>IF(J347=Queue_Subname_list!$L$8,MIN(M347,P347),0)+IF(K347=Queue_Subname_list!$L$8,MIN(N347,P347),0)+IF(L347=Queue_Subname_list!$L$8,MIN(O347,P347),0)</f>
        <v>200</v>
      </c>
      <c r="AA347" s="10">
        <f>IF(Q347="Energy Only",0,IF(S347="Solar",MIN(Z347,P347),IF(S347="Solar-Hybrid",MIN(MAX(P347-T347,0)/INDEX(Queue_Subname_list!$R$5:$T$5,1,MATCH(AH347,Queue_Subname_list!$R$4:$T$4,0)),MAX(P347-T347*0.5,0)/INDEX(Queue_Subname_list!$U$5:$W$5,1,MATCH(AH347,Queue_Subname_list!$U$4:$W$4,0)),Z347),0)))</f>
        <v>0</v>
      </c>
      <c r="AB347" s="10">
        <f t="shared" si="27"/>
        <v>200</v>
      </c>
      <c r="AC347" s="10">
        <f>IF(J347=Queue_Subname_list!$L$3,MIN(M347,P347),0)+IF(K347=Queue_Subname_list!$L$3,MIN(N347,P347),0)+IF(L347=Queue_Subname_list!$L$3,MIN(O347,P347),0)</f>
        <v>0</v>
      </c>
      <c r="AD347" s="10">
        <f t="shared" si="28"/>
        <v>0</v>
      </c>
      <c r="AE347" s="10" t="s">
        <v>765</v>
      </c>
      <c r="AF347" s="10" t="s">
        <v>55</v>
      </c>
      <c r="AG347" s="10" t="s">
        <v>88</v>
      </c>
      <c r="AH347" s="10" t="str">
        <f t="shared" si="29"/>
        <v>PGAE</v>
      </c>
      <c r="AI347" s="12" t="s">
        <v>766</v>
      </c>
      <c r="AJ347" s="12" t="str">
        <f>IFERROR(INDEX(Queue_Subname_list!$B$2:$B$598,MATCH($AI347,Queue_Subname_list!$A$2:$A$598,0),1),"not found")</f>
        <v>Borden</v>
      </c>
      <c r="AK347" s="12">
        <f>IFERROR(INDEX(Queue_Subname_list!$C$2:$C$598,MATCH($AI347,Queue_Subname_list!$A$2:$A$598,0),1),"not found")</f>
        <v>230</v>
      </c>
      <c r="AL347" s="12" cm="1">
        <f t="array" ref="AL347">IFERROR(MATCH(1,($AJ347=Substation_Info!$B$5:$B$322)*($AK347=Substation_Info!$C$5:$C$322),0),"notfound")</f>
        <v>20</v>
      </c>
      <c r="AM347" s="12">
        <f>IF($AL347="notfound",IFERROR(INDEX(Queue_Subname_list!$D$2:$D$594,MATCH($AI347,Queue_Subname_list!$A$2:$A$594,0),1),"not found"),0)</f>
        <v>0</v>
      </c>
      <c r="AN347" s="12">
        <f>IF($AL347="notfound",IFERROR(INDEX(Queue_Subname_list!$E$2:$E$594,MATCH($AI347,Queue_Subname_list!$A$2:$A$594,0),1),"not found"),0)</f>
        <v>0</v>
      </c>
      <c r="AO347" s="12" t="str" cm="1">
        <f t="array" ref="AO347">IF(AM347=0, "N/A",IFERROR(MATCH(1,($AM347=Substation_Info!$B$5:$B$322)*($AN347=Substation_Info!$C$5:$C$322),0),"notfound"))</f>
        <v>N/A</v>
      </c>
      <c r="AP347" s="12">
        <f t="shared" si="30"/>
        <v>1</v>
      </c>
      <c r="AQ347" s="11">
        <v>45627.333333333299</v>
      </c>
      <c r="AR347" s="11">
        <v>45627.333333333299</v>
      </c>
      <c r="AS347" s="10" t="s">
        <v>82</v>
      </c>
      <c r="AT347" s="10"/>
      <c r="AU347" s="10"/>
      <c r="AV347" s="10" t="s">
        <v>82</v>
      </c>
      <c r="AW347" s="10"/>
    </row>
    <row r="348" spans="1:49" s="26" customFormat="1" ht="25" x14ac:dyDescent="0.25">
      <c r="A348" s="32" t="s">
        <v>768</v>
      </c>
      <c r="B348" s="10">
        <v>1935</v>
      </c>
      <c r="C348" s="11">
        <v>44287</v>
      </c>
      <c r="D348" s="11">
        <v>44301.291666666701</v>
      </c>
      <c r="E348" s="10" t="s">
        <v>49</v>
      </c>
      <c r="F348" s="10" t="s">
        <v>585</v>
      </c>
      <c r="G348" s="10" t="s">
        <v>74</v>
      </c>
      <c r="H348" s="10" t="s">
        <v>63</v>
      </c>
      <c r="I348" s="10"/>
      <c r="J348" s="10" t="s">
        <v>75</v>
      </c>
      <c r="K348" s="10" t="s">
        <v>70</v>
      </c>
      <c r="L348" s="10"/>
      <c r="M348" s="10">
        <v>206.09100000000001</v>
      </c>
      <c r="N348" s="10">
        <v>206.09100000000001</v>
      </c>
      <c r="O348" s="10"/>
      <c r="P348" s="10">
        <v>200</v>
      </c>
      <c r="Q348" s="10" t="s">
        <v>65</v>
      </c>
      <c r="R348" s="10" t="s">
        <v>53</v>
      </c>
      <c r="S348" s="10" t="str" cm="1">
        <f t="array" ref="S348">IFERROR(INDEX(Queue_Subname_list!$K$3:$K$22,MATCH(1,($J348=Queue_Subname_list!$L$3:$L$22)*($K348=Queue_Subname_list!$M$3:$M$22)*($L348=Queue_Subname_list!$N$3:$N$22),0)),"Other")</f>
        <v>Solar-Hybrid</v>
      </c>
      <c r="T348" s="10">
        <f>IF(J348=Queue_Subname_list!$L$9,MIN(M348,P348),0)+IF(K348=Queue_Subname_list!$L$9,MIN(N348,P348),0)+IF(L348=Queue_Subname_list!$L$9,MIN(O348,P348),0)</f>
        <v>200</v>
      </c>
      <c r="U348" s="10">
        <f>IF(J348=Queue_Subname_list!$L$4,MIN(M348,P348),0)+IF(K348=Queue_Subname_list!$L$4,MIN(N348,P348),0)+IF(L348=Queue_Subname_list!$L$4,MIN(O348,P348),0)</f>
        <v>0</v>
      </c>
      <c r="V348" s="10">
        <f>IF(Q348="Energy Only",0,IF(S348="Wind Turbine",MIN(U348,P348),IF(OR(S348="Wind-Hybrid", S348="Wind-Solar-Hybrid"),MIN(MAX(P348-T348,0)/INDEX(Queue_Subname_list!$R$6:$T$6,1,MATCH(AH348,Queue_Subname_list!$R$4:$T$4,0)),U348),0)))</f>
        <v>0</v>
      </c>
      <c r="W348" s="10">
        <f t="shared" si="26"/>
        <v>0</v>
      </c>
      <c r="X348" s="10">
        <f>IF(AND(S348="Offshore Wind",OR(Q348="Full Capacity",Q348="Partial Capacity")),IF(J348=Queue_Subname_list!$L$5,M348,0)+IF(K348=Queue_Subname_list!$L$5,N348,0),0)</f>
        <v>0</v>
      </c>
      <c r="Y348" s="10">
        <f>IF(AND(S348="Offshore Wind",Q348="Energy Only"),IF(J348=Queue_Subname_list!$L$5,M348,0)+IF(K348=Queue_Subname_list!$L$5,N348,0),0)</f>
        <v>0</v>
      </c>
      <c r="Z348" s="10">
        <f>IF(J348=Queue_Subname_list!$L$8,MIN(M348,P348),0)+IF(K348=Queue_Subname_list!$L$8,MIN(N348,P348),0)+IF(L348=Queue_Subname_list!$L$8,MIN(O348,P348),0)</f>
        <v>200</v>
      </c>
      <c r="AA348" s="10">
        <f>IF(Q348="Energy Only",0,IF(S348="Solar",MIN(Z348,P348),IF(S348="Solar-Hybrid",MIN(MAX(P348-T348,0)/INDEX(Queue_Subname_list!$R$5:$T$5,1,MATCH(AH348,Queue_Subname_list!$R$4:$T$4,0)),MAX(P348-T348*0.5,0)/INDEX(Queue_Subname_list!$U$5:$W$5,1,MATCH(AH348,Queue_Subname_list!$U$4:$W$4,0)),Z348),0)))</f>
        <v>0</v>
      </c>
      <c r="AB348" s="10">
        <f t="shared" si="27"/>
        <v>200</v>
      </c>
      <c r="AC348" s="10">
        <f>IF(J348=Queue_Subname_list!$L$3,MIN(M348,P348),0)+IF(K348=Queue_Subname_list!$L$3,MIN(N348,P348),0)+IF(L348=Queue_Subname_list!$L$3,MIN(O348,P348),0)</f>
        <v>0</v>
      </c>
      <c r="AD348" s="10">
        <f t="shared" si="28"/>
        <v>0</v>
      </c>
      <c r="AE348" s="10" t="s">
        <v>375</v>
      </c>
      <c r="AF348" s="10" t="s">
        <v>55</v>
      </c>
      <c r="AG348" s="10" t="s">
        <v>88</v>
      </c>
      <c r="AH348" s="10" t="str">
        <f t="shared" si="29"/>
        <v>PGAE</v>
      </c>
      <c r="AI348" s="12" t="s">
        <v>769</v>
      </c>
      <c r="AJ348" s="12" t="str">
        <f>IFERROR(INDEX(Queue_Subname_list!$B$2:$B$598,MATCH($AI348,Queue_Subname_list!$A$2:$A$598,0),1),"not found")</f>
        <v>Tranquility</v>
      </c>
      <c r="AK348" s="12">
        <f>IFERROR(INDEX(Queue_Subname_list!$C$2:$C$598,MATCH($AI348,Queue_Subname_list!$A$2:$A$598,0),1),"not found")</f>
        <v>230</v>
      </c>
      <c r="AL348" s="12" cm="1">
        <f t="array" ref="AL348">IFERROR(MATCH(1,($AJ348=Substation_Info!$B$5:$B$322)*($AK348=Substation_Info!$C$5:$C$322),0),"notfound")</f>
        <v>288</v>
      </c>
      <c r="AM348" s="12">
        <f>IF($AL348="notfound",IFERROR(INDEX(Queue_Subname_list!$D$2:$D$594,MATCH($AI348,Queue_Subname_list!$A$2:$A$594,0),1),"not found"),0)</f>
        <v>0</v>
      </c>
      <c r="AN348" s="12">
        <f>IF($AL348="notfound",IFERROR(INDEX(Queue_Subname_list!$E$2:$E$594,MATCH($AI348,Queue_Subname_list!$A$2:$A$594,0),1),"not found"),0)</f>
        <v>0</v>
      </c>
      <c r="AO348" s="12" t="str" cm="1">
        <f t="array" ref="AO348">IF(AM348=0, "N/A",IFERROR(MATCH(1,($AM348=Substation_Info!$B$5:$B$322)*($AN348=Substation_Info!$C$5:$C$322),0),"notfound"))</f>
        <v>N/A</v>
      </c>
      <c r="AP348" s="12">
        <f t="shared" si="30"/>
        <v>1</v>
      </c>
      <c r="AQ348" s="11">
        <v>45597.291666666701</v>
      </c>
      <c r="AR348" s="11">
        <v>45597.291666666701</v>
      </c>
      <c r="AS348" s="10" t="s">
        <v>82</v>
      </c>
      <c r="AT348" s="10"/>
      <c r="AU348" s="10"/>
      <c r="AV348" s="10" t="s">
        <v>82</v>
      </c>
      <c r="AW348" s="10"/>
    </row>
    <row r="349" spans="1:49" s="26" customFormat="1" ht="25" x14ac:dyDescent="0.25">
      <c r="A349" s="32" t="s">
        <v>770</v>
      </c>
      <c r="B349" s="10">
        <v>1937</v>
      </c>
      <c r="C349" s="11">
        <v>44287</v>
      </c>
      <c r="D349" s="11">
        <v>44301.291666666701</v>
      </c>
      <c r="E349" s="10" t="s">
        <v>49</v>
      </c>
      <c r="F349" s="10" t="s">
        <v>585</v>
      </c>
      <c r="G349" s="10" t="s">
        <v>74</v>
      </c>
      <c r="H349" s="10" t="s">
        <v>63</v>
      </c>
      <c r="I349" s="10"/>
      <c r="J349" s="10" t="s">
        <v>75</v>
      </c>
      <c r="K349" s="10" t="s">
        <v>70</v>
      </c>
      <c r="L349" s="10"/>
      <c r="M349" s="10">
        <v>154.36199999999999</v>
      </c>
      <c r="N349" s="10">
        <v>154.36199999999999</v>
      </c>
      <c r="O349" s="10"/>
      <c r="P349" s="10">
        <v>150</v>
      </c>
      <c r="Q349" s="10" t="s">
        <v>65</v>
      </c>
      <c r="R349" s="10" t="s">
        <v>53</v>
      </c>
      <c r="S349" s="10" t="str" cm="1">
        <f t="array" ref="S349">IFERROR(INDEX(Queue_Subname_list!$K$3:$K$22,MATCH(1,($J349=Queue_Subname_list!$L$3:$L$22)*($K349=Queue_Subname_list!$M$3:$M$22)*($L349=Queue_Subname_list!$N$3:$N$22),0)),"Other")</f>
        <v>Solar-Hybrid</v>
      </c>
      <c r="T349" s="10">
        <f>IF(J349=Queue_Subname_list!$L$9,MIN(M349,P349),0)+IF(K349=Queue_Subname_list!$L$9,MIN(N349,P349),0)+IF(L349=Queue_Subname_list!$L$9,MIN(O349,P349),0)</f>
        <v>150</v>
      </c>
      <c r="U349" s="10">
        <f>IF(J349=Queue_Subname_list!$L$4,MIN(M349,P349),0)+IF(K349=Queue_Subname_list!$L$4,MIN(N349,P349),0)+IF(L349=Queue_Subname_list!$L$4,MIN(O349,P349),0)</f>
        <v>0</v>
      </c>
      <c r="V349" s="10">
        <f>IF(Q349="Energy Only",0,IF(S349="Wind Turbine",MIN(U349,P349),IF(OR(S349="Wind-Hybrid", S349="Wind-Solar-Hybrid"),MIN(MAX(P349-T349,0)/INDEX(Queue_Subname_list!$R$6:$T$6,1,MATCH(AH349,Queue_Subname_list!$R$4:$T$4,0)),U349),0)))</f>
        <v>0</v>
      </c>
      <c r="W349" s="10">
        <f t="shared" si="26"/>
        <v>0</v>
      </c>
      <c r="X349" s="10">
        <f>IF(AND(S349="Offshore Wind",OR(Q349="Full Capacity",Q349="Partial Capacity")),IF(J349=Queue_Subname_list!$L$5,M349,0)+IF(K349=Queue_Subname_list!$L$5,N349,0),0)</f>
        <v>0</v>
      </c>
      <c r="Y349" s="10">
        <f>IF(AND(S349="Offshore Wind",Q349="Energy Only"),IF(J349=Queue_Subname_list!$L$5,M349,0)+IF(K349=Queue_Subname_list!$L$5,N349,0),0)</f>
        <v>0</v>
      </c>
      <c r="Z349" s="10">
        <f>IF(J349=Queue_Subname_list!$L$8,MIN(M349,P349),0)+IF(K349=Queue_Subname_list!$L$8,MIN(N349,P349),0)+IF(L349=Queue_Subname_list!$L$8,MIN(O349,P349),0)</f>
        <v>150</v>
      </c>
      <c r="AA349" s="10">
        <f>IF(Q349="Energy Only",0,IF(S349="Solar",MIN(Z349,P349),IF(S349="Solar-Hybrid",MIN(MAX(P349-T349,0)/INDEX(Queue_Subname_list!$R$5:$T$5,1,MATCH(AH349,Queue_Subname_list!$R$4:$T$4,0)),MAX(P349-T349*0.5,0)/INDEX(Queue_Subname_list!$U$5:$W$5,1,MATCH(AH349,Queue_Subname_list!$U$4:$W$4,0)),Z349),0)))</f>
        <v>0</v>
      </c>
      <c r="AB349" s="10">
        <f t="shared" si="27"/>
        <v>150</v>
      </c>
      <c r="AC349" s="10">
        <f>IF(J349=Queue_Subname_list!$L$3,MIN(M349,P349),0)+IF(K349=Queue_Subname_list!$L$3,MIN(N349,P349),0)+IF(L349=Queue_Subname_list!$L$3,MIN(O349,P349),0)</f>
        <v>0</v>
      </c>
      <c r="AD349" s="10">
        <f t="shared" si="28"/>
        <v>0</v>
      </c>
      <c r="AE349" s="10" t="s">
        <v>124</v>
      </c>
      <c r="AF349" s="10" t="s">
        <v>55</v>
      </c>
      <c r="AG349" s="10" t="s">
        <v>88</v>
      </c>
      <c r="AH349" s="10" t="str">
        <f t="shared" si="29"/>
        <v>PGAE</v>
      </c>
      <c r="AI349" s="12" t="s">
        <v>771</v>
      </c>
      <c r="AJ349" s="12" t="str">
        <f>IFERROR(INDEX(Queue_Subname_list!$B$2:$B$598,MATCH($AI349,Queue_Subname_list!$A$2:$A$598,0),1),"not found")</f>
        <v>Le Grand</v>
      </c>
      <c r="AK349" s="12">
        <f>IFERROR(INDEX(Queue_Subname_list!$C$2:$C$598,MATCH($AI349,Queue_Subname_list!$A$2:$A$598,0),1),"not found")</f>
        <v>115</v>
      </c>
      <c r="AL349" s="12" cm="1">
        <f t="array" ref="AL349">IFERROR(MATCH(1,($AJ349=Substation_Info!$B$5:$B$322)*($AK349=Substation_Info!$C$5:$C$322),0),"notfound")</f>
        <v>139</v>
      </c>
      <c r="AM349" s="12">
        <f>IF($AL349="notfound",IFERROR(INDEX(Queue_Subname_list!$D$2:$D$594,MATCH($AI349,Queue_Subname_list!$A$2:$A$594,0),1),"not found"),0)</f>
        <v>0</v>
      </c>
      <c r="AN349" s="12">
        <f>IF($AL349="notfound",IFERROR(INDEX(Queue_Subname_list!$E$2:$E$594,MATCH($AI349,Queue_Subname_list!$A$2:$A$594,0),1),"not found"),0)</f>
        <v>0</v>
      </c>
      <c r="AO349" s="12" t="str" cm="1">
        <f t="array" ref="AO349">IF(AM349=0, "N/A",IFERROR(MATCH(1,($AM349=Substation_Info!$B$5:$B$322)*($AN349=Substation_Info!$C$5:$C$322),0),"notfound"))</f>
        <v>N/A</v>
      </c>
      <c r="AP349" s="12">
        <f t="shared" si="30"/>
        <v>1</v>
      </c>
      <c r="AQ349" s="11">
        <v>45597.291666666701</v>
      </c>
      <c r="AR349" s="11">
        <v>45597.291666666701</v>
      </c>
      <c r="AS349" s="10" t="s">
        <v>82</v>
      </c>
      <c r="AT349" s="10"/>
      <c r="AU349" s="10"/>
      <c r="AV349" s="10" t="s">
        <v>82</v>
      </c>
      <c r="AW349" s="10"/>
    </row>
    <row r="350" spans="1:49" s="26" customFormat="1" ht="25" x14ac:dyDescent="0.25">
      <c r="A350" s="32" t="s">
        <v>772</v>
      </c>
      <c r="B350" s="10">
        <v>1940</v>
      </c>
      <c r="C350" s="11">
        <v>44287</v>
      </c>
      <c r="D350" s="11">
        <v>44301.291666666701</v>
      </c>
      <c r="E350" s="10" t="s">
        <v>49</v>
      </c>
      <c r="F350" s="10" t="s">
        <v>585</v>
      </c>
      <c r="G350" s="10" t="s">
        <v>63</v>
      </c>
      <c r="H350" s="10" t="s">
        <v>74</v>
      </c>
      <c r="I350" s="10"/>
      <c r="J350" s="10" t="s">
        <v>70</v>
      </c>
      <c r="K350" s="10" t="s">
        <v>75</v>
      </c>
      <c r="L350" s="10"/>
      <c r="M350" s="10">
        <v>153</v>
      </c>
      <c r="N350" s="10">
        <v>153.30000000000001</v>
      </c>
      <c r="O350" s="10"/>
      <c r="P350" s="10">
        <v>150</v>
      </c>
      <c r="Q350" s="10" t="s">
        <v>65</v>
      </c>
      <c r="R350" s="10" t="s">
        <v>53</v>
      </c>
      <c r="S350" s="10" t="str" cm="1">
        <f t="array" ref="S350">IFERROR(INDEX(Queue_Subname_list!$K$3:$K$22,MATCH(1,($J350=Queue_Subname_list!$L$3:$L$22)*($K350=Queue_Subname_list!$M$3:$M$22)*($L350=Queue_Subname_list!$N$3:$N$22),0)),"Other")</f>
        <v>Solar-Hybrid</v>
      </c>
      <c r="T350" s="10">
        <f>IF(J350=Queue_Subname_list!$L$9,MIN(M350,P350),0)+IF(K350=Queue_Subname_list!$L$9,MIN(N350,P350),0)+IF(L350=Queue_Subname_list!$L$9,MIN(O350,P350),0)</f>
        <v>150</v>
      </c>
      <c r="U350" s="10">
        <f>IF(J350=Queue_Subname_list!$L$4,MIN(M350,P350),0)+IF(K350=Queue_Subname_list!$L$4,MIN(N350,P350),0)+IF(L350=Queue_Subname_list!$L$4,MIN(O350,P350),0)</f>
        <v>0</v>
      </c>
      <c r="V350" s="10">
        <f>IF(Q350="Energy Only",0,IF(S350="Wind Turbine",MIN(U350,P350),IF(OR(S350="Wind-Hybrid", S350="Wind-Solar-Hybrid"),MIN(MAX(P350-T350,0)/INDEX(Queue_Subname_list!$R$6:$T$6,1,MATCH(AH350,Queue_Subname_list!$R$4:$T$4,0)),U350),0)))</f>
        <v>0</v>
      </c>
      <c r="W350" s="10">
        <f t="shared" si="26"/>
        <v>0</v>
      </c>
      <c r="X350" s="10">
        <f>IF(AND(S350="Offshore Wind",OR(Q350="Full Capacity",Q350="Partial Capacity")),IF(J350=Queue_Subname_list!$L$5,M350,0)+IF(K350=Queue_Subname_list!$L$5,N350,0),0)</f>
        <v>0</v>
      </c>
      <c r="Y350" s="10">
        <f>IF(AND(S350="Offshore Wind",Q350="Energy Only"),IF(J350=Queue_Subname_list!$L$5,M350,0)+IF(K350=Queue_Subname_list!$L$5,N350,0),0)</f>
        <v>0</v>
      </c>
      <c r="Z350" s="10">
        <f>IF(J350=Queue_Subname_list!$L$8,MIN(M350,P350),0)+IF(K350=Queue_Subname_list!$L$8,MIN(N350,P350),0)+IF(L350=Queue_Subname_list!$L$8,MIN(O350,P350),0)</f>
        <v>150</v>
      </c>
      <c r="AA350" s="10">
        <f>IF(Q350="Energy Only",0,IF(S350="Solar",MIN(Z350,P350),IF(S350="Solar-Hybrid",MIN(MAX(P350-T350,0)/INDEX(Queue_Subname_list!$R$5:$T$5,1,MATCH(AH350,Queue_Subname_list!$R$4:$T$4,0)),MAX(P350-T350*0.5,0)/INDEX(Queue_Subname_list!$U$5:$W$5,1,MATCH(AH350,Queue_Subname_list!$U$4:$W$4,0)),Z350),0)))</f>
        <v>0</v>
      </c>
      <c r="AB350" s="10">
        <f t="shared" si="27"/>
        <v>150</v>
      </c>
      <c r="AC350" s="10">
        <f>IF(J350=Queue_Subname_list!$L$3,MIN(M350,P350),0)+IF(K350=Queue_Subname_list!$L$3,MIN(N350,P350),0)+IF(L350=Queue_Subname_list!$L$3,MIN(O350,P350),0)</f>
        <v>0</v>
      </c>
      <c r="AD350" s="10">
        <f t="shared" si="28"/>
        <v>0</v>
      </c>
      <c r="AE350" s="10" t="s">
        <v>375</v>
      </c>
      <c r="AF350" s="10" t="s">
        <v>55</v>
      </c>
      <c r="AG350" s="10" t="s">
        <v>88</v>
      </c>
      <c r="AH350" s="10" t="str">
        <f t="shared" si="29"/>
        <v>PGAE</v>
      </c>
      <c r="AI350" s="12" t="s">
        <v>773</v>
      </c>
      <c r="AJ350" s="12" t="str">
        <f>IFERROR(INDEX(Queue_Subname_list!$B$2:$B$598,MATCH($AI350,Queue_Subname_list!$A$2:$A$598,0),1),"not found")</f>
        <v>Mendota</v>
      </c>
      <c r="AK350" s="12">
        <f>IFERROR(INDEX(Queue_Subname_list!$C$2:$C$598,MATCH($AI350,Queue_Subname_list!$A$2:$A$598,0),1),"not found")</f>
        <v>115</v>
      </c>
      <c r="AL350" s="12" cm="1">
        <f t="array" ref="AL350">IFERROR(MATCH(1,($AJ350=Substation_Info!$B$5:$B$322)*($AK350=Substation_Info!$C$5:$C$322),0),"notfound")</f>
        <v>164</v>
      </c>
      <c r="AM350" s="12">
        <f>IF($AL350="notfound",IFERROR(INDEX(Queue_Subname_list!$D$2:$D$594,MATCH($AI350,Queue_Subname_list!$A$2:$A$594,0),1),"not found"),0)</f>
        <v>0</v>
      </c>
      <c r="AN350" s="12">
        <f>IF($AL350="notfound",IFERROR(INDEX(Queue_Subname_list!$E$2:$E$594,MATCH($AI350,Queue_Subname_list!$A$2:$A$594,0),1),"not found"),0)</f>
        <v>0</v>
      </c>
      <c r="AO350" s="12" t="str" cm="1">
        <f t="array" ref="AO350">IF(AM350=0, "N/A",IFERROR(MATCH(1,($AM350=Substation_Info!$B$5:$B$322)*($AN350=Substation_Info!$C$5:$C$322),0),"notfound"))</f>
        <v>N/A</v>
      </c>
      <c r="AP350" s="12">
        <f t="shared" si="30"/>
        <v>1</v>
      </c>
      <c r="AQ350" s="11">
        <v>45597.291666666701</v>
      </c>
      <c r="AR350" s="11">
        <v>45597.291666666701</v>
      </c>
      <c r="AS350" s="10" t="s">
        <v>82</v>
      </c>
      <c r="AT350" s="10"/>
      <c r="AU350" s="10"/>
      <c r="AV350" s="10" t="s">
        <v>82</v>
      </c>
      <c r="AW350" s="10"/>
    </row>
    <row r="351" spans="1:49" s="26" customFormat="1" ht="25" x14ac:dyDescent="0.25">
      <c r="A351" s="32" t="s">
        <v>774</v>
      </c>
      <c r="B351" s="10">
        <v>1943</v>
      </c>
      <c r="C351" s="11">
        <v>44288</v>
      </c>
      <c r="D351" s="11">
        <v>44301.291666666701</v>
      </c>
      <c r="E351" s="10" t="s">
        <v>49</v>
      </c>
      <c r="F351" s="10" t="s">
        <v>585</v>
      </c>
      <c r="G351" s="10" t="s">
        <v>74</v>
      </c>
      <c r="H351" s="10" t="s">
        <v>63</v>
      </c>
      <c r="I351" s="10"/>
      <c r="J351" s="10" t="s">
        <v>75</v>
      </c>
      <c r="K351" s="10" t="s">
        <v>70</v>
      </c>
      <c r="L351" s="10"/>
      <c r="M351" s="10">
        <v>1176.0999999999999</v>
      </c>
      <c r="N351" s="10">
        <v>1176.0999999999999</v>
      </c>
      <c r="O351" s="10"/>
      <c r="P351" s="10">
        <v>1150</v>
      </c>
      <c r="Q351" s="10" t="s">
        <v>65</v>
      </c>
      <c r="R351" s="10" t="s">
        <v>53</v>
      </c>
      <c r="S351" s="10" t="str" cm="1">
        <f t="array" ref="S351">IFERROR(INDEX(Queue_Subname_list!$K$3:$K$22,MATCH(1,($J351=Queue_Subname_list!$L$3:$L$22)*($K351=Queue_Subname_list!$M$3:$M$22)*($L351=Queue_Subname_list!$N$3:$N$22),0)),"Other")</f>
        <v>Solar-Hybrid</v>
      </c>
      <c r="T351" s="10">
        <f>IF(J351=Queue_Subname_list!$L$9,MIN(M351,P351),0)+IF(K351=Queue_Subname_list!$L$9,MIN(N351,P351),0)+IF(L351=Queue_Subname_list!$L$9,MIN(O351,P351),0)</f>
        <v>1150</v>
      </c>
      <c r="U351" s="10">
        <f>IF(J351=Queue_Subname_list!$L$4,MIN(M351,P351),0)+IF(K351=Queue_Subname_list!$L$4,MIN(N351,P351),0)+IF(L351=Queue_Subname_list!$L$4,MIN(O351,P351),0)</f>
        <v>0</v>
      </c>
      <c r="V351" s="10">
        <f>IF(Q351="Energy Only",0,IF(S351="Wind Turbine",MIN(U351,P351),IF(OR(S351="Wind-Hybrid", S351="Wind-Solar-Hybrid"),MIN(MAX(P351-T351,0)/INDEX(Queue_Subname_list!$R$6:$T$6,1,MATCH(AH351,Queue_Subname_list!$R$4:$T$4,0)),U351),0)))</f>
        <v>0</v>
      </c>
      <c r="W351" s="10">
        <f t="shared" si="26"/>
        <v>0</v>
      </c>
      <c r="X351" s="10">
        <f>IF(AND(S351="Offshore Wind",OR(Q351="Full Capacity",Q351="Partial Capacity")),IF(J351=Queue_Subname_list!$L$5,M351,0)+IF(K351=Queue_Subname_list!$L$5,N351,0),0)</f>
        <v>0</v>
      </c>
      <c r="Y351" s="10">
        <f>IF(AND(S351="Offshore Wind",Q351="Energy Only"),IF(J351=Queue_Subname_list!$L$5,M351,0)+IF(K351=Queue_Subname_list!$L$5,N351,0),0)</f>
        <v>0</v>
      </c>
      <c r="Z351" s="10">
        <f>IF(J351=Queue_Subname_list!$L$8,MIN(M351,P351),0)+IF(K351=Queue_Subname_list!$L$8,MIN(N351,P351),0)+IF(L351=Queue_Subname_list!$L$8,MIN(O351,P351),0)</f>
        <v>1150</v>
      </c>
      <c r="AA351" s="10">
        <f>IF(Q351="Energy Only",0,IF(S351="Solar",MIN(Z351,P351),IF(S351="Solar-Hybrid",MIN(MAX(P351-T351,0)/INDEX(Queue_Subname_list!$R$5:$T$5,1,MATCH(AH351,Queue_Subname_list!$R$4:$T$4,0)),MAX(P351-T351*0.5,0)/INDEX(Queue_Subname_list!$U$5:$W$5,1,MATCH(AH351,Queue_Subname_list!$U$4:$W$4,0)),Z351),0)))</f>
        <v>0</v>
      </c>
      <c r="AB351" s="10">
        <f t="shared" si="27"/>
        <v>1150</v>
      </c>
      <c r="AC351" s="10">
        <f>IF(J351=Queue_Subname_list!$L$3,MIN(M351,P351),0)+IF(K351=Queue_Subname_list!$L$3,MIN(N351,P351),0)+IF(L351=Queue_Subname_list!$L$3,MIN(O351,P351),0)</f>
        <v>0</v>
      </c>
      <c r="AD351" s="10">
        <f t="shared" si="28"/>
        <v>0</v>
      </c>
      <c r="AE351" s="10" t="s">
        <v>124</v>
      </c>
      <c r="AF351" s="10" t="s">
        <v>55</v>
      </c>
      <c r="AG351" s="10" t="s">
        <v>88</v>
      </c>
      <c r="AH351" s="10" t="str">
        <f t="shared" si="29"/>
        <v>PGAE</v>
      </c>
      <c r="AI351" s="12" t="s">
        <v>775</v>
      </c>
      <c r="AJ351" s="12" t="str">
        <f>IFERROR(INDEX(Queue_Subname_list!$B$2:$B$598,MATCH($AI351,Queue_Subname_list!$A$2:$A$598,0),1),"not found")</f>
        <v>Los Banos</v>
      </c>
      <c r="AK351" s="12">
        <f>IFERROR(INDEX(Queue_Subname_list!$C$2:$C$598,MATCH($AI351,Queue_Subname_list!$A$2:$A$598,0),1),"not found")</f>
        <v>500</v>
      </c>
      <c r="AL351" s="12" cm="1">
        <f t="array" ref="AL351">IFERROR(MATCH(1,($AJ351=Substation_Info!$B$5:$B$322)*($AK351=Substation_Info!$C$5:$C$322),0),"notfound")</f>
        <v>149</v>
      </c>
      <c r="AM351" s="12">
        <f>IF($AL351="notfound",IFERROR(INDEX(Queue_Subname_list!$D$2:$D$594,MATCH($AI351,Queue_Subname_list!$A$2:$A$594,0),1),"not found"),0)</f>
        <v>0</v>
      </c>
      <c r="AN351" s="12">
        <f>IF($AL351="notfound",IFERROR(INDEX(Queue_Subname_list!$E$2:$E$594,MATCH($AI351,Queue_Subname_list!$A$2:$A$594,0),1),"not found"),0)</f>
        <v>0</v>
      </c>
      <c r="AO351" s="12" t="str" cm="1">
        <f t="array" ref="AO351">IF(AM351=0, "N/A",IFERROR(MATCH(1,($AM351=Substation_Info!$B$5:$B$322)*($AN351=Substation_Info!$C$5:$C$322),0),"notfound"))</f>
        <v>N/A</v>
      </c>
      <c r="AP351" s="12">
        <f t="shared" si="30"/>
        <v>1</v>
      </c>
      <c r="AQ351" s="11">
        <v>46539.291666666701</v>
      </c>
      <c r="AR351" s="11">
        <v>46539.291666666701</v>
      </c>
      <c r="AS351" s="10" t="s">
        <v>82</v>
      </c>
      <c r="AT351" s="10"/>
      <c r="AU351" s="10"/>
      <c r="AV351" s="10" t="s">
        <v>82</v>
      </c>
      <c r="AW351" s="10"/>
    </row>
    <row r="352" spans="1:49" s="26" customFormat="1" ht="25" x14ac:dyDescent="0.25">
      <c r="A352" s="32" t="s">
        <v>776</v>
      </c>
      <c r="B352" s="10">
        <v>1944</v>
      </c>
      <c r="C352" s="11">
        <v>44288</v>
      </c>
      <c r="D352" s="11">
        <v>44301.291666666701</v>
      </c>
      <c r="E352" s="10" t="s">
        <v>49</v>
      </c>
      <c r="F352" s="10" t="s">
        <v>585</v>
      </c>
      <c r="G352" s="10" t="s">
        <v>63</v>
      </c>
      <c r="H352" s="10" t="s">
        <v>74</v>
      </c>
      <c r="I352" s="10"/>
      <c r="J352" s="10" t="s">
        <v>70</v>
      </c>
      <c r="K352" s="10" t="s">
        <v>75</v>
      </c>
      <c r="L352" s="10"/>
      <c r="M352" s="10">
        <v>561.5</v>
      </c>
      <c r="N352" s="10">
        <v>561.5</v>
      </c>
      <c r="O352" s="10"/>
      <c r="P352" s="10">
        <v>550</v>
      </c>
      <c r="Q352" s="10" t="s">
        <v>65</v>
      </c>
      <c r="R352" s="10" t="s">
        <v>53</v>
      </c>
      <c r="S352" s="10" t="str" cm="1">
        <f t="array" ref="S352">IFERROR(INDEX(Queue_Subname_list!$K$3:$K$22,MATCH(1,($J352=Queue_Subname_list!$L$3:$L$22)*($K352=Queue_Subname_list!$M$3:$M$22)*($L352=Queue_Subname_list!$N$3:$N$22),0)),"Other")</f>
        <v>Solar-Hybrid</v>
      </c>
      <c r="T352" s="10">
        <f>IF(J352=Queue_Subname_list!$L$9,MIN(M352,P352),0)+IF(K352=Queue_Subname_list!$L$9,MIN(N352,P352),0)+IF(L352=Queue_Subname_list!$L$9,MIN(O352,P352),0)</f>
        <v>550</v>
      </c>
      <c r="U352" s="10">
        <f>IF(J352=Queue_Subname_list!$L$4,MIN(M352,P352),0)+IF(K352=Queue_Subname_list!$L$4,MIN(N352,P352),0)+IF(L352=Queue_Subname_list!$L$4,MIN(O352,P352),0)</f>
        <v>0</v>
      </c>
      <c r="V352" s="10">
        <f>IF(Q352="Energy Only",0,IF(S352="Wind Turbine",MIN(U352,P352),IF(OR(S352="Wind-Hybrid", S352="Wind-Solar-Hybrid"),MIN(MAX(P352-T352,0)/INDEX(Queue_Subname_list!$R$6:$T$6,1,MATCH(AH352,Queue_Subname_list!$R$4:$T$4,0)),U352),0)))</f>
        <v>0</v>
      </c>
      <c r="W352" s="10">
        <f t="shared" si="26"/>
        <v>0</v>
      </c>
      <c r="X352" s="10">
        <f>IF(AND(S352="Offshore Wind",OR(Q352="Full Capacity",Q352="Partial Capacity")),IF(J352=Queue_Subname_list!$L$5,M352,0)+IF(K352=Queue_Subname_list!$L$5,N352,0),0)</f>
        <v>0</v>
      </c>
      <c r="Y352" s="10">
        <f>IF(AND(S352="Offshore Wind",Q352="Energy Only"),IF(J352=Queue_Subname_list!$L$5,M352,0)+IF(K352=Queue_Subname_list!$L$5,N352,0),0)</f>
        <v>0</v>
      </c>
      <c r="Z352" s="10">
        <f>IF(J352=Queue_Subname_list!$L$8,MIN(M352,P352),0)+IF(K352=Queue_Subname_list!$L$8,MIN(N352,P352),0)+IF(L352=Queue_Subname_list!$L$8,MIN(O352,P352),0)</f>
        <v>550</v>
      </c>
      <c r="AA352" s="10">
        <f>IF(Q352="Energy Only",0,IF(S352="Solar",MIN(Z352,P352),IF(S352="Solar-Hybrid",MIN(MAX(P352-T352,0)/INDEX(Queue_Subname_list!$R$5:$T$5,1,MATCH(AH352,Queue_Subname_list!$R$4:$T$4,0)),MAX(P352-T352*0.5,0)/INDEX(Queue_Subname_list!$U$5:$W$5,1,MATCH(AH352,Queue_Subname_list!$U$4:$W$4,0)),Z352),0)))</f>
        <v>0</v>
      </c>
      <c r="AB352" s="10">
        <f t="shared" si="27"/>
        <v>550</v>
      </c>
      <c r="AC352" s="10">
        <f>IF(J352=Queue_Subname_list!$L$3,MIN(M352,P352),0)+IF(K352=Queue_Subname_list!$L$3,MIN(N352,P352),0)+IF(L352=Queue_Subname_list!$L$3,MIN(O352,P352),0)</f>
        <v>0</v>
      </c>
      <c r="AD352" s="10">
        <f t="shared" si="28"/>
        <v>0</v>
      </c>
      <c r="AE352" s="10" t="s">
        <v>124</v>
      </c>
      <c r="AF352" s="10" t="s">
        <v>55</v>
      </c>
      <c r="AG352" s="10" t="s">
        <v>88</v>
      </c>
      <c r="AH352" s="10" t="str">
        <f t="shared" si="29"/>
        <v>PGAE</v>
      </c>
      <c r="AI352" s="12" t="s">
        <v>775</v>
      </c>
      <c r="AJ352" s="12" t="str">
        <f>IFERROR(INDEX(Queue_Subname_list!$B$2:$B$598,MATCH($AI352,Queue_Subname_list!$A$2:$A$598,0),1),"not found")</f>
        <v>Los Banos</v>
      </c>
      <c r="AK352" s="12">
        <f>IFERROR(INDEX(Queue_Subname_list!$C$2:$C$598,MATCH($AI352,Queue_Subname_list!$A$2:$A$598,0),1),"not found")</f>
        <v>500</v>
      </c>
      <c r="AL352" s="12" cm="1">
        <f t="array" ref="AL352">IFERROR(MATCH(1,($AJ352=Substation_Info!$B$5:$B$322)*($AK352=Substation_Info!$C$5:$C$322),0),"notfound")</f>
        <v>149</v>
      </c>
      <c r="AM352" s="12">
        <f>IF($AL352="notfound",IFERROR(INDEX(Queue_Subname_list!$D$2:$D$594,MATCH($AI352,Queue_Subname_list!$A$2:$A$594,0),1),"not found"),0)</f>
        <v>0</v>
      </c>
      <c r="AN352" s="12">
        <f>IF($AL352="notfound",IFERROR(INDEX(Queue_Subname_list!$E$2:$E$594,MATCH($AI352,Queue_Subname_list!$A$2:$A$594,0),1),"not found"),0)</f>
        <v>0</v>
      </c>
      <c r="AO352" s="12" t="str" cm="1">
        <f t="array" ref="AO352">IF(AM352=0, "N/A",IFERROR(MATCH(1,($AM352=Substation_Info!$B$5:$B$322)*($AN352=Substation_Info!$C$5:$C$322),0),"notfound"))</f>
        <v>N/A</v>
      </c>
      <c r="AP352" s="12">
        <f t="shared" si="30"/>
        <v>1</v>
      </c>
      <c r="AQ352" s="11">
        <v>46539.291666666701</v>
      </c>
      <c r="AR352" s="11">
        <v>46539.291666666701</v>
      </c>
      <c r="AS352" s="10" t="s">
        <v>82</v>
      </c>
      <c r="AT352" s="10"/>
      <c r="AU352" s="10"/>
      <c r="AV352" s="10" t="s">
        <v>82</v>
      </c>
      <c r="AW352" s="10"/>
    </row>
    <row r="353" spans="1:49" s="26" customFormat="1" ht="25" x14ac:dyDescent="0.25">
      <c r="A353" s="32" t="s">
        <v>777</v>
      </c>
      <c r="B353" s="10">
        <v>1946</v>
      </c>
      <c r="C353" s="11">
        <v>44292</v>
      </c>
      <c r="D353" s="11">
        <v>44301.291666666701</v>
      </c>
      <c r="E353" s="10" t="s">
        <v>49</v>
      </c>
      <c r="F353" s="10" t="s">
        <v>585</v>
      </c>
      <c r="G353" s="10" t="s">
        <v>63</v>
      </c>
      <c r="H353" s="10"/>
      <c r="I353" s="10"/>
      <c r="J353" s="10" t="s">
        <v>70</v>
      </c>
      <c r="K353" s="10"/>
      <c r="L353" s="10"/>
      <c r="M353" s="10">
        <v>101.1</v>
      </c>
      <c r="N353" s="10"/>
      <c r="O353" s="10"/>
      <c r="P353" s="10">
        <v>100</v>
      </c>
      <c r="Q353" s="10" t="s">
        <v>65</v>
      </c>
      <c r="R353" s="10"/>
      <c r="S353" s="10" t="str" cm="1">
        <f t="array" ref="S353">IFERROR(INDEX(Queue_Subname_list!$K$3:$K$22,MATCH(1,($J353=Queue_Subname_list!$L$3:$L$22)*($K353=Queue_Subname_list!$M$3:$M$22)*($L353=Queue_Subname_list!$N$3:$N$22),0)),"Other")</f>
        <v>Battery</v>
      </c>
      <c r="T353" s="10">
        <f>IF(J353=Queue_Subname_list!$L$9,MIN(M353,P353),0)+IF(K353=Queue_Subname_list!$L$9,MIN(N353,P353),0)+IF(L353=Queue_Subname_list!$L$9,MIN(O353,P353),0)</f>
        <v>100</v>
      </c>
      <c r="U353" s="10">
        <f>IF(J353=Queue_Subname_list!$L$4,MIN(M353,P353),0)+IF(K353=Queue_Subname_list!$L$4,MIN(N353,P353),0)+IF(L353=Queue_Subname_list!$L$4,MIN(O353,P353),0)</f>
        <v>0</v>
      </c>
      <c r="V353" s="10">
        <f>IF(Q353="Energy Only",0,IF(S353="Wind Turbine",MIN(U353,P353),IF(OR(S353="Wind-Hybrid", S353="Wind-Solar-Hybrid"),MIN(MAX(P353-T353,0)/INDEX(Queue_Subname_list!$R$6:$T$6,1,MATCH(AH353,Queue_Subname_list!$R$4:$T$4,0)),U353),0)))</f>
        <v>0</v>
      </c>
      <c r="W353" s="10">
        <f t="shared" si="26"/>
        <v>0</v>
      </c>
      <c r="X353" s="10">
        <f>IF(AND(S353="Offshore Wind",OR(Q353="Full Capacity",Q353="Partial Capacity")),IF(J353=Queue_Subname_list!$L$5,M353,0)+IF(K353=Queue_Subname_list!$L$5,N353,0),0)</f>
        <v>0</v>
      </c>
      <c r="Y353" s="10">
        <f>IF(AND(S353="Offshore Wind",Q353="Energy Only"),IF(J353=Queue_Subname_list!$L$5,M353,0)+IF(K353=Queue_Subname_list!$L$5,N353,0),0)</f>
        <v>0</v>
      </c>
      <c r="Z353" s="10">
        <f>IF(J353=Queue_Subname_list!$L$8,MIN(M353,P353),0)+IF(K353=Queue_Subname_list!$L$8,MIN(N353,P353),0)+IF(L353=Queue_Subname_list!$L$8,MIN(O353,P353),0)</f>
        <v>0</v>
      </c>
      <c r="AA353" s="10">
        <f>IF(Q353="Energy Only",0,IF(S353="Solar",MIN(Z353,P353),IF(S353="Solar-Hybrid",MIN(MAX(P353-T353,0)/INDEX(Queue_Subname_list!$R$5:$T$5,1,MATCH(AH353,Queue_Subname_list!$R$4:$T$4,0)),MAX(P353-T353*0.5,0)/INDEX(Queue_Subname_list!$U$5:$W$5,1,MATCH(AH353,Queue_Subname_list!$U$4:$W$4,0)),Z353),0)))</f>
        <v>0</v>
      </c>
      <c r="AB353" s="10">
        <f t="shared" si="27"/>
        <v>0</v>
      </c>
      <c r="AC353" s="10">
        <f>IF(J353=Queue_Subname_list!$L$3,MIN(M353,P353),0)+IF(K353=Queue_Subname_list!$L$3,MIN(N353,P353),0)+IF(L353=Queue_Subname_list!$L$3,MIN(O353,P353),0)</f>
        <v>0</v>
      </c>
      <c r="AD353" s="10">
        <f t="shared" si="28"/>
        <v>0</v>
      </c>
      <c r="AE353" s="10" t="s">
        <v>124</v>
      </c>
      <c r="AF353" s="10" t="s">
        <v>55</v>
      </c>
      <c r="AG353" s="10" t="s">
        <v>88</v>
      </c>
      <c r="AH353" s="10" t="str">
        <f t="shared" si="29"/>
        <v>PGAE</v>
      </c>
      <c r="AI353" s="12" t="s">
        <v>771</v>
      </c>
      <c r="AJ353" s="12" t="str">
        <f>IFERROR(INDEX(Queue_Subname_list!$B$2:$B$598,MATCH($AI353,Queue_Subname_list!$A$2:$A$598,0),1),"not found")</f>
        <v>Le Grand</v>
      </c>
      <c r="AK353" s="12">
        <f>IFERROR(INDEX(Queue_Subname_list!$C$2:$C$598,MATCH($AI353,Queue_Subname_list!$A$2:$A$598,0),1),"not found")</f>
        <v>115</v>
      </c>
      <c r="AL353" s="12" cm="1">
        <f t="array" ref="AL353">IFERROR(MATCH(1,($AJ353=Substation_Info!$B$5:$B$322)*($AK353=Substation_Info!$C$5:$C$322),0),"notfound")</f>
        <v>139</v>
      </c>
      <c r="AM353" s="12">
        <f>IF($AL353="notfound",IFERROR(INDEX(Queue_Subname_list!$D$2:$D$594,MATCH($AI353,Queue_Subname_list!$A$2:$A$594,0),1),"not found"),0)</f>
        <v>0</v>
      </c>
      <c r="AN353" s="12">
        <f>IF($AL353="notfound",IFERROR(INDEX(Queue_Subname_list!$E$2:$E$594,MATCH($AI353,Queue_Subname_list!$A$2:$A$594,0),1),"not found"),0)</f>
        <v>0</v>
      </c>
      <c r="AO353" s="12" t="str" cm="1">
        <f t="array" ref="AO353">IF(AM353=0, "N/A",IFERROR(MATCH(1,($AM353=Substation_Info!$B$5:$B$322)*($AN353=Substation_Info!$C$5:$C$322),0),"notfound"))</f>
        <v>N/A</v>
      </c>
      <c r="AP353" s="12">
        <f t="shared" si="30"/>
        <v>1</v>
      </c>
      <c r="AQ353" s="11">
        <v>45658.333333333299</v>
      </c>
      <c r="AR353" s="11">
        <v>45658.333333333299</v>
      </c>
      <c r="AS353" s="10" t="s">
        <v>82</v>
      </c>
      <c r="AT353" s="10"/>
      <c r="AU353" s="10"/>
      <c r="AV353" s="10" t="s">
        <v>82</v>
      </c>
      <c r="AW353" s="10"/>
    </row>
    <row r="354" spans="1:49" s="26" customFormat="1" ht="25" x14ac:dyDescent="0.25">
      <c r="A354" s="32" t="s">
        <v>778</v>
      </c>
      <c r="B354" s="10">
        <v>1947</v>
      </c>
      <c r="C354" s="11">
        <v>44292</v>
      </c>
      <c r="D354" s="11">
        <v>44301.291666666701</v>
      </c>
      <c r="E354" s="10" t="s">
        <v>49</v>
      </c>
      <c r="F354" s="10" t="s">
        <v>585</v>
      </c>
      <c r="G354" s="10" t="s">
        <v>63</v>
      </c>
      <c r="H354" s="10"/>
      <c r="I354" s="10"/>
      <c r="J354" s="10" t="s">
        <v>70</v>
      </c>
      <c r="K354" s="10"/>
      <c r="L354" s="10"/>
      <c r="M354" s="10">
        <v>100.93</v>
      </c>
      <c r="N354" s="10"/>
      <c r="O354" s="10"/>
      <c r="P354" s="10">
        <v>100</v>
      </c>
      <c r="Q354" s="10" t="s">
        <v>65</v>
      </c>
      <c r="R354" s="10"/>
      <c r="S354" s="10" t="str" cm="1">
        <f t="array" ref="S354">IFERROR(INDEX(Queue_Subname_list!$K$3:$K$22,MATCH(1,($J354=Queue_Subname_list!$L$3:$L$22)*($K354=Queue_Subname_list!$M$3:$M$22)*($L354=Queue_Subname_list!$N$3:$N$22),0)),"Other")</f>
        <v>Battery</v>
      </c>
      <c r="T354" s="10">
        <f>IF(J354=Queue_Subname_list!$L$9,MIN(M354,P354),0)+IF(K354=Queue_Subname_list!$L$9,MIN(N354,P354),0)+IF(L354=Queue_Subname_list!$L$9,MIN(O354,P354),0)</f>
        <v>100</v>
      </c>
      <c r="U354" s="10">
        <f>IF(J354=Queue_Subname_list!$L$4,MIN(M354,P354),0)+IF(K354=Queue_Subname_list!$L$4,MIN(N354,P354),0)+IF(L354=Queue_Subname_list!$L$4,MIN(O354,P354),0)</f>
        <v>0</v>
      </c>
      <c r="V354" s="10">
        <f>IF(Q354="Energy Only",0,IF(S354="Wind Turbine",MIN(U354,P354),IF(OR(S354="Wind-Hybrid", S354="Wind-Solar-Hybrid"),MIN(MAX(P354-T354,0)/INDEX(Queue_Subname_list!$R$6:$T$6,1,MATCH(AH354,Queue_Subname_list!$R$4:$T$4,0)),U354),0)))</f>
        <v>0</v>
      </c>
      <c r="W354" s="10">
        <f t="shared" si="26"/>
        <v>0</v>
      </c>
      <c r="X354" s="10">
        <f>IF(AND(S354="Offshore Wind",OR(Q354="Full Capacity",Q354="Partial Capacity")),IF(J354=Queue_Subname_list!$L$5,M354,0)+IF(K354=Queue_Subname_list!$L$5,N354,0),0)</f>
        <v>0</v>
      </c>
      <c r="Y354" s="10">
        <f>IF(AND(S354="Offshore Wind",Q354="Energy Only"),IF(J354=Queue_Subname_list!$L$5,M354,0)+IF(K354=Queue_Subname_list!$L$5,N354,0),0)</f>
        <v>0</v>
      </c>
      <c r="Z354" s="10">
        <f>IF(J354=Queue_Subname_list!$L$8,MIN(M354,P354),0)+IF(K354=Queue_Subname_list!$L$8,MIN(N354,P354),0)+IF(L354=Queue_Subname_list!$L$8,MIN(O354,P354),0)</f>
        <v>0</v>
      </c>
      <c r="AA354" s="10">
        <f>IF(Q354="Energy Only",0,IF(S354="Solar",MIN(Z354,P354),IF(S354="Solar-Hybrid",MIN(MAX(P354-T354,0)/INDEX(Queue_Subname_list!$R$5:$T$5,1,MATCH(AH354,Queue_Subname_list!$R$4:$T$4,0)),MAX(P354-T354*0.5,0)/INDEX(Queue_Subname_list!$U$5:$W$5,1,MATCH(AH354,Queue_Subname_list!$U$4:$W$4,0)),Z354),0)))</f>
        <v>0</v>
      </c>
      <c r="AB354" s="10">
        <f t="shared" si="27"/>
        <v>0</v>
      </c>
      <c r="AC354" s="10">
        <f>IF(J354=Queue_Subname_list!$L$3,MIN(M354,P354),0)+IF(K354=Queue_Subname_list!$L$3,MIN(N354,P354),0)+IF(L354=Queue_Subname_list!$L$3,MIN(O354,P354),0)</f>
        <v>0</v>
      </c>
      <c r="AD354" s="10">
        <f t="shared" si="28"/>
        <v>0</v>
      </c>
      <c r="AE354" s="10" t="s">
        <v>136</v>
      </c>
      <c r="AF354" s="10" t="s">
        <v>55</v>
      </c>
      <c r="AG354" s="10" t="s">
        <v>88</v>
      </c>
      <c r="AH354" s="10" t="str">
        <f t="shared" si="29"/>
        <v>PGAE</v>
      </c>
      <c r="AI354" s="12" t="s">
        <v>779</v>
      </c>
      <c r="AJ354" s="12" t="str">
        <f>IFERROR(INDEX(Queue_Subname_list!$B$2:$B$598,MATCH($AI354,Queue_Subname_list!$A$2:$A$598,0),1),"not found")</f>
        <v>Huron</v>
      </c>
      <c r="AK354" s="12">
        <f>IFERROR(INDEX(Queue_Subname_list!$C$2:$C$598,MATCH($AI354,Queue_Subname_list!$A$2:$A$598,0),1),"not found")</f>
        <v>70</v>
      </c>
      <c r="AL354" s="12" t="str" cm="1">
        <f t="array" ref="AL354">IFERROR(MATCH(1,($AJ354=Substation_Info!$B$5:$B$322)*($AK354=Substation_Info!$C$5:$C$322),0),"notfound")</f>
        <v>notfound</v>
      </c>
      <c r="AM354" s="12" t="str">
        <f>IF($AL354="notfound",IFERROR(INDEX(Queue_Subname_list!$D$2:$D$594,MATCH($AI354,Queue_Subname_list!$A$2:$A$594,0),1),"not found"),0)</f>
        <v>Gates</v>
      </c>
      <c r="AN354" s="12">
        <f>IF($AL354="notfound",IFERROR(INDEX(Queue_Subname_list!$E$2:$E$594,MATCH($AI354,Queue_Subname_list!$A$2:$A$594,0),1),"not found"),0)</f>
        <v>230</v>
      </c>
      <c r="AO354" s="12" cm="1">
        <f t="array" ref="AO354">IF(AM354=0, "N/A",IFERROR(MATCH(1,($AM354=Substation_Info!$B$5:$B$322)*($AN354=Substation_Info!$C$5:$C$322),0),"notfound"))</f>
        <v>86</v>
      </c>
      <c r="AP354" s="12">
        <f t="shared" si="30"/>
        <v>1</v>
      </c>
      <c r="AQ354" s="11">
        <v>45658.333333333299</v>
      </c>
      <c r="AR354" s="11">
        <v>45658.333333333299</v>
      </c>
      <c r="AS354" s="10" t="s">
        <v>82</v>
      </c>
      <c r="AT354" s="10"/>
      <c r="AU354" s="10"/>
      <c r="AV354" s="10" t="s">
        <v>82</v>
      </c>
      <c r="AW354" s="10"/>
    </row>
    <row r="355" spans="1:49" s="26" customFormat="1" ht="25" x14ac:dyDescent="0.25">
      <c r="A355" s="32" t="s">
        <v>780</v>
      </c>
      <c r="B355" s="10">
        <v>1948</v>
      </c>
      <c r="C355" s="11">
        <v>44291</v>
      </c>
      <c r="D355" s="11">
        <v>44301.291666666701</v>
      </c>
      <c r="E355" s="10" t="s">
        <v>49</v>
      </c>
      <c r="F355" s="10" t="s">
        <v>585</v>
      </c>
      <c r="G355" s="10" t="s">
        <v>63</v>
      </c>
      <c r="H355" s="10"/>
      <c r="I355" s="10"/>
      <c r="J355" s="10" t="s">
        <v>70</v>
      </c>
      <c r="K355" s="10"/>
      <c r="L355" s="10"/>
      <c r="M355" s="10">
        <v>151.41999999999999</v>
      </c>
      <c r="N355" s="10"/>
      <c r="O355" s="10"/>
      <c r="P355" s="10">
        <v>150</v>
      </c>
      <c r="Q355" s="10" t="s">
        <v>65</v>
      </c>
      <c r="R355" s="10"/>
      <c r="S355" s="10" t="str" cm="1">
        <f t="array" ref="S355">IFERROR(INDEX(Queue_Subname_list!$K$3:$K$22,MATCH(1,($J355=Queue_Subname_list!$L$3:$L$22)*($K355=Queue_Subname_list!$M$3:$M$22)*($L355=Queue_Subname_list!$N$3:$N$22),0)),"Other")</f>
        <v>Battery</v>
      </c>
      <c r="T355" s="10">
        <f>IF(J355=Queue_Subname_list!$L$9,MIN(M355,P355),0)+IF(K355=Queue_Subname_list!$L$9,MIN(N355,P355),0)+IF(L355=Queue_Subname_list!$L$9,MIN(O355,P355),0)</f>
        <v>150</v>
      </c>
      <c r="U355" s="10">
        <f>IF(J355=Queue_Subname_list!$L$4,MIN(M355,P355),0)+IF(K355=Queue_Subname_list!$L$4,MIN(N355,P355),0)+IF(L355=Queue_Subname_list!$L$4,MIN(O355,P355),0)</f>
        <v>0</v>
      </c>
      <c r="V355" s="10">
        <f>IF(Q355="Energy Only",0,IF(S355="Wind Turbine",MIN(U355,P355),IF(OR(S355="Wind-Hybrid", S355="Wind-Solar-Hybrid"),MIN(MAX(P355-T355,0)/INDEX(Queue_Subname_list!$R$6:$T$6,1,MATCH(AH355,Queue_Subname_list!$R$4:$T$4,0)),U355),0)))</f>
        <v>0</v>
      </c>
      <c r="W355" s="10">
        <f t="shared" si="26"/>
        <v>0</v>
      </c>
      <c r="X355" s="10">
        <f>IF(AND(S355="Offshore Wind",OR(Q355="Full Capacity",Q355="Partial Capacity")),IF(J355=Queue_Subname_list!$L$5,M355,0)+IF(K355=Queue_Subname_list!$L$5,N355,0),0)</f>
        <v>0</v>
      </c>
      <c r="Y355" s="10">
        <f>IF(AND(S355="Offshore Wind",Q355="Energy Only"),IF(J355=Queue_Subname_list!$L$5,M355,0)+IF(K355=Queue_Subname_list!$L$5,N355,0),0)</f>
        <v>0</v>
      </c>
      <c r="Z355" s="10">
        <f>IF(J355=Queue_Subname_list!$L$8,MIN(M355,P355),0)+IF(K355=Queue_Subname_list!$L$8,MIN(N355,P355),0)+IF(L355=Queue_Subname_list!$L$8,MIN(O355,P355),0)</f>
        <v>0</v>
      </c>
      <c r="AA355" s="10">
        <f>IF(Q355="Energy Only",0,IF(S355="Solar",MIN(Z355,P355),IF(S355="Solar-Hybrid",MIN(MAX(P355-T355,0)/INDEX(Queue_Subname_list!$R$5:$T$5,1,MATCH(AH355,Queue_Subname_list!$R$4:$T$4,0)),MAX(P355-T355*0.5,0)/INDEX(Queue_Subname_list!$U$5:$W$5,1,MATCH(AH355,Queue_Subname_list!$U$4:$W$4,0)),Z355),0)))</f>
        <v>0</v>
      </c>
      <c r="AB355" s="10">
        <f t="shared" si="27"/>
        <v>0</v>
      </c>
      <c r="AC355" s="10">
        <f>IF(J355=Queue_Subname_list!$L$3,MIN(M355,P355),0)+IF(K355=Queue_Subname_list!$L$3,MIN(N355,P355),0)+IF(L355=Queue_Subname_list!$L$3,MIN(O355,P355),0)</f>
        <v>0</v>
      </c>
      <c r="AD355" s="10">
        <f t="shared" si="28"/>
        <v>0</v>
      </c>
      <c r="AE355" s="10" t="s">
        <v>124</v>
      </c>
      <c r="AF355" s="10" t="s">
        <v>55</v>
      </c>
      <c r="AG355" s="10" t="s">
        <v>88</v>
      </c>
      <c r="AH355" s="10" t="str">
        <f t="shared" si="29"/>
        <v>PGAE</v>
      </c>
      <c r="AI355" s="12" t="s">
        <v>781</v>
      </c>
      <c r="AJ355" s="12" t="str">
        <f>IFERROR(INDEX(Queue_Subname_list!$B$2:$B$598,MATCH($AI355,Queue_Subname_list!$A$2:$A$598,0),1),"not found")</f>
        <v>El Nido</v>
      </c>
      <c r="AK355" s="12">
        <f>IFERROR(INDEX(Queue_Subname_list!$C$2:$C$598,MATCH($AI355,Queue_Subname_list!$A$2:$A$598,0),1),"not found")</f>
        <v>230</v>
      </c>
      <c r="AL355" s="12" cm="1">
        <f t="array" ref="AL355">IFERROR(MATCH(1,($AJ355=Substation_Info!$B$5:$B$322)*($AK355=Substation_Info!$C$5:$C$322),0),"notfound")</f>
        <v>73</v>
      </c>
      <c r="AM355" s="12">
        <f>IF($AL355="notfound",IFERROR(INDEX(Queue_Subname_list!$D$2:$D$594,MATCH($AI355,Queue_Subname_list!$A$2:$A$594,0),1),"not found"),0)</f>
        <v>0</v>
      </c>
      <c r="AN355" s="12">
        <f>IF($AL355="notfound",IFERROR(INDEX(Queue_Subname_list!$E$2:$E$594,MATCH($AI355,Queue_Subname_list!$A$2:$A$594,0),1),"not found"),0)</f>
        <v>0</v>
      </c>
      <c r="AO355" s="12" t="str" cm="1">
        <f t="array" ref="AO355">IF(AM355=0, "N/A",IFERROR(MATCH(1,($AM355=Substation_Info!$B$5:$B$322)*($AN355=Substation_Info!$C$5:$C$322),0),"notfound"))</f>
        <v>N/A</v>
      </c>
      <c r="AP355" s="12">
        <f t="shared" si="30"/>
        <v>1</v>
      </c>
      <c r="AQ355" s="11">
        <v>45658.333333333299</v>
      </c>
      <c r="AR355" s="11">
        <v>45658.333333333299</v>
      </c>
      <c r="AS355" s="10" t="s">
        <v>82</v>
      </c>
      <c r="AT355" s="10"/>
      <c r="AU355" s="10"/>
      <c r="AV355" s="10" t="s">
        <v>82</v>
      </c>
      <c r="AW355" s="10"/>
    </row>
    <row r="356" spans="1:49" s="26" customFormat="1" ht="25" x14ac:dyDescent="0.25">
      <c r="A356" s="32" t="s">
        <v>782</v>
      </c>
      <c r="B356" s="10">
        <v>1949</v>
      </c>
      <c r="C356" s="11">
        <v>44294</v>
      </c>
      <c r="D356" s="11">
        <v>44301.291666666701</v>
      </c>
      <c r="E356" s="10" t="s">
        <v>49</v>
      </c>
      <c r="F356" s="10" t="s">
        <v>585</v>
      </c>
      <c r="G356" s="10" t="s">
        <v>63</v>
      </c>
      <c r="H356" s="10" t="s">
        <v>74</v>
      </c>
      <c r="I356" s="10"/>
      <c r="J356" s="10" t="s">
        <v>70</v>
      </c>
      <c r="K356" s="10" t="s">
        <v>75</v>
      </c>
      <c r="L356" s="10"/>
      <c r="M356" s="10">
        <v>1182.384</v>
      </c>
      <c r="N356" s="10">
        <v>1182.384</v>
      </c>
      <c r="O356" s="10"/>
      <c r="P356" s="10">
        <v>1150</v>
      </c>
      <c r="Q356" s="10" t="s">
        <v>65</v>
      </c>
      <c r="R356" s="10" t="s">
        <v>53</v>
      </c>
      <c r="S356" s="10" t="str" cm="1">
        <f t="array" ref="S356">IFERROR(INDEX(Queue_Subname_list!$K$3:$K$22,MATCH(1,($J356=Queue_Subname_list!$L$3:$L$22)*($K356=Queue_Subname_list!$M$3:$M$22)*($L356=Queue_Subname_list!$N$3:$N$22),0)),"Other")</f>
        <v>Solar-Hybrid</v>
      </c>
      <c r="T356" s="10">
        <f>IF(J356=Queue_Subname_list!$L$9,MIN(M356,P356),0)+IF(K356=Queue_Subname_list!$L$9,MIN(N356,P356),0)+IF(L356=Queue_Subname_list!$L$9,MIN(O356,P356),0)</f>
        <v>1150</v>
      </c>
      <c r="U356" s="10">
        <f>IF(J356=Queue_Subname_list!$L$4,MIN(M356,P356),0)+IF(K356=Queue_Subname_list!$L$4,MIN(N356,P356),0)+IF(L356=Queue_Subname_list!$L$4,MIN(O356,P356),0)</f>
        <v>0</v>
      </c>
      <c r="V356" s="10">
        <f>IF(Q356="Energy Only",0,IF(S356="Wind Turbine",MIN(U356,P356),IF(OR(S356="Wind-Hybrid", S356="Wind-Solar-Hybrid"),MIN(MAX(P356-T356,0)/INDEX(Queue_Subname_list!$R$6:$T$6,1,MATCH(AH356,Queue_Subname_list!$R$4:$T$4,0)),U356),0)))</f>
        <v>0</v>
      </c>
      <c r="W356" s="10">
        <f t="shared" si="26"/>
        <v>0</v>
      </c>
      <c r="X356" s="10">
        <f>IF(AND(S356="Offshore Wind",OR(Q356="Full Capacity",Q356="Partial Capacity")),IF(J356=Queue_Subname_list!$L$5,M356,0)+IF(K356=Queue_Subname_list!$L$5,N356,0),0)</f>
        <v>0</v>
      </c>
      <c r="Y356" s="10">
        <f>IF(AND(S356="Offshore Wind",Q356="Energy Only"),IF(J356=Queue_Subname_list!$L$5,M356,0)+IF(K356=Queue_Subname_list!$L$5,N356,0),0)</f>
        <v>0</v>
      </c>
      <c r="Z356" s="10">
        <f>IF(J356=Queue_Subname_list!$L$8,MIN(M356,P356),0)+IF(K356=Queue_Subname_list!$L$8,MIN(N356,P356),0)+IF(L356=Queue_Subname_list!$L$8,MIN(O356,P356),0)</f>
        <v>1150</v>
      </c>
      <c r="AA356" s="10">
        <f>IF(Q356="Energy Only",0,IF(S356="Solar",MIN(Z356,P356),IF(S356="Solar-Hybrid",MIN(MAX(P356-T356,0)/INDEX(Queue_Subname_list!$R$5:$T$5,1,MATCH(AH356,Queue_Subname_list!$R$4:$T$4,0)),MAX(P356-T356*0.5,0)/INDEX(Queue_Subname_list!$U$5:$W$5,1,MATCH(AH356,Queue_Subname_list!$U$4:$W$4,0)),Z356),0)))</f>
        <v>0</v>
      </c>
      <c r="AB356" s="10">
        <f t="shared" si="27"/>
        <v>1150</v>
      </c>
      <c r="AC356" s="10">
        <f>IF(J356=Queue_Subname_list!$L$3,MIN(M356,P356),0)+IF(K356=Queue_Subname_list!$L$3,MIN(N356,P356),0)+IF(L356=Queue_Subname_list!$L$3,MIN(O356,P356),0)</f>
        <v>0</v>
      </c>
      <c r="AD356" s="10">
        <f t="shared" si="28"/>
        <v>0</v>
      </c>
      <c r="AE356" s="10" t="s">
        <v>136</v>
      </c>
      <c r="AF356" s="10" t="s">
        <v>55</v>
      </c>
      <c r="AG356" s="10" t="s">
        <v>88</v>
      </c>
      <c r="AH356" s="10" t="str">
        <f t="shared" si="29"/>
        <v>PGAE</v>
      </c>
      <c r="AI356" s="12" t="s">
        <v>783</v>
      </c>
      <c r="AJ356" s="12" t="str">
        <f>IFERROR(INDEX(Queue_Subname_list!$B$2:$B$598,MATCH($AI356,Queue_Subname_list!$A$2:$A$598,0),1),"not found")</f>
        <v>New Los Banos - Midway</v>
      </c>
      <c r="AK356" s="12">
        <f>IFERROR(INDEX(Queue_Subname_list!$C$2:$C$598,MATCH($AI356,Queue_Subname_list!$A$2:$A$598,0),1),"not found")</f>
        <v>500</v>
      </c>
      <c r="AL356" s="12" t="str" cm="1">
        <f t="array" ref="AL356">IFERROR(MATCH(1,($AJ356=Substation_Info!$B$5:$B$322)*($AK356=Substation_Info!$C$5:$C$322),0),"notfound")</f>
        <v>notfound</v>
      </c>
      <c r="AM356" s="12" t="str">
        <f>IF($AL356="notfound",IFERROR(INDEX(Queue_Subname_list!$D$2:$D$594,MATCH($AI356,Queue_Subname_list!$A$2:$A$594,0),1),"not found"),0)</f>
        <v>Midway</v>
      </c>
      <c r="AN356" s="12">
        <f>IF($AL356="notfound",IFERROR(INDEX(Queue_Subname_list!$E$2:$E$594,MATCH($AI356,Queue_Subname_list!$A$2:$A$594,0),1),"not found"),0)</f>
        <v>500</v>
      </c>
      <c r="AO356" s="12" cm="1">
        <f t="array" ref="AO356">IF(AM356=0, "N/A",IFERROR(MATCH(1,($AM356=Substation_Info!$B$5:$B$322)*($AN356=Substation_Info!$C$5:$C$322),0),"notfound"))</f>
        <v>171</v>
      </c>
      <c r="AP356" s="12">
        <f t="shared" si="30"/>
        <v>1</v>
      </c>
      <c r="AQ356" s="11">
        <v>46387.333333333299</v>
      </c>
      <c r="AR356" s="11">
        <v>46387.333333333299</v>
      </c>
      <c r="AS356" s="10" t="s">
        <v>82</v>
      </c>
      <c r="AT356" s="10"/>
      <c r="AU356" s="10"/>
      <c r="AV356" s="10" t="s">
        <v>82</v>
      </c>
      <c r="AW356" s="10"/>
    </row>
    <row r="357" spans="1:49" s="26" customFormat="1" ht="25" x14ac:dyDescent="0.25">
      <c r="A357" s="32" t="s">
        <v>784</v>
      </c>
      <c r="B357" s="10">
        <v>1950</v>
      </c>
      <c r="C357" s="11">
        <v>44293</v>
      </c>
      <c r="D357" s="11">
        <v>44301.291666666701</v>
      </c>
      <c r="E357" s="10" t="s">
        <v>49</v>
      </c>
      <c r="F357" s="10" t="s">
        <v>585</v>
      </c>
      <c r="G357" s="10" t="s">
        <v>63</v>
      </c>
      <c r="H357" s="10"/>
      <c r="I357" s="10"/>
      <c r="J357" s="10" t="s">
        <v>70</v>
      </c>
      <c r="K357" s="10"/>
      <c r="L357" s="10"/>
      <c r="M357" s="10">
        <v>20.399999999999999</v>
      </c>
      <c r="N357" s="10"/>
      <c r="O357" s="10"/>
      <c r="P357" s="10">
        <v>0</v>
      </c>
      <c r="Q357" s="10" t="s">
        <v>65</v>
      </c>
      <c r="R357" s="10"/>
      <c r="S357" s="10" t="str" cm="1">
        <f t="array" ref="S357">IFERROR(INDEX(Queue_Subname_list!$K$3:$K$22,MATCH(1,($J357=Queue_Subname_list!$L$3:$L$22)*($K357=Queue_Subname_list!$M$3:$M$22)*($L357=Queue_Subname_list!$N$3:$N$22),0)),"Other")</f>
        <v>Battery</v>
      </c>
      <c r="T357" s="10">
        <f>IF(J357=Queue_Subname_list!$L$9,MIN(M357,P357),0)+IF(K357=Queue_Subname_list!$L$9,MIN(N357,P357),0)+IF(L357=Queue_Subname_list!$L$9,MIN(O357,P357),0)</f>
        <v>0</v>
      </c>
      <c r="U357" s="10">
        <f>IF(J357=Queue_Subname_list!$L$4,MIN(M357,P357),0)+IF(K357=Queue_Subname_list!$L$4,MIN(N357,P357),0)+IF(L357=Queue_Subname_list!$L$4,MIN(O357,P357),0)</f>
        <v>0</v>
      </c>
      <c r="V357" s="10">
        <f>IF(Q357="Energy Only",0,IF(S357="Wind Turbine",MIN(U357,P357),IF(OR(S357="Wind-Hybrid", S357="Wind-Solar-Hybrid"),MIN(MAX(P357-T357,0)/INDEX(Queue_Subname_list!$R$6:$T$6,1,MATCH(AH357,Queue_Subname_list!$R$4:$T$4,0)),U357),0)))</f>
        <v>0</v>
      </c>
      <c r="W357" s="10">
        <f t="shared" si="26"/>
        <v>0</v>
      </c>
      <c r="X357" s="10">
        <f>IF(AND(S357="Offshore Wind",OR(Q357="Full Capacity",Q357="Partial Capacity")),IF(J357=Queue_Subname_list!$L$5,M357,0)+IF(K357=Queue_Subname_list!$L$5,N357,0),0)</f>
        <v>0</v>
      </c>
      <c r="Y357" s="10">
        <f>IF(AND(S357="Offshore Wind",Q357="Energy Only"),IF(J357=Queue_Subname_list!$L$5,M357,0)+IF(K357=Queue_Subname_list!$L$5,N357,0),0)</f>
        <v>0</v>
      </c>
      <c r="Z357" s="10">
        <f>IF(J357=Queue_Subname_list!$L$8,MIN(M357,P357),0)+IF(K357=Queue_Subname_list!$L$8,MIN(N357,P357),0)+IF(L357=Queue_Subname_list!$L$8,MIN(O357,P357),0)</f>
        <v>0</v>
      </c>
      <c r="AA357" s="10">
        <f>IF(Q357="Energy Only",0,IF(S357="Solar",MIN(Z357,P357),IF(S357="Solar-Hybrid",MIN(MAX(P357-T357,0)/INDEX(Queue_Subname_list!$R$5:$T$5,1,MATCH(AH357,Queue_Subname_list!$R$4:$T$4,0)),MAX(P357-T357*0.5,0)/INDEX(Queue_Subname_list!$U$5:$W$5,1,MATCH(AH357,Queue_Subname_list!$U$4:$W$4,0)),Z357),0)))</f>
        <v>0</v>
      </c>
      <c r="AB357" s="10">
        <f t="shared" si="27"/>
        <v>0</v>
      </c>
      <c r="AC357" s="10">
        <f>IF(J357=Queue_Subname_list!$L$3,MIN(M357,P357),0)+IF(K357=Queue_Subname_list!$L$3,MIN(N357,P357),0)+IF(L357=Queue_Subname_list!$L$3,MIN(O357,P357),0)</f>
        <v>0</v>
      </c>
      <c r="AD357" s="10">
        <f t="shared" si="28"/>
        <v>0</v>
      </c>
      <c r="AE357" s="10" t="s">
        <v>139</v>
      </c>
      <c r="AF357" s="10" t="s">
        <v>55</v>
      </c>
      <c r="AG357" s="10" t="s">
        <v>88</v>
      </c>
      <c r="AH357" s="10" t="str">
        <f t="shared" si="29"/>
        <v>PGAE</v>
      </c>
      <c r="AI357" s="12" t="s">
        <v>785</v>
      </c>
      <c r="AJ357" s="12" t="str">
        <f>IFERROR(INDEX(Queue_Subname_list!$B$2:$B$598,MATCH($AI357,Queue_Subname_list!$A$2:$A$598,0),1),"not found")</f>
        <v>Kent SW</v>
      </c>
      <c r="AK357" s="12">
        <f>IFERROR(INDEX(Queue_Subname_list!$C$2:$C$598,MATCH($AI357,Queue_Subname_list!$A$2:$A$598,0),1),"not found")</f>
        <v>70</v>
      </c>
      <c r="AL357" s="12" t="str" cm="1">
        <f t="array" ref="AL357">IFERROR(MATCH(1,($AJ357=Substation_Info!$B$5:$B$322)*($AK357=Substation_Info!$C$5:$C$322),0),"notfound")</f>
        <v>notfound</v>
      </c>
      <c r="AM357" s="12" t="str">
        <f>IF($AL357="notfound",IFERROR(INDEX(Queue_Subname_list!$D$2:$D$594,MATCH($AI357,Queue_Subname_list!$A$2:$A$594,0),1),"not found"),0)</f>
        <v>Henrietta</v>
      </c>
      <c r="AN357" s="12">
        <f>IF($AL357="notfound",IFERROR(INDEX(Queue_Subname_list!$E$2:$E$594,MATCH($AI357,Queue_Subname_list!$A$2:$A$594,0),1),"not found"),0)</f>
        <v>115</v>
      </c>
      <c r="AO357" s="12" cm="1">
        <f t="array" ref="AO357">IF(AM357=0, "N/A",IFERROR(MATCH(1,($AM357=Substation_Info!$B$5:$B$322)*($AN357=Substation_Info!$C$5:$C$322),0),"notfound"))</f>
        <v>102</v>
      </c>
      <c r="AP357" s="12">
        <f t="shared" si="30"/>
        <v>1</v>
      </c>
      <c r="AQ357" s="11">
        <v>45413.291666666701</v>
      </c>
      <c r="AR357" s="11">
        <v>45413.291666666701</v>
      </c>
      <c r="AS357" s="10" t="s">
        <v>82</v>
      </c>
      <c r="AT357" s="10"/>
      <c r="AU357" s="10"/>
      <c r="AV357" s="10" t="s">
        <v>82</v>
      </c>
      <c r="AW357" s="10"/>
    </row>
    <row r="358" spans="1:49" s="26" customFormat="1" ht="37.5" x14ac:dyDescent="0.25">
      <c r="A358" s="32" t="s">
        <v>786</v>
      </c>
      <c r="B358" s="10">
        <v>1951</v>
      </c>
      <c r="C358" s="11">
        <v>44293</v>
      </c>
      <c r="D358" s="11">
        <v>44301.291666666701</v>
      </c>
      <c r="E358" s="10" t="s">
        <v>49</v>
      </c>
      <c r="F358" s="10" t="s">
        <v>585</v>
      </c>
      <c r="G358" s="10" t="s">
        <v>63</v>
      </c>
      <c r="H358" s="10"/>
      <c r="I358" s="10"/>
      <c r="J358" s="10" t="s">
        <v>70</v>
      </c>
      <c r="K358" s="10"/>
      <c r="L358" s="10"/>
      <c r="M358" s="10">
        <v>62.37</v>
      </c>
      <c r="N358" s="10"/>
      <c r="O358" s="10"/>
      <c r="P358" s="10">
        <v>0</v>
      </c>
      <c r="Q358" s="10" t="s">
        <v>65</v>
      </c>
      <c r="R358" s="10"/>
      <c r="S358" s="10" t="str" cm="1">
        <f t="array" ref="S358">IFERROR(INDEX(Queue_Subname_list!$K$3:$K$22,MATCH(1,($J358=Queue_Subname_list!$L$3:$L$22)*($K358=Queue_Subname_list!$M$3:$M$22)*($L358=Queue_Subname_list!$N$3:$N$22),0)),"Other")</f>
        <v>Battery</v>
      </c>
      <c r="T358" s="10">
        <f>IF(J358=Queue_Subname_list!$L$9,MIN(M358,P358),0)+IF(K358=Queue_Subname_list!$L$9,MIN(N358,P358),0)+IF(L358=Queue_Subname_list!$L$9,MIN(O358,P358),0)</f>
        <v>0</v>
      </c>
      <c r="U358" s="10">
        <f>IF(J358=Queue_Subname_list!$L$4,MIN(M358,P358),0)+IF(K358=Queue_Subname_list!$L$4,MIN(N358,P358),0)+IF(L358=Queue_Subname_list!$L$4,MIN(O358,P358),0)</f>
        <v>0</v>
      </c>
      <c r="V358" s="10">
        <f>IF(Q358="Energy Only",0,IF(S358="Wind Turbine",MIN(U358,P358),IF(OR(S358="Wind-Hybrid", S358="Wind-Solar-Hybrid"),MIN(MAX(P358-T358,0)/INDEX(Queue_Subname_list!$R$6:$T$6,1,MATCH(AH358,Queue_Subname_list!$R$4:$T$4,0)),U358),0)))</f>
        <v>0</v>
      </c>
      <c r="W358" s="10">
        <f t="shared" si="26"/>
        <v>0</v>
      </c>
      <c r="X358" s="10">
        <f>IF(AND(S358="Offshore Wind",OR(Q358="Full Capacity",Q358="Partial Capacity")),IF(J358=Queue_Subname_list!$L$5,M358,0)+IF(K358=Queue_Subname_list!$L$5,N358,0),0)</f>
        <v>0</v>
      </c>
      <c r="Y358" s="10">
        <f>IF(AND(S358="Offshore Wind",Q358="Energy Only"),IF(J358=Queue_Subname_list!$L$5,M358,0)+IF(K358=Queue_Subname_list!$L$5,N358,0),0)</f>
        <v>0</v>
      </c>
      <c r="Z358" s="10">
        <f>IF(J358=Queue_Subname_list!$L$8,MIN(M358,P358),0)+IF(K358=Queue_Subname_list!$L$8,MIN(N358,P358),0)+IF(L358=Queue_Subname_list!$L$8,MIN(O358,P358),0)</f>
        <v>0</v>
      </c>
      <c r="AA358" s="10">
        <f>IF(Q358="Energy Only",0,IF(S358="Solar",MIN(Z358,P358),IF(S358="Solar-Hybrid",MIN(MAX(P358-T358,0)/INDEX(Queue_Subname_list!$R$5:$T$5,1,MATCH(AH358,Queue_Subname_list!$R$4:$T$4,0)),MAX(P358-T358*0.5,0)/INDEX(Queue_Subname_list!$U$5:$W$5,1,MATCH(AH358,Queue_Subname_list!$U$4:$W$4,0)),Z358),0)))</f>
        <v>0</v>
      </c>
      <c r="AB358" s="10">
        <f t="shared" si="27"/>
        <v>0</v>
      </c>
      <c r="AC358" s="10">
        <f>IF(J358=Queue_Subname_list!$L$3,MIN(M358,P358),0)+IF(K358=Queue_Subname_list!$L$3,MIN(N358,P358),0)+IF(L358=Queue_Subname_list!$L$3,MIN(O358,P358),0)</f>
        <v>0</v>
      </c>
      <c r="AD358" s="10">
        <f t="shared" si="28"/>
        <v>0</v>
      </c>
      <c r="AE358" s="10" t="s">
        <v>136</v>
      </c>
      <c r="AF358" s="10" t="s">
        <v>55</v>
      </c>
      <c r="AG358" s="10" t="s">
        <v>88</v>
      </c>
      <c r="AH358" s="10" t="str">
        <f t="shared" si="29"/>
        <v>PGAE</v>
      </c>
      <c r="AI358" s="12" t="s">
        <v>787</v>
      </c>
      <c r="AJ358" s="12" t="str">
        <f>IFERROR(INDEX(Queue_Subname_list!$B$2:$B$598,MATCH($AI358,Queue_Subname_list!$A$2:$A$598,0),1),"not found")</f>
        <v>Excelsior</v>
      </c>
      <c r="AK358" s="12">
        <f>IFERROR(INDEX(Queue_Subname_list!$C$2:$C$598,MATCH($AI358,Queue_Subname_list!$A$2:$A$598,0),1),"not found")</f>
        <v>115</v>
      </c>
      <c r="AL358" s="12" t="str" cm="1">
        <f t="array" ref="AL358">IFERROR(MATCH(1,($AJ358=Substation_Info!$B$5:$B$322)*($AK358=Substation_Info!$C$5:$C$322),0),"notfound")</f>
        <v>notfound</v>
      </c>
      <c r="AM358" s="12" t="str">
        <f>IF($AL358="notfound",IFERROR(INDEX(Queue_Subname_list!$D$2:$D$594,MATCH($AI358,Queue_Subname_list!$A$2:$A$594,0),1),"not found"),0)</f>
        <v>Schindler</v>
      </c>
      <c r="AN358" s="12">
        <f>IF($AL358="notfound",IFERROR(INDEX(Queue_Subname_list!$E$2:$E$594,MATCH($AI358,Queue_Subname_list!$A$2:$A$594,0),1),"not found"),0)</f>
        <v>115</v>
      </c>
      <c r="AO358" s="12" cm="1">
        <f t="array" ref="AO358">IF(AM358=0, "N/A",IFERROR(MATCH(1,($AM358=Substation_Info!$B$5:$B$322)*($AN358=Substation_Info!$C$5:$C$322),0),"notfound"))</f>
        <v>253</v>
      </c>
      <c r="AP358" s="12">
        <f t="shared" si="30"/>
        <v>1</v>
      </c>
      <c r="AQ358" s="11">
        <v>45413.291666666701</v>
      </c>
      <c r="AR358" s="11">
        <v>45413.291666666701</v>
      </c>
      <c r="AS358" s="10" t="s">
        <v>82</v>
      </c>
      <c r="AT358" s="10"/>
      <c r="AU358" s="10"/>
      <c r="AV358" s="10" t="s">
        <v>82</v>
      </c>
      <c r="AW358" s="10"/>
    </row>
    <row r="359" spans="1:49" s="26" customFormat="1" ht="25" x14ac:dyDescent="0.25">
      <c r="A359" s="32" t="s">
        <v>788</v>
      </c>
      <c r="B359" s="10">
        <v>1952</v>
      </c>
      <c r="C359" s="11">
        <v>44293</v>
      </c>
      <c r="D359" s="11">
        <v>44301.291666666701</v>
      </c>
      <c r="E359" s="10" t="s">
        <v>49</v>
      </c>
      <c r="F359" s="10" t="s">
        <v>585</v>
      </c>
      <c r="G359" s="10" t="s">
        <v>74</v>
      </c>
      <c r="H359" s="10" t="s">
        <v>63</v>
      </c>
      <c r="I359" s="10"/>
      <c r="J359" s="10" t="s">
        <v>75</v>
      </c>
      <c r="K359" s="10" t="s">
        <v>70</v>
      </c>
      <c r="L359" s="10"/>
      <c r="M359" s="10">
        <v>307</v>
      </c>
      <c r="N359" s="10">
        <v>307</v>
      </c>
      <c r="O359" s="10"/>
      <c r="P359" s="10">
        <v>300</v>
      </c>
      <c r="Q359" s="10" t="s">
        <v>65</v>
      </c>
      <c r="R359" s="10" t="s">
        <v>53</v>
      </c>
      <c r="S359" s="10" t="str" cm="1">
        <f t="array" ref="S359">IFERROR(INDEX(Queue_Subname_list!$K$3:$K$22,MATCH(1,($J359=Queue_Subname_list!$L$3:$L$22)*($K359=Queue_Subname_list!$M$3:$M$22)*($L359=Queue_Subname_list!$N$3:$N$22),0)),"Other")</f>
        <v>Solar-Hybrid</v>
      </c>
      <c r="T359" s="10">
        <f>IF(J359=Queue_Subname_list!$L$9,MIN(M359,P359),0)+IF(K359=Queue_Subname_list!$L$9,MIN(N359,P359),0)+IF(L359=Queue_Subname_list!$L$9,MIN(O359,P359),0)</f>
        <v>300</v>
      </c>
      <c r="U359" s="10">
        <f>IF(J359=Queue_Subname_list!$L$4,MIN(M359,P359),0)+IF(K359=Queue_Subname_list!$L$4,MIN(N359,P359),0)+IF(L359=Queue_Subname_list!$L$4,MIN(O359,P359),0)</f>
        <v>0</v>
      </c>
      <c r="V359" s="10">
        <f>IF(Q359="Energy Only",0,IF(S359="Wind Turbine",MIN(U359,P359),IF(OR(S359="Wind-Hybrid", S359="Wind-Solar-Hybrid"),MIN(MAX(P359-T359,0)/INDEX(Queue_Subname_list!$R$6:$T$6,1,MATCH(AH359,Queue_Subname_list!$R$4:$T$4,0)),U359),0)))</f>
        <v>0</v>
      </c>
      <c r="W359" s="10">
        <f t="shared" si="26"/>
        <v>0</v>
      </c>
      <c r="X359" s="10">
        <f>IF(AND(S359="Offshore Wind",OR(Q359="Full Capacity",Q359="Partial Capacity")),IF(J359=Queue_Subname_list!$L$5,M359,0)+IF(K359=Queue_Subname_list!$L$5,N359,0),0)</f>
        <v>0</v>
      </c>
      <c r="Y359" s="10">
        <f>IF(AND(S359="Offshore Wind",Q359="Energy Only"),IF(J359=Queue_Subname_list!$L$5,M359,0)+IF(K359=Queue_Subname_list!$L$5,N359,0),0)</f>
        <v>0</v>
      </c>
      <c r="Z359" s="10">
        <f>IF(J359=Queue_Subname_list!$L$8,MIN(M359,P359),0)+IF(K359=Queue_Subname_list!$L$8,MIN(N359,P359),0)+IF(L359=Queue_Subname_list!$L$8,MIN(O359,P359),0)</f>
        <v>300</v>
      </c>
      <c r="AA359" s="10">
        <f>IF(Q359="Energy Only",0,IF(S359="Solar",MIN(Z359,P359),IF(S359="Solar-Hybrid",MIN(MAX(P359-T359,0)/INDEX(Queue_Subname_list!$R$5:$T$5,1,MATCH(AH359,Queue_Subname_list!$R$4:$T$4,0)),MAX(P359-T359*0.5,0)/INDEX(Queue_Subname_list!$U$5:$W$5,1,MATCH(AH359,Queue_Subname_list!$U$4:$W$4,0)),Z359),0)))</f>
        <v>0</v>
      </c>
      <c r="AB359" s="10">
        <f t="shared" si="27"/>
        <v>300</v>
      </c>
      <c r="AC359" s="10">
        <f>IF(J359=Queue_Subname_list!$L$3,MIN(M359,P359),0)+IF(K359=Queue_Subname_list!$L$3,MIN(N359,P359),0)+IF(L359=Queue_Subname_list!$L$3,MIN(O359,P359),0)</f>
        <v>0</v>
      </c>
      <c r="AD359" s="10">
        <f t="shared" si="28"/>
        <v>0</v>
      </c>
      <c r="AE359" s="10" t="s">
        <v>124</v>
      </c>
      <c r="AF359" s="10" t="s">
        <v>55</v>
      </c>
      <c r="AG359" s="10" t="s">
        <v>88</v>
      </c>
      <c r="AH359" s="10" t="str">
        <f t="shared" si="29"/>
        <v>PGAE</v>
      </c>
      <c r="AI359" s="12" t="s">
        <v>789</v>
      </c>
      <c r="AJ359" s="12" t="str">
        <f>IFERROR(INDEX(Queue_Subname_list!$B$2:$B$598,MATCH($AI359,Queue_Subname_list!$A$2:$A$598,0),1),"not found")</f>
        <v>Los Banos</v>
      </c>
      <c r="AK359" s="12">
        <f>IFERROR(INDEX(Queue_Subname_list!$C$2:$C$598,MATCH($AI359,Queue_Subname_list!$A$2:$A$598,0),1),"not found")</f>
        <v>230</v>
      </c>
      <c r="AL359" s="12" cm="1">
        <f t="array" ref="AL359">IFERROR(MATCH(1,($AJ359=Substation_Info!$B$5:$B$322)*($AK359=Substation_Info!$C$5:$C$322),0),"notfound")</f>
        <v>148</v>
      </c>
      <c r="AM359" s="12">
        <f>IF($AL359="notfound",IFERROR(INDEX(Queue_Subname_list!$D$2:$D$594,MATCH($AI359,Queue_Subname_list!$A$2:$A$594,0),1),"not found"),0)</f>
        <v>0</v>
      </c>
      <c r="AN359" s="12">
        <f>IF($AL359="notfound",IFERROR(INDEX(Queue_Subname_list!$E$2:$E$594,MATCH($AI359,Queue_Subname_list!$A$2:$A$594,0),1),"not found"),0)</f>
        <v>0</v>
      </c>
      <c r="AO359" s="12" t="str" cm="1">
        <f t="array" ref="AO359">IF(AM359=0, "N/A",IFERROR(MATCH(1,($AM359=Substation_Info!$B$5:$B$322)*($AN359=Substation_Info!$C$5:$C$322),0),"notfound"))</f>
        <v>N/A</v>
      </c>
      <c r="AP359" s="12">
        <f t="shared" si="30"/>
        <v>1</v>
      </c>
      <c r="AQ359" s="11">
        <v>45809.291666666701</v>
      </c>
      <c r="AR359" s="11">
        <v>45809.291666666701</v>
      </c>
      <c r="AS359" s="10" t="s">
        <v>82</v>
      </c>
      <c r="AT359" s="10"/>
      <c r="AU359" s="10"/>
      <c r="AV359" s="10" t="s">
        <v>82</v>
      </c>
      <c r="AW359" s="10"/>
    </row>
    <row r="360" spans="1:49" s="26" customFormat="1" ht="25" x14ac:dyDescent="0.25">
      <c r="A360" s="32" t="s">
        <v>790</v>
      </c>
      <c r="B360" s="10">
        <v>1953</v>
      </c>
      <c r="C360" s="11">
        <v>44293</v>
      </c>
      <c r="D360" s="11">
        <v>44301.291666666701</v>
      </c>
      <c r="E360" s="10" t="s">
        <v>49</v>
      </c>
      <c r="F360" s="10" t="s">
        <v>585</v>
      </c>
      <c r="G360" s="10" t="s">
        <v>74</v>
      </c>
      <c r="H360" s="10" t="s">
        <v>63</v>
      </c>
      <c r="I360" s="10"/>
      <c r="J360" s="10" t="s">
        <v>75</v>
      </c>
      <c r="K360" s="10" t="s">
        <v>70</v>
      </c>
      <c r="L360" s="10"/>
      <c r="M360" s="10">
        <v>160.29519999999999</v>
      </c>
      <c r="N360" s="10">
        <v>159.35419999999999</v>
      </c>
      <c r="O360" s="10"/>
      <c r="P360" s="10">
        <v>150</v>
      </c>
      <c r="Q360" s="10" t="s">
        <v>65</v>
      </c>
      <c r="R360" s="10" t="s">
        <v>53</v>
      </c>
      <c r="S360" s="10" t="str" cm="1">
        <f t="array" ref="S360">IFERROR(INDEX(Queue_Subname_list!$K$3:$K$22,MATCH(1,($J360=Queue_Subname_list!$L$3:$L$22)*($K360=Queue_Subname_list!$M$3:$M$22)*($L360=Queue_Subname_list!$N$3:$N$22),0)),"Other")</f>
        <v>Solar-Hybrid</v>
      </c>
      <c r="T360" s="10">
        <f>IF(J360=Queue_Subname_list!$L$9,MIN(M360,P360),0)+IF(K360=Queue_Subname_list!$L$9,MIN(N360,P360),0)+IF(L360=Queue_Subname_list!$L$9,MIN(O360,P360),0)</f>
        <v>150</v>
      </c>
      <c r="U360" s="10">
        <f>IF(J360=Queue_Subname_list!$L$4,MIN(M360,P360),0)+IF(K360=Queue_Subname_list!$L$4,MIN(N360,P360),0)+IF(L360=Queue_Subname_list!$L$4,MIN(O360,P360),0)</f>
        <v>0</v>
      </c>
      <c r="V360" s="10">
        <f>IF(Q360="Energy Only",0,IF(S360="Wind Turbine",MIN(U360,P360),IF(OR(S360="Wind-Hybrid", S360="Wind-Solar-Hybrid"),MIN(MAX(P360-T360,0)/INDEX(Queue_Subname_list!$R$6:$T$6,1,MATCH(AH360,Queue_Subname_list!$R$4:$T$4,0)),U360),0)))</f>
        <v>0</v>
      </c>
      <c r="W360" s="10">
        <f t="shared" si="26"/>
        <v>0</v>
      </c>
      <c r="X360" s="10">
        <f>IF(AND(S360="Offshore Wind",OR(Q360="Full Capacity",Q360="Partial Capacity")),IF(J360=Queue_Subname_list!$L$5,M360,0)+IF(K360=Queue_Subname_list!$L$5,N360,0),0)</f>
        <v>0</v>
      </c>
      <c r="Y360" s="10">
        <f>IF(AND(S360="Offshore Wind",Q360="Energy Only"),IF(J360=Queue_Subname_list!$L$5,M360,0)+IF(K360=Queue_Subname_list!$L$5,N360,0),0)</f>
        <v>0</v>
      </c>
      <c r="Z360" s="10">
        <f>IF(J360=Queue_Subname_list!$L$8,MIN(M360,P360),0)+IF(K360=Queue_Subname_list!$L$8,MIN(N360,P360),0)+IF(L360=Queue_Subname_list!$L$8,MIN(O360,P360),0)</f>
        <v>150</v>
      </c>
      <c r="AA360" s="10">
        <f>IF(Q360="Energy Only",0,IF(S360="Solar",MIN(Z360,P360),IF(S360="Solar-Hybrid",MIN(MAX(P360-T360,0)/INDEX(Queue_Subname_list!$R$5:$T$5,1,MATCH(AH360,Queue_Subname_list!$R$4:$T$4,0)),MAX(P360-T360*0.5,0)/INDEX(Queue_Subname_list!$U$5:$W$5,1,MATCH(AH360,Queue_Subname_list!$U$4:$W$4,0)),Z360),0)))</f>
        <v>0</v>
      </c>
      <c r="AB360" s="10">
        <f t="shared" si="27"/>
        <v>150</v>
      </c>
      <c r="AC360" s="10">
        <f>IF(J360=Queue_Subname_list!$L$3,MIN(M360,P360),0)+IF(K360=Queue_Subname_list!$L$3,MIN(N360,P360),0)+IF(L360=Queue_Subname_list!$L$3,MIN(O360,P360),0)</f>
        <v>0</v>
      </c>
      <c r="AD360" s="10">
        <f t="shared" si="28"/>
        <v>0</v>
      </c>
      <c r="AE360" s="10" t="s">
        <v>765</v>
      </c>
      <c r="AF360" s="10" t="s">
        <v>55</v>
      </c>
      <c r="AG360" s="10" t="s">
        <v>88</v>
      </c>
      <c r="AH360" s="10" t="str">
        <f t="shared" si="29"/>
        <v>PGAE</v>
      </c>
      <c r="AI360" s="12" t="s">
        <v>791</v>
      </c>
      <c r="AJ360" s="12" t="str">
        <f>IFERROR(INDEX(Queue_Subname_list!$B$2:$B$598,MATCH($AI360,Queue_Subname_list!$A$2:$A$598,0),1),"not found")</f>
        <v>Gregg</v>
      </c>
      <c r="AK360" s="12">
        <f>IFERROR(INDEX(Queue_Subname_list!$C$2:$C$598,MATCH($AI360,Queue_Subname_list!$A$2:$A$598,0),1),"not found")</f>
        <v>230</v>
      </c>
      <c r="AL360" s="12" cm="1">
        <f t="array" ref="AL360">IFERROR(MATCH(1,($AJ360=Substation_Info!$B$5:$B$322)*($AK360=Substation_Info!$C$5:$C$322),0),"notfound")</f>
        <v>96</v>
      </c>
      <c r="AM360" s="12">
        <f>IF($AL360="notfound",IFERROR(INDEX(Queue_Subname_list!$D$2:$D$594,MATCH($AI360,Queue_Subname_list!$A$2:$A$594,0),1),"not found"),0)</f>
        <v>0</v>
      </c>
      <c r="AN360" s="12">
        <f>IF($AL360="notfound",IFERROR(INDEX(Queue_Subname_list!$E$2:$E$594,MATCH($AI360,Queue_Subname_list!$A$2:$A$594,0),1),"not found"),0)</f>
        <v>0</v>
      </c>
      <c r="AO360" s="12" t="str" cm="1">
        <f t="array" ref="AO360">IF(AM360=0, "N/A",IFERROR(MATCH(1,($AM360=Substation_Info!$B$5:$B$322)*($AN360=Substation_Info!$C$5:$C$322),0),"notfound"))</f>
        <v>N/A</v>
      </c>
      <c r="AP360" s="12">
        <f t="shared" si="30"/>
        <v>1</v>
      </c>
      <c r="AQ360" s="11">
        <v>45931.291666666701</v>
      </c>
      <c r="AR360" s="11">
        <v>45931.291666666701</v>
      </c>
      <c r="AS360" s="10" t="s">
        <v>82</v>
      </c>
      <c r="AT360" s="10"/>
      <c r="AU360" s="10"/>
      <c r="AV360" s="10" t="s">
        <v>82</v>
      </c>
      <c r="AW360" s="10"/>
    </row>
    <row r="361" spans="1:49" s="26" customFormat="1" ht="25" x14ac:dyDescent="0.25">
      <c r="A361" s="32" t="s">
        <v>792</v>
      </c>
      <c r="B361" s="10">
        <v>1954</v>
      </c>
      <c r="C361" s="11">
        <v>44292</v>
      </c>
      <c r="D361" s="11">
        <v>44301.291666666701</v>
      </c>
      <c r="E361" s="10" t="s">
        <v>49</v>
      </c>
      <c r="F361" s="10" t="s">
        <v>585</v>
      </c>
      <c r="G361" s="10" t="s">
        <v>63</v>
      </c>
      <c r="H361" s="10" t="s">
        <v>74</v>
      </c>
      <c r="I361" s="10"/>
      <c r="J361" s="10" t="s">
        <v>70</v>
      </c>
      <c r="K361" s="10" t="s">
        <v>75</v>
      </c>
      <c r="L361" s="10"/>
      <c r="M361" s="10">
        <v>101.83</v>
      </c>
      <c r="N361" s="10">
        <v>102.1</v>
      </c>
      <c r="O361" s="10"/>
      <c r="P361" s="10">
        <v>100</v>
      </c>
      <c r="Q361" s="10" t="s">
        <v>65</v>
      </c>
      <c r="R361" s="10" t="s">
        <v>53</v>
      </c>
      <c r="S361" s="10" t="str" cm="1">
        <f t="array" ref="S361">IFERROR(INDEX(Queue_Subname_list!$K$3:$K$22,MATCH(1,($J361=Queue_Subname_list!$L$3:$L$22)*($K361=Queue_Subname_list!$M$3:$M$22)*($L361=Queue_Subname_list!$N$3:$N$22),0)),"Other")</f>
        <v>Solar-Hybrid</v>
      </c>
      <c r="T361" s="10">
        <f>IF(J361=Queue_Subname_list!$L$9,MIN(M361,P361),0)+IF(K361=Queue_Subname_list!$L$9,MIN(N361,P361),0)+IF(L361=Queue_Subname_list!$L$9,MIN(O361,P361),0)</f>
        <v>100</v>
      </c>
      <c r="U361" s="10">
        <f>IF(J361=Queue_Subname_list!$L$4,MIN(M361,P361),0)+IF(K361=Queue_Subname_list!$L$4,MIN(N361,P361),0)+IF(L361=Queue_Subname_list!$L$4,MIN(O361,P361),0)</f>
        <v>0</v>
      </c>
      <c r="V361" s="10">
        <f>IF(Q361="Energy Only",0,IF(S361="Wind Turbine",MIN(U361,P361),IF(OR(S361="Wind-Hybrid", S361="Wind-Solar-Hybrid"),MIN(MAX(P361-T361,0)/INDEX(Queue_Subname_list!$R$6:$T$6,1,MATCH(AH361,Queue_Subname_list!$R$4:$T$4,0)),U361),0)))</f>
        <v>0</v>
      </c>
      <c r="W361" s="10">
        <f t="shared" si="26"/>
        <v>0</v>
      </c>
      <c r="X361" s="10">
        <f>IF(AND(S361="Offshore Wind",OR(Q361="Full Capacity",Q361="Partial Capacity")),IF(J361=Queue_Subname_list!$L$5,M361,0)+IF(K361=Queue_Subname_list!$L$5,N361,0),0)</f>
        <v>0</v>
      </c>
      <c r="Y361" s="10">
        <f>IF(AND(S361="Offshore Wind",Q361="Energy Only"),IF(J361=Queue_Subname_list!$L$5,M361,0)+IF(K361=Queue_Subname_list!$L$5,N361,0),0)</f>
        <v>0</v>
      </c>
      <c r="Z361" s="10">
        <f>IF(J361=Queue_Subname_list!$L$8,MIN(M361,P361),0)+IF(K361=Queue_Subname_list!$L$8,MIN(N361,P361),0)+IF(L361=Queue_Subname_list!$L$8,MIN(O361,P361),0)</f>
        <v>100</v>
      </c>
      <c r="AA361" s="10">
        <f>IF(Q361="Energy Only",0,IF(S361="Solar",MIN(Z361,P361),IF(S361="Solar-Hybrid",MIN(MAX(P361-T361,0)/INDEX(Queue_Subname_list!$R$5:$T$5,1,MATCH(AH361,Queue_Subname_list!$R$4:$T$4,0)),MAX(P361-T361*0.5,0)/INDEX(Queue_Subname_list!$U$5:$W$5,1,MATCH(AH361,Queue_Subname_list!$U$4:$W$4,0)),Z361),0)))</f>
        <v>0</v>
      </c>
      <c r="AB361" s="10">
        <f t="shared" si="27"/>
        <v>100</v>
      </c>
      <c r="AC361" s="10">
        <f>IF(J361=Queue_Subname_list!$L$3,MIN(M361,P361),0)+IF(K361=Queue_Subname_list!$L$3,MIN(N361,P361),0)+IF(L361=Queue_Subname_list!$L$3,MIN(O361,P361),0)</f>
        <v>0</v>
      </c>
      <c r="AD361" s="10">
        <f t="shared" si="28"/>
        <v>0</v>
      </c>
      <c r="AE361" s="10" t="s">
        <v>136</v>
      </c>
      <c r="AF361" s="10" t="s">
        <v>55</v>
      </c>
      <c r="AG361" s="10" t="s">
        <v>88</v>
      </c>
      <c r="AH361" s="10" t="str">
        <f t="shared" si="29"/>
        <v>PGAE</v>
      </c>
      <c r="AI361" s="12" t="s">
        <v>137</v>
      </c>
      <c r="AJ361" s="12" t="str">
        <f>IFERROR(INDEX(Queue_Subname_list!$B$2:$B$598,MATCH($AI361,Queue_Subname_list!$A$2:$A$598,0),1),"not found")</f>
        <v>Gates</v>
      </c>
      <c r="AK361" s="12">
        <f>IFERROR(INDEX(Queue_Subname_list!$C$2:$C$598,MATCH($AI361,Queue_Subname_list!$A$2:$A$598,0),1),"not found")</f>
        <v>230</v>
      </c>
      <c r="AL361" s="12" cm="1">
        <f t="array" ref="AL361">IFERROR(MATCH(1,($AJ361=Substation_Info!$B$5:$B$322)*($AK361=Substation_Info!$C$5:$C$322),0),"notfound")</f>
        <v>86</v>
      </c>
      <c r="AM361" s="12">
        <f>IF($AL361="notfound",IFERROR(INDEX(Queue_Subname_list!$D$2:$D$594,MATCH($AI361,Queue_Subname_list!$A$2:$A$594,0),1),"not found"),0)</f>
        <v>0</v>
      </c>
      <c r="AN361" s="12">
        <f>IF($AL361="notfound",IFERROR(INDEX(Queue_Subname_list!$E$2:$E$594,MATCH($AI361,Queue_Subname_list!$A$2:$A$594,0),1),"not found"),0)</f>
        <v>0</v>
      </c>
      <c r="AO361" s="12" t="str" cm="1">
        <f t="array" ref="AO361">IF(AM361=0, "N/A",IFERROR(MATCH(1,($AM361=Substation_Info!$B$5:$B$322)*($AN361=Substation_Info!$C$5:$C$322),0),"notfound"))</f>
        <v>N/A</v>
      </c>
      <c r="AP361" s="12">
        <f t="shared" si="30"/>
        <v>1</v>
      </c>
      <c r="AQ361" s="11">
        <v>45992.333333333299</v>
      </c>
      <c r="AR361" s="11">
        <v>45992.333333333299</v>
      </c>
      <c r="AS361" s="10" t="s">
        <v>82</v>
      </c>
      <c r="AT361" s="10"/>
      <c r="AU361" s="10"/>
      <c r="AV361" s="10" t="s">
        <v>82</v>
      </c>
      <c r="AW361" s="10"/>
    </row>
    <row r="362" spans="1:49" s="26" customFormat="1" ht="25" x14ac:dyDescent="0.25">
      <c r="A362" s="32" t="s">
        <v>793</v>
      </c>
      <c r="B362" s="10">
        <v>1955</v>
      </c>
      <c r="C362" s="11">
        <v>44292</v>
      </c>
      <c r="D362" s="11">
        <v>44301.291666666701</v>
      </c>
      <c r="E362" s="10" t="s">
        <v>49</v>
      </c>
      <c r="F362" s="10" t="s">
        <v>585</v>
      </c>
      <c r="G362" s="10" t="s">
        <v>63</v>
      </c>
      <c r="H362" s="10" t="s">
        <v>74</v>
      </c>
      <c r="I362" s="10"/>
      <c r="J362" s="10" t="s">
        <v>70</v>
      </c>
      <c r="K362" s="10" t="s">
        <v>75</v>
      </c>
      <c r="L362" s="10"/>
      <c r="M362" s="10">
        <v>127.37</v>
      </c>
      <c r="N362" s="10">
        <v>127.57</v>
      </c>
      <c r="O362" s="10"/>
      <c r="P362" s="10">
        <v>125</v>
      </c>
      <c r="Q362" s="10" t="s">
        <v>65</v>
      </c>
      <c r="R362" s="10" t="s">
        <v>53</v>
      </c>
      <c r="S362" s="10" t="str" cm="1">
        <f t="array" ref="S362">IFERROR(INDEX(Queue_Subname_list!$K$3:$K$22,MATCH(1,($J362=Queue_Subname_list!$L$3:$L$22)*($K362=Queue_Subname_list!$M$3:$M$22)*($L362=Queue_Subname_list!$N$3:$N$22),0)),"Other")</f>
        <v>Solar-Hybrid</v>
      </c>
      <c r="T362" s="10">
        <f>IF(J362=Queue_Subname_list!$L$9,MIN(M362,P362),0)+IF(K362=Queue_Subname_list!$L$9,MIN(N362,P362),0)+IF(L362=Queue_Subname_list!$L$9,MIN(O362,P362),0)</f>
        <v>125</v>
      </c>
      <c r="U362" s="10">
        <f>IF(J362=Queue_Subname_list!$L$4,MIN(M362,P362),0)+IF(K362=Queue_Subname_list!$L$4,MIN(N362,P362),0)+IF(L362=Queue_Subname_list!$L$4,MIN(O362,P362),0)</f>
        <v>0</v>
      </c>
      <c r="V362" s="10">
        <f>IF(Q362="Energy Only",0,IF(S362="Wind Turbine",MIN(U362,P362),IF(OR(S362="Wind-Hybrid", S362="Wind-Solar-Hybrid"),MIN(MAX(P362-T362,0)/INDEX(Queue_Subname_list!$R$6:$T$6,1,MATCH(AH362,Queue_Subname_list!$R$4:$T$4,0)),U362),0)))</f>
        <v>0</v>
      </c>
      <c r="W362" s="10">
        <f t="shared" si="26"/>
        <v>0</v>
      </c>
      <c r="X362" s="10">
        <f>IF(AND(S362="Offshore Wind",OR(Q362="Full Capacity",Q362="Partial Capacity")),IF(J362=Queue_Subname_list!$L$5,M362,0)+IF(K362=Queue_Subname_list!$L$5,N362,0),0)</f>
        <v>0</v>
      </c>
      <c r="Y362" s="10">
        <f>IF(AND(S362="Offshore Wind",Q362="Energy Only"),IF(J362=Queue_Subname_list!$L$5,M362,0)+IF(K362=Queue_Subname_list!$L$5,N362,0),0)</f>
        <v>0</v>
      </c>
      <c r="Z362" s="10">
        <f>IF(J362=Queue_Subname_list!$L$8,MIN(M362,P362),0)+IF(K362=Queue_Subname_list!$L$8,MIN(N362,P362),0)+IF(L362=Queue_Subname_list!$L$8,MIN(O362,P362),0)</f>
        <v>125</v>
      </c>
      <c r="AA362" s="10">
        <f>IF(Q362="Energy Only",0,IF(S362="Solar",MIN(Z362,P362),IF(S362="Solar-Hybrid",MIN(MAX(P362-T362,0)/INDEX(Queue_Subname_list!$R$5:$T$5,1,MATCH(AH362,Queue_Subname_list!$R$4:$T$4,0)),MAX(P362-T362*0.5,0)/INDEX(Queue_Subname_list!$U$5:$W$5,1,MATCH(AH362,Queue_Subname_list!$U$4:$W$4,0)),Z362),0)))</f>
        <v>0</v>
      </c>
      <c r="AB362" s="10">
        <f t="shared" si="27"/>
        <v>125</v>
      </c>
      <c r="AC362" s="10">
        <f>IF(J362=Queue_Subname_list!$L$3,MIN(M362,P362),0)+IF(K362=Queue_Subname_list!$L$3,MIN(N362,P362),0)+IF(L362=Queue_Subname_list!$L$3,MIN(O362,P362),0)</f>
        <v>0</v>
      </c>
      <c r="AD362" s="10">
        <f t="shared" si="28"/>
        <v>0</v>
      </c>
      <c r="AE362" s="10" t="s">
        <v>136</v>
      </c>
      <c r="AF362" s="10" t="s">
        <v>55</v>
      </c>
      <c r="AG362" s="10" t="s">
        <v>88</v>
      </c>
      <c r="AH362" s="10" t="str">
        <f t="shared" si="29"/>
        <v>PGAE</v>
      </c>
      <c r="AI362" s="12" t="s">
        <v>794</v>
      </c>
      <c r="AJ362" s="12" t="str">
        <f>IFERROR(INDEX(Queue_Subname_list!$B$2:$B$598,MATCH($AI362,Queue_Subname_list!$A$2:$A$598,0),1),"not found")</f>
        <v>Excelsior</v>
      </c>
      <c r="AK362" s="12">
        <f>IFERROR(INDEX(Queue_Subname_list!$C$2:$C$598,MATCH($AI362,Queue_Subname_list!$A$2:$A$598,0),1),"not found")</f>
        <v>115</v>
      </c>
      <c r="AL362" s="12" t="str" cm="1">
        <f t="array" ref="AL362">IFERROR(MATCH(1,($AJ362=Substation_Info!$B$5:$B$322)*($AK362=Substation_Info!$C$5:$C$322),0),"notfound")</f>
        <v>notfound</v>
      </c>
      <c r="AM362" s="12" t="str">
        <f>IF($AL362="notfound",IFERROR(INDEX(Queue_Subname_list!$D$2:$D$594,MATCH($AI362,Queue_Subname_list!$A$2:$A$594,0),1),"not found"),0)</f>
        <v>Schindler</v>
      </c>
      <c r="AN362" s="12">
        <f>IF($AL362="notfound",IFERROR(INDEX(Queue_Subname_list!$E$2:$E$594,MATCH($AI362,Queue_Subname_list!$A$2:$A$594,0),1),"not found"),0)</f>
        <v>115</v>
      </c>
      <c r="AO362" s="12" cm="1">
        <f t="array" ref="AO362">IF(AM362=0, "N/A",IFERROR(MATCH(1,($AM362=Substation_Info!$B$5:$B$322)*($AN362=Substation_Info!$C$5:$C$322),0),"notfound"))</f>
        <v>253</v>
      </c>
      <c r="AP362" s="12">
        <f t="shared" si="30"/>
        <v>1</v>
      </c>
      <c r="AQ362" s="11">
        <v>45992.333333333299</v>
      </c>
      <c r="AR362" s="11">
        <v>45992.333333333299</v>
      </c>
      <c r="AS362" s="10" t="s">
        <v>82</v>
      </c>
      <c r="AT362" s="10"/>
      <c r="AU362" s="10"/>
      <c r="AV362" s="10" t="s">
        <v>82</v>
      </c>
      <c r="AW362" s="10"/>
    </row>
    <row r="363" spans="1:49" s="26" customFormat="1" ht="25" x14ac:dyDescent="0.25">
      <c r="A363" s="32" t="s">
        <v>547</v>
      </c>
      <c r="B363" s="10">
        <v>1956</v>
      </c>
      <c r="C363" s="11">
        <v>44294</v>
      </c>
      <c r="D363" s="11">
        <v>44301.291666666701</v>
      </c>
      <c r="E363" s="10" t="s">
        <v>49</v>
      </c>
      <c r="F363" s="10" t="s">
        <v>585</v>
      </c>
      <c r="G363" s="10" t="s">
        <v>63</v>
      </c>
      <c r="H363" s="10" t="s">
        <v>74</v>
      </c>
      <c r="I363" s="10"/>
      <c r="J363" s="10" t="s">
        <v>70</v>
      </c>
      <c r="K363" s="10" t="s">
        <v>75</v>
      </c>
      <c r="L363" s="10"/>
      <c r="M363" s="10">
        <v>203.65899999999999</v>
      </c>
      <c r="N363" s="10">
        <v>203.84899999999999</v>
      </c>
      <c r="O363" s="10"/>
      <c r="P363" s="10">
        <v>200</v>
      </c>
      <c r="Q363" s="10" t="s">
        <v>65</v>
      </c>
      <c r="R363" s="10" t="s">
        <v>53</v>
      </c>
      <c r="S363" s="10" t="str" cm="1">
        <f t="array" ref="S363">IFERROR(INDEX(Queue_Subname_list!$K$3:$K$22,MATCH(1,($J363=Queue_Subname_list!$L$3:$L$22)*($K363=Queue_Subname_list!$M$3:$M$22)*($L363=Queue_Subname_list!$N$3:$N$22),0)),"Other")</f>
        <v>Solar-Hybrid</v>
      </c>
      <c r="T363" s="10">
        <f>IF(J363=Queue_Subname_list!$L$9,MIN(M363,P363),0)+IF(K363=Queue_Subname_list!$L$9,MIN(N363,P363),0)+IF(L363=Queue_Subname_list!$L$9,MIN(O363,P363),0)</f>
        <v>200</v>
      </c>
      <c r="U363" s="10">
        <f>IF(J363=Queue_Subname_list!$L$4,MIN(M363,P363),0)+IF(K363=Queue_Subname_list!$L$4,MIN(N363,P363),0)+IF(L363=Queue_Subname_list!$L$4,MIN(O363,P363),0)</f>
        <v>0</v>
      </c>
      <c r="V363" s="10">
        <f>IF(Q363="Energy Only",0,IF(S363="Wind Turbine",MIN(U363,P363),IF(OR(S363="Wind-Hybrid", S363="Wind-Solar-Hybrid"),MIN(MAX(P363-T363,0)/INDEX(Queue_Subname_list!$R$6:$T$6,1,MATCH(AH363,Queue_Subname_list!$R$4:$T$4,0)),U363),0)))</f>
        <v>0</v>
      </c>
      <c r="W363" s="10">
        <f t="shared" si="26"/>
        <v>0</v>
      </c>
      <c r="X363" s="10">
        <f>IF(AND(S363="Offshore Wind",OR(Q363="Full Capacity",Q363="Partial Capacity")),IF(J363=Queue_Subname_list!$L$5,M363,0)+IF(K363=Queue_Subname_list!$L$5,N363,0),0)</f>
        <v>0</v>
      </c>
      <c r="Y363" s="10">
        <f>IF(AND(S363="Offshore Wind",Q363="Energy Only"),IF(J363=Queue_Subname_list!$L$5,M363,0)+IF(K363=Queue_Subname_list!$L$5,N363,0),0)</f>
        <v>0</v>
      </c>
      <c r="Z363" s="10">
        <f>IF(J363=Queue_Subname_list!$L$8,MIN(M363,P363),0)+IF(K363=Queue_Subname_list!$L$8,MIN(N363,P363),0)+IF(L363=Queue_Subname_list!$L$8,MIN(O363,P363),0)</f>
        <v>200</v>
      </c>
      <c r="AA363" s="10">
        <f>IF(Q363="Energy Only",0,IF(S363="Solar",MIN(Z363,P363),IF(S363="Solar-Hybrid",MIN(MAX(P363-T363,0)/INDEX(Queue_Subname_list!$R$5:$T$5,1,MATCH(AH363,Queue_Subname_list!$R$4:$T$4,0)),MAX(P363-T363*0.5,0)/INDEX(Queue_Subname_list!$U$5:$W$5,1,MATCH(AH363,Queue_Subname_list!$U$4:$W$4,0)),Z363),0)))</f>
        <v>0</v>
      </c>
      <c r="AB363" s="10">
        <f t="shared" si="27"/>
        <v>200</v>
      </c>
      <c r="AC363" s="10">
        <f>IF(J363=Queue_Subname_list!$L$3,MIN(M363,P363),0)+IF(K363=Queue_Subname_list!$L$3,MIN(N363,P363),0)+IF(L363=Queue_Subname_list!$L$3,MIN(O363,P363),0)</f>
        <v>0</v>
      </c>
      <c r="AD363" s="10">
        <f t="shared" si="28"/>
        <v>0</v>
      </c>
      <c r="AE363" s="10" t="s">
        <v>136</v>
      </c>
      <c r="AF363" s="10" t="s">
        <v>55</v>
      </c>
      <c r="AG363" s="10" t="s">
        <v>88</v>
      </c>
      <c r="AH363" s="10" t="str">
        <f t="shared" si="29"/>
        <v>PGAE</v>
      </c>
      <c r="AI363" s="12" t="s">
        <v>795</v>
      </c>
      <c r="AJ363" s="12" t="str">
        <f>IFERROR(INDEX(Queue_Subname_list!$B$2:$B$598,MATCH($AI363,Queue_Subname_list!$A$2:$A$598,0),1),"not found")</f>
        <v>Tranquility</v>
      </c>
      <c r="AK363" s="12">
        <f>IFERROR(INDEX(Queue_Subname_list!$C$2:$C$598,MATCH($AI363,Queue_Subname_list!$A$2:$A$598,0),1),"not found")</f>
        <v>230</v>
      </c>
      <c r="AL363" s="12" cm="1">
        <f t="array" ref="AL363">IFERROR(MATCH(1,($AJ363=Substation_Info!$B$5:$B$322)*($AK363=Substation_Info!$C$5:$C$322),0),"notfound")</f>
        <v>288</v>
      </c>
      <c r="AM363" s="12">
        <f>IF($AL363="notfound",IFERROR(INDEX(Queue_Subname_list!$D$2:$D$594,MATCH($AI363,Queue_Subname_list!$A$2:$A$594,0),1),"not found"),0)</f>
        <v>0</v>
      </c>
      <c r="AN363" s="12">
        <f>IF($AL363="notfound",IFERROR(INDEX(Queue_Subname_list!$E$2:$E$594,MATCH($AI363,Queue_Subname_list!$A$2:$A$594,0),1),"not found"),0)</f>
        <v>0</v>
      </c>
      <c r="AO363" s="12" t="str" cm="1">
        <f t="array" ref="AO363">IF(AM363=0, "N/A",IFERROR(MATCH(1,($AM363=Substation_Info!$B$5:$B$322)*($AN363=Substation_Info!$C$5:$C$322),0),"notfound"))</f>
        <v>N/A</v>
      </c>
      <c r="AP363" s="12">
        <f t="shared" si="30"/>
        <v>1</v>
      </c>
      <c r="AQ363" s="11">
        <v>45809.291666666701</v>
      </c>
      <c r="AR363" s="11">
        <v>45809.291666666701</v>
      </c>
      <c r="AS363" s="10" t="s">
        <v>82</v>
      </c>
      <c r="AT363" s="10"/>
      <c r="AU363" s="10"/>
      <c r="AV363" s="10" t="s">
        <v>82</v>
      </c>
      <c r="AW363" s="10"/>
    </row>
    <row r="364" spans="1:49" s="26" customFormat="1" ht="25" x14ac:dyDescent="0.25">
      <c r="A364" s="32" t="s">
        <v>796</v>
      </c>
      <c r="B364" s="10">
        <v>1958</v>
      </c>
      <c r="C364" s="11">
        <v>44295</v>
      </c>
      <c r="D364" s="11">
        <v>44301.291666666701</v>
      </c>
      <c r="E364" s="10" t="s">
        <v>49</v>
      </c>
      <c r="F364" s="10" t="s">
        <v>585</v>
      </c>
      <c r="G364" s="10" t="s">
        <v>51</v>
      </c>
      <c r="H364" s="10"/>
      <c r="I364" s="10"/>
      <c r="J364" s="10" t="s">
        <v>51</v>
      </c>
      <c r="K364" s="10"/>
      <c r="L364" s="10"/>
      <c r="M364" s="10">
        <v>159</v>
      </c>
      <c r="N364" s="10"/>
      <c r="O364" s="10"/>
      <c r="P364" s="10">
        <v>150</v>
      </c>
      <c r="Q364" s="10" t="s">
        <v>65</v>
      </c>
      <c r="R364" s="10" t="s">
        <v>53</v>
      </c>
      <c r="S364" s="10" t="str" cm="1">
        <f t="array" ref="S364">IFERROR(INDEX(Queue_Subname_list!$K$3:$K$22,MATCH(1,($J364=Queue_Subname_list!$L$3:$L$22)*($K364=Queue_Subname_list!$M$3:$M$22)*($L364=Queue_Subname_list!$N$3:$N$22),0)),"Other")</f>
        <v>Wind Turbine</v>
      </c>
      <c r="T364" s="10">
        <f>IF(J364=Queue_Subname_list!$L$9,MIN(M364,P364),0)+IF(K364=Queue_Subname_list!$L$9,MIN(N364,P364),0)+IF(L364=Queue_Subname_list!$L$9,MIN(O364,P364),0)</f>
        <v>0</v>
      </c>
      <c r="U364" s="10">
        <f>IF(J364=Queue_Subname_list!$L$4,MIN(M364,P364),0)+IF(K364=Queue_Subname_list!$L$4,MIN(N364,P364),0)+IF(L364=Queue_Subname_list!$L$4,MIN(O364,P364),0)</f>
        <v>150</v>
      </c>
      <c r="V364" s="10">
        <f>IF(Q364="Energy Only",0,IF(S364="Wind Turbine",MIN(U364,P364),IF(OR(S364="Wind-Hybrid", S364="Wind-Solar-Hybrid"),MIN(MAX(P364-T364,0)/INDEX(Queue_Subname_list!$R$6:$T$6,1,MATCH(AH364,Queue_Subname_list!$R$4:$T$4,0)),U364),0)))</f>
        <v>150</v>
      </c>
      <c r="W364" s="10">
        <f t="shared" si="26"/>
        <v>0</v>
      </c>
      <c r="X364" s="10">
        <f>IF(AND(S364="Offshore Wind",OR(Q364="Full Capacity",Q364="Partial Capacity")),IF(J364=Queue_Subname_list!$L$5,M364,0)+IF(K364=Queue_Subname_list!$L$5,N364,0),0)</f>
        <v>0</v>
      </c>
      <c r="Y364" s="10">
        <f>IF(AND(S364="Offshore Wind",Q364="Energy Only"),IF(J364=Queue_Subname_list!$L$5,M364,0)+IF(K364=Queue_Subname_list!$L$5,N364,0),0)</f>
        <v>0</v>
      </c>
      <c r="Z364" s="10">
        <f>IF(J364=Queue_Subname_list!$L$8,MIN(M364,P364),0)+IF(K364=Queue_Subname_list!$L$8,MIN(N364,P364),0)+IF(L364=Queue_Subname_list!$L$8,MIN(O364,P364),0)</f>
        <v>0</v>
      </c>
      <c r="AA364" s="10">
        <f>IF(Q364="Energy Only",0,IF(S364="Solar",MIN(Z364,P364),IF(S364="Solar-Hybrid",MIN(MAX(P364-T364,0)/INDEX(Queue_Subname_list!$R$5:$T$5,1,MATCH(AH364,Queue_Subname_list!$R$4:$T$4,0)),MAX(P364-T364*0.5,0)/INDEX(Queue_Subname_list!$U$5:$W$5,1,MATCH(AH364,Queue_Subname_list!$U$4:$W$4,0)),Z364),0)))</f>
        <v>0</v>
      </c>
      <c r="AB364" s="10">
        <f t="shared" si="27"/>
        <v>0</v>
      </c>
      <c r="AC364" s="10">
        <f>IF(J364=Queue_Subname_list!$L$3,MIN(M364,P364),0)+IF(K364=Queue_Subname_list!$L$3,MIN(N364,P364),0)+IF(L364=Queue_Subname_list!$L$3,MIN(O364,P364),0)</f>
        <v>0</v>
      </c>
      <c r="AD364" s="10">
        <f t="shared" si="28"/>
        <v>0</v>
      </c>
      <c r="AE364" s="10" t="s">
        <v>124</v>
      </c>
      <c r="AF364" s="10" t="s">
        <v>55</v>
      </c>
      <c r="AG364" s="10" t="s">
        <v>88</v>
      </c>
      <c r="AH364" s="10" t="str">
        <f t="shared" si="29"/>
        <v>PGAE</v>
      </c>
      <c r="AI364" s="12" t="s">
        <v>797</v>
      </c>
      <c r="AJ364" s="12" t="str">
        <f>IFERROR(INDEX(Queue_Subname_list!$B$2:$B$598,MATCH($AI364,Queue_Subname_list!$A$2:$A$598,0),1),"not found")</f>
        <v>Quinto</v>
      </c>
      <c r="AK364" s="12">
        <f>IFERROR(INDEX(Queue_Subname_list!$C$2:$C$598,MATCH($AI364,Queue_Subname_list!$A$2:$A$598,0),1),"not found")</f>
        <v>230</v>
      </c>
      <c r="AL364" s="12" cm="1">
        <f t="array" ref="AL364">IFERROR(MATCH(1,($AJ364=Substation_Info!$B$5:$B$322)*($AK364=Substation_Info!$C$5:$C$322),0),"notfound")</f>
        <v>221</v>
      </c>
      <c r="AM364" s="12">
        <f>IF($AL364="notfound",IFERROR(INDEX(Queue_Subname_list!$D$2:$D$594,MATCH($AI364,Queue_Subname_list!$A$2:$A$594,0),1),"not found"),0)</f>
        <v>0</v>
      </c>
      <c r="AN364" s="12">
        <f>IF($AL364="notfound",IFERROR(INDEX(Queue_Subname_list!$E$2:$E$594,MATCH($AI364,Queue_Subname_list!$A$2:$A$594,0),1),"not found"),0)</f>
        <v>0</v>
      </c>
      <c r="AO364" s="12" t="str" cm="1">
        <f t="array" ref="AO364">IF(AM364=0, "N/A",IFERROR(MATCH(1,($AM364=Substation_Info!$B$5:$B$322)*($AN364=Substation_Info!$C$5:$C$322),0),"notfound"))</f>
        <v>N/A</v>
      </c>
      <c r="AP364" s="12">
        <f t="shared" si="30"/>
        <v>1</v>
      </c>
      <c r="AQ364" s="11">
        <v>45931.291666666701</v>
      </c>
      <c r="AR364" s="11">
        <v>45931.291666666701</v>
      </c>
      <c r="AS364" s="10" t="s">
        <v>82</v>
      </c>
      <c r="AT364" s="10"/>
      <c r="AU364" s="10"/>
      <c r="AV364" s="10" t="s">
        <v>82</v>
      </c>
      <c r="AW364" s="10"/>
    </row>
    <row r="365" spans="1:49" s="26" customFormat="1" ht="25" x14ac:dyDescent="0.25">
      <c r="A365" s="32" t="s">
        <v>798</v>
      </c>
      <c r="B365" s="10">
        <v>1959</v>
      </c>
      <c r="C365" s="11">
        <v>44298</v>
      </c>
      <c r="D365" s="11">
        <v>44301.291666666701</v>
      </c>
      <c r="E365" s="10" t="s">
        <v>49</v>
      </c>
      <c r="F365" s="10" t="s">
        <v>585</v>
      </c>
      <c r="G365" s="10" t="s">
        <v>63</v>
      </c>
      <c r="H365" s="10" t="s">
        <v>74</v>
      </c>
      <c r="I365" s="10"/>
      <c r="J365" s="10" t="s">
        <v>70</v>
      </c>
      <c r="K365" s="10" t="s">
        <v>75</v>
      </c>
      <c r="L365" s="10"/>
      <c r="M365" s="10">
        <v>300.95100000000002</v>
      </c>
      <c r="N365" s="10">
        <v>303.678</v>
      </c>
      <c r="O365" s="10"/>
      <c r="P365" s="10">
        <v>300</v>
      </c>
      <c r="Q365" s="10" t="s">
        <v>65</v>
      </c>
      <c r="R365" s="10" t="s">
        <v>53</v>
      </c>
      <c r="S365" s="10" t="str" cm="1">
        <f t="array" ref="S365">IFERROR(INDEX(Queue_Subname_list!$K$3:$K$22,MATCH(1,($J365=Queue_Subname_list!$L$3:$L$22)*($K365=Queue_Subname_list!$M$3:$M$22)*($L365=Queue_Subname_list!$N$3:$N$22),0)),"Other")</f>
        <v>Solar-Hybrid</v>
      </c>
      <c r="T365" s="10">
        <f>IF(J365=Queue_Subname_list!$L$9,MIN(M365,P365),0)+IF(K365=Queue_Subname_list!$L$9,MIN(N365,P365),0)+IF(L365=Queue_Subname_list!$L$9,MIN(O365,P365),0)</f>
        <v>300</v>
      </c>
      <c r="U365" s="10">
        <f>IF(J365=Queue_Subname_list!$L$4,MIN(M365,P365),0)+IF(K365=Queue_Subname_list!$L$4,MIN(N365,P365),0)+IF(L365=Queue_Subname_list!$L$4,MIN(O365,P365),0)</f>
        <v>0</v>
      </c>
      <c r="V365" s="10">
        <f>IF(Q365="Energy Only",0,IF(S365="Wind Turbine",MIN(U365,P365),IF(OR(S365="Wind-Hybrid", S365="Wind-Solar-Hybrid"),MIN(MAX(P365-T365,0)/INDEX(Queue_Subname_list!$R$6:$T$6,1,MATCH(AH365,Queue_Subname_list!$R$4:$T$4,0)),U365),0)))</f>
        <v>0</v>
      </c>
      <c r="W365" s="10">
        <f t="shared" si="26"/>
        <v>0</v>
      </c>
      <c r="X365" s="10">
        <f>IF(AND(S365="Offshore Wind",OR(Q365="Full Capacity",Q365="Partial Capacity")),IF(J365=Queue_Subname_list!$L$5,M365,0)+IF(K365=Queue_Subname_list!$L$5,N365,0),0)</f>
        <v>0</v>
      </c>
      <c r="Y365" s="10">
        <f>IF(AND(S365="Offshore Wind",Q365="Energy Only"),IF(J365=Queue_Subname_list!$L$5,M365,0)+IF(K365=Queue_Subname_list!$L$5,N365,0),0)</f>
        <v>0</v>
      </c>
      <c r="Z365" s="10">
        <f>IF(J365=Queue_Subname_list!$L$8,MIN(M365,P365),0)+IF(K365=Queue_Subname_list!$L$8,MIN(N365,P365),0)+IF(L365=Queue_Subname_list!$L$8,MIN(O365,P365),0)</f>
        <v>300</v>
      </c>
      <c r="AA365" s="10">
        <f>IF(Q365="Energy Only",0,IF(S365="Solar",MIN(Z365,P365),IF(S365="Solar-Hybrid",MIN(MAX(P365-T365,0)/INDEX(Queue_Subname_list!$R$5:$T$5,1,MATCH(AH365,Queue_Subname_list!$R$4:$T$4,0)),MAX(P365-T365*0.5,0)/INDEX(Queue_Subname_list!$U$5:$W$5,1,MATCH(AH365,Queue_Subname_list!$U$4:$W$4,0)),Z365),0)))</f>
        <v>0</v>
      </c>
      <c r="AB365" s="10">
        <f t="shared" si="27"/>
        <v>300</v>
      </c>
      <c r="AC365" s="10">
        <f>IF(J365=Queue_Subname_list!$L$3,MIN(M365,P365),0)+IF(K365=Queue_Subname_list!$L$3,MIN(N365,P365),0)+IF(L365=Queue_Subname_list!$L$3,MIN(O365,P365),0)</f>
        <v>0</v>
      </c>
      <c r="AD365" s="10">
        <f t="shared" si="28"/>
        <v>0</v>
      </c>
      <c r="AE365" s="10" t="s">
        <v>136</v>
      </c>
      <c r="AF365" s="10" t="s">
        <v>55</v>
      </c>
      <c r="AG365" s="10" t="s">
        <v>88</v>
      </c>
      <c r="AH365" s="10" t="str">
        <f t="shared" si="29"/>
        <v>PGAE</v>
      </c>
      <c r="AI365" s="12" t="s">
        <v>799</v>
      </c>
      <c r="AJ365" s="12" t="str">
        <f>IFERROR(INDEX(Queue_Subname_list!$B$2:$B$598,MATCH($AI365,Queue_Subname_list!$A$2:$A$598,0),1),"not found")</f>
        <v>Gates</v>
      </c>
      <c r="AK365" s="12">
        <f>IFERROR(INDEX(Queue_Subname_list!$C$2:$C$598,MATCH($AI365,Queue_Subname_list!$A$2:$A$598,0),1),"not found")</f>
        <v>230</v>
      </c>
      <c r="AL365" s="12" cm="1">
        <f t="array" ref="AL365">IFERROR(MATCH(1,($AJ365=Substation_Info!$B$5:$B$322)*($AK365=Substation_Info!$C$5:$C$322),0),"notfound")</f>
        <v>86</v>
      </c>
      <c r="AM365" s="12">
        <f>IF($AL365="notfound",IFERROR(INDEX(Queue_Subname_list!$D$2:$D$594,MATCH($AI365,Queue_Subname_list!$A$2:$A$594,0),1),"not found"),0)</f>
        <v>0</v>
      </c>
      <c r="AN365" s="12">
        <f>IF($AL365="notfound",IFERROR(INDEX(Queue_Subname_list!$E$2:$E$594,MATCH($AI365,Queue_Subname_list!$A$2:$A$594,0),1),"not found"),0)</f>
        <v>0</v>
      </c>
      <c r="AO365" s="12" t="str" cm="1">
        <f t="array" ref="AO365">IF(AM365=0, "N/A",IFERROR(MATCH(1,($AM365=Substation_Info!$B$5:$B$322)*($AN365=Substation_Info!$C$5:$C$322),0),"notfound"))</f>
        <v>N/A</v>
      </c>
      <c r="AP365" s="12">
        <f t="shared" si="30"/>
        <v>1</v>
      </c>
      <c r="AQ365" s="11">
        <v>45824.291666666701</v>
      </c>
      <c r="AR365" s="11">
        <v>45824.291666666701</v>
      </c>
      <c r="AS365" s="10" t="s">
        <v>82</v>
      </c>
      <c r="AT365" s="10"/>
      <c r="AU365" s="10"/>
      <c r="AV365" s="10" t="s">
        <v>82</v>
      </c>
      <c r="AW365" s="10"/>
    </row>
    <row r="366" spans="1:49" s="26" customFormat="1" ht="25" x14ac:dyDescent="0.25">
      <c r="A366" s="32" t="s">
        <v>800</v>
      </c>
      <c r="B366" s="10">
        <v>1960</v>
      </c>
      <c r="C366" s="11">
        <v>44295</v>
      </c>
      <c r="D366" s="11">
        <v>44301.291666666701</v>
      </c>
      <c r="E366" s="10" t="s">
        <v>49</v>
      </c>
      <c r="F366" s="10" t="s">
        <v>585</v>
      </c>
      <c r="G366" s="10" t="s">
        <v>63</v>
      </c>
      <c r="H366" s="10"/>
      <c r="I366" s="10"/>
      <c r="J366" s="10" t="s">
        <v>70</v>
      </c>
      <c r="K366" s="10"/>
      <c r="L366" s="10"/>
      <c r="M366" s="10">
        <v>101</v>
      </c>
      <c r="N366" s="10"/>
      <c r="O366" s="10"/>
      <c r="P366" s="10">
        <v>100</v>
      </c>
      <c r="Q366" s="10" t="s">
        <v>65</v>
      </c>
      <c r="R366" s="10"/>
      <c r="S366" s="10" t="str" cm="1">
        <f t="array" ref="S366">IFERROR(INDEX(Queue_Subname_list!$K$3:$K$22,MATCH(1,($J366=Queue_Subname_list!$L$3:$L$22)*($K366=Queue_Subname_list!$M$3:$M$22)*($L366=Queue_Subname_list!$N$3:$N$22),0)),"Other")</f>
        <v>Battery</v>
      </c>
      <c r="T366" s="10">
        <f>IF(J366=Queue_Subname_list!$L$9,MIN(M366,P366),0)+IF(K366=Queue_Subname_list!$L$9,MIN(N366,P366),0)+IF(L366=Queue_Subname_list!$L$9,MIN(O366,P366),0)</f>
        <v>100</v>
      </c>
      <c r="U366" s="10">
        <f>IF(J366=Queue_Subname_list!$L$4,MIN(M366,P366),0)+IF(K366=Queue_Subname_list!$L$4,MIN(N366,P366),0)+IF(L366=Queue_Subname_list!$L$4,MIN(O366,P366),0)</f>
        <v>0</v>
      </c>
      <c r="V366" s="10">
        <f>IF(Q366="Energy Only",0,IF(S366="Wind Turbine",MIN(U366,P366),IF(OR(S366="Wind-Hybrid", S366="Wind-Solar-Hybrid"),MIN(MAX(P366-T366,0)/INDEX(Queue_Subname_list!$R$6:$T$6,1,MATCH(AH366,Queue_Subname_list!$R$4:$T$4,0)),U366),0)))</f>
        <v>0</v>
      </c>
      <c r="W366" s="10">
        <f t="shared" si="26"/>
        <v>0</v>
      </c>
      <c r="X366" s="10">
        <f>IF(AND(S366="Offshore Wind",OR(Q366="Full Capacity",Q366="Partial Capacity")),IF(J366=Queue_Subname_list!$L$5,M366,0)+IF(K366=Queue_Subname_list!$L$5,N366,0),0)</f>
        <v>0</v>
      </c>
      <c r="Y366" s="10">
        <f>IF(AND(S366="Offshore Wind",Q366="Energy Only"),IF(J366=Queue_Subname_list!$L$5,M366,0)+IF(K366=Queue_Subname_list!$L$5,N366,0),0)</f>
        <v>0</v>
      </c>
      <c r="Z366" s="10">
        <f>IF(J366=Queue_Subname_list!$L$8,MIN(M366,P366),0)+IF(K366=Queue_Subname_list!$L$8,MIN(N366,P366),0)+IF(L366=Queue_Subname_list!$L$8,MIN(O366,P366),0)</f>
        <v>0</v>
      </c>
      <c r="AA366" s="10">
        <f>IF(Q366="Energy Only",0,IF(S366="Solar",MIN(Z366,P366),IF(S366="Solar-Hybrid",MIN(MAX(P366-T366,0)/INDEX(Queue_Subname_list!$R$5:$T$5,1,MATCH(AH366,Queue_Subname_list!$R$4:$T$4,0)),MAX(P366-T366*0.5,0)/INDEX(Queue_Subname_list!$U$5:$W$5,1,MATCH(AH366,Queue_Subname_list!$U$4:$W$4,0)),Z366),0)))</f>
        <v>0</v>
      </c>
      <c r="AB366" s="10">
        <f t="shared" si="27"/>
        <v>0</v>
      </c>
      <c r="AC366" s="10">
        <f>IF(J366=Queue_Subname_list!$L$3,MIN(M366,P366),0)+IF(K366=Queue_Subname_list!$L$3,MIN(N366,P366),0)+IF(L366=Queue_Subname_list!$L$3,MIN(O366,P366),0)</f>
        <v>0</v>
      </c>
      <c r="AD366" s="10">
        <f t="shared" si="28"/>
        <v>0</v>
      </c>
      <c r="AE366" s="10" t="s">
        <v>124</v>
      </c>
      <c r="AF366" s="10" t="s">
        <v>55</v>
      </c>
      <c r="AG366" s="10" t="s">
        <v>88</v>
      </c>
      <c r="AH366" s="10" t="str">
        <f t="shared" si="29"/>
        <v>PGAE</v>
      </c>
      <c r="AI366" s="12" t="s">
        <v>801</v>
      </c>
      <c r="AJ366" s="12" t="str">
        <f>IFERROR(INDEX(Queue_Subname_list!$B$2:$B$598,MATCH($AI366,Queue_Subname_list!$A$2:$A$598,0),1),"not found")</f>
        <v>Los Banos</v>
      </c>
      <c r="AK366" s="12">
        <f>IFERROR(INDEX(Queue_Subname_list!$C$2:$C$598,MATCH($AI366,Queue_Subname_list!$A$2:$A$598,0),1),"not found")</f>
        <v>230</v>
      </c>
      <c r="AL366" s="12" cm="1">
        <f t="array" ref="AL366">IFERROR(MATCH(1,($AJ366=Substation_Info!$B$5:$B$322)*($AK366=Substation_Info!$C$5:$C$322),0),"notfound")</f>
        <v>148</v>
      </c>
      <c r="AM366" s="12">
        <f>IF($AL366="notfound",IFERROR(INDEX(Queue_Subname_list!$D$2:$D$594,MATCH($AI366,Queue_Subname_list!$A$2:$A$594,0),1),"not found"),0)</f>
        <v>0</v>
      </c>
      <c r="AN366" s="12">
        <f>IF($AL366="notfound",IFERROR(INDEX(Queue_Subname_list!$E$2:$E$594,MATCH($AI366,Queue_Subname_list!$A$2:$A$594,0),1),"not found"),0)</f>
        <v>0</v>
      </c>
      <c r="AO366" s="12" t="str" cm="1">
        <f t="array" ref="AO366">IF(AM366=0, "N/A",IFERROR(MATCH(1,($AM366=Substation_Info!$B$5:$B$322)*($AN366=Substation_Info!$C$5:$C$322),0),"notfound"))</f>
        <v>N/A</v>
      </c>
      <c r="AP366" s="12">
        <f t="shared" si="30"/>
        <v>1</v>
      </c>
      <c r="AQ366" s="11">
        <v>45784.291666666701</v>
      </c>
      <c r="AR366" s="11">
        <v>45784.291666666701</v>
      </c>
      <c r="AS366" s="10" t="s">
        <v>82</v>
      </c>
      <c r="AT366" s="10"/>
      <c r="AU366" s="10"/>
      <c r="AV366" s="10" t="s">
        <v>82</v>
      </c>
      <c r="AW366" s="10"/>
    </row>
    <row r="367" spans="1:49" s="26" customFormat="1" ht="25" x14ac:dyDescent="0.25">
      <c r="A367" s="32" t="s">
        <v>802</v>
      </c>
      <c r="B367" s="10">
        <v>1962</v>
      </c>
      <c r="C367" s="11">
        <v>44295</v>
      </c>
      <c r="D367" s="11">
        <v>44301.291666666701</v>
      </c>
      <c r="E367" s="10" t="s">
        <v>49</v>
      </c>
      <c r="F367" s="10" t="s">
        <v>585</v>
      </c>
      <c r="G367" s="10" t="s">
        <v>63</v>
      </c>
      <c r="H367" s="10"/>
      <c r="I367" s="10"/>
      <c r="J367" s="10" t="s">
        <v>70</v>
      </c>
      <c r="K367" s="10"/>
      <c r="L367" s="10"/>
      <c r="M367" s="10">
        <v>508</v>
      </c>
      <c r="N367" s="10"/>
      <c r="O367" s="10"/>
      <c r="P367" s="10">
        <v>500.01</v>
      </c>
      <c r="Q367" s="10" t="s">
        <v>65</v>
      </c>
      <c r="R367" s="10"/>
      <c r="S367" s="10" t="str" cm="1">
        <f t="array" ref="S367">IFERROR(INDEX(Queue_Subname_list!$K$3:$K$22,MATCH(1,($J367=Queue_Subname_list!$L$3:$L$22)*($K367=Queue_Subname_list!$M$3:$M$22)*($L367=Queue_Subname_list!$N$3:$N$22),0)),"Other")</f>
        <v>Battery</v>
      </c>
      <c r="T367" s="10">
        <f>IF(J367=Queue_Subname_list!$L$9,MIN(M367,P367),0)+IF(K367=Queue_Subname_list!$L$9,MIN(N367,P367),0)+IF(L367=Queue_Subname_list!$L$9,MIN(O367,P367),0)</f>
        <v>500.01</v>
      </c>
      <c r="U367" s="10">
        <f>IF(J367=Queue_Subname_list!$L$4,MIN(M367,P367),0)+IF(K367=Queue_Subname_list!$L$4,MIN(N367,P367),0)+IF(L367=Queue_Subname_list!$L$4,MIN(O367,P367),0)</f>
        <v>0</v>
      </c>
      <c r="V367" s="10">
        <f>IF(Q367="Energy Only",0,IF(S367="Wind Turbine",MIN(U367,P367),IF(OR(S367="Wind-Hybrid", S367="Wind-Solar-Hybrid"),MIN(MAX(P367-T367,0)/INDEX(Queue_Subname_list!$R$6:$T$6,1,MATCH(AH367,Queue_Subname_list!$R$4:$T$4,0)),U367),0)))</f>
        <v>0</v>
      </c>
      <c r="W367" s="10">
        <f t="shared" si="26"/>
        <v>0</v>
      </c>
      <c r="X367" s="10">
        <f>IF(AND(S367="Offshore Wind",OR(Q367="Full Capacity",Q367="Partial Capacity")),IF(J367=Queue_Subname_list!$L$5,M367,0)+IF(K367=Queue_Subname_list!$L$5,N367,0),0)</f>
        <v>0</v>
      </c>
      <c r="Y367" s="10">
        <f>IF(AND(S367="Offshore Wind",Q367="Energy Only"),IF(J367=Queue_Subname_list!$L$5,M367,0)+IF(K367=Queue_Subname_list!$L$5,N367,0),0)</f>
        <v>0</v>
      </c>
      <c r="Z367" s="10">
        <f>IF(J367=Queue_Subname_list!$L$8,MIN(M367,P367),0)+IF(K367=Queue_Subname_list!$L$8,MIN(N367,P367),0)+IF(L367=Queue_Subname_list!$L$8,MIN(O367,P367),0)</f>
        <v>0</v>
      </c>
      <c r="AA367" s="10">
        <f>IF(Q367="Energy Only",0,IF(S367="Solar",MIN(Z367,P367),IF(S367="Solar-Hybrid",MIN(MAX(P367-T367,0)/INDEX(Queue_Subname_list!$R$5:$T$5,1,MATCH(AH367,Queue_Subname_list!$R$4:$T$4,0)),MAX(P367-T367*0.5,0)/INDEX(Queue_Subname_list!$U$5:$W$5,1,MATCH(AH367,Queue_Subname_list!$U$4:$W$4,0)),Z367),0)))</f>
        <v>0</v>
      </c>
      <c r="AB367" s="10">
        <f t="shared" si="27"/>
        <v>0</v>
      </c>
      <c r="AC367" s="10">
        <f>IF(J367=Queue_Subname_list!$L$3,MIN(M367,P367),0)+IF(K367=Queue_Subname_list!$L$3,MIN(N367,P367),0)+IF(L367=Queue_Subname_list!$L$3,MIN(O367,P367),0)</f>
        <v>0</v>
      </c>
      <c r="AD367" s="10">
        <f t="shared" si="28"/>
        <v>0</v>
      </c>
      <c r="AE367" s="10" t="s">
        <v>136</v>
      </c>
      <c r="AF367" s="10" t="s">
        <v>55</v>
      </c>
      <c r="AG367" s="10" t="s">
        <v>88</v>
      </c>
      <c r="AH367" s="10" t="str">
        <f t="shared" si="29"/>
        <v>PGAE</v>
      </c>
      <c r="AI367" s="12" t="s">
        <v>803</v>
      </c>
      <c r="AJ367" s="12" t="str">
        <f>IFERROR(INDEX(Queue_Subname_list!$B$2:$B$598,MATCH($AI367,Queue_Subname_list!$A$2:$A$598,0),1),"not found")</f>
        <v>Gates</v>
      </c>
      <c r="AK367" s="12">
        <f>IFERROR(INDEX(Queue_Subname_list!$C$2:$C$598,MATCH($AI367,Queue_Subname_list!$A$2:$A$598,0),1),"not found")</f>
        <v>500</v>
      </c>
      <c r="AL367" s="12" cm="1">
        <f t="array" ref="AL367">IFERROR(MATCH(1,($AJ367=Substation_Info!$B$5:$B$322)*($AK367=Substation_Info!$C$5:$C$322),0),"notfound")</f>
        <v>85</v>
      </c>
      <c r="AM367" s="12">
        <f>IF($AL367="notfound",IFERROR(INDEX(Queue_Subname_list!$D$2:$D$594,MATCH($AI367,Queue_Subname_list!$A$2:$A$594,0),1),"not found"),0)</f>
        <v>0</v>
      </c>
      <c r="AN367" s="12">
        <f>IF($AL367="notfound",IFERROR(INDEX(Queue_Subname_list!$E$2:$E$594,MATCH($AI367,Queue_Subname_list!$A$2:$A$594,0),1),"not found"),0)</f>
        <v>0</v>
      </c>
      <c r="AO367" s="12" t="str" cm="1">
        <f t="array" ref="AO367">IF(AM367=0, "N/A",IFERROR(MATCH(1,($AM367=Substation_Info!$B$5:$B$322)*($AN367=Substation_Info!$C$5:$C$322),0),"notfound"))</f>
        <v>N/A</v>
      </c>
      <c r="AP367" s="12">
        <f t="shared" si="30"/>
        <v>1</v>
      </c>
      <c r="AQ367" s="11">
        <v>45991.333333333299</v>
      </c>
      <c r="AR367" s="11">
        <v>45991.333333333299</v>
      </c>
      <c r="AS367" s="10" t="s">
        <v>82</v>
      </c>
      <c r="AT367" s="10"/>
      <c r="AU367" s="10"/>
      <c r="AV367" s="10" t="s">
        <v>82</v>
      </c>
      <c r="AW367" s="10"/>
    </row>
    <row r="368" spans="1:49" s="26" customFormat="1" ht="25" x14ac:dyDescent="0.25">
      <c r="A368" s="32" t="s">
        <v>804</v>
      </c>
      <c r="B368" s="10">
        <v>1963</v>
      </c>
      <c r="C368" s="11">
        <v>44300</v>
      </c>
      <c r="D368" s="11">
        <v>44301.291666666701</v>
      </c>
      <c r="E368" s="10" t="s">
        <v>49</v>
      </c>
      <c r="F368" s="10" t="s">
        <v>585</v>
      </c>
      <c r="G368" s="10" t="s">
        <v>63</v>
      </c>
      <c r="H368" s="10"/>
      <c r="I368" s="10"/>
      <c r="J368" s="10" t="s">
        <v>70</v>
      </c>
      <c r="K368" s="10"/>
      <c r="L368" s="10"/>
      <c r="M368" s="10">
        <v>256.29000000000002</v>
      </c>
      <c r="N368" s="10"/>
      <c r="O368" s="10"/>
      <c r="P368" s="10">
        <v>250</v>
      </c>
      <c r="Q368" s="10" t="s">
        <v>65</v>
      </c>
      <c r="R368" s="10"/>
      <c r="S368" s="10" t="str" cm="1">
        <f t="array" ref="S368">IFERROR(INDEX(Queue_Subname_list!$K$3:$K$22,MATCH(1,($J368=Queue_Subname_list!$L$3:$L$22)*($K368=Queue_Subname_list!$M$3:$M$22)*($L368=Queue_Subname_list!$N$3:$N$22),0)),"Other")</f>
        <v>Battery</v>
      </c>
      <c r="T368" s="10">
        <f>IF(J368=Queue_Subname_list!$L$9,MIN(M368,P368),0)+IF(K368=Queue_Subname_list!$L$9,MIN(N368,P368),0)+IF(L368=Queue_Subname_list!$L$9,MIN(O368,P368),0)</f>
        <v>250</v>
      </c>
      <c r="U368" s="10">
        <f>IF(J368=Queue_Subname_list!$L$4,MIN(M368,P368),0)+IF(K368=Queue_Subname_list!$L$4,MIN(N368,P368),0)+IF(L368=Queue_Subname_list!$L$4,MIN(O368,P368),0)</f>
        <v>0</v>
      </c>
      <c r="V368" s="10">
        <f>IF(Q368="Energy Only",0,IF(S368="Wind Turbine",MIN(U368,P368),IF(OR(S368="Wind-Hybrid", S368="Wind-Solar-Hybrid"),MIN(MAX(P368-T368,0)/INDEX(Queue_Subname_list!$R$6:$T$6,1,MATCH(AH368,Queue_Subname_list!$R$4:$T$4,0)),U368),0)))</f>
        <v>0</v>
      </c>
      <c r="W368" s="10">
        <f t="shared" si="26"/>
        <v>0</v>
      </c>
      <c r="X368" s="10">
        <f>IF(AND(S368="Offshore Wind",OR(Q368="Full Capacity",Q368="Partial Capacity")),IF(J368=Queue_Subname_list!$L$5,M368,0)+IF(K368=Queue_Subname_list!$L$5,N368,0),0)</f>
        <v>0</v>
      </c>
      <c r="Y368" s="10">
        <f>IF(AND(S368="Offshore Wind",Q368="Energy Only"),IF(J368=Queue_Subname_list!$L$5,M368,0)+IF(K368=Queue_Subname_list!$L$5,N368,0),0)</f>
        <v>0</v>
      </c>
      <c r="Z368" s="10">
        <f>IF(J368=Queue_Subname_list!$L$8,MIN(M368,P368),0)+IF(K368=Queue_Subname_list!$L$8,MIN(N368,P368),0)+IF(L368=Queue_Subname_list!$L$8,MIN(O368,P368),0)</f>
        <v>0</v>
      </c>
      <c r="AA368" s="10">
        <f>IF(Q368="Energy Only",0,IF(S368="Solar",MIN(Z368,P368),IF(S368="Solar-Hybrid",MIN(MAX(P368-T368,0)/INDEX(Queue_Subname_list!$R$5:$T$5,1,MATCH(AH368,Queue_Subname_list!$R$4:$T$4,0)),MAX(P368-T368*0.5,0)/INDEX(Queue_Subname_list!$U$5:$W$5,1,MATCH(AH368,Queue_Subname_list!$U$4:$W$4,0)),Z368),0)))</f>
        <v>0</v>
      </c>
      <c r="AB368" s="10">
        <f t="shared" si="27"/>
        <v>0</v>
      </c>
      <c r="AC368" s="10">
        <f>IF(J368=Queue_Subname_list!$L$3,MIN(M368,P368),0)+IF(K368=Queue_Subname_list!$L$3,MIN(N368,P368),0)+IF(L368=Queue_Subname_list!$L$3,MIN(O368,P368),0)</f>
        <v>0</v>
      </c>
      <c r="AD368" s="10">
        <f t="shared" si="28"/>
        <v>0</v>
      </c>
      <c r="AE368" s="10" t="s">
        <v>124</v>
      </c>
      <c r="AF368" s="10" t="s">
        <v>55</v>
      </c>
      <c r="AG368" s="10" t="s">
        <v>88</v>
      </c>
      <c r="AH368" s="10" t="str">
        <f t="shared" si="29"/>
        <v>PGAE</v>
      </c>
      <c r="AI368" s="12" t="s">
        <v>805</v>
      </c>
      <c r="AJ368" s="12" t="str">
        <f>IFERROR(INDEX(Queue_Subname_list!$B$2:$B$598,MATCH($AI368,Queue_Subname_list!$A$2:$A$598,0),1),"not found")</f>
        <v>Wilson</v>
      </c>
      <c r="AK368" s="12">
        <f>IFERROR(INDEX(Queue_Subname_list!$C$2:$C$598,MATCH($AI368,Queue_Subname_list!$A$2:$A$598,0),1),"not found")</f>
        <v>230</v>
      </c>
      <c r="AL368" s="12" t="str" cm="1">
        <f t="array" ref="AL368">IFERROR(MATCH(1,($AJ368=Substation_Info!$B$5:$B$322)*($AK368=Substation_Info!$C$5:$C$322),0),"notfound")</f>
        <v>notfound</v>
      </c>
      <c r="AM368" s="12" t="str">
        <f>IF($AL368="notfound",IFERROR(INDEX(Queue_Subname_list!$D$2:$D$594,MATCH($AI368,Queue_Subname_list!$A$2:$A$594,0),1),"not found"),0)</f>
        <v>Merced</v>
      </c>
      <c r="AN368" s="12">
        <f>IF($AL368="notfound",IFERROR(INDEX(Queue_Subname_list!$E$2:$E$594,MATCH($AI368,Queue_Subname_list!$A$2:$A$594,0),1),"not found"),0)</f>
        <v>115</v>
      </c>
      <c r="AO368" s="12" cm="1">
        <f t="array" ref="AO368">IF(AM368=0, "N/A",IFERROR(MATCH(1,($AM368=Substation_Info!$B$5:$B$322)*($AN368=Substation_Info!$C$5:$C$322),0),"notfound"))</f>
        <v>165</v>
      </c>
      <c r="AP368" s="12">
        <f t="shared" si="30"/>
        <v>1</v>
      </c>
      <c r="AQ368" s="11">
        <v>45809.291666666701</v>
      </c>
      <c r="AR368" s="11">
        <v>45809.291666666701</v>
      </c>
      <c r="AS368" s="10" t="s">
        <v>82</v>
      </c>
      <c r="AT368" s="10"/>
      <c r="AU368" s="10"/>
      <c r="AV368" s="10" t="s">
        <v>82</v>
      </c>
      <c r="AW368" s="10"/>
    </row>
    <row r="369" spans="1:49" s="26" customFormat="1" ht="25" x14ac:dyDescent="0.25">
      <c r="A369" s="32" t="s">
        <v>806</v>
      </c>
      <c r="B369" s="10">
        <v>1965</v>
      </c>
      <c r="C369" s="11">
        <v>44292</v>
      </c>
      <c r="D369" s="11">
        <v>44301.291666666701</v>
      </c>
      <c r="E369" s="10" t="s">
        <v>49</v>
      </c>
      <c r="F369" s="10" t="s">
        <v>585</v>
      </c>
      <c r="G369" s="10" t="s">
        <v>74</v>
      </c>
      <c r="H369" s="10" t="s">
        <v>63</v>
      </c>
      <c r="I369" s="10"/>
      <c r="J369" s="10" t="s">
        <v>75</v>
      </c>
      <c r="K369" s="10" t="s">
        <v>70</v>
      </c>
      <c r="L369" s="10"/>
      <c r="M369" s="10">
        <v>61.8</v>
      </c>
      <c r="N369" s="10">
        <v>60</v>
      </c>
      <c r="O369" s="10"/>
      <c r="P369" s="10">
        <v>60</v>
      </c>
      <c r="Q369" s="10" t="s">
        <v>65</v>
      </c>
      <c r="R369" s="10"/>
      <c r="S369" s="10" t="str" cm="1">
        <f t="array" ref="S369">IFERROR(INDEX(Queue_Subname_list!$K$3:$K$22,MATCH(1,($J369=Queue_Subname_list!$L$3:$L$22)*($K369=Queue_Subname_list!$M$3:$M$22)*($L369=Queue_Subname_list!$N$3:$N$22),0)),"Other")</f>
        <v>Solar-Hybrid</v>
      </c>
      <c r="T369" s="10">
        <f>IF(J369=Queue_Subname_list!$L$9,MIN(M369,P369),0)+IF(K369=Queue_Subname_list!$L$9,MIN(N369,P369),0)+IF(L369=Queue_Subname_list!$L$9,MIN(O369,P369),0)</f>
        <v>60</v>
      </c>
      <c r="U369" s="10">
        <f>IF(J369=Queue_Subname_list!$L$4,MIN(M369,P369),0)+IF(K369=Queue_Subname_list!$L$4,MIN(N369,P369),0)+IF(L369=Queue_Subname_list!$L$4,MIN(O369,P369),0)</f>
        <v>0</v>
      </c>
      <c r="V369" s="10">
        <f>IF(Q369="Energy Only",0,IF(S369="Wind Turbine",MIN(U369,P369),IF(OR(S369="Wind-Hybrid", S369="Wind-Solar-Hybrid"),MIN(MAX(P369-T369,0)/INDEX(Queue_Subname_list!$R$6:$T$6,1,MATCH(AH369,Queue_Subname_list!$R$4:$T$4,0)),U369),0)))</f>
        <v>0</v>
      </c>
      <c r="W369" s="10">
        <f t="shared" si="26"/>
        <v>0</v>
      </c>
      <c r="X369" s="10">
        <f>IF(AND(S369="Offshore Wind",OR(Q369="Full Capacity",Q369="Partial Capacity")),IF(J369=Queue_Subname_list!$L$5,M369,0)+IF(K369=Queue_Subname_list!$L$5,N369,0),0)</f>
        <v>0</v>
      </c>
      <c r="Y369" s="10">
        <f>IF(AND(S369="Offshore Wind",Q369="Energy Only"),IF(J369=Queue_Subname_list!$L$5,M369,0)+IF(K369=Queue_Subname_list!$L$5,N369,0),0)</f>
        <v>0</v>
      </c>
      <c r="Z369" s="10">
        <f>IF(J369=Queue_Subname_list!$L$8,MIN(M369,P369),0)+IF(K369=Queue_Subname_list!$L$8,MIN(N369,P369),0)+IF(L369=Queue_Subname_list!$L$8,MIN(O369,P369),0)</f>
        <v>60</v>
      </c>
      <c r="AA369" s="10">
        <f>IF(Q369="Energy Only",0,IF(S369="Solar",MIN(Z369,P369),IF(S369="Solar-Hybrid",MIN(MAX(P369-T369,0)/INDEX(Queue_Subname_list!$R$5:$T$5,1,MATCH(AH369,Queue_Subname_list!$R$4:$T$4,0)),MAX(P369-T369*0.5,0)/INDEX(Queue_Subname_list!$U$5:$W$5,1,MATCH(AH369,Queue_Subname_list!$U$4:$W$4,0)),Z369),0)))</f>
        <v>0</v>
      </c>
      <c r="AB369" s="10">
        <f t="shared" si="27"/>
        <v>60</v>
      </c>
      <c r="AC369" s="10">
        <f>IF(J369=Queue_Subname_list!$L$3,MIN(M369,P369),0)+IF(K369=Queue_Subname_list!$L$3,MIN(N369,P369),0)+IF(L369=Queue_Subname_list!$L$3,MIN(O369,P369),0)</f>
        <v>0</v>
      </c>
      <c r="AD369" s="10">
        <f t="shared" si="28"/>
        <v>0</v>
      </c>
      <c r="AE369" s="10" t="s">
        <v>139</v>
      </c>
      <c r="AF369" s="10" t="s">
        <v>55</v>
      </c>
      <c r="AG369" s="10" t="s">
        <v>88</v>
      </c>
      <c r="AH369" s="10" t="str">
        <f t="shared" si="29"/>
        <v>PGAE</v>
      </c>
      <c r="AI369" s="12" t="s">
        <v>807</v>
      </c>
      <c r="AJ369" s="12" t="str">
        <f>IFERROR(INDEX(Queue_Subname_list!$B$2:$B$598,MATCH($AI369,Queue_Subname_list!$A$2:$A$598,0),1),"not found")</f>
        <v>Henrietta</v>
      </c>
      <c r="AK369" s="12">
        <f>IFERROR(INDEX(Queue_Subname_list!$C$2:$C$598,MATCH($AI369,Queue_Subname_list!$A$2:$A$598,0),1),"not found")</f>
        <v>115</v>
      </c>
      <c r="AL369" s="12" cm="1">
        <f t="array" ref="AL369">IFERROR(MATCH(1,($AJ369=Substation_Info!$B$5:$B$322)*($AK369=Substation_Info!$C$5:$C$322),0),"notfound")</f>
        <v>102</v>
      </c>
      <c r="AM369" s="12">
        <f>IF($AL369="notfound",IFERROR(INDEX(Queue_Subname_list!$D$2:$D$594,MATCH($AI369,Queue_Subname_list!$A$2:$A$594,0),1),"not found"),0)</f>
        <v>0</v>
      </c>
      <c r="AN369" s="12">
        <f>IF($AL369="notfound",IFERROR(INDEX(Queue_Subname_list!$E$2:$E$594,MATCH($AI369,Queue_Subname_list!$A$2:$A$594,0),1),"not found"),0)</f>
        <v>0</v>
      </c>
      <c r="AO369" s="12" t="str" cm="1">
        <f t="array" ref="AO369">IF(AM369=0, "N/A",IFERROR(MATCH(1,($AM369=Substation_Info!$B$5:$B$322)*($AN369=Substation_Info!$C$5:$C$322),0),"notfound"))</f>
        <v>N/A</v>
      </c>
      <c r="AP369" s="12">
        <f t="shared" si="30"/>
        <v>1</v>
      </c>
      <c r="AQ369" s="11">
        <v>45657.333333333299</v>
      </c>
      <c r="AR369" s="11">
        <v>45657.333333333299</v>
      </c>
      <c r="AS369" s="10" t="s">
        <v>82</v>
      </c>
      <c r="AT369" s="10"/>
      <c r="AU369" s="10"/>
      <c r="AV369" s="10" t="s">
        <v>82</v>
      </c>
      <c r="AW369" s="10"/>
    </row>
    <row r="370" spans="1:49" s="26" customFormat="1" ht="25" x14ac:dyDescent="0.25">
      <c r="A370" s="32" t="s">
        <v>808</v>
      </c>
      <c r="B370" s="10">
        <v>1966</v>
      </c>
      <c r="C370" s="11">
        <v>44292</v>
      </c>
      <c r="D370" s="11">
        <v>44301.291666666701</v>
      </c>
      <c r="E370" s="10" t="s">
        <v>49</v>
      </c>
      <c r="F370" s="10" t="s">
        <v>585</v>
      </c>
      <c r="G370" s="10" t="s">
        <v>74</v>
      </c>
      <c r="H370" s="10" t="s">
        <v>63</v>
      </c>
      <c r="I370" s="10"/>
      <c r="J370" s="10" t="s">
        <v>75</v>
      </c>
      <c r="K370" s="10" t="s">
        <v>70</v>
      </c>
      <c r="L370" s="10"/>
      <c r="M370" s="10">
        <v>25.54</v>
      </c>
      <c r="N370" s="10">
        <v>25.54</v>
      </c>
      <c r="O370" s="10"/>
      <c r="P370" s="10">
        <v>25</v>
      </c>
      <c r="Q370" s="10" t="s">
        <v>65</v>
      </c>
      <c r="R370" s="10"/>
      <c r="S370" s="10" t="str" cm="1">
        <f t="array" ref="S370">IFERROR(INDEX(Queue_Subname_list!$K$3:$K$22,MATCH(1,($J370=Queue_Subname_list!$L$3:$L$22)*($K370=Queue_Subname_list!$M$3:$M$22)*($L370=Queue_Subname_list!$N$3:$N$22),0)),"Other")</f>
        <v>Solar-Hybrid</v>
      </c>
      <c r="T370" s="10">
        <f>IF(J370=Queue_Subname_list!$L$9,MIN(M370,P370),0)+IF(K370=Queue_Subname_list!$L$9,MIN(N370,P370),0)+IF(L370=Queue_Subname_list!$L$9,MIN(O370,P370),0)</f>
        <v>25</v>
      </c>
      <c r="U370" s="10">
        <f>IF(J370=Queue_Subname_list!$L$4,MIN(M370,P370),0)+IF(K370=Queue_Subname_list!$L$4,MIN(N370,P370),0)+IF(L370=Queue_Subname_list!$L$4,MIN(O370,P370),0)</f>
        <v>0</v>
      </c>
      <c r="V370" s="10">
        <f>IF(Q370="Energy Only",0,IF(S370="Wind Turbine",MIN(U370,P370),IF(OR(S370="Wind-Hybrid", S370="Wind-Solar-Hybrid"),MIN(MAX(P370-T370,0)/INDEX(Queue_Subname_list!$R$6:$T$6,1,MATCH(AH370,Queue_Subname_list!$R$4:$T$4,0)),U370),0)))</f>
        <v>0</v>
      </c>
      <c r="W370" s="10">
        <f t="shared" si="26"/>
        <v>0</v>
      </c>
      <c r="X370" s="10">
        <f>IF(AND(S370="Offshore Wind",OR(Q370="Full Capacity",Q370="Partial Capacity")),IF(J370=Queue_Subname_list!$L$5,M370,0)+IF(K370=Queue_Subname_list!$L$5,N370,0),0)</f>
        <v>0</v>
      </c>
      <c r="Y370" s="10">
        <f>IF(AND(S370="Offshore Wind",Q370="Energy Only"),IF(J370=Queue_Subname_list!$L$5,M370,0)+IF(K370=Queue_Subname_list!$L$5,N370,0),0)</f>
        <v>0</v>
      </c>
      <c r="Z370" s="10">
        <f>IF(J370=Queue_Subname_list!$L$8,MIN(M370,P370),0)+IF(K370=Queue_Subname_list!$L$8,MIN(N370,P370),0)+IF(L370=Queue_Subname_list!$L$8,MIN(O370,P370),0)</f>
        <v>25</v>
      </c>
      <c r="AA370" s="10">
        <f>IF(Q370="Energy Only",0,IF(S370="Solar",MIN(Z370,P370),IF(S370="Solar-Hybrid",MIN(MAX(P370-T370,0)/INDEX(Queue_Subname_list!$R$5:$T$5,1,MATCH(AH370,Queue_Subname_list!$R$4:$T$4,0)),MAX(P370-T370*0.5,0)/INDEX(Queue_Subname_list!$U$5:$W$5,1,MATCH(AH370,Queue_Subname_list!$U$4:$W$4,0)),Z370),0)))</f>
        <v>0</v>
      </c>
      <c r="AB370" s="10">
        <f t="shared" si="27"/>
        <v>25</v>
      </c>
      <c r="AC370" s="10">
        <f>IF(J370=Queue_Subname_list!$L$3,MIN(M370,P370),0)+IF(K370=Queue_Subname_list!$L$3,MIN(N370,P370),0)+IF(L370=Queue_Subname_list!$L$3,MIN(O370,P370),0)</f>
        <v>0</v>
      </c>
      <c r="AD370" s="10">
        <f t="shared" si="28"/>
        <v>0</v>
      </c>
      <c r="AE370" s="10" t="s">
        <v>136</v>
      </c>
      <c r="AF370" s="10" t="s">
        <v>55</v>
      </c>
      <c r="AG370" s="10" t="s">
        <v>88</v>
      </c>
      <c r="AH370" s="10" t="str">
        <f t="shared" si="29"/>
        <v>PGAE</v>
      </c>
      <c r="AI370" s="12" t="s">
        <v>809</v>
      </c>
      <c r="AJ370" s="12" t="str">
        <f>IFERROR(INDEX(Queue_Subname_list!$B$2:$B$598,MATCH($AI370,Queue_Subname_list!$A$2:$A$598,0),1),"not found")</f>
        <v>Giffen</v>
      </c>
      <c r="AK370" s="12">
        <f>IFERROR(INDEX(Queue_Subname_list!$C$2:$C$598,MATCH($AI370,Queue_Subname_list!$A$2:$A$598,0),1),"not found")</f>
        <v>70</v>
      </c>
      <c r="AL370" s="12" t="str" cm="1">
        <f t="array" ref="AL370">IFERROR(MATCH(1,($AJ370=Substation_Info!$B$5:$B$322)*($AK370=Substation_Info!$C$5:$C$322),0),"notfound")</f>
        <v>notfound</v>
      </c>
      <c r="AM370" s="12" t="str">
        <f>IF($AL370="notfound",IFERROR(INDEX(Queue_Subname_list!$D$2:$D$594,MATCH($AI370,Queue_Subname_list!$A$2:$A$594,0),1),"not found"),0)</f>
        <v>Helm</v>
      </c>
      <c r="AN370" s="12">
        <f>IF($AL370="notfound",IFERROR(INDEX(Queue_Subname_list!$E$2:$E$594,MATCH($AI370,Queue_Subname_list!$A$2:$A$594,0),1),"not found"),0)</f>
        <v>230</v>
      </c>
      <c r="AO370" s="12" cm="1">
        <f t="array" ref="AO370">IF(AM370=0, "N/A",IFERROR(MATCH(1,($AM370=Substation_Info!$B$5:$B$322)*($AN370=Substation_Info!$C$5:$C$322),0),"notfound"))</f>
        <v>101</v>
      </c>
      <c r="AP370" s="12">
        <f t="shared" si="30"/>
        <v>1</v>
      </c>
      <c r="AQ370" s="11">
        <v>45657.333333333299</v>
      </c>
      <c r="AR370" s="11">
        <v>45657.333333333299</v>
      </c>
      <c r="AS370" s="10" t="s">
        <v>82</v>
      </c>
      <c r="AT370" s="10"/>
      <c r="AU370" s="10"/>
      <c r="AV370" s="10" t="s">
        <v>82</v>
      </c>
      <c r="AW370" s="10"/>
    </row>
    <row r="371" spans="1:49" s="26" customFormat="1" ht="25" x14ac:dyDescent="0.25">
      <c r="A371" s="32" t="s">
        <v>810</v>
      </c>
      <c r="B371" s="10">
        <v>1967</v>
      </c>
      <c r="C371" s="11">
        <v>44301</v>
      </c>
      <c r="D371" s="11">
        <v>44301.291666666701</v>
      </c>
      <c r="E371" s="10" t="s">
        <v>49</v>
      </c>
      <c r="F371" s="10" t="s">
        <v>585</v>
      </c>
      <c r="G371" s="10" t="s">
        <v>63</v>
      </c>
      <c r="H371" s="10" t="s">
        <v>74</v>
      </c>
      <c r="I371" s="10"/>
      <c r="J371" s="10" t="s">
        <v>70</v>
      </c>
      <c r="K371" s="10" t="s">
        <v>75</v>
      </c>
      <c r="L371" s="10"/>
      <c r="M371" s="10">
        <v>192.73</v>
      </c>
      <c r="N371" s="10">
        <v>192.73</v>
      </c>
      <c r="O371" s="10"/>
      <c r="P371" s="10">
        <v>189.91</v>
      </c>
      <c r="Q371" s="10" t="s">
        <v>65</v>
      </c>
      <c r="R371" s="10" t="s">
        <v>53</v>
      </c>
      <c r="S371" s="10" t="str" cm="1">
        <f t="array" ref="S371">IFERROR(INDEX(Queue_Subname_list!$K$3:$K$22,MATCH(1,($J371=Queue_Subname_list!$L$3:$L$22)*($K371=Queue_Subname_list!$M$3:$M$22)*($L371=Queue_Subname_list!$N$3:$N$22),0)),"Other")</f>
        <v>Solar-Hybrid</v>
      </c>
      <c r="T371" s="10">
        <f>IF(J371=Queue_Subname_list!$L$9,MIN(M371,P371),0)+IF(K371=Queue_Subname_list!$L$9,MIN(N371,P371),0)+IF(L371=Queue_Subname_list!$L$9,MIN(O371,P371),0)</f>
        <v>189.91</v>
      </c>
      <c r="U371" s="10">
        <f>IF(J371=Queue_Subname_list!$L$4,MIN(M371,P371),0)+IF(K371=Queue_Subname_list!$L$4,MIN(N371,P371),0)+IF(L371=Queue_Subname_list!$L$4,MIN(O371,P371),0)</f>
        <v>0</v>
      </c>
      <c r="V371" s="10">
        <f>IF(Q371="Energy Only",0,IF(S371="Wind Turbine",MIN(U371,P371),IF(OR(S371="Wind-Hybrid", S371="Wind-Solar-Hybrid"),MIN(MAX(P371-T371,0)/INDEX(Queue_Subname_list!$R$6:$T$6,1,MATCH(AH371,Queue_Subname_list!$R$4:$T$4,0)),U371),0)))</f>
        <v>0</v>
      </c>
      <c r="W371" s="10">
        <f t="shared" si="26"/>
        <v>0</v>
      </c>
      <c r="X371" s="10">
        <f>IF(AND(S371="Offshore Wind",OR(Q371="Full Capacity",Q371="Partial Capacity")),IF(J371=Queue_Subname_list!$L$5,M371,0)+IF(K371=Queue_Subname_list!$L$5,N371,0),0)</f>
        <v>0</v>
      </c>
      <c r="Y371" s="10">
        <f>IF(AND(S371="Offshore Wind",Q371="Energy Only"),IF(J371=Queue_Subname_list!$L$5,M371,0)+IF(K371=Queue_Subname_list!$L$5,N371,0),0)</f>
        <v>0</v>
      </c>
      <c r="Z371" s="10">
        <f>IF(J371=Queue_Subname_list!$L$8,MIN(M371,P371),0)+IF(K371=Queue_Subname_list!$L$8,MIN(N371,P371),0)+IF(L371=Queue_Subname_list!$L$8,MIN(O371,P371),0)</f>
        <v>189.91</v>
      </c>
      <c r="AA371" s="10">
        <f>IF(Q371="Energy Only",0,IF(S371="Solar",MIN(Z371,P371),IF(S371="Solar-Hybrid",MIN(MAX(P371-T371,0)/INDEX(Queue_Subname_list!$R$5:$T$5,1,MATCH(AH371,Queue_Subname_list!$R$4:$T$4,0)),MAX(P371-T371*0.5,0)/INDEX(Queue_Subname_list!$U$5:$W$5,1,MATCH(AH371,Queue_Subname_list!$U$4:$W$4,0)),Z371),0)))</f>
        <v>0</v>
      </c>
      <c r="AB371" s="10">
        <f t="shared" si="27"/>
        <v>189.91</v>
      </c>
      <c r="AC371" s="10">
        <f>IF(J371=Queue_Subname_list!$L$3,MIN(M371,P371),0)+IF(K371=Queue_Subname_list!$L$3,MIN(N371,P371),0)+IF(L371=Queue_Subname_list!$L$3,MIN(O371,P371),0)</f>
        <v>0</v>
      </c>
      <c r="AD371" s="10">
        <f t="shared" si="28"/>
        <v>0</v>
      </c>
      <c r="AE371" s="10" t="s">
        <v>136</v>
      </c>
      <c r="AF371" s="10" t="s">
        <v>55</v>
      </c>
      <c r="AG371" s="10" t="s">
        <v>88</v>
      </c>
      <c r="AH371" s="10" t="str">
        <f t="shared" si="29"/>
        <v>PGAE</v>
      </c>
      <c r="AI371" s="12" t="s">
        <v>137</v>
      </c>
      <c r="AJ371" s="12" t="str">
        <f>IFERROR(INDEX(Queue_Subname_list!$B$2:$B$598,MATCH($AI371,Queue_Subname_list!$A$2:$A$598,0),1),"not found")</f>
        <v>Gates</v>
      </c>
      <c r="AK371" s="12">
        <f>IFERROR(INDEX(Queue_Subname_list!$C$2:$C$598,MATCH($AI371,Queue_Subname_list!$A$2:$A$598,0),1),"not found")</f>
        <v>230</v>
      </c>
      <c r="AL371" s="12" cm="1">
        <f t="array" ref="AL371">IFERROR(MATCH(1,($AJ371=Substation_Info!$B$5:$B$322)*($AK371=Substation_Info!$C$5:$C$322),0),"notfound")</f>
        <v>86</v>
      </c>
      <c r="AM371" s="12">
        <f>IF($AL371="notfound",IFERROR(INDEX(Queue_Subname_list!$D$2:$D$594,MATCH($AI371,Queue_Subname_list!$A$2:$A$594,0),1),"not found"),0)</f>
        <v>0</v>
      </c>
      <c r="AN371" s="12">
        <f>IF($AL371="notfound",IFERROR(INDEX(Queue_Subname_list!$E$2:$E$594,MATCH($AI371,Queue_Subname_list!$A$2:$A$594,0),1),"not found"),0)</f>
        <v>0</v>
      </c>
      <c r="AO371" s="12" t="str" cm="1">
        <f t="array" ref="AO371">IF(AM371=0, "N/A",IFERROR(MATCH(1,($AM371=Substation_Info!$B$5:$B$322)*($AN371=Substation_Info!$C$5:$C$322),0),"notfound"))</f>
        <v>N/A</v>
      </c>
      <c r="AP371" s="12">
        <f t="shared" si="30"/>
        <v>1</v>
      </c>
      <c r="AQ371" s="11">
        <v>45504.291666666701</v>
      </c>
      <c r="AR371" s="11">
        <v>45504.291666666701</v>
      </c>
      <c r="AS371" s="10" t="s">
        <v>82</v>
      </c>
      <c r="AT371" s="10"/>
      <c r="AU371" s="10"/>
      <c r="AV371" s="10" t="s">
        <v>82</v>
      </c>
      <c r="AW371" s="10"/>
    </row>
    <row r="372" spans="1:49" s="26" customFormat="1" ht="25" x14ac:dyDescent="0.25">
      <c r="A372" s="32" t="s">
        <v>811</v>
      </c>
      <c r="B372" s="10">
        <v>1968</v>
      </c>
      <c r="C372" s="11">
        <v>44301</v>
      </c>
      <c r="D372" s="11">
        <v>44301.291666666701</v>
      </c>
      <c r="E372" s="10" t="s">
        <v>49</v>
      </c>
      <c r="F372" s="10" t="s">
        <v>585</v>
      </c>
      <c r="G372" s="10" t="s">
        <v>74</v>
      </c>
      <c r="H372" s="10" t="s">
        <v>63</v>
      </c>
      <c r="I372" s="10"/>
      <c r="J372" s="10" t="s">
        <v>75</v>
      </c>
      <c r="K372" s="10" t="s">
        <v>70</v>
      </c>
      <c r="L372" s="10"/>
      <c r="M372" s="10">
        <v>1040</v>
      </c>
      <c r="N372" s="10">
        <v>520</v>
      </c>
      <c r="O372" s="10"/>
      <c r="P372" s="10">
        <v>1000</v>
      </c>
      <c r="Q372" s="10" t="s">
        <v>65</v>
      </c>
      <c r="R372" s="10" t="s">
        <v>53</v>
      </c>
      <c r="S372" s="10" t="str" cm="1">
        <f t="array" ref="S372">IFERROR(INDEX(Queue_Subname_list!$K$3:$K$22,MATCH(1,($J372=Queue_Subname_list!$L$3:$L$22)*($K372=Queue_Subname_list!$M$3:$M$22)*($L372=Queue_Subname_list!$N$3:$N$22),0)),"Other")</f>
        <v>Solar-Hybrid</v>
      </c>
      <c r="T372" s="10">
        <f>IF(J372=Queue_Subname_list!$L$9,MIN(M372,P372),0)+IF(K372=Queue_Subname_list!$L$9,MIN(N372,P372),0)+IF(L372=Queue_Subname_list!$L$9,MIN(O372,P372),0)</f>
        <v>520</v>
      </c>
      <c r="U372" s="10">
        <f>IF(J372=Queue_Subname_list!$L$4,MIN(M372,P372),0)+IF(K372=Queue_Subname_list!$L$4,MIN(N372,P372),0)+IF(L372=Queue_Subname_list!$L$4,MIN(O372,P372),0)</f>
        <v>0</v>
      </c>
      <c r="V372" s="10">
        <f>IF(Q372="Energy Only",0,IF(S372="Wind Turbine",MIN(U372,P372),IF(OR(S372="Wind-Hybrid", S372="Wind-Solar-Hybrid"),MIN(MAX(P372-T372,0)/INDEX(Queue_Subname_list!$R$6:$T$6,1,MATCH(AH372,Queue_Subname_list!$R$4:$T$4,0)),U372),0)))</f>
        <v>0</v>
      </c>
      <c r="W372" s="10">
        <f t="shared" si="26"/>
        <v>0</v>
      </c>
      <c r="X372" s="10">
        <f>IF(AND(S372="Offshore Wind",OR(Q372="Full Capacity",Q372="Partial Capacity")),IF(J372=Queue_Subname_list!$L$5,M372,0)+IF(K372=Queue_Subname_list!$L$5,N372,0),0)</f>
        <v>0</v>
      </c>
      <c r="Y372" s="10">
        <f>IF(AND(S372="Offshore Wind",Q372="Energy Only"),IF(J372=Queue_Subname_list!$L$5,M372,0)+IF(K372=Queue_Subname_list!$L$5,N372,0),0)</f>
        <v>0</v>
      </c>
      <c r="Z372" s="10">
        <f>IF(J372=Queue_Subname_list!$L$8,MIN(M372,P372),0)+IF(K372=Queue_Subname_list!$L$8,MIN(N372,P372),0)+IF(L372=Queue_Subname_list!$L$8,MIN(O372,P372),0)</f>
        <v>1000</v>
      </c>
      <c r="AA372" s="10">
        <f>IF(Q372="Energy Only",0,IF(S372="Solar",MIN(Z372,P372),IF(S372="Solar-Hybrid",MIN(MAX(P372-T372,0)/INDEX(Queue_Subname_list!$R$5:$T$5,1,MATCH(AH372,Queue_Subname_list!$R$4:$T$4,0)),MAX(P372-T372*0.5,0)/INDEX(Queue_Subname_list!$U$5:$W$5,1,MATCH(AH372,Queue_Subname_list!$U$4:$W$4,0)),Z372),0)))</f>
        <v>1000</v>
      </c>
      <c r="AB372" s="10">
        <f t="shared" si="27"/>
        <v>0</v>
      </c>
      <c r="AC372" s="10">
        <f>IF(J372=Queue_Subname_list!$L$3,MIN(M372,P372),0)+IF(K372=Queue_Subname_list!$L$3,MIN(N372,P372),0)+IF(L372=Queue_Subname_list!$L$3,MIN(O372,P372),0)</f>
        <v>0</v>
      </c>
      <c r="AD372" s="10">
        <f t="shared" si="28"/>
        <v>0</v>
      </c>
      <c r="AE372" s="10" t="s">
        <v>812</v>
      </c>
      <c r="AF372" s="10" t="s">
        <v>55</v>
      </c>
      <c r="AG372" s="10" t="s">
        <v>88</v>
      </c>
      <c r="AH372" s="10" t="str">
        <f t="shared" si="29"/>
        <v>PGAE</v>
      </c>
      <c r="AI372" s="12" t="s">
        <v>137</v>
      </c>
      <c r="AJ372" s="12" t="str">
        <f>IFERROR(INDEX(Queue_Subname_list!$B$2:$B$598,MATCH($AI372,Queue_Subname_list!$A$2:$A$598,0),1),"not found")</f>
        <v>Gates</v>
      </c>
      <c r="AK372" s="12">
        <f>IFERROR(INDEX(Queue_Subname_list!$C$2:$C$598,MATCH($AI372,Queue_Subname_list!$A$2:$A$598,0),1),"not found")</f>
        <v>230</v>
      </c>
      <c r="AL372" s="12" cm="1">
        <f t="array" ref="AL372">IFERROR(MATCH(1,($AJ372=Substation_Info!$B$5:$B$322)*($AK372=Substation_Info!$C$5:$C$322),0),"notfound")</f>
        <v>86</v>
      </c>
      <c r="AM372" s="12">
        <f>IF($AL372="notfound",IFERROR(INDEX(Queue_Subname_list!$D$2:$D$594,MATCH($AI372,Queue_Subname_list!$A$2:$A$594,0),1),"not found"),0)</f>
        <v>0</v>
      </c>
      <c r="AN372" s="12">
        <f>IF($AL372="notfound",IFERROR(INDEX(Queue_Subname_list!$E$2:$E$594,MATCH($AI372,Queue_Subname_list!$A$2:$A$594,0),1),"not found"),0)</f>
        <v>0</v>
      </c>
      <c r="AO372" s="12" t="str" cm="1">
        <f t="array" ref="AO372">IF(AM372=0, "N/A",IFERROR(MATCH(1,($AM372=Substation_Info!$B$5:$B$322)*($AN372=Substation_Info!$C$5:$C$322),0),"notfound"))</f>
        <v>N/A</v>
      </c>
      <c r="AP372" s="12">
        <f t="shared" si="30"/>
        <v>1</v>
      </c>
      <c r="AQ372" s="11">
        <v>45636.333333333299</v>
      </c>
      <c r="AR372" s="11">
        <v>45636.333333333299</v>
      </c>
      <c r="AS372" s="10" t="s">
        <v>82</v>
      </c>
      <c r="AT372" s="10"/>
      <c r="AU372" s="10"/>
      <c r="AV372" s="10" t="s">
        <v>82</v>
      </c>
      <c r="AW372" s="10"/>
    </row>
    <row r="373" spans="1:49" s="26" customFormat="1" ht="25" x14ac:dyDescent="0.25">
      <c r="A373" s="32" t="s">
        <v>813</v>
      </c>
      <c r="B373" s="10">
        <v>1969</v>
      </c>
      <c r="C373" s="11">
        <v>44292</v>
      </c>
      <c r="D373" s="11">
        <v>44301.291666666701</v>
      </c>
      <c r="E373" s="10" t="s">
        <v>49</v>
      </c>
      <c r="F373" s="10" t="s">
        <v>585</v>
      </c>
      <c r="G373" s="10" t="s">
        <v>74</v>
      </c>
      <c r="H373" s="10" t="s">
        <v>63</v>
      </c>
      <c r="I373" s="10"/>
      <c r="J373" s="10" t="s">
        <v>75</v>
      </c>
      <c r="K373" s="10" t="s">
        <v>70</v>
      </c>
      <c r="L373" s="10"/>
      <c r="M373" s="10">
        <v>87.5</v>
      </c>
      <c r="N373" s="10">
        <v>87.5</v>
      </c>
      <c r="O373" s="10"/>
      <c r="P373" s="10">
        <v>85</v>
      </c>
      <c r="Q373" s="10" t="s">
        <v>65</v>
      </c>
      <c r="R373" s="10"/>
      <c r="S373" s="10" t="str" cm="1">
        <f t="array" ref="S373">IFERROR(INDEX(Queue_Subname_list!$K$3:$K$22,MATCH(1,($J373=Queue_Subname_list!$L$3:$L$22)*($K373=Queue_Subname_list!$M$3:$M$22)*($L373=Queue_Subname_list!$N$3:$N$22),0)),"Other")</f>
        <v>Solar-Hybrid</v>
      </c>
      <c r="T373" s="10">
        <f>IF(J373=Queue_Subname_list!$L$9,MIN(M373,P373),0)+IF(K373=Queue_Subname_list!$L$9,MIN(N373,P373),0)+IF(L373=Queue_Subname_list!$L$9,MIN(O373,P373),0)</f>
        <v>85</v>
      </c>
      <c r="U373" s="10">
        <f>IF(J373=Queue_Subname_list!$L$4,MIN(M373,P373),0)+IF(K373=Queue_Subname_list!$L$4,MIN(N373,P373),0)+IF(L373=Queue_Subname_list!$L$4,MIN(O373,P373),0)</f>
        <v>0</v>
      </c>
      <c r="V373" s="10">
        <f>IF(Q373="Energy Only",0,IF(S373="Wind Turbine",MIN(U373,P373),IF(OR(S373="Wind-Hybrid", S373="Wind-Solar-Hybrid"),MIN(MAX(P373-T373,0)/INDEX(Queue_Subname_list!$R$6:$T$6,1,MATCH(AH373,Queue_Subname_list!$R$4:$T$4,0)),U373),0)))</f>
        <v>0</v>
      </c>
      <c r="W373" s="10">
        <f t="shared" si="26"/>
        <v>0</v>
      </c>
      <c r="X373" s="10">
        <f>IF(AND(S373="Offshore Wind",OR(Q373="Full Capacity",Q373="Partial Capacity")),IF(J373=Queue_Subname_list!$L$5,M373,0)+IF(K373=Queue_Subname_list!$L$5,N373,0),0)</f>
        <v>0</v>
      </c>
      <c r="Y373" s="10">
        <f>IF(AND(S373="Offshore Wind",Q373="Energy Only"),IF(J373=Queue_Subname_list!$L$5,M373,0)+IF(K373=Queue_Subname_list!$L$5,N373,0),0)</f>
        <v>0</v>
      </c>
      <c r="Z373" s="10">
        <f>IF(J373=Queue_Subname_list!$L$8,MIN(M373,P373),0)+IF(K373=Queue_Subname_list!$L$8,MIN(N373,P373),0)+IF(L373=Queue_Subname_list!$L$8,MIN(O373,P373),0)</f>
        <v>85</v>
      </c>
      <c r="AA373" s="10">
        <f>IF(Q373="Energy Only",0,IF(S373="Solar",MIN(Z373,P373),IF(S373="Solar-Hybrid",MIN(MAX(P373-T373,0)/INDEX(Queue_Subname_list!$R$5:$T$5,1,MATCH(AH373,Queue_Subname_list!$R$4:$T$4,0)),MAX(P373-T373*0.5,0)/INDEX(Queue_Subname_list!$U$5:$W$5,1,MATCH(AH373,Queue_Subname_list!$U$4:$W$4,0)),Z373),0)))</f>
        <v>0</v>
      </c>
      <c r="AB373" s="10">
        <f t="shared" si="27"/>
        <v>85</v>
      </c>
      <c r="AC373" s="10">
        <f>IF(J373=Queue_Subname_list!$L$3,MIN(M373,P373),0)+IF(K373=Queue_Subname_list!$L$3,MIN(N373,P373),0)+IF(L373=Queue_Subname_list!$L$3,MIN(O373,P373),0)</f>
        <v>0</v>
      </c>
      <c r="AD373" s="10">
        <f t="shared" si="28"/>
        <v>0</v>
      </c>
      <c r="AE373" s="10" t="s">
        <v>139</v>
      </c>
      <c r="AF373" s="10" t="s">
        <v>55</v>
      </c>
      <c r="AG373" s="10" t="s">
        <v>88</v>
      </c>
      <c r="AH373" s="10" t="str">
        <f t="shared" si="29"/>
        <v>PGAE</v>
      </c>
      <c r="AI373" s="12" t="s">
        <v>814</v>
      </c>
      <c r="AJ373" s="12" t="str">
        <f>IFERROR(INDEX(Queue_Subname_list!$B$2:$B$598,MATCH($AI373,Queue_Subname_list!$A$2:$A$598,0),1),"not found")</f>
        <v>Corcoran</v>
      </c>
      <c r="AK373" s="12">
        <f>IFERROR(INDEX(Queue_Subname_list!$C$2:$C$598,MATCH($AI373,Queue_Subname_list!$A$2:$A$598,0),1),"not found")</f>
        <v>115</v>
      </c>
      <c r="AL373" s="12" cm="1">
        <f t="array" ref="AL373">IFERROR(MATCH(1,($AJ373=Substation_Info!$B$5:$B$322)*($AK373=Substation_Info!$C$5:$C$322),0),"notfound")</f>
        <v>49</v>
      </c>
      <c r="AM373" s="12">
        <f>IF($AL373="notfound",IFERROR(INDEX(Queue_Subname_list!$D$2:$D$594,MATCH($AI373,Queue_Subname_list!$A$2:$A$594,0),1),"not found"),0)</f>
        <v>0</v>
      </c>
      <c r="AN373" s="12">
        <f>IF($AL373="notfound",IFERROR(INDEX(Queue_Subname_list!$E$2:$E$594,MATCH($AI373,Queue_Subname_list!$A$2:$A$594,0),1),"not found"),0)</f>
        <v>0</v>
      </c>
      <c r="AO373" s="12" t="str" cm="1">
        <f t="array" ref="AO373">IF(AM373=0, "N/A",IFERROR(MATCH(1,($AM373=Substation_Info!$B$5:$B$322)*($AN373=Substation_Info!$C$5:$C$322),0),"notfound"))</f>
        <v>N/A</v>
      </c>
      <c r="AP373" s="12">
        <f t="shared" si="30"/>
        <v>1</v>
      </c>
      <c r="AQ373" s="11">
        <v>45657.333333333299</v>
      </c>
      <c r="AR373" s="11">
        <v>45657.333333333299</v>
      </c>
      <c r="AS373" s="10" t="s">
        <v>82</v>
      </c>
      <c r="AT373" s="10"/>
      <c r="AU373" s="10"/>
      <c r="AV373" s="10" t="s">
        <v>82</v>
      </c>
      <c r="AW373" s="10"/>
    </row>
    <row r="374" spans="1:49" s="26" customFormat="1" ht="25" x14ac:dyDescent="0.25">
      <c r="A374" s="32" t="s">
        <v>815</v>
      </c>
      <c r="B374" s="10">
        <v>1970</v>
      </c>
      <c r="C374" s="11">
        <v>44300</v>
      </c>
      <c r="D374" s="11">
        <v>44301.291666666701</v>
      </c>
      <c r="E374" s="10" t="s">
        <v>49</v>
      </c>
      <c r="F374" s="10" t="s">
        <v>585</v>
      </c>
      <c r="G374" s="10" t="s">
        <v>74</v>
      </c>
      <c r="H374" s="10" t="s">
        <v>63</v>
      </c>
      <c r="I374" s="10"/>
      <c r="J374" s="10" t="s">
        <v>75</v>
      </c>
      <c r="K374" s="10" t="s">
        <v>70</v>
      </c>
      <c r="L374" s="10"/>
      <c r="M374" s="10">
        <v>131.43</v>
      </c>
      <c r="N374" s="10">
        <v>65.47</v>
      </c>
      <c r="O374" s="10"/>
      <c r="P374" s="10">
        <v>130</v>
      </c>
      <c r="Q374" s="10" t="s">
        <v>65</v>
      </c>
      <c r="R374" s="10" t="s">
        <v>53</v>
      </c>
      <c r="S374" s="10" t="str" cm="1">
        <f t="array" ref="S374">IFERROR(INDEX(Queue_Subname_list!$K$3:$K$22,MATCH(1,($J374=Queue_Subname_list!$L$3:$L$22)*($K374=Queue_Subname_list!$M$3:$M$22)*($L374=Queue_Subname_list!$N$3:$N$22),0)),"Other")</f>
        <v>Solar-Hybrid</v>
      </c>
      <c r="T374" s="10">
        <f>IF(J374=Queue_Subname_list!$L$9,MIN(M374,P374),0)+IF(K374=Queue_Subname_list!$L$9,MIN(N374,P374),0)+IF(L374=Queue_Subname_list!$L$9,MIN(O374,P374),0)</f>
        <v>65.47</v>
      </c>
      <c r="U374" s="10">
        <f>IF(J374=Queue_Subname_list!$L$4,MIN(M374,P374),0)+IF(K374=Queue_Subname_list!$L$4,MIN(N374,P374),0)+IF(L374=Queue_Subname_list!$L$4,MIN(O374,P374),0)</f>
        <v>0</v>
      </c>
      <c r="V374" s="10">
        <f>IF(Q374="Energy Only",0,IF(S374="Wind Turbine",MIN(U374,P374),IF(OR(S374="Wind-Hybrid", S374="Wind-Solar-Hybrid"),MIN(MAX(P374-T374,0)/INDEX(Queue_Subname_list!$R$6:$T$6,1,MATCH(AH374,Queue_Subname_list!$R$4:$T$4,0)),U374),0)))</f>
        <v>0</v>
      </c>
      <c r="W374" s="10">
        <f t="shared" si="26"/>
        <v>0</v>
      </c>
      <c r="X374" s="10">
        <f>IF(AND(S374="Offshore Wind",OR(Q374="Full Capacity",Q374="Partial Capacity")),IF(J374=Queue_Subname_list!$L$5,M374,0)+IF(K374=Queue_Subname_list!$L$5,N374,0),0)</f>
        <v>0</v>
      </c>
      <c r="Y374" s="10">
        <f>IF(AND(S374="Offshore Wind",Q374="Energy Only"),IF(J374=Queue_Subname_list!$L$5,M374,0)+IF(K374=Queue_Subname_list!$L$5,N374,0),0)</f>
        <v>0</v>
      </c>
      <c r="Z374" s="10">
        <f>IF(J374=Queue_Subname_list!$L$8,MIN(M374,P374),0)+IF(K374=Queue_Subname_list!$L$8,MIN(N374,P374),0)+IF(L374=Queue_Subname_list!$L$8,MIN(O374,P374),0)</f>
        <v>130</v>
      </c>
      <c r="AA374" s="10">
        <f>IF(Q374="Energy Only",0,IF(S374="Solar",MIN(Z374,P374),IF(S374="Solar-Hybrid",MIN(MAX(P374-T374,0)/INDEX(Queue_Subname_list!$R$5:$T$5,1,MATCH(AH374,Queue_Subname_list!$R$4:$T$4,0)),MAX(P374-T374*0.5,0)/INDEX(Queue_Subname_list!$U$5:$W$5,1,MATCH(AH374,Queue_Subname_list!$U$4:$W$4,0)),Z374),0)))</f>
        <v>130</v>
      </c>
      <c r="AB374" s="10">
        <f t="shared" si="27"/>
        <v>0</v>
      </c>
      <c r="AC374" s="10">
        <f>IF(J374=Queue_Subname_list!$L$3,MIN(M374,P374),0)+IF(K374=Queue_Subname_list!$L$3,MIN(N374,P374),0)+IF(L374=Queue_Subname_list!$L$3,MIN(O374,P374),0)</f>
        <v>0</v>
      </c>
      <c r="AD374" s="10">
        <f t="shared" si="28"/>
        <v>0</v>
      </c>
      <c r="AE374" s="10" t="s">
        <v>124</v>
      </c>
      <c r="AF374" s="10" t="s">
        <v>55</v>
      </c>
      <c r="AG374" s="10" t="s">
        <v>88</v>
      </c>
      <c r="AH374" s="10" t="str">
        <f t="shared" si="29"/>
        <v>PGAE</v>
      </c>
      <c r="AI374" s="12" t="s">
        <v>771</v>
      </c>
      <c r="AJ374" s="12" t="str">
        <f>IFERROR(INDEX(Queue_Subname_list!$B$2:$B$598,MATCH($AI374,Queue_Subname_list!$A$2:$A$598,0),1),"not found")</f>
        <v>Le Grand</v>
      </c>
      <c r="AK374" s="12">
        <f>IFERROR(INDEX(Queue_Subname_list!$C$2:$C$598,MATCH($AI374,Queue_Subname_list!$A$2:$A$598,0),1),"not found")</f>
        <v>115</v>
      </c>
      <c r="AL374" s="12" cm="1">
        <f t="array" ref="AL374">IFERROR(MATCH(1,($AJ374=Substation_Info!$B$5:$B$322)*($AK374=Substation_Info!$C$5:$C$322),0),"notfound")</f>
        <v>139</v>
      </c>
      <c r="AM374" s="12">
        <f>IF($AL374="notfound",IFERROR(INDEX(Queue_Subname_list!$D$2:$D$594,MATCH($AI374,Queue_Subname_list!$A$2:$A$594,0),1),"not found"),0)</f>
        <v>0</v>
      </c>
      <c r="AN374" s="12">
        <f>IF($AL374="notfound",IFERROR(INDEX(Queue_Subname_list!$E$2:$E$594,MATCH($AI374,Queue_Subname_list!$A$2:$A$594,0),1),"not found"),0)</f>
        <v>0</v>
      </c>
      <c r="AO374" s="12" t="str" cm="1">
        <f t="array" ref="AO374">IF(AM374=0, "N/A",IFERROR(MATCH(1,($AM374=Substation_Info!$B$5:$B$322)*($AN374=Substation_Info!$C$5:$C$322),0),"notfound"))</f>
        <v>N/A</v>
      </c>
      <c r="AP374" s="12">
        <f t="shared" si="30"/>
        <v>1</v>
      </c>
      <c r="AQ374" s="11">
        <v>45626.333333333299</v>
      </c>
      <c r="AR374" s="11">
        <v>45626.333333333299</v>
      </c>
      <c r="AS374" s="10" t="s">
        <v>82</v>
      </c>
      <c r="AT374" s="10"/>
      <c r="AU374" s="10"/>
      <c r="AV374" s="10" t="s">
        <v>82</v>
      </c>
      <c r="AW374" s="10"/>
    </row>
    <row r="375" spans="1:49" s="26" customFormat="1" ht="25" x14ac:dyDescent="0.25">
      <c r="A375" s="32" t="s">
        <v>816</v>
      </c>
      <c r="B375" s="10">
        <v>1971</v>
      </c>
      <c r="C375" s="11">
        <v>44299</v>
      </c>
      <c r="D375" s="11">
        <v>44301.291666666701</v>
      </c>
      <c r="E375" s="10" t="s">
        <v>49</v>
      </c>
      <c r="F375" s="10" t="s">
        <v>585</v>
      </c>
      <c r="G375" s="10" t="s">
        <v>63</v>
      </c>
      <c r="H375" s="10"/>
      <c r="I375" s="10"/>
      <c r="J375" s="10" t="s">
        <v>70</v>
      </c>
      <c r="K375" s="10"/>
      <c r="L375" s="10"/>
      <c r="M375" s="10">
        <v>204.07</v>
      </c>
      <c r="N375" s="10"/>
      <c r="O375" s="10"/>
      <c r="P375" s="10">
        <v>200</v>
      </c>
      <c r="Q375" s="10" t="s">
        <v>65</v>
      </c>
      <c r="R375" s="10"/>
      <c r="S375" s="10" t="str" cm="1">
        <f t="array" ref="S375">IFERROR(INDEX(Queue_Subname_list!$K$3:$K$22,MATCH(1,($J375=Queue_Subname_list!$L$3:$L$22)*($K375=Queue_Subname_list!$M$3:$M$22)*($L375=Queue_Subname_list!$N$3:$N$22),0)),"Other")</f>
        <v>Battery</v>
      </c>
      <c r="T375" s="10">
        <f>IF(J375=Queue_Subname_list!$L$9,MIN(M375,P375),0)+IF(K375=Queue_Subname_list!$L$9,MIN(N375,P375),0)+IF(L375=Queue_Subname_list!$L$9,MIN(O375,P375),0)</f>
        <v>200</v>
      </c>
      <c r="U375" s="10">
        <f>IF(J375=Queue_Subname_list!$L$4,MIN(M375,P375),0)+IF(K375=Queue_Subname_list!$L$4,MIN(N375,P375),0)+IF(L375=Queue_Subname_list!$L$4,MIN(O375,P375),0)</f>
        <v>0</v>
      </c>
      <c r="V375" s="10">
        <f>IF(Q375="Energy Only",0,IF(S375="Wind Turbine",MIN(U375,P375),IF(OR(S375="Wind-Hybrid", S375="Wind-Solar-Hybrid"),MIN(MAX(P375-T375,0)/INDEX(Queue_Subname_list!$R$6:$T$6,1,MATCH(AH375,Queue_Subname_list!$R$4:$T$4,0)),U375),0)))</f>
        <v>0</v>
      </c>
      <c r="W375" s="10">
        <f t="shared" si="26"/>
        <v>0</v>
      </c>
      <c r="X375" s="10">
        <f>IF(AND(S375="Offshore Wind",OR(Q375="Full Capacity",Q375="Partial Capacity")),IF(J375=Queue_Subname_list!$L$5,M375,0)+IF(K375=Queue_Subname_list!$L$5,N375,0),0)</f>
        <v>0</v>
      </c>
      <c r="Y375" s="10">
        <f>IF(AND(S375="Offshore Wind",Q375="Energy Only"),IF(J375=Queue_Subname_list!$L$5,M375,0)+IF(K375=Queue_Subname_list!$L$5,N375,0),0)</f>
        <v>0</v>
      </c>
      <c r="Z375" s="10">
        <f>IF(J375=Queue_Subname_list!$L$8,MIN(M375,P375),0)+IF(K375=Queue_Subname_list!$L$8,MIN(N375,P375),0)+IF(L375=Queue_Subname_list!$L$8,MIN(O375,P375),0)</f>
        <v>0</v>
      </c>
      <c r="AA375" s="10">
        <f>IF(Q375="Energy Only",0,IF(S375="Solar",MIN(Z375,P375),IF(S375="Solar-Hybrid",MIN(MAX(P375-T375,0)/INDEX(Queue_Subname_list!$R$5:$T$5,1,MATCH(AH375,Queue_Subname_list!$R$4:$T$4,0)),MAX(P375-T375*0.5,0)/INDEX(Queue_Subname_list!$U$5:$W$5,1,MATCH(AH375,Queue_Subname_list!$U$4:$W$4,0)),Z375),0)))</f>
        <v>0</v>
      </c>
      <c r="AB375" s="10">
        <f t="shared" si="27"/>
        <v>0</v>
      </c>
      <c r="AC375" s="10">
        <f>IF(J375=Queue_Subname_list!$L$3,MIN(M375,P375),0)+IF(K375=Queue_Subname_list!$L$3,MIN(N375,P375),0)+IF(L375=Queue_Subname_list!$L$3,MIN(O375,P375),0)</f>
        <v>0</v>
      </c>
      <c r="AD375" s="10">
        <f t="shared" si="28"/>
        <v>0</v>
      </c>
      <c r="AE375" s="10" t="s">
        <v>136</v>
      </c>
      <c r="AF375" s="10" t="s">
        <v>55</v>
      </c>
      <c r="AG375" s="10" t="s">
        <v>88</v>
      </c>
      <c r="AH375" s="10" t="str">
        <f t="shared" si="29"/>
        <v>PGAE</v>
      </c>
      <c r="AI375" s="12" t="s">
        <v>817</v>
      </c>
      <c r="AJ375" s="12" t="str">
        <f>IFERROR(INDEX(Queue_Subname_list!$B$2:$B$598,MATCH($AI375,Queue_Subname_list!$A$2:$A$598,0),1),"not found")</f>
        <v>Kearney</v>
      </c>
      <c r="AK375" s="12">
        <f>IFERROR(INDEX(Queue_Subname_list!$C$2:$C$598,MATCH($AI375,Queue_Subname_list!$A$2:$A$598,0),1),"not found")</f>
        <v>230</v>
      </c>
      <c r="AL375" s="12" cm="1">
        <f t="array" ref="AL375">IFERROR(MATCH(1,($AJ375=Substation_Info!$B$5:$B$322)*($AK375=Substation_Info!$C$5:$C$322),0),"notfound")</f>
        <v>124</v>
      </c>
      <c r="AM375" s="12">
        <f>IF($AL375="notfound",IFERROR(INDEX(Queue_Subname_list!$D$2:$D$594,MATCH($AI375,Queue_Subname_list!$A$2:$A$594,0),1),"not found"),0)</f>
        <v>0</v>
      </c>
      <c r="AN375" s="12">
        <f>IF($AL375="notfound",IFERROR(INDEX(Queue_Subname_list!$E$2:$E$594,MATCH($AI375,Queue_Subname_list!$A$2:$A$594,0),1),"not found"),0)</f>
        <v>0</v>
      </c>
      <c r="AO375" s="12" t="str" cm="1">
        <f t="array" ref="AO375">IF(AM375=0, "N/A",IFERROR(MATCH(1,($AM375=Substation_Info!$B$5:$B$322)*($AN375=Substation_Info!$C$5:$C$322),0),"notfound"))</f>
        <v>N/A</v>
      </c>
      <c r="AP375" s="12">
        <f t="shared" si="30"/>
        <v>1</v>
      </c>
      <c r="AQ375" s="11">
        <v>45536.291666666701</v>
      </c>
      <c r="AR375" s="11">
        <v>45536.291666666701</v>
      </c>
      <c r="AS375" s="10" t="s">
        <v>82</v>
      </c>
      <c r="AT375" s="10"/>
      <c r="AU375" s="10"/>
      <c r="AV375" s="10" t="s">
        <v>82</v>
      </c>
      <c r="AW375" s="10"/>
    </row>
    <row r="376" spans="1:49" s="26" customFormat="1" ht="37.5" x14ac:dyDescent="0.25">
      <c r="A376" s="32" t="s">
        <v>818</v>
      </c>
      <c r="B376" s="10">
        <v>1973</v>
      </c>
      <c r="C376" s="11">
        <v>44300</v>
      </c>
      <c r="D376" s="11">
        <v>44301.291666666701</v>
      </c>
      <c r="E376" s="10" t="s">
        <v>49</v>
      </c>
      <c r="F376" s="10" t="s">
        <v>585</v>
      </c>
      <c r="G376" s="10" t="s">
        <v>63</v>
      </c>
      <c r="H376" s="10"/>
      <c r="I376" s="10"/>
      <c r="J376" s="10" t="s">
        <v>70</v>
      </c>
      <c r="K376" s="10"/>
      <c r="L376" s="10"/>
      <c r="M376" s="10">
        <v>100</v>
      </c>
      <c r="N376" s="10"/>
      <c r="O376" s="10"/>
      <c r="P376" s="10">
        <v>100</v>
      </c>
      <c r="Q376" s="10" t="s">
        <v>65</v>
      </c>
      <c r="R376" s="10"/>
      <c r="S376" s="10" t="str" cm="1">
        <f t="array" ref="S376">IFERROR(INDEX(Queue_Subname_list!$K$3:$K$22,MATCH(1,($J376=Queue_Subname_list!$L$3:$L$22)*($K376=Queue_Subname_list!$M$3:$M$22)*($L376=Queue_Subname_list!$N$3:$N$22),0)),"Other")</f>
        <v>Battery</v>
      </c>
      <c r="T376" s="10">
        <f>IF(J376=Queue_Subname_list!$L$9,MIN(M376,P376),0)+IF(K376=Queue_Subname_list!$L$9,MIN(N376,P376),0)+IF(L376=Queue_Subname_list!$L$9,MIN(O376,P376),0)</f>
        <v>100</v>
      </c>
      <c r="U376" s="10">
        <f>IF(J376=Queue_Subname_list!$L$4,MIN(M376,P376),0)+IF(K376=Queue_Subname_list!$L$4,MIN(N376,P376),0)+IF(L376=Queue_Subname_list!$L$4,MIN(O376,P376),0)</f>
        <v>0</v>
      </c>
      <c r="V376" s="10">
        <f>IF(Q376="Energy Only",0,IF(S376="Wind Turbine",MIN(U376,P376),IF(OR(S376="Wind-Hybrid", S376="Wind-Solar-Hybrid"),MIN(MAX(P376-T376,0)/INDEX(Queue_Subname_list!$R$6:$T$6,1,MATCH(AH376,Queue_Subname_list!$R$4:$T$4,0)),U376),0)))</f>
        <v>0</v>
      </c>
      <c r="W376" s="10">
        <f t="shared" si="26"/>
        <v>0</v>
      </c>
      <c r="X376" s="10">
        <f>IF(AND(S376="Offshore Wind",OR(Q376="Full Capacity",Q376="Partial Capacity")),IF(J376=Queue_Subname_list!$L$5,M376,0)+IF(K376=Queue_Subname_list!$L$5,N376,0),0)</f>
        <v>0</v>
      </c>
      <c r="Y376" s="10">
        <f>IF(AND(S376="Offshore Wind",Q376="Energy Only"),IF(J376=Queue_Subname_list!$L$5,M376,0)+IF(K376=Queue_Subname_list!$L$5,N376,0),0)</f>
        <v>0</v>
      </c>
      <c r="Z376" s="10">
        <f>IF(J376=Queue_Subname_list!$L$8,MIN(M376,P376),0)+IF(K376=Queue_Subname_list!$L$8,MIN(N376,P376),0)+IF(L376=Queue_Subname_list!$L$8,MIN(O376,P376),0)</f>
        <v>0</v>
      </c>
      <c r="AA376" s="10">
        <f>IF(Q376="Energy Only",0,IF(S376="Solar",MIN(Z376,P376),IF(S376="Solar-Hybrid",MIN(MAX(P376-T376,0)/INDEX(Queue_Subname_list!$R$5:$T$5,1,MATCH(AH376,Queue_Subname_list!$R$4:$T$4,0)),MAX(P376-T376*0.5,0)/INDEX(Queue_Subname_list!$U$5:$W$5,1,MATCH(AH376,Queue_Subname_list!$U$4:$W$4,0)),Z376),0)))</f>
        <v>0</v>
      </c>
      <c r="AB376" s="10">
        <f t="shared" si="27"/>
        <v>0</v>
      </c>
      <c r="AC376" s="10">
        <f>IF(J376=Queue_Subname_list!$L$3,MIN(M376,P376),0)+IF(K376=Queue_Subname_list!$L$3,MIN(N376,P376),0)+IF(L376=Queue_Subname_list!$L$3,MIN(O376,P376),0)</f>
        <v>0</v>
      </c>
      <c r="AD376" s="10">
        <f t="shared" si="28"/>
        <v>0</v>
      </c>
      <c r="AE376" s="10" t="s">
        <v>136</v>
      </c>
      <c r="AF376" s="10" t="s">
        <v>55</v>
      </c>
      <c r="AG376" s="10" t="s">
        <v>88</v>
      </c>
      <c r="AH376" s="10" t="str">
        <f t="shared" si="29"/>
        <v>PGAE</v>
      </c>
      <c r="AI376" s="12" t="s">
        <v>819</v>
      </c>
      <c r="AJ376" s="12" t="str">
        <f>IFERROR(INDEX(Queue_Subname_list!$B$2:$B$598,MATCH($AI376,Queue_Subname_list!$A$2:$A$598,0),1),"not found")</f>
        <v>Tranquility</v>
      </c>
      <c r="AK376" s="12">
        <f>IFERROR(INDEX(Queue_Subname_list!$C$2:$C$598,MATCH($AI376,Queue_Subname_list!$A$2:$A$598,0),1),"not found")</f>
        <v>230</v>
      </c>
      <c r="AL376" s="12" cm="1">
        <f t="array" ref="AL376">IFERROR(MATCH(1,($AJ376=Substation_Info!$B$5:$B$322)*($AK376=Substation_Info!$C$5:$C$322),0),"notfound")</f>
        <v>288</v>
      </c>
      <c r="AM376" s="12">
        <f>IF($AL376="notfound",IFERROR(INDEX(Queue_Subname_list!$D$2:$D$594,MATCH($AI376,Queue_Subname_list!$A$2:$A$594,0),1),"not found"),0)</f>
        <v>0</v>
      </c>
      <c r="AN376" s="12">
        <f>IF($AL376="notfound",IFERROR(INDEX(Queue_Subname_list!$E$2:$E$594,MATCH($AI376,Queue_Subname_list!$A$2:$A$594,0),1),"not found"),0)</f>
        <v>0</v>
      </c>
      <c r="AO376" s="12" t="str" cm="1">
        <f t="array" ref="AO376">IF(AM376=0, "N/A",IFERROR(MATCH(1,($AM376=Substation_Info!$B$5:$B$322)*($AN376=Substation_Info!$C$5:$C$322),0),"notfound"))</f>
        <v>N/A</v>
      </c>
      <c r="AP376" s="12">
        <f t="shared" si="30"/>
        <v>1</v>
      </c>
      <c r="AQ376" s="11">
        <v>45444.291666666701</v>
      </c>
      <c r="AR376" s="11">
        <v>45444.291666666701</v>
      </c>
      <c r="AS376" s="10" t="s">
        <v>82</v>
      </c>
      <c r="AT376" s="10"/>
      <c r="AU376" s="10"/>
      <c r="AV376" s="10" t="s">
        <v>82</v>
      </c>
      <c r="AW376" s="10"/>
    </row>
    <row r="377" spans="1:49" s="26" customFormat="1" ht="37.5" x14ac:dyDescent="0.25">
      <c r="A377" s="32" t="s">
        <v>820</v>
      </c>
      <c r="B377" s="10">
        <v>1974</v>
      </c>
      <c r="C377" s="11">
        <v>44300</v>
      </c>
      <c r="D377" s="11">
        <v>44301.291666666701</v>
      </c>
      <c r="E377" s="10" t="s">
        <v>49</v>
      </c>
      <c r="F377" s="10" t="s">
        <v>585</v>
      </c>
      <c r="G377" s="10" t="s">
        <v>74</v>
      </c>
      <c r="H377" s="10" t="s">
        <v>63</v>
      </c>
      <c r="I377" s="10"/>
      <c r="J377" s="10" t="s">
        <v>75</v>
      </c>
      <c r="K377" s="10" t="s">
        <v>70</v>
      </c>
      <c r="L377" s="10"/>
      <c r="M377" s="10">
        <v>60.599997999999999</v>
      </c>
      <c r="N377" s="10">
        <v>30.219999000000001</v>
      </c>
      <c r="O377" s="10"/>
      <c r="P377" s="10">
        <v>60</v>
      </c>
      <c r="Q377" s="10" t="s">
        <v>65</v>
      </c>
      <c r="R377" s="10" t="s">
        <v>53</v>
      </c>
      <c r="S377" s="10" t="str" cm="1">
        <f t="array" ref="S377">IFERROR(INDEX(Queue_Subname_list!$K$3:$K$22,MATCH(1,($J377=Queue_Subname_list!$L$3:$L$22)*($K377=Queue_Subname_list!$M$3:$M$22)*($L377=Queue_Subname_list!$N$3:$N$22),0)),"Other")</f>
        <v>Solar-Hybrid</v>
      </c>
      <c r="T377" s="10">
        <f>IF(J377=Queue_Subname_list!$L$9,MIN(M377,P377),0)+IF(K377=Queue_Subname_list!$L$9,MIN(N377,P377),0)+IF(L377=Queue_Subname_list!$L$9,MIN(O377,P377),0)</f>
        <v>30.219999000000001</v>
      </c>
      <c r="U377" s="10">
        <f>IF(J377=Queue_Subname_list!$L$4,MIN(M377,P377),0)+IF(K377=Queue_Subname_list!$L$4,MIN(N377,P377),0)+IF(L377=Queue_Subname_list!$L$4,MIN(O377,P377),0)</f>
        <v>0</v>
      </c>
      <c r="V377" s="10">
        <f>IF(Q377="Energy Only",0,IF(S377="Wind Turbine",MIN(U377,P377),IF(OR(S377="Wind-Hybrid", S377="Wind-Solar-Hybrid"),MIN(MAX(P377-T377,0)/INDEX(Queue_Subname_list!$R$6:$T$6,1,MATCH(AH377,Queue_Subname_list!$R$4:$T$4,0)),U377),0)))</f>
        <v>0</v>
      </c>
      <c r="W377" s="10">
        <f t="shared" si="26"/>
        <v>0</v>
      </c>
      <c r="X377" s="10">
        <f>IF(AND(S377="Offshore Wind",OR(Q377="Full Capacity",Q377="Partial Capacity")),IF(J377=Queue_Subname_list!$L$5,M377,0)+IF(K377=Queue_Subname_list!$L$5,N377,0),0)</f>
        <v>0</v>
      </c>
      <c r="Y377" s="10">
        <f>IF(AND(S377="Offshore Wind",Q377="Energy Only"),IF(J377=Queue_Subname_list!$L$5,M377,0)+IF(K377=Queue_Subname_list!$L$5,N377,0),0)</f>
        <v>0</v>
      </c>
      <c r="Z377" s="10">
        <f>IF(J377=Queue_Subname_list!$L$8,MIN(M377,P377),0)+IF(K377=Queue_Subname_list!$L$8,MIN(N377,P377),0)+IF(L377=Queue_Subname_list!$L$8,MIN(O377,P377),0)</f>
        <v>60</v>
      </c>
      <c r="AA377" s="10">
        <f>IF(Q377="Energy Only",0,IF(S377="Solar",MIN(Z377,P377),IF(S377="Solar-Hybrid",MIN(MAX(P377-T377,0)/INDEX(Queue_Subname_list!$R$5:$T$5,1,MATCH(AH377,Queue_Subname_list!$R$4:$T$4,0)),MAX(P377-T377*0.5,0)/INDEX(Queue_Subname_list!$U$5:$W$5,1,MATCH(AH377,Queue_Subname_list!$U$4:$W$4,0)),Z377),0)))</f>
        <v>60</v>
      </c>
      <c r="AB377" s="10">
        <f t="shared" si="27"/>
        <v>0</v>
      </c>
      <c r="AC377" s="10">
        <f>IF(J377=Queue_Subname_list!$L$3,MIN(M377,P377),0)+IF(K377=Queue_Subname_list!$L$3,MIN(N377,P377),0)+IF(L377=Queue_Subname_list!$L$3,MIN(O377,P377),0)</f>
        <v>0</v>
      </c>
      <c r="AD377" s="10">
        <f t="shared" si="28"/>
        <v>0</v>
      </c>
      <c r="AE377" s="10" t="s">
        <v>380</v>
      </c>
      <c r="AF377" s="10" t="s">
        <v>55</v>
      </c>
      <c r="AG377" s="10" t="s">
        <v>88</v>
      </c>
      <c r="AH377" s="10" t="str">
        <f t="shared" si="29"/>
        <v>PGAE</v>
      </c>
      <c r="AI377" s="12" t="s">
        <v>821</v>
      </c>
      <c r="AJ377" s="12" t="str">
        <f>IFERROR(INDEX(Queue_Subname_list!$B$2:$B$598,MATCH($AI377,Queue_Subname_list!$A$2:$A$598,0),1),"not found")</f>
        <v>California Flats Switching Station</v>
      </c>
      <c r="AK377" s="12">
        <f>IFERROR(INDEX(Queue_Subname_list!$C$2:$C$598,MATCH($AI377,Queue_Subname_list!$A$2:$A$598,0),1),"not found")</f>
        <v>230</v>
      </c>
      <c r="AL377" s="12" t="str" cm="1">
        <f t="array" ref="AL377">IFERROR(MATCH(1,($AJ377=Substation_Info!$B$5:$B$322)*($AK377=Substation_Info!$C$5:$C$322),0),"notfound")</f>
        <v>notfound</v>
      </c>
      <c r="AM377" s="12" t="str">
        <f>IF($AL377="notfound",IFERROR(INDEX(Queue_Subname_list!$D$2:$D$594,MATCH($AI377,Queue_Subname_list!$A$2:$A$594,0),1),"not found"),0)</f>
        <v>Gates</v>
      </c>
      <c r="AN377" s="12">
        <f>IF($AL377="notfound",IFERROR(INDEX(Queue_Subname_list!$E$2:$E$594,MATCH($AI377,Queue_Subname_list!$A$2:$A$594,0),1),"not found"),0)</f>
        <v>230</v>
      </c>
      <c r="AO377" s="12" cm="1">
        <f t="array" ref="AO377">IF(AM377=0, "N/A",IFERROR(MATCH(1,($AM377=Substation_Info!$B$5:$B$322)*($AN377=Substation_Info!$C$5:$C$322),0),"notfound"))</f>
        <v>86</v>
      </c>
      <c r="AP377" s="12">
        <f t="shared" si="30"/>
        <v>1</v>
      </c>
      <c r="AQ377" s="11">
        <v>45626.333333333299</v>
      </c>
      <c r="AR377" s="11">
        <v>45626.333333333299</v>
      </c>
      <c r="AS377" s="10" t="s">
        <v>82</v>
      </c>
      <c r="AT377" s="10"/>
      <c r="AU377" s="10"/>
      <c r="AV377" s="10" t="s">
        <v>82</v>
      </c>
      <c r="AW377" s="10"/>
    </row>
    <row r="378" spans="1:49" s="26" customFormat="1" ht="37.5" x14ac:dyDescent="0.25">
      <c r="A378" s="32" t="s">
        <v>822</v>
      </c>
      <c r="B378" s="10">
        <v>1975</v>
      </c>
      <c r="C378" s="11">
        <v>44300</v>
      </c>
      <c r="D378" s="11">
        <v>44301.291666666701</v>
      </c>
      <c r="E378" s="10" t="s">
        <v>49</v>
      </c>
      <c r="F378" s="10" t="s">
        <v>585</v>
      </c>
      <c r="G378" s="10" t="s">
        <v>74</v>
      </c>
      <c r="H378" s="10" t="s">
        <v>63</v>
      </c>
      <c r="I378" s="10"/>
      <c r="J378" s="10" t="s">
        <v>75</v>
      </c>
      <c r="K378" s="10" t="s">
        <v>70</v>
      </c>
      <c r="L378" s="10"/>
      <c r="M378" s="10">
        <v>35.978999999999999</v>
      </c>
      <c r="N378" s="10">
        <v>35.951000000000001</v>
      </c>
      <c r="O378" s="10"/>
      <c r="P378" s="10">
        <v>35</v>
      </c>
      <c r="Q378" s="10" t="s">
        <v>65</v>
      </c>
      <c r="R378" s="10" t="s">
        <v>53</v>
      </c>
      <c r="S378" s="10" t="str" cm="1">
        <f t="array" ref="S378">IFERROR(INDEX(Queue_Subname_list!$K$3:$K$22,MATCH(1,($J378=Queue_Subname_list!$L$3:$L$22)*($K378=Queue_Subname_list!$M$3:$M$22)*($L378=Queue_Subname_list!$N$3:$N$22),0)),"Other")</f>
        <v>Solar-Hybrid</v>
      </c>
      <c r="T378" s="10">
        <f>IF(J378=Queue_Subname_list!$L$9,MIN(M378,P378),0)+IF(K378=Queue_Subname_list!$L$9,MIN(N378,P378),0)+IF(L378=Queue_Subname_list!$L$9,MIN(O378,P378),0)</f>
        <v>35</v>
      </c>
      <c r="U378" s="10">
        <f>IF(J378=Queue_Subname_list!$L$4,MIN(M378,P378),0)+IF(K378=Queue_Subname_list!$L$4,MIN(N378,P378),0)+IF(L378=Queue_Subname_list!$L$4,MIN(O378,P378),0)</f>
        <v>0</v>
      </c>
      <c r="V378" s="10">
        <f>IF(Q378="Energy Only",0,IF(S378="Wind Turbine",MIN(U378,P378),IF(OR(S378="Wind-Hybrid", S378="Wind-Solar-Hybrid"),MIN(MAX(P378-T378,0)/INDEX(Queue_Subname_list!$R$6:$T$6,1,MATCH(AH378,Queue_Subname_list!$R$4:$T$4,0)),U378),0)))</f>
        <v>0</v>
      </c>
      <c r="W378" s="10">
        <f t="shared" si="26"/>
        <v>0</v>
      </c>
      <c r="X378" s="10">
        <f>IF(AND(S378="Offshore Wind",OR(Q378="Full Capacity",Q378="Partial Capacity")),IF(J378=Queue_Subname_list!$L$5,M378,0)+IF(K378=Queue_Subname_list!$L$5,N378,0),0)</f>
        <v>0</v>
      </c>
      <c r="Y378" s="10">
        <f>IF(AND(S378="Offshore Wind",Q378="Energy Only"),IF(J378=Queue_Subname_list!$L$5,M378,0)+IF(K378=Queue_Subname_list!$L$5,N378,0),0)</f>
        <v>0</v>
      </c>
      <c r="Z378" s="10">
        <f>IF(J378=Queue_Subname_list!$L$8,MIN(M378,P378),0)+IF(K378=Queue_Subname_list!$L$8,MIN(N378,P378),0)+IF(L378=Queue_Subname_list!$L$8,MIN(O378,P378),0)</f>
        <v>35</v>
      </c>
      <c r="AA378" s="10">
        <f>IF(Q378="Energy Only",0,IF(S378="Solar",MIN(Z378,P378),IF(S378="Solar-Hybrid",MIN(MAX(P378-T378,0)/INDEX(Queue_Subname_list!$R$5:$T$5,1,MATCH(AH378,Queue_Subname_list!$R$4:$T$4,0)),MAX(P378-T378*0.5,0)/INDEX(Queue_Subname_list!$U$5:$W$5,1,MATCH(AH378,Queue_Subname_list!$U$4:$W$4,0)),Z378),0)))</f>
        <v>0</v>
      </c>
      <c r="AB378" s="10">
        <f t="shared" si="27"/>
        <v>35</v>
      </c>
      <c r="AC378" s="10">
        <f>IF(J378=Queue_Subname_list!$L$3,MIN(M378,P378),0)+IF(K378=Queue_Subname_list!$L$3,MIN(N378,P378),0)+IF(L378=Queue_Subname_list!$L$3,MIN(O378,P378),0)</f>
        <v>0</v>
      </c>
      <c r="AD378" s="10">
        <f t="shared" si="28"/>
        <v>0</v>
      </c>
      <c r="AE378" s="10" t="s">
        <v>136</v>
      </c>
      <c r="AF378" s="10" t="s">
        <v>55</v>
      </c>
      <c r="AG378" s="10" t="s">
        <v>88</v>
      </c>
      <c r="AH378" s="10" t="str">
        <f t="shared" si="29"/>
        <v>PGAE</v>
      </c>
      <c r="AI378" s="12" t="s">
        <v>823</v>
      </c>
      <c r="AJ378" s="12" t="str">
        <f>IFERROR(INDEX(Queue_Subname_list!$B$2:$B$598,MATCH($AI378,Queue_Subname_list!$A$2:$A$598,0),1),"not found")</f>
        <v>Crescent Switching Station</v>
      </c>
      <c r="AK378" s="12">
        <f>IFERROR(INDEX(Queue_Subname_list!$C$2:$C$598,MATCH($AI378,Queue_Subname_list!$A$2:$A$598,0),1),"not found")</f>
        <v>70</v>
      </c>
      <c r="AL378" s="12" t="str" cm="1">
        <f t="array" ref="AL378">IFERROR(MATCH(1,($AJ378=Substation_Info!$B$5:$B$322)*($AK378=Substation_Info!$C$5:$C$322),0),"notfound")</f>
        <v>notfound</v>
      </c>
      <c r="AM378" s="12" t="str">
        <f>IF($AL378="notfound",IFERROR(INDEX(Queue_Subname_list!$D$2:$D$594,MATCH($AI378,Queue_Subname_list!$A$2:$A$594,0),1),"not found"),0)</f>
        <v>Helm</v>
      </c>
      <c r="AN378" s="12">
        <f>IF($AL378="notfound",IFERROR(INDEX(Queue_Subname_list!$E$2:$E$594,MATCH($AI378,Queue_Subname_list!$A$2:$A$594,0),1),"not found"),0)</f>
        <v>230</v>
      </c>
      <c r="AO378" s="12" cm="1">
        <f t="array" ref="AO378">IF(AM378=0, "N/A",IFERROR(MATCH(1,($AM378=Substation_Info!$B$5:$B$322)*($AN378=Substation_Info!$C$5:$C$322),0),"notfound"))</f>
        <v>101</v>
      </c>
      <c r="AP378" s="12">
        <f t="shared" si="30"/>
        <v>1</v>
      </c>
      <c r="AQ378" s="11">
        <v>45809.291666666701</v>
      </c>
      <c r="AR378" s="11">
        <v>45809.291666666701</v>
      </c>
      <c r="AS378" s="10" t="s">
        <v>82</v>
      </c>
      <c r="AT378" s="10"/>
      <c r="AU378" s="10"/>
      <c r="AV378" s="10" t="s">
        <v>82</v>
      </c>
      <c r="AW378" s="10"/>
    </row>
    <row r="379" spans="1:49" s="26" customFormat="1" ht="25" x14ac:dyDescent="0.25">
      <c r="A379" s="32" t="s">
        <v>824</v>
      </c>
      <c r="B379" s="10">
        <v>1976</v>
      </c>
      <c r="C379" s="11">
        <v>44300</v>
      </c>
      <c r="D379" s="11">
        <v>44301.291666666701</v>
      </c>
      <c r="E379" s="10" t="s">
        <v>49</v>
      </c>
      <c r="F379" s="10" t="s">
        <v>585</v>
      </c>
      <c r="G379" s="10" t="s">
        <v>63</v>
      </c>
      <c r="H379" s="10" t="s">
        <v>74</v>
      </c>
      <c r="I379" s="10"/>
      <c r="J379" s="10" t="s">
        <v>70</v>
      </c>
      <c r="K379" s="10" t="s">
        <v>75</v>
      </c>
      <c r="L379" s="10"/>
      <c r="M379" s="10">
        <v>202.5</v>
      </c>
      <c r="N379" s="10">
        <v>202.5</v>
      </c>
      <c r="O379" s="10"/>
      <c r="P379" s="10">
        <v>200</v>
      </c>
      <c r="Q379" s="10" t="s">
        <v>65</v>
      </c>
      <c r="R379" s="10" t="s">
        <v>53</v>
      </c>
      <c r="S379" s="10" t="str" cm="1">
        <f t="array" ref="S379">IFERROR(INDEX(Queue_Subname_list!$K$3:$K$22,MATCH(1,($J379=Queue_Subname_list!$L$3:$L$22)*($K379=Queue_Subname_list!$M$3:$M$22)*($L379=Queue_Subname_list!$N$3:$N$22),0)),"Other")</f>
        <v>Solar-Hybrid</v>
      </c>
      <c r="T379" s="10">
        <f>IF(J379=Queue_Subname_list!$L$9,MIN(M379,P379),0)+IF(K379=Queue_Subname_list!$L$9,MIN(N379,P379),0)+IF(L379=Queue_Subname_list!$L$9,MIN(O379,P379),0)</f>
        <v>200</v>
      </c>
      <c r="U379" s="10">
        <f>IF(J379=Queue_Subname_list!$L$4,MIN(M379,P379),0)+IF(K379=Queue_Subname_list!$L$4,MIN(N379,P379),0)+IF(L379=Queue_Subname_list!$L$4,MIN(O379,P379),0)</f>
        <v>0</v>
      </c>
      <c r="V379" s="10">
        <f>IF(Q379="Energy Only",0,IF(S379="Wind Turbine",MIN(U379,P379),IF(OR(S379="Wind-Hybrid", S379="Wind-Solar-Hybrid"),MIN(MAX(P379-T379,0)/INDEX(Queue_Subname_list!$R$6:$T$6,1,MATCH(AH379,Queue_Subname_list!$R$4:$T$4,0)),U379),0)))</f>
        <v>0</v>
      </c>
      <c r="W379" s="10">
        <f t="shared" si="26"/>
        <v>0</v>
      </c>
      <c r="X379" s="10">
        <f>IF(AND(S379="Offshore Wind",OR(Q379="Full Capacity",Q379="Partial Capacity")),IF(J379=Queue_Subname_list!$L$5,M379,0)+IF(K379=Queue_Subname_list!$L$5,N379,0),0)</f>
        <v>0</v>
      </c>
      <c r="Y379" s="10">
        <f>IF(AND(S379="Offshore Wind",Q379="Energy Only"),IF(J379=Queue_Subname_list!$L$5,M379,0)+IF(K379=Queue_Subname_list!$L$5,N379,0),0)</f>
        <v>0</v>
      </c>
      <c r="Z379" s="10">
        <f>IF(J379=Queue_Subname_list!$L$8,MIN(M379,P379),0)+IF(K379=Queue_Subname_list!$L$8,MIN(N379,P379),0)+IF(L379=Queue_Subname_list!$L$8,MIN(O379,P379),0)</f>
        <v>200</v>
      </c>
      <c r="AA379" s="10">
        <f>IF(Q379="Energy Only",0,IF(S379="Solar",MIN(Z379,P379),IF(S379="Solar-Hybrid",MIN(MAX(P379-T379,0)/INDEX(Queue_Subname_list!$R$5:$T$5,1,MATCH(AH379,Queue_Subname_list!$R$4:$T$4,0)),MAX(P379-T379*0.5,0)/INDEX(Queue_Subname_list!$U$5:$W$5,1,MATCH(AH379,Queue_Subname_list!$U$4:$W$4,0)),Z379),0)))</f>
        <v>0</v>
      </c>
      <c r="AB379" s="10">
        <f t="shared" si="27"/>
        <v>200</v>
      </c>
      <c r="AC379" s="10">
        <f>IF(J379=Queue_Subname_list!$L$3,MIN(M379,P379),0)+IF(K379=Queue_Subname_list!$L$3,MIN(N379,P379),0)+IF(L379=Queue_Subname_list!$L$3,MIN(O379,P379),0)</f>
        <v>0</v>
      </c>
      <c r="AD379" s="10">
        <f t="shared" si="28"/>
        <v>0</v>
      </c>
      <c r="AE379" s="10" t="s">
        <v>136</v>
      </c>
      <c r="AF379" s="10" t="s">
        <v>55</v>
      </c>
      <c r="AG379" s="10" t="s">
        <v>88</v>
      </c>
      <c r="AH379" s="10" t="str">
        <f t="shared" si="29"/>
        <v>PGAE</v>
      </c>
      <c r="AI379" s="12" t="s">
        <v>137</v>
      </c>
      <c r="AJ379" s="12" t="str">
        <f>IFERROR(INDEX(Queue_Subname_list!$B$2:$B$598,MATCH($AI379,Queue_Subname_list!$A$2:$A$598,0),1),"not found")</f>
        <v>Gates</v>
      </c>
      <c r="AK379" s="12">
        <f>IFERROR(INDEX(Queue_Subname_list!$C$2:$C$598,MATCH($AI379,Queue_Subname_list!$A$2:$A$598,0),1),"not found")</f>
        <v>230</v>
      </c>
      <c r="AL379" s="12" cm="1">
        <f t="array" ref="AL379">IFERROR(MATCH(1,($AJ379=Substation_Info!$B$5:$B$322)*($AK379=Substation_Info!$C$5:$C$322),0),"notfound")</f>
        <v>86</v>
      </c>
      <c r="AM379" s="12">
        <f>IF($AL379="notfound",IFERROR(INDEX(Queue_Subname_list!$D$2:$D$594,MATCH($AI379,Queue_Subname_list!$A$2:$A$594,0),1),"not found"),0)</f>
        <v>0</v>
      </c>
      <c r="AN379" s="12">
        <f>IF($AL379="notfound",IFERROR(INDEX(Queue_Subname_list!$E$2:$E$594,MATCH($AI379,Queue_Subname_list!$A$2:$A$594,0),1),"not found"),0)</f>
        <v>0</v>
      </c>
      <c r="AO379" s="12" t="str" cm="1">
        <f t="array" ref="AO379">IF(AM379=0, "N/A",IFERROR(MATCH(1,($AM379=Substation_Info!$B$5:$B$322)*($AN379=Substation_Info!$C$5:$C$322),0),"notfound"))</f>
        <v>N/A</v>
      </c>
      <c r="AP379" s="12">
        <f t="shared" si="30"/>
        <v>1</v>
      </c>
      <c r="AQ379" s="11">
        <v>45565.291666666701</v>
      </c>
      <c r="AR379" s="11">
        <v>45565.291666666701</v>
      </c>
      <c r="AS379" s="10" t="s">
        <v>82</v>
      </c>
      <c r="AT379" s="10"/>
      <c r="AU379" s="10"/>
      <c r="AV379" s="10" t="s">
        <v>82</v>
      </c>
      <c r="AW379" s="10"/>
    </row>
    <row r="380" spans="1:49" s="26" customFormat="1" ht="25" x14ac:dyDescent="0.25">
      <c r="A380" s="32" t="s">
        <v>825</v>
      </c>
      <c r="B380" s="10">
        <v>1977</v>
      </c>
      <c r="C380" s="11">
        <v>44469</v>
      </c>
      <c r="D380" s="11">
        <v>44301.291666666701</v>
      </c>
      <c r="E380" s="10" t="s">
        <v>49</v>
      </c>
      <c r="F380" s="10" t="s">
        <v>585</v>
      </c>
      <c r="G380" s="10" t="s">
        <v>63</v>
      </c>
      <c r="H380" s="10"/>
      <c r="I380" s="10"/>
      <c r="J380" s="10" t="s">
        <v>70</v>
      </c>
      <c r="K380" s="10"/>
      <c r="L380" s="10"/>
      <c r="M380" s="10">
        <v>79.587100000000007</v>
      </c>
      <c r="N380" s="10"/>
      <c r="O380" s="10"/>
      <c r="P380" s="10">
        <v>75</v>
      </c>
      <c r="Q380" s="10" t="s">
        <v>65</v>
      </c>
      <c r="R380" s="10"/>
      <c r="S380" s="10" t="str" cm="1">
        <f t="array" ref="S380">IFERROR(INDEX(Queue_Subname_list!$K$3:$K$22,MATCH(1,($J380=Queue_Subname_list!$L$3:$L$22)*($K380=Queue_Subname_list!$M$3:$M$22)*($L380=Queue_Subname_list!$N$3:$N$22),0)),"Other")</f>
        <v>Battery</v>
      </c>
      <c r="T380" s="10">
        <f>IF(J380=Queue_Subname_list!$L$9,MIN(M380,P380),0)+IF(K380=Queue_Subname_list!$L$9,MIN(N380,P380),0)+IF(L380=Queue_Subname_list!$L$9,MIN(O380,P380),0)</f>
        <v>75</v>
      </c>
      <c r="U380" s="10">
        <f>IF(J380=Queue_Subname_list!$L$4,MIN(M380,P380),0)+IF(K380=Queue_Subname_list!$L$4,MIN(N380,P380),0)+IF(L380=Queue_Subname_list!$L$4,MIN(O380,P380),0)</f>
        <v>0</v>
      </c>
      <c r="V380" s="10">
        <f>IF(Q380="Energy Only",0,IF(S380="Wind Turbine",MIN(U380,P380),IF(OR(S380="Wind-Hybrid", S380="Wind-Solar-Hybrid"),MIN(MAX(P380-T380,0)/INDEX(Queue_Subname_list!$R$6:$T$6,1,MATCH(AH380,Queue_Subname_list!$R$4:$T$4,0)),U380),0)))</f>
        <v>0</v>
      </c>
      <c r="W380" s="10">
        <f t="shared" si="26"/>
        <v>0</v>
      </c>
      <c r="X380" s="10">
        <f>IF(AND(S380="Offshore Wind",OR(Q380="Full Capacity",Q380="Partial Capacity")),IF(J380=Queue_Subname_list!$L$5,M380,0)+IF(K380=Queue_Subname_list!$L$5,N380,0),0)</f>
        <v>0</v>
      </c>
      <c r="Y380" s="10">
        <f>IF(AND(S380="Offshore Wind",Q380="Energy Only"),IF(J380=Queue_Subname_list!$L$5,M380,0)+IF(K380=Queue_Subname_list!$L$5,N380,0),0)</f>
        <v>0</v>
      </c>
      <c r="Z380" s="10">
        <f>IF(J380=Queue_Subname_list!$L$8,MIN(M380,P380),0)+IF(K380=Queue_Subname_list!$L$8,MIN(N380,P380),0)+IF(L380=Queue_Subname_list!$L$8,MIN(O380,P380),0)</f>
        <v>0</v>
      </c>
      <c r="AA380" s="10">
        <f>IF(Q380="Energy Only",0,IF(S380="Solar",MIN(Z380,P380),IF(S380="Solar-Hybrid",MIN(MAX(P380-T380,0)/INDEX(Queue_Subname_list!$R$5:$T$5,1,MATCH(AH380,Queue_Subname_list!$R$4:$T$4,0)),MAX(P380-T380*0.5,0)/INDEX(Queue_Subname_list!$U$5:$W$5,1,MATCH(AH380,Queue_Subname_list!$U$4:$W$4,0)),Z380),0)))</f>
        <v>0</v>
      </c>
      <c r="AB380" s="10">
        <f t="shared" si="27"/>
        <v>0</v>
      </c>
      <c r="AC380" s="10">
        <f>IF(J380=Queue_Subname_list!$L$3,MIN(M380,P380),0)+IF(K380=Queue_Subname_list!$L$3,MIN(N380,P380),0)+IF(L380=Queue_Subname_list!$L$3,MIN(O380,P380),0)</f>
        <v>0</v>
      </c>
      <c r="AD380" s="10">
        <f t="shared" si="28"/>
        <v>0</v>
      </c>
      <c r="AE380" s="10" t="s">
        <v>765</v>
      </c>
      <c r="AF380" s="10" t="s">
        <v>55</v>
      </c>
      <c r="AG380" s="10" t="s">
        <v>88</v>
      </c>
      <c r="AH380" s="10" t="str">
        <f t="shared" si="29"/>
        <v>PGAE</v>
      </c>
      <c r="AI380" s="12" t="s">
        <v>826</v>
      </c>
      <c r="AJ380" s="12" t="str">
        <f>IFERROR(INDEX(Queue_Subname_list!$B$2:$B$598,MATCH($AI380,Queue_Subname_list!$A$2:$A$598,0),1),"not found")</f>
        <v>Chowchilla</v>
      </c>
      <c r="AK380" s="12">
        <f>IFERROR(INDEX(Queue_Subname_list!$C$2:$C$598,MATCH($AI380,Queue_Subname_list!$A$2:$A$598,0),1),"not found")</f>
        <v>115</v>
      </c>
      <c r="AL380" s="12" t="str" cm="1">
        <f t="array" ref="AL380">IFERROR(MATCH(1,($AJ380=Substation_Info!$B$5:$B$322)*($AK380=Substation_Info!$C$5:$C$322),0),"notfound")</f>
        <v>notfound</v>
      </c>
      <c r="AM380" s="12" t="str">
        <f>IF($AL380="notfound",IFERROR(INDEX(Queue_Subname_list!$D$2:$D$594,MATCH($AI380,Queue_Subname_list!$A$2:$A$594,0),1),"not found"),0)</f>
        <v>Le Grand</v>
      </c>
      <c r="AN380" s="12">
        <f>IF($AL380="notfound",IFERROR(INDEX(Queue_Subname_list!$E$2:$E$594,MATCH($AI380,Queue_Subname_list!$A$2:$A$594,0),1),"not found"),0)</f>
        <v>115</v>
      </c>
      <c r="AO380" s="12" cm="1">
        <f t="array" ref="AO380">IF(AM380=0, "N/A",IFERROR(MATCH(1,($AM380=Substation_Info!$B$5:$B$322)*($AN380=Substation_Info!$C$5:$C$322),0),"notfound"))</f>
        <v>139</v>
      </c>
      <c r="AP380" s="12">
        <f t="shared" si="30"/>
        <v>1</v>
      </c>
      <c r="AQ380" s="11">
        <v>44926.333333333299</v>
      </c>
      <c r="AR380" s="11">
        <v>44926.333333333299</v>
      </c>
      <c r="AS380" s="10" t="s">
        <v>82</v>
      </c>
      <c r="AT380" s="10"/>
      <c r="AU380" s="10"/>
      <c r="AV380" s="10" t="s">
        <v>82</v>
      </c>
      <c r="AW380" s="10"/>
    </row>
    <row r="381" spans="1:49" s="26" customFormat="1" ht="25" x14ac:dyDescent="0.25">
      <c r="A381" s="32" t="s">
        <v>827</v>
      </c>
      <c r="B381" s="10">
        <v>1978</v>
      </c>
      <c r="C381" s="11">
        <v>44279</v>
      </c>
      <c r="D381" s="11">
        <v>44301.291666666701</v>
      </c>
      <c r="E381" s="10" t="s">
        <v>49</v>
      </c>
      <c r="F381" s="10" t="s">
        <v>585</v>
      </c>
      <c r="G381" s="10" t="s">
        <v>63</v>
      </c>
      <c r="H381" s="10"/>
      <c r="I381" s="10"/>
      <c r="J381" s="10" t="s">
        <v>70</v>
      </c>
      <c r="K381" s="10"/>
      <c r="L381" s="10"/>
      <c r="M381" s="10">
        <v>101.9</v>
      </c>
      <c r="N381" s="10"/>
      <c r="O381" s="10"/>
      <c r="P381" s="10">
        <v>100</v>
      </c>
      <c r="Q381" s="10" t="s">
        <v>65</v>
      </c>
      <c r="R381" s="10"/>
      <c r="S381" s="10" t="str" cm="1">
        <f t="array" ref="S381">IFERROR(INDEX(Queue_Subname_list!$K$3:$K$22,MATCH(1,($J381=Queue_Subname_list!$L$3:$L$22)*($K381=Queue_Subname_list!$M$3:$M$22)*($L381=Queue_Subname_list!$N$3:$N$22),0)),"Other")</f>
        <v>Battery</v>
      </c>
      <c r="T381" s="10">
        <f>IF(J381=Queue_Subname_list!$L$9,MIN(M381,P381),0)+IF(K381=Queue_Subname_list!$L$9,MIN(N381,P381),0)+IF(L381=Queue_Subname_list!$L$9,MIN(O381,P381),0)</f>
        <v>100</v>
      </c>
      <c r="U381" s="10">
        <f>IF(J381=Queue_Subname_list!$L$4,MIN(M381,P381),0)+IF(K381=Queue_Subname_list!$L$4,MIN(N381,P381),0)+IF(L381=Queue_Subname_list!$L$4,MIN(O381,P381),0)</f>
        <v>0</v>
      </c>
      <c r="V381" s="10">
        <f>IF(Q381="Energy Only",0,IF(S381="Wind Turbine",MIN(U381,P381),IF(OR(S381="Wind-Hybrid", S381="Wind-Solar-Hybrid"),MIN(MAX(P381-T381,0)/INDEX(Queue_Subname_list!$R$6:$T$6,1,MATCH(AH381,Queue_Subname_list!$R$4:$T$4,0)),U381),0)))</f>
        <v>0</v>
      </c>
      <c r="W381" s="10">
        <f t="shared" si="26"/>
        <v>0</v>
      </c>
      <c r="X381" s="10">
        <f>IF(AND(S381="Offshore Wind",OR(Q381="Full Capacity",Q381="Partial Capacity")),IF(J381=Queue_Subname_list!$L$5,M381,0)+IF(K381=Queue_Subname_list!$L$5,N381,0),0)</f>
        <v>0</v>
      </c>
      <c r="Y381" s="10">
        <f>IF(AND(S381="Offshore Wind",Q381="Energy Only"),IF(J381=Queue_Subname_list!$L$5,M381,0)+IF(K381=Queue_Subname_list!$L$5,N381,0),0)</f>
        <v>0</v>
      </c>
      <c r="Z381" s="10">
        <f>IF(J381=Queue_Subname_list!$L$8,MIN(M381,P381),0)+IF(K381=Queue_Subname_list!$L$8,MIN(N381,P381),0)+IF(L381=Queue_Subname_list!$L$8,MIN(O381,P381),0)</f>
        <v>0</v>
      </c>
      <c r="AA381" s="10">
        <f>IF(Q381="Energy Only",0,IF(S381="Solar",MIN(Z381,P381),IF(S381="Solar-Hybrid",MIN(MAX(P381-T381,0)/INDEX(Queue_Subname_list!$R$5:$T$5,1,MATCH(AH381,Queue_Subname_list!$R$4:$T$4,0)),MAX(P381-T381*0.5,0)/INDEX(Queue_Subname_list!$U$5:$W$5,1,MATCH(AH381,Queue_Subname_list!$U$4:$W$4,0)),Z381),0)))</f>
        <v>0</v>
      </c>
      <c r="AB381" s="10">
        <f t="shared" si="27"/>
        <v>0</v>
      </c>
      <c r="AC381" s="10">
        <f>IF(J381=Queue_Subname_list!$L$3,MIN(M381,P381),0)+IF(K381=Queue_Subname_list!$L$3,MIN(N381,P381),0)+IF(L381=Queue_Subname_list!$L$3,MIN(O381,P381),0)</f>
        <v>0</v>
      </c>
      <c r="AD381" s="10">
        <f t="shared" si="28"/>
        <v>0</v>
      </c>
      <c r="AE381" s="10" t="s">
        <v>101</v>
      </c>
      <c r="AF381" s="10" t="s">
        <v>55</v>
      </c>
      <c r="AG381" s="10" t="s">
        <v>88</v>
      </c>
      <c r="AH381" s="10" t="str">
        <f t="shared" si="29"/>
        <v>PGAE</v>
      </c>
      <c r="AI381" s="12" t="s">
        <v>828</v>
      </c>
      <c r="AJ381" s="12" t="str">
        <f>IFERROR(INDEX(Queue_Subname_list!$B$2:$B$598,MATCH($AI381,Queue_Subname_list!$A$2:$A$598,0),1),"not found")</f>
        <v>Lamont</v>
      </c>
      <c r="AK381" s="12">
        <f>IFERROR(INDEX(Queue_Subname_list!$C$2:$C$598,MATCH($AI381,Queue_Subname_list!$A$2:$A$598,0),1),"not found")</f>
        <v>115</v>
      </c>
      <c r="AL381" s="12" cm="1">
        <f t="array" ref="AL381">IFERROR(MATCH(1,($AJ381=Substation_Info!$B$5:$B$322)*($AK381=Substation_Info!$C$5:$C$322),0),"notfound")</f>
        <v>137</v>
      </c>
      <c r="AM381" s="12">
        <f>IF($AL381="notfound",IFERROR(INDEX(Queue_Subname_list!$D$2:$D$594,MATCH($AI381,Queue_Subname_list!$A$2:$A$594,0),1),"not found"),0)</f>
        <v>0</v>
      </c>
      <c r="AN381" s="12">
        <f>IF($AL381="notfound",IFERROR(INDEX(Queue_Subname_list!$E$2:$E$594,MATCH($AI381,Queue_Subname_list!$A$2:$A$594,0),1),"not found"),0)</f>
        <v>0</v>
      </c>
      <c r="AO381" s="12" t="str" cm="1">
        <f t="array" ref="AO381">IF(AM381=0, "N/A",IFERROR(MATCH(1,($AM381=Substation_Info!$B$5:$B$322)*($AN381=Substation_Info!$C$5:$C$322),0),"notfound"))</f>
        <v>N/A</v>
      </c>
      <c r="AP381" s="12">
        <f t="shared" si="30"/>
        <v>1</v>
      </c>
      <c r="AQ381" s="11">
        <v>45809.291666666701</v>
      </c>
      <c r="AR381" s="11">
        <v>45809.291666666701</v>
      </c>
      <c r="AS381" s="10" t="s">
        <v>82</v>
      </c>
      <c r="AT381" s="10"/>
      <c r="AU381" s="10"/>
      <c r="AV381" s="10" t="s">
        <v>82</v>
      </c>
      <c r="AW381" s="10"/>
    </row>
    <row r="382" spans="1:49" s="26" customFormat="1" ht="25" x14ac:dyDescent="0.25">
      <c r="A382" s="32" t="s">
        <v>829</v>
      </c>
      <c r="B382" s="10">
        <v>1979</v>
      </c>
      <c r="C382" s="11">
        <v>44287</v>
      </c>
      <c r="D382" s="11">
        <v>44301.291666666701</v>
      </c>
      <c r="E382" s="10" t="s">
        <v>49</v>
      </c>
      <c r="F382" s="10" t="s">
        <v>585</v>
      </c>
      <c r="G382" s="10" t="s">
        <v>63</v>
      </c>
      <c r="H382" s="10"/>
      <c r="I382" s="10"/>
      <c r="J382" s="10" t="s">
        <v>70</v>
      </c>
      <c r="K382" s="10"/>
      <c r="L382" s="10"/>
      <c r="M382" s="10">
        <v>514.83000000000004</v>
      </c>
      <c r="N382" s="10"/>
      <c r="O382" s="10"/>
      <c r="P382" s="10">
        <v>500</v>
      </c>
      <c r="Q382" s="10" t="s">
        <v>65</v>
      </c>
      <c r="R382" s="10"/>
      <c r="S382" s="10" t="str" cm="1">
        <f t="array" ref="S382">IFERROR(INDEX(Queue_Subname_list!$K$3:$K$22,MATCH(1,($J382=Queue_Subname_list!$L$3:$L$22)*($K382=Queue_Subname_list!$M$3:$M$22)*($L382=Queue_Subname_list!$N$3:$N$22),0)),"Other")</f>
        <v>Battery</v>
      </c>
      <c r="T382" s="10">
        <f>IF(J382=Queue_Subname_list!$L$9,MIN(M382,P382),0)+IF(K382=Queue_Subname_list!$L$9,MIN(N382,P382),0)+IF(L382=Queue_Subname_list!$L$9,MIN(O382,P382),0)</f>
        <v>500</v>
      </c>
      <c r="U382" s="10">
        <f>IF(J382=Queue_Subname_list!$L$4,MIN(M382,P382),0)+IF(K382=Queue_Subname_list!$L$4,MIN(N382,P382),0)+IF(L382=Queue_Subname_list!$L$4,MIN(O382,P382),0)</f>
        <v>0</v>
      </c>
      <c r="V382" s="10">
        <f>IF(Q382="Energy Only",0,IF(S382="Wind Turbine",MIN(U382,P382),IF(OR(S382="Wind-Hybrid", S382="Wind-Solar-Hybrid"),MIN(MAX(P382-T382,0)/INDEX(Queue_Subname_list!$R$6:$T$6,1,MATCH(AH382,Queue_Subname_list!$R$4:$T$4,0)),U382),0)))</f>
        <v>0</v>
      </c>
      <c r="W382" s="10">
        <f t="shared" si="26"/>
        <v>0</v>
      </c>
      <c r="X382" s="10">
        <f>IF(AND(S382="Offshore Wind",OR(Q382="Full Capacity",Q382="Partial Capacity")),IF(J382=Queue_Subname_list!$L$5,M382,0)+IF(K382=Queue_Subname_list!$L$5,N382,0),0)</f>
        <v>0</v>
      </c>
      <c r="Y382" s="10">
        <f>IF(AND(S382="Offshore Wind",Q382="Energy Only"),IF(J382=Queue_Subname_list!$L$5,M382,0)+IF(K382=Queue_Subname_list!$L$5,N382,0),0)</f>
        <v>0</v>
      </c>
      <c r="Z382" s="10">
        <f>IF(J382=Queue_Subname_list!$L$8,MIN(M382,P382),0)+IF(K382=Queue_Subname_list!$L$8,MIN(N382,P382),0)+IF(L382=Queue_Subname_list!$L$8,MIN(O382,P382),0)</f>
        <v>0</v>
      </c>
      <c r="AA382" s="10">
        <f>IF(Q382="Energy Only",0,IF(S382="Solar",MIN(Z382,P382),IF(S382="Solar-Hybrid",MIN(MAX(P382-T382,0)/INDEX(Queue_Subname_list!$R$5:$T$5,1,MATCH(AH382,Queue_Subname_list!$R$4:$T$4,0)),MAX(P382-T382*0.5,0)/INDEX(Queue_Subname_list!$U$5:$W$5,1,MATCH(AH382,Queue_Subname_list!$U$4:$W$4,0)),Z382),0)))</f>
        <v>0</v>
      </c>
      <c r="AB382" s="10">
        <f t="shared" si="27"/>
        <v>0</v>
      </c>
      <c r="AC382" s="10">
        <f>IF(J382=Queue_Subname_list!$L$3,MIN(M382,P382),0)+IF(K382=Queue_Subname_list!$L$3,MIN(N382,P382),0)+IF(L382=Queue_Subname_list!$L$3,MIN(O382,P382),0)</f>
        <v>0</v>
      </c>
      <c r="AD382" s="10">
        <f t="shared" si="28"/>
        <v>0</v>
      </c>
      <c r="AE382" s="10" t="s">
        <v>375</v>
      </c>
      <c r="AF382" s="10" t="s">
        <v>55</v>
      </c>
      <c r="AG382" s="10" t="s">
        <v>88</v>
      </c>
      <c r="AH382" s="10" t="str">
        <f t="shared" si="29"/>
        <v>PGAE</v>
      </c>
      <c r="AI382" s="12" t="s">
        <v>830</v>
      </c>
      <c r="AJ382" s="12" t="str">
        <f>IFERROR(INDEX(Queue_Subname_list!$B$2:$B$598,MATCH($AI382,Queue_Subname_list!$A$2:$A$598,0),1),"not found")</f>
        <v>Templeton</v>
      </c>
      <c r="AK382" s="12">
        <f>IFERROR(INDEX(Queue_Subname_list!$C$2:$C$598,MATCH($AI382,Queue_Subname_list!$A$2:$A$598,0),1),"not found")</f>
        <v>230</v>
      </c>
      <c r="AL382" s="12" cm="1">
        <f t="array" ref="AL382">IFERROR(MATCH(1,($AJ382=Substation_Info!$B$5:$B$322)*($AK382=Substation_Info!$C$5:$C$322),0),"notfound")</f>
        <v>281</v>
      </c>
      <c r="AM382" s="12">
        <f>IF($AL382="notfound",IFERROR(INDEX(Queue_Subname_list!$D$2:$D$594,MATCH($AI382,Queue_Subname_list!$A$2:$A$594,0),1),"not found"),0)</f>
        <v>0</v>
      </c>
      <c r="AN382" s="12">
        <f>IF($AL382="notfound",IFERROR(INDEX(Queue_Subname_list!$E$2:$E$594,MATCH($AI382,Queue_Subname_list!$A$2:$A$594,0),1),"not found"),0)</f>
        <v>0</v>
      </c>
      <c r="AO382" s="12" t="str" cm="1">
        <f t="array" ref="AO382">IF(AM382=0, "N/A",IFERROR(MATCH(1,($AM382=Substation_Info!$B$5:$B$322)*($AN382=Substation_Info!$C$5:$C$322),0),"notfound"))</f>
        <v>N/A</v>
      </c>
      <c r="AP382" s="12">
        <f t="shared" si="30"/>
        <v>1</v>
      </c>
      <c r="AQ382" s="11">
        <v>45597.291666666701</v>
      </c>
      <c r="AR382" s="11">
        <v>45597.291666666701</v>
      </c>
      <c r="AS382" s="10" t="s">
        <v>82</v>
      </c>
      <c r="AT382" s="10"/>
      <c r="AU382" s="10"/>
      <c r="AV382" s="10" t="s">
        <v>82</v>
      </c>
      <c r="AW382" s="10"/>
    </row>
    <row r="383" spans="1:49" s="26" customFormat="1" ht="25" x14ac:dyDescent="0.25">
      <c r="A383" s="32" t="s">
        <v>831</v>
      </c>
      <c r="B383" s="10">
        <v>1980</v>
      </c>
      <c r="C383" s="11">
        <v>44286</v>
      </c>
      <c r="D383" s="11">
        <v>44301.291666666701</v>
      </c>
      <c r="E383" s="10" t="s">
        <v>49</v>
      </c>
      <c r="F383" s="10" t="s">
        <v>585</v>
      </c>
      <c r="G383" s="10" t="s">
        <v>74</v>
      </c>
      <c r="H383" s="10" t="s">
        <v>63</v>
      </c>
      <c r="I383" s="10"/>
      <c r="J383" s="10" t="s">
        <v>75</v>
      </c>
      <c r="K383" s="10" t="s">
        <v>70</v>
      </c>
      <c r="L383" s="10"/>
      <c r="M383" s="10">
        <v>412.33600000000001</v>
      </c>
      <c r="N383" s="10">
        <v>412.33600000000001</v>
      </c>
      <c r="O383" s="10"/>
      <c r="P383" s="10">
        <v>400</v>
      </c>
      <c r="Q383" s="10" t="s">
        <v>65</v>
      </c>
      <c r="R383" s="10" t="s">
        <v>53</v>
      </c>
      <c r="S383" s="10" t="str" cm="1">
        <f t="array" ref="S383">IFERROR(INDEX(Queue_Subname_list!$K$3:$K$22,MATCH(1,($J383=Queue_Subname_list!$L$3:$L$22)*($K383=Queue_Subname_list!$M$3:$M$22)*($L383=Queue_Subname_list!$N$3:$N$22),0)),"Other")</f>
        <v>Solar-Hybrid</v>
      </c>
      <c r="T383" s="10">
        <f>IF(J383=Queue_Subname_list!$L$9,MIN(M383,P383),0)+IF(K383=Queue_Subname_list!$L$9,MIN(N383,P383),0)+IF(L383=Queue_Subname_list!$L$9,MIN(O383,P383),0)</f>
        <v>400</v>
      </c>
      <c r="U383" s="10">
        <f>IF(J383=Queue_Subname_list!$L$4,MIN(M383,P383),0)+IF(K383=Queue_Subname_list!$L$4,MIN(N383,P383),0)+IF(L383=Queue_Subname_list!$L$4,MIN(O383,P383),0)</f>
        <v>0</v>
      </c>
      <c r="V383" s="10">
        <f>IF(Q383="Energy Only",0,IF(S383="Wind Turbine",MIN(U383,P383),IF(OR(S383="Wind-Hybrid", S383="Wind-Solar-Hybrid"),MIN(MAX(P383-T383,0)/INDEX(Queue_Subname_list!$R$6:$T$6,1,MATCH(AH383,Queue_Subname_list!$R$4:$T$4,0)),U383),0)))</f>
        <v>0</v>
      </c>
      <c r="W383" s="10">
        <f t="shared" si="26"/>
        <v>0</v>
      </c>
      <c r="X383" s="10">
        <f>IF(AND(S383="Offshore Wind",OR(Q383="Full Capacity",Q383="Partial Capacity")),IF(J383=Queue_Subname_list!$L$5,M383,0)+IF(K383=Queue_Subname_list!$L$5,N383,0),0)</f>
        <v>0</v>
      </c>
      <c r="Y383" s="10">
        <f>IF(AND(S383="Offshore Wind",Q383="Energy Only"),IF(J383=Queue_Subname_list!$L$5,M383,0)+IF(K383=Queue_Subname_list!$L$5,N383,0),0)</f>
        <v>0</v>
      </c>
      <c r="Z383" s="10">
        <f>IF(J383=Queue_Subname_list!$L$8,MIN(M383,P383),0)+IF(K383=Queue_Subname_list!$L$8,MIN(N383,P383),0)+IF(L383=Queue_Subname_list!$L$8,MIN(O383,P383),0)</f>
        <v>400</v>
      </c>
      <c r="AA383" s="10">
        <f>IF(Q383="Energy Only",0,IF(S383="Solar",MIN(Z383,P383),IF(S383="Solar-Hybrid",MIN(MAX(P383-T383,0)/INDEX(Queue_Subname_list!$R$5:$T$5,1,MATCH(AH383,Queue_Subname_list!$R$4:$T$4,0)),MAX(P383-T383*0.5,0)/INDEX(Queue_Subname_list!$U$5:$W$5,1,MATCH(AH383,Queue_Subname_list!$U$4:$W$4,0)),Z383),0)))</f>
        <v>0</v>
      </c>
      <c r="AB383" s="10">
        <f t="shared" si="27"/>
        <v>400</v>
      </c>
      <c r="AC383" s="10">
        <f>IF(J383=Queue_Subname_list!$L$3,MIN(M383,P383),0)+IF(K383=Queue_Subname_list!$L$3,MIN(N383,P383),0)+IF(L383=Queue_Subname_list!$L$3,MIN(O383,P383),0)</f>
        <v>0</v>
      </c>
      <c r="AD383" s="10">
        <f t="shared" si="28"/>
        <v>0</v>
      </c>
      <c r="AE383" s="10" t="s">
        <v>375</v>
      </c>
      <c r="AF383" s="10" t="s">
        <v>55</v>
      </c>
      <c r="AG383" s="10" t="s">
        <v>88</v>
      </c>
      <c r="AH383" s="10" t="str">
        <f t="shared" si="29"/>
        <v>PGAE</v>
      </c>
      <c r="AI383" s="12" t="s">
        <v>832</v>
      </c>
      <c r="AJ383" s="12" t="str">
        <f>IFERROR(INDEX(Queue_Subname_list!$B$2:$B$598,MATCH($AI383,Queue_Subname_list!$A$2:$A$598,0),1),"not found")</f>
        <v>Arco</v>
      </c>
      <c r="AK383" s="12">
        <f>IFERROR(INDEX(Queue_Subname_list!$C$2:$C$598,MATCH($AI383,Queue_Subname_list!$A$2:$A$598,0),1),"not found")</f>
        <v>230</v>
      </c>
      <c r="AL383" s="12" cm="1">
        <f t="array" ref="AL383">IFERROR(MATCH(1,($AJ383=Substation_Info!$B$5:$B$322)*($AK383=Substation_Info!$C$5:$C$322),0),"notfound")</f>
        <v>6</v>
      </c>
      <c r="AM383" s="12">
        <f>IF($AL383="notfound",IFERROR(INDEX(Queue_Subname_list!$D$2:$D$594,MATCH($AI383,Queue_Subname_list!$A$2:$A$594,0),1),"not found"),0)</f>
        <v>0</v>
      </c>
      <c r="AN383" s="12">
        <f>IF($AL383="notfound",IFERROR(INDEX(Queue_Subname_list!$E$2:$E$594,MATCH($AI383,Queue_Subname_list!$A$2:$A$594,0),1),"not found"),0)</f>
        <v>0</v>
      </c>
      <c r="AO383" s="12" t="str" cm="1">
        <f t="array" ref="AO383">IF(AM383=0, "N/A",IFERROR(MATCH(1,($AM383=Substation_Info!$B$5:$B$322)*($AN383=Substation_Info!$C$5:$C$322),0),"notfound"))</f>
        <v>N/A</v>
      </c>
      <c r="AP383" s="12">
        <f t="shared" si="30"/>
        <v>1</v>
      </c>
      <c r="AQ383" s="11">
        <v>45597.291666666701</v>
      </c>
      <c r="AR383" s="11">
        <v>45597.291666666701</v>
      </c>
      <c r="AS383" s="10" t="s">
        <v>82</v>
      </c>
      <c r="AT383" s="10"/>
      <c r="AU383" s="10"/>
      <c r="AV383" s="10" t="s">
        <v>82</v>
      </c>
      <c r="AW383" s="10"/>
    </row>
    <row r="384" spans="1:49" s="26" customFormat="1" ht="25" x14ac:dyDescent="0.25">
      <c r="A384" s="32" t="s">
        <v>833</v>
      </c>
      <c r="B384" s="10">
        <v>1981</v>
      </c>
      <c r="C384" s="11">
        <v>44287</v>
      </c>
      <c r="D384" s="11">
        <v>44301.291666666701</v>
      </c>
      <c r="E384" s="10" t="s">
        <v>49</v>
      </c>
      <c r="F384" s="10" t="s">
        <v>585</v>
      </c>
      <c r="G384" s="10" t="s">
        <v>74</v>
      </c>
      <c r="H384" s="10" t="s">
        <v>63</v>
      </c>
      <c r="I384" s="10"/>
      <c r="J384" s="10" t="s">
        <v>75</v>
      </c>
      <c r="K384" s="10" t="s">
        <v>70</v>
      </c>
      <c r="L384" s="10"/>
      <c r="M384" s="10">
        <v>102.304937</v>
      </c>
      <c r="N384" s="10">
        <v>101.7915</v>
      </c>
      <c r="O384" s="10"/>
      <c r="P384" s="10">
        <v>100</v>
      </c>
      <c r="Q384" s="10" t="s">
        <v>65</v>
      </c>
      <c r="R384" s="10" t="s">
        <v>53</v>
      </c>
      <c r="S384" s="10" t="str" cm="1">
        <f t="array" ref="S384">IFERROR(INDEX(Queue_Subname_list!$K$3:$K$22,MATCH(1,($J384=Queue_Subname_list!$L$3:$L$22)*($K384=Queue_Subname_list!$M$3:$M$22)*($L384=Queue_Subname_list!$N$3:$N$22),0)),"Other")</f>
        <v>Solar-Hybrid</v>
      </c>
      <c r="T384" s="10">
        <f>IF(J384=Queue_Subname_list!$L$9,MIN(M384,P384),0)+IF(K384=Queue_Subname_list!$L$9,MIN(N384,P384),0)+IF(L384=Queue_Subname_list!$L$9,MIN(O384,P384),0)</f>
        <v>100</v>
      </c>
      <c r="U384" s="10">
        <f>IF(J384=Queue_Subname_list!$L$4,MIN(M384,P384),0)+IF(K384=Queue_Subname_list!$L$4,MIN(N384,P384),0)+IF(L384=Queue_Subname_list!$L$4,MIN(O384,P384),0)</f>
        <v>0</v>
      </c>
      <c r="V384" s="10">
        <f>IF(Q384="Energy Only",0,IF(S384="Wind Turbine",MIN(U384,P384),IF(OR(S384="Wind-Hybrid", S384="Wind-Solar-Hybrid"),MIN(MAX(P384-T384,0)/INDEX(Queue_Subname_list!$R$6:$T$6,1,MATCH(AH384,Queue_Subname_list!$R$4:$T$4,0)),U384),0)))</f>
        <v>0</v>
      </c>
      <c r="W384" s="10">
        <f t="shared" si="26"/>
        <v>0</v>
      </c>
      <c r="X384" s="10">
        <f>IF(AND(S384="Offshore Wind",OR(Q384="Full Capacity",Q384="Partial Capacity")),IF(J384=Queue_Subname_list!$L$5,M384,0)+IF(K384=Queue_Subname_list!$L$5,N384,0),0)</f>
        <v>0</v>
      </c>
      <c r="Y384" s="10">
        <f>IF(AND(S384="Offshore Wind",Q384="Energy Only"),IF(J384=Queue_Subname_list!$L$5,M384,0)+IF(K384=Queue_Subname_list!$L$5,N384,0),0)</f>
        <v>0</v>
      </c>
      <c r="Z384" s="10">
        <f>IF(J384=Queue_Subname_list!$L$8,MIN(M384,P384),0)+IF(K384=Queue_Subname_list!$L$8,MIN(N384,P384),0)+IF(L384=Queue_Subname_list!$L$8,MIN(O384,P384),0)</f>
        <v>100</v>
      </c>
      <c r="AA384" s="10">
        <f>IF(Q384="Energy Only",0,IF(S384="Solar",MIN(Z384,P384),IF(S384="Solar-Hybrid",MIN(MAX(P384-T384,0)/INDEX(Queue_Subname_list!$R$5:$T$5,1,MATCH(AH384,Queue_Subname_list!$R$4:$T$4,0)),MAX(P384-T384*0.5,0)/INDEX(Queue_Subname_list!$U$5:$W$5,1,MATCH(AH384,Queue_Subname_list!$U$4:$W$4,0)),Z384),0)))</f>
        <v>0</v>
      </c>
      <c r="AB384" s="10">
        <f t="shared" si="27"/>
        <v>100</v>
      </c>
      <c r="AC384" s="10">
        <f>IF(J384=Queue_Subname_list!$L$3,MIN(M384,P384),0)+IF(K384=Queue_Subname_list!$L$3,MIN(N384,P384),0)+IF(L384=Queue_Subname_list!$L$3,MIN(O384,P384),0)</f>
        <v>0</v>
      </c>
      <c r="AD384" s="10">
        <f t="shared" si="28"/>
        <v>0</v>
      </c>
      <c r="AE384" s="10" t="s">
        <v>101</v>
      </c>
      <c r="AF384" s="10" t="s">
        <v>55</v>
      </c>
      <c r="AG384" s="10" t="s">
        <v>88</v>
      </c>
      <c r="AH384" s="10" t="str">
        <f t="shared" si="29"/>
        <v>PGAE</v>
      </c>
      <c r="AI384" s="12" t="s">
        <v>834</v>
      </c>
      <c r="AJ384" s="12" t="str">
        <f>IFERROR(INDEX(Queue_Subname_list!$B$2:$B$598,MATCH($AI384,Queue_Subname_list!$A$2:$A$598,0),1),"not found")</f>
        <v>Semitropic</v>
      </c>
      <c r="AK384" s="12">
        <f>IFERROR(INDEX(Queue_Subname_list!$C$2:$C$598,MATCH($AI384,Queue_Subname_list!$A$2:$A$598,0),1),"not found")</f>
        <v>115</v>
      </c>
      <c r="AL384" s="12" cm="1">
        <f t="array" ref="AL384">IFERROR(MATCH(1,($AJ384=Substation_Info!$B$5:$B$322)*($AK384=Substation_Info!$C$5:$C$322),0),"notfound")</f>
        <v>255</v>
      </c>
      <c r="AM384" s="12">
        <f>IF($AL384="notfound",IFERROR(INDEX(Queue_Subname_list!$D$2:$D$594,MATCH($AI384,Queue_Subname_list!$A$2:$A$594,0),1),"not found"),0)</f>
        <v>0</v>
      </c>
      <c r="AN384" s="12">
        <f>IF($AL384="notfound",IFERROR(INDEX(Queue_Subname_list!$E$2:$E$594,MATCH($AI384,Queue_Subname_list!$A$2:$A$594,0),1),"not found"),0)</f>
        <v>0</v>
      </c>
      <c r="AO384" s="12" t="str" cm="1">
        <f t="array" ref="AO384">IF(AM384=0, "N/A",IFERROR(MATCH(1,($AM384=Substation_Info!$B$5:$B$322)*($AN384=Substation_Info!$C$5:$C$322),0),"notfound"))</f>
        <v>N/A</v>
      </c>
      <c r="AP384" s="12">
        <f t="shared" si="30"/>
        <v>1</v>
      </c>
      <c r="AQ384" s="11">
        <v>45657.333333333299</v>
      </c>
      <c r="AR384" s="11">
        <v>45657.333333333299</v>
      </c>
      <c r="AS384" s="10" t="s">
        <v>82</v>
      </c>
      <c r="AT384" s="10"/>
      <c r="AU384" s="10"/>
      <c r="AV384" s="10" t="s">
        <v>82</v>
      </c>
      <c r="AW384" s="10"/>
    </row>
    <row r="385" spans="1:49" s="26" customFormat="1" ht="50" x14ac:dyDescent="0.25">
      <c r="A385" s="32" t="s">
        <v>835</v>
      </c>
      <c r="B385" s="10">
        <v>1982</v>
      </c>
      <c r="C385" s="11">
        <v>44287</v>
      </c>
      <c r="D385" s="11">
        <v>44301.291666666701</v>
      </c>
      <c r="E385" s="10" t="s">
        <v>49</v>
      </c>
      <c r="F385" s="10" t="s">
        <v>585</v>
      </c>
      <c r="G385" s="10" t="s">
        <v>63</v>
      </c>
      <c r="H385" s="10" t="s">
        <v>74</v>
      </c>
      <c r="I385" s="10"/>
      <c r="J385" s="10" t="s">
        <v>70</v>
      </c>
      <c r="K385" s="10" t="s">
        <v>75</v>
      </c>
      <c r="L385" s="10"/>
      <c r="M385" s="10">
        <v>101.76349999999999</v>
      </c>
      <c r="N385" s="10">
        <v>102.254</v>
      </c>
      <c r="O385" s="10"/>
      <c r="P385" s="10">
        <v>100</v>
      </c>
      <c r="Q385" s="10" t="s">
        <v>65</v>
      </c>
      <c r="R385" s="10" t="s">
        <v>53</v>
      </c>
      <c r="S385" s="10" t="str" cm="1">
        <f t="array" ref="S385">IFERROR(INDEX(Queue_Subname_list!$K$3:$K$22,MATCH(1,($J385=Queue_Subname_list!$L$3:$L$22)*($K385=Queue_Subname_list!$M$3:$M$22)*($L385=Queue_Subname_list!$N$3:$N$22),0)),"Other")</f>
        <v>Solar-Hybrid</v>
      </c>
      <c r="T385" s="10">
        <f>IF(J385=Queue_Subname_list!$L$9,MIN(M385,P385),0)+IF(K385=Queue_Subname_list!$L$9,MIN(N385,P385),0)+IF(L385=Queue_Subname_list!$L$9,MIN(O385,P385),0)</f>
        <v>100</v>
      </c>
      <c r="U385" s="10">
        <f>IF(J385=Queue_Subname_list!$L$4,MIN(M385,P385),0)+IF(K385=Queue_Subname_list!$L$4,MIN(N385,P385),0)+IF(L385=Queue_Subname_list!$L$4,MIN(O385,P385),0)</f>
        <v>0</v>
      </c>
      <c r="V385" s="10">
        <f>IF(Q385="Energy Only",0,IF(S385="Wind Turbine",MIN(U385,P385),IF(OR(S385="Wind-Hybrid", S385="Wind-Solar-Hybrid"),MIN(MAX(P385-T385,0)/INDEX(Queue_Subname_list!$R$6:$T$6,1,MATCH(AH385,Queue_Subname_list!$R$4:$T$4,0)),U385),0)))</f>
        <v>0</v>
      </c>
      <c r="W385" s="10">
        <f t="shared" si="26"/>
        <v>0</v>
      </c>
      <c r="X385" s="10">
        <f>IF(AND(S385="Offshore Wind",OR(Q385="Full Capacity",Q385="Partial Capacity")),IF(J385=Queue_Subname_list!$L$5,M385,0)+IF(K385=Queue_Subname_list!$L$5,N385,0),0)</f>
        <v>0</v>
      </c>
      <c r="Y385" s="10">
        <f>IF(AND(S385="Offshore Wind",Q385="Energy Only"),IF(J385=Queue_Subname_list!$L$5,M385,0)+IF(K385=Queue_Subname_list!$L$5,N385,0),0)</f>
        <v>0</v>
      </c>
      <c r="Z385" s="10">
        <f>IF(J385=Queue_Subname_list!$L$8,MIN(M385,P385),0)+IF(K385=Queue_Subname_list!$L$8,MIN(N385,P385),0)+IF(L385=Queue_Subname_list!$L$8,MIN(O385,P385),0)</f>
        <v>100</v>
      </c>
      <c r="AA385" s="10">
        <f>IF(Q385="Energy Only",0,IF(S385="Solar",MIN(Z385,P385),IF(S385="Solar-Hybrid",MIN(MAX(P385-T385,0)/INDEX(Queue_Subname_list!$R$5:$T$5,1,MATCH(AH385,Queue_Subname_list!$R$4:$T$4,0)),MAX(P385-T385*0.5,0)/INDEX(Queue_Subname_list!$U$5:$W$5,1,MATCH(AH385,Queue_Subname_list!$U$4:$W$4,0)),Z385),0)))</f>
        <v>0</v>
      </c>
      <c r="AB385" s="10">
        <f t="shared" si="27"/>
        <v>100</v>
      </c>
      <c r="AC385" s="10">
        <f>IF(J385=Queue_Subname_list!$L$3,MIN(M385,P385),0)+IF(K385=Queue_Subname_list!$L$3,MIN(N385,P385),0)+IF(L385=Queue_Subname_list!$L$3,MIN(O385,P385),0)</f>
        <v>0</v>
      </c>
      <c r="AD385" s="10">
        <f t="shared" si="28"/>
        <v>0</v>
      </c>
      <c r="AE385" s="10" t="s">
        <v>101</v>
      </c>
      <c r="AF385" s="10" t="s">
        <v>55</v>
      </c>
      <c r="AG385" s="10" t="s">
        <v>88</v>
      </c>
      <c r="AH385" s="10" t="str">
        <f t="shared" si="29"/>
        <v>PGAE</v>
      </c>
      <c r="AI385" s="12" t="s">
        <v>836</v>
      </c>
      <c r="AJ385" s="12" t="str">
        <f>IFERROR(INDEX(Queue_Subname_list!$B$2:$B$598,MATCH($AI385,Queue_Subname_list!$A$2:$A$598,0),1),"not found")</f>
        <v>Rio Bravo</v>
      </c>
      <c r="AK385" s="12">
        <f>IFERROR(INDEX(Queue_Subname_list!$C$2:$C$598,MATCH($AI385,Queue_Subname_list!$A$2:$A$598,0),1),"not found")</f>
        <v>115</v>
      </c>
      <c r="AL385" s="12" cm="1">
        <f t="array" ref="AL385">IFERROR(MATCH(1,($AJ385=Substation_Info!$B$5:$B$322)*($AK385=Substation_Info!$C$5:$C$322),0),"notfound")</f>
        <v>234</v>
      </c>
      <c r="AM385" s="12">
        <f>IF($AL385="notfound",IFERROR(INDEX(Queue_Subname_list!$D$2:$D$594,MATCH($AI385,Queue_Subname_list!$A$2:$A$594,0),1),"not found"),0)</f>
        <v>0</v>
      </c>
      <c r="AN385" s="12">
        <f>IF($AL385="notfound",IFERROR(INDEX(Queue_Subname_list!$E$2:$E$594,MATCH($AI385,Queue_Subname_list!$A$2:$A$594,0),1),"not found"),0)</f>
        <v>0</v>
      </c>
      <c r="AO385" s="12" t="str" cm="1">
        <f t="array" ref="AO385">IF(AM385=0, "N/A",IFERROR(MATCH(1,($AM385=Substation_Info!$B$5:$B$322)*($AN385=Substation_Info!$C$5:$C$322),0),"notfound"))</f>
        <v>N/A</v>
      </c>
      <c r="AP385" s="12">
        <f t="shared" si="30"/>
        <v>1</v>
      </c>
      <c r="AQ385" s="11">
        <v>45657.333333333299</v>
      </c>
      <c r="AR385" s="11">
        <v>45657.333333333299</v>
      </c>
      <c r="AS385" s="10" t="s">
        <v>82</v>
      </c>
      <c r="AT385" s="10"/>
      <c r="AU385" s="10"/>
      <c r="AV385" s="10" t="s">
        <v>82</v>
      </c>
      <c r="AW385" s="10"/>
    </row>
    <row r="386" spans="1:49" s="26" customFormat="1" ht="25" x14ac:dyDescent="0.25">
      <c r="A386" s="32" t="s">
        <v>837</v>
      </c>
      <c r="B386" s="10">
        <v>1983</v>
      </c>
      <c r="C386" s="11">
        <v>44287</v>
      </c>
      <c r="D386" s="11">
        <v>44301.291666666701</v>
      </c>
      <c r="E386" s="10" t="s">
        <v>49</v>
      </c>
      <c r="F386" s="10" t="s">
        <v>585</v>
      </c>
      <c r="G386" s="10" t="s">
        <v>74</v>
      </c>
      <c r="H386" s="10" t="s">
        <v>63</v>
      </c>
      <c r="I386" s="10"/>
      <c r="J386" s="10" t="s">
        <v>75</v>
      </c>
      <c r="K386" s="10" t="s">
        <v>70</v>
      </c>
      <c r="L386" s="10"/>
      <c r="M386" s="10">
        <v>102.254047</v>
      </c>
      <c r="N386" s="10">
        <v>101.763518</v>
      </c>
      <c r="O386" s="10"/>
      <c r="P386" s="10">
        <v>100</v>
      </c>
      <c r="Q386" s="10" t="s">
        <v>65</v>
      </c>
      <c r="R386" s="10" t="s">
        <v>53</v>
      </c>
      <c r="S386" s="10" t="str" cm="1">
        <f t="array" ref="S386">IFERROR(INDEX(Queue_Subname_list!$K$3:$K$22,MATCH(1,($J386=Queue_Subname_list!$L$3:$L$22)*($K386=Queue_Subname_list!$M$3:$M$22)*($L386=Queue_Subname_list!$N$3:$N$22),0)),"Other")</f>
        <v>Solar-Hybrid</v>
      </c>
      <c r="T386" s="10">
        <f>IF(J386=Queue_Subname_list!$L$9,MIN(M386,P386),0)+IF(K386=Queue_Subname_list!$L$9,MIN(N386,P386),0)+IF(L386=Queue_Subname_list!$L$9,MIN(O386,P386),0)</f>
        <v>100</v>
      </c>
      <c r="U386" s="10">
        <f>IF(J386=Queue_Subname_list!$L$4,MIN(M386,P386),0)+IF(K386=Queue_Subname_list!$L$4,MIN(N386,P386),0)+IF(L386=Queue_Subname_list!$L$4,MIN(O386,P386),0)</f>
        <v>0</v>
      </c>
      <c r="V386" s="10">
        <f>IF(Q386="Energy Only",0,IF(S386="Wind Turbine",MIN(U386,P386),IF(OR(S386="Wind-Hybrid", S386="Wind-Solar-Hybrid"),MIN(MAX(P386-T386,0)/INDEX(Queue_Subname_list!$R$6:$T$6,1,MATCH(AH386,Queue_Subname_list!$R$4:$T$4,0)),U386),0)))</f>
        <v>0</v>
      </c>
      <c r="W386" s="10">
        <f t="shared" si="26"/>
        <v>0</v>
      </c>
      <c r="X386" s="10">
        <f>IF(AND(S386="Offshore Wind",OR(Q386="Full Capacity",Q386="Partial Capacity")),IF(J386=Queue_Subname_list!$L$5,M386,0)+IF(K386=Queue_Subname_list!$L$5,N386,0),0)</f>
        <v>0</v>
      </c>
      <c r="Y386" s="10">
        <f>IF(AND(S386="Offshore Wind",Q386="Energy Only"),IF(J386=Queue_Subname_list!$L$5,M386,0)+IF(K386=Queue_Subname_list!$L$5,N386,0),0)</f>
        <v>0</v>
      </c>
      <c r="Z386" s="10">
        <f>IF(J386=Queue_Subname_list!$L$8,MIN(M386,P386),0)+IF(K386=Queue_Subname_list!$L$8,MIN(N386,P386),0)+IF(L386=Queue_Subname_list!$L$8,MIN(O386,P386),0)</f>
        <v>100</v>
      </c>
      <c r="AA386" s="10">
        <f>IF(Q386="Energy Only",0,IF(S386="Solar",MIN(Z386,P386),IF(S386="Solar-Hybrid",MIN(MAX(P386-T386,0)/INDEX(Queue_Subname_list!$R$5:$T$5,1,MATCH(AH386,Queue_Subname_list!$R$4:$T$4,0)),MAX(P386-T386*0.5,0)/INDEX(Queue_Subname_list!$U$5:$W$5,1,MATCH(AH386,Queue_Subname_list!$U$4:$W$4,0)),Z386),0)))</f>
        <v>0</v>
      </c>
      <c r="AB386" s="10">
        <f t="shared" si="27"/>
        <v>100</v>
      </c>
      <c r="AC386" s="10">
        <f>IF(J386=Queue_Subname_list!$L$3,MIN(M386,P386),0)+IF(K386=Queue_Subname_list!$L$3,MIN(N386,P386),0)+IF(L386=Queue_Subname_list!$L$3,MIN(O386,P386),0)</f>
        <v>0</v>
      </c>
      <c r="AD386" s="10">
        <f t="shared" si="28"/>
        <v>0</v>
      </c>
      <c r="AE386" s="10" t="s">
        <v>101</v>
      </c>
      <c r="AF386" s="10" t="s">
        <v>55</v>
      </c>
      <c r="AG386" s="10" t="s">
        <v>88</v>
      </c>
      <c r="AH386" s="10" t="str">
        <f t="shared" si="29"/>
        <v>PGAE</v>
      </c>
      <c r="AI386" s="12" t="s">
        <v>838</v>
      </c>
      <c r="AJ386" s="12" t="str">
        <f>IFERROR(INDEX(Queue_Subname_list!$B$2:$B$598,MATCH($AI386,Queue_Subname_list!$A$2:$A$598,0),1),"not found")</f>
        <v>Shafter</v>
      </c>
      <c r="AK386" s="12">
        <f>IFERROR(INDEX(Queue_Subname_list!$C$2:$C$598,MATCH($AI386,Queue_Subname_list!$A$2:$A$598,0),1),"not found")</f>
        <v>115</v>
      </c>
      <c r="AL386" s="12" cm="1">
        <f t="array" ref="AL386">IFERROR(MATCH(1,($AJ386=Substation_Info!$B$5:$B$322)*($AK386=Substation_Info!$C$5:$C$322),0),"notfound")</f>
        <v>258</v>
      </c>
      <c r="AM386" s="12">
        <f>IF($AL386="notfound",IFERROR(INDEX(Queue_Subname_list!$D$2:$D$594,MATCH($AI386,Queue_Subname_list!$A$2:$A$594,0),1),"not found"),0)</f>
        <v>0</v>
      </c>
      <c r="AN386" s="12">
        <f>IF($AL386="notfound",IFERROR(INDEX(Queue_Subname_list!$E$2:$E$594,MATCH($AI386,Queue_Subname_list!$A$2:$A$594,0),1),"not found"),0)</f>
        <v>0</v>
      </c>
      <c r="AO386" s="12" t="str" cm="1">
        <f t="array" ref="AO386">IF(AM386=0, "N/A",IFERROR(MATCH(1,($AM386=Substation_Info!$B$5:$B$322)*($AN386=Substation_Info!$C$5:$C$322),0),"notfound"))</f>
        <v>N/A</v>
      </c>
      <c r="AP386" s="12">
        <f t="shared" si="30"/>
        <v>1</v>
      </c>
      <c r="AQ386" s="11">
        <v>45657.333333333299</v>
      </c>
      <c r="AR386" s="11">
        <v>45657.333333333299</v>
      </c>
      <c r="AS386" s="10" t="s">
        <v>82</v>
      </c>
      <c r="AT386" s="10"/>
      <c r="AU386" s="10"/>
      <c r="AV386" s="10" t="s">
        <v>82</v>
      </c>
      <c r="AW386" s="10"/>
    </row>
    <row r="387" spans="1:49" s="26" customFormat="1" ht="37.5" x14ac:dyDescent="0.25">
      <c r="A387" s="32" t="s">
        <v>839</v>
      </c>
      <c r="B387" s="10">
        <v>1984</v>
      </c>
      <c r="C387" s="11">
        <v>44287</v>
      </c>
      <c r="D387" s="11">
        <v>44301.291666666701</v>
      </c>
      <c r="E387" s="10" t="s">
        <v>49</v>
      </c>
      <c r="F387" s="10" t="s">
        <v>585</v>
      </c>
      <c r="G387" s="10" t="s">
        <v>74</v>
      </c>
      <c r="H387" s="10" t="s">
        <v>63</v>
      </c>
      <c r="I387" s="10"/>
      <c r="J387" s="10" t="s">
        <v>75</v>
      </c>
      <c r="K387" s="10" t="s">
        <v>70</v>
      </c>
      <c r="L387" s="10"/>
      <c r="M387" s="10">
        <v>153.54</v>
      </c>
      <c r="N387" s="10">
        <v>153.54</v>
      </c>
      <c r="O387" s="10"/>
      <c r="P387" s="10">
        <v>150</v>
      </c>
      <c r="Q387" s="10" t="s">
        <v>65</v>
      </c>
      <c r="R387" s="10" t="s">
        <v>53</v>
      </c>
      <c r="S387" s="10" t="str" cm="1">
        <f t="array" ref="S387">IFERROR(INDEX(Queue_Subname_list!$K$3:$K$22,MATCH(1,($J387=Queue_Subname_list!$L$3:$L$22)*($K387=Queue_Subname_list!$M$3:$M$22)*($L387=Queue_Subname_list!$N$3:$N$22),0)),"Other")</f>
        <v>Solar-Hybrid</v>
      </c>
      <c r="T387" s="10">
        <f>IF(J387=Queue_Subname_list!$L$9,MIN(M387,P387),0)+IF(K387=Queue_Subname_list!$L$9,MIN(N387,P387),0)+IF(L387=Queue_Subname_list!$L$9,MIN(O387,P387),0)</f>
        <v>150</v>
      </c>
      <c r="U387" s="10">
        <f>IF(J387=Queue_Subname_list!$L$4,MIN(M387,P387),0)+IF(K387=Queue_Subname_list!$L$4,MIN(N387,P387),0)+IF(L387=Queue_Subname_list!$L$4,MIN(O387,P387),0)</f>
        <v>0</v>
      </c>
      <c r="V387" s="10">
        <f>IF(Q387="Energy Only",0,IF(S387="Wind Turbine",MIN(U387,P387),IF(OR(S387="Wind-Hybrid", S387="Wind-Solar-Hybrid"),MIN(MAX(P387-T387,0)/INDEX(Queue_Subname_list!$R$6:$T$6,1,MATCH(AH387,Queue_Subname_list!$R$4:$T$4,0)),U387),0)))</f>
        <v>0</v>
      </c>
      <c r="W387" s="10">
        <f t="shared" si="26"/>
        <v>0</v>
      </c>
      <c r="X387" s="10">
        <f>IF(AND(S387="Offshore Wind",OR(Q387="Full Capacity",Q387="Partial Capacity")),IF(J387=Queue_Subname_list!$L$5,M387,0)+IF(K387=Queue_Subname_list!$L$5,N387,0),0)</f>
        <v>0</v>
      </c>
      <c r="Y387" s="10">
        <f>IF(AND(S387="Offshore Wind",Q387="Energy Only"),IF(J387=Queue_Subname_list!$L$5,M387,0)+IF(K387=Queue_Subname_list!$L$5,N387,0),0)</f>
        <v>0</v>
      </c>
      <c r="Z387" s="10">
        <f>IF(J387=Queue_Subname_list!$L$8,MIN(M387,P387),0)+IF(K387=Queue_Subname_list!$L$8,MIN(N387,P387),0)+IF(L387=Queue_Subname_list!$L$8,MIN(O387,P387),0)</f>
        <v>150</v>
      </c>
      <c r="AA387" s="10">
        <f>IF(Q387="Energy Only",0,IF(S387="Solar",MIN(Z387,P387),IF(S387="Solar-Hybrid",MIN(MAX(P387-T387,0)/INDEX(Queue_Subname_list!$R$5:$T$5,1,MATCH(AH387,Queue_Subname_list!$R$4:$T$4,0)),MAX(P387-T387*0.5,0)/INDEX(Queue_Subname_list!$U$5:$W$5,1,MATCH(AH387,Queue_Subname_list!$U$4:$W$4,0)),Z387),0)))</f>
        <v>0</v>
      </c>
      <c r="AB387" s="10">
        <f t="shared" si="27"/>
        <v>150</v>
      </c>
      <c r="AC387" s="10">
        <f>IF(J387=Queue_Subname_list!$L$3,MIN(M387,P387),0)+IF(K387=Queue_Subname_list!$L$3,MIN(N387,P387),0)+IF(L387=Queue_Subname_list!$L$3,MIN(O387,P387),0)</f>
        <v>0</v>
      </c>
      <c r="AD387" s="10">
        <f t="shared" si="28"/>
        <v>0</v>
      </c>
      <c r="AE387" s="10" t="s">
        <v>840</v>
      </c>
      <c r="AF387" s="10" t="s">
        <v>55</v>
      </c>
      <c r="AG387" s="10" t="s">
        <v>88</v>
      </c>
      <c r="AH387" s="10" t="str">
        <f t="shared" si="29"/>
        <v>PGAE</v>
      </c>
      <c r="AI387" s="12" t="s">
        <v>841</v>
      </c>
      <c r="AJ387" s="12" t="str">
        <f>IFERROR(INDEX(Queue_Subname_list!$B$2:$B$598,MATCH($AI387,Queue_Subname_list!$A$2:$A$598,0),1),"not found")</f>
        <v>Alpaugh</v>
      </c>
      <c r="AK387" s="12">
        <f>IFERROR(INDEX(Queue_Subname_list!$C$2:$C$598,MATCH($AI387,Queue_Subname_list!$A$2:$A$598,0),1),"not found")</f>
        <v>115</v>
      </c>
      <c r="AL387" s="12" cm="1">
        <f t="array" ref="AL387">IFERROR(MATCH(1,($AJ387=Substation_Info!$B$5:$B$322)*($AK387=Substation_Info!$C$5:$C$322),0),"notfound")</f>
        <v>3</v>
      </c>
      <c r="AM387" s="12">
        <f>IF($AL387="notfound",IFERROR(INDEX(Queue_Subname_list!$D$2:$D$594,MATCH($AI387,Queue_Subname_list!$A$2:$A$594,0),1),"not found"),0)</f>
        <v>0</v>
      </c>
      <c r="AN387" s="12">
        <f>IF($AL387="notfound",IFERROR(INDEX(Queue_Subname_list!$E$2:$E$594,MATCH($AI387,Queue_Subname_list!$A$2:$A$594,0),1),"not found"),0)</f>
        <v>0</v>
      </c>
      <c r="AO387" s="12" t="str" cm="1">
        <f t="array" ref="AO387">IF(AM387=0, "N/A",IFERROR(MATCH(1,($AM387=Substation_Info!$B$5:$B$322)*($AN387=Substation_Info!$C$5:$C$322),0),"notfound"))</f>
        <v>N/A</v>
      </c>
      <c r="AP387" s="12">
        <f t="shared" si="30"/>
        <v>1</v>
      </c>
      <c r="AQ387" s="11">
        <v>45473.291666666701</v>
      </c>
      <c r="AR387" s="11">
        <v>45473.291666666701</v>
      </c>
      <c r="AS387" s="10" t="s">
        <v>82</v>
      </c>
      <c r="AT387" s="10"/>
      <c r="AU387" s="10"/>
      <c r="AV387" s="10" t="s">
        <v>82</v>
      </c>
      <c r="AW387" s="10"/>
    </row>
    <row r="388" spans="1:49" s="26" customFormat="1" ht="25" x14ac:dyDescent="0.25">
      <c r="A388" s="32" t="s">
        <v>842</v>
      </c>
      <c r="B388" s="10">
        <v>1985</v>
      </c>
      <c r="C388" s="11">
        <v>44287</v>
      </c>
      <c r="D388" s="11">
        <v>44301.291666666701</v>
      </c>
      <c r="E388" s="10" t="s">
        <v>49</v>
      </c>
      <c r="F388" s="10" t="s">
        <v>585</v>
      </c>
      <c r="G388" s="10" t="s">
        <v>63</v>
      </c>
      <c r="H388" s="10" t="s">
        <v>74</v>
      </c>
      <c r="I388" s="10"/>
      <c r="J388" s="10" t="s">
        <v>70</v>
      </c>
      <c r="K388" s="10" t="s">
        <v>75</v>
      </c>
      <c r="L388" s="10"/>
      <c r="M388" s="10">
        <v>150</v>
      </c>
      <c r="N388" s="10">
        <v>153.5</v>
      </c>
      <c r="O388" s="10"/>
      <c r="P388" s="10">
        <v>150</v>
      </c>
      <c r="Q388" s="10" t="s">
        <v>65</v>
      </c>
      <c r="R388" s="10" t="s">
        <v>53</v>
      </c>
      <c r="S388" s="10" t="str" cm="1">
        <f t="array" ref="S388">IFERROR(INDEX(Queue_Subname_list!$K$3:$K$22,MATCH(1,($J388=Queue_Subname_list!$L$3:$L$22)*($K388=Queue_Subname_list!$M$3:$M$22)*($L388=Queue_Subname_list!$N$3:$N$22),0)),"Other")</f>
        <v>Solar-Hybrid</v>
      </c>
      <c r="T388" s="10">
        <f>IF(J388=Queue_Subname_list!$L$9,MIN(M388,P388),0)+IF(K388=Queue_Subname_list!$L$9,MIN(N388,P388),0)+IF(L388=Queue_Subname_list!$L$9,MIN(O388,P388),0)</f>
        <v>150</v>
      </c>
      <c r="U388" s="10">
        <f>IF(J388=Queue_Subname_list!$L$4,MIN(M388,P388),0)+IF(K388=Queue_Subname_list!$L$4,MIN(N388,P388),0)+IF(L388=Queue_Subname_list!$L$4,MIN(O388,P388),0)</f>
        <v>0</v>
      </c>
      <c r="V388" s="10">
        <f>IF(Q388="Energy Only",0,IF(S388="Wind Turbine",MIN(U388,P388),IF(OR(S388="Wind-Hybrid", S388="Wind-Solar-Hybrid"),MIN(MAX(P388-T388,0)/INDEX(Queue_Subname_list!$R$6:$T$6,1,MATCH(AH388,Queue_Subname_list!$R$4:$T$4,0)),U388),0)))</f>
        <v>0</v>
      </c>
      <c r="W388" s="10">
        <f t="shared" si="26"/>
        <v>0</v>
      </c>
      <c r="X388" s="10">
        <f>IF(AND(S388="Offshore Wind",OR(Q388="Full Capacity",Q388="Partial Capacity")),IF(J388=Queue_Subname_list!$L$5,M388,0)+IF(K388=Queue_Subname_list!$L$5,N388,0),0)</f>
        <v>0</v>
      </c>
      <c r="Y388" s="10">
        <f>IF(AND(S388="Offshore Wind",Q388="Energy Only"),IF(J388=Queue_Subname_list!$L$5,M388,0)+IF(K388=Queue_Subname_list!$L$5,N388,0),0)</f>
        <v>0</v>
      </c>
      <c r="Z388" s="10">
        <f>IF(J388=Queue_Subname_list!$L$8,MIN(M388,P388),0)+IF(K388=Queue_Subname_list!$L$8,MIN(N388,P388),0)+IF(L388=Queue_Subname_list!$L$8,MIN(O388,P388),0)</f>
        <v>150</v>
      </c>
      <c r="AA388" s="10">
        <f>IF(Q388="Energy Only",0,IF(S388="Solar",MIN(Z388,P388),IF(S388="Solar-Hybrid",MIN(MAX(P388-T388,0)/INDEX(Queue_Subname_list!$R$5:$T$5,1,MATCH(AH388,Queue_Subname_list!$R$4:$T$4,0)),MAX(P388-T388*0.5,0)/INDEX(Queue_Subname_list!$U$5:$W$5,1,MATCH(AH388,Queue_Subname_list!$U$4:$W$4,0)),Z388),0)))</f>
        <v>0</v>
      </c>
      <c r="AB388" s="10">
        <f t="shared" si="27"/>
        <v>150</v>
      </c>
      <c r="AC388" s="10">
        <f>IF(J388=Queue_Subname_list!$L$3,MIN(M388,P388),0)+IF(K388=Queue_Subname_list!$L$3,MIN(N388,P388),0)+IF(L388=Queue_Subname_list!$L$3,MIN(O388,P388),0)</f>
        <v>0</v>
      </c>
      <c r="AD388" s="10">
        <f t="shared" si="28"/>
        <v>0</v>
      </c>
      <c r="AE388" s="10" t="s">
        <v>843</v>
      </c>
      <c r="AF388" s="10" t="s">
        <v>55</v>
      </c>
      <c r="AG388" s="10" t="s">
        <v>88</v>
      </c>
      <c r="AH388" s="10" t="str">
        <f t="shared" si="29"/>
        <v>PGAE</v>
      </c>
      <c r="AI388" s="12" t="s">
        <v>844</v>
      </c>
      <c r="AJ388" s="12" t="str">
        <f>IFERROR(INDEX(Queue_Subname_list!$B$2:$B$598,MATCH($AI388,Queue_Subname_list!$A$2:$A$598,0),1),"not found")</f>
        <v>Kern</v>
      </c>
      <c r="AK388" s="12">
        <f>IFERROR(INDEX(Queue_Subname_list!$C$2:$C$598,MATCH($AI388,Queue_Subname_list!$A$2:$A$598,0),1),"not found")</f>
        <v>115</v>
      </c>
      <c r="AL388" s="12" cm="1">
        <f t="array" ref="AL388">IFERROR(MATCH(1,($AJ388=Substation_Info!$B$5:$B$322)*($AK388=Substation_Info!$C$5:$C$322),0),"notfound")</f>
        <v>127</v>
      </c>
      <c r="AM388" s="12">
        <f>IF($AL388="notfound",IFERROR(INDEX(Queue_Subname_list!$D$2:$D$594,MATCH($AI388,Queue_Subname_list!$A$2:$A$594,0),1),"not found"),0)</f>
        <v>0</v>
      </c>
      <c r="AN388" s="12">
        <f>IF($AL388="notfound",IFERROR(INDEX(Queue_Subname_list!$E$2:$E$594,MATCH($AI388,Queue_Subname_list!$A$2:$A$594,0),1),"not found"),0)</f>
        <v>0</v>
      </c>
      <c r="AO388" s="12" t="str" cm="1">
        <f t="array" ref="AO388">IF(AM388=0, "N/A",IFERROR(MATCH(1,($AM388=Substation_Info!$B$5:$B$322)*($AN388=Substation_Info!$C$5:$C$322),0),"notfound"))</f>
        <v>N/A</v>
      </c>
      <c r="AP388" s="12">
        <f t="shared" si="30"/>
        <v>1</v>
      </c>
      <c r="AQ388" s="11">
        <v>45473.291666666701</v>
      </c>
      <c r="AR388" s="11">
        <v>45473.291666666701</v>
      </c>
      <c r="AS388" s="10" t="s">
        <v>82</v>
      </c>
      <c r="AT388" s="10"/>
      <c r="AU388" s="10"/>
      <c r="AV388" s="10" t="s">
        <v>82</v>
      </c>
      <c r="AW388" s="10"/>
    </row>
    <row r="389" spans="1:49" s="26" customFormat="1" ht="50" x14ac:dyDescent="0.25">
      <c r="A389" s="32" t="s">
        <v>845</v>
      </c>
      <c r="B389" s="10">
        <v>1986</v>
      </c>
      <c r="C389" s="11">
        <v>44280</v>
      </c>
      <c r="D389" s="11">
        <v>44301.291666666701</v>
      </c>
      <c r="E389" s="10" t="s">
        <v>49</v>
      </c>
      <c r="F389" s="10" t="s">
        <v>585</v>
      </c>
      <c r="G389" s="10" t="s">
        <v>63</v>
      </c>
      <c r="H389" s="10" t="s">
        <v>74</v>
      </c>
      <c r="I389" s="10"/>
      <c r="J389" s="10" t="s">
        <v>70</v>
      </c>
      <c r="K389" s="10" t="s">
        <v>75</v>
      </c>
      <c r="L389" s="10"/>
      <c r="M389" s="10">
        <v>101.78075800000001</v>
      </c>
      <c r="N389" s="10">
        <v>102.297102</v>
      </c>
      <c r="O389" s="10"/>
      <c r="P389" s="10">
        <v>100</v>
      </c>
      <c r="Q389" s="10" t="s">
        <v>65</v>
      </c>
      <c r="R389" s="10" t="s">
        <v>53</v>
      </c>
      <c r="S389" s="10" t="str" cm="1">
        <f t="array" ref="S389">IFERROR(INDEX(Queue_Subname_list!$K$3:$K$22,MATCH(1,($J389=Queue_Subname_list!$L$3:$L$22)*($K389=Queue_Subname_list!$M$3:$M$22)*($L389=Queue_Subname_list!$N$3:$N$22),0)),"Other")</f>
        <v>Solar-Hybrid</v>
      </c>
      <c r="T389" s="10">
        <f>IF(J389=Queue_Subname_list!$L$9,MIN(M389,P389),0)+IF(K389=Queue_Subname_list!$L$9,MIN(N389,P389),0)+IF(L389=Queue_Subname_list!$L$9,MIN(O389,P389),0)</f>
        <v>100</v>
      </c>
      <c r="U389" s="10">
        <f>IF(J389=Queue_Subname_list!$L$4,MIN(M389,P389),0)+IF(K389=Queue_Subname_list!$L$4,MIN(N389,P389),0)+IF(L389=Queue_Subname_list!$L$4,MIN(O389,P389),0)</f>
        <v>0</v>
      </c>
      <c r="V389" s="10">
        <f>IF(Q389="Energy Only",0,IF(S389="Wind Turbine",MIN(U389,P389),IF(OR(S389="Wind-Hybrid", S389="Wind-Solar-Hybrid"),MIN(MAX(P389-T389,0)/INDEX(Queue_Subname_list!$R$6:$T$6,1,MATCH(AH389,Queue_Subname_list!$R$4:$T$4,0)),U389),0)))</f>
        <v>0</v>
      </c>
      <c r="W389" s="10">
        <f t="shared" ref="W389:W452" si="31">U389-V389</f>
        <v>0</v>
      </c>
      <c r="X389" s="10">
        <f>IF(AND(S389="Offshore Wind",OR(Q389="Full Capacity",Q389="Partial Capacity")),IF(J389=Queue_Subname_list!$L$5,M389,0)+IF(K389=Queue_Subname_list!$L$5,N389,0),0)</f>
        <v>0</v>
      </c>
      <c r="Y389" s="10">
        <f>IF(AND(S389="Offshore Wind",Q389="Energy Only"),IF(J389=Queue_Subname_list!$L$5,M389,0)+IF(K389=Queue_Subname_list!$L$5,N389,0),0)</f>
        <v>0</v>
      </c>
      <c r="Z389" s="10">
        <f>IF(J389=Queue_Subname_list!$L$8,MIN(M389,P389),0)+IF(K389=Queue_Subname_list!$L$8,MIN(N389,P389),0)+IF(L389=Queue_Subname_list!$L$8,MIN(O389,P389),0)</f>
        <v>100</v>
      </c>
      <c r="AA389" s="10">
        <f>IF(Q389="Energy Only",0,IF(S389="Solar",MIN(Z389,P389),IF(S389="Solar-Hybrid",MIN(MAX(P389-T389,0)/INDEX(Queue_Subname_list!$R$5:$T$5,1,MATCH(AH389,Queue_Subname_list!$R$4:$T$4,0)),MAX(P389-T389*0.5,0)/INDEX(Queue_Subname_list!$U$5:$W$5,1,MATCH(AH389,Queue_Subname_list!$U$4:$W$4,0)),Z389),0)))</f>
        <v>0</v>
      </c>
      <c r="AB389" s="10">
        <f t="shared" ref="AB389:AB452" si="32">Z389-AA389</f>
        <v>100</v>
      </c>
      <c r="AC389" s="10">
        <f>IF(J389=Queue_Subname_list!$L$3,MIN(M389,P389),0)+IF(K389=Queue_Subname_list!$L$3,MIN(N389,P389),0)+IF(L389=Queue_Subname_list!$L$3,MIN(O389,P389),0)</f>
        <v>0</v>
      </c>
      <c r="AD389" s="10">
        <f t="shared" ref="AD389:AD452" si="33">IF(S389="LDES",P389,0)</f>
        <v>0</v>
      </c>
      <c r="AE389" s="10" t="s">
        <v>101</v>
      </c>
      <c r="AF389" s="10" t="s">
        <v>55</v>
      </c>
      <c r="AG389" s="10" t="s">
        <v>88</v>
      </c>
      <c r="AH389" s="10" t="str">
        <f t="shared" ref="AH389:AH452" si="34">IF(OR(AG389="SDGE",AG389="SCE",AG389="PGAE"),AG389,"SCE")</f>
        <v>PGAE</v>
      </c>
      <c r="AI389" s="12" t="s">
        <v>846</v>
      </c>
      <c r="AJ389" s="12" t="str">
        <f>IFERROR(INDEX(Queue_Subname_list!$B$2:$B$598,MATCH($AI389,Queue_Subname_list!$A$2:$A$598,0),1),"not found")</f>
        <v>Smyrna</v>
      </c>
      <c r="AK389" s="12">
        <f>IFERROR(INDEX(Queue_Subname_list!$C$2:$C$598,MATCH($AI389,Queue_Subname_list!$A$2:$A$598,0),1),"not found")</f>
        <v>115</v>
      </c>
      <c r="AL389" s="12" cm="1">
        <f t="array" ref="AL389">IFERROR(MATCH(1,($AJ389=Substation_Info!$B$5:$B$322)*($AK389=Substation_Info!$C$5:$C$322),0),"notfound")</f>
        <v>263</v>
      </c>
      <c r="AM389" s="12">
        <f>IF($AL389="notfound",IFERROR(INDEX(Queue_Subname_list!$D$2:$D$594,MATCH($AI389,Queue_Subname_list!$A$2:$A$594,0),1),"not found"),0)</f>
        <v>0</v>
      </c>
      <c r="AN389" s="12">
        <f>IF($AL389="notfound",IFERROR(INDEX(Queue_Subname_list!$E$2:$E$594,MATCH($AI389,Queue_Subname_list!$A$2:$A$594,0),1),"not found"),0)</f>
        <v>0</v>
      </c>
      <c r="AO389" s="12" t="str" cm="1">
        <f t="array" ref="AO389">IF(AM389=0, "N/A",IFERROR(MATCH(1,($AM389=Substation_Info!$B$5:$B$322)*($AN389=Substation_Info!$C$5:$C$322),0),"notfound"))</f>
        <v>N/A</v>
      </c>
      <c r="AP389" s="12">
        <f t="shared" ref="AP389:AP452" si="35">IF(AND(AL389="notfound",OR(AO389="not found",AO389="N/A"))=TRUE,0,1)</f>
        <v>1</v>
      </c>
      <c r="AQ389" s="11">
        <v>45657.333333333299</v>
      </c>
      <c r="AR389" s="11">
        <v>45657.333333333299</v>
      </c>
      <c r="AS389" s="10" t="s">
        <v>82</v>
      </c>
      <c r="AT389" s="10"/>
      <c r="AU389" s="10"/>
      <c r="AV389" s="10" t="s">
        <v>82</v>
      </c>
      <c r="AW389" s="10"/>
    </row>
    <row r="390" spans="1:49" s="26" customFormat="1" ht="12.5" x14ac:dyDescent="0.25">
      <c r="A390" s="32" t="s">
        <v>847</v>
      </c>
      <c r="B390" s="10">
        <v>1987</v>
      </c>
      <c r="C390" s="11">
        <v>44289</v>
      </c>
      <c r="D390" s="11">
        <v>44301.291666666701</v>
      </c>
      <c r="E390" s="10" t="s">
        <v>49</v>
      </c>
      <c r="F390" s="10" t="s">
        <v>585</v>
      </c>
      <c r="G390" s="10" t="s">
        <v>74</v>
      </c>
      <c r="H390" s="10" t="s">
        <v>63</v>
      </c>
      <c r="I390" s="10"/>
      <c r="J390" s="10" t="s">
        <v>75</v>
      </c>
      <c r="K390" s="10" t="s">
        <v>70</v>
      </c>
      <c r="L390" s="10"/>
      <c r="M390" s="10">
        <v>358.2</v>
      </c>
      <c r="N390" s="10">
        <v>358.2</v>
      </c>
      <c r="O390" s="10"/>
      <c r="P390" s="10">
        <v>350</v>
      </c>
      <c r="Q390" s="10" t="s">
        <v>65</v>
      </c>
      <c r="R390" s="10" t="s">
        <v>53</v>
      </c>
      <c r="S390" s="10" t="str" cm="1">
        <f t="array" ref="S390">IFERROR(INDEX(Queue_Subname_list!$K$3:$K$22,MATCH(1,($J390=Queue_Subname_list!$L$3:$L$22)*($K390=Queue_Subname_list!$M$3:$M$22)*($L390=Queue_Subname_list!$N$3:$N$22),0)),"Other")</f>
        <v>Solar-Hybrid</v>
      </c>
      <c r="T390" s="10">
        <f>IF(J390=Queue_Subname_list!$L$9,MIN(M390,P390),0)+IF(K390=Queue_Subname_list!$L$9,MIN(N390,P390),0)+IF(L390=Queue_Subname_list!$L$9,MIN(O390,P390),0)</f>
        <v>350</v>
      </c>
      <c r="U390" s="10">
        <f>IF(J390=Queue_Subname_list!$L$4,MIN(M390,P390),0)+IF(K390=Queue_Subname_list!$L$4,MIN(N390,P390),0)+IF(L390=Queue_Subname_list!$L$4,MIN(O390,P390),0)</f>
        <v>0</v>
      </c>
      <c r="V390" s="10">
        <f>IF(Q390="Energy Only",0,IF(S390="Wind Turbine",MIN(U390,P390),IF(OR(S390="Wind-Hybrid", S390="Wind-Solar-Hybrid"),MIN(MAX(P390-T390,0)/INDEX(Queue_Subname_list!$R$6:$T$6,1,MATCH(AH390,Queue_Subname_list!$R$4:$T$4,0)),U390),0)))</f>
        <v>0</v>
      </c>
      <c r="W390" s="10">
        <f t="shared" si="31"/>
        <v>0</v>
      </c>
      <c r="X390" s="10">
        <f>IF(AND(S390="Offshore Wind",OR(Q390="Full Capacity",Q390="Partial Capacity")),IF(J390=Queue_Subname_list!$L$5,M390,0)+IF(K390=Queue_Subname_list!$L$5,N390,0),0)</f>
        <v>0</v>
      </c>
      <c r="Y390" s="10">
        <f>IF(AND(S390="Offshore Wind",Q390="Energy Only"),IF(J390=Queue_Subname_list!$L$5,M390,0)+IF(K390=Queue_Subname_list!$L$5,N390,0),0)</f>
        <v>0</v>
      </c>
      <c r="Z390" s="10">
        <f>IF(J390=Queue_Subname_list!$L$8,MIN(M390,P390),0)+IF(K390=Queue_Subname_list!$L$8,MIN(N390,P390),0)+IF(L390=Queue_Subname_list!$L$8,MIN(O390,P390),0)</f>
        <v>350</v>
      </c>
      <c r="AA390" s="10">
        <f>IF(Q390="Energy Only",0,IF(S390="Solar",MIN(Z390,P390),IF(S390="Solar-Hybrid",MIN(MAX(P390-T390,0)/INDEX(Queue_Subname_list!$R$5:$T$5,1,MATCH(AH390,Queue_Subname_list!$R$4:$T$4,0)),MAX(P390-T390*0.5,0)/INDEX(Queue_Subname_list!$U$5:$W$5,1,MATCH(AH390,Queue_Subname_list!$U$4:$W$4,0)),Z390),0)))</f>
        <v>0</v>
      </c>
      <c r="AB390" s="10">
        <f t="shared" si="32"/>
        <v>350</v>
      </c>
      <c r="AC390" s="10">
        <f>IF(J390=Queue_Subname_list!$L$3,MIN(M390,P390),0)+IF(K390=Queue_Subname_list!$L$3,MIN(N390,P390),0)+IF(L390=Queue_Subname_list!$L$3,MIN(O390,P390),0)</f>
        <v>0</v>
      </c>
      <c r="AD390" s="10">
        <f t="shared" si="33"/>
        <v>0</v>
      </c>
      <c r="AE390" s="10" t="s">
        <v>101</v>
      </c>
      <c r="AF390" s="10" t="s">
        <v>55</v>
      </c>
      <c r="AG390" s="10" t="s">
        <v>88</v>
      </c>
      <c r="AH390" s="10" t="str">
        <f t="shared" si="34"/>
        <v>PGAE</v>
      </c>
      <c r="AI390" s="12" t="s">
        <v>848</v>
      </c>
      <c r="AJ390" s="12" t="str">
        <f>IFERROR(INDEX(Queue_Subname_list!$B$2:$B$598,MATCH($AI390,Queue_Subname_list!$A$2:$A$598,0),1),"not found")</f>
        <v>Midway</v>
      </c>
      <c r="AK390" s="12">
        <f>IFERROR(INDEX(Queue_Subname_list!$C$2:$C$598,MATCH($AI390,Queue_Subname_list!$A$2:$A$598,0),1),"not found")</f>
        <v>115</v>
      </c>
      <c r="AL390" s="12" cm="1">
        <f t="array" ref="AL390">IFERROR(MATCH(1,($AJ390=Substation_Info!$B$5:$B$322)*($AK390=Substation_Info!$C$5:$C$322),0),"notfound")</f>
        <v>172</v>
      </c>
      <c r="AM390" s="12">
        <f>IF($AL390="notfound",IFERROR(INDEX(Queue_Subname_list!$D$2:$D$594,MATCH($AI390,Queue_Subname_list!$A$2:$A$594,0),1),"not found"),0)</f>
        <v>0</v>
      </c>
      <c r="AN390" s="12">
        <f>IF($AL390="notfound",IFERROR(INDEX(Queue_Subname_list!$E$2:$E$594,MATCH($AI390,Queue_Subname_list!$A$2:$A$594,0),1),"not found"),0)</f>
        <v>0</v>
      </c>
      <c r="AO390" s="12" t="str" cm="1">
        <f t="array" ref="AO390">IF(AM390=0, "N/A",IFERROR(MATCH(1,($AM390=Substation_Info!$B$5:$B$322)*($AN390=Substation_Info!$C$5:$C$322),0),"notfound"))</f>
        <v>N/A</v>
      </c>
      <c r="AP390" s="12">
        <f t="shared" si="35"/>
        <v>1</v>
      </c>
      <c r="AQ390" s="11">
        <v>46844.291666666701</v>
      </c>
      <c r="AR390" s="11">
        <v>46844.291666666701</v>
      </c>
      <c r="AS390" s="10" t="s">
        <v>82</v>
      </c>
      <c r="AT390" s="10"/>
      <c r="AU390" s="10"/>
      <c r="AV390" s="10" t="s">
        <v>82</v>
      </c>
      <c r="AW390" s="10"/>
    </row>
    <row r="391" spans="1:49" s="26" customFormat="1" ht="25" x14ac:dyDescent="0.25">
      <c r="A391" s="32" t="s">
        <v>849</v>
      </c>
      <c r="B391" s="10">
        <v>1988</v>
      </c>
      <c r="C391" s="11">
        <v>44288</v>
      </c>
      <c r="D391" s="11">
        <v>44301.291666666701</v>
      </c>
      <c r="E391" s="10" t="s">
        <v>49</v>
      </c>
      <c r="F391" s="10" t="s">
        <v>585</v>
      </c>
      <c r="G391" s="10" t="s">
        <v>63</v>
      </c>
      <c r="H391" s="10" t="s">
        <v>74</v>
      </c>
      <c r="I391" s="10"/>
      <c r="J391" s="10" t="s">
        <v>70</v>
      </c>
      <c r="K391" s="10" t="s">
        <v>75</v>
      </c>
      <c r="L391" s="10"/>
      <c r="M391" s="10">
        <v>101.780995</v>
      </c>
      <c r="N391" s="10">
        <v>102.28854200000001</v>
      </c>
      <c r="O391" s="10"/>
      <c r="P391" s="10">
        <v>100</v>
      </c>
      <c r="Q391" s="10" t="s">
        <v>65</v>
      </c>
      <c r="R391" s="10" t="s">
        <v>53</v>
      </c>
      <c r="S391" s="10" t="str" cm="1">
        <f t="array" ref="S391">IFERROR(INDEX(Queue_Subname_list!$K$3:$K$22,MATCH(1,($J391=Queue_Subname_list!$L$3:$L$22)*($K391=Queue_Subname_list!$M$3:$M$22)*($L391=Queue_Subname_list!$N$3:$N$22),0)),"Other")</f>
        <v>Solar-Hybrid</v>
      </c>
      <c r="T391" s="10">
        <f>IF(J391=Queue_Subname_list!$L$9,MIN(M391,P391),0)+IF(K391=Queue_Subname_list!$L$9,MIN(N391,P391),0)+IF(L391=Queue_Subname_list!$L$9,MIN(O391,P391),0)</f>
        <v>100</v>
      </c>
      <c r="U391" s="10">
        <f>IF(J391=Queue_Subname_list!$L$4,MIN(M391,P391),0)+IF(K391=Queue_Subname_list!$L$4,MIN(N391,P391),0)+IF(L391=Queue_Subname_list!$L$4,MIN(O391,P391),0)</f>
        <v>0</v>
      </c>
      <c r="V391" s="10">
        <f>IF(Q391="Energy Only",0,IF(S391="Wind Turbine",MIN(U391,P391),IF(OR(S391="Wind-Hybrid", S391="Wind-Solar-Hybrid"),MIN(MAX(P391-T391,0)/INDEX(Queue_Subname_list!$R$6:$T$6,1,MATCH(AH391,Queue_Subname_list!$R$4:$T$4,0)),U391),0)))</f>
        <v>0</v>
      </c>
      <c r="W391" s="10">
        <f t="shared" si="31"/>
        <v>0</v>
      </c>
      <c r="X391" s="10">
        <f>IF(AND(S391="Offshore Wind",OR(Q391="Full Capacity",Q391="Partial Capacity")),IF(J391=Queue_Subname_list!$L$5,M391,0)+IF(K391=Queue_Subname_list!$L$5,N391,0),0)</f>
        <v>0</v>
      </c>
      <c r="Y391" s="10">
        <f>IF(AND(S391="Offshore Wind",Q391="Energy Only"),IF(J391=Queue_Subname_list!$L$5,M391,0)+IF(K391=Queue_Subname_list!$L$5,N391,0),0)</f>
        <v>0</v>
      </c>
      <c r="Z391" s="10">
        <f>IF(J391=Queue_Subname_list!$L$8,MIN(M391,P391),0)+IF(K391=Queue_Subname_list!$L$8,MIN(N391,P391),0)+IF(L391=Queue_Subname_list!$L$8,MIN(O391,P391),0)</f>
        <v>100</v>
      </c>
      <c r="AA391" s="10">
        <f>IF(Q391="Energy Only",0,IF(S391="Solar",MIN(Z391,P391),IF(S391="Solar-Hybrid",MIN(MAX(P391-T391,0)/INDEX(Queue_Subname_list!$R$5:$T$5,1,MATCH(AH391,Queue_Subname_list!$R$4:$T$4,0)),MAX(P391-T391*0.5,0)/INDEX(Queue_Subname_list!$U$5:$W$5,1,MATCH(AH391,Queue_Subname_list!$U$4:$W$4,0)),Z391),0)))</f>
        <v>0</v>
      </c>
      <c r="AB391" s="10">
        <f t="shared" si="32"/>
        <v>100</v>
      </c>
      <c r="AC391" s="10">
        <f>IF(J391=Queue_Subname_list!$L$3,MIN(M391,P391),0)+IF(K391=Queue_Subname_list!$L$3,MIN(N391,P391),0)+IF(L391=Queue_Subname_list!$L$3,MIN(O391,P391),0)</f>
        <v>0</v>
      </c>
      <c r="AD391" s="10">
        <f t="shared" si="33"/>
        <v>0</v>
      </c>
      <c r="AE391" s="10" t="s">
        <v>101</v>
      </c>
      <c r="AF391" s="10" t="s">
        <v>55</v>
      </c>
      <c r="AG391" s="10" t="s">
        <v>88</v>
      </c>
      <c r="AH391" s="10" t="str">
        <f t="shared" si="34"/>
        <v>PGAE</v>
      </c>
      <c r="AI391" s="12" t="s">
        <v>828</v>
      </c>
      <c r="AJ391" s="12" t="str">
        <f>IFERROR(INDEX(Queue_Subname_list!$B$2:$B$598,MATCH($AI391,Queue_Subname_list!$A$2:$A$598,0),1),"not found")</f>
        <v>Lamont</v>
      </c>
      <c r="AK391" s="12">
        <f>IFERROR(INDEX(Queue_Subname_list!$C$2:$C$598,MATCH($AI391,Queue_Subname_list!$A$2:$A$598,0),1),"not found")</f>
        <v>115</v>
      </c>
      <c r="AL391" s="12" cm="1">
        <f t="array" ref="AL391">IFERROR(MATCH(1,($AJ391=Substation_Info!$B$5:$B$322)*($AK391=Substation_Info!$C$5:$C$322),0),"notfound")</f>
        <v>137</v>
      </c>
      <c r="AM391" s="12">
        <f>IF($AL391="notfound",IFERROR(INDEX(Queue_Subname_list!$D$2:$D$594,MATCH($AI391,Queue_Subname_list!$A$2:$A$594,0),1),"not found"),0)</f>
        <v>0</v>
      </c>
      <c r="AN391" s="12">
        <f>IF($AL391="notfound",IFERROR(INDEX(Queue_Subname_list!$E$2:$E$594,MATCH($AI391,Queue_Subname_list!$A$2:$A$594,0),1),"not found"),0)</f>
        <v>0</v>
      </c>
      <c r="AO391" s="12" t="str" cm="1">
        <f t="array" ref="AO391">IF(AM391=0, "N/A",IFERROR(MATCH(1,($AM391=Substation_Info!$B$5:$B$322)*($AN391=Substation_Info!$C$5:$C$322),0),"notfound"))</f>
        <v>N/A</v>
      </c>
      <c r="AP391" s="12">
        <f t="shared" si="35"/>
        <v>1</v>
      </c>
      <c r="AQ391" s="11">
        <v>45657.333333333299</v>
      </c>
      <c r="AR391" s="11">
        <v>45657.333333333299</v>
      </c>
      <c r="AS391" s="10" t="s">
        <v>82</v>
      </c>
      <c r="AT391" s="10"/>
      <c r="AU391" s="10"/>
      <c r="AV391" s="10" t="s">
        <v>82</v>
      </c>
      <c r="AW391" s="10"/>
    </row>
    <row r="392" spans="1:49" s="26" customFormat="1" ht="25" x14ac:dyDescent="0.25">
      <c r="A392" s="32" t="s">
        <v>850</v>
      </c>
      <c r="B392" s="10">
        <v>1989</v>
      </c>
      <c r="C392" s="11">
        <v>44291</v>
      </c>
      <c r="D392" s="11">
        <v>44301.291666666701</v>
      </c>
      <c r="E392" s="10" t="s">
        <v>49</v>
      </c>
      <c r="F392" s="10" t="s">
        <v>585</v>
      </c>
      <c r="G392" s="10" t="s">
        <v>63</v>
      </c>
      <c r="H392" s="10"/>
      <c r="I392" s="10"/>
      <c r="J392" s="10" t="s">
        <v>70</v>
      </c>
      <c r="K392" s="10"/>
      <c r="L392" s="10"/>
      <c r="M392" s="10">
        <v>151.6</v>
      </c>
      <c r="N392" s="10"/>
      <c r="O392" s="10"/>
      <c r="P392" s="10">
        <v>150</v>
      </c>
      <c r="Q392" s="10" t="s">
        <v>65</v>
      </c>
      <c r="R392" s="10"/>
      <c r="S392" s="10" t="str" cm="1">
        <f t="array" ref="S392">IFERROR(INDEX(Queue_Subname_list!$K$3:$K$22,MATCH(1,($J392=Queue_Subname_list!$L$3:$L$22)*($K392=Queue_Subname_list!$M$3:$M$22)*($L392=Queue_Subname_list!$N$3:$N$22),0)),"Other")</f>
        <v>Battery</v>
      </c>
      <c r="T392" s="10">
        <f>IF(J392=Queue_Subname_list!$L$9,MIN(M392,P392),0)+IF(K392=Queue_Subname_list!$L$9,MIN(N392,P392),0)+IF(L392=Queue_Subname_list!$L$9,MIN(O392,P392),0)</f>
        <v>150</v>
      </c>
      <c r="U392" s="10">
        <f>IF(J392=Queue_Subname_list!$L$4,MIN(M392,P392),0)+IF(K392=Queue_Subname_list!$L$4,MIN(N392,P392),0)+IF(L392=Queue_Subname_list!$L$4,MIN(O392,P392),0)</f>
        <v>0</v>
      </c>
      <c r="V392" s="10">
        <f>IF(Q392="Energy Only",0,IF(S392="Wind Turbine",MIN(U392,P392),IF(OR(S392="Wind-Hybrid", S392="Wind-Solar-Hybrid"),MIN(MAX(P392-T392,0)/INDEX(Queue_Subname_list!$R$6:$T$6,1,MATCH(AH392,Queue_Subname_list!$R$4:$T$4,0)),U392),0)))</f>
        <v>0</v>
      </c>
      <c r="W392" s="10">
        <f t="shared" si="31"/>
        <v>0</v>
      </c>
      <c r="X392" s="10">
        <f>IF(AND(S392="Offshore Wind",OR(Q392="Full Capacity",Q392="Partial Capacity")),IF(J392=Queue_Subname_list!$L$5,M392,0)+IF(K392=Queue_Subname_list!$L$5,N392,0),0)</f>
        <v>0</v>
      </c>
      <c r="Y392" s="10">
        <f>IF(AND(S392="Offshore Wind",Q392="Energy Only"),IF(J392=Queue_Subname_list!$L$5,M392,0)+IF(K392=Queue_Subname_list!$L$5,N392,0),0)</f>
        <v>0</v>
      </c>
      <c r="Z392" s="10">
        <f>IF(J392=Queue_Subname_list!$L$8,MIN(M392,P392),0)+IF(K392=Queue_Subname_list!$L$8,MIN(N392,P392),0)+IF(L392=Queue_Subname_list!$L$8,MIN(O392,P392),0)</f>
        <v>0</v>
      </c>
      <c r="AA392" s="10">
        <f>IF(Q392="Energy Only",0,IF(S392="Solar",MIN(Z392,P392),IF(S392="Solar-Hybrid",MIN(MAX(P392-T392,0)/INDEX(Queue_Subname_list!$R$5:$T$5,1,MATCH(AH392,Queue_Subname_list!$R$4:$T$4,0)),MAX(P392-T392*0.5,0)/INDEX(Queue_Subname_list!$U$5:$W$5,1,MATCH(AH392,Queue_Subname_list!$U$4:$W$4,0)),Z392),0)))</f>
        <v>0</v>
      </c>
      <c r="AB392" s="10">
        <f t="shared" si="32"/>
        <v>0</v>
      </c>
      <c r="AC392" s="10">
        <f>IF(J392=Queue_Subname_list!$L$3,MIN(M392,P392),0)+IF(K392=Queue_Subname_list!$L$3,MIN(N392,P392),0)+IF(L392=Queue_Subname_list!$L$3,MIN(O392,P392),0)</f>
        <v>0</v>
      </c>
      <c r="AD392" s="10">
        <f t="shared" si="33"/>
        <v>0</v>
      </c>
      <c r="AE392" s="10" t="s">
        <v>843</v>
      </c>
      <c r="AF392" s="10" t="s">
        <v>55</v>
      </c>
      <c r="AG392" s="10" t="s">
        <v>88</v>
      </c>
      <c r="AH392" s="10" t="str">
        <f t="shared" si="34"/>
        <v>PGAE</v>
      </c>
      <c r="AI392" s="12" t="s">
        <v>851</v>
      </c>
      <c r="AJ392" s="12" t="str">
        <f>IFERROR(INDEX(Queue_Subname_list!$B$2:$B$598,MATCH($AI392,Queue_Subname_list!$A$2:$A$598,0),1),"not found")</f>
        <v>Kern Power</v>
      </c>
      <c r="AK392" s="12">
        <f>IFERROR(INDEX(Queue_Subname_list!$C$2:$C$598,MATCH($AI392,Queue_Subname_list!$A$2:$A$598,0),1),"not found")</f>
        <v>115</v>
      </c>
      <c r="AL392" s="12" cm="1">
        <f t="array" ref="AL392">IFERROR(MATCH(1,($AJ392=Substation_Info!$B$5:$B$322)*($AK392=Substation_Info!$C$5:$C$322),0),"notfound")</f>
        <v>129</v>
      </c>
      <c r="AM392" s="12">
        <f>IF($AL392="notfound",IFERROR(INDEX(Queue_Subname_list!$D$2:$D$594,MATCH($AI392,Queue_Subname_list!$A$2:$A$594,0),1),"not found"),0)</f>
        <v>0</v>
      </c>
      <c r="AN392" s="12">
        <f>IF($AL392="notfound",IFERROR(INDEX(Queue_Subname_list!$E$2:$E$594,MATCH($AI392,Queue_Subname_list!$A$2:$A$594,0),1),"not found"),0)</f>
        <v>0</v>
      </c>
      <c r="AO392" s="12" t="str" cm="1">
        <f t="array" ref="AO392">IF(AM392=0, "N/A",IFERROR(MATCH(1,($AM392=Substation_Info!$B$5:$B$322)*($AN392=Substation_Info!$C$5:$C$322),0),"notfound"))</f>
        <v>N/A</v>
      </c>
      <c r="AP392" s="12">
        <f t="shared" si="35"/>
        <v>1</v>
      </c>
      <c r="AQ392" s="11">
        <v>45473.291666666701</v>
      </c>
      <c r="AR392" s="11">
        <v>45473.291666666701</v>
      </c>
      <c r="AS392" s="10" t="s">
        <v>82</v>
      </c>
      <c r="AT392" s="10"/>
      <c r="AU392" s="10"/>
      <c r="AV392" s="10" t="s">
        <v>82</v>
      </c>
      <c r="AW392" s="10"/>
    </row>
    <row r="393" spans="1:49" s="26" customFormat="1" ht="25" x14ac:dyDescent="0.25">
      <c r="A393" s="32" t="s">
        <v>852</v>
      </c>
      <c r="B393" s="10">
        <v>1990</v>
      </c>
      <c r="C393" s="11">
        <v>44291</v>
      </c>
      <c r="D393" s="11">
        <v>44301.291666666701</v>
      </c>
      <c r="E393" s="10" t="s">
        <v>49</v>
      </c>
      <c r="F393" s="10" t="s">
        <v>585</v>
      </c>
      <c r="G393" s="10" t="s">
        <v>63</v>
      </c>
      <c r="H393" s="10"/>
      <c r="I393" s="10"/>
      <c r="J393" s="10" t="s">
        <v>70</v>
      </c>
      <c r="K393" s="10"/>
      <c r="L393" s="10"/>
      <c r="M393" s="10">
        <v>101</v>
      </c>
      <c r="N393" s="10"/>
      <c r="O393" s="10"/>
      <c r="P393" s="10">
        <v>100</v>
      </c>
      <c r="Q393" s="10" t="s">
        <v>65</v>
      </c>
      <c r="R393" s="10"/>
      <c r="S393" s="10" t="str" cm="1">
        <f t="array" ref="S393">IFERROR(INDEX(Queue_Subname_list!$K$3:$K$22,MATCH(1,($J393=Queue_Subname_list!$L$3:$L$22)*($K393=Queue_Subname_list!$M$3:$M$22)*($L393=Queue_Subname_list!$N$3:$N$22),0)),"Other")</f>
        <v>Battery</v>
      </c>
      <c r="T393" s="10">
        <f>IF(J393=Queue_Subname_list!$L$9,MIN(M393,P393),0)+IF(K393=Queue_Subname_list!$L$9,MIN(N393,P393),0)+IF(L393=Queue_Subname_list!$L$9,MIN(O393,P393),0)</f>
        <v>100</v>
      </c>
      <c r="U393" s="10">
        <f>IF(J393=Queue_Subname_list!$L$4,MIN(M393,P393),0)+IF(K393=Queue_Subname_list!$L$4,MIN(N393,P393),0)+IF(L393=Queue_Subname_list!$L$4,MIN(O393,P393),0)</f>
        <v>0</v>
      </c>
      <c r="V393" s="10">
        <f>IF(Q393="Energy Only",0,IF(S393="Wind Turbine",MIN(U393,P393),IF(OR(S393="Wind-Hybrid", S393="Wind-Solar-Hybrid"),MIN(MAX(P393-T393,0)/INDEX(Queue_Subname_list!$R$6:$T$6,1,MATCH(AH393,Queue_Subname_list!$R$4:$T$4,0)),U393),0)))</f>
        <v>0</v>
      </c>
      <c r="W393" s="10">
        <f t="shared" si="31"/>
        <v>0</v>
      </c>
      <c r="X393" s="10">
        <f>IF(AND(S393="Offshore Wind",OR(Q393="Full Capacity",Q393="Partial Capacity")),IF(J393=Queue_Subname_list!$L$5,M393,0)+IF(K393=Queue_Subname_list!$L$5,N393,0),0)</f>
        <v>0</v>
      </c>
      <c r="Y393" s="10">
        <f>IF(AND(S393="Offshore Wind",Q393="Energy Only"),IF(J393=Queue_Subname_list!$L$5,M393,0)+IF(K393=Queue_Subname_list!$L$5,N393,0),0)</f>
        <v>0</v>
      </c>
      <c r="Z393" s="10">
        <f>IF(J393=Queue_Subname_list!$L$8,MIN(M393,P393),0)+IF(K393=Queue_Subname_list!$L$8,MIN(N393,P393),0)+IF(L393=Queue_Subname_list!$L$8,MIN(O393,P393),0)</f>
        <v>0</v>
      </c>
      <c r="AA393" s="10">
        <f>IF(Q393="Energy Only",0,IF(S393="Solar",MIN(Z393,P393),IF(S393="Solar-Hybrid",MIN(MAX(P393-T393,0)/INDEX(Queue_Subname_list!$R$5:$T$5,1,MATCH(AH393,Queue_Subname_list!$R$4:$T$4,0)),MAX(P393-T393*0.5,0)/INDEX(Queue_Subname_list!$U$5:$W$5,1,MATCH(AH393,Queue_Subname_list!$U$4:$W$4,0)),Z393),0)))</f>
        <v>0</v>
      </c>
      <c r="AB393" s="10">
        <f t="shared" si="32"/>
        <v>0</v>
      </c>
      <c r="AC393" s="10">
        <f>IF(J393=Queue_Subname_list!$L$3,MIN(M393,P393),0)+IF(K393=Queue_Subname_list!$L$3,MIN(N393,P393),0)+IF(L393=Queue_Subname_list!$L$3,MIN(O393,P393),0)</f>
        <v>0</v>
      </c>
      <c r="AD393" s="10">
        <f t="shared" si="33"/>
        <v>0</v>
      </c>
      <c r="AE393" s="10" t="s">
        <v>843</v>
      </c>
      <c r="AF393" s="10" t="s">
        <v>55</v>
      </c>
      <c r="AG393" s="10" t="s">
        <v>88</v>
      </c>
      <c r="AH393" s="10" t="str">
        <f t="shared" si="34"/>
        <v>PGAE</v>
      </c>
      <c r="AI393" s="12" t="s">
        <v>853</v>
      </c>
      <c r="AJ393" s="12" t="str">
        <f>IFERROR(INDEX(Queue_Subname_list!$B$2:$B$598,MATCH($AI393,Queue_Subname_list!$A$2:$A$598,0),1),"not found")</f>
        <v>Midway</v>
      </c>
      <c r="AK393" s="12">
        <f>IFERROR(INDEX(Queue_Subname_list!$C$2:$C$598,MATCH($AI393,Queue_Subname_list!$A$2:$A$598,0),1),"not found")</f>
        <v>230</v>
      </c>
      <c r="AL393" s="12" cm="1">
        <f t="array" ref="AL393">IFERROR(MATCH(1,($AJ393=Substation_Info!$B$5:$B$322)*($AK393=Substation_Info!$C$5:$C$322),0),"notfound")</f>
        <v>170</v>
      </c>
      <c r="AM393" s="12">
        <f>IF($AL393="notfound",IFERROR(INDEX(Queue_Subname_list!$D$2:$D$594,MATCH($AI393,Queue_Subname_list!$A$2:$A$594,0),1),"not found"),0)</f>
        <v>0</v>
      </c>
      <c r="AN393" s="12">
        <f>IF($AL393="notfound",IFERROR(INDEX(Queue_Subname_list!$E$2:$E$594,MATCH($AI393,Queue_Subname_list!$A$2:$A$594,0),1),"not found"),0)</f>
        <v>0</v>
      </c>
      <c r="AO393" s="12" t="str" cm="1">
        <f t="array" ref="AO393">IF(AM393=0, "N/A",IFERROR(MATCH(1,($AM393=Substation_Info!$B$5:$B$322)*($AN393=Substation_Info!$C$5:$C$322),0),"notfound"))</f>
        <v>N/A</v>
      </c>
      <c r="AP393" s="12">
        <f t="shared" si="35"/>
        <v>1</v>
      </c>
      <c r="AQ393" s="11">
        <v>45473.291666666701</v>
      </c>
      <c r="AR393" s="11">
        <v>45473.291666666701</v>
      </c>
      <c r="AS393" s="10" t="s">
        <v>82</v>
      </c>
      <c r="AT393" s="10"/>
      <c r="AU393" s="10"/>
      <c r="AV393" s="10" t="s">
        <v>82</v>
      </c>
      <c r="AW393" s="10"/>
    </row>
    <row r="394" spans="1:49" s="26" customFormat="1" ht="25" x14ac:dyDescent="0.25">
      <c r="A394" s="32" t="s">
        <v>854</v>
      </c>
      <c r="B394" s="10">
        <v>1991</v>
      </c>
      <c r="C394" s="11">
        <v>44291</v>
      </c>
      <c r="D394" s="11">
        <v>44301.291666666701</v>
      </c>
      <c r="E394" s="10" t="s">
        <v>49</v>
      </c>
      <c r="F394" s="10" t="s">
        <v>585</v>
      </c>
      <c r="G394" s="10" t="s">
        <v>63</v>
      </c>
      <c r="H394" s="10" t="s">
        <v>74</v>
      </c>
      <c r="I394" s="10"/>
      <c r="J394" s="10" t="s">
        <v>70</v>
      </c>
      <c r="K394" s="10" t="s">
        <v>75</v>
      </c>
      <c r="L394" s="10"/>
      <c r="M394" s="10">
        <v>100</v>
      </c>
      <c r="N394" s="10">
        <v>102.1</v>
      </c>
      <c r="O394" s="10"/>
      <c r="P394" s="10">
        <v>100</v>
      </c>
      <c r="Q394" s="10" t="s">
        <v>65</v>
      </c>
      <c r="R394" s="10" t="s">
        <v>53</v>
      </c>
      <c r="S394" s="10" t="str" cm="1">
        <f t="array" ref="S394">IFERROR(INDEX(Queue_Subname_list!$K$3:$K$22,MATCH(1,($J394=Queue_Subname_list!$L$3:$L$22)*($K394=Queue_Subname_list!$M$3:$M$22)*($L394=Queue_Subname_list!$N$3:$N$22),0)),"Other")</f>
        <v>Solar-Hybrid</v>
      </c>
      <c r="T394" s="10">
        <f>IF(J394=Queue_Subname_list!$L$9,MIN(M394,P394),0)+IF(K394=Queue_Subname_list!$L$9,MIN(N394,P394),0)+IF(L394=Queue_Subname_list!$L$9,MIN(O394,P394),0)</f>
        <v>100</v>
      </c>
      <c r="U394" s="10">
        <f>IF(J394=Queue_Subname_list!$L$4,MIN(M394,P394),0)+IF(K394=Queue_Subname_list!$L$4,MIN(N394,P394),0)+IF(L394=Queue_Subname_list!$L$4,MIN(O394,P394),0)</f>
        <v>0</v>
      </c>
      <c r="V394" s="10">
        <f>IF(Q394="Energy Only",0,IF(S394="Wind Turbine",MIN(U394,P394),IF(OR(S394="Wind-Hybrid", S394="Wind-Solar-Hybrid"),MIN(MAX(P394-T394,0)/INDEX(Queue_Subname_list!$R$6:$T$6,1,MATCH(AH394,Queue_Subname_list!$R$4:$T$4,0)),U394),0)))</f>
        <v>0</v>
      </c>
      <c r="W394" s="10">
        <f t="shared" si="31"/>
        <v>0</v>
      </c>
      <c r="X394" s="10">
        <f>IF(AND(S394="Offshore Wind",OR(Q394="Full Capacity",Q394="Partial Capacity")),IF(J394=Queue_Subname_list!$L$5,M394,0)+IF(K394=Queue_Subname_list!$L$5,N394,0),0)</f>
        <v>0</v>
      </c>
      <c r="Y394" s="10">
        <f>IF(AND(S394="Offshore Wind",Q394="Energy Only"),IF(J394=Queue_Subname_list!$L$5,M394,0)+IF(K394=Queue_Subname_list!$L$5,N394,0),0)</f>
        <v>0</v>
      </c>
      <c r="Z394" s="10">
        <f>IF(J394=Queue_Subname_list!$L$8,MIN(M394,P394),0)+IF(K394=Queue_Subname_list!$L$8,MIN(N394,P394),0)+IF(L394=Queue_Subname_list!$L$8,MIN(O394,P394),0)</f>
        <v>100</v>
      </c>
      <c r="AA394" s="10">
        <f>IF(Q394="Energy Only",0,IF(S394="Solar",MIN(Z394,P394),IF(S394="Solar-Hybrid",MIN(MAX(P394-T394,0)/INDEX(Queue_Subname_list!$R$5:$T$5,1,MATCH(AH394,Queue_Subname_list!$R$4:$T$4,0)),MAX(P394-T394*0.5,0)/INDEX(Queue_Subname_list!$U$5:$W$5,1,MATCH(AH394,Queue_Subname_list!$U$4:$W$4,0)),Z394),0)))</f>
        <v>0</v>
      </c>
      <c r="AB394" s="10">
        <f t="shared" si="32"/>
        <v>100</v>
      </c>
      <c r="AC394" s="10">
        <f>IF(J394=Queue_Subname_list!$L$3,MIN(M394,P394),0)+IF(K394=Queue_Subname_list!$L$3,MIN(N394,P394),0)+IF(L394=Queue_Subname_list!$L$3,MIN(O394,P394),0)</f>
        <v>0</v>
      </c>
      <c r="AD394" s="10">
        <f t="shared" si="33"/>
        <v>0</v>
      </c>
      <c r="AE394" s="10" t="s">
        <v>843</v>
      </c>
      <c r="AF394" s="10" t="s">
        <v>55</v>
      </c>
      <c r="AG394" s="10" t="s">
        <v>88</v>
      </c>
      <c r="AH394" s="10" t="str">
        <f t="shared" si="34"/>
        <v>PGAE</v>
      </c>
      <c r="AI394" s="12" t="s">
        <v>853</v>
      </c>
      <c r="AJ394" s="12" t="str">
        <f>IFERROR(INDEX(Queue_Subname_list!$B$2:$B$598,MATCH($AI394,Queue_Subname_list!$A$2:$A$598,0),1),"not found")</f>
        <v>Midway</v>
      </c>
      <c r="AK394" s="12">
        <f>IFERROR(INDEX(Queue_Subname_list!$C$2:$C$598,MATCH($AI394,Queue_Subname_list!$A$2:$A$598,0),1),"not found")</f>
        <v>230</v>
      </c>
      <c r="AL394" s="12" cm="1">
        <f t="array" ref="AL394">IFERROR(MATCH(1,($AJ394=Substation_Info!$B$5:$B$322)*($AK394=Substation_Info!$C$5:$C$322),0),"notfound")</f>
        <v>170</v>
      </c>
      <c r="AM394" s="12">
        <f>IF($AL394="notfound",IFERROR(INDEX(Queue_Subname_list!$D$2:$D$594,MATCH($AI394,Queue_Subname_list!$A$2:$A$594,0),1),"not found"),0)</f>
        <v>0</v>
      </c>
      <c r="AN394" s="12">
        <f>IF($AL394="notfound",IFERROR(INDEX(Queue_Subname_list!$E$2:$E$594,MATCH($AI394,Queue_Subname_list!$A$2:$A$594,0),1),"not found"),0)</f>
        <v>0</v>
      </c>
      <c r="AO394" s="12" t="str" cm="1">
        <f t="array" ref="AO394">IF(AM394=0, "N/A",IFERROR(MATCH(1,($AM394=Substation_Info!$B$5:$B$322)*($AN394=Substation_Info!$C$5:$C$322),0),"notfound"))</f>
        <v>N/A</v>
      </c>
      <c r="AP394" s="12">
        <f t="shared" si="35"/>
        <v>1</v>
      </c>
      <c r="AQ394" s="11">
        <v>45473.291666666701</v>
      </c>
      <c r="AR394" s="11">
        <v>45473.291666666701</v>
      </c>
      <c r="AS394" s="10" t="s">
        <v>82</v>
      </c>
      <c r="AT394" s="10"/>
      <c r="AU394" s="10"/>
      <c r="AV394" s="10" t="s">
        <v>82</v>
      </c>
      <c r="AW394" s="10"/>
    </row>
    <row r="395" spans="1:49" s="26" customFormat="1" ht="25" x14ac:dyDescent="0.25">
      <c r="A395" s="32" t="s">
        <v>855</v>
      </c>
      <c r="B395" s="10">
        <v>1992</v>
      </c>
      <c r="C395" s="11">
        <v>44292</v>
      </c>
      <c r="D395" s="11">
        <v>44301.291666666701</v>
      </c>
      <c r="E395" s="10" t="s">
        <v>49</v>
      </c>
      <c r="F395" s="10" t="s">
        <v>585</v>
      </c>
      <c r="G395" s="10" t="s">
        <v>63</v>
      </c>
      <c r="H395" s="10" t="s">
        <v>74</v>
      </c>
      <c r="I395" s="10"/>
      <c r="J395" s="10" t="s">
        <v>70</v>
      </c>
      <c r="K395" s="10" t="s">
        <v>75</v>
      </c>
      <c r="L395" s="10"/>
      <c r="M395" s="10">
        <v>159.4008</v>
      </c>
      <c r="N395" s="10">
        <v>160.3879</v>
      </c>
      <c r="O395" s="10"/>
      <c r="P395" s="10">
        <v>150</v>
      </c>
      <c r="Q395" s="10" t="s">
        <v>65</v>
      </c>
      <c r="R395" s="10" t="s">
        <v>53</v>
      </c>
      <c r="S395" s="10" t="str" cm="1">
        <f t="array" ref="S395">IFERROR(INDEX(Queue_Subname_list!$K$3:$K$22,MATCH(1,($J395=Queue_Subname_list!$L$3:$L$22)*($K395=Queue_Subname_list!$M$3:$M$22)*($L395=Queue_Subname_list!$N$3:$N$22),0)),"Other")</f>
        <v>Solar-Hybrid</v>
      </c>
      <c r="T395" s="10">
        <f>IF(J395=Queue_Subname_list!$L$9,MIN(M395,P395),0)+IF(K395=Queue_Subname_list!$L$9,MIN(N395,P395),0)+IF(L395=Queue_Subname_list!$L$9,MIN(O395,P395),0)</f>
        <v>150</v>
      </c>
      <c r="U395" s="10">
        <f>IF(J395=Queue_Subname_list!$L$4,MIN(M395,P395),0)+IF(K395=Queue_Subname_list!$L$4,MIN(N395,P395),0)+IF(L395=Queue_Subname_list!$L$4,MIN(O395,P395),0)</f>
        <v>0</v>
      </c>
      <c r="V395" s="10">
        <f>IF(Q395="Energy Only",0,IF(S395="Wind Turbine",MIN(U395,P395),IF(OR(S395="Wind-Hybrid", S395="Wind-Solar-Hybrid"),MIN(MAX(P395-T395,0)/INDEX(Queue_Subname_list!$R$6:$T$6,1,MATCH(AH395,Queue_Subname_list!$R$4:$T$4,0)),U395),0)))</f>
        <v>0</v>
      </c>
      <c r="W395" s="10">
        <f t="shared" si="31"/>
        <v>0</v>
      </c>
      <c r="X395" s="10">
        <f>IF(AND(S395="Offshore Wind",OR(Q395="Full Capacity",Q395="Partial Capacity")),IF(J395=Queue_Subname_list!$L$5,M395,0)+IF(K395=Queue_Subname_list!$L$5,N395,0),0)</f>
        <v>0</v>
      </c>
      <c r="Y395" s="10">
        <f>IF(AND(S395="Offshore Wind",Q395="Energy Only"),IF(J395=Queue_Subname_list!$L$5,M395,0)+IF(K395=Queue_Subname_list!$L$5,N395,0),0)</f>
        <v>0</v>
      </c>
      <c r="Z395" s="10">
        <f>IF(J395=Queue_Subname_list!$L$8,MIN(M395,P395),0)+IF(K395=Queue_Subname_list!$L$8,MIN(N395,P395),0)+IF(L395=Queue_Subname_list!$L$8,MIN(O395,P395),0)</f>
        <v>150</v>
      </c>
      <c r="AA395" s="10">
        <f>IF(Q395="Energy Only",0,IF(S395="Solar",MIN(Z395,P395),IF(S395="Solar-Hybrid",MIN(MAX(P395-T395,0)/INDEX(Queue_Subname_list!$R$5:$T$5,1,MATCH(AH395,Queue_Subname_list!$R$4:$T$4,0)),MAX(P395-T395*0.5,0)/INDEX(Queue_Subname_list!$U$5:$W$5,1,MATCH(AH395,Queue_Subname_list!$U$4:$W$4,0)),Z395),0)))</f>
        <v>0</v>
      </c>
      <c r="AB395" s="10">
        <f t="shared" si="32"/>
        <v>150</v>
      </c>
      <c r="AC395" s="10">
        <f>IF(J395=Queue_Subname_list!$L$3,MIN(M395,P395),0)+IF(K395=Queue_Subname_list!$L$3,MIN(N395,P395),0)+IF(L395=Queue_Subname_list!$L$3,MIN(O395,P395),0)</f>
        <v>0</v>
      </c>
      <c r="AD395" s="10">
        <f t="shared" si="33"/>
        <v>0</v>
      </c>
      <c r="AE395" s="10" t="s">
        <v>101</v>
      </c>
      <c r="AF395" s="10" t="s">
        <v>55</v>
      </c>
      <c r="AG395" s="10" t="s">
        <v>88</v>
      </c>
      <c r="AH395" s="10" t="str">
        <f t="shared" si="34"/>
        <v>PGAE</v>
      </c>
      <c r="AI395" s="12" t="s">
        <v>832</v>
      </c>
      <c r="AJ395" s="12" t="str">
        <f>IFERROR(INDEX(Queue_Subname_list!$B$2:$B$598,MATCH($AI395,Queue_Subname_list!$A$2:$A$598,0),1),"not found")</f>
        <v>Arco</v>
      </c>
      <c r="AK395" s="12">
        <f>IFERROR(INDEX(Queue_Subname_list!$C$2:$C$598,MATCH($AI395,Queue_Subname_list!$A$2:$A$598,0),1),"not found")</f>
        <v>230</v>
      </c>
      <c r="AL395" s="12" cm="1">
        <f t="array" ref="AL395">IFERROR(MATCH(1,($AJ395=Substation_Info!$B$5:$B$322)*($AK395=Substation_Info!$C$5:$C$322),0),"notfound")</f>
        <v>6</v>
      </c>
      <c r="AM395" s="12">
        <f>IF($AL395="notfound",IFERROR(INDEX(Queue_Subname_list!$D$2:$D$594,MATCH($AI395,Queue_Subname_list!$A$2:$A$594,0),1),"not found"),0)</f>
        <v>0</v>
      </c>
      <c r="AN395" s="12">
        <f>IF($AL395="notfound",IFERROR(INDEX(Queue_Subname_list!$E$2:$E$594,MATCH($AI395,Queue_Subname_list!$A$2:$A$594,0),1),"not found"),0)</f>
        <v>0</v>
      </c>
      <c r="AO395" s="12" t="str" cm="1">
        <f t="array" ref="AO395">IF(AM395=0, "N/A",IFERROR(MATCH(1,($AM395=Substation_Info!$B$5:$B$322)*($AN395=Substation_Info!$C$5:$C$322),0),"notfound"))</f>
        <v>N/A</v>
      </c>
      <c r="AP395" s="12">
        <f t="shared" si="35"/>
        <v>1</v>
      </c>
      <c r="AQ395" s="11">
        <v>45931.291666666701</v>
      </c>
      <c r="AR395" s="11">
        <v>45931.291666666701</v>
      </c>
      <c r="AS395" s="10" t="s">
        <v>82</v>
      </c>
      <c r="AT395" s="10"/>
      <c r="AU395" s="10"/>
      <c r="AV395" s="10" t="s">
        <v>82</v>
      </c>
      <c r="AW395" s="10"/>
    </row>
    <row r="396" spans="1:49" s="26" customFormat="1" ht="37.5" x14ac:dyDescent="0.25">
      <c r="A396" s="32" t="s">
        <v>856</v>
      </c>
      <c r="B396" s="10">
        <v>1993</v>
      </c>
      <c r="C396" s="11">
        <v>44287</v>
      </c>
      <c r="D396" s="11">
        <v>44301.291666666701</v>
      </c>
      <c r="E396" s="10" t="s">
        <v>49</v>
      </c>
      <c r="F396" s="10" t="s">
        <v>585</v>
      </c>
      <c r="G396" s="10" t="s">
        <v>63</v>
      </c>
      <c r="H396" s="10"/>
      <c r="I396" s="10"/>
      <c r="J396" s="10" t="s">
        <v>70</v>
      </c>
      <c r="K396" s="10"/>
      <c r="L396" s="10"/>
      <c r="M396" s="10">
        <v>101.629085</v>
      </c>
      <c r="N396" s="10"/>
      <c r="O396" s="10"/>
      <c r="P396" s="10">
        <v>100</v>
      </c>
      <c r="Q396" s="10" t="s">
        <v>65</v>
      </c>
      <c r="R396" s="10"/>
      <c r="S396" s="10" t="str" cm="1">
        <f t="array" ref="S396">IFERROR(INDEX(Queue_Subname_list!$K$3:$K$22,MATCH(1,($J396=Queue_Subname_list!$L$3:$L$22)*($K396=Queue_Subname_list!$M$3:$M$22)*($L396=Queue_Subname_list!$N$3:$N$22),0)),"Other")</f>
        <v>Battery</v>
      </c>
      <c r="T396" s="10">
        <f>IF(J396=Queue_Subname_list!$L$9,MIN(M396,P396),0)+IF(K396=Queue_Subname_list!$L$9,MIN(N396,P396),0)+IF(L396=Queue_Subname_list!$L$9,MIN(O396,P396),0)</f>
        <v>100</v>
      </c>
      <c r="U396" s="10">
        <f>IF(J396=Queue_Subname_list!$L$4,MIN(M396,P396),0)+IF(K396=Queue_Subname_list!$L$4,MIN(N396,P396),0)+IF(L396=Queue_Subname_list!$L$4,MIN(O396,P396),0)</f>
        <v>0</v>
      </c>
      <c r="V396" s="10">
        <f>IF(Q396="Energy Only",0,IF(S396="Wind Turbine",MIN(U396,P396),IF(OR(S396="Wind-Hybrid", S396="Wind-Solar-Hybrid"),MIN(MAX(P396-T396,0)/INDEX(Queue_Subname_list!$R$6:$T$6,1,MATCH(AH396,Queue_Subname_list!$R$4:$T$4,0)),U396),0)))</f>
        <v>0</v>
      </c>
      <c r="W396" s="10">
        <f t="shared" si="31"/>
        <v>0</v>
      </c>
      <c r="X396" s="10">
        <f>IF(AND(S396="Offshore Wind",OR(Q396="Full Capacity",Q396="Partial Capacity")),IF(J396=Queue_Subname_list!$L$5,M396,0)+IF(K396=Queue_Subname_list!$L$5,N396,0),0)</f>
        <v>0</v>
      </c>
      <c r="Y396" s="10">
        <f>IF(AND(S396="Offshore Wind",Q396="Energy Only"),IF(J396=Queue_Subname_list!$L$5,M396,0)+IF(K396=Queue_Subname_list!$L$5,N396,0),0)</f>
        <v>0</v>
      </c>
      <c r="Z396" s="10">
        <f>IF(J396=Queue_Subname_list!$L$8,MIN(M396,P396),0)+IF(K396=Queue_Subname_list!$L$8,MIN(N396,P396),0)+IF(L396=Queue_Subname_list!$L$8,MIN(O396,P396),0)</f>
        <v>0</v>
      </c>
      <c r="AA396" s="10">
        <f>IF(Q396="Energy Only",0,IF(S396="Solar",MIN(Z396,P396),IF(S396="Solar-Hybrid",MIN(MAX(P396-T396,0)/INDEX(Queue_Subname_list!$R$5:$T$5,1,MATCH(AH396,Queue_Subname_list!$R$4:$T$4,0)),MAX(P396-T396*0.5,0)/INDEX(Queue_Subname_list!$U$5:$W$5,1,MATCH(AH396,Queue_Subname_list!$U$4:$W$4,0)),Z396),0)))</f>
        <v>0</v>
      </c>
      <c r="AB396" s="10">
        <f t="shared" si="32"/>
        <v>0</v>
      </c>
      <c r="AC396" s="10">
        <f>IF(J396=Queue_Subname_list!$L$3,MIN(M396,P396),0)+IF(K396=Queue_Subname_list!$L$3,MIN(N396,P396),0)+IF(L396=Queue_Subname_list!$L$3,MIN(O396,P396),0)</f>
        <v>0</v>
      </c>
      <c r="AD396" s="10">
        <f t="shared" si="33"/>
        <v>0</v>
      </c>
      <c r="AE396" s="10" t="s">
        <v>101</v>
      </c>
      <c r="AF396" s="10" t="s">
        <v>55</v>
      </c>
      <c r="AG396" s="10" t="s">
        <v>88</v>
      </c>
      <c r="AH396" s="10" t="str">
        <f t="shared" si="34"/>
        <v>PGAE</v>
      </c>
      <c r="AI396" s="12" t="s">
        <v>857</v>
      </c>
      <c r="AJ396" s="12" t="str">
        <f>IFERROR(INDEX(Queue_Subname_list!$B$2:$B$598,MATCH($AI396,Queue_Subname_list!$A$2:$A$598,0),1),"not found")</f>
        <v>Bear Mountain</v>
      </c>
      <c r="AK396" s="12">
        <f>IFERROR(INDEX(Queue_Subname_list!$C$2:$C$598,MATCH($AI396,Queue_Subname_list!$A$2:$A$598,0),1),"not found")</f>
        <v>115</v>
      </c>
      <c r="AL396" s="12" t="str" cm="1">
        <f t="array" ref="AL396">IFERROR(MATCH(1,($AJ396=Substation_Info!$B$5:$B$322)*($AK396=Substation_Info!$C$5:$C$322),0),"notfound")</f>
        <v>notfound</v>
      </c>
      <c r="AM396" s="12" t="str">
        <f>IF($AL396="notfound",IFERROR(INDEX(Queue_Subname_list!$D$2:$D$594,MATCH($AI396,Queue_Subname_list!$A$2:$A$594,0),1),"not found"),0)</f>
        <v>Magunden</v>
      </c>
      <c r="AN396" s="12">
        <f>IF($AL396="notfound",IFERROR(INDEX(Queue_Subname_list!$E$2:$E$594,MATCH($AI396,Queue_Subname_list!$A$2:$A$594,0),1),"not found"),0)</f>
        <v>115</v>
      </c>
      <c r="AO396" s="12" cm="1">
        <f t="array" ref="AO396">IF(AM396=0, "N/A",IFERROR(MATCH(1,($AM396=Substation_Info!$B$5:$B$322)*($AN396=Substation_Info!$C$5:$C$322),0),"notfound"))</f>
        <v>154</v>
      </c>
      <c r="AP396" s="12">
        <f t="shared" si="35"/>
        <v>1</v>
      </c>
      <c r="AQ396" s="11">
        <v>45473.291666666701</v>
      </c>
      <c r="AR396" s="11">
        <v>45473.291666666701</v>
      </c>
      <c r="AS396" s="10" t="s">
        <v>82</v>
      </c>
      <c r="AT396" s="10"/>
      <c r="AU396" s="10"/>
      <c r="AV396" s="10" t="s">
        <v>82</v>
      </c>
      <c r="AW396" s="10"/>
    </row>
    <row r="397" spans="1:49" s="26" customFormat="1" ht="25" x14ac:dyDescent="0.25">
      <c r="A397" s="32" t="s">
        <v>858</v>
      </c>
      <c r="B397" s="10">
        <v>1994</v>
      </c>
      <c r="C397" s="11">
        <v>44292</v>
      </c>
      <c r="D397" s="11">
        <v>44301.291666666701</v>
      </c>
      <c r="E397" s="10" t="s">
        <v>49</v>
      </c>
      <c r="F397" s="10" t="s">
        <v>585</v>
      </c>
      <c r="G397" s="10" t="s">
        <v>63</v>
      </c>
      <c r="H397" s="10"/>
      <c r="I397" s="10"/>
      <c r="J397" s="10" t="s">
        <v>70</v>
      </c>
      <c r="K397" s="10"/>
      <c r="L397" s="10"/>
      <c r="M397" s="10">
        <v>100.9</v>
      </c>
      <c r="N397" s="10"/>
      <c r="O397" s="10"/>
      <c r="P397" s="10">
        <v>100</v>
      </c>
      <c r="Q397" s="10" t="s">
        <v>65</v>
      </c>
      <c r="R397" s="10"/>
      <c r="S397" s="10" t="str" cm="1">
        <f t="array" ref="S397">IFERROR(INDEX(Queue_Subname_list!$K$3:$K$22,MATCH(1,($J397=Queue_Subname_list!$L$3:$L$22)*($K397=Queue_Subname_list!$M$3:$M$22)*($L397=Queue_Subname_list!$N$3:$N$22),0)),"Other")</f>
        <v>Battery</v>
      </c>
      <c r="T397" s="10">
        <f>IF(J397=Queue_Subname_list!$L$9,MIN(M397,P397),0)+IF(K397=Queue_Subname_list!$L$9,MIN(N397,P397),0)+IF(L397=Queue_Subname_list!$L$9,MIN(O397,P397),0)</f>
        <v>100</v>
      </c>
      <c r="U397" s="10">
        <f>IF(J397=Queue_Subname_list!$L$4,MIN(M397,P397),0)+IF(K397=Queue_Subname_list!$L$4,MIN(N397,P397),0)+IF(L397=Queue_Subname_list!$L$4,MIN(O397,P397),0)</f>
        <v>0</v>
      </c>
      <c r="V397" s="10">
        <f>IF(Q397="Energy Only",0,IF(S397="Wind Turbine",MIN(U397,P397),IF(OR(S397="Wind-Hybrid", S397="Wind-Solar-Hybrid"),MIN(MAX(P397-T397,0)/INDEX(Queue_Subname_list!$R$6:$T$6,1,MATCH(AH397,Queue_Subname_list!$R$4:$T$4,0)),U397),0)))</f>
        <v>0</v>
      </c>
      <c r="W397" s="10">
        <f t="shared" si="31"/>
        <v>0</v>
      </c>
      <c r="X397" s="10">
        <f>IF(AND(S397="Offshore Wind",OR(Q397="Full Capacity",Q397="Partial Capacity")),IF(J397=Queue_Subname_list!$L$5,M397,0)+IF(K397=Queue_Subname_list!$L$5,N397,0),0)</f>
        <v>0</v>
      </c>
      <c r="Y397" s="10">
        <f>IF(AND(S397="Offshore Wind",Q397="Energy Only"),IF(J397=Queue_Subname_list!$L$5,M397,0)+IF(K397=Queue_Subname_list!$L$5,N397,0),0)</f>
        <v>0</v>
      </c>
      <c r="Z397" s="10">
        <f>IF(J397=Queue_Subname_list!$L$8,MIN(M397,P397),0)+IF(K397=Queue_Subname_list!$L$8,MIN(N397,P397),0)+IF(L397=Queue_Subname_list!$L$8,MIN(O397,P397),0)</f>
        <v>0</v>
      </c>
      <c r="AA397" s="10">
        <f>IF(Q397="Energy Only",0,IF(S397="Solar",MIN(Z397,P397),IF(S397="Solar-Hybrid",MIN(MAX(P397-T397,0)/INDEX(Queue_Subname_list!$R$5:$T$5,1,MATCH(AH397,Queue_Subname_list!$R$4:$T$4,0)),MAX(P397-T397*0.5,0)/INDEX(Queue_Subname_list!$U$5:$W$5,1,MATCH(AH397,Queue_Subname_list!$U$4:$W$4,0)),Z397),0)))</f>
        <v>0</v>
      </c>
      <c r="AB397" s="10">
        <f t="shared" si="32"/>
        <v>0</v>
      </c>
      <c r="AC397" s="10">
        <f>IF(J397=Queue_Subname_list!$L$3,MIN(M397,P397),0)+IF(K397=Queue_Subname_list!$L$3,MIN(N397,P397),0)+IF(L397=Queue_Subname_list!$L$3,MIN(O397,P397),0)</f>
        <v>0</v>
      </c>
      <c r="AD397" s="10">
        <f t="shared" si="33"/>
        <v>0</v>
      </c>
      <c r="AE397" s="10" t="s">
        <v>101</v>
      </c>
      <c r="AF397" s="10" t="s">
        <v>55</v>
      </c>
      <c r="AG397" s="10" t="s">
        <v>88</v>
      </c>
      <c r="AH397" s="10" t="str">
        <f t="shared" si="34"/>
        <v>PGAE</v>
      </c>
      <c r="AI397" s="12" t="s">
        <v>828</v>
      </c>
      <c r="AJ397" s="12" t="str">
        <f>IFERROR(INDEX(Queue_Subname_list!$B$2:$B$598,MATCH($AI397,Queue_Subname_list!$A$2:$A$598,0),1),"not found")</f>
        <v>Lamont</v>
      </c>
      <c r="AK397" s="12">
        <f>IFERROR(INDEX(Queue_Subname_list!$C$2:$C$598,MATCH($AI397,Queue_Subname_list!$A$2:$A$598,0),1),"not found")</f>
        <v>115</v>
      </c>
      <c r="AL397" s="12" cm="1">
        <f t="array" ref="AL397">IFERROR(MATCH(1,($AJ397=Substation_Info!$B$5:$B$322)*($AK397=Substation_Info!$C$5:$C$322),0),"notfound")</f>
        <v>137</v>
      </c>
      <c r="AM397" s="12">
        <f>IF($AL397="notfound",IFERROR(INDEX(Queue_Subname_list!$D$2:$D$594,MATCH($AI397,Queue_Subname_list!$A$2:$A$594,0),1),"not found"),0)</f>
        <v>0</v>
      </c>
      <c r="AN397" s="12">
        <f>IF($AL397="notfound",IFERROR(INDEX(Queue_Subname_list!$E$2:$E$594,MATCH($AI397,Queue_Subname_list!$A$2:$A$594,0),1),"not found"),0)</f>
        <v>0</v>
      </c>
      <c r="AO397" s="12" t="str" cm="1">
        <f t="array" ref="AO397">IF(AM397=0, "N/A",IFERROR(MATCH(1,($AM397=Substation_Info!$B$5:$B$322)*($AN397=Substation_Info!$C$5:$C$322),0),"notfound"))</f>
        <v>N/A</v>
      </c>
      <c r="AP397" s="12">
        <f t="shared" si="35"/>
        <v>1</v>
      </c>
      <c r="AQ397" s="11">
        <v>45658.333333333299</v>
      </c>
      <c r="AR397" s="11">
        <v>45658.333333333299</v>
      </c>
      <c r="AS397" s="10" t="s">
        <v>82</v>
      </c>
      <c r="AT397" s="10"/>
      <c r="AU397" s="10"/>
      <c r="AV397" s="10" t="s">
        <v>82</v>
      </c>
      <c r="AW397" s="10"/>
    </row>
    <row r="398" spans="1:49" s="26" customFormat="1" ht="25" x14ac:dyDescent="0.25">
      <c r="A398" s="32" t="s">
        <v>859</v>
      </c>
      <c r="B398" s="10">
        <v>1995</v>
      </c>
      <c r="C398" s="11">
        <v>44292</v>
      </c>
      <c r="D398" s="11">
        <v>44301.291666666701</v>
      </c>
      <c r="E398" s="10" t="s">
        <v>49</v>
      </c>
      <c r="F398" s="10" t="s">
        <v>585</v>
      </c>
      <c r="G398" s="10" t="s">
        <v>63</v>
      </c>
      <c r="H398" s="10"/>
      <c r="I398" s="10"/>
      <c r="J398" s="10" t="s">
        <v>70</v>
      </c>
      <c r="K398" s="10"/>
      <c r="L398" s="10"/>
      <c r="M398" s="10">
        <v>201.8</v>
      </c>
      <c r="N398" s="10"/>
      <c r="O398" s="10"/>
      <c r="P398" s="10">
        <v>200</v>
      </c>
      <c r="Q398" s="10" t="s">
        <v>65</v>
      </c>
      <c r="R398" s="10"/>
      <c r="S398" s="10" t="str" cm="1">
        <f t="array" ref="S398">IFERROR(INDEX(Queue_Subname_list!$K$3:$K$22,MATCH(1,($J398=Queue_Subname_list!$L$3:$L$22)*($K398=Queue_Subname_list!$M$3:$M$22)*($L398=Queue_Subname_list!$N$3:$N$22),0)),"Other")</f>
        <v>Battery</v>
      </c>
      <c r="T398" s="10">
        <f>IF(J398=Queue_Subname_list!$L$9,MIN(M398,P398),0)+IF(K398=Queue_Subname_list!$L$9,MIN(N398,P398),0)+IF(L398=Queue_Subname_list!$L$9,MIN(O398,P398),0)</f>
        <v>200</v>
      </c>
      <c r="U398" s="10">
        <f>IF(J398=Queue_Subname_list!$L$4,MIN(M398,P398),0)+IF(K398=Queue_Subname_list!$L$4,MIN(N398,P398),0)+IF(L398=Queue_Subname_list!$L$4,MIN(O398,P398),0)</f>
        <v>0</v>
      </c>
      <c r="V398" s="10">
        <f>IF(Q398="Energy Only",0,IF(S398="Wind Turbine",MIN(U398,P398),IF(OR(S398="Wind-Hybrid", S398="Wind-Solar-Hybrid"),MIN(MAX(P398-T398,0)/INDEX(Queue_Subname_list!$R$6:$T$6,1,MATCH(AH398,Queue_Subname_list!$R$4:$T$4,0)),U398),0)))</f>
        <v>0</v>
      </c>
      <c r="W398" s="10">
        <f t="shared" si="31"/>
        <v>0</v>
      </c>
      <c r="X398" s="10">
        <f>IF(AND(S398="Offshore Wind",OR(Q398="Full Capacity",Q398="Partial Capacity")),IF(J398=Queue_Subname_list!$L$5,M398,0)+IF(K398=Queue_Subname_list!$L$5,N398,0),0)</f>
        <v>0</v>
      </c>
      <c r="Y398" s="10">
        <f>IF(AND(S398="Offshore Wind",Q398="Energy Only"),IF(J398=Queue_Subname_list!$L$5,M398,0)+IF(K398=Queue_Subname_list!$L$5,N398,0),0)</f>
        <v>0</v>
      </c>
      <c r="Z398" s="10">
        <f>IF(J398=Queue_Subname_list!$L$8,MIN(M398,P398),0)+IF(K398=Queue_Subname_list!$L$8,MIN(N398,P398),0)+IF(L398=Queue_Subname_list!$L$8,MIN(O398,P398),0)</f>
        <v>0</v>
      </c>
      <c r="AA398" s="10">
        <f>IF(Q398="Energy Only",0,IF(S398="Solar",MIN(Z398,P398),IF(S398="Solar-Hybrid",MIN(MAX(P398-T398,0)/INDEX(Queue_Subname_list!$R$5:$T$5,1,MATCH(AH398,Queue_Subname_list!$R$4:$T$4,0)),MAX(P398-T398*0.5,0)/INDEX(Queue_Subname_list!$U$5:$W$5,1,MATCH(AH398,Queue_Subname_list!$U$4:$W$4,0)),Z398),0)))</f>
        <v>0</v>
      </c>
      <c r="AB398" s="10">
        <f t="shared" si="32"/>
        <v>0</v>
      </c>
      <c r="AC398" s="10">
        <f>IF(J398=Queue_Subname_list!$L$3,MIN(M398,P398),0)+IF(K398=Queue_Subname_list!$L$3,MIN(N398,P398),0)+IF(L398=Queue_Subname_list!$L$3,MIN(O398,P398),0)</f>
        <v>0</v>
      </c>
      <c r="AD398" s="10">
        <f t="shared" si="33"/>
        <v>0</v>
      </c>
      <c r="AE398" s="10" t="s">
        <v>101</v>
      </c>
      <c r="AF398" s="10" t="s">
        <v>55</v>
      </c>
      <c r="AG398" s="10" t="s">
        <v>88</v>
      </c>
      <c r="AH398" s="10" t="str">
        <f t="shared" si="34"/>
        <v>PGAE</v>
      </c>
      <c r="AI398" s="12" t="s">
        <v>860</v>
      </c>
      <c r="AJ398" s="12" t="str">
        <f>IFERROR(INDEX(Queue_Subname_list!$B$2:$B$598,MATCH($AI398,Queue_Subname_list!$A$2:$A$598,0),1),"not found")</f>
        <v>Kern Power</v>
      </c>
      <c r="AK398" s="12">
        <f>IFERROR(INDEX(Queue_Subname_list!$C$2:$C$598,MATCH($AI398,Queue_Subname_list!$A$2:$A$598,0),1),"not found")</f>
        <v>115</v>
      </c>
      <c r="AL398" s="12" cm="1">
        <f t="array" ref="AL398">IFERROR(MATCH(1,($AJ398=Substation_Info!$B$5:$B$322)*($AK398=Substation_Info!$C$5:$C$322),0),"notfound")</f>
        <v>129</v>
      </c>
      <c r="AM398" s="12">
        <f>IF($AL398="notfound",IFERROR(INDEX(Queue_Subname_list!$D$2:$D$594,MATCH($AI398,Queue_Subname_list!$A$2:$A$594,0),1),"not found"),0)</f>
        <v>0</v>
      </c>
      <c r="AN398" s="12">
        <f>IF($AL398="notfound",IFERROR(INDEX(Queue_Subname_list!$E$2:$E$594,MATCH($AI398,Queue_Subname_list!$A$2:$A$594,0),1),"not found"),0)</f>
        <v>0</v>
      </c>
      <c r="AO398" s="12" t="str" cm="1">
        <f t="array" ref="AO398">IF(AM398=0, "N/A",IFERROR(MATCH(1,($AM398=Substation_Info!$B$5:$B$322)*($AN398=Substation_Info!$C$5:$C$322),0),"notfound"))</f>
        <v>N/A</v>
      </c>
      <c r="AP398" s="12">
        <f t="shared" si="35"/>
        <v>1</v>
      </c>
      <c r="AQ398" s="11">
        <v>45658.333333333299</v>
      </c>
      <c r="AR398" s="11">
        <v>45658.333333333299</v>
      </c>
      <c r="AS398" s="10" t="s">
        <v>82</v>
      </c>
      <c r="AT398" s="10"/>
      <c r="AU398" s="10"/>
      <c r="AV398" s="10" t="s">
        <v>82</v>
      </c>
      <c r="AW398" s="10"/>
    </row>
    <row r="399" spans="1:49" s="26" customFormat="1" ht="25" x14ac:dyDescent="0.25">
      <c r="A399" s="32" t="s">
        <v>861</v>
      </c>
      <c r="B399" s="10">
        <v>1996</v>
      </c>
      <c r="C399" s="11">
        <v>44293</v>
      </c>
      <c r="D399" s="11">
        <v>44301.291666666701</v>
      </c>
      <c r="E399" s="10" t="s">
        <v>49</v>
      </c>
      <c r="F399" s="10" t="s">
        <v>585</v>
      </c>
      <c r="G399" s="10" t="s">
        <v>63</v>
      </c>
      <c r="H399" s="10"/>
      <c r="I399" s="10"/>
      <c r="J399" s="10" t="s">
        <v>70</v>
      </c>
      <c r="K399" s="10"/>
      <c r="L399" s="10"/>
      <c r="M399" s="10">
        <v>76.5</v>
      </c>
      <c r="N399" s="10"/>
      <c r="O399" s="10"/>
      <c r="P399" s="10">
        <v>75</v>
      </c>
      <c r="Q399" s="10" t="s">
        <v>65</v>
      </c>
      <c r="R399" s="10"/>
      <c r="S399" s="10" t="str" cm="1">
        <f t="array" ref="S399">IFERROR(INDEX(Queue_Subname_list!$K$3:$K$22,MATCH(1,($J399=Queue_Subname_list!$L$3:$L$22)*($K399=Queue_Subname_list!$M$3:$M$22)*($L399=Queue_Subname_list!$N$3:$N$22),0)),"Other")</f>
        <v>Battery</v>
      </c>
      <c r="T399" s="10">
        <f>IF(J399=Queue_Subname_list!$L$9,MIN(M399,P399),0)+IF(K399=Queue_Subname_list!$L$9,MIN(N399,P399),0)+IF(L399=Queue_Subname_list!$L$9,MIN(O399,P399),0)</f>
        <v>75</v>
      </c>
      <c r="U399" s="10">
        <f>IF(J399=Queue_Subname_list!$L$4,MIN(M399,P399),0)+IF(K399=Queue_Subname_list!$L$4,MIN(N399,P399),0)+IF(L399=Queue_Subname_list!$L$4,MIN(O399,P399),0)</f>
        <v>0</v>
      </c>
      <c r="V399" s="10">
        <f>IF(Q399="Energy Only",0,IF(S399="Wind Turbine",MIN(U399,P399),IF(OR(S399="Wind-Hybrid", S399="Wind-Solar-Hybrid"),MIN(MAX(P399-T399,0)/INDEX(Queue_Subname_list!$R$6:$T$6,1,MATCH(AH399,Queue_Subname_list!$R$4:$T$4,0)),U399),0)))</f>
        <v>0</v>
      </c>
      <c r="W399" s="10">
        <f t="shared" si="31"/>
        <v>0</v>
      </c>
      <c r="X399" s="10">
        <f>IF(AND(S399="Offshore Wind",OR(Q399="Full Capacity",Q399="Partial Capacity")),IF(J399=Queue_Subname_list!$L$5,M399,0)+IF(K399=Queue_Subname_list!$L$5,N399,0),0)</f>
        <v>0</v>
      </c>
      <c r="Y399" s="10">
        <f>IF(AND(S399="Offshore Wind",Q399="Energy Only"),IF(J399=Queue_Subname_list!$L$5,M399,0)+IF(K399=Queue_Subname_list!$L$5,N399,0),0)</f>
        <v>0</v>
      </c>
      <c r="Z399" s="10">
        <f>IF(J399=Queue_Subname_list!$L$8,MIN(M399,P399),0)+IF(K399=Queue_Subname_list!$L$8,MIN(N399,P399),0)+IF(L399=Queue_Subname_list!$L$8,MIN(O399,P399),0)</f>
        <v>0</v>
      </c>
      <c r="AA399" s="10">
        <f>IF(Q399="Energy Only",0,IF(S399="Solar",MIN(Z399,P399),IF(S399="Solar-Hybrid",MIN(MAX(P399-T399,0)/INDEX(Queue_Subname_list!$R$5:$T$5,1,MATCH(AH399,Queue_Subname_list!$R$4:$T$4,0)),MAX(P399-T399*0.5,0)/INDEX(Queue_Subname_list!$U$5:$W$5,1,MATCH(AH399,Queue_Subname_list!$U$4:$W$4,0)),Z399),0)))</f>
        <v>0</v>
      </c>
      <c r="AB399" s="10">
        <f t="shared" si="32"/>
        <v>0</v>
      </c>
      <c r="AC399" s="10">
        <f>IF(J399=Queue_Subname_list!$L$3,MIN(M399,P399),0)+IF(K399=Queue_Subname_list!$L$3,MIN(N399,P399),0)+IF(L399=Queue_Subname_list!$L$3,MIN(O399,P399),0)</f>
        <v>0</v>
      </c>
      <c r="AD399" s="10">
        <f t="shared" si="33"/>
        <v>0</v>
      </c>
      <c r="AE399" s="10" t="s">
        <v>101</v>
      </c>
      <c r="AF399" s="10" t="s">
        <v>55</v>
      </c>
      <c r="AG399" s="10" t="s">
        <v>88</v>
      </c>
      <c r="AH399" s="10" t="str">
        <f t="shared" si="34"/>
        <v>PGAE</v>
      </c>
      <c r="AI399" s="12" t="s">
        <v>828</v>
      </c>
      <c r="AJ399" s="12" t="str">
        <f>IFERROR(INDEX(Queue_Subname_list!$B$2:$B$598,MATCH($AI399,Queue_Subname_list!$A$2:$A$598,0),1),"not found")</f>
        <v>Lamont</v>
      </c>
      <c r="AK399" s="12">
        <f>IFERROR(INDEX(Queue_Subname_list!$C$2:$C$598,MATCH($AI399,Queue_Subname_list!$A$2:$A$598,0),1),"not found")</f>
        <v>115</v>
      </c>
      <c r="AL399" s="12" cm="1">
        <f t="array" ref="AL399">IFERROR(MATCH(1,($AJ399=Substation_Info!$B$5:$B$322)*($AK399=Substation_Info!$C$5:$C$322),0),"notfound")</f>
        <v>137</v>
      </c>
      <c r="AM399" s="12">
        <f>IF($AL399="notfound",IFERROR(INDEX(Queue_Subname_list!$D$2:$D$594,MATCH($AI399,Queue_Subname_list!$A$2:$A$594,0),1),"not found"),0)</f>
        <v>0</v>
      </c>
      <c r="AN399" s="12">
        <f>IF($AL399="notfound",IFERROR(INDEX(Queue_Subname_list!$E$2:$E$594,MATCH($AI399,Queue_Subname_list!$A$2:$A$594,0),1),"not found"),0)</f>
        <v>0</v>
      </c>
      <c r="AO399" s="12" t="str" cm="1">
        <f t="array" ref="AO399">IF(AM399=0, "N/A",IFERROR(MATCH(1,($AM399=Substation_Info!$B$5:$B$322)*($AN399=Substation_Info!$C$5:$C$322),0),"notfound"))</f>
        <v>N/A</v>
      </c>
      <c r="AP399" s="12">
        <f t="shared" si="35"/>
        <v>1</v>
      </c>
      <c r="AQ399" s="11">
        <v>45809.291666666701</v>
      </c>
      <c r="AR399" s="11">
        <v>45809.291666666701</v>
      </c>
      <c r="AS399" s="10" t="s">
        <v>82</v>
      </c>
      <c r="AT399" s="10"/>
      <c r="AU399" s="10"/>
      <c r="AV399" s="10" t="s">
        <v>82</v>
      </c>
      <c r="AW399" s="10"/>
    </row>
    <row r="400" spans="1:49" s="26" customFormat="1" ht="25" x14ac:dyDescent="0.25">
      <c r="A400" s="32" t="s">
        <v>862</v>
      </c>
      <c r="B400" s="10">
        <v>1997</v>
      </c>
      <c r="C400" s="11">
        <v>44295</v>
      </c>
      <c r="D400" s="11">
        <v>44301.291666666701</v>
      </c>
      <c r="E400" s="10" t="s">
        <v>49</v>
      </c>
      <c r="F400" s="10" t="s">
        <v>585</v>
      </c>
      <c r="G400" s="10" t="s">
        <v>63</v>
      </c>
      <c r="H400" s="10"/>
      <c r="I400" s="10"/>
      <c r="J400" s="10" t="s">
        <v>70</v>
      </c>
      <c r="K400" s="10"/>
      <c r="L400" s="10"/>
      <c r="M400" s="10">
        <v>406.142</v>
      </c>
      <c r="N400" s="10"/>
      <c r="O400" s="10"/>
      <c r="P400" s="10">
        <v>400</v>
      </c>
      <c r="Q400" s="10" t="s">
        <v>65</v>
      </c>
      <c r="R400" s="10"/>
      <c r="S400" s="10" t="str" cm="1">
        <f t="array" ref="S400">IFERROR(INDEX(Queue_Subname_list!$K$3:$K$22,MATCH(1,($J400=Queue_Subname_list!$L$3:$L$22)*($K400=Queue_Subname_list!$M$3:$M$22)*($L400=Queue_Subname_list!$N$3:$N$22),0)),"Other")</f>
        <v>Battery</v>
      </c>
      <c r="T400" s="10">
        <f>IF(J400=Queue_Subname_list!$L$9,MIN(M400,P400),0)+IF(K400=Queue_Subname_list!$L$9,MIN(N400,P400),0)+IF(L400=Queue_Subname_list!$L$9,MIN(O400,P400),0)</f>
        <v>400</v>
      </c>
      <c r="U400" s="10">
        <f>IF(J400=Queue_Subname_list!$L$4,MIN(M400,P400),0)+IF(K400=Queue_Subname_list!$L$4,MIN(N400,P400),0)+IF(L400=Queue_Subname_list!$L$4,MIN(O400,P400),0)</f>
        <v>0</v>
      </c>
      <c r="V400" s="10">
        <f>IF(Q400="Energy Only",0,IF(S400="Wind Turbine",MIN(U400,P400),IF(OR(S400="Wind-Hybrid", S400="Wind-Solar-Hybrid"),MIN(MAX(P400-T400,0)/INDEX(Queue_Subname_list!$R$6:$T$6,1,MATCH(AH400,Queue_Subname_list!$R$4:$T$4,0)),U400),0)))</f>
        <v>0</v>
      </c>
      <c r="W400" s="10">
        <f t="shared" si="31"/>
        <v>0</v>
      </c>
      <c r="X400" s="10">
        <f>IF(AND(S400="Offshore Wind",OR(Q400="Full Capacity",Q400="Partial Capacity")),IF(J400=Queue_Subname_list!$L$5,M400,0)+IF(K400=Queue_Subname_list!$L$5,N400,0),0)</f>
        <v>0</v>
      </c>
      <c r="Y400" s="10">
        <f>IF(AND(S400="Offshore Wind",Q400="Energy Only"),IF(J400=Queue_Subname_list!$L$5,M400,0)+IF(K400=Queue_Subname_list!$L$5,N400,0),0)</f>
        <v>0</v>
      </c>
      <c r="Z400" s="10">
        <f>IF(J400=Queue_Subname_list!$L$8,MIN(M400,P400),0)+IF(K400=Queue_Subname_list!$L$8,MIN(N400,P400),0)+IF(L400=Queue_Subname_list!$L$8,MIN(O400,P400),0)</f>
        <v>0</v>
      </c>
      <c r="AA400" s="10">
        <f>IF(Q400="Energy Only",0,IF(S400="Solar",MIN(Z400,P400),IF(S400="Solar-Hybrid",MIN(MAX(P400-T400,0)/INDEX(Queue_Subname_list!$R$5:$T$5,1,MATCH(AH400,Queue_Subname_list!$R$4:$T$4,0)),MAX(P400-T400*0.5,0)/INDEX(Queue_Subname_list!$U$5:$W$5,1,MATCH(AH400,Queue_Subname_list!$U$4:$W$4,0)),Z400),0)))</f>
        <v>0</v>
      </c>
      <c r="AB400" s="10">
        <f t="shared" si="32"/>
        <v>0</v>
      </c>
      <c r="AC400" s="10">
        <f>IF(J400=Queue_Subname_list!$L$3,MIN(M400,P400),0)+IF(K400=Queue_Subname_list!$L$3,MIN(N400,P400),0)+IF(L400=Queue_Subname_list!$L$3,MIN(O400,P400),0)</f>
        <v>0</v>
      </c>
      <c r="AD400" s="10">
        <f t="shared" si="33"/>
        <v>0</v>
      </c>
      <c r="AE400" s="10" t="s">
        <v>340</v>
      </c>
      <c r="AF400" s="10" t="s">
        <v>55</v>
      </c>
      <c r="AG400" s="10" t="s">
        <v>88</v>
      </c>
      <c r="AH400" s="10" t="str">
        <f t="shared" si="34"/>
        <v>PGAE</v>
      </c>
      <c r="AI400" s="12" t="s">
        <v>863</v>
      </c>
      <c r="AJ400" s="12" t="str">
        <f>IFERROR(INDEX(Queue_Subname_list!$B$2:$B$598,MATCH($AI400,Queue_Subname_list!$A$2:$A$598,0),1),"not found")</f>
        <v>Caliente</v>
      </c>
      <c r="AK400" s="12">
        <f>IFERROR(INDEX(Queue_Subname_list!$C$2:$C$598,MATCH($AI400,Queue_Subname_list!$A$2:$A$598,0),1),"not found")</f>
        <v>230</v>
      </c>
      <c r="AL400" s="12" cm="1">
        <f t="array" ref="AL400">IFERROR(MATCH(1,($AJ400=Substation_Info!$B$5:$B$322)*($AK400=Substation_Info!$C$5:$C$322),0),"notfound")</f>
        <v>26</v>
      </c>
      <c r="AM400" s="12">
        <f>IF($AL400="notfound",IFERROR(INDEX(Queue_Subname_list!$D$2:$D$594,MATCH($AI400,Queue_Subname_list!$A$2:$A$594,0),1),"not found"),0)</f>
        <v>0</v>
      </c>
      <c r="AN400" s="12">
        <f>IF($AL400="notfound",IFERROR(INDEX(Queue_Subname_list!$E$2:$E$594,MATCH($AI400,Queue_Subname_list!$A$2:$A$594,0),1),"not found"),0)</f>
        <v>0</v>
      </c>
      <c r="AO400" s="12" t="str" cm="1">
        <f t="array" ref="AO400">IF(AM400=0, "N/A",IFERROR(MATCH(1,($AM400=Substation_Info!$B$5:$B$322)*($AN400=Substation_Info!$C$5:$C$322),0),"notfound"))</f>
        <v>N/A</v>
      </c>
      <c r="AP400" s="12">
        <f t="shared" si="35"/>
        <v>1</v>
      </c>
      <c r="AQ400" s="11">
        <v>45383.291666666701</v>
      </c>
      <c r="AR400" s="11">
        <v>45383.291666666701</v>
      </c>
      <c r="AS400" s="10" t="s">
        <v>82</v>
      </c>
      <c r="AT400" s="10"/>
      <c r="AU400" s="10"/>
      <c r="AV400" s="10" t="s">
        <v>82</v>
      </c>
      <c r="AW400" s="10"/>
    </row>
    <row r="401" spans="1:49" s="26" customFormat="1" ht="25" x14ac:dyDescent="0.25">
      <c r="A401" s="32" t="s">
        <v>864</v>
      </c>
      <c r="B401" s="10">
        <v>1998</v>
      </c>
      <c r="C401" s="11">
        <v>44293</v>
      </c>
      <c r="D401" s="11">
        <v>44301.291666666701</v>
      </c>
      <c r="E401" s="10" t="s">
        <v>49</v>
      </c>
      <c r="F401" s="10" t="s">
        <v>585</v>
      </c>
      <c r="G401" s="10" t="s">
        <v>63</v>
      </c>
      <c r="H401" s="10" t="s">
        <v>51</v>
      </c>
      <c r="I401" s="10"/>
      <c r="J401" s="10" t="s">
        <v>70</v>
      </c>
      <c r="K401" s="10" t="s">
        <v>4331</v>
      </c>
      <c r="L401" s="10"/>
      <c r="M401" s="10">
        <v>756.05399999999997</v>
      </c>
      <c r="N401" s="10">
        <v>1518.472</v>
      </c>
      <c r="O401" s="10"/>
      <c r="P401" s="10">
        <v>1500</v>
      </c>
      <c r="Q401" s="10" t="s">
        <v>65</v>
      </c>
      <c r="R401" s="10" t="s">
        <v>53</v>
      </c>
      <c r="S401" s="10" t="str" cm="1">
        <f t="array" ref="S401">IFERROR(INDEX(Queue_Subname_list!$K$3:$K$22,MATCH(1,($J401=Queue_Subname_list!$L$3:$L$22)*($K401=Queue_Subname_list!$M$3:$M$22)*($L401=Queue_Subname_list!$N$3:$N$22),0)),"Other")</f>
        <v>Offshore Wind</v>
      </c>
      <c r="T401" s="10">
        <f>IF(J401=Queue_Subname_list!$L$9,MIN(M401,P401),0)+IF(K401=Queue_Subname_list!$L$9,MIN(N401,P401),0)+IF(L401=Queue_Subname_list!$L$9,MIN(O401,P401),0)</f>
        <v>756.05399999999997</v>
      </c>
      <c r="U401" s="10">
        <f>IF(J401=Queue_Subname_list!$L$4,MIN(M401,P401),0)+IF(K401=Queue_Subname_list!$L$4,MIN(N401,P401),0)+IF(L401=Queue_Subname_list!$L$4,MIN(O401,P401),0)</f>
        <v>0</v>
      </c>
      <c r="V401" s="10">
        <f>IF(Q401="Energy Only",0,IF(S401="Wind Turbine",MIN(U401,P401),IF(OR(S401="Wind-Hybrid", S401="Wind-Solar-Hybrid"),MIN(MAX(P401-T401,0)/INDEX(Queue_Subname_list!$R$6:$T$6,1,MATCH(AH401,Queue_Subname_list!$R$4:$T$4,0)),U401),0)))</f>
        <v>0</v>
      </c>
      <c r="W401" s="10">
        <f t="shared" si="31"/>
        <v>0</v>
      </c>
      <c r="X401" s="10">
        <f>IF(AND(S401="Offshore Wind",OR(Q401="Full Capacity",Q401="Partial Capacity")),IF(J401=Queue_Subname_list!$L$5,M401,0)+IF(K401=Queue_Subname_list!$L$5,N401,0),0)</f>
        <v>1518.472</v>
      </c>
      <c r="Y401" s="10">
        <f>IF(AND(S401="Offshore Wind",Q401="Energy Only"),IF(J401=Queue_Subname_list!$L$5,M401,0)+IF(K401=Queue_Subname_list!$L$5,N401,0),0)</f>
        <v>0</v>
      </c>
      <c r="Z401" s="10">
        <f>IF(J401=Queue_Subname_list!$L$8,MIN(M401,P401),0)+IF(K401=Queue_Subname_list!$L$8,MIN(N401,P401),0)+IF(L401=Queue_Subname_list!$L$8,MIN(O401,P401),0)</f>
        <v>0</v>
      </c>
      <c r="AA401" s="10">
        <f>IF(Q401="Energy Only",0,IF(S401="Solar",MIN(Z401,P401),IF(S401="Solar-Hybrid",MIN(MAX(P401-T401,0)/INDEX(Queue_Subname_list!$R$5:$T$5,1,MATCH(AH401,Queue_Subname_list!$R$4:$T$4,0)),MAX(P401-T401*0.5,0)/INDEX(Queue_Subname_list!$U$5:$W$5,1,MATCH(AH401,Queue_Subname_list!$U$4:$W$4,0)),Z401),0)))</f>
        <v>0</v>
      </c>
      <c r="AB401" s="10">
        <f t="shared" si="32"/>
        <v>0</v>
      </c>
      <c r="AC401" s="10">
        <f>IF(J401=Queue_Subname_list!$L$3,MIN(M401,P401),0)+IF(K401=Queue_Subname_list!$L$3,MIN(N401,P401),0)+IF(L401=Queue_Subname_list!$L$3,MIN(O401,P401),0)</f>
        <v>0</v>
      </c>
      <c r="AD401" s="10">
        <f t="shared" si="33"/>
        <v>0</v>
      </c>
      <c r="AE401" s="10" t="s">
        <v>340</v>
      </c>
      <c r="AF401" s="10" t="s">
        <v>55</v>
      </c>
      <c r="AG401" s="10" t="s">
        <v>88</v>
      </c>
      <c r="AH401" s="10" t="str">
        <f t="shared" si="34"/>
        <v>PGAE</v>
      </c>
      <c r="AI401" s="12" t="s">
        <v>865</v>
      </c>
      <c r="AJ401" s="12" t="str">
        <f>IFERROR(INDEX(Queue_Subname_list!$B$2:$B$598,MATCH($AI401,Queue_Subname_list!$A$2:$A$598,0),1),"not found")</f>
        <v>Diablo</v>
      </c>
      <c r="AK401" s="12">
        <f>IFERROR(INDEX(Queue_Subname_list!$C$2:$C$598,MATCH($AI401,Queue_Subname_list!$A$2:$A$598,0),1),"not found")</f>
        <v>500</v>
      </c>
      <c r="AL401" s="12" cm="1">
        <f t="array" ref="AL401">IFERROR(MATCH(1,($AJ401=Substation_Info!$B$5:$B$322)*($AK401=Substation_Info!$C$5:$C$322),0),"notfound")</f>
        <v>64</v>
      </c>
      <c r="AM401" s="12">
        <f>IF($AL401="notfound",IFERROR(INDEX(Queue_Subname_list!$D$2:$D$594,MATCH($AI401,Queue_Subname_list!$A$2:$A$594,0),1),"not found"),0)</f>
        <v>0</v>
      </c>
      <c r="AN401" s="12">
        <f>IF($AL401="notfound",IFERROR(INDEX(Queue_Subname_list!$E$2:$E$594,MATCH($AI401,Queue_Subname_list!$A$2:$A$594,0),1),"not found"),0)</f>
        <v>0</v>
      </c>
      <c r="AO401" s="12" t="str" cm="1">
        <f t="array" ref="AO401">IF(AM401=0, "N/A",IFERROR(MATCH(1,($AM401=Substation_Info!$B$5:$B$322)*($AN401=Substation_Info!$C$5:$C$322),0),"notfound"))</f>
        <v>N/A</v>
      </c>
      <c r="AP401" s="12">
        <f t="shared" si="35"/>
        <v>1</v>
      </c>
      <c r="AQ401" s="11">
        <v>46844.291666666701</v>
      </c>
      <c r="AR401" s="11">
        <v>46844.291666666701</v>
      </c>
      <c r="AS401" s="10" t="s">
        <v>82</v>
      </c>
      <c r="AT401" s="10"/>
      <c r="AU401" s="10"/>
      <c r="AV401" s="10" t="s">
        <v>82</v>
      </c>
      <c r="AW401" s="10"/>
    </row>
    <row r="402" spans="1:49" s="26" customFormat="1" ht="25" x14ac:dyDescent="0.25">
      <c r="A402" s="32" t="s">
        <v>866</v>
      </c>
      <c r="B402" s="10">
        <v>2000</v>
      </c>
      <c r="C402" s="11">
        <v>44294</v>
      </c>
      <c r="D402" s="11">
        <v>44301.291666666701</v>
      </c>
      <c r="E402" s="10" t="s">
        <v>49</v>
      </c>
      <c r="F402" s="10" t="s">
        <v>585</v>
      </c>
      <c r="G402" s="10" t="s">
        <v>63</v>
      </c>
      <c r="H402" s="10" t="s">
        <v>74</v>
      </c>
      <c r="I402" s="10"/>
      <c r="J402" s="10" t="s">
        <v>70</v>
      </c>
      <c r="K402" s="10" t="s">
        <v>75</v>
      </c>
      <c r="L402" s="10"/>
      <c r="M402" s="10">
        <v>113.325</v>
      </c>
      <c r="N402" s="10">
        <v>113.325</v>
      </c>
      <c r="O402" s="10"/>
      <c r="P402" s="10">
        <v>110</v>
      </c>
      <c r="Q402" s="10" t="s">
        <v>65</v>
      </c>
      <c r="R402" s="10" t="s">
        <v>53</v>
      </c>
      <c r="S402" s="10" t="str" cm="1">
        <f t="array" ref="S402">IFERROR(INDEX(Queue_Subname_list!$K$3:$K$22,MATCH(1,($J402=Queue_Subname_list!$L$3:$L$22)*($K402=Queue_Subname_list!$M$3:$M$22)*($L402=Queue_Subname_list!$N$3:$N$22),0)),"Other")</f>
        <v>Solar-Hybrid</v>
      </c>
      <c r="T402" s="10">
        <f>IF(J402=Queue_Subname_list!$L$9,MIN(M402,P402),0)+IF(K402=Queue_Subname_list!$L$9,MIN(N402,P402),0)+IF(L402=Queue_Subname_list!$L$9,MIN(O402,P402),0)</f>
        <v>110</v>
      </c>
      <c r="U402" s="10">
        <f>IF(J402=Queue_Subname_list!$L$4,MIN(M402,P402),0)+IF(K402=Queue_Subname_list!$L$4,MIN(N402,P402),0)+IF(L402=Queue_Subname_list!$L$4,MIN(O402,P402),0)</f>
        <v>0</v>
      </c>
      <c r="V402" s="10">
        <f>IF(Q402="Energy Only",0,IF(S402="Wind Turbine",MIN(U402,P402),IF(OR(S402="Wind-Hybrid", S402="Wind-Solar-Hybrid"),MIN(MAX(P402-T402,0)/INDEX(Queue_Subname_list!$R$6:$T$6,1,MATCH(AH402,Queue_Subname_list!$R$4:$T$4,0)),U402),0)))</f>
        <v>0</v>
      </c>
      <c r="W402" s="10">
        <f t="shared" si="31"/>
        <v>0</v>
      </c>
      <c r="X402" s="10">
        <f>IF(AND(S402="Offshore Wind",OR(Q402="Full Capacity",Q402="Partial Capacity")),IF(J402=Queue_Subname_list!$L$5,M402,0)+IF(K402=Queue_Subname_list!$L$5,N402,0),0)</f>
        <v>0</v>
      </c>
      <c r="Y402" s="10">
        <f>IF(AND(S402="Offshore Wind",Q402="Energy Only"),IF(J402=Queue_Subname_list!$L$5,M402,0)+IF(K402=Queue_Subname_list!$L$5,N402,0),0)</f>
        <v>0</v>
      </c>
      <c r="Z402" s="10">
        <f>IF(J402=Queue_Subname_list!$L$8,MIN(M402,P402),0)+IF(K402=Queue_Subname_list!$L$8,MIN(N402,P402),0)+IF(L402=Queue_Subname_list!$L$8,MIN(O402,P402),0)</f>
        <v>110</v>
      </c>
      <c r="AA402" s="10">
        <f>IF(Q402="Energy Only",0,IF(S402="Solar",MIN(Z402,P402),IF(S402="Solar-Hybrid",MIN(MAX(P402-T402,0)/INDEX(Queue_Subname_list!$R$5:$T$5,1,MATCH(AH402,Queue_Subname_list!$R$4:$T$4,0)),MAX(P402-T402*0.5,0)/INDEX(Queue_Subname_list!$U$5:$W$5,1,MATCH(AH402,Queue_Subname_list!$U$4:$W$4,0)),Z402),0)))</f>
        <v>0</v>
      </c>
      <c r="AB402" s="10">
        <f t="shared" si="32"/>
        <v>110</v>
      </c>
      <c r="AC402" s="10">
        <f>IF(J402=Queue_Subname_list!$L$3,MIN(M402,P402),0)+IF(K402=Queue_Subname_list!$L$3,MIN(N402,P402),0)+IF(L402=Queue_Subname_list!$L$3,MIN(O402,P402),0)</f>
        <v>0</v>
      </c>
      <c r="AD402" s="10">
        <f t="shared" si="33"/>
        <v>0</v>
      </c>
      <c r="AE402" s="10" t="s">
        <v>101</v>
      </c>
      <c r="AF402" s="10" t="s">
        <v>55</v>
      </c>
      <c r="AG402" s="10" t="s">
        <v>88</v>
      </c>
      <c r="AH402" s="10" t="str">
        <f t="shared" si="34"/>
        <v>PGAE</v>
      </c>
      <c r="AI402" s="12" t="s">
        <v>867</v>
      </c>
      <c r="AJ402" s="12" t="str">
        <f>IFERROR(INDEX(Queue_Subname_list!$B$2:$B$598,MATCH($AI402,Queue_Subname_list!$A$2:$A$598,0),1),"not found")</f>
        <v>Berranda C</v>
      </c>
      <c r="AK402" s="12">
        <f>IFERROR(INDEX(Queue_Subname_list!$C$2:$C$598,MATCH($AI402,Queue_Subname_list!$A$2:$A$598,0),1),"not found")</f>
        <v>70</v>
      </c>
      <c r="AL402" s="12" t="str" cm="1">
        <f t="array" ref="AL402">IFERROR(MATCH(1,($AJ402=Substation_Info!$B$5:$B$322)*($AK402=Substation_Info!$C$5:$C$322),0),"notfound")</f>
        <v>notfound</v>
      </c>
      <c r="AM402" s="12" t="str">
        <f>IF($AL402="notfound",IFERROR(INDEX(Queue_Subname_list!$D$2:$D$594,MATCH($AI402,Queue_Subname_list!$A$2:$A$594,0),1),"not found"),0)</f>
        <v>Arco</v>
      </c>
      <c r="AN402" s="12">
        <f>IF($AL402="notfound",IFERROR(INDEX(Queue_Subname_list!$E$2:$E$594,MATCH($AI402,Queue_Subname_list!$A$2:$A$594,0),1),"not found"),0)</f>
        <v>230</v>
      </c>
      <c r="AO402" s="12" cm="1">
        <f t="array" ref="AO402">IF(AM402=0, "N/A",IFERROR(MATCH(1,($AM402=Substation_Info!$B$5:$B$322)*($AN402=Substation_Info!$C$5:$C$322),0),"notfound"))</f>
        <v>6</v>
      </c>
      <c r="AP402" s="12">
        <f t="shared" si="35"/>
        <v>1</v>
      </c>
      <c r="AQ402" s="11">
        <v>45595.291666666701</v>
      </c>
      <c r="AR402" s="11">
        <v>45595.291666666701</v>
      </c>
      <c r="AS402" s="10" t="s">
        <v>82</v>
      </c>
      <c r="AT402" s="10"/>
      <c r="AU402" s="10"/>
      <c r="AV402" s="10" t="s">
        <v>82</v>
      </c>
      <c r="AW402" s="10"/>
    </row>
    <row r="403" spans="1:49" s="26" customFormat="1" ht="25" x14ac:dyDescent="0.25">
      <c r="A403" s="32" t="s">
        <v>868</v>
      </c>
      <c r="B403" s="10">
        <v>2001</v>
      </c>
      <c r="C403" s="11">
        <v>44296</v>
      </c>
      <c r="D403" s="11">
        <v>44301.291666666701</v>
      </c>
      <c r="E403" s="10" t="s">
        <v>49</v>
      </c>
      <c r="F403" s="10" t="s">
        <v>585</v>
      </c>
      <c r="G403" s="10" t="s">
        <v>63</v>
      </c>
      <c r="H403" s="10"/>
      <c r="I403" s="10"/>
      <c r="J403" s="10" t="s">
        <v>70</v>
      </c>
      <c r="K403" s="10"/>
      <c r="L403" s="10"/>
      <c r="M403" s="10">
        <v>114.264</v>
      </c>
      <c r="N403" s="10"/>
      <c r="O403" s="10"/>
      <c r="P403" s="10">
        <v>110</v>
      </c>
      <c r="Q403" s="10" t="s">
        <v>65</v>
      </c>
      <c r="R403" s="10"/>
      <c r="S403" s="10" t="str" cm="1">
        <f t="array" ref="S403">IFERROR(INDEX(Queue_Subname_list!$K$3:$K$22,MATCH(1,($J403=Queue_Subname_list!$L$3:$L$22)*($K403=Queue_Subname_list!$M$3:$M$22)*($L403=Queue_Subname_list!$N$3:$N$22),0)),"Other")</f>
        <v>Battery</v>
      </c>
      <c r="T403" s="10">
        <f>IF(J403=Queue_Subname_list!$L$9,MIN(M403,P403),0)+IF(K403=Queue_Subname_list!$L$9,MIN(N403,P403),0)+IF(L403=Queue_Subname_list!$L$9,MIN(O403,P403),0)</f>
        <v>110</v>
      </c>
      <c r="U403" s="10">
        <f>IF(J403=Queue_Subname_list!$L$4,MIN(M403,P403),0)+IF(K403=Queue_Subname_list!$L$4,MIN(N403,P403),0)+IF(L403=Queue_Subname_list!$L$4,MIN(O403,P403),0)</f>
        <v>0</v>
      </c>
      <c r="V403" s="10">
        <f>IF(Q403="Energy Only",0,IF(S403="Wind Turbine",MIN(U403,P403),IF(OR(S403="Wind-Hybrid", S403="Wind-Solar-Hybrid"),MIN(MAX(P403-T403,0)/INDEX(Queue_Subname_list!$R$6:$T$6,1,MATCH(AH403,Queue_Subname_list!$R$4:$T$4,0)),U403),0)))</f>
        <v>0</v>
      </c>
      <c r="W403" s="10">
        <f t="shared" si="31"/>
        <v>0</v>
      </c>
      <c r="X403" s="10">
        <f>IF(AND(S403="Offshore Wind",OR(Q403="Full Capacity",Q403="Partial Capacity")),IF(J403=Queue_Subname_list!$L$5,M403,0)+IF(K403=Queue_Subname_list!$L$5,N403,0),0)</f>
        <v>0</v>
      </c>
      <c r="Y403" s="10">
        <f>IF(AND(S403="Offshore Wind",Q403="Energy Only"),IF(J403=Queue_Subname_list!$L$5,M403,0)+IF(K403=Queue_Subname_list!$L$5,N403,0),0)</f>
        <v>0</v>
      </c>
      <c r="Z403" s="10">
        <f>IF(J403=Queue_Subname_list!$L$8,MIN(M403,P403),0)+IF(K403=Queue_Subname_list!$L$8,MIN(N403,P403),0)+IF(L403=Queue_Subname_list!$L$8,MIN(O403,P403),0)</f>
        <v>0</v>
      </c>
      <c r="AA403" s="10">
        <f>IF(Q403="Energy Only",0,IF(S403="Solar",MIN(Z403,P403),IF(S403="Solar-Hybrid",MIN(MAX(P403-T403,0)/INDEX(Queue_Subname_list!$R$5:$T$5,1,MATCH(AH403,Queue_Subname_list!$R$4:$T$4,0)),MAX(P403-T403*0.5,0)/INDEX(Queue_Subname_list!$U$5:$W$5,1,MATCH(AH403,Queue_Subname_list!$U$4:$W$4,0)),Z403),0)))</f>
        <v>0</v>
      </c>
      <c r="AB403" s="10">
        <f t="shared" si="32"/>
        <v>0</v>
      </c>
      <c r="AC403" s="10">
        <f>IF(J403=Queue_Subname_list!$L$3,MIN(M403,P403),0)+IF(K403=Queue_Subname_list!$L$3,MIN(N403,P403),0)+IF(L403=Queue_Subname_list!$L$3,MIN(O403,P403),0)</f>
        <v>0</v>
      </c>
      <c r="AD403" s="10">
        <f t="shared" si="33"/>
        <v>0</v>
      </c>
      <c r="AE403" s="10" t="s">
        <v>101</v>
      </c>
      <c r="AF403" s="10" t="s">
        <v>55</v>
      </c>
      <c r="AG403" s="10" t="s">
        <v>88</v>
      </c>
      <c r="AH403" s="10" t="str">
        <f t="shared" si="34"/>
        <v>PGAE</v>
      </c>
      <c r="AI403" s="12" t="s">
        <v>869</v>
      </c>
      <c r="AJ403" s="12" t="str">
        <f>IFERROR(INDEX(Queue_Subname_list!$B$2:$B$598,MATCH($AI403,Queue_Subname_list!$A$2:$A$598,0),1),"not found")</f>
        <v>Kern Power</v>
      </c>
      <c r="AK403" s="12">
        <f>IFERROR(INDEX(Queue_Subname_list!$C$2:$C$598,MATCH($AI403,Queue_Subname_list!$A$2:$A$598,0),1),"not found")</f>
        <v>115</v>
      </c>
      <c r="AL403" s="12" cm="1">
        <f t="array" ref="AL403">IFERROR(MATCH(1,($AJ403=Substation_Info!$B$5:$B$322)*($AK403=Substation_Info!$C$5:$C$322),0),"notfound")</f>
        <v>129</v>
      </c>
      <c r="AM403" s="12">
        <f>IF($AL403="notfound",IFERROR(INDEX(Queue_Subname_list!$D$2:$D$594,MATCH($AI403,Queue_Subname_list!$A$2:$A$594,0),1),"not found"),0)</f>
        <v>0</v>
      </c>
      <c r="AN403" s="12">
        <f>IF($AL403="notfound",IFERROR(INDEX(Queue_Subname_list!$E$2:$E$594,MATCH($AI403,Queue_Subname_list!$A$2:$A$594,0),1),"not found"),0)</f>
        <v>0</v>
      </c>
      <c r="AO403" s="12" t="str" cm="1">
        <f t="array" ref="AO403">IF(AM403=0, "N/A",IFERROR(MATCH(1,($AM403=Substation_Info!$B$5:$B$322)*($AN403=Substation_Info!$C$5:$C$322),0),"notfound"))</f>
        <v>N/A</v>
      </c>
      <c r="AP403" s="12">
        <f t="shared" si="35"/>
        <v>1</v>
      </c>
      <c r="AQ403" s="11">
        <v>45960.291666666701</v>
      </c>
      <c r="AR403" s="11">
        <v>45960.291666666701</v>
      </c>
      <c r="AS403" s="10" t="s">
        <v>82</v>
      </c>
      <c r="AT403" s="10"/>
      <c r="AU403" s="10"/>
      <c r="AV403" s="10" t="s">
        <v>82</v>
      </c>
      <c r="AW403" s="10"/>
    </row>
    <row r="404" spans="1:49" s="26" customFormat="1" ht="25" x14ac:dyDescent="0.25">
      <c r="A404" s="32" t="s">
        <v>870</v>
      </c>
      <c r="B404" s="10">
        <v>2002</v>
      </c>
      <c r="C404" s="11">
        <v>44294</v>
      </c>
      <c r="D404" s="11">
        <v>44301.291666666701</v>
      </c>
      <c r="E404" s="10" t="s">
        <v>49</v>
      </c>
      <c r="F404" s="10" t="s">
        <v>585</v>
      </c>
      <c r="G404" s="10" t="s">
        <v>63</v>
      </c>
      <c r="H404" s="10" t="s">
        <v>74</v>
      </c>
      <c r="I404" s="10"/>
      <c r="J404" s="10" t="s">
        <v>70</v>
      </c>
      <c r="K404" s="10" t="s">
        <v>75</v>
      </c>
      <c r="L404" s="10"/>
      <c r="M404" s="10">
        <v>196.56</v>
      </c>
      <c r="N404" s="10">
        <v>196.56</v>
      </c>
      <c r="O404" s="10"/>
      <c r="P404" s="10">
        <v>190</v>
      </c>
      <c r="Q404" s="10" t="s">
        <v>65</v>
      </c>
      <c r="R404" s="10" t="s">
        <v>53</v>
      </c>
      <c r="S404" s="10" t="str" cm="1">
        <f t="array" ref="S404">IFERROR(INDEX(Queue_Subname_list!$K$3:$K$22,MATCH(1,($J404=Queue_Subname_list!$L$3:$L$22)*($K404=Queue_Subname_list!$M$3:$M$22)*($L404=Queue_Subname_list!$N$3:$N$22),0)),"Other")</f>
        <v>Solar-Hybrid</v>
      </c>
      <c r="T404" s="10">
        <f>IF(J404=Queue_Subname_list!$L$9,MIN(M404,P404),0)+IF(K404=Queue_Subname_list!$L$9,MIN(N404,P404),0)+IF(L404=Queue_Subname_list!$L$9,MIN(O404,P404),0)</f>
        <v>190</v>
      </c>
      <c r="U404" s="10">
        <f>IF(J404=Queue_Subname_list!$L$4,MIN(M404,P404),0)+IF(K404=Queue_Subname_list!$L$4,MIN(N404,P404),0)+IF(L404=Queue_Subname_list!$L$4,MIN(O404,P404),0)</f>
        <v>0</v>
      </c>
      <c r="V404" s="10">
        <f>IF(Q404="Energy Only",0,IF(S404="Wind Turbine",MIN(U404,P404),IF(OR(S404="Wind-Hybrid", S404="Wind-Solar-Hybrid"),MIN(MAX(P404-T404,0)/INDEX(Queue_Subname_list!$R$6:$T$6,1,MATCH(AH404,Queue_Subname_list!$R$4:$T$4,0)),U404),0)))</f>
        <v>0</v>
      </c>
      <c r="W404" s="10">
        <f t="shared" si="31"/>
        <v>0</v>
      </c>
      <c r="X404" s="10">
        <f>IF(AND(S404="Offshore Wind",OR(Q404="Full Capacity",Q404="Partial Capacity")),IF(J404=Queue_Subname_list!$L$5,M404,0)+IF(K404=Queue_Subname_list!$L$5,N404,0),0)</f>
        <v>0</v>
      </c>
      <c r="Y404" s="10">
        <f>IF(AND(S404="Offshore Wind",Q404="Energy Only"),IF(J404=Queue_Subname_list!$L$5,M404,0)+IF(K404=Queue_Subname_list!$L$5,N404,0),0)</f>
        <v>0</v>
      </c>
      <c r="Z404" s="10">
        <f>IF(J404=Queue_Subname_list!$L$8,MIN(M404,P404),0)+IF(K404=Queue_Subname_list!$L$8,MIN(N404,P404),0)+IF(L404=Queue_Subname_list!$L$8,MIN(O404,P404),0)</f>
        <v>190</v>
      </c>
      <c r="AA404" s="10">
        <f>IF(Q404="Energy Only",0,IF(S404="Solar",MIN(Z404,P404),IF(S404="Solar-Hybrid",MIN(MAX(P404-T404,0)/INDEX(Queue_Subname_list!$R$5:$T$5,1,MATCH(AH404,Queue_Subname_list!$R$4:$T$4,0)),MAX(P404-T404*0.5,0)/INDEX(Queue_Subname_list!$U$5:$W$5,1,MATCH(AH404,Queue_Subname_list!$U$4:$W$4,0)),Z404),0)))</f>
        <v>0</v>
      </c>
      <c r="AB404" s="10">
        <f t="shared" si="32"/>
        <v>190</v>
      </c>
      <c r="AC404" s="10">
        <f>IF(J404=Queue_Subname_list!$L$3,MIN(M404,P404),0)+IF(K404=Queue_Subname_list!$L$3,MIN(N404,P404),0)+IF(L404=Queue_Subname_list!$L$3,MIN(O404,P404),0)</f>
        <v>0</v>
      </c>
      <c r="AD404" s="10">
        <f t="shared" si="33"/>
        <v>0</v>
      </c>
      <c r="AE404" s="10" t="s">
        <v>195</v>
      </c>
      <c r="AF404" s="10" t="s">
        <v>55</v>
      </c>
      <c r="AG404" s="10" t="s">
        <v>88</v>
      </c>
      <c r="AH404" s="10" t="str">
        <f t="shared" si="34"/>
        <v>PGAE</v>
      </c>
      <c r="AI404" s="12" t="s">
        <v>871</v>
      </c>
      <c r="AJ404" s="12" t="str">
        <f>IFERROR(INDEX(Queue_Subname_list!$B$2:$B$598,MATCH($AI404,Queue_Subname_list!$A$2:$A$598,0),1),"not found")</f>
        <v>Alpaugh</v>
      </c>
      <c r="AK404" s="12">
        <f>IFERROR(INDEX(Queue_Subname_list!$C$2:$C$598,MATCH($AI404,Queue_Subname_list!$A$2:$A$598,0),1),"not found")</f>
        <v>115</v>
      </c>
      <c r="AL404" s="12" cm="1">
        <f t="array" ref="AL404">IFERROR(MATCH(1,($AJ404=Substation_Info!$B$5:$B$322)*($AK404=Substation_Info!$C$5:$C$322),0),"notfound")</f>
        <v>3</v>
      </c>
      <c r="AM404" s="12">
        <f>IF($AL404="notfound",IFERROR(INDEX(Queue_Subname_list!$D$2:$D$594,MATCH($AI404,Queue_Subname_list!$A$2:$A$594,0),1),"not found"),0)</f>
        <v>0</v>
      </c>
      <c r="AN404" s="12">
        <f>IF($AL404="notfound",IFERROR(INDEX(Queue_Subname_list!$E$2:$E$594,MATCH($AI404,Queue_Subname_list!$A$2:$A$594,0),1),"not found"),0)</f>
        <v>0</v>
      </c>
      <c r="AO404" s="12" t="str" cm="1">
        <f t="array" ref="AO404">IF(AM404=0, "N/A",IFERROR(MATCH(1,($AM404=Substation_Info!$B$5:$B$322)*($AN404=Substation_Info!$C$5:$C$322),0),"notfound"))</f>
        <v>N/A</v>
      </c>
      <c r="AP404" s="12">
        <f t="shared" si="35"/>
        <v>1</v>
      </c>
      <c r="AQ404" s="11">
        <v>45960.291666666701</v>
      </c>
      <c r="AR404" s="11">
        <v>45960.291666666701</v>
      </c>
      <c r="AS404" s="10" t="s">
        <v>82</v>
      </c>
      <c r="AT404" s="10"/>
      <c r="AU404" s="10"/>
      <c r="AV404" s="10" t="s">
        <v>82</v>
      </c>
      <c r="AW404" s="10"/>
    </row>
    <row r="405" spans="1:49" s="26" customFormat="1" ht="25" x14ac:dyDescent="0.25">
      <c r="A405" s="32" t="s">
        <v>872</v>
      </c>
      <c r="B405" s="10">
        <v>2004</v>
      </c>
      <c r="C405" s="11">
        <v>44296</v>
      </c>
      <c r="D405" s="11">
        <v>44301.291666666701</v>
      </c>
      <c r="E405" s="10" t="s">
        <v>49</v>
      </c>
      <c r="F405" s="10" t="s">
        <v>585</v>
      </c>
      <c r="G405" s="10" t="s">
        <v>74</v>
      </c>
      <c r="H405" s="10" t="s">
        <v>63</v>
      </c>
      <c r="I405" s="10"/>
      <c r="J405" s="10" t="s">
        <v>75</v>
      </c>
      <c r="K405" s="10" t="s">
        <v>70</v>
      </c>
      <c r="L405" s="10"/>
      <c r="M405" s="10">
        <v>410</v>
      </c>
      <c r="N405" s="10">
        <v>411.30180000000001</v>
      </c>
      <c r="O405" s="10"/>
      <c r="P405" s="10">
        <v>400</v>
      </c>
      <c r="Q405" s="10" t="s">
        <v>65</v>
      </c>
      <c r="R405" s="10" t="s">
        <v>53</v>
      </c>
      <c r="S405" s="10" t="str" cm="1">
        <f t="array" ref="S405">IFERROR(INDEX(Queue_Subname_list!$K$3:$K$22,MATCH(1,($J405=Queue_Subname_list!$L$3:$L$22)*($K405=Queue_Subname_list!$M$3:$M$22)*($L405=Queue_Subname_list!$N$3:$N$22),0)),"Other")</f>
        <v>Solar-Hybrid</v>
      </c>
      <c r="T405" s="10">
        <f>IF(J405=Queue_Subname_list!$L$9,MIN(M405,P405),0)+IF(K405=Queue_Subname_list!$L$9,MIN(N405,P405),0)+IF(L405=Queue_Subname_list!$L$9,MIN(O405,P405),0)</f>
        <v>400</v>
      </c>
      <c r="U405" s="10">
        <f>IF(J405=Queue_Subname_list!$L$4,MIN(M405,P405),0)+IF(K405=Queue_Subname_list!$L$4,MIN(N405,P405),0)+IF(L405=Queue_Subname_list!$L$4,MIN(O405,P405),0)</f>
        <v>0</v>
      </c>
      <c r="V405" s="10">
        <f>IF(Q405="Energy Only",0,IF(S405="Wind Turbine",MIN(U405,P405),IF(OR(S405="Wind-Hybrid", S405="Wind-Solar-Hybrid"),MIN(MAX(P405-T405,0)/INDEX(Queue_Subname_list!$R$6:$T$6,1,MATCH(AH405,Queue_Subname_list!$R$4:$T$4,0)),U405),0)))</f>
        <v>0</v>
      </c>
      <c r="W405" s="10">
        <f t="shared" si="31"/>
        <v>0</v>
      </c>
      <c r="X405" s="10">
        <f>IF(AND(S405="Offshore Wind",OR(Q405="Full Capacity",Q405="Partial Capacity")),IF(J405=Queue_Subname_list!$L$5,M405,0)+IF(K405=Queue_Subname_list!$L$5,N405,0),0)</f>
        <v>0</v>
      </c>
      <c r="Y405" s="10">
        <f>IF(AND(S405="Offshore Wind",Q405="Energy Only"),IF(J405=Queue_Subname_list!$L$5,M405,0)+IF(K405=Queue_Subname_list!$L$5,N405,0),0)</f>
        <v>0</v>
      </c>
      <c r="Z405" s="10">
        <f>IF(J405=Queue_Subname_list!$L$8,MIN(M405,P405),0)+IF(K405=Queue_Subname_list!$L$8,MIN(N405,P405),0)+IF(L405=Queue_Subname_list!$L$8,MIN(O405,P405),0)</f>
        <v>400</v>
      </c>
      <c r="AA405" s="10">
        <f>IF(Q405="Energy Only",0,IF(S405="Solar",MIN(Z405,P405),IF(S405="Solar-Hybrid",MIN(MAX(P405-T405,0)/INDEX(Queue_Subname_list!$R$5:$T$5,1,MATCH(AH405,Queue_Subname_list!$R$4:$T$4,0)),MAX(P405-T405*0.5,0)/INDEX(Queue_Subname_list!$U$5:$W$5,1,MATCH(AH405,Queue_Subname_list!$U$4:$W$4,0)),Z405),0)))</f>
        <v>0</v>
      </c>
      <c r="AB405" s="10">
        <f t="shared" si="32"/>
        <v>400</v>
      </c>
      <c r="AC405" s="10">
        <f>IF(J405=Queue_Subname_list!$L$3,MIN(M405,P405),0)+IF(K405=Queue_Subname_list!$L$3,MIN(N405,P405),0)+IF(L405=Queue_Subname_list!$L$3,MIN(O405,P405),0)</f>
        <v>0</v>
      </c>
      <c r="AD405" s="10">
        <f t="shared" si="33"/>
        <v>0</v>
      </c>
      <c r="AE405" s="10" t="s">
        <v>139</v>
      </c>
      <c r="AF405" s="10" t="s">
        <v>55</v>
      </c>
      <c r="AG405" s="10" t="s">
        <v>88</v>
      </c>
      <c r="AH405" s="10" t="str">
        <f t="shared" si="34"/>
        <v>PGAE</v>
      </c>
      <c r="AI405" s="12" t="s">
        <v>873</v>
      </c>
      <c r="AJ405" s="12" t="str">
        <f>IFERROR(INDEX(Queue_Subname_list!$B$2:$B$598,MATCH($AI405,Queue_Subname_list!$A$2:$A$598,0),1),"not found")</f>
        <v>Gates</v>
      </c>
      <c r="AK405" s="12">
        <f>IFERROR(INDEX(Queue_Subname_list!$C$2:$C$598,MATCH($AI405,Queue_Subname_list!$A$2:$A$598,0),1),"not found")</f>
        <v>230</v>
      </c>
      <c r="AL405" s="12" cm="1">
        <f t="array" ref="AL405">IFERROR(MATCH(1,($AJ405=Substation_Info!$B$5:$B$322)*($AK405=Substation_Info!$C$5:$C$322),0),"notfound")</f>
        <v>86</v>
      </c>
      <c r="AM405" s="12">
        <f>IF($AL405="notfound",IFERROR(INDEX(Queue_Subname_list!$D$2:$D$594,MATCH($AI405,Queue_Subname_list!$A$2:$A$594,0),1),"not found"),0)</f>
        <v>0</v>
      </c>
      <c r="AN405" s="12">
        <f>IF($AL405="notfound",IFERROR(INDEX(Queue_Subname_list!$E$2:$E$594,MATCH($AI405,Queue_Subname_list!$A$2:$A$594,0),1),"not found"),0)</f>
        <v>0</v>
      </c>
      <c r="AO405" s="12" t="str" cm="1">
        <f t="array" ref="AO405">IF(AM405=0, "N/A",IFERROR(MATCH(1,($AM405=Substation_Info!$B$5:$B$322)*($AN405=Substation_Info!$C$5:$C$322),0),"notfound"))</f>
        <v>N/A</v>
      </c>
      <c r="AP405" s="12">
        <f t="shared" si="35"/>
        <v>1</v>
      </c>
      <c r="AQ405" s="11">
        <v>45818.291666666701</v>
      </c>
      <c r="AR405" s="11">
        <v>45818.291666666701</v>
      </c>
      <c r="AS405" s="10" t="s">
        <v>82</v>
      </c>
      <c r="AT405" s="10"/>
      <c r="AU405" s="10"/>
      <c r="AV405" s="10" t="s">
        <v>82</v>
      </c>
      <c r="AW405" s="10"/>
    </row>
    <row r="406" spans="1:49" s="26" customFormat="1" ht="25" x14ac:dyDescent="0.25">
      <c r="A406" s="32" t="s">
        <v>874</v>
      </c>
      <c r="B406" s="10">
        <v>2006</v>
      </c>
      <c r="C406" s="11">
        <v>44298</v>
      </c>
      <c r="D406" s="11">
        <v>44301.291666666701</v>
      </c>
      <c r="E406" s="10" t="s">
        <v>49</v>
      </c>
      <c r="F406" s="10" t="s">
        <v>585</v>
      </c>
      <c r="G406" s="10" t="s">
        <v>63</v>
      </c>
      <c r="H406" s="10"/>
      <c r="I406" s="10"/>
      <c r="J406" s="10" t="s">
        <v>70</v>
      </c>
      <c r="K406" s="10"/>
      <c r="L406" s="10"/>
      <c r="M406" s="10">
        <v>92.07</v>
      </c>
      <c r="N406" s="10"/>
      <c r="O406" s="10"/>
      <c r="P406" s="10">
        <v>82.9</v>
      </c>
      <c r="Q406" s="10" t="s">
        <v>65</v>
      </c>
      <c r="R406" s="10"/>
      <c r="S406" s="10" t="str" cm="1">
        <f t="array" ref="S406">IFERROR(INDEX(Queue_Subname_list!$K$3:$K$22,MATCH(1,($J406=Queue_Subname_list!$L$3:$L$22)*($K406=Queue_Subname_list!$M$3:$M$22)*($L406=Queue_Subname_list!$N$3:$N$22),0)),"Other")</f>
        <v>Battery</v>
      </c>
      <c r="T406" s="10">
        <f>IF(J406=Queue_Subname_list!$L$9,MIN(M406,P406),0)+IF(K406=Queue_Subname_list!$L$9,MIN(N406,P406),0)+IF(L406=Queue_Subname_list!$L$9,MIN(O406,P406),0)</f>
        <v>82.9</v>
      </c>
      <c r="U406" s="10">
        <f>IF(J406=Queue_Subname_list!$L$4,MIN(M406,P406),0)+IF(K406=Queue_Subname_list!$L$4,MIN(N406,P406),0)+IF(L406=Queue_Subname_list!$L$4,MIN(O406,P406),0)</f>
        <v>0</v>
      </c>
      <c r="V406" s="10">
        <f>IF(Q406="Energy Only",0,IF(S406="Wind Turbine",MIN(U406,P406),IF(OR(S406="Wind-Hybrid", S406="Wind-Solar-Hybrid"),MIN(MAX(P406-T406,0)/INDEX(Queue_Subname_list!$R$6:$T$6,1,MATCH(AH406,Queue_Subname_list!$R$4:$T$4,0)),U406),0)))</f>
        <v>0</v>
      </c>
      <c r="W406" s="10">
        <f t="shared" si="31"/>
        <v>0</v>
      </c>
      <c r="X406" s="10">
        <f>IF(AND(S406="Offshore Wind",OR(Q406="Full Capacity",Q406="Partial Capacity")),IF(J406=Queue_Subname_list!$L$5,M406,0)+IF(K406=Queue_Subname_list!$L$5,N406,0),0)</f>
        <v>0</v>
      </c>
      <c r="Y406" s="10">
        <f>IF(AND(S406="Offshore Wind",Q406="Energy Only"),IF(J406=Queue_Subname_list!$L$5,M406,0)+IF(K406=Queue_Subname_list!$L$5,N406,0),0)</f>
        <v>0</v>
      </c>
      <c r="Z406" s="10">
        <f>IF(J406=Queue_Subname_list!$L$8,MIN(M406,P406),0)+IF(K406=Queue_Subname_list!$L$8,MIN(N406,P406),0)+IF(L406=Queue_Subname_list!$L$8,MIN(O406,P406),0)</f>
        <v>0</v>
      </c>
      <c r="AA406" s="10">
        <f>IF(Q406="Energy Only",0,IF(S406="Solar",MIN(Z406,P406),IF(S406="Solar-Hybrid",MIN(MAX(P406-T406,0)/INDEX(Queue_Subname_list!$R$5:$T$5,1,MATCH(AH406,Queue_Subname_list!$R$4:$T$4,0)),MAX(P406-T406*0.5,0)/INDEX(Queue_Subname_list!$U$5:$W$5,1,MATCH(AH406,Queue_Subname_list!$U$4:$W$4,0)),Z406),0)))</f>
        <v>0</v>
      </c>
      <c r="AB406" s="10">
        <f t="shared" si="32"/>
        <v>0</v>
      </c>
      <c r="AC406" s="10">
        <f>IF(J406=Queue_Subname_list!$L$3,MIN(M406,P406),0)+IF(K406=Queue_Subname_list!$L$3,MIN(N406,P406),0)+IF(L406=Queue_Subname_list!$L$3,MIN(O406,P406),0)</f>
        <v>0</v>
      </c>
      <c r="AD406" s="10">
        <f t="shared" si="33"/>
        <v>0</v>
      </c>
      <c r="AE406" s="10" t="s">
        <v>101</v>
      </c>
      <c r="AF406" s="10" t="s">
        <v>55</v>
      </c>
      <c r="AG406" s="10" t="s">
        <v>88</v>
      </c>
      <c r="AH406" s="10" t="str">
        <f t="shared" si="34"/>
        <v>PGAE</v>
      </c>
      <c r="AI406" s="12" t="s">
        <v>875</v>
      </c>
      <c r="AJ406" s="12" t="str">
        <f>IFERROR(INDEX(Queue_Subname_list!$B$2:$B$598,MATCH($AI406,Queue_Subname_list!$A$2:$A$598,0),1),"not found")</f>
        <v>7th Standard</v>
      </c>
      <c r="AK406" s="12">
        <f>IFERROR(INDEX(Queue_Subname_list!$C$2:$C$598,MATCH($AI406,Queue_Subname_list!$A$2:$A$598,0),1),"not found")</f>
        <v>115</v>
      </c>
      <c r="AL406" s="12" cm="1">
        <f t="array" ref="AL406">IFERROR(MATCH(1,($AJ406=Substation_Info!$B$5:$B$322)*($AK406=Substation_Info!$C$5:$C$322),0),"notfound")</f>
        <v>1</v>
      </c>
      <c r="AM406" s="12">
        <f>IF($AL406="notfound",IFERROR(INDEX(Queue_Subname_list!$D$2:$D$594,MATCH($AI406,Queue_Subname_list!$A$2:$A$594,0),1),"not found"),0)</f>
        <v>0</v>
      </c>
      <c r="AN406" s="12">
        <f>IF($AL406="notfound",IFERROR(INDEX(Queue_Subname_list!$E$2:$E$594,MATCH($AI406,Queue_Subname_list!$A$2:$A$594,0),1),"not found"),0)</f>
        <v>0</v>
      </c>
      <c r="AO406" s="12" t="str" cm="1">
        <f t="array" ref="AO406">IF(AM406=0, "N/A",IFERROR(MATCH(1,($AM406=Substation_Info!$B$5:$B$322)*($AN406=Substation_Info!$C$5:$C$322),0),"notfound"))</f>
        <v>N/A</v>
      </c>
      <c r="AP406" s="12">
        <f t="shared" si="35"/>
        <v>1</v>
      </c>
      <c r="AQ406" s="11">
        <v>45444.291666666701</v>
      </c>
      <c r="AR406" s="11">
        <v>45444.291666666701</v>
      </c>
      <c r="AS406" s="10" t="s">
        <v>82</v>
      </c>
      <c r="AT406" s="10"/>
      <c r="AU406" s="10"/>
      <c r="AV406" s="10" t="s">
        <v>82</v>
      </c>
      <c r="AW406" s="10"/>
    </row>
    <row r="407" spans="1:49" s="26" customFormat="1" ht="37.5" x14ac:dyDescent="0.25">
      <c r="A407" s="32" t="s">
        <v>876</v>
      </c>
      <c r="B407" s="10">
        <v>2007</v>
      </c>
      <c r="C407" s="11">
        <v>44288</v>
      </c>
      <c r="D407" s="11">
        <v>44301.291666666701</v>
      </c>
      <c r="E407" s="10" t="s">
        <v>49</v>
      </c>
      <c r="F407" s="10" t="s">
        <v>585</v>
      </c>
      <c r="G407" s="10" t="s">
        <v>51</v>
      </c>
      <c r="H407" s="10"/>
      <c r="I407" s="10"/>
      <c r="J407" s="10" t="s">
        <v>4331</v>
      </c>
      <c r="K407" s="10"/>
      <c r="L407" s="10"/>
      <c r="M407" s="10">
        <v>1028.94</v>
      </c>
      <c r="N407" s="10"/>
      <c r="O407" s="10"/>
      <c r="P407" s="10">
        <v>1000</v>
      </c>
      <c r="Q407" s="10" t="s">
        <v>65</v>
      </c>
      <c r="R407" s="10" t="s">
        <v>53</v>
      </c>
      <c r="S407" s="10" t="str" cm="1">
        <f t="array" ref="S407">IFERROR(INDEX(Queue_Subname_list!$K$3:$K$22,MATCH(1,($J407=Queue_Subname_list!$L$3:$L$22)*($K407=Queue_Subname_list!$M$3:$M$22)*($L407=Queue_Subname_list!$N$3:$N$22),0)),"Other")</f>
        <v>Offshore Wind</v>
      </c>
      <c r="T407" s="10">
        <f>IF(J407=Queue_Subname_list!$L$9,MIN(M407,P407),0)+IF(K407=Queue_Subname_list!$L$9,MIN(N407,P407),0)+IF(L407=Queue_Subname_list!$L$9,MIN(O407,P407),0)</f>
        <v>0</v>
      </c>
      <c r="U407" s="10">
        <f>IF(J407=Queue_Subname_list!$L$4,MIN(M407,P407),0)+IF(K407=Queue_Subname_list!$L$4,MIN(N407,P407),0)+IF(L407=Queue_Subname_list!$L$4,MIN(O407,P407),0)</f>
        <v>0</v>
      </c>
      <c r="V407" s="10">
        <f>IF(Q407="Energy Only",0,IF(S407="Wind Turbine",MIN(U407,P407),IF(OR(S407="Wind-Hybrid", S407="Wind-Solar-Hybrid"),MIN(MAX(P407-T407,0)/INDEX(Queue_Subname_list!$R$6:$T$6,1,MATCH(AH407,Queue_Subname_list!$R$4:$T$4,0)),U407),0)))</f>
        <v>0</v>
      </c>
      <c r="W407" s="10">
        <f t="shared" si="31"/>
        <v>0</v>
      </c>
      <c r="X407" s="10">
        <f>IF(AND(S407="Offshore Wind",OR(Q407="Full Capacity",Q407="Partial Capacity")),IF(J407=Queue_Subname_list!$L$5,M407,0)+IF(K407=Queue_Subname_list!$L$5,N407,0),0)</f>
        <v>1028.94</v>
      </c>
      <c r="Y407" s="10">
        <f>IF(AND(S407="Offshore Wind",Q407="Energy Only"),IF(J407=Queue_Subname_list!$L$5,M407,0)+IF(K407=Queue_Subname_list!$L$5,N407,0),0)</f>
        <v>0</v>
      </c>
      <c r="Z407" s="10">
        <f>IF(J407=Queue_Subname_list!$L$8,MIN(M407,P407),0)+IF(K407=Queue_Subname_list!$L$8,MIN(N407,P407),0)+IF(L407=Queue_Subname_list!$L$8,MIN(O407,P407),0)</f>
        <v>0</v>
      </c>
      <c r="AA407" s="10">
        <f>IF(Q407="Energy Only",0,IF(S407="Solar",MIN(Z407,P407),IF(S407="Solar-Hybrid",MIN(MAX(P407-T407,0)/INDEX(Queue_Subname_list!$R$5:$T$5,1,MATCH(AH407,Queue_Subname_list!$R$4:$T$4,0)),MAX(P407-T407*0.5,0)/INDEX(Queue_Subname_list!$U$5:$W$5,1,MATCH(AH407,Queue_Subname_list!$U$4:$W$4,0)),Z407),0)))</f>
        <v>0</v>
      </c>
      <c r="AB407" s="10">
        <f t="shared" si="32"/>
        <v>0</v>
      </c>
      <c r="AC407" s="10">
        <f>IF(J407=Queue_Subname_list!$L$3,MIN(M407,P407),0)+IF(K407=Queue_Subname_list!$L$3,MIN(N407,P407),0)+IF(L407=Queue_Subname_list!$L$3,MIN(O407,P407),0)</f>
        <v>0</v>
      </c>
      <c r="AD407" s="10">
        <f t="shared" si="33"/>
        <v>0</v>
      </c>
      <c r="AE407" s="10" t="s">
        <v>340</v>
      </c>
      <c r="AF407" s="10" t="s">
        <v>55</v>
      </c>
      <c r="AG407" s="10" t="s">
        <v>88</v>
      </c>
      <c r="AH407" s="10" t="str">
        <f t="shared" si="34"/>
        <v>PGAE</v>
      </c>
      <c r="AI407" s="12" t="s">
        <v>877</v>
      </c>
      <c r="AJ407" s="12" t="str">
        <f>IFERROR(INDEX(Queue_Subname_list!$B$2:$B$598,MATCH($AI407,Queue_Subname_list!$A$2:$A$598,0),1),"not found")</f>
        <v>Diablo</v>
      </c>
      <c r="AK407" s="12">
        <f>IFERROR(INDEX(Queue_Subname_list!$C$2:$C$598,MATCH($AI407,Queue_Subname_list!$A$2:$A$598,0),1),"not found")</f>
        <v>500</v>
      </c>
      <c r="AL407" s="12" cm="1">
        <f t="array" ref="AL407">IFERROR(MATCH(1,($AJ407=Substation_Info!$B$5:$B$322)*($AK407=Substation_Info!$C$5:$C$322),0),"notfound")</f>
        <v>64</v>
      </c>
      <c r="AM407" s="12">
        <f>IF($AL407="notfound",IFERROR(INDEX(Queue_Subname_list!$D$2:$D$594,MATCH($AI407,Queue_Subname_list!$A$2:$A$594,0),1),"not found"),0)</f>
        <v>0</v>
      </c>
      <c r="AN407" s="12">
        <f>IF($AL407="notfound",IFERROR(INDEX(Queue_Subname_list!$E$2:$E$594,MATCH($AI407,Queue_Subname_list!$A$2:$A$594,0),1),"not found"),0)</f>
        <v>0</v>
      </c>
      <c r="AO407" s="12" t="str" cm="1">
        <f t="array" ref="AO407">IF(AM407=0, "N/A",IFERROR(MATCH(1,($AM407=Substation_Info!$B$5:$B$322)*($AN407=Substation_Info!$C$5:$C$322),0),"notfound"))</f>
        <v>N/A</v>
      </c>
      <c r="AP407" s="12">
        <f t="shared" si="35"/>
        <v>1</v>
      </c>
      <c r="AQ407" s="11">
        <v>46843.291666666701</v>
      </c>
      <c r="AR407" s="11">
        <v>46843.291666666701</v>
      </c>
      <c r="AS407" s="10" t="s">
        <v>82</v>
      </c>
      <c r="AT407" s="10"/>
      <c r="AU407" s="10"/>
      <c r="AV407" s="10" t="s">
        <v>82</v>
      </c>
      <c r="AW407" s="10"/>
    </row>
    <row r="408" spans="1:49" s="26" customFormat="1" ht="25" x14ac:dyDescent="0.25">
      <c r="A408" s="32" t="s">
        <v>878</v>
      </c>
      <c r="B408" s="10">
        <v>2008</v>
      </c>
      <c r="C408" s="11">
        <v>44297</v>
      </c>
      <c r="D408" s="11">
        <v>44301.291666666701</v>
      </c>
      <c r="E408" s="10" t="s">
        <v>49</v>
      </c>
      <c r="F408" s="10" t="s">
        <v>585</v>
      </c>
      <c r="G408" s="10" t="s">
        <v>51</v>
      </c>
      <c r="H408" s="10" t="s">
        <v>63</v>
      </c>
      <c r="I408" s="10"/>
      <c r="J408" s="10" t="s">
        <v>4331</v>
      </c>
      <c r="K408" s="10" t="s">
        <v>70</v>
      </c>
      <c r="L408" s="10"/>
      <c r="M408" s="10">
        <v>1190</v>
      </c>
      <c r="N408" s="10">
        <v>319.35000000000002</v>
      </c>
      <c r="O408" s="10"/>
      <c r="P408" s="10">
        <v>1148.3699999999999</v>
      </c>
      <c r="Q408" s="10" t="s">
        <v>65</v>
      </c>
      <c r="R408" s="10" t="s">
        <v>53</v>
      </c>
      <c r="S408" s="10" t="str" cm="1">
        <f t="array" ref="S408">IFERROR(INDEX(Queue_Subname_list!$K$3:$K$22,MATCH(1,($J408=Queue_Subname_list!$L$3:$L$22)*($K408=Queue_Subname_list!$M$3:$M$22)*($L408=Queue_Subname_list!$N$3:$N$22),0)),"Other")</f>
        <v>Offshore Wind</v>
      </c>
      <c r="T408" s="10">
        <f>IF(J408=Queue_Subname_list!$L$9,MIN(M408,P408),0)+IF(K408=Queue_Subname_list!$L$9,MIN(N408,P408),0)+IF(L408=Queue_Subname_list!$L$9,MIN(O408,P408),0)</f>
        <v>319.35000000000002</v>
      </c>
      <c r="U408" s="10">
        <f>IF(J408=Queue_Subname_list!$L$4,MIN(M408,P408),0)+IF(K408=Queue_Subname_list!$L$4,MIN(N408,P408),0)+IF(L408=Queue_Subname_list!$L$4,MIN(O408,P408),0)</f>
        <v>0</v>
      </c>
      <c r="V408" s="10">
        <f>IF(Q408="Energy Only",0,IF(S408="Wind Turbine",MIN(U408,P408),IF(OR(S408="Wind-Hybrid", S408="Wind-Solar-Hybrid"),MIN(MAX(P408-T408,0)/INDEX(Queue_Subname_list!$R$6:$T$6,1,MATCH(AH408,Queue_Subname_list!$R$4:$T$4,0)),U408),0)))</f>
        <v>0</v>
      </c>
      <c r="W408" s="10">
        <f t="shared" si="31"/>
        <v>0</v>
      </c>
      <c r="X408" s="10">
        <f>IF(AND(S408="Offshore Wind",OR(Q408="Full Capacity",Q408="Partial Capacity")),IF(J408=Queue_Subname_list!$L$5,M408,0)+IF(K408=Queue_Subname_list!$L$5,N408,0),0)</f>
        <v>1190</v>
      </c>
      <c r="Y408" s="10">
        <f>IF(AND(S408="Offshore Wind",Q408="Energy Only"),IF(J408=Queue_Subname_list!$L$5,M408,0)+IF(K408=Queue_Subname_list!$L$5,N408,0),0)</f>
        <v>0</v>
      </c>
      <c r="Z408" s="10">
        <f>IF(J408=Queue_Subname_list!$L$8,MIN(M408,P408),0)+IF(K408=Queue_Subname_list!$L$8,MIN(N408,P408),0)+IF(L408=Queue_Subname_list!$L$8,MIN(O408,P408),0)</f>
        <v>0</v>
      </c>
      <c r="AA408" s="10">
        <f>IF(Q408="Energy Only",0,IF(S408="Solar",MIN(Z408,P408),IF(S408="Solar-Hybrid",MIN(MAX(P408-T408,0)/INDEX(Queue_Subname_list!$R$5:$T$5,1,MATCH(AH408,Queue_Subname_list!$R$4:$T$4,0)),MAX(P408-T408*0.5,0)/INDEX(Queue_Subname_list!$U$5:$W$5,1,MATCH(AH408,Queue_Subname_list!$U$4:$W$4,0)),Z408),0)))</f>
        <v>0</v>
      </c>
      <c r="AB408" s="10">
        <f t="shared" si="32"/>
        <v>0</v>
      </c>
      <c r="AC408" s="10">
        <f>IF(J408=Queue_Subname_list!$L$3,MIN(M408,P408),0)+IF(K408=Queue_Subname_list!$L$3,MIN(N408,P408),0)+IF(L408=Queue_Subname_list!$L$3,MIN(O408,P408),0)</f>
        <v>0</v>
      </c>
      <c r="AD408" s="10">
        <f t="shared" si="33"/>
        <v>0</v>
      </c>
      <c r="AE408" s="10" t="s">
        <v>340</v>
      </c>
      <c r="AF408" s="10" t="s">
        <v>55</v>
      </c>
      <c r="AG408" s="10" t="s">
        <v>88</v>
      </c>
      <c r="AH408" s="10" t="str">
        <f t="shared" si="34"/>
        <v>PGAE</v>
      </c>
      <c r="AI408" s="12" t="s">
        <v>879</v>
      </c>
      <c r="AJ408" s="12" t="str">
        <f>IFERROR(INDEX(Queue_Subname_list!$B$2:$B$598,MATCH($AI408,Queue_Subname_list!$A$2:$A$598,0),1),"not found")</f>
        <v>Morro Bay (proposed)</v>
      </c>
      <c r="AK408" s="12">
        <f>IFERROR(INDEX(Queue_Subname_list!$C$2:$C$598,MATCH($AI408,Queue_Subname_list!$A$2:$A$598,0),1),"not found")</f>
        <v>500</v>
      </c>
      <c r="AL408" s="12" cm="1">
        <f t="array" ref="AL408">IFERROR(MATCH(1,($AJ408=Substation_Info!$B$5:$B$322)*($AK408=Substation_Info!$C$5:$C$322),0),"notfound")</f>
        <v>182</v>
      </c>
      <c r="AM408" s="12">
        <f>IF($AL408="notfound",IFERROR(INDEX(Queue_Subname_list!$D$2:$D$594,MATCH($AI408,Queue_Subname_list!$A$2:$A$594,0),1),"not found"),0)</f>
        <v>0</v>
      </c>
      <c r="AN408" s="12">
        <f>IF($AL408="notfound",IFERROR(INDEX(Queue_Subname_list!$E$2:$E$594,MATCH($AI408,Queue_Subname_list!$A$2:$A$594,0),1),"not found"),0)</f>
        <v>0</v>
      </c>
      <c r="AO408" s="12" t="str" cm="1">
        <f t="array" ref="AO408">IF(AM408=0, "N/A",IFERROR(MATCH(1,($AM408=Substation_Info!$B$5:$B$322)*($AN408=Substation_Info!$C$5:$C$322),0),"notfound"))</f>
        <v>N/A</v>
      </c>
      <c r="AP408" s="12">
        <f t="shared" si="35"/>
        <v>1</v>
      </c>
      <c r="AQ408" s="11">
        <v>46854.291666666701</v>
      </c>
      <c r="AR408" s="11">
        <v>46854.291666666701</v>
      </c>
      <c r="AS408" s="10" t="s">
        <v>82</v>
      </c>
      <c r="AT408" s="10"/>
      <c r="AU408" s="10"/>
      <c r="AV408" s="10" t="s">
        <v>82</v>
      </c>
      <c r="AW408" s="10"/>
    </row>
    <row r="409" spans="1:49" s="26" customFormat="1" ht="25" x14ac:dyDescent="0.25">
      <c r="A409" s="32" t="s">
        <v>880</v>
      </c>
      <c r="B409" s="10">
        <v>2010</v>
      </c>
      <c r="C409" s="11">
        <v>44292</v>
      </c>
      <c r="D409" s="11">
        <v>44301.291666666701</v>
      </c>
      <c r="E409" s="10" t="s">
        <v>49</v>
      </c>
      <c r="F409" s="10" t="s">
        <v>585</v>
      </c>
      <c r="G409" s="10" t="s">
        <v>74</v>
      </c>
      <c r="H409" s="10" t="s">
        <v>63</v>
      </c>
      <c r="I409" s="10"/>
      <c r="J409" s="10" t="s">
        <v>75</v>
      </c>
      <c r="K409" s="10" t="s">
        <v>70</v>
      </c>
      <c r="L409" s="10"/>
      <c r="M409" s="10">
        <v>118.5</v>
      </c>
      <c r="N409" s="10">
        <v>115</v>
      </c>
      <c r="O409" s="10"/>
      <c r="P409" s="10">
        <v>115</v>
      </c>
      <c r="Q409" s="10" t="s">
        <v>65</v>
      </c>
      <c r="R409" s="10"/>
      <c r="S409" s="10" t="str" cm="1">
        <f t="array" ref="S409">IFERROR(INDEX(Queue_Subname_list!$K$3:$K$22,MATCH(1,($J409=Queue_Subname_list!$L$3:$L$22)*($K409=Queue_Subname_list!$M$3:$M$22)*($L409=Queue_Subname_list!$N$3:$N$22),0)),"Other")</f>
        <v>Solar-Hybrid</v>
      </c>
      <c r="T409" s="10">
        <f>IF(J409=Queue_Subname_list!$L$9,MIN(M409,P409),0)+IF(K409=Queue_Subname_list!$L$9,MIN(N409,P409),0)+IF(L409=Queue_Subname_list!$L$9,MIN(O409,P409),0)</f>
        <v>115</v>
      </c>
      <c r="U409" s="10">
        <f>IF(J409=Queue_Subname_list!$L$4,MIN(M409,P409),0)+IF(K409=Queue_Subname_list!$L$4,MIN(N409,P409),0)+IF(L409=Queue_Subname_list!$L$4,MIN(O409,P409),0)</f>
        <v>0</v>
      </c>
      <c r="V409" s="10">
        <f>IF(Q409="Energy Only",0,IF(S409="Wind Turbine",MIN(U409,P409),IF(OR(S409="Wind-Hybrid", S409="Wind-Solar-Hybrid"),MIN(MAX(P409-T409,0)/INDEX(Queue_Subname_list!$R$6:$T$6,1,MATCH(AH409,Queue_Subname_list!$R$4:$T$4,0)),U409),0)))</f>
        <v>0</v>
      </c>
      <c r="W409" s="10">
        <f t="shared" si="31"/>
        <v>0</v>
      </c>
      <c r="X409" s="10">
        <f>IF(AND(S409="Offshore Wind",OR(Q409="Full Capacity",Q409="Partial Capacity")),IF(J409=Queue_Subname_list!$L$5,M409,0)+IF(K409=Queue_Subname_list!$L$5,N409,0),0)</f>
        <v>0</v>
      </c>
      <c r="Y409" s="10">
        <f>IF(AND(S409="Offshore Wind",Q409="Energy Only"),IF(J409=Queue_Subname_list!$L$5,M409,0)+IF(K409=Queue_Subname_list!$L$5,N409,0),0)</f>
        <v>0</v>
      </c>
      <c r="Z409" s="10">
        <f>IF(J409=Queue_Subname_list!$L$8,MIN(M409,P409),0)+IF(K409=Queue_Subname_list!$L$8,MIN(N409,P409),0)+IF(L409=Queue_Subname_list!$L$8,MIN(O409,P409),0)</f>
        <v>115</v>
      </c>
      <c r="AA409" s="10">
        <f>IF(Q409="Energy Only",0,IF(S409="Solar",MIN(Z409,P409),IF(S409="Solar-Hybrid",MIN(MAX(P409-T409,0)/INDEX(Queue_Subname_list!$R$5:$T$5,1,MATCH(AH409,Queue_Subname_list!$R$4:$T$4,0)),MAX(P409-T409*0.5,0)/INDEX(Queue_Subname_list!$U$5:$W$5,1,MATCH(AH409,Queue_Subname_list!$U$4:$W$4,0)),Z409),0)))</f>
        <v>0</v>
      </c>
      <c r="AB409" s="10">
        <f t="shared" si="32"/>
        <v>115</v>
      </c>
      <c r="AC409" s="10">
        <f>IF(J409=Queue_Subname_list!$L$3,MIN(M409,P409),0)+IF(K409=Queue_Subname_list!$L$3,MIN(N409,P409),0)+IF(L409=Queue_Subname_list!$L$3,MIN(O409,P409),0)</f>
        <v>0</v>
      </c>
      <c r="AD409" s="10">
        <f t="shared" si="33"/>
        <v>0</v>
      </c>
      <c r="AE409" s="10" t="s">
        <v>101</v>
      </c>
      <c r="AF409" s="10" t="s">
        <v>55</v>
      </c>
      <c r="AG409" s="10" t="s">
        <v>88</v>
      </c>
      <c r="AH409" s="10" t="str">
        <f t="shared" si="34"/>
        <v>PGAE</v>
      </c>
      <c r="AI409" s="12" t="s">
        <v>881</v>
      </c>
      <c r="AJ409" s="12" t="str">
        <f>IFERROR(INDEX(Queue_Subname_list!$B$2:$B$598,MATCH($AI409,Queue_Subname_list!$A$2:$A$598,0),1),"not found")</f>
        <v>Midway</v>
      </c>
      <c r="AK409" s="12">
        <f>IFERROR(INDEX(Queue_Subname_list!$C$2:$C$598,MATCH($AI409,Queue_Subname_list!$A$2:$A$598,0),1),"not found")</f>
        <v>115</v>
      </c>
      <c r="AL409" s="12" cm="1">
        <f t="array" ref="AL409">IFERROR(MATCH(1,($AJ409=Substation_Info!$B$5:$B$322)*($AK409=Substation_Info!$C$5:$C$322),0),"notfound")</f>
        <v>172</v>
      </c>
      <c r="AM409" s="12">
        <f>IF($AL409="notfound",IFERROR(INDEX(Queue_Subname_list!$D$2:$D$594,MATCH($AI409,Queue_Subname_list!$A$2:$A$594,0),1),"not found"),0)</f>
        <v>0</v>
      </c>
      <c r="AN409" s="12">
        <f>IF($AL409="notfound",IFERROR(INDEX(Queue_Subname_list!$E$2:$E$594,MATCH($AI409,Queue_Subname_list!$A$2:$A$594,0),1),"not found"),0)</f>
        <v>0</v>
      </c>
      <c r="AO409" s="12" t="str" cm="1">
        <f t="array" ref="AO409">IF(AM409=0, "N/A",IFERROR(MATCH(1,($AM409=Substation_Info!$B$5:$B$322)*($AN409=Substation_Info!$C$5:$C$322),0),"notfound"))</f>
        <v>N/A</v>
      </c>
      <c r="AP409" s="12">
        <f t="shared" si="35"/>
        <v>1</v>
      </c>
      <c r="AQ409" s="11">
        <v>45657.333333333299</v>
      </c>
      <c r="AR409" s="11">
        <v>45657.333333333299</v>
      </c>
      <c r="AS409" s="10" t="s">
        <v>82</v>
      </c>
      <c r="AT409" s="10"/>
      <c r="AU409" s="10"/>
      <c r="AV409" s="10" t="s">
        <v>82</v>
      </c>
      <c r="AW409" s="10"/>
    </row>
    <row r="410" spans="1:49" s="26" customFormat="1" ht="25" x14ac:dyDescent="0.25">
      <c r="A410" s="32" t="s">
        <v>882</v>
      </c>
      <c r="B410" s="10">
        <v>2011</v>
      </c>
      <c r="C410" s="11">
        <v>44301</v>
      </c>
      <c r="D410" s="11">
        <v>40648.291666666701</v>
      </c>
      <c r="E410" s="10" t="s">
        <v>49</v>
      </c>
      <c r="F410" s="10" t="s">
        <v>585</v>
      </c>
      <c r="G410" s="10" t="s">
        <v>74</v>
      </c>
      <c r="H410" s="10" t="s">
        <v>63</v>
      </c>
      <c r="I410" s="10"/>
      <c r="J410" s="10" t="s">
        <v>75</v>
      </c>
      <c r="K410" s="10" t="s">
        <v>70</v>
      </c>
      <c r="L410" s="10"/>
      <c r="M410" s="10">
        <v>139.69999999999999</v>
      </c>
      <c r="N410" s="10">
        <v>139.69999999999999</v>
      </c>
      <c r="O410" s="10"/>
      <c r="P410" s="10">
        <v>137.85</v>
      </c>
      <c r="Q410" s="10" t="s">
        <v>65</v>
      </c>
      <c r="R410" s="10" t="s">
        <v>53</v>
      </c>
      <c r="S410" s="10" t="str" cm="1">
        <f t="array" ref="S410">IFERROR(INDEX(Queue_Subname_list!$K$3:$K$22,MATCH(1,($J410=Queue_Subname_list!$L$3:$L$22)*($K410=Queue_Subname_list!$M$3:$M$22)*($L410=Queue_Subname_list!$N$3:$N$22),0)),"Other")</f>
        <v>Solar-Hybrid</v>
      </c>
      <c r="T410" s="10">
        <f>IF(J410=Queue_Subname_list!$L$9,MIN(M410,P410),0)+IF(K410=Queue_Subname_list!$L$9,MIN(N410,P410),0)+IF(L410=Queue_Subname_list!$L$9,MIN(O410,P410),0)</f>
        <v>137.85</v>
      </c>
      <c r="U410" s="10">
        <f>IF(J410=Queue_Subname_list!$L$4,MIN(M410,P410),0)+IF(K410=Queue_Subname_list!$L$4,MIN(N410,P410),0)+IF(L410=Queue_Subname_list!$L$4,MIN(O410,P410),0)</f>
        <v>0</v>
      </c>
      <c r="V410" s="10">
        <f>IF(Q410="Energy Only",0,IF(S410="Wind Turbine",MIN(U410,P410),IF(OR(S410="Wind-Hybrid", S410="Wind-Solar-Hybrid"),MIN(MAX(P410-T410,0)/INDEX(Queue_Subname_list!$R$6:$T$6,1,MATCH(AH410,Queue_Subname_list!$R$4:$T$4,0)),U410),0)))</f>
        <v>0</v>
      </c>
      <c r="W410" s="10">
        <f t="shared" si="31"/>
        <v>0</v>
      </c>
      <c r="X410" s="10">
        <f>IF(AND(S410="Offshore Wind",OR(Q410="Full Capacity",Q410="Partial Capacity")),IF(J410=Queue_Subname_list!$L$5,M410,0)+IF(K410=Queue_Subname_list!$L$5,N410,0),0)</f>
        <v>0</v>
      </c>
      <c r="Y410" s="10">
        <f>IF(AND(S410="Offshore Wind",Q410="Energy Only"),IF(J410=Queue_Subname_list!$L$5,M410,0)+IF(K410=Queue_Subname_list!$L$5,N410,0),0)</f>
        <v>0</v>
      </c>
      <c r="Z410" s="10">
        <f>IF(J410=Queue_Subname_list!$L$8,MIN(M410,P410),0)+IF(K410=Queue_Subname_list!$L$8,MIN(N410,P410),0)+IF(L410=Queue_Subname_list!$L$8,MIN(O410,P410),0)</f>
        <v>137.85</v>
      </c>
      <c r="AA410" s="10">
        <f>IF(Q410="Energy Only",0,IF(S410="Solar",MIN(Z410,P410),IF(S410="Solar-Hybrid",MIN(MAX(P410-T410,0)/INDEX(Queue_Subname_list!$R$5:$T$5,1,MATCH(AH410,Queue_Subname_list!$R$4:$T$4,0)),MAX(P410-T410*0.5,0)/INDEX(Queue_Subname_list!$U$5:$W$5,1,MATCH(AH410,Queue_Subname_list!$U$4:$W$4,0)),Z410),0)))</f>
        <v>0</v>
      </c>
      <c r="AB410" s="10">
        <f t="shared" si="32"/>
        <v>137.85</v>
      </c>
      <c r="AC410" s="10">
        <f>IF(J410=Queue_Subname_list!$L$3,MIN(M410,P410),0)+IF(K410=Queue_Subname_list!$L$3,MIN(N410,P410),0)+IF(L410=Queue_Subname_list!$L$3,MIN(O410,P410),0)</f>
        <v>0</v>
      </c>
      <c r="AD410" s="10">
        <f t="shared" si="33"/>
        <v>0</v>
      </c>
      <c r="AE410" s="10" t="s">
        <v>101</v>
      </c>
      <c r="AF410" s="10" t="s">
        <v>55</v>
      </c>
      <c r="AG410" s="10" t="s">
        <v>88</v>
      </c>
      <c r="AH410" s="10" t="str">
        <f t="shared" si="34"/>
        <v>PGAE</v>
      </c>
      <c r="AI410" s="12" t="s">
        <v>883</v>
      </c>
      <c r="AJ410" s="12" t="str">
        <f>IFERROR(INDEX(Queue_Subname_list!$B$2:$B$598,MATCH($AI410,Queue_Subname_list!$A$2:$A$598,0),1),"not found")</f>
        <v>New Midway-Wheeler</v>
      </c>
      <c r="AK410" s="12">
        <f>IFERROR(INDEX(Queue_Subname_list!$C$2:$C$598,MATCH($AI410,Queue_Subname_list!$A$2:$A$598,0),1),"not found")</f>
        <v>230</v>
      </c>
      <c r="AL410" s="12" t="str" cm="1">
        <f t="array" ref="AL410">IFERROR(MATCH(1,($AJ410=Substation_Info!$B$5:$B$322)*($AK410=Substation_Info!$C$5:$C$322),0),"notfound")</f>
        <v>notfound</v>
      </c>
      <c r="AM410" s="12" t="str">
        <f>IF($AL410="notfound",IFERROR(INDEX(Queue_Subname_list!$D$2:$D$594,MATCH($AI410,Queue_Subname_list!$A$2:$A$594,0),1),"not found"),0)</f>
        <v>Midway</v>
      </c>
      <c r="AN410" s="12">
        <f>IF($AL410="notfound",IFERROR(INDEX(Queue_Subname_list!$E$2:$E$594,MATCH($AI410,Queue_Subname_list!$A$2:$A$594,0),1),"not found"),0)</f>
        <v>230</v>
      </c>
      <c r="AO410" s="12" cm="1">
        <f t="array" ref="AO410">IF(AM410=0, "N/A",IFERROR(MATCH(1,($AM410=Substation_Info!$B$5:$B$322)*($AN410=Substation_Info!$C$5:$C$322),0),"notfound"))</f>
        <v>170</v>
      </c>
      <c r="AP410" s="12">
        <f t="shared" si="35"/>
        <v>1</v>
      </c>
      <c r="AQ410" s="11">
        <v>45504.291666666701</v>
      </c>
      <c r="AR410" s="11">
        <v>45504.291666666701</v>
      </c>
      <c r="AS410" s="10" t="s">
        <v>82</v>
      </c>
      <c r="AT410" s="10"/>
      <c r="AU410" s="10"/>
      <c r="AV410" s="10" t="s">
        <v>82</v>
      </c>
      <c r="AW410" s="10"/>
    </row>
    <row r="411" spans="1:49" s="26" customFormat="1" ht="25" x14ac:dyDescent="0.25">
      <c r="A411" s="32" t="s">
        <v>884</v>
      </c>
      <c r="B411" s="10">
        <v>2012</v>
      </c>
      <c r="C411" s="11">
        <v>44301</v>
      </c>
      <c r="D411" s="11">
        <v>44301.291666666701</v>
      </c>
      <c r="E411" s="10" t="s">
        <v>49</v>
      </c>
      <c r="F411" s="10" t="s">
        <v>585</v>
      </c>
      <c r="G411" s="10" t="s">
        <v>51</v>
      </c>
      <c r="H411" s="10"/>
      <c r="I411" s="10"/>
      <c r="J411" s="55" t="s">
        <v>4331</v>
      </c>
      <c r="K411" s="10"/>
      <c r="L411" s="10"/>
      <c r="M411" s="10">
        <v>628.65</v>
      </c>
      <c r="N411" s="10"/>
      <c r="O411" s="10"/>
      <c r="P411" s="10">
        <v>606.10239999999999</v>
      </c>
      <c r="Q411" s="10" t="s">
        <v>65</v>
      </c>
      <c r="R411" s="10" t="s">
        <v>53</v>
      </c>
      <c r="S411" s="10" t="str" cm="1">
        <f t="array" ref="S411">IFERROR(INDEX(Queue_Subname_list!$K$3:$K$22,MATCH(1,($J411=Queue_Subname_list!$L$3:$L$22)*($K411=Queue_Subname_list!$M$3:$M$22)*($L411=Queue_Subname_list!$N$3:$N$22),0)),"Other")</f>
        <v>Offshore Wind</v>
      </c>
      <c r="T411" s="10">
        <f>IF(J411=Queue_Subname_list!$L$9,MIN(M411,P411),0)+IF(K411=Queue_Subname_list!$L$9,MIN(N411,P411),0)+IF(L411=Queue_Subname_list!$L$9,MIN(O411,P411),0)</f>
        <v>0</v>
      </c>
      <c r="U411" s="10">
        <f>IF(J411=Queue_Subname_list!$L$4,MIN(M411,P411),0)+IF(K411=Queue_Subname_list!$L$4,MIN(N411,P411),0)+IF(L411=Queue_Subname_list!$L$4,MIN(O411,P411),0)</f>
        <v>0</v>
      </c>
      <c r="V411" s="10">
        <f>IF(Q411="Energy Only",0,IF(S411="Wind Turbine",MIN(U411,P411),IF(OR(S411="Wind-Hybrid", S411="Wind-Solar-Hybrid"),MIN(MAX(P411-T411,0)/INDEX(Queue_Subname_list!$R$6:$T$6,1,MATCH(AH411,Queue_Subname_list!$R$4:$T$4,0)),U411),0)))</f>
        <v>0</v>
      </c>
      <c r="W411" s="10">
        <f t="shared" si="31"/>
        <v>0</v>
      </c>
      <c r="X411" s="10">
        <f>IF(AND(S411="Offshore Wind",OR(Q411="Full Capacity",Q411="Partial Capacity")),IF(J411=Queue_Subname_list!$L$5,M411,0)+IF(K411=Queue_Subname_list!$L$5,N411,0),0)</f>
        <v>628.65</v>
      </c>
      <c r="Y411" s="10">
        <f>IF(AND(S411="Offshore Wind",Q411="Energy Only"),IF(J411=Queue_Subname_list!$L$5,M411,0)+IF(K411=Queue_Subname_list!$L$5,N411,0),0)</f>
        <v>0</v>
      </c>
      <c r="Z411" s="10">
        <f>IF(J411=Queue_Subname_list!$L$8,MIN(M411,P411),0)+IF(K411=Queue_Subname_list!$L$8,MIN(N411,P411),0)+IF(L411=Queue_Subname_list!$L$8,MIN(O411,P411),0)</f>
        <v>0</v>
      </c>
      <c r="AA411" s="10">
        <f>IF(Q411="Energy Only",0,IF(S411="Solar",MIN(Z411,P411),IF(S411="Solar-Hybrid",MIN(MAX(P411-T411,0)/INDEX(Queue_Subname_list!$R$5:$T$5,1,MATCH(AH411,Queue_Subname_list!$R$4:$T$4,0)),MAX(P411-T411*0.5,0)/INDEX(Queue_Subname_list!$U$5:$W$5,1,MATCH(AH411,Queue_Subname_list!$U$4:$W$4,0)),Z411),0)))</f>
        <v>0</v>
      </c>
      <c r="AB411" s="10">
        <f t="shared" si="32"/>
        <v>0</v>
      </c>
      <c r="AC411" s="10">
        <f>IF(J411=Queue_Subname_list!$L$3,MIN(M411,P411),0)+IF(K411=Queue_Subname_list!$L$3,MIN(N411,P411),0)+IF(L411=Queue_Subname_list!$L$3,MIN(O411,P411),0)</f>
        <v>0</v>
      </c>
      <c r="AD411" s="10">
        <f t="shared" si="33"/>
        <v>0</v>
      </c>
      <c r="AE411" s="10" t="s">
        <v>340</v>
      </c>
      <c r="AF411" s="10" t="s">
        <v>55</v>
      </c>
      <c r="AG411" s="10" t="s">
        <v>88</v>
      </c>
      <c r="AH411" s="10" t="str">
        <f t="shared" si="34"/>
        <v>PGAE</v>
      </c>
      <c r="AI411" s="12" t="s">
        <v>885</v>
      </c>
      <c r="AJ411" s="12" t="str">
        <f>IFERROR(INDEX(Queue_Subname_list!$B$2:$B$598,MATCH($AI411,Queue_Subname_list!$A$2:$A$598,0),1),"not found")</f>
        <v>Morro Bay</v>
      </c>
      <c r="AK411" s="12">
        <f>IFERROR(INDEX(Queue_Subname_list!$C$2:$C$598,MATCH($AI411,Queue_Subname_list!$A$2:$A$598,0),1),"not found")</f>
        <v>230</v>
      </c>
      <c r="AL411" s="12" cm="1">
        <f t="array" ref="AL411">IFERROR(MATCH(1,($AJ411=Substation_Info!$B$5:$B$322)*($AK411=Substation_Info!$C$5:$C$322),0),"notfound")</f>
        <v>181</v>
      </c>
      <c r="AM411" s="12">
        <f>IF($AL411="notfound",IFERROR(INDEX(Queue_Subname_list!$D$2:$D$594,MATCH($AI411,Queue_Subname_list!$A$2:$A$594,0),1),"not found"),0)</f>
        <v>0</v>
      </c>
      <c r="AN411" s="12">
        <f>IF($AL411="notfound",IFERROR(INDEX(Queue_Subname_list!$E$2:$E$594,MATCH($AI411,Queue_Subname_list!$A$2:$A$594,0),1),"not found"),0)</f>
        <v>0</v>
      </c>
      <c r="AO411" s="12" t="str" cm="1">
        <f t="array" ref="AO411">IF(AM411=0, "N/A",IFERROR(MATCH(1,($AM411=Substation_Info!$B$5:$B$322)*($AN411=Substation_Info!$C$5:$C$322),0),"notfound"))</f>
        <v>N/A</v>
      </c>
      <c r="AP411" s="12">
        <f t="shared" si="35"/>
        <v>1</v>
      </c>
      <c r="AQ411" s="11">
        <v>46813.333333333299</v>
      </c>
      <c r="AR411" s="11">
        <v>46813.333333333299</v>
      </c>
      <c r="AS411" s="10" t="s">
        <v>82</v>
      </c>
      <c r="AT411" s="10"/>
      <c r="AU411" s="10"/>
      <c r="AV411" s="10" t="s">
        <v>82</v>
      </c>
      <c r="AW411" s="10"/>
    </row>
    <row r="412" spans="1:49" s="26" customFormat="1" ht="25" x14ac:dyDescent="0.25">
      <c r="A412" s="32" t="s">
        <v>886</v>
      </c>
      <c r="B412" s="10">
        <v>2013</v>
      </c>
      <c r="C412" s="11">
        <v>44295</v>
      </c>
      <c r="D412" s="11">
        <v>44301.291666666701</v>
      </c>
      <c r="E412" s="10" t="s">
        <v>49</v>
      </c>
      <c r="F412" s="10" t="s">
        <v>585</v>
      </c>
      <c r="G412" s="10" t="s">
        <v>63</v>
      </c>
      <c r="H412" s="10" t="s">
        <v>74</v>
      </c>
      <c r="I412" s="10"/>
      <c r="J412" s="10" t="s">
        <v>70</v>
      </c>
      <c r="K412" s="10" t="s">
        <v>75</v>
      </c>
      <c r="L412" s="10"/>
      <c r="M412" s="10">
        <v>268.59829999999999</v>
      </c>
      <c r="N412" s="10">
        <v>268.59829999999999</v>
      </c>
      <c r="O412" s="10"/>
      <c r="P412" s="10">
        <v>250</v>
      </c>
      <c r="Q412" s="10" t="s">
        <v>65</v>
      </c>
      <c r="R412" s="10" t="s">
        <v>53</v>
      </c>
      <c r="S412" s="10" t="str" cm="1">
        <f t="array" ref="S412">IFERROR(INDEX(Queue_Subname_list!$K$3:$K$22,MATCH(1,($J412=Queue_Subname_list!$L$3:$L$22)*($K412=Queue_Subname_list!$M$3:$M$22)*($L412=Queue_Subname_list!$N$3:$N$22),0)),"Other")</f>
        <v>Solar-Hybrid</v>
      </c>
      <c r="T412" s="10">
        <f>IF(J412=Queue_Subname_list!$L$9,MIN(M412,P412),0)+IF(K412=Queue_Subname_list!$L$9,MIN(N412,P412),0)+IF(L412=Queue_Subname_list!$L$9,MIN(O412,P412),0)</f>
        <v>250</v>
      </c>
      <c r="U412" s="10">
        <f>IF(J412=Queue_Subname_list!$L$4,MIN(M412,P412),0)+IF(K412=Queue_Subname_list!$L$4,MIN(N412,P412),0)+IF(L412=Queue_Subname_list!$L$4,MIN(O412,P412),0)</f>
        <v>0</v>
      </c>
      <c r="V412" s="10">
        <f>IF(Q412="Energy Only",0,IF(S412="Wind Turbine",MIN(U412,P412),IF(OR(S412="Wind-Hybrid", S412="Wind-Solar-Hybrid"),MIN(MAX(P412-T412,0)/INDEX(Queue_Subname_list!$R$6:$T$6,1,MATCH(AH412,Queue_Subname_list!$R$4:$T$4,0)),U412),0)))</f>
        <v>0</v>
      </c>
      <c r="W412" s="10">
        <f t="shared" si="31"/>
        <v>0</v>
      </c>
      <c r="X412" s="10">
        <f>IF(AND(S412="Offshore Wind",OR(Q412="Full Capacity",Q412="Partial Capacity")),IF(J412=Queue_Subname_list!$L$5,M412,0)+IF(K412=Queue_Subname_list!$L$5,N412,0),0)</f>
        <v>0</v>
      </c>
      <c r="Y412" s="10">
        <f>IF(AND(S412="Offshore Wind",Q412="Energy Only"),IF(J412=Queue_Subname_list!$L$5,M412,0)+IF(K412=Queue_Subname_list!$L$5,N412,0),0)</f>
        <v>0</v>
      </c>
      <c r="Z412" s="10">
        <f>IF(J412=Queue_Subname_list!$L$8,MIN(M412,P412),0)+IF(K412=Queue_Subname_list!$L$8,MIN(N412,P412),0)+IF(L412=Queue_Subname_list!$L$8,MIN(O412,P412),0)</f>
        <v>250</v>
      </c>
      <c r="AA412" s="10">
        <f>IF(Q412="Energy Only",0,IF(S412="Solar",MIN(Z412,P412),IF(S412="Solar-Hybrid",MIN(MAX(P412-T412,0)/INDEX(Queue_Subname_list!$R$5:$T$5,1,MATCH(AH412,Queue_Subname_list!$R$4:$T$4,0)),MAX(P412-T412*0.5,0)/INDEX(Queue_Subname_list!$U$5:$W$5,1,MATCH(AH412,Queue_Subname_list!$U$4:$W$4,0)),Z412),0)))</f>
        <v>0</v>
      </c>
      <c r="AB412" s="10">
        <f t="shared" si="32"/>
        <v>250</v>
      </c>
      <c r="AC412" s="10">
        <f>IF(J412=Queue_Subname_list!$L$3,MIN(M412,P412),0)+IF(K412=Queue_Subname_list!$L$3,MIN(N412,P412),0)+IF(L412=Queue_Subname_list!$L$3,MIN(O412,P412),0)</f>
        <v>0</v>
      </c>
      <c r="AD412" s="10">
        <f t="shared" si="33"/>
        <v>0</v>
      </c>
      <c r="AE412" s="10" t="s">
        <v>195</v>
      </c>
      <c r="AF412" s="10" t="s">
        <v>55</v>
      </c>
      <c r="AG412" s="10" t="s">
        <v>88</v>
      </c>
      <c r="AH412" s="10" t="str">
        <f t="shared" si="34"/>
        <v>PGAE</v>
      </c>
      <c r="AI412" s="12" t="s">
        <v>871</v>
      </c>
      <c r="AJ412" s="12" t="str">
        <f>IFERROR(INDEX(Queue_Subname_list!$B$2:$B$598,MATCH($AI412,Queue_Subname_list!$A$2:$A$598,0),1),"not found")</f>
        <v>Alpaugh</v>
      </c>
      <c r="AK412" s="12">
        <f>IFERROR(INDEX(Queue_Subname_list!$C$2:$C$598,MATCH($AI412,Queue_Subname_list!$A$2:$A$598,0),1),"not found")</f>
        <v>115</v>
      </c>
      <c r="AL412" s="12" cm="1">
        <f t="array" ref="AL412">IFERROR(MATCH(1,($AJ412=Substation_Info!$B$5:$B$322)*($AK412=Substation_Info!$C$5:$C$322),0),"notfound")</f>
        <v>3</v>
      </c>
      <c r="AM412" s="12">
        <f>IF($AL412="notfound",IFERROR(INDEX(Queue_Subname_list!$D$2:$D$594,MATCH($AI412,Queue_Subname_list!$A$2:$A$594,0),1),"not found"),0)</f>
        <v>0</v>
      </c>
      <c r="AN412" s="12">
        <f>IF($AL412="notfound",IFERROR(INDEX(Queue_Subname_list!$E$2:$E$594,MATCH($AI412,Queue_Subname_list!$A$2:$A$594,0),1),"not found"),0)</f>
        <v>0</v>
      </c>
      <c r="AO412" s="12" t="str" cm="1">
        <f t="array" ref="AO412">IF(AM412=0, "N/A",IFERROR(MATCH(1,($AM412=Substation_Info!$B$5:$B$322)*($AN412=Substation_Info!$C$5:$C$322),0),"notfound"))</f>
        <v>N/A</v>
      </c>
      <c r="AP412" s="12">
        <f t="shared" si="35"/>
        <v>1</v>
      </c>
      <c r="AQ412" s="11">
        <v>46387.333333333299</v>
      </c>
      <c r="AR412" s="11">
        <v>46387.333333333299</v>
      </c>
      <c r="AS412" s="10" t="s">
        <v>82</v>
      </c>
      <c r="AT412" s="10"/>
      <c r="AU412" s="10"/>
      <c r="AV412" s="10" t="s">
        <v>82</v>
      </c>
      <c r="AW412" s="10"/>
    </row>
    <row r="413" spans="1:49" s="26" customFormat="1" ht="37.5" x14ac:dyDescent="0.25">
      <c r="A413" s="32" t="s">
        <v>887</v>
      </c>
      <c r="B413" s="10">
        <v>2014</v>
      </c>
      <c r="C413" s="11">
        <v>44298</v>
      </c>
      <c r="D413" s="11">
        <v>44301.291666666701</v>
      </c>
      <c r="E413" s="10" t="s">
        <v>49</v>
      </c>
      <c r="F413" s="10" t="s">
        <v>585</v>
      </c>
      <c r="G413" s="10" t="s">
        <v>51</v>
      </c>
      <c r="H413" s="10"/>
      <c r="I413" s="10"/>
      <c r="J413" s="10" t="s">
        <v>4331</v>
      </c>
      <c r="K413" s="10"/>
      <c r="L413" s="10"/>
      <c r="M413" s="10">
        <v>1464.6</v>
      </c>
      <c r="N413" s="10"/>
      <c r="O413" s="10"/>
      <c r="P413" s="10">
        <v>1400</v>
      </c>
      <c r="Q413" s="10" t="s">
        <v>65</v>
      </c>
      <c r="R413" s="10" t="s">
        <v>53</v>
      </c>
      <c r="S413" s="10" t="str" cm="1">
        <f t="array" ref="S413">IFERROR(INDEX(Queue_Subname_list!$K$3:$K$22,MATCH(1,($J413=Queue_Subname_list!$L$3:$L$22)*($K413=Queue_Subname_list!$M$3:$M$22)*($L413=Queue_Subname_list!$N$3:$N$22),0)),"Other")</f>
        <v>Offshore Wind</v>
      </c>
      <c r="T413" s="10">
        <f>IF(J413=Queue_Subname_list!$L$9,MIN(M413,P413),0)+IF(K413=Queue_Subname_list!$L$9,MIN(N413,P413),0)+IF(L413=Queue_Subname_list!$L$9,MIN(O413,P413),0)</f>
        <v>0</v>
      </c>
      <c r="U413" s="10">
        <f>IF(J413=Queue_Subname_list!$L$4,MIN(M413,P413),0)+IF(K413=Queue_Subname_list!$L$4,MIN(N413,P413),0)+IF(L413=Queue_Subname_list!$L$4,MIN(O413,P413),0)</f>
        <v>0</v>
      </c>
      <c r="V413" s="10">
        <f>IF(Q413="Energy Only",0,IF(S413="Wind Turbine",MIN(U413,P413),IF(OR(S413="Wind-Hybrid", S413="Wind-Solar-Hybrid"),MIN(MAX(P413-T413,0)/INDEX(Queue_Subname_list!$R$6:$T$6,1,MATCH(AH413,Queue_Subname_list!$R$4:$T$4,0)),U413),0)))</f>
        <v>0</v>
      </c>
      <c r="W413" s="10">
        <f t="shared" si="31"/>
        <v>0</v>
      </c>
      <c r="X413" s="10">
        <f>IF(AND(S413="Offshore Wind",OR(Q413="Full Capacity",Q413="Partial Capacity")),IF(J413=Queue_Subname_list!$L$5,M413,0)+IF(K413=Queue_Subname_list!$L$5,N413,0),0)</f>
        <v>1464.6</v>
      </c>
      <c r="Y413" s="10">
        <f>IF(AND(S413="Offshore Wind",Q413="Energy Only"),IF(J413=Queue_Subname_list!$L$5,M413,0)+IF(K413=Queue_Subname_list!$L$5,N413,0),0)</f>
        <v>0</v>
      </c>
      <c r="Z413" s="10">
        <f>IF(J413=Queue_Subname_list!$L$8,MIN(M413,P413),0)+IF(K413=Queue_Subname_list!$L$8,MIN(N413,P413),0)+IF(L413=Queue_Subname_list!$L$8,MIN(O413,P413),0)</f>
        <v>0</v>
      </c>
      <c r="AA413" s="10">
        <f>IF(Q413="Energy Only",0,IF(S413="Solar",MIN(Z413,P413),IF(S413="Solar-Hybrid",MIN(MAX(P413-T413,0)/INDEX(Queue_Subname_list!$R$5:$T$5,1,MATCH(AH413,Queue_Subname_list!$R$4:$T$4,0)),MAX(P413-T413*0.5,0)/INDEX(Queue_Subname_list!$U$5:$W$5,1,MATCH(AH413,Queue_Subname_list!$U$4:$W$4,0)),Z413),0)))</f>
        <v>0</v>
      </c>
      <c r="AB413" s="10">
        <f t="shared" si="32"/>
        <v>0</v>
      </c>
      <c r="AC413" s="10">
        <f>IF(J413=Queue_Subname_list!$L$3,MIN(M413,P413),0)+IF(K413=Queue_Subname_list!$L$3,MIN(N413,P413),0)+IF(L413=Queue_Subname_list!$L$3,MIN(O413,P413),0)</f>
        <v>0</v>
      </c>
      <c r="AD413" s="10">
        <f t="shared" si="33"/>
        <v>0</v>
      </c>
      <c r="AE413" s="10" t="s">
        <v>340</v>
      </c>
      <c r="AF413" s="10" t="s">
        <v>55</v>
      </c>
      <c r="AG413" s="10" t="s">
        <v>88</v>
      </c>
      <c r="AH413" s="10" t="str">
        <f t="shared" si="34"/>
        <v>PGAE</v>
      </c>
      <c r="AI413" s="12" t="s">
        <v>877</v>
      </c>
      <c r="AJ413" s="12" t="str">
        <f>IFERROR(INDEX(Queue_Subname_list!$B$2:$B$598,MATCH($AI413,Queue_Subname_list!$A$2:$A$598,0),1),"not found")</f>
        <v>Diablo</v>
      </c>
      <c r="AK413" s="12">
        <f>IFERROR(INDEX(Queue_Subname_list!$C$2:$C$598,MATCH($AI413,Queue_Subname_list!$A$2:$A$598,0),1),"not found")</f>
        <v>500</v>
      </c>
      <c r="AL413" s="12" cm="1">
        <f t="array" ref="AL413">IFERROR(MATCH(1,($AJ413=Substation_Info!$B$5:$B$322)*($AK413=Substation_Info!$C$5:$C$322),0),"notfound")</f>
        <v>64</v>
      </c>
      <c r="AM413" s="12">
        <f>IF($AL413="notfound",IFERROR(INDEX(Queue_Subname_list!$D$2:$D$594,MATCH($AI413,Queue_Subname_list!$A$2:$A$594,0),1),"not found"),0)</f>
        <v>0</v>
      </c>
      <c r="AN413" s="12">
        <f>IF($AL413="notfound",IFERROR(INDEX(Queue_Subname_list!$E$2:$E$594,MATCH($AI413,Queue_Subname_list!$A$2:$A$594,0),1),"not found"),0)</f>
        <v>0</v>
      </c>
      <c r="AO413" s="12" t="str" cm="1">
        <f t="array" ref="AO413">IF(AM413=0, "N/A",IFERROR(MATCH(1,($AM413=Substation_Info!$B$5:$B$322)*($AN413=Substation_Info!$C$5:$C$322),0),"notfound"))</f>
        <v>N/A</v>
      </c>
      <c r="AP413" s="12">
        <f t="shared" si="35"/>
        <v>1</v>
      </c>
      <c r="AQ413" s="11">
        <v>46813.333333333299</v>
      </c>
      <c r="AR413" s="11">
        <v>46813.333333333299</v>
      </c>
      <c r="AS413" s="10" t="s">
        <v>82</v>
      </c>
      <c r="AT413" s="10"/>
      <c r="AU413" s="10"/>
      <c r="AV413" s="10" t="s">
        <v>82</v>
      </c>
      <c r="AW413" s="10"/>
    </row>
    <row r="414" spans="1:49" s="26" customFormat="1" ht="25" x14ac:dyDescent="0.25">
      <c r="A414" s="32" t="s">
        <v>888</v>
      </c>
      <c r="B414" s="10">
        <v>2015</v>
      </c>
      <c r="C414" s="11">
        <v>44300</v>
      </c>
      <c r="D414" s="11">
        <v>44301.291666666701</v>
      </c>
      <c r="E414" s="10" t="s">
        <v>49</v>
      </c>
      <c r="F414" s="10" t="s">
        <v>585</v>
      </c>
      <c r="G414" s="10" t="s">
        <v>63</v>
      </c>
      <c r="H414" s="10" t="s">
        <v>74</v>
      </c>
      <c r="I414" s="10"/>
      <c r="J414" s="10" t="s">
        <v>70</v>
      </c>
      <c r="K414" s="10" t="s">
        <v>75</v>
      </c>
      <c r="L414" s="10"/>
      <c r="M414" s="10">
        <v>310.63</v>
      </c>
      <c r="N414" s="10">
        <v>310.63</v>
      </c>
      <c r="O414" s="10"/>
      <c r="P414" s="10">
        <v>300</v>
      </c>
      <c r="Q414" s="10" t="s">
        <v>65</v>
      </c>
      <c r="R414" s="10" t="s">
        <v>53</v>
      </c>
      <c r="S414" s="10" t="str" cm="1">
        <f t="array" ref="S414">IFERROR(INDEX(Queue_Subname_list!$K$3:$K$22,MATCH(1,($J414=Queue_Subname_list!$L$3:$L$22)*($K414=Queue_Subname_list!$M$3:$M$22)*($L414=Queue_Subname_list!$N$3:$N$22),0)),"Other")</f>
        <v>Solar-Hybrid</v>
      </c>
      <c r="T414" s="10">
        <f>IF(J414=Queue_Subname_list!$L$9,MIN(M414,P414),0)+IF(K414=Queue_Subname_list!$L$9,MIN(N414,P414),0)+IF(L414=Queue_Subname_list!$L$9,MIN(O414,P414),0)</f>
        <v>300</v>
      </c>
      <c r="U414" s="10">
        <f>IF(J414=Queue_Subname_list!$L$4,MIN(M414,P414),0)+IF(K414=Queue_Subname_list!$L$4,MIN(N414,P414),0)+IF(L414=Queue_Subname_list!$L$4,MIN(O414,P414),0)</f>
        <v>0</v>
      </c>
      <c r="V414" s="10">
        <f>IF(Q414="Energy Only",0,IF(S414="Wind Turbine",MIN(U414,P414),IF(OR(S414="Wind-Hybrid", S414="Wind-Solar-Hybrid"),MIN(MAX(P414-T414,0)/INDEX(Queue_Subname_list!$R$6:$T$6,1,MATCH(AH414,Queue_Subname_list!$R$4:$T$4,0)),U414),0)))</f>
        <v>0</v>
      </c>
      <c r="W414" s="10">
        <f t="shared" si="31"/>
        <v>0</v>
      </c>
      <c r="X414" s="10">
        <f>IF(AND(S414="Offshore Wind",OR(Q414="Full Capacity",Q414="Partial Capacity")),IF(J414=Queue_Subname_list!$L$5,M414,0)+IF(K414=Queue_Subname_list!$L$5,N414,0),0)</f>
        <v>0</v>
      </c>
      <c r="Y414" s="10">
        <f>IF(AND(S414="Offshore Wind",Q414="Energy Only"),IF(J414=Queue_Subname_list!$L$5,M414,0)+IF(K414=Queue_Subname_list!$L$5,N414,0),0)</f>
        <v>0</v>
      </c>
      <c r="Z414" s="10">
        <f>IF(J414=Queue_Subname_list!$L$8,MIN(M414,P414),0)+IF(K414=Queue_Subname_list!$L$8,MIN(N414,P414),0)+IF(L414=Queue_Subname_list!$L$8,MIN(O414,P414),0)</f>
        <v>300</v>
      </c>
      <c r="AA414" s="10">
        <f>IF(Q414="Energy Only",0,IF(S414="Solar",MIN(Z414,P414),IF(S414="Solar-Hybrid",MIN(MAX(P414-T414,0)/INDEX(Queue_Subname_list!$R$5:$T$5,1,MATCH(AH414,Queue_Subname_list!$R$4:$T$4,0)),MAX(P414-T414*0.5,0)/INDEX(Queue_Subname_list!$U$5:$W$5,1,MATCH(AH414,Queue_Subname_list!$U$4:$W$4,0)),Z414),0)))</f>
        <v>0</v>
      </c>
      <c r="AB414" s="10">
        <f t="shared" si="32"/>
        <v>300</v>
      </c>
      <c r="AC414" s="10">
        <f>IF(J414=Queue_Subname_list!$L$3,MIN(M414,P414),0)+IF(K414=Queue_Subname_list!$L$3,MIN(N414,P414),0)+IF(L414=Queue_Subname_list!$L$3,MIN(O414,P414),0)</f>
        <v>0</v>
      </c>
      <c r="AD414" s="10">
        <f t="shared" si="33"/>
        <v>0</v>
      </c>
      <c r="AE414" s="10" t="s">
        <v>101</v>
      </c>
      <c r="AF414" s="10" t="s">
        <v>55</v>
      </c>
      <c r="AG414" s="10" t="s">
        <v>88</v>
      </c>
      <c r="AH414" s="10" t="str">
        <f t="shared" si="34"/>
        <v>PGAE</v>
      </c>
      <c r="AI414" s="12" t="s">
        <v>889</v>
      </c>
      <c r="AJ414" s="12" t="str">
        <f>IFERROR(INDEX(Queue_Subname_list!$B$2:$B$598,MATCH($AI414,Queue_Subname_list!$A$2:$A$598,0),1),"not found")</f>
        <v>Wheeler Ridge</v>
      </c>
      <c r="AK414" s="12">
        <f>IFERROR(INDEX(Queue_Subname_list!$C$2:$C$598,MATCH($AI414,Queue_Subname_list!$A$2:$A$598,0),1),"not found")</f>
        <v>230</v>
      </c>
      <c r="AL414" s="12" cm="1">
        <f t="array" ref="AL414">IFERROR(MATCH(1,($AJ414=Substation_Info!$B$5:$B$322)*($AK414=Substation_Info!$C$5:$C$322),0),"notfound")</f>
        <v>312</v>
      </c>
      <c r="AM414" s="12">
        <f>IF($AL414="notfound",IFERROR(INDEX(Queue_Subname_list!$D$2:$D$594,MATCH($AI414,Queue_Subname_list!$A$2:$A$594,0),1),"not found"),0)</f>
        <v>0</v>
      </c>
      <c r="AN414" s="12">
        <f>IF($AL414="notfound",IFERROR(INDEX(Queue_Subname_list!$E$2:$E$594,MATCH($AI414,Queue_Subname_list!$A$2:$A$594,0),1),"not found"),0)</f>
        <v>0</v>
      </c>
      <c r="AO414" s="12" t="str" cm="1">
        <f t="array" ref="AO414">IF(AM414=0, "N/A",IFERROR(MATCH(1,($AM414=Substation_Info!$B$5:$B$322)*($AN414=Substation_Info!$C$5:$C$322),0),"notfound"))</f>
        <v>N/A</v>
      </c>
      <c r="AP414" s="12">
        <f t="shared" si="35"/>
        <v>1</v>
      </c>
      <c r="AQ414" s="11">
        <v>45809.291666666701</v>
      </c>
      <c r="AR414" s="11">
        <v>45809.291666666701</v>
      </c>
      <c r="AS414" s="10" t="s">
        <v>82</v>
      </c>
      <c r="AT414" s="10"/>
      <c r="AU414" s="10"/>
      <c r="AV414" s="10" t="s">
        <v>82</v>
      </c>
      <c r="AW414" s="10"/>
    </row>
    <row r="415" spans="1:49" s="26" customFormat="1" ht="25" x14ac:dyDescent="0.25">
      <c r="A415" s="32" t="s">
        <v>890</v>
      </c>
      <c r="B415" s="10">
        <v>2016</v>
      </c>
      <c r="C415" s="11">
        <v>44301</v>
      </c>
      <c r="D415" s="11">
        <v>44301.291666666701</v>
      </c>
      <c r="E415" s="10" t="s">
        <v>49</v>
      </c>
      <c r="F415" s="10" t="s">
        <v>585</v>
      </c>
      <c r="G415" s="10" t="s">
        <v>63</v>
      </c>
      <c r="H415" s="10" t="s">
        <v>74</v>
      </c>
      <c r="I415" s="10"/>
      <c r="J415" s="10" t="s">
        <v>70</v>
      </c>
      <c r="K415" s="10" t="s">
        <v>75</v>
      </c>
      <c r="L415" s="10"/>
      <c r="M415" s="10">
        <v>65.459999999999994</v>
      </c>
      <c r="N415" s="10">
        <v>131.39999399999999</v>
      </c>
      <c r="O415" s="10"/>
      <c r="P415" s="10">
        <v>130</v>
      </c>
      <c r="Q415" s="10" t="s">
        <v>65</v>
      </c>
      <c r="R415" s="10" t="s">
        <v>53</v>
      </c>
      <c r="S415" s="10" t="str" cm="1">
        <f t="array" ref="S415">IFERROR(INDEX(Queue_Subname_list!$K$3:$K$22,MATCH(1,($J415=Queue_Subname_list!$L$3:$L$22)*($K415=Queue_Subname_list!$M$3:$M$22)*($L415=Queue_Subname_list!$N$3:$N$22),0)),"Other")</f>
        <v>Solar-Hybrid</v>
      </c>
      <c r="T415" s="10">
        <f>IF(J415=Queue_Subname_list!$L$9,MIN(M415,P415),0)+IF(K415=Queue_Subname_list!$L$9,MIN(N415,P415),0)+IF(L415=Queue_Subname_list!$L$9,MIN(O415,P415),0)</f>
        <v>65.459999999999994</v>
      </c>
      <c r="U415" s="10">
        <f>IF(J415=Queue_Subname_list!$L$4,MIN(M415,P415),0)+IF(K415=Queue_Subname_list!$L$4,MIN(N415,P415),0)+IF(L415=Queue_Subname_list!$L$4,MIN(O415,P415),0)</f>
        <v>0</v>
      </c>
      <c r="V415" s="10">
        <f>IF(Q415="Energy Only",0,IF(S415="Wind Turbine",MIN(U415,P415),IF(OR(S415="Wind-Hybrid", S415="Wind-Solar-Hybrid"),MIN(MAX(P415-T415,0)/INDEX(Queue_Subname_list!$R$6:$T$6,1,MATCH(AH415,Queue_Subname_list!$R$4:$T$4,0)),U415),0)))</f>
        <v>0</v>
      </c>
      <c r="W415" s="10">
        <f t="shared" si="31"/>
        <v>0</v>
      </c>
      <c r="X415" s="10">
        <f>IF(AND(S415="Offshore Wind",OR(Q415="Full Capacity",Q415="Partial Capacity")),IF(J415=Queue_Subname_list!$L$5,M415,0)+IF(K415=Queue_Subname_list!$L$5,N415,0),0)</f>
        <v>0</v>
      </c>
      <c r="Y415" s="10">
        <f>IF(AND(S415="Offshore Wind",Q415="Energy Only"),IF(J415=Queue_Subname_list!$L$5,M415,0)+IF(K415=Queue_Subname_list!$L$5,N415,0),0)</f>
        <v>0</v>
      </c>
      <c r="Z415" s="10">
        <f>IF(J415=Queue_Subname_list!$L$8,MIN(M415,P415),0)+IF(K415=Queue_Subname_list!$L$8,MIN(N415,P415),0)+IF(L415=Queue_Subname_list!$L$8,MIN(O415,P415),0)</f>
        <v>130</v>
      </c>
      <c r="AA415" s="10">
        <f>IF(Q415="Energy Only",0,IF(S415="Solar",MIN(Z415,P415),IF(S415="Solar-Hybrid",MIN(MAX(P415-T415,0)/INDEX(Queue_Subname_list!$R$5:$T$5,1,MATCH(AH415,Queue_Subname_list!$R$4:$T$4,0)),MAX(P415-T415*0.5,0)/INDEX(Queue_Subname_list!$U$5:$W$5,1,MATCH(AH415,Queue_Subname_list!$U$4:$W$4,0)),Z415),0)))</f>
        <v>130</v>
      </c>
      <c r="AB415" s="10">
        <f t="shared" si="32"/>
        <v>0</v>
      </c>
      <c r="AC415" s="10">
        <f>IF(J415=Queue_Subname_list!$L$3,MIN(M415,P415),0)+IF(K415=Queue_Subname_list!$L$3,MIN(N415,P415),0)+IF(L415=Queue_Subname_list!$L$3,MIN(O415,P415),0)</f>
        <v>0</v>
      </c>
      <c r="AD415" s="10">
        <f t="shared" si="33"/>
        <v>0</v>
      </c>
      <c r="AE415" s="10" t="s">
        <v>340</v>
      </c>
      <c r="AF415" s="10" t="s">
        <v>55</v>
      </c>
      <c r="AG415" s="10" t="s">
        <v>88</v>
      </c>
      <c r="AH415" s="10" t="str">
        <f t="shared" si="34"/>
        <v>PGAE</v>
      </c>
      <c r="AI415" s="12" t="s">
        <v>891</v>
      </c>
      <c r="AJ415" s="12" t="str">
        <f>IFERROR(INDEX(Queue_Subname_list!$B$2:$B$598,MATCH($AI415,Queue_Subname_list!$A$2:$A$598,0),1),"not found")</f>
        <v>Solar SS</v>
      </c>
      <c r="AK415" s="12">
        <f>IFERROR(INDEX(Queue_Subname_list!$C$2:$C$598,MATCH($AI415,Queue_Subname_list!$A$2:$A$598,0),1),"not found")</f>
        <v>230</v>
      </c>
      <c r="AL415" s="12" cm="1">
        <f t="array" ref="AL415">IFERROR(MATCH(1,($AJ415=Substation_Info!$B$5:$B$322)*($AK415=Substation_Info!$C$5:$C$322),0),"notfound")</f>
        <v>264</v>
      </c>
      <c r="AM415" s="12">
        <f>IF($AL415="notfound",IFERROR(INDEX(Queue_Subname_list!$D$2:$D$594,MATCH($AI415,Queue_Subname_list!$A$2:$A$594,0),1),"not found"),0)</f>
        <v>0</v>
      </c>
      <c r="AN415" s="12">
        <f>IF($AL415="notfound",IFERROR(INDEX(Queue_Subname_list!$E$2:$E$594,MATCH($AI415,Queue_Subname_list!$A$2:$A$594,0),1),"not found"),0)</f>
        <v>0</v>
      </c>
      <c r="AO415" s="12" t="str" cm="1">
        <f t="array" ref="AO415">IF(AM415=0, "N/A",IFERROR(MATCH(1,($AM415=Substation_Info!$B$5:$B$322)*($AN415=Substation_Info!$C$5:$C$322),0),"notfound"))</f>
        <v>N/A</v>
      </c>
      <c r="AP415" s="12">
        <f t="shared" si="35"/>
        <v>1</v>
      </c>
      <c r="AQ415" s="11">
        <v>45626.333333333299</v>
      </c>
      <c r="AR415" s="11">
        <v>45626.333333333299</v>
      </c>
      <c r="AS415" s="10" t="s">
        <v>82</v>
      </c>
      <c r="AT415" s="10"/>
      <c r="AU415" s="10"/>
      <c r="AV415" s="10" t="s">
        <v>82</v>
      </c>
      <c r="AW415" s="10"/>
    </row>
    <row r="416" spans="1:49" s="26" customFormat="1" ht="12.5" x14ac:dyDescent="0.25">
      <c r="A416" s="32" t="s">
        <v>892</v>
      </c>
      <c r="B416" s="10">
        <v>2017</v>
      </c>
      <c r="C416" s="11">
        <v>44300</v>
      </c>
      <c r="D416" s="11">
        <v>44301.291666666701</v>
      </c>
      <c r="E416" s="10" t="s">
        <v>49</v>
      </c>
      <c r="F416" s="10" t="s">
        <v>585</v>
      </c>
      <c r="G416" s="10" t="s">
        <v>74</v>
      </c>
      <c r="H416" s="10" t="s">
        <v>63</v>
      </c>
      <c r="I416" s="10"/>
      <c r="J416" s="10" t="s">
        <v>75</v>
      </c>
      <c r="K416" s="10" t="s">
        <v>70</v>
      </c>
      <c r="L416" s="10"/>
      <c r="M416" s="10">
        <v>163.268</v>
      </c>
      <c r="N416" s="10">
        <v>163.268</v>
      </c>
      <c r="O416" s="10"/>
      <c r="P416" s="10">
        <v>160</v>
      </c>
      <c r="Q416" s="10" t="s">
        <v>65</v>
      </c>
      <c r="R416" s="10" t="s">
        <v>53</v>
      </c>
      <c r="S416" s="10" t="str" cm="1">
        <f t="array" ref="S416">IFERROR(INDEX(Queue_Subname_list!$K$3:$K$22,MATCH(1,($J416=Queue_Subname_list!$L$3:$L$22)*($K416=Queue_Subname_list!$M$3:$M$22)*($L416=Queue_Subname_list!$N$3:$N$22),0)),"Other")</f>
        <v>Solar-Hybrid</v>
      </c>
      <c r="T416" s="10">
        <f>IF(J416=Queue_Subname_list!$L$9,MIN(M416,P416),0)+IF(K416=Queue_Subname_list!$L$9,MIN(N416,P416),0)+IF(L416=Queue_Subname_list!$L$9,MIN(O416,P416),0)</f>
        <v>160</v>
      </c>
      <c r="U416" s="10">
        <f>IF(J416=Queue_Subname_list!$L$4,MIN(M416,P416),0)+IF(K416=Queue_Subname_list!$L$4,MIN(N416,P416),0)+IF(L416=Queue_Subname_list!$L$4,MIN(O416,P416),0)</f>
        <v>0</v>
      </c>
      <c r="V416" s="10">
        <f>IF(Q416="Energy Only",0,IF(S416="Wind Turbine",MIN(U416,P416),IF(OR(S416="Wind-Hybrid", S416="Wind-Solar-Hybrid"),MIN(MAX(P416-T416,0)/INDEX(Queue_Subname_list!$R$6:$T$6,1,MATCH(AH416,Queue_Subname_list!$R$4:$T$4,0)),U416),0)))</f>
        <v>0</v>
      </c>
      <c r="W416" s="10">
        <f t="shared" si="31"/>
        <v>0</v>
      </c>
      <c r="X416" s="10">
        <f>IF(AND(S416="Offshore Wind",OR(Q416="Full Capacity",Q416="Partial Capacity")),IF(J416=Queue_Subname_list!$L$5,M416,0)+IF(K416=Queue_Subname_list!$L$5,N416,0),0)</f>
        <v>0</v>
      </c>
      <c r="Y416" s="10">
        <f>IF(AND(S416="Offshore Wind",Q416="Energy Only"),IF(J416=Queue_Subname_list!$L$5,M416,0)+IF(K416=Queue_Subname_list!$L$5,N416,0),0)</f>
        <v>0</v>
      </c>
      <c r="Z416" s="10">
        <f>IF(J416=Queue_Subname_list!$L$8,MIN(M416,P416),0)+IF(K416=Queue_Subname_list!$L$8,MIN(N416,P416),0)+IF(L416=Queue_Subname_list!$L$8,MIN(O416,P416),0)</f>
        <v>160</v>
      </c>
      <c r="AA416" s="10">
        <f>IF(Q416="Energy Only",0,IF(S416="Solar",MIN(Z416,P416),IF(S416="Solar-Hybrid",MIN(MAX(P416-T416,0)/INDEX(Queue_Subname_list!$R$5:$T$5,1,MATCH(AH416,Queue_Subname_list!$R$4:$T$4,0)),MAX(P416-T416*0.5,0)/INDEX(Queue_Subname_list!$U$5:$W$5,1,MATCH(AH416,Queue_Subname_list!$U$4:$W$4,0)),Z416),0)))</f>
        <v>0</v>
      </c>
      <c r="AB416" s="10">
        <f t="shared" si="32"/>
        <v>160</v>
      </c>
      <c r="AC416" s="10">
        <f>IF(J416=Queue_Subname_list!$L$3,MIN(M416,P416),0)+IF(K416=Queue_Subname_list!$L$3,MIN(N416,P416),0)+IF(L416=Queue_Subname_list!$L$3,MIN(O416,P416),0)</f>
        <v>0</v>
      </c>
      <c r="AD416" s="10">
        <f t="shared" si="33"/>
        <v>0</v>
      </c>
      <c r="AE416" s="10" t="s">
        <v>195</v>
      </c>
      <c r="AF416" s="10" t="s">
        <v>55</v>
      </c>
      <c r="AG416" s="10" t="s">
        <v>88</v>
      </c>
      <c r="AH416" s="10" t="str">
        <f t="shared" si="34"/>
        <v>PGAE</v>
      </c>
      <c r="AI416" s="12" t="s">
        <v>893</v>
      </c>
      <c r="AJ416" s="12" t="str">
        <f>IFERROR(INDEX(Queue_Subname_list!$B$2:$B$598,MATCH($AI416,Queue_Subname_list!$A$2:$A$598,0),1),"not found")</f>
        <v>Olive</v>
      </c>
      <c r="AK416" s="12">
        <f>IFERROR(INDEX(Queue_Subname_list!$C$2:$C$598,MATCH($AI416,Queue_Subname_list!$A$2:$A$598,0),1),"not found")</f>
        <v>115</v>
      </c>
      <c r="AL416" s="12" cm="1">
        <f t="array" ref="AL416">IFERROR(MATCH(1,($AJ416=Substation_Info!$B$5:$B$322)*($AK416=Substation_Info!$C$5:$C$322),0),"notfound")</f>
        <v>192</v>
      </c>
      <c r="AM416" s="12">
        <f>IF($AL416="notfound",IFERROR(INDEX(Queue_Subname_list!$D$2:$D$594,MATCH($AI416,Queue_Subname_list!$A$2:$A$594,0),1),"not found"),0)</f>
        <v>0</v>
      </c>
      <c r="AN416" s="12">
        <f>IF($AL416="notfound",IFERROR(INDEX(Queue_Subname_list!$E$2:$E$594,MATCH($AI416,Queue_Subname_list!$A$2:$A$594,0),1),"not found"),0)</f>
        <v>0</v>
      </c>
      <c r="AO416" s="12" t="str" cm="1">
        <f t="array" ref="AO416">IF(AM416=0, "N/A",IFERROR(MATCH(1,($AM416=Substation_Info!$B$5:$B$322)*($AN416=Substation_Info!$C$5:$C$322),0),"notfound"))</f>
        <v>N/A</v>
      </c>
      <c r="AP416" s="12">
        <f t="shared" si="35"/>
        <v>1</v>
      </c>
      <c r="AQ416" s="11">
        <v>45291.333333333299</v>
      </c>
      <c r="AR416" s="11">
        <v>45291.333333333299</v>
      </c>
      <c r="AS416" s="10" t="s">
        <v>82</v>
      </c>
      <c r="AT416" s="10"/>
      <c r="AU416" s="10"/>
      <c r="AV416" s="10" t="s">
        <v>82</v>
      </c>
      <c r="AW416" s="10"/>
    </row>
    <row r="417" spans="1:49" s="26" customFormat="1" ht="25" x14ac:dyDescent="0.25">
      <c r="A417" s="32" t="s">
        <v>894</v>
      </c>
      <c r="B417" s="10">
        <v>2018</v>
      </c>
      <c r="C417" s="11">
        <v>44300</v>
      </c>
      <c r="D417" s="11">
        <v>44301.291666666701</v>
      </c>
      <c r="E417" s="10" t="s">
        <v>49</v>
      </c>
      <c r="F417" s="10" t="s">
        <v>585</v>
      </c>
      <c r="G417" s="10" t="s">
        <v>63</v>
      </c>
      <c r="H417" s="10"/>
      <c r="I417" s="10"/>
      <c r="J417" s="10" t="s">
        <v>70</v>
      </c>
      <c r="K417" s="10"/>
      <c r="L417" s="10"/>
      <c r="M417" s="10">
        <v>30.8</v>
      </c>
      <c r="N417" s="10"/>
      <c r="O417" s="10"/>
      <c r="P417" s="10">
        <v>30</v>
      </c>
      <c r="Q417" s="10" t="s">
        <v>65</v>
      </c>
      <c r="R417" s="10"/>
      <c r="S417" s="10" t="str" cm="1">
        <f t="array" ref="S417">IFERROR(INDEX(Queue_Subname_list!$K$3:$K$22,MATCH(1,($J417=Queue_Subname_list!$L$3:$L$22)*($K417=Queue_Subname_list!$M$3:$M$22)*($L417=Queue_Subname_list!$N$3:$N$22),0)),"Other")</f>
        <v>Battery</v>
      </c>
      <c r="T417" s="10">
        <f>IF(J417=Queue_Subname_list!$L$9,MIN(M417,P417),0)+IF(K417=Queue_Subname_list!$L$9,MIN(N417,P417),0)+IF(L417=Queue_Subname_list!$L$9,MIN(O417,P417),0)</f>
        <v>30</v>
      </c>
      <c r="U417" s="10">
        <f>IF(J417=Queue_Subname_list!$L$4,MIN(M417,P417),0)+IF(K417=Queue_Subname_list!$L$4,MIN(N417,P417),0)+IF(L417=Queue_Subname_list!$L$4,MIN(O417,P417),0)</f>
        <v>0</v>
      </c>
      <c r="V417" s="10">
        <f>IF(Q417="Energy Only",0,IF(S417="Wind Turbine",MIN(U417,P417),IF(OR(S417="Wind-Hybrid", S417="Wind-Solar-Hybrid"),MIN(MAX(P417-T417,0)/INDEX(Queue_Subname_list!$R$6:$T$6,1,MATCH(AH417,Queue_Subname_list!$R$4:$T$4,0)),U417),0)))</f>
        <v>0</v>
      </c>
      <c r="W417" s="10">
        <f t="shared" si="31"/>
        <v>0</v>
      </c>
      <c r="X417" s="10">
        <f>IF(AND(S417="Offshore Wind",OR(Q417="Full Capacity",Q417="Partial Capacity")),IF(J417=Queue_Subname_list!$L$5,M417,0)+IF(K417=Queue_Subname_list!$L$5,N417,0),0)</f>
        <v>0</v>
      </c>
      <c r="Y417" s="10">
        <f>IF(AND(S417="Offshore Wind",Q417="Energy Only"),IF(J417=Queue_Subname_list!$L$5,M417,0)+IF(K417=Queue_Subname_list!$L$5,N417,0),0)</f>
        <v>0</v>
      </c>
      <c r="Z417" s="10">
        <f>IF(J417=Queue_Subname_list!$L$8,MIN(M417,P417),0)+IF(K417=Queue_Subname_list!$L$8,MIN(N417,P417),0)+IF(L417=Queue_Subname_list!$L$8,MIN(O417,P417),0)</f>
        <v>0</v>
      </c>
      <c r="AA417" s="10">
        <f>IF(Q417="Energy Only",0,IF(S417="Solar",MIN(Z417,P417),IF(S417="Solar-Hybrid",MIN(MAX(P417-T417,0)/INDEX(Queue_Subname_list!$R$5:$T$5,1,MATCH(AH417,Queue_Subname_list!$R$4:$T$4,0)),MAX(P417-T417*0.5,0)/INDEX(Queue_Subname_list!$U$5:$W$5,1,MATCH(AH417,Queue_Subname_list!$U$4:$W$4,0)),Z417),0)))</f>
        <v>0</v>
      </c>
      <c r="AB417" s="10">
        <f t="shared" si="32"/>
        <v>0</v>
      </c>
      <c r="AC417" s="10">
        <f>IF(J417=Queue_Subname_list!$L$3,MIN(M417,P417),0)+IF(K417=Queue_Subname_list!$L$3,MIN(N417,P417),0)+IF(L417=Queue_Subname_list!$L$3,MIN(O417,P417),0)</f>
        <v>0</v>
      </c>
      <c r="AD417" s="10">
        <f t="shared" si="33"/>
        <v>0</v>
      </c>
      <c r="AE417" s="10" t="s">
        <v>101</v>
      </c>
      <c r="AF417" s="10" t="s">
        <v>55</v>
      </c>
      <c r="AG417" s="10" t="s">
        <v>88</v>
      </c>
      <c r="AH417" s="10" t="str">
        <f t="shared" si="34"/>
        <v>PGAE</v>
      </c>
      <c r="AI417" s="12" t="s">
        <v>895</v>
      </c>
      <c r="AJ417" s="12" t="str">
        <f>IFERROR(INDEX(Queue_Subname_list!$B$2:$B$598,MATCH($AI417,Queue_Subname_list!$A$2:$A$598,0),1),"not found")</f>
        <v>Arco</v>
      </c>
      <c r="AK417" s="12">
        <f>IFERROR(INDEX(Queue_Subname_list!$C$2:$C$598,MATCH($AI417,Queue_Subname_list!$A$2:$A$598,0),1),"not found")</f>
        <v>230</v>
      </c>
      <c r="AL417" s="12" cm="1">
        <f t="array" ref="AL417">IFERROR(MATCH(1,($AJ417=Substation_Info!$B$5:$B$322)*($AK417=Substation_Info!$C$5:$C$322),0),"notfound")</f>
        <v>6</v>
      </c>
      <c r="AM417" s="12">
        <f>IF($AL417="notfound",IFERROR(INDEX(Queue_Subname_list!$D$2:$D$594,MATCH($AI417,Queue_Subname_list!$A$2:$A$594,0),1),"not found"),0)</f>
        <v>0</v>
      </c>
      <c r="AN417" s="12">
        <f>IF($AL417="notfound",IFERROR(INDEX(Queue_Subname_list!$E$2:$E$594,MATCH($AI417,Queue_Subname_list!$A$2:$A$594,0),1),"not found"),0)</f>
        <v>0</v>
      </c>
      <c r="AO417" s="12" t="str" cm="1">
        <f t="array" ref="AO417">IF(AM417=0, "N/A",IFERROR(MATCH(1,($AM417=Substation_Info!$B$5:$B$322)*($AN417=Substation_Info!$C$5:$C$322),0),"notfound"))</f>
        <v>N/A</v>
      </c>
      <c r="AP417" s="12">
        <f t="shared" si="35"/>
        <v>1</v>
      </c>
      <c r="AQ417" s="11">
        <v>45444.291666666701</v>
      </c>
      <c r="AR417" s="11">
        <v>45444.291666666701</v>
      </c>
      <c r="AS417" s="10" t="s">
        <v>82</v>
      </c>
      <c r="AT417" s="10"/>
      <c r="AU417" s="10"/>
      <c r="AV417" s="10" t="s">
        <v>82</v>
      </c>
      <c r="AW417" s="10"/>
    </row>
    <row r="418" spans="1:49" s="26" customFormat="1" ht="25" x14ac:dyDescent="0.25">
      <c r="A418" s="32" t="s">
        <v>896</v>
      </c>
      <c r="B418" s="10">
        <v>2019</v>
      </c>
      <c r="C418" s="11">
        <v>44301</v>
      </c>
      <c r="D418" s="11">
        <v>44301.291666666701</v>
      </c>
      <c r="E418" s="10" t="s">
        <v>49</v>
      </c>
      <c r="F418" s="10" t="s">
        <v>585</v>
      </c>
      <c r="G418" s="10" t="s">
        <v>74</v>
      </c>
      <c r="H418" s="10" t="s">
        <v>63</v>
      </c>
      <c r="I418" s="10"/>
      <c r="J418" s="10" t="s">
        <v>75</v>
      </c>
      <c r="K418" s="10" t="s">
        <v>70</v>
      </c>
      <c r="L418" s="10"/>
      <c r="M418" s="10">
        <v>358.875</v>
      </c>
      <c r="N418" s="10">
        <v>358.875</v>
      </c>
      <c r="O418" s="10"/>
      <c r="P418" s="10">
        <v>352.09</v>
      </c>
      <c r="Q418" s="10" t="s">
        <v>65</v>
      </c>
      <c r="R418" s="10" t="s">
        <v>53</v>
      </c>
      <c r="S418" s="10" t="str" cm="1">
        <f t="array" ref="S418">IFERROR(INDEX(Queue_Subname_list!$K$3:$K$22,MATCH(1,($J418=Queue_Subname_list!$L$3:$L$22)*($K418=Queue_Subname_list!$M$3:$M$22)*($L418=Queue_Subname_list!$N$3:$N$22),0)),"Other")</f>
        <v>Solar-Hybrid</v>
      </c>
      <c r="T418" s="10">
        <f>IF(J418=Queue_Subname_list!$L$9,MIN(M418,P418),0)+IF(K418=Queue_Subname_list!$L$9,MIN(N418,P418),0)+IF(L418=Queue_Subname_list!$L$9,MIN(O418,P418),0)</f>
        <v>352.09</v>
      </c>
      <c r="U418" s="10">
        <f>IF(J418=Queue_Subname_list!$L$4,MIN(M418,P418),0)+IF(K418=Queue_Subname_list!$L$4,MIN(N418,P418),0)+IF(L418=Queue_Subname_list!$L$4,MIN(O418,P418),0)</f>
        <v>0</v>
      </c>
      <c r="V418" s="10">
        <f>IF(Q418="Energy Only",0,IF(S418="Wind Turbine",MIN(U418,P418),IF(OR(S418="Wind-Hybrid", S418="Wind-Solar-Hybrid"),MIN(MAX(P418-T418,0)/INDEX(Queue_Subname_list!$R$6:$T$6,1,MATCH(AH418,Queue_Subname_list!$R$4:$T$4,0)),U418),0)))</f>
        <v>0</v>
      </c>
      <c r="W418" s="10">
        <f t="shared" si="31"/>
        <v>0</v>
      </c>
      <c r="X418" s="10">
        <f>IF(AND(S418="Offshore Wind",OR(Q418="Full Capacity",Q418="Partial Capacity")),IF(J418=Queue_Subname_list!$L$5,M418,0)+IF(K418=Queue_Subname_list!$L$5,N418,0),0)</f>
        <v>0</v>
      </c>
      <c r="Y418" s="10">
        <f>IF(AND(S418="Offshore Wind",Q418="Energy Only"),IF(J418=Queue_Subname_list!$L$5,M418,0)+IF(K418=Queue_Subname_list!$L$5,N418,0),0)</f>
        <v>0</v>
      </c>
      <c r="Z418" s="10">
        <f>IF(J418=Queue_Subname_list!$L$8,MIN(M418,P418),0)+IF(K418=Queue_Subname_list!$L$8,MIN(N418,P418),0)+IF(L418=Queue_Subname_list!$L$8,MIN(O418,P418),0)</f>
        <v>352.09</v>
      </c>
      <c r="AA418" s="10">
        <f>IF(Q418="Energy Only",0,IF(S418="Solar",MIN(Z418,P418),IF(S418="Solar-Hybrid",MIN(MAX(P418-T418,0)/INDEX(Queue_Subname_list!$R$5:$T$5,1,MATCH(AH418,Queue_Subname_list!$R$4:$T$4,0)),MAX(P418-T418*0.5,0)/INDEX(Queue_Subname_list!$U$5:$W$5,1,MATCH(AH418,Queue_Subname_list!$U$4:$W$4,0)),Z418),0)))</f>
        <v>0</v>
      </c>
      <c r="AB418" s="10">
        <f t="shared" si="32"/>
        <v>352.09</v>
      </c>
      <c r="AC418" s="10">
        <f>IF(J418=Queue_Subname_list!$L$3,MIN(M418,P418),0)+IF(K418=Queue_Subname_list!$L$3,MIN(N418,P418),0)+IF(L418=Queue_Subname_list!$L$3,MIN(O418,P418),0)</f>
        <v>0</v>
      </c>
      <c r="AD418" s="10">
        <f t="shared" si="33"/>
        <v>0</v>
      </c>
      <c r="AE418" s="10" t="s">
        <v>101</v>
      </c>
      <c r="AF418" s="10" t="s">
        <v>55</v>
      </c>
      <c r="AG418" s="10" t="s">
        <v>88</v>
      </c>
      <c r="AH418" s="10" t="str">
        <f t="shared" si="34"/>
        <v>PGAE</v>
      </c>
      <c r="AI418" s="12" t="s">
        <v>853</v>
      </c>
      <c r="AJ418" s="12" t="str">
        <f>IFERROR(INDEX(Queue_Subname_list!$B$2:$B$598,MATCH($AI418,Queue_Subname_list!$A$2:$A$598,0),1),"not found")</f>
        <v>Midway</v>
      </c>
      <c r="AK418" s="12">
        <f>IFERROR(INDEX(Queue_Subname_list!$C$2:$C$598,MATCH($AI418,Queue_Subname_list!$A$2:$A$598,0),1),"not found")</f>
        <v>230</v>
      </c>
      <c r="AL418" s="12" cm="1">
        <f t="array" ref="AL418">IFERROR(MATCH(1,($AJ418=Substation_Info!$B$5:$B$322)*($AK418=Substation_Info!$C$5:$C$322),0),"notfound")</f>
        <v>170</v>
      </c>
      <c r="AM418" s="12">
        <f>IF($AL418="notfound",IFERROR(INDEX(Queue_Subname_list!$D$2:$D$594,MATCH($AI418,Queue_Subname_list!$A$2:$A$594,0),1),"not found"),0)</f>
        <v>0</v>
      </c>
      <c r="AN418" s="12">
        <f>IF($AL418="notfound",IFERROR(INDEX(Queue_Subname_list!$E$2:$E$594,MATCH($AI418,Queue_Subname_list!$A$2:$A$594,0),1),"not found"),0)</f>
        <v>0</v>
      </c>
      <c r="AO418" s="12" t="str" cm="1">
        <f t="array" ref="AO418">IF(AM418=0, "N/A",IFERROR(MATCH(1,($AM418=Substation_Info!$B$5:$B$322)*($AN418=Substation_Info!$C$5:$C$322),0),"notfound"))</f>
        <v>N/A</v>
      </c>
      <c r="AP418" s="12">
        <f t="shared" si="35"/>
        <v>1</v>
      </c>
      <c r="AQ418" s="11">
        <v>45504.291666666701</v>
      </c>
      <c r="AR418" s="11">
        <v>45504.291666666701</v>
      </c>
      <c r="AS418" s="10" t="s">
        <v>82</v>
      </c>
      <c r="AT418" s="10"/>
      <c r="AU418" s="10"/>
      <c r="AV418" s="10" t="s">
        <v>82</v>
      </c>
      <c r="AW418" s="10"/>
    </row>
    <row r="419" spans="1:49" s="26" customFormat="1" ht="25" x14ac:dyDescent="0.25">
      <c r="A419" s="32" t="s">
        <v>897</v>
      </c>
      <c r="B419" s="10">
        <v>2020</v>
      </c>
      <c r="C419" s="11">
        <v>44300</v>
      </c>
      <c r="D419" s="11">
        <v>44301.291666666701</v>
      </c>
      <c r="E419" s="10" t="s">
        <v>49</v>
      </c>
      <c r="F419" s="10" t="s">
        <v>585</v>
      </c>
      <c r="G419" s="10" t="s">
        <v>51</v>
      </c>
      <c r="H419" s="10"/>
      <c r="I419" s="10"/>
      <c r="J419" s="10" t="s">
        <v>4331</v>
      </c>
      <c r="K419" s="10"/>
      <c r="L419" s="10"/>
      <c r="M419" s="10">
        <v>1039.5</v>
      </c>
      <c r="N419" s="10"/>
      <c r="O419" s="10"/>
      <c r="P419" s="10">
        <v>1000</v>
      </c>
      <c r="Q419" s="10" t="s">
        <v>65</v>
      </c>
      <c r="R419" s="10" t="s">
        <v>53</v>
      </c>
      <c r="S419" s="10" t="str" cm="1">
        <f t="array" ref="S419">IFERROR(INDEX(Queue_Subname_list!$K$3:$K$22,MATCH(1,($J419=Queue_Subname_list!$L$3:$L$22)*($K419=Queue_Subname_list!$M$3:$M$22)*($L419=Queue_Subname_list!$N$3:$N$22),0)),"Other")</f>
        <v>Offshore Wind</v>
      </c>
      <c r="T419" s="10">
        <f>IF(J419=Queue_Subname_list!$L$9,MIN(M419,P419),0)+IF(K419=Queue_Subname_list!$L$9,MIN(N419,P419),0)+IF(L419=Queue_Subname_list!$L$9,MIN(O419,P419),0)</f>
        <v>0</v>
      </c>
      <c r="U419" s="10">
        <f>IF(J419=Queue_Subname_list!$L$4,MIN(M419,P419),0)+IF(K419=Queue_Subname_list!$L$4,MIN(N419,P419),0)+IF(L419=Queue_Subname_list!$L$4,MIN(O419,P419),0)</f>
        <v>0</v>
      </c>
      <c r="V419" s="10">
        <f>IF(Q419="Energy Only",0,IF(S419="Wind Turbine",MIN(U419,P419),IF(OR(S419="Wind-Hybrid", S419="Wind-Solar-Hybrid"),MIN(MAX(P419-T419,0)/INDEX(Queue_Subname_list!$R$6:$T$6,1,MATCH(AH419,Queue_Subname_list!$R$4:$T$4,0)),U419),0)))</f>
        <v>0</v>
      </c>
      <c r="W419" s="10">
        <f t="shared" si="31"/>
        <v>0</v>
      </c>
      <c r="X419" s="10">
        <f>IF(AND(S419="Offshore Wind",OR(Q419="Full Capacity",Q419="Partial Capacity")),IF(J419=Queue_Subname_list!$L$5,M419,0)+IF(K419=Queue_Subname_list!$L$5,N419,0),0)</f>
        <v>1039.5</v>
      </c>
      <c r="Y419" s="10">
        <f>IF(AND(S419="Offshore Wind",Q419="Energy Only"),IF(J419=Queue_Subname_list!$L$5,M419,0)+IF(K419=Queue_Subname_list!$L$5,N419,0),0)</f>
        <v>0</v>
      </c>
      <c r="Z419" s="10">
        <f>IF(J419=Queue_Subname_list!$L$8,MIN(M419,P419),0)+IF(K419=Queue_Subname_list!$L$8,MIN(N419,P419),0)+IF(L419=Queue_Subname_list!$L$8,MIN(O419,P419),0)</f>
        <v>0</v>
      </c>
      <c r="AA419" s="10">
        <f>IF(Q419="Energy Only",0,IF(S419="Solar",MIN(Z419,P419),IF(S419="Solar-Hybrid",MIN(MAX(P419-T419,0)/INDEX(Queue_Subname_list!$R$5:$T$5,1,MATCH(AH419,Queue_Subname_list!$R$4:$T$4,0)),MAX(P419-T419*0.5,0)/INDEX(Queue_Subname_list!$U$5:$W$5,1,MATCH(AH419,Queue_Subname_list!$U$4:$W$4,0)),Z419),0)))</f>
        <v>0</v>
      </c>
      <c r="AB419" s="10">
        <f t="shared" si="32"/>
        <v>0</v>
      </c>
      <c r="AC419" s="10">
        <f>IF(J419=Queue_Subname_list!$L$3,MIN(M419,P419),0)+IF(K419=Queue_Subname_list!$L$3,MIN(N419,P419),0)+IF(L419=Queue_Subname_list!$L$3,MIN(O419,P419),0)</f>
        <v>0</v>
      </c>
      <c r="AD419" s="10">
        <f t="shared" si="33"/>
        <v>0</v>
      </c>
      <c r="AE419" s="10" t="s">
        <v>340</v>
      </c>
      <c r="AF419" s="10" t="s">
        <v>55</v>
      </c>
      <c r="AG419" s="10" t="s">
        <v>88</v>
      </c>
      <c r="AH419" s="10" t="str">
        <f t="shared" si="34"/>
        <v>PGAE</v>
      </c>
      <c r="AI419" s="12" t="s">
        <v>865</v>
      </c>
      <c r="AJ419" s="12" t="str">
        <f>IFERROR(INDEX(Queue_Subname_list!$B$2:$B$598,MATCH($AI419,Queue_Subname_list!$A$2:$A$598,0),1),"not found")</f>
        <v>Diablo</v>
      </c>
      <c r="AK419" s="12">
        <f>IFERROR(INDEX(Queue_Subname_list!$C$2:$C$598,MATCH($AI419,Queue_Subname_list!$A$2:$A$598,0),1),"not found")</f>
        <v>500</v>
      </c>
      <c r="AL419" s="12" cm="1">
        <f t="array" ref="AL419">IFERROR(MATCH(1,($AJ419=Substation_Info!$B$5:$B$322)*($AK419=Substation_Info!$C$5:$C$322),0),"notfound")</f>
        <v>64</v>
      </c>
      <c r="AM419" s="12">
        <f>IF($AL419="notfound",IFERROR(INDEX(Queue_Subname_list!$D$2:$D$594,MATCH($AI419,Queue_Subname_list!$A$2:$A$594,0),1),"not found"),0)</f>
        <v>0</v>
      </c>
      <c r="AN419" s="12">
        <f>IF($AL419="notfound",IFERROR(INDEX(Queue_Subname_list!$E$2:$E$594,MATCH($AI419,Queue_Subname_list!$A$2:$A$594,0),1),"not found"),0)</f>
        <v>0</v>
      </c>
      <c r="AO419" s="12" t="str" cm="1">
        <f t="array" ref="AO419">IF(AM419=0, "N/A",IFERROR(MATCH(1,($AM419=Substation_Info!$B$5:$B$322)*($AN419=Substation_Info!$C$5:$C$322),0),"notfound"))</f>
        <v>N/A</v>
      </c>
      <c r="AP419" s="12">
        <f t="shared" si="35"/>
        <v>1</v>
      </c>
      <c r="AQ419" s="11">
        <v>46856.291666666701</v>
      </c>
      <c r="AR419" s="11">
        <v>46856.291666666701</v>
      </c>
      <c r="AS419" s="10" t="s">
        <v>82</v>
      </c>
      <c r="AT419" s="10"/>
      <c r="AU419" s="10"/>
      <c r="AV419" s="10" t="s">
        <v>82</v>
      </c>
      <c r="AW419" s="10"/>
    </row>
    <row r="420" spans="1:49" s="26" customFormat="1" ht="25" x14ac:dyDescent="0.25">
      <c r="A420" s="32" t="s">
        <v>898</v>
      </c>
      <c r="B420" s="10">
        <v>2021</v>
      </c>
      <c r="C420" s="11">
        <v>44287</v>
      </c>
      <c r="D420" s="11">
        <v>44301.291666666701</v>
      </c>
      <c r="E420" s="10" t="s">
        <v>49</v>
      </c>
      <c r="F420" s="10" t="s">
        <v>585</v>
      </c>
      <c r="G420" s="10" t="s">
        <v>63</v>
      </c>
      <c r="H420" s="10" t="s">
        <v>74</v>
      </c>
      <c r="I420" s="10"/>
      <c r="J420" s="10" t="s">
        <v>70</v>
      </c>
      <c r="K420" s="10" t="s">
        <v>75</v>
      </c>
      <c r="L420" s="10"/>
      <c r="M420" s="10">
        <v>516.76379999999995</v>
      </c>
      <c r="N420" s="10">
        <v>516.76379999999995</v>
      </c>
      <c r="O420" s="10"/>
      <c r="P420" s="10">
        <v>500</v>
      </c>
      <c r="Q420" s="10" t="s">
        <v>65</v>
      </c>
      <c r="R420" s="10" t="s">
        <v>53</v>
      </c>
      <c r="S420" s="10" t="str" cm="1">
        <f t="array" ref="S420">IFERROR(INDEX(Queue_Subname_list!$K$3:$K$22,MATCH(1,($J420=Queue_Subname_list!$L$3:$L$22)*($K420=Queue_Subname_list!$M$3:$M$22)*($L420=Queue_Subname_list!$N$3:$N$22),0)),"Other")</f>
        <v>Solar-Hybrid</v>
      </c>
      <c r="T420" s="10">
        <f>IF(J420=Queue_Subname_list!$L$9,MIN(M420,P420),0)+IF(K420=Queue_Subname_list!$L$9,MIN(N420,P420),0)+IF(L420=Queue_Subname_list!$L$9,MIN(O420,P420),0)</f>
        <v>500</v>
      </c>
      <c r="U420" s="10">
        <f>IF(J420=Queue_Subname_list!$L$4,MIN(M420,P420),0)+IF(K420=Queue_Subname_list!$L$4,MIN(N420,P420),0)+IF(L420=Queue_Subname_list!$L$4,MIN(O420,P420),0)</f>
        <v>0</v>
      </c>
      <c r="V420" s="10">
        <f>IF(Q420="Energy Only",0,IF(S420="Wind Turbine",MIN(U420,P420),IF(OR(S420="Wind-Hybrid", S420="Wind-Solar-Hybrid"),MIN(MAX(P420-T420,0)/INDEX(Queue_Subname_list!$R$6:$T$6,1,MATCH(AH420,Queue_Subname_list!$R$4:$T$4,0)),U420),0)))</f>
        <v>0</v>
      </c>
      <c r="W420" s="10">
        <f t="shared" si="31"/>
        <v>0</v>
      </c>
      <c r="X420" s="10">
        <f>IF(AND(S420="Offshore Wind",OR(Q420="Full Capacity",Q420="Partial Capacity")),IF(J420=Queue_Subname_list!$L$5,M420,0)+IF(K420=Queue_Subname_list!$L$5,N420,0),0)</f>
        <v>0</v>
      </c>
      <c r="Y420" s="10">
        <f>IF(AND(S420="Offshore Wind",Q420="Energy Only"),IF(J420=Queue_Subname_list!$L$5,M420,0)+IF(K420=Queue_Subname_list!$L$5,N420,0),0)</f>
        <v>0</v>
      </c>
      <c r="Z420" s="10">
        <f>IF(J420=Queue_Subname_list!$L$8,MIN(M420,P420),0)+IF(K420=Queue_Subname_list!$L$8,MIN(N420,P420),0)+IF(L420=Queue_Subname_list!$L$8,MIN(O420,P420),0)</f>
        <v>500</v>
      </c>
      <c r="AA420" s="10">
        <f>IF(Q420="Energy Only",0,IF(S420="Solar",MIN(Z420,P420),IF(S420="Solar-Hybrid",MIN(MAX(P420-T420,0)/INDEX(Queue_Subname_list!$R$5:$T$5,1,MATCH(AH420,Queue_Subname_list!$R$4:$T$4,0)),MAX(P420-T420*0.5,0)/INDEX(Queue_Subname_list!$U$5:$W$5,1,MATCH(AH420,Queue_Subname_list!$U$4:$W$4,0)),Z420),0)))</f>
        <v>0</v>
      </c>
      <c r="AB420" s="10">
        <f t="shared" si="32"/>
        <v>500</v>
      </c>
      <c r="AC420" s="10">
        <f>IF(J420=Queue_Subname_list!$L$3,MIN(M420,P420),0)+IF(K420=Queue_Subname_list!$L$3,MIN(N420,P420),0)+IF(L420=Queue_Subname_list!$L$3,MIN(O420,P420),0)</f>
        <v>0</v>
      </c>
      <c r="AD420" s="10">
        <f t="shared" si="33"/>
        <v>0</v>
      </c>
      <c r="AE420" s="10" t="s">
        <v>227</v>
      </c>
      <c r="AF420" s="10" t="s">
        <v>159</v>
      </c>
      <c r="AG420" s="10" t="s">
        <v>304</v>
      </c>
      <c r="AH420" s="10" t="str">
        <f t="shared" si="34"/>
        <v>SCE</v>
      </c>
      <c r="AI420" s="12" t="s">
        <v>899</v>
      </c>
      <c r="AJ420" s="12" t="str">
        <f>IFERROR(INDEX(Queue_Subname_list!$B$2:$B$598,MATCH($AI420,Queue_Subname_list!$A$2:$A$598,0),1),"not found")</f>
        <v>Delaney</v>
      </c>
      <c r="AK420" s="12">
        <f>IFERROR(INDEX(Queue_Subname_list!$C$2:$C$598,MATCH($AI420,Queue_Subname_list!$A$2:$A$598,0),1),"not found")</f>
        <v>500</v>
      </c>
      <c r="AL420" s="12" cm="1">
        <f t="array" ref="AL420">IFERROR(MATCH(1,($AJ420=Substation_Info!$B$5:$B$322)*($AK420=Substation_Info!$C$5:$C$322),0),"notfound")</f>
        <v>57</v>
      </c>
      <c r="AM420" s="12">
        <f>IF($AL420="notfound",IFERROR(INDEX(Queue_Subname_list!$D$2:$D$594,MATCH($AI420,Queue_Subname_list!$A$2:$A$594,0),1),"not found"),0)</f>
        <v>0</v>
      </c>
      <c r="AN420" s="12">
        <f>IF($AL420="notfound",IFERROR(INDEX(Queue_Subname_list!$E$2:$E$594,MATCH($AI420,Queue_Subname_list!$A$2:$A$594,0),1),"not found"),0)</f>
        <v>0</v>
      </c>
      <c r="AO420" s="12" t="str" cm="1">
        <f t="array" ref="AO420">IF(AM420=0, "N/A",IFERROR(MATCH(1,($AM420=Substation_Info!$B$5:$B$322)*($AN420=Substation_Info!$C$5:$C$322),0),"notfound"))</f>
        <v>N/A</v>
      </c>
      <c r="AP420" s="12">
        <f t="shared" si="35"/>
        <v>1</v>
      </c>
      <c r="AQ420" s="11">
        <v>46844.291666666701</v>
      </c>
      <c r="AR420" s="11">
        <v>46844.291666666701</v>
      </c>
      <c r="AS420" s="10" t="s">
        <v>82</v>
      </c>
      <c r="AT420" s="10"/>
      <c r="AU420" s="10"/>
      <c r="AV420" s="10" t="s">
        <v>82</v>
      </c>
      <c r="AW420" s="10"/>
    </row>
    <row r="421" spans="1:49" s="26" customFormat="1" ht="25" x14ac:dyDescent="0.25">
      <c r="A421" s="32" t="s">
        <v>900</v>
      </c>
      <c r="B421" s="10">
        <v>2022</v>
      </c>
      <c r="C421" s="11">
        <v>44295</v>
      </c>
      <c r="D421" s="11">
        <v>44301.291666666701</v>
      </c>
      <c r="E421" s="10" t="s">
        <v>49</v>
      </c>
      <c r="F421" s="10" t="s">
        <v>585</v>
      </c>
      <c r="G421" s="10" t="s">
        <v>74</v>
      </c>
      <c r="H421" s="10" t="s">
        <v>63</v>
      </c>
      <c r="I421" s="10"/>
      <c r="J421" s="10" t="s">
        <v>75</v>
      </c>
      <c r="K421" s="10" t="s">
        <v>70</v>
      </c>
      <c r="L421" s="10"/>
      <c r="M421" s="10">
        <v>379.75049999999999</v>
      </c>
      <c r="N421" s="10">
        <v>376.0403</v>
      </c>
      <c r="O421" s="10"/>
      <c r="P421" s="10">
        <v>350</v>
      </c>
      <c r="Q421" s="10" t="s">
        <v>65</v>
      </c>
      <c r="R421" s="10" t="s">
        <v>53</v>
      </c>
      <c r="S421" s="10" t="str" cm="1">
        <f t="array" ref="S421">IFERROR(INDEX(Queue_Subname_list!$K$3:$K$22,MATCH(1,($J421=Queue_Subname_list!$L$3:$L$22)*($K421=Queue_Subname_list!$M$3:$M$22)*($L421=Queue_Subname_list!$N$3:$N$22),0)),"Other")</f>
        <v>Solar-Hybrid</v>
      </c>
      <c r="T421" s="10">
        <f>IF(J421=Queue_Subname_list!$L$9,MIN(M421,P421),0)+IF(K421=Queue_Subname_list!$L$9,MIN(N421,P421),0)+IF(L421=Queue_Subname_list!$L$9,MIN(O421,P421),0)</f>
        <v>350</v>
      </c>
      <c r="U421" s="10">
        <f>IF(J421=Queue_Subname_list!$L$4,MIN(M421,P421),0)+IF(K421=Queue_Subname_list!$L$4,MIN(N421,P421),0)+IF(L421=Queue_Subname_list!$L$4,MIN(O421,P421),0)</f>
        <v>0</v>
      </c>
      <c r="V421" s="10">
        <f>IF(Q421="Energy Only",0,IF(S421="Wind Turbine",MIN(U421,P421),IF(OR(S421="Wind-Hybrid", S421="Wind-Solar-Hybrid"),MIN(MAX(P421-T421,0)/INDEX(Queue_Subname_list!$R$6:$T$6,1,MATCH(AH421,Queue_Subname_list!$R$4:$T$4,0)),U421),0)))</f>
        <v>0</v>
      </c>
      <c r="W421" s="10">
        <f t="shared" si="31"/>
        <v>0</v>
      </c>
      <c r="X421" s="10">
        <f>IF(AND(S421="Offshore Wind",OR(Q421="Full Capacity",Q421="Partial Capacity")),IF(J421=Queue_Subname_list!$L$5,M421,0)+IF(K421=Queue_Subname_list!$L$5,N421,0),0)</f>
        <v>0</v>
      </c>
      <c r="Y421" s="10">
        <f>IF(AND(S421="Offshore Wind",Q421="Energy Only"),IF(J421=Queue_Subname_list!$L$5,M421,0)+IF(K421=Queue_Subname_list!$L$5,N421,0),0)</f>
        <v>0</v>
      </c>
      <c r="Z421" s="10">
        <f>IF(J421=Queue_Subname_list!$L$8,MIN(M421,P421),0)+IF(K421=Queue_Subname_list!$L$8,MIN(N421,P421),0)+IF(L421=Queue_Subname_list!$L$8,MIN(O421,P421),0)</f>
        <v>350</v>
      </c>
      <c r="AA421" s="10">
        <f>IF(Q421="Energy Only",0,IF(S421="Solar",MIN(Z421,P421),IF(S421="Solar-Hybrid",MIN(MAX(P421-T421,0)/INDEX(Queue_Subname_list!$R$5:$T$5,1,MATCH(AH421,Queue_Subname_list!$R$4:$T$4,0)),MAX(P421-T421*0.5,0)/INDEX(Queue_Subname_list!$U$5:$W$5,1,MATCH(AH421,Queue_Subname_list!$U$4:$W$4,0)),Z421),0)))</f>
        <v>0</v>
      </c>
      <c r="AB421" s="10">
        <f t="shared" si="32"/>
        <v>350</v>
      </c>
      <c r="AC421" s="10">
        <f>IF(J421=Queue_Subname_list!$L$3,MIN(M421,P421),0)+IF(K421=Queue_Subname_list!$L$3,MIN(N421,P421),0)+IF(L421=Queue_Subname_list!$L$3,MIN(O421,P421),0)</f>
        <v>0</v>
      </c>
      <c r="AD421" s="10">
        <f t="shared" si="33"/>
        <v>0</v>
      </c>
      <c r="AE421" s="10" t="s">
        <v>303</v>
      </c>
      <c r="AF421" s="10" t="s">
        <v>159</v>
      </c>
      <c r="AG421" s="10" t="s">
        <v>304</v>
      </c>
      <c r="AH421" s="10" t="str">
        <f t="shared" si="34"/>
        <v>SCE</v>
      </c>
      <c r="AI421" s="12" t="s">
        <v>899</v>
      </c>
      <c r="AJ421" s="12" t="str">
        <f>IFERROR(INDEX(Queue_Subname_list!$B$2:$B$598,MATCH($AI421,Queue_Subname_list!$A$2:$A$598,0),1),"not found")</f>
        <v>Delaney</v>
      </c>
      <c r="AK421" s="12">
        <f>IFERROR(INDEX(Queue_Subname_list!$C$2:$C$598,MATCH($AI421,Queue_Subname_list!$A$2:$A$598,0),1),"not found")</f>
        <v>500</v>
      </c>
      <c r="AL421" s="12" cm="1">
        <f t="array" ref="AL421">IFERROR(MATCH(1,($AJ421=Substation_Info!$B$5:$B$322)*($AK421=Substation_Info!$C$5:$C$322),0),"notfound")</f>
        <v>57</v>
      </c>
      <c r="AM421" s="12">
        <f>IF($AL421="notfound",IFERROR(INDEX(Queue_Subname_list!$D$2:$D$594,MATCH($AI421,Queue_Subname_list!$A$2:$A$594,0),1),"not found"),0)</f>
        <v>0</v>
      </c>
      <c r="AN421" s="12">
        <f>IF($AL421="notfound",IFERROR(INDEX(Queue_Subname_list!$E$2:$E$594,MATCH($AI421,Queue_Subname_list!$A$2:$A$594,0),1),"not found"),0)</f>
        <v>0</v>
      </c>
      <c r="AO421" s="12" t="str" cm="1">
        <f t="array" ref="AO421">IF(AM421=0, "N/A",IFERROR(MATCH(1,($AM421=Substation_Info!$B$5:$B$322)*($AN421=Substation_Info!$C$5:$C$322),0),"notfound"))</f>
        <v>N/A</v>
      </c>
      <c r="AP421" s="12">
        <f t="shared" si="35"/>
        <v>1</v>
      </c>
      <c r="AQ421" s="11">
        <v>45931.291666666701</v>
      </c>
      <c r="AR421" s="11">
        <v>45931.291666666701</v>
      </c>
      <c r="AS421" s="10" t="s">
        <v>82</v>
      </c>
      <c r="AT421" s="10"/>
      <c r="AU421" s="10"/>
      <c r="AV421" s="10" t="s">
        <v>82</v>
      </c>
      <c r="AW421" s="10"/>
    </row>
    <row r="422" spans="1:49" s="26" customFormat="1" ht="25" x14ac:dyDescent="0.25">
      <c r="A422" s="32" t="s">
        <v>901</v>
      </c>
      <c r="B422" s="10">
        <v>2023</v>
      </c>
      <c r="C422" s="11">
        <v>44291</v>
      </c>
      <c r="D422" s="11">
        <v>44301.291666666701</v>
      </c>
      <c r="E422" s="10" t="s">
        <v>49</v>
      </c>
      <c r="F422" s="10" t="s">
        <v>585</v>
      </c>
      <c r="G422" s="10" t="s">
        <v>74</v>
      </c>
      <c r="H422" s="10" t="s">
        <v>63</v>
      </c>
      <c r="I422" s="10"/>
      <c r="J422" s="10" t="s">
        <v>75</v>
      </c>
      <c r="K422" s="10" t="s">
        <v>70</v>
      </c>
      <c r="L422" s="10"/>
      <c r="M422" s="10">
        <v>2042.4</v>
      </c>
      <c r="N422" s="10">
        <v>2090.1999999999998</v>
      </c>
      <c r="O422" s="10"/>
      <c r="P422" s="10">
        <v>2000</v>
      </c>
      <c r="Q422" s="10" t="s">
        <v>65</v>
      </c>
      <c r="R422" s="10" t="s">
        <v>53</v>
      </c>
      <c r="S422" s="10" t="str" cm="1">
        <f t="array" ref="S422">IFERROR(INDEX(Queue_Subname_list!$K$3:$K$22,MATCH(1,($J422=Queue_Subname_list!$L$3:$L$22)*($K422=Queue_Subname_list!$M$3:$M$22)*($L422=Queue_Subname_list!$N$3:$N$22),0)),"Other")</f>
        <v>Solar-Hybrid</v>
      </c>
      <c r="T422" s="10">
        <f>IF(J422=Queue_Subname_list!$L$9,MIN(M422,P422),0)+IF(K422=Queue_Subname_list!$L$9,MIN(N422,P422),0)+IF(L422=Queue_Subname_list!$L$9,MIN(O422,P422),0)</f>
        <v>2000</v>
      </c>
      <c r="U422" s="10">
        <f>IF(J422=Queue_Subname_list!$L$4,MIN(M422,P422),0)+IF(K422=Queue_Subname_list!$L$4,MIN(N422,P422),0)+IF(L422=Queue_Subname_list!$L$4,MIN(O422,P422),0)</f>
        <v>0</v>
      </c>
      <c r="V422" s="10">
        <f>IF(Q422="Energy Only",0,IF(S422="Wind Turbine",MIN(U422,P422),IF(OR(S422="Wind-Hybrid", S422="Wind-Solar-Hybrid"),MIN(MAX(P422-T422,0)/INDEX(Queue_Subname_list!$R$6:$T$6,1,MATCH(AH422,Queue_Subname_list!$R$4:$T$4,0)),U422),0)))</f>
        <v>0</v>
      </c>
      <c r="W422" s="10">
        <f t="shared" si="31"/>
        <v>0</v>
      </c>
      <c r="X422" s="10">
        <f>IF(AND(S422="Offshore Wind",OR(Q422="Full Capacity",Q422="Partial Capacity")),IF(J422=Queue_Subname_list!$L$5,M422,0)+IF(K422=Queue_Subname_list!$L$5,N422,0),0)</f>
        <v>0</v>
      </c>
      <c r="Y422" s="10">
        <f>IF(AND(S422="Offshore Wind",Q422="Energy Only"),IF(J422=Queue_Subname_list!$L$5,M422,0)+IF(K422=Queue_Subname_list!$L$5,N422,0),0)</f>
        <v>0</v>
      </c>
      <c r="Z422" s="10">
        <f>IF(J422=Queue_Subname_list!$L$8,MIN(M422,P422),0)+IF(K422=Queue_Subname_list!$L$8,MIN(N422,P422),0)+IF(L422=Queue_Subname_list!$L$8,MIN(O422,P422),0)</f>
        <v>2000</v>
      </c>
      <c r="AA422" s="10">
        <f>IF(Q422="Energy Only",0,IF(S422="Solar",MIN(Z422,P422),IF(S422="Solar-Hybrid",MIN(MAX(P422-T422,0)/INDEX(Queue_Subname_list!$R$5:$T$5,1,MATCH(AH422,Queue_Subname_list!$R$4:$T$4,0)),MAX(P422-T422*0.5,0)/INDEX(Queue_Subname_list!$U$5:$W$5,1,MATCH(AH422,Queue_Subname_list!$U$4:$W$4,0)),Z422),0)))</f>
        <v>0</v>
      </c>
      <c r="AB422" s="10">
        <f t="shared" si="32"/>
        <v>2000</v>
      </c>
      <c r="AC422" s="10">
        <f>IF(J422=Queue_Subname_list!$L$3,MIN(M422,P422),0)+IF(K422=Queue_Subname_list!$L$3,MIN(N422,P422),0)+IF(L422=Queue_Subname_list!$L$3,MIN(O422,P422),0)</f>
        <v>0</v>
      </c>
      <c r="AD422" s="10">
        <f t="shared" si="33"/>
        <v>0</v>
      </c>
      <c r="AE422" s="10" t="s">
        <v>303</v>
      </c>
      <c r="AF422" s="10" t="s">
        <v>159</v>
      </c>
      <c r="AG422" s="10" t="s">
        <v>304</v>
      </c>
      <c r="AH422" s="10" t="str">
        <f t="shared" si="34"/>
        <v>SCE</v>
      </c>
      <c r="AI422" s="12" t="s">
        <v>899</v>
      </c>
      <c r="AJ422" s="12" t="str">
        <f>IFERROR(INDEX(Queue_Subname_list!$B$2:$B$598,MATCH($AI422,Queue_Subname_list!$A$2:$A$598,0),1),"not found")</f>
        <v>Delaney</v>
      </c>
      <c r="AK422" s="12">
        <f>IFERROR(INDEX(Queue_Subname_list!$C$2:$C$598,MATCH($AI422,Queue_Subname_list!$A$2:$A$598,0),1),"not found")</f>
        <v>500</v>
      </c>
      <c r="AL422" s="12" cm="1">
        <f t="array" ref="AL422">IFERROR(MATCH(1,($AJ422=Substation_Info!$B$5:$B$322)*($AK422=Substation_Info!$C$5:$C$322),0),"notfound")</f>
        <v>57</v>
      </c>
      <c r="AM422" s="12">
        <f>IF($AL422="notfound",IFERROR(INDEX(Queue_Subname_list!$D$2:$D$594,MATCH($AI422,Queue_Subname_list!$A$2:$A$594,0),1),"not found"),0)</f>
        <v>0</v>
      </c>
      <c r="AN422" s="12">
        <f>IF($AL422="notfound",IFERROR(INDEX(Queue_Subname_list!$E$2:$E$594,MATCH($AI422,Queue_Subname_list!$A$2:$A$594,0),1),"not found"),0)</f>
        <v>0</v>
      </c>
      <c r="AO422" s="12" t="str" cm="1">
        <f t="array" ref="AO422">IF(AM422=0, "N/A",IFERROR(MATCH(1,($AM422=Substation_Info!$B$5:$B$322)*($AN422=Substation_Info!$C$5:$C$322),0),"notfound"))</f>
        <v>N/A</v>
      </c>
      <c r="AP422" s="12">
        <f t="shared" si="35"/>
        <v>1</v>
      </c>
      <c r="AQ422" s="11">
        <v>45657.333333333299</v>
      </c>
      <c r="AR422" s="11">
        <v>45657.333333333299</v>
      </c>
      <c r="AS422" s="10" t="s">
        <v>82</v>
      </c>
      <c r="AT422" s="10"/>
      <c r="AU422" s="10"/>
      <c r="AV422" s="10" t="s">
        <v>82</v>
      </c>
      <c r="AW422" s="10"/>
    </row>
    <row r="423" spans="1:49" s="26" customFormat="1" ht="37.5" x14ac:dyDescent="0.25">
      <c r="A423" s="32" t="s">
        <v>902</v>
      </c>
      <c r="B423" s="10">
        <v>2025</v>
      </c>
      <c r="C423" s="11">
        <v>44293</v>
      </c>
      <c r="D423" s="11">
        <v>44301.291666666701</v>
      </c>
      <c r="E423" s="10" t="s">
        <v>49</v>
      </c>
      <c r="F423" s="10" t="s">
        <v>585</v>
      </c>
      <c r="G423" s="10" t="s">
        <v>63</v>
      </c>
      <c r="H423" s="10" t="s">
        <v>74</v>
      </c>
      <c r="I423" s="10"/>
      <c r="J423" s="10" t="s">
        <v>70</v>
      </c>
      <c r="K423" s="10" t="s">
        <v>75</v>
      </c>
      <c r="L423" s="10"/>
      <c r="M423" s="10">
        <v>718.81</v>
      </c>
      <c r="N423" s="10">
        <v>718.81</v>
      </c>
      <c r="O423" s="10"/>
      <c r="P423" s="10">
        <v>700</v>
      </c>
      <c r="Q423" s="10" t="s">
        <v>65</v>
      </c>
      <c r="R423" s="10" t="s">
        <v>53</v>
      </c>
      <c r="S423" s="10" t="str" cm="1">
        <f t="array" ref="S423">IFERROR(INDEX(Queue_Subname_list!$K$3:$K$22,MATCH(1,($J423=Queue_Subname_list!$L$3:$L$22)*($K423=Queue_Subname_list!$M$3:$M$22)*($L423=Queue_Subname_list!$N$3:$N$22),0)),"Other")</f>
        <v>Solar-Hybrid</v>
      </c>
      <c r="T423" s="10">
        <f>IF(J423=Queue_Subname_list!$L$9,MIN(M423,P423),0)+IF(K423=Queue_Subname_list!$L$9,MIN(N423,P423),0)+IF(L423=Queue_Subname_list!$L$9,MIN(O423,P423),0)</f>
        <v>700</v>
      </c>
      <c r="U423" s="10">
        <f>IF(J423=Queue_Subname_list!$L$4,MIN(M423,P423),0)+IF(K423=Queue_Subname_list!$L$4,MIN(N423,P423),0)+IF(L423=Queue_Subname_list!$L$4,MIN(O423,P423),0)</f>
        <v>0</v>
      </c>
      <c r="V423" s="10">
        <f>IF(Q423="Energy Only",0,IF(S423="Wind Turbine",MIN(U423,P423),IF(OR(S423="Wind-Hybrid", S423="Wind-Solar-Hybrid"),MIN(MAX(P423-T423,0)/INDEX(Queue_Subname_list!$R$6:$T$6,1,MATCH(AH423,Queue_Subname_list!$R$4:$T$4,0)),U423),0)))</f>
        <v>0</v>
      </c>
      <c r="W423" s="10">
        <f t="shared" si="31"/>
        <v>0</v>
      </c>
      <c r="X423" s="10">
        <f>IF(AND(S423="Offshore Wind",OR(Q423="Full Capacity",Q423="Partial Capacity")),IF(J423=Queue_Subname_list!$L$5,M423,0)+IF(K423=Queue_Subname_list!$L$5,N423,0),0)</f>
        <v>0</v>
      </c>
      <c r="Y423" s="10">
        <f>IF(AND(S423="Offshore Wind",Q423="Energy Only"),IF(J423=Queue_Subname_list!$L$5,M423,0)+IF(K423=Queue_Subname_list!$L$5,N423,0),0)</f>
        <v>0</v>
      </c>
      <c r="Z423" s="10">
        <f>IF(J423=Queue_Subname_list!$L$8,MIN(M423,P423),0)+IF(K423=Queue_Subname_list!$L$8,MIN(N423,P423),0)+IF(L423=Queue_Subname_list!$L$8,MIN(O423,P423),0)</f>
        <v>700</v>
      </c>
      <c r="AA423" s="10">
        <f>IF(Q423="Energy Only",0,IF(S423="Solar",MIN(Z423,P423),IF(S423="Solar-Hybrid",MIN(MAX(P423-T423,0)/INDEX(Queue_Subname_list!$R$5:$T$5,1,MATCH(AH423,Queue_Subname_list!$R$4:$T$4,0)),MAX(P423-T423*0.5,0)/INDEX(Queue_Subname_list!$U$5:$W$5,1,MATCH(AH423,Queue_Subname_list!$U$4:$W$4,0)),Z423),0)))</f>
        <v>0</v>
      </c>
      <c r="AB423" s="10">
        <f t="shared" si="32"/>
        <v>700</v>
      </c>
      <c r="AC423" s="10">
        <f>IF(J423=Queue_Subname_list!$L$3,MIN(M423,P423),0)+IF(K423=Queue_Subname_list!$L$3,MIN(N423,P423),0)+IF(L423=Queue_Subname_list!$L$3,MIN(O423,P423),0)</f>
        <v>0</v>
      </c>
      <c r="AD423" s="10">
        <f t="shared" si="33"/>
        <v>0</v>
      </c>
      <c r="AE423" s="10" t="s">
        <v>303</v>
      </c>
      <c r="AF423" s="10" t="s">
        <v>159</v>
      </c>
      <c r="AG423" s="10" t="s">
        <v>304</v>
      </c>
      <c r="AH423" s="10" t="str">
        <f t="shared" si="34"/>
        <v>SCE</v>
      </c>
      <c r="AI423" s="12" t="s">
        <v>903</v>
      </c>
      <c r="AJ423" s="12" t="str">
        <f>IFERROR(INDEX(Queue_Subname_list!$B$2:$B$598,MATCH($AI423,Queue_Subname_list!$A$2:$A$598,0),1),"not found")</f>
        <v>Delaney</v>
      </c>
      <c r="AK423" s="12">
        <f>IFERROR(INDEX(Queue_Subname_list!$C$2:$C$598,MATCH($AI423,Queue_Subname_list!$A$2:$A$598,0),1),"not found")</f>
        <v>500</v>
      </c>
      <c r="AL423" s="12" cm="1">
        <f t="array" ref="AL423">IFERROR(MATCH(1,($AJ423=Substation_Info!$B$5:$B$322)*($AK423=Substation_Info!$C$5:$C$322),0),"notfound")</f>
        <v>57</v>
      </c>
      <c r="AM423" s="12">
        <f>IF($AL423="notfound",IFERROR(INDEX(Queue_Subname_list!$D$2:$D$594,MATCH($AI423,Queue_Subname_list!$A$2:$A$594,0),1),"not found"),0)</f>
        <v>0</v>
      </c>
      <c r="AN423" s="12">
        <f>IF($AL423="notfound",IFERROR(INDEX(Queue_Subname_list!$E$2:$E$594,MATCH($AI423,Queue_Subname_list!$A$2:$A$594,0),1),"not found"),0)</f>
        <v>0</v>
      </c>
      <c r="AO423" s="12" t="str" cm="1">
        <f t="array" ref="AO423">IF(AM423=0, "N/A",IFERROR(MATCH(1,($AM423=Substation_Info!$B$5:$B$322)*($AN423=Substation_Info!$C$5:$C$322),0),"notfound"))</f>
        <v>N/A</v>
      </c>
      <c r="AP423" s="12">
        <f t="shared" si="35"/>
        <v>1</v>
      </c>
      <c r="AQ423" s="11">
        <v>45809.291666666701</v>
      </c>
      <c r="AR423" s="11">
        <v>45809.291666666701</v>
      </c>
      <c r="AS423" s="10" t="s">
        <v>82</v>
      </c>
      <c r="AT423" s="10"/>
      <c r="AU423" s="10"/>
      <c r="AV423" s="10" t="s">
        <v>82</v>
      </c>
      <c r="AW423" s="10"/>
    </row>
    <row r="424" spans="1:49" s="26" customFormat="1" ht="25" x14ac:dyDescent="0.25">
      <c r="A424" s="32" t="s">
        <v>904</v>
      </c>
      <c r="B424" s="10">
        <v>2026</v>
      </c>
      <c r="C424" s="11">
        <v>44295</v>
      </c>
      <c r="D424" s="11">
        <v>44301.291666666701</v>
      </c>
      <c r="E424" s="10" t="s">
        <v>49</v>
      </c>
      <c r="F424" s="10" t="s">
        <v>585</v>
      </c>
      <c r="G424" s="10" t="s">
        <v>74</v>
      </c>
      <c r="H424" s="10" t="s">
        <v>63</v>
      </c>
      <c r="I424" s="10"/>
      <c r="J424" s="10" t="s">
        <v>75</v>
      </c>
      <c r="K424" s="10" t="s">
        <v>70</v>
      </c>
      <c r="L424" s="10"/>
      <c r="M424" s="10">
        <v>508.56</v>
      </c>
      <c r="N424" s="10">
        <v>515.08000000000004</v>
      </c>
      <c r="O424" s="10"/>
      <c r="P424" s="10">
        <v>500</v>
      </c>
      <c r="Q424" s="10" t="s">
        <v>65</v>
      </c>
      <c r="R424" s="10" t="s">
        <v>53</v>
      </c>
      <c r="S424" s="10" t="str" cm="1">
        <f t="array" ref="S424">IFERROR(INDEX(Queue_Subname_list!$K$3:$K$22,MATCH(1,($J424=Queue_Subname_list!$L$3:$L$22)*($K424=Queue_Subname_list!$M$3:$M$22)*($L424=Queue_Subname_list!$N$3:$N$22),0)),"Other")</f>
        <v>Solar-Hybrid</v>
      </c>
      <c r="T424" s="10">
        <f>IF(J424=Queue_Subname_list!$L$9,MIN(M424,P424),0)+IF(K424=Queue_Subname_list!$L$9,MIN(N424,P424),0)+IF(L424=Queue_Subname_list!$L$9,MIN(O424,P424),0)</f>
        <v>500</v>
      </c>
      <c r="U424" s="10">
        <f>IF(J424=Queue_Subname_list!$L$4,MIN(M424,P424),0)+IF(K424=Queue_Subname_list!$L$4,MIN(N424,P424),0)+IF(L424=Queue_Subname_list!$L$4,MIN(O424,P424),0)</f>
        <v>0</v>
      </c>
      <c r="V424" s="10">
        <f>IF(Q424="Energy Only",0,IF(S424="Wind Turbine",MIN(U424,P424),IF(OR(S424="Wind-Hybrid", S424="Wind-Solar-Hybrid"),MIN(MAX(P424-T424,0)/INDEX(Queue_Subname_list!$R$6:$T$6,1,MATCH(AH424,Queue_Subname_list!$R$4:$T$4,0)),U424),0)))</f>
        <v>0</v>
      </c>
      <c r="W424" s="10">
        <f t="shared" si="31"/>
        <v>0</v>
      </c>
      <c r="X424" s="10">
        <f>IF(AND(S424="Offshore Wind",OR(Q424="Full Capacity",Q424="Partial Capacity")),IF(J424=Queue_Subname_list!$L$5,M424,0)+IF(K424=Queue_Subname_list!$L$5,N424,0),0)</f>
        <v>0</v>
      </c>
      <c r="Y424" s="10">
        <f>IF(AND(S424="Offshore Wind",Q424="Energy Only"),IF(J424=Queue_Subname_list!$L$5,M424,0)+IF(K424=Queue_Subname_list!$L$5,N424,0),0)</f>
        <v>0</v>
      </c>
      <c r="Z424" s="10">
        <f>IF(J424=Queue_Subname_list!$L$8,MIN(M424,P424),0)+IF(K424=Queue_Subname_list!$L$8,MIN(N424,P424),0)+IF(L424=Queue_Subname_list!$L$8,MIN(O424,P424),0)</f>
        <v>500</v>
      </c>
      <c r="AA424" s="10">
        <f>IF(Q424="Energy Only",0,IF(S424="Solar",MIN(Z424,P424),IF(S424="Solar-Hybrid",MIN(MAX(P424-T424,0)/INDEX(Queue_Subname_list!$R$5:$T$5,1,MATCH(AH424,Queue_Subname_list!$R$4:$T$4,0)),MAX(P424-T424*0.5,0)/INDEX(Queue_Subname_list!$U$5:$W$5,1,MATCH(AH424,Queue_Subname_list!$U$4:$W$4,0)),Z424),0)))</f>
        <v>0</v>
      </c>
      <c r="AB424" s="10">
        <f t="shared" si="32"/>
        <v>500</v>
      </c>
      <c r="AC424" s="10">
        <f>IF(J424=Queue_Subname_list!$L$3,MIN(M424,P424),0)+IF(K424=Queue_Subname_list!$L$3,MIN(N424,P424),0)+IF(L424=Queue_Subname_list!$L$3,MIN(O424,P424),0)</f>
        <v>0</v>
      </c>
      <c r="AD424" s="10">
        <f t="shared" si="33"/>
        <v>0</v>
      </c>
      <c r="AE424" s="10" t="s">
        <v>303</v>
      </c>
      <c r="AF424" s="10" t="s">
        <v>159</v>
      </c>
      <c r="AG424" s="10" t="s">
        <v>304</v>
      </c>
      <c r="AH424" s="10" t="str">
        <f t="shared" si="34"/>
        <v>SCE</v>
      </c>
      <c r="AI424" s="12" t="s">
        <v>899</v>
      </c>
      <c r="AJ424" s="12" t="str">
        <f>IFERROR(INDEX(Queue_Subname_list!$B$2:$B$598,MATCH($AI424,Queue_Subname_list!$A$2:$A$598,0),1),"not found")</f>
        <v>Delaney</v>
      </c>
      <c r="AK424" s="12">
        <f>IFERROR(INDEX(Queue_Subname_list!$C$2:$C$598,MATCH($AI424,Queue_Subname_list!$A$2:$A$598,0),1),"not found")</f>
        <v>500</v>
      </c>
      <c r="AL424" s="12" cm="1">
        <f t="array" ref="AL424">IFERROR(MATCH(1,($AJ424=Substation_Info!$B$5:$B$322)*($AK424=Substation_Info!$C$5:$C$322),0),"notfound")</f>
        <v>57</v>
      </c>
      <c r="AM424" s="12">
        <f>IF($AL424="notfound",IFERROR(INDEX(Queue_Subname_list!$D$2:$D$594,MATCH($AI424,Queue_Subname_list!$A$2:$A$594,0),1),"not found"),0)</f>
        <v>0</v>
      </c>
      <c r="AN424" s="12">
        <f>IF($AL424="notfound",IFERROR(INDEX(Queue_Subname_list!$E$2:$E$594,MATCH($AI424,Queue_Subname_list!$A$2:$A$594,0),1),"not found"),0)</f>
        <v>0</v>
      </c>
      <c r="AO424" s="12" t="str" cm="1">
        <f t="array" ref="AO424">IF(AM424=0, "N/A",IFERROR(MATCH(1,($AM424=Substation_Info!$B$5:$B$322)*($AN424=Substation_Info!$C$5:$C$322),0),"notfound"))</f>
        <v>N/A</v>
      </c>
      <c r="AP424" s="12">
        <f t="shared" si="35"/>
        <v>1</v>
      </c>
      <c r="AQ424" s="11">
        <v>45991.333333333299</v>
      </c>
      <c r="AR424" s="11">
        <v>45991.333333333299</v>
      </c>
      <c r="AS424" s="10" t="s">
        <v>82</v>
      </c>
      <c r="AT424" s="10"/>
      <c r="AU424" s="10"/>
      <c r="AV424" s="10" t="s">
        <v>82</v>
      </c>
      <c r="AW424" s="10"/>
    </row>
    <row r="425" spans="1:49" s="26" customFormat="1" ht="25" x14ac:dyDescent="0.25">
      <c r="A425" s="32" t="s">
        <v>905</v>
      </c>
      <c r="B425" s="10">
        <v>2027</v>
      </c>
      <c r="C425" s="11">
        <v>44295</v>
      </c>
      <c r="D425" s="11">
        <v>44301.291666666701</v>
      </c>
      <c r="E425" s="10" t="s">
        <v>49</v>
      </c>
      <c r="F425" s="10" t="s">
        <v>585</v>
      </c>
      <c r="G425" s="10" t="s">
        <v>63</v>
      </c>
      <c r="H425" s="10" t="s">
        <v>74</v>
      </c>
      <c r="I425" s="10"/>
      <c r="J425" s="10" t="s">
        <v>70</v>
      </c>
      <c r="K425" s="10" t="s">
        <v>75</v>
      </c>
      <c r="L425" s="10"/>
      <c r="M425" s="10">
        <v>410.76</v>
      </c>
      <c r="N425" s="10">
        <v>410.76</v>
      </c>
      <c r="O425" s="10"/>
      <c r="P425" s="10">
        <v>400</v>
      </c>
      <c r="Q425" s="10" t="s">
        <v>65</v>
      </c>
      <c r="R425" s="10" t="s">
        <v>53</v>
      </c>
      <c r="S425" s="10" t="str" cm="1">
        <f t="array" ref="S425">IFERROR(INDEX(Queue_Subname_list!$K$3:$K$22,MATCH(1,($J425=Queue_Subname_list!$L$3:$L$22)*($K425=Queue_Subname_list!$M$3:$M$22)*($L425=Queue_Subname_list!$N$3:$N$22),0)),"Other")</f>
        <v>Solar-Hybrid</v>
      </c>
      <c r="T425" s="10">
        <f>IF(J425=Queue_Subname_list!$L$9,MIN(M425,P425),0)+IF(K425=Queue_Subname_list!$L$9,MIN(N425,P425),0)+IF(L425=Queue_Subname_list!$L$9,MIN(O425,P425),0)</f>
        <v>400</v>
      </c>
      <c r="U425" s="10">
        <f>IF(J425=Queue_Subname_list!$L$4,MIN(M425,P425),0)+IF(K425=Queue_Subname_list!$L$4,MIN(N425,P425),0)+IF(L425=Queue_Subname_list!$L$4,MIN(O425,P425),0)</f>
        <v>0</v>
      </c>
      <c r="V425" s="10">
        <f>IF(Q425="Energy Only",0,IF(S425="Wind Turbine",MIN(U425,P425),IF(OR(S425="Wind-Hybrid", S425="Wind-Solar-Hybrid"),MIN(MAX(P425-T425,0)/INDEX(Queue_Subname_list!$R$6:$T$6,1,MATCH(AH425,Queue_Subname_list!$R$4:$T$4,0)),U425),0)))</f>
        <v>0</v>
      </c>
      <c r="W425" s="10">
        <f t="shared" si="31"/>
        <v>0</v>
      </c>
      <c r="X425" s="10">
        <f>IF(AND(S425="Offshore Wind",OR(Q425="Full Capacity",Q425="Partial Capacity")),IF(J425=Queue_Subname_list!$L$5,M425,0)+IF(K425=Queue_Subname_list!$L$5,N425,0),0)</f>
        <v>0</v>
      </c>
      <c r="Y425" s="10">
        <f>IF(AND(S425="Offshore Wind",Q425="Energy Only"),IF(J425=Queue_Subname_list!$L$5,M425,0)+IF(K425=Queue_Subname_list!$L$5,N425,0),0)</f>
        <v>0</v>
      </c>
      <c r="Z425" s="10">
        <f>IF(J425=Queue_Subname_list!$L$8,MIN(M425,P425),0)+IF(K425=Queue_Subname_list!$L$8,MIN(N425,P425),0)+IF(L425=Queue_Subname_list!$L$8,MIN(O425,P425),0)</f>
        <v>400</v>
      </c>
      <c r="AA425" s="10">
        <f>IF(Q425="Energy Only",0,IF(S425="Solar",MIN(Z425,P425),IF(S425="Solar-Hybrid",MIN(MAX(P425-T425,0)/INDEX(Queue_Subname_list!$R$5:$T$5,1,MATCH(AH425,Queue_Subname_list!$R$4:$T$4,0)),MAX(P425-T425*0.5,0)/INDEX(Queue_Subname_list!$U$5:$W$5,1,MATCH(AH425,Queue_Subname_list!$U$4:$W$4,0)),Z425),0)))</f>
        <v>0</v>
      </c>
      <c r="AB425" s="10">
        <f t="shared" si="32"/>
        <v>400</v>
      </c>
      <c r="AC425" s="10">
        <f>IF(J425=Queue_Subname_list!$L$3,MIN(M425,P425),0)+IF(K425=Queue_Subname_list!$L$3,MIN(N425,P425),0)+IF(L425=Queue_Subname_list!$L$3,MIN(O425,P425),0)</f>
        <v>0</v>
      </c>
      <c r="AD425" s="10">
        <f t="shared" si="33"/>
        <v>0</v>
      </c>
      <c r="AE425" s="10" t="s">
        <v>227</v>
      </c>
      <c r="AF425" s="10" t="s">
        <v>159</v>
      </c>
      <c r="AG425" s="10" t="s">
        <v>304</v>
      </c>
      <c r="AH425" s="10" t="str">
        <f t="shared" si="34"/>
        <v>SCE</v>
      </c>
      <c r="AI425" s="12" t="s">
        <v>474</v>
      </c>
      <c r="AJ425" s="12" t="str">
        <f>IFERROR(INDEX(Queue_Subname_list!$B$2:$B$598,MATCH($AI425,Queue_Subname_list!$A$2:$A$598,0),1),"not found")</f>
        <v>Delaney</v>
      </c>
      <c r="AK425" s="12">
        <f>IFERROR(INDEX(Queue_Subname_list!$C$2:$C$598,MATCH($AI425,Queue_Subname_list!$A$2:$A$598,0),1),"not found")</f>
        <v>500</v>
      </c>
      <c r="AL425" s="12" cm="1">
        <f t="array" ref="AL425">IFERROR(MATCH(1,($AJ425=Substation_Info!$B$5:$B$322)*($AK425=Substation_Info!$C$5:$C$322),0),"notfound")</f>
        <v>57</v>
      </c>
      <c r="AM425" s="12">
        <f>IF($AL425="notfound",IFERROR(INDEX(Queue_Subname_list!$D$2:$D$594,MATCH($AI425,Queue_Subname_list!$A$2:$A$594,0),1),"not found"),0)</f>
        <v>0</v>
      </c>
      <c r="AN425" s="12">
        <f>IF($AL425="notfound",IFERROR(INDEX(Queue_Subname_list!$E$2:$E$594,MATCH($AI425,Queue_Subname_list!$A$2:$A$594,0),1),"not found"),0)</f>
        <v>0</v>
      </c>
      <c r="AO425" s="12" t="str" cm="1">
        <f t="array" ref="AO425">IF(AM425=0, "N/A",IFERROR(MATCH(1,($AM425=Substation_Info!$B$5:$B$322)*($AN425=Substation_Info!$C$5:$C$322),0),"notfound"))</f>
        <v>N/A</v>
      </c>
      <c r="AP425" s="12">
        <f t="shared" si="35"/>
        <v>1</v>
      </c>
      <c r="AQ425" s="11">
        <v>45991.333333333299</v>
      </c>
      <c r="AR425" s="11">
        <v>45991.333333333299</v>
      </c>
      <c r="AS425" s="10" t="s">
        <v>82</v>
      </c>
      <c r="AT425" s="10"/>
      <c r="AU425" s="10"/>
      <c r="AV425" s="10" t="s">
        <v>82</v>
      </c>
      <c r="AW425" s="10"/>
    </row>
    <row r="426" spans="1:49" s="26" customFormat="1" ht="25" x14ac:dyDescent="0.25">
      <c r="A426" s="32" t="s">
        <v>906</v>
      </c>
      <c r="B426" s="10">
        <v>2029</v>
      </c>
      <c r="C426" s="11">
        <v>44301</v>
      </c>
      <c r="D426" s="11">
        <v>44301.291666666701</v>
      </c>
      <c r="E426" s="10" t="s">
        <v>49</v>
      </c>
      <c r="F426" s="10" t="s">
        <v>585</v>
      </c>
      <c r="G426" s="10" t="s">
        <v>74</v>
      </c>
      <c r="H426" s="10" t="s">
        <v>63</v>
      </c>
      <c r="I426" s="10"/>
      <c r="J426" s="10" t="s">
        <v>75</v>
      </c>
      <c r="K426" s="10" t="s">
        <v>70</v>
      </c>
      <c r="L426" s="10"/>
      <c r="M426" s="10">
        <v>169.2</v>
      </c>
      <c r="N426" s="10">
        <v>160.97999999999999</v>
      </c>
      <c r="O426" s="10"/>
      <c r="P426" s="10">
        <v>150</v>
      </c>
      <c r="Q426" s="10" t="s">
        <v>65</v>
      </c>
      <c r="R426" s="10" t="s">
        <v>53</v>
      </c>
      <c r="S426" s="10" t="str" cm="1">
        <f t="array" ref="S426">IFERROR(INDEX(Queue_Subname_list!$K$3:$K$22,MATCH(1,($J426=Queue_Subname_list!$L$3:$L$22)*($K426=Queue_Subname_list!$M$3:$M$22)*($L426=Queue_Subname_list!$N$3:$N$22),0)),"Other")</f>
        <v>Solar-Hybrid</v>
      </c>
      <c r="T426" s="10">
        <f>IF(J426=Queue_Subname_list!$L$9,MIN(M426,P426),0)+IF(K426=Queue_Subname_list!$L$9,MIN(N426,P426),0)+IF(L426=Queue_Subname_list!$L$9,MIN(O426,P426),0)</f>
        <v>150</v>
      </c>
      <c r="U426" s="10">
        <f>IF(J426=Queue_Subname_list!$L$4,MIN(M426,P426),0)+IF(K426=Queue_Subname_list!$L$4,MIN(N426,P426),0)+IF(L426=Queue_Subname_list!$L$4,MIN(O426,P426),0)</f>
        <v>0</v>
      </c>
      <c r="V426" s="10">
        <f>IF(Q426="Energy Only",0,IF(S426="Wind Turbine",MIN(U426,P426),IF(OR(S426="Wind-Hybrid", S426="Wind-Solar-Hybrid"),MIN(MAX(P426-T426,0)/INDEX(Queue_Subname_list!$R$6:$T$6,1,MATCH(AH426,Queue_Subname_list!$R$4:$T$4,0)),U426),0)))</f>
        <v>0</v>
      </c>
      <c r="W426" s="10">
        <f t="shared" si="31"/>
        <v>0</v>
      </c>
      <c r="X426" s="10">
        <f>IF(AND(S426="Offshore Wind",OR(Q426="Full Capacity",Q426="Partial Capacity")),IF(J426=Queue_Subname_list!$L$5,M426,0)+IF(K426=Queue_Subname_list!$L$5,N426,0),0)</f>
        <v>0</v>
      </c>
      <c r="Y426" s="10">
        <f>IF(AND(S426="Offshore Wind",Q426="Energy Only"),IF(J426=Queue_Subname_list!$L$5,M426,0)+IF(K426=Queue_Subname_list!$L$5,N426,0),0)</f>
        <v>0</v>
      </c>
      <c r="Z426" s="10">
        <f>IF(J426=Queue_Subname_list!$L$8,MIN(M426,P426),0)+IF(K426=Queue_Subname_list!$L$8,MIN(N426,P426),0)+IF(L426=Queue_Subname_list!$L$8,MIN(O426,P426),0)</f>
        <v>150</v>
      </c>
      <c r="AA426" s="10">
        <f>IF(Q426="Energy Only",0,IF(S426="Solar",MIN(Z426,P426),IF(S426="Solar-Hybrid",MIN(MAX(P426-T426,0)/INDEX(Queue_Subname_list!$R$5:$T$5,1,MATCH(AH426,Queue_Subname_list!$R$4:$T$4,0)),MAX(P426-T426*0.5,0)/INDEX(Queue_Subname_list!$U$5:$W$5,1,MATCH(AH426,Queue_Subname_list!$U$4:$W$4,0)),Z426),0)))</f>
        <v>0</v>
      </c>
      <c r="AB426" s="10">
        <f t="shared" si="32"/>
        <v>150</v>
      </c>
      <c r="AC426" s="10">
        <f>IF(J426=Queue_Subname_list!$L$3,MIN(M426,P426),0)+IF(K426=Queue_Subname_list!$L$3,MIN(N426,P426),0)+IF(L426=Queue_Subname_list!$L$3,MIN(O426,P426),0)</f>
        <v>0</v>
      </c>
      <c r="AD426" s="10">
        <f t="shared" si="33"/>
        <v>0</v>
      </c>
      <c r="AE426" s="10" t="s">
        <v>227</v>
      </c>
      <c r="AF426" s="10" t="s">
        <v>159</v>
      </c>
      <c r="AG426" s="10" t="s">
        <v>304</v>
      </c>
      <c r="AH426" s="10" t="str">
        <f t="shared" si="34"/>
        <v>SCE</v>
      </c>
      <c r="AI426" s="12" t="s">
        <v>474</v>
      </c>
      <c r="AJ426" s="12" t="str">
        <f>IFERROR(INDEX(Queue_Subname_list!$B$2:$B$598,MATCH($AI426,Queue_Subname_list!$A$2:$A$598,0),1),"not found")</f>
        <v>Delaney</v>
      </c>
      <c r="AK426" s="12">
        <f>IFERROR(INDEX(Queue_Subname_list!$C$2:$C$598,MATCH($AI426,Queue_Subname_list!$A$2:$A$598,0),1),"not found")</f>
        <v>500</v>
      </c>
      <c r="AL426" s="12" cm="1">
        <f t="array" ref="AL426">IFERROR(MATCH(1,($AJ426=Substation_Info!$B$5:$B$322)*($AK426=Substation_Info!$C$5:$C$322),0),"notfound")</f>
        <v>57</v>
      </c>
      <c r="AM426" s="12">
        <f>IF($AL426="notfound",IFERROR(INDEX(Queue_Subname_list!$D$2:$D$594,MATCH($AI426,Queue_Subname_list!$A$2:$A$594,0),1),"not found"),0)</f>
        <v>0</v>
      </c>
      <c r="AN426" s="12">
        <f>IF($AL426="notfound",IFERROR(INDEX(Queue_Subname_list!$E$2:$E$594,MATCH($AI426,Queue_Subname_list!$A$2:$A$594,0),1),"not found"),0)</f>
        <v>0</v>
      </c>
      <c r="AO426" s="12" t="str" cm="1">
        <f t="array" ref="AO426">IF(AM426=0, "N/A",IFERROR(MATCH(1,($AM426=Substation_Info!$B$5:$B$322)*($AN426=Substation_Info!$C$5:$C$322),0),"notfound"))</f>
        <v>N/A</v>
      </c>
      <c r="AP426" s="12">
        <f t="shared" si="35"/>
        <v>1</v>
      </c>
      <c r="AQ426" s="11">
        <v>45597.291666666701</v>
      </c>
      <c r="AR426" s="11">
        <v>45597.291666666701</v>
      </c>
      <c r="AS426" s="10" t="s">
        <v>82</v>
      </c>
      <c r="AT426" s="10"/>
      <c r="AU426" s="10"/>
      <c r="AV426" s="10" t="s">
        <v>82</v>
      </c>
      <c r="AW426" s="10"/>
    </row>
    <row r="427" spans="1:49" s="26" customFormat="1" ht="25" x14ac:dyDescent="0.25">
      <c r="A427" s="32" t="s">
        <v>907</v>
      </c>
      <c r="B427" s="10">
        <v>2031</v>
      </c>
      <c r="C427" s="11">
        <v>44287</v>
      </c>
      <c r="D427" s="11">
        <v>44301.291666666701</v>
      </c>
      <c r="E427" s="10" t="s">
        <v>49</v>
      </c>
      <c r="F427" s="10" t="s">
        <v>585</v>
      </c>
      <c r="G427" s="10" t="s">
        <v>63</v>
      </c>
      <c r="H427" s="10"/>
      <c r="I427" s="10"/>
      <c r="J427" s="10" t="s">
        <v>70</v>
      </c>
      <c r="K427" s="10"/>
      <c r="L427" s="10"/>
      <c r="M427" s="10">
        <v>206.09100000000001</v>
      </c>
      <c r="N427" s="10"/>
      <c r="O427" s="10"/>
      <c r="P427" s="10">
        <v>200</v>
      </c>
      <c r="Q427" s="10" t="s">
        <v>65</v>
      </c>
      <c r="R427" s="10"/>
      <c r="S427" s="10" t="str" cm="1">
        <f t="array" ref="S427">IFERROR(INDEX(Queue_Subname_list!$K$3:$K$22,MATCH(1,($J427=Queue_Subname_list!$L$3:$L$22)*($K427=Queue_Subname_list!$M$3:$M$22)*($L427=Queue_Subname_list!$N$3:$N$22),0)),"Other")</f>
        <v>Battery</v>
      </c>
      <c r="T427" s="10">
        <f>IF(J427=Queue_Subname_list!$L$9,MIN(M427,P427),0)+IF(K427=Queue_Subname_list!$L$9,MIN(N427,P427),0)+IF(L427=Queue_Subname_list!$L$9,MIN(O427,P427),0)</f>
        <v>200</v>
      </c>
      <c r="U427" s="10">
        <f>IF(J427=Queue_Subname_list!$L$4,MIN(M427,P427),0)+IF(K427=Queue_Subname_list!$L$4,MIN(N427,P427),0)+IF(L427=Queue_Subname_list!$L$4,MIN(O427,P427),0)</f>
        <v>0</v>
      </c>
      <c r="V427" s="10">
        <f>IF(Q427="Energy Only",0,IF(S427="Wind Turbine",MIN(U427,P427),IF(OR(S427="Wind-Hybrid", S427="Wind-Solar-Hybrid"),MIN(MAX(P427-T427,0)/INDEX(Queue_Subname_list!$R$6:$T$6,1,MATCH(AH427,Queue_Subname_list!$R$4:$T$4,0)),U427),0)))</f>
        <v>0</v>
      </c>
      <c r="W427" s="10">
        <f t="shared" si="31"/>
        <v>0</v>
      </c>
      <c r="X427" s="10">
        <f>IF(AND(S427="Offshore Wind",OR(Q427="Full Capacity",Q427="Partial Capacity")),IF(J427=Queue_Subname_list!$L$5,M427,0)+IF(K427=Queue_Subname_list!$L$5,N427,0),0)</f>
        <v>0</v>
      </c>
      <c r="Y427" s="10">
        <f>IF(AND(S427="Offshore Wind",Q427="Energy Only"),IF(J427=Queue_Subname_list!$L$5,M427,0)+IF(K427=Queue_Subname_list!$L$5,N427,0),0)</f>
        <v>0</v>
      </c>
      <c r="Z427" s="10">
        <f>IF(J427=Queue_Subname_list!$L$8,MIN(M427,P427),0)+IF(K427=Queue_Subname_list!$L$8,MIN(N427,P427),0)+IF(L427=Queue_Subname_list!$L$8,MIN(O427,P427),0)</f>
        <v>0</v>
      </c>
      <c r="AA427" s="10">
        <f>IF(Q427="Energy Only",0,IF(S427="Solar",MIN(Z427,P427),IF(S427="Solar-Hybrid",MIN(MAX(P427-T427,0)/INDEX(Queue_Subname_list!$R$5:$T$5,1,MATCH(AH427,Queue_Subname_list!$R$4:$T$4,0)),MAX(P427-T427*0.5,0)/INDEX(Queue_Subname_list!$U$5:$W$5,1,MATCH(AH427,Queue_Subname_list!$U$4:$W$4,0)),Z427),0)))</f>
        <v>0</v>
      </c>
      <c r="AB427" s="10">
        <f t="shared" si="32"/>
        <v>0</v>
      </c>
      <c r="AC427" s="10">
        <f>IF(J427=Queue_Subname_list!$L$3,MIN(M427,P427),0)+IF(K427=Queue_Subname_list!$L$3,MIN(N427,P427),0)+IF(L427=Queue_Subname_list!$L$3,MIN(O427,P427),0)</f>
        <v>0</v>
      </c>
      <c r="AD427" s="10">
        <f t="shared" si="33"/>
        <v>0</v>
      </c>
      <c r="AE427" s="10" t="s">
        <v>66</v>
      </c>
      <c r="AF427" s="10" t="s">
        <v>55</v>
      </c>
      <c r="AG427" s="10" t="s">
        <v>71</v>
      </c>
      <c r="AH427" s="10" t="str">
        <f t="shared" si="34"/>
        <v>SCE</v>
      </c>
      <c r="AI427" s="12" t="s">
        <v>908</v>
      </c>
      <c r="AJ427" s="12" t="str">
        <f>IFERROR(INDEX(Queue_Subname_list!$B$2:$B$598,MATCH($AI427,Queue_Subname_list!$A$2:$A$598,0),1),"not found")</f>
        <v>Wildlife</v>
      </c>
      <c r="AK427" s="12">
        <f>IFERROR(INDEX(Queue_Subname_list!$C$2:$C$598,MATCH($AI427,Queue_Subname_list!$A$2:$A$598,0),1),"not found")</f>
        <v>230</v>
      </c>
      <c r="AL427" s="12" t="str" cm="1">
        <f t="array" ref="AL427">IFERROR(MATCH(1,($AJ427=Substation_Info!$B$5:$B$322)*($AK427=Substation_Info!$C$5:$C$322),0),"notfound")</f>
        <v>notfound</v>
      </c>
      <c r="AM427" s="12" t="str">
        <f>IF($AL427="notfound",IFERROR(INDEX(Queue_Subname_list!$D$2:$D$594,MATCH($AI427,Queue_Subname_list!$A$2:$A$594,0),1),"not found"),0)</f>
        <v>Mira Loma</v>
      </c>
      <c r="AN427" s="12">
        <f>IF($AL427="notfound",IFERROR(INDEX(Queue_Subname_list!$E$2:$E$594,MATCH($AI427,Queue_Subname_list!$A$2:$A$594,0),1),"not found"),0)</f>
        <v>230</v>
      </c>
      <c r="AO427" s="12" cm="1">
        <f t="array" ref="AO427">IF(AM427=0, "N/A",IFERROR(MATCH(1,($AM427=Substation_Info!$B$5:$B$322)*($AN427=Substation_Info!$C$5:$C$322),0),"notfound"))</f>
        <v>176</v>
      </c>
      <c r="AP427" s="12">
        <f t="shared" si="35"/>
        <v>1</v>
      </c>
      <c r="AQ427" s="11">
        <v>45597.291666666701</v>
      </c>
      <c r="AR427" s="11">
        <v>45597.291666666701</v>
      </c>
      <c r="AS427" s="10" t="s">
        <v>82</v>
      </c>
      <c r="AT427" s="10"/>
      <c r="AU427" s="10"/>
      <c r="AV427" s="10" t="s">
        <v>82</v>
      </c>
      <c r="AW427" s="10"/>
    </row>
    <row r="428" spans="1:49" s="26" customFormat="1" ht="25" x14ac:dyDescent="0.25">
      <c r="A428" s="32" t="s">
        <v>909</v>
      </c>
      <c r="B428" s="10">
        <v>2032</v>
      </c>
      <c r="C428" s="11">
        <v>44287</v>
      </c>
      <c r="D428" s="11">
        <v>44301.291666666701</v>
      </c>
      <c r="E428" s="10" t="s">
        <v>49</v>
      </c>
      <c r="F428" s="10" t="s">
        <v>585</v>
      </c>
      <c r="G428" s="10" t="s">
        <v>63</v>
      </c>
      <c r="H428" s="10"/>
      <c r="I428" s="10"/>
      <c r="J428" s="10" t="s">
        <v>70</v>
      </c>
      <c r="K428" s="10"/>
      <c r="L428" s="10"/>
      <c r="M428" s="10">
        <v>405.66341199999999</v>
      </c>
      <c r="N428" s="10"/>
      <c r="O428" s="10"/>
      <c r="P428" s="10">
        <v>400</v>
      </c>
      <c r="Q428" s="10" t="s">
        <v>65</v>
      </c>
      <c r="R428" s="10"/>
      <c r="S428" s="10" t="str" cm="1">
        <f t="array" ref="S428">IFERROR(INDEX(Queue_Subname_list!$K$3:$K$22,MATCH(1,($J428=Queue_Subname_list!$L$3:$L$22)*($K428=Queue_Subname_list!$M$3:$M$22)*($L428=Queue_Subname_list!$N$3:$N$22),0)),"Other")</f>
        <v>Battery</v>
      </c>
      <c r="T428" s="10">
        <f>IF(J428=Queue_Subname_list!$L$9,MIN(M428,P428),0)+IF(K428=Queue_Subname_list!$L$9,MIN(N428,P428),0)+IF(L428=Queue_Subname_list!$L$9,MIN(O428,P428),0)</f>
        <v>400</v>
      </c>
      <c r="U428" s="10">
        <f>IF(J428=Queue_Subname_list!$L$4,MIN(M428,P428),0)+IF(K428=Queue_Subname_list!$L$4,MIN(N428,P428),0)+IF(L428=Queue_Subname_list!$L$4,MIN(O428,P428),0)</f>
        <v>0</v>
      </c>
      <c r="V428" s="10">
        <f>IF(Q428="Energy Only",0,IF(S428="Wind Turbine",MIN(U428,P428),IF(OR(S428="Wind-Hybrid", S428="Wind-Solar-Hybrid"),MIN(MAX(P428-T428,0)/INDEX(Queue_Subname_list!$R$6:$T$6,1,MATCH(AH428,Queue_Subname_list!$R$4:$T$4,0)),U428),0)))</f>
        <v>0</v>
      </c>
      <c r="W428" s="10">
        <f t="shared" si="31"/>
        <v>0</v>
      </c>
      <c r="X428" s="10">
        <f>IF(AND(S428="Offshore Wind",OR(Q428="Full Capacity",Q428="Partial Capacity")),IF(J428=Queue_Subname_list!$L$5,M428,0)+IF(K428=Queue_Subname_list!$L$5,N428,0),0)</f>
        <v>0</v>
      </c>
      <c r="Y428" s="10">
        <f>IF(AND(S428="Offshore Wind",Q428="Energy Only"),IF(J428=Queue_Subname_list!$L$5,M428,0)+IF(K428=Queue_Subname_list!$L$5,N428,0),0)</f>
        <v>0</v>
      </c>
      <c r="Z428" s="10">
        <f>IF(J428=Queue_Subname_list!$L$8,MIN(M428,P428),0)+IF(K428=Queue_Subname_list!$L$8,MIN(N428,P428),0)+IF(L428=Queue_Subname_list!$L$8,MIN(O428,P428),0)</f>
        <v>0</v>
      </c>
      <c r="AA428" s="10">
        <f>IF(Q428="Energy Only",0,IF(S428="Solar",MIN(Z428,P428),IF(S428="Solar-Hybrid",MIN(MAX(P428-T428,0)/INDEX(Queue_Subname_list!$R$5:$T$5,1,MATCH(AH428,Queue_Subname_list!$R$4:$T$4,0)),MAX(P428-T428*0.5,0)/INDEX(Queue_Subname_list!$U$5:$W$5,1,MATCH(AH428,Queue_Subname_list!$U$4:$W$4,0)),Z428),0)))</f>
        <v>0</v>
      </c>
      <c r="AB428" s="10">
        <f t="shared" si="32"/>
        <v>0</v>
      </c>
      <c r="AC428" s="10">
        <f>IF(J428=Queue_Subname_list!$L$3,MIN(M428,P428),0)+IF(K428=Queue_Subname_list!$L$3,MIN(N428,P428),0)+IF(L428=Queue_Subname_list!$L$3,MIN(O428,P428),0)</f>
        <v>0</v>
      </c>
      <c r="AD428" s="10">
        <f t="shared" si="33"/>
        <v>0</v>
      </c>
      <c r="AE428" s="10" t="s">
        <v>130</v>
      </c>
      <c r="AF428" s="10" t="s">
        <v>55</v>
      </c>
      <c r="AG428" s="10" t="s">
        <v>71</v>
      </c>
      <c r="AH428" s="10" t="str">
        <f t="shared" si="34"/>
        <v>SCE</v>
      </c>
      <c r="AI428" s="12" t="s">
        <v>910</v>
      </c>
      <c r="AJ428" s="12" t="str">
        <f>IFERROR(INDEX(Queue_Subname_list!$B$2:$B$598,MATCH($AI428,Queue_Subname_list!$A$2:$A$598,0),1),"not found")</f>
        <v>Etiwanda</v>
      </c>
      <c r="AK428" s="12">
        <f>IFERROR(INDEX(Queue_Subname_list!$C$2:$C$598,MATCH($AI428,Queue_Subname_list!$A$2:$A$598,0),1),"not found")</f>
        <v>230</v>
      </c>
      <c r="AL428" s="12" cm="1">
        <f t="array" ref="AL428">IFERROR(MATCH(1,($AJ428=Substation_Info!$B$5:$B$322)*($AK428=Substation_Info!$C$5:$C$322),0),"notfound")</f>
        <v>82</v>
      </c>
      <c r="AM428" s="12">
        <f>IF($AL428="notfound",IFERROR(INDEX(Queue_Subname_list!$D$2:$D$594,MATCH($AI428,Queue_Subname_list!$A$2:$A$594,0),1),"not found"),0)</f>
        <v>0</v>
      </c>
      <c r="AN428" s="12">
        <f>IF($AL428="notfound",IFERROR(INDEX(Queue_Subname_list!$E$2:$E$594,MATCH($AI428,Queue_Subname_list!$A$2:$A$594,0),1),"not found"),0)</f>
        <v>0</v>
      </c>
      <c r="AO428" s="12" t="str" cm="1">
        <f t="array" ref="AO428">IF(AM428=0, "N/A",IFERROR(MATCH(1,($AM428=Substation_Info!$B$5:$B$322)*($AN428=Substation_Info!$C$5:$C$322),0),"notfound"))</f>
        <v>N/A</v>
      </c>
      <c r="AP428" s="12">
        <f t="shared" si="35"/>
        <v>1</v>
      </c>
      <c r="AQ428" s="11">
        <v>45473.291666666701</v>
      </c>
      <c r="AR428" s="11">
        <v>45473.291666666701</v>
      </c>
      <c r="AS428" s="10" t="s">
        <v>82</v>
      </c>
      <c r="AT428" s="10"/>
      <c r="AU428" s="10"/>
      <c r="AV428" s="10" t="s">
        <v>82</v>
      </c>
      <c r="AW428" s="10"/>
    </row>
    <row r="429" spans="1:49" s="26" customFormat="1" ht="25" x14ac:dyDescent="0.25">
      <c r="A429" s="32" t="s">
        <v>911</v>
      </c>
      <c r="B429" s="10">
        <v>2033</v>
      </c>
      <c r="C429" s="11">
        <v>44287</v>
      </c>
      <c r="D429" s="11">
        <v>44301.291666666701</v>
      </c>
      <c r="E429" s="10" t="s">
        <v>49</v>
      </c>
      <c r="F429" s="10" t="s">
        <v>585</v>
      </c>
      <c r="G429" s="10" t="s">
        <v>63</v>
      </c>
      <c r="H429" s="10" t="s">
        <v>74</v>
      </c>
      <c r="I429" s="10"/>
      <c r="J429" s="10" t="s">
        <v>70</v>
      </c>
      <c r="K429" s="10" t="s">
        <v>75</v>
      </c>
      <c r="L429" s="10"/>
      <c r="M429" s="10">
        <v>360.62400000000002</v>
      </c>
      <c r="N429" s="10">
        <v>360.62400000000002</v>
      </c>
      <c r="O429" s="10"/>
      <c r="P429" s="10">
        <v>350</v>
      </c>
      <c r="Q429" s="10" t="s">
        <v>65</v>
      </c>
      <c r="R429" s="10" t="s">
        <v>53</v>
      </c>
      <c r="S429" s="10" t="str" cm="1">
        <f t="array" ref="S429">IFERROR(INDEX(Queue_Subname_list!$K$3:$K$22,MATCH(1,($J429=Queue_Subname_list!$L$3:$L$22)*($K429=Queue_Subname_list!$M$3:$M$22)*($L429=Queue_Subname_list!$N$3:$N$22),0)),"Other")</f>
        <v>Solar-Hybrid</v>
      </c>
      <c r="T429" s="10">
        <f>IF(J429=Queue_Subname_list!$L$9,MIN(M429,P429),0)+IF(K429=Queue_Subname_list!$L$9,MIN(N429,P429),0)+IF(L429=Queue_Subname_list!$L$9,MIN(O429,P429),0)</f>
        <v>350</v>
      </c>
      <c r="U429" s="10">
        <f>IF(J429=Queue_Subname_list!$L$4,MIN(M429,P429),0)+IF(K429=Queue_Subname_list!$L$4,MIN(N429,P429),0)+IF(L429=Queue_Subname_list!$L$4,MIN(O429,P429),0)</f>
        <v>0</v>
      </c>
      <c r="V429" s="10">
        <f>IF(Q429="Energy Only",0,IF(S429="Wind Turbine",MIN(U429,P429),IF(OR(S429="Wind-Hybrid", S429="Wind-Solar-Hybrid"),MIN(MAX(P429-T429,0)/INDEX(Queue_Subname_list!$R$6:$T$6,1,MATCH(AH429,Queue_Subname_list!$R$4:$T$4,0)),U429),0)))</f>
        <v>0</v>
      </c>
      <c r="W429" s="10">
        <f t="shared" si="31"/>
        <v>0</v>
      </c>
      <c r="X429" s="10">
        <f>IF(AND(S429="Offshore Wind",OR(Q429="Full Capacity",Q429="Partial Capacity")),IF(J429=Queue_Subname_list!$L$5,M429,0)+IF(K429=Queue_Subname_list!$L$5,N429,0),0)</f>
        <v>0</v>
      </c>
      <c r="Y429" s="10">
        <f>IF(AND(S429="Offshore Wind",Q429="Energy Only"),IF(J429=Queue_Subname_list!$L$5,M429,0)+IF(K429=Queue_Subname_list!$L$5,N429,0),0)</f>
        <v>0</v>
      </c>
      <c r="Z429" s="10">
        <f>IF(J429=Queue_Subname_list!$L$8,MIN(M429,P429),0)+IF(K429=Queue_Subname_list!$L$8,MIN(N429,P429),0)+IF(L429=Queue_Subname_list!$L$8,MIN(O429,P429),0)</f>
        <v>350</v>
      </c>
      <c r="AA429" s="10">
        <f>IF(Q429="Energy Only",0,IF(S429="Solar",MIN(Z429,P429),IF(S429="Solar-Hybrid",MIN(MAX(P429-T429,0)/INDEX(Queue_Subname_list!$R$5:$T$5,1,MATCH(AH429,Queue_Subname_list!$R$4:$T$4,0)),MAX(P429-T429*0.5,0)/INDEX(Queue_Subname_list!$U$5:$W$5,1,MATCH(AH429,Queue_Subname_list!$U$4:$W$4,0)),Z429),0)))</f>
        <v>0</v>
      </c>
      <c r="AB429" s="10">
        <f t="shared" si="32"/>
        <v>350</v>
      </c>
      <c r="AC429" s="10">
        <f>IF(J429=Queue_Subname_list!$L$3,MIN(M429,P429),0)+IF(K429=Queue_Subname_list!$L$3,MIN(N429,P429),0)+IF(L429=Queue_Subname_list!$L$3,MIN(O429,P429),0)</f>
        <v>0</v>
      </c>
      <c r="AD429" s="10">
        <f t="shared" si="33"/>
        <v>0</v>
      </c>
      <c r="AE429" s="10" t="s">
        <v>66</v>
      </c>
      <c r="AF429" s="10" t="s">
        <v>55</v>
      </c>
      <c r="AG429" s="10" t="s">
        <v>71</v>
      </c>
      <c r="AH429" s="10" t="str">
        <f t="shared" si="34"/>
        <v>SCE</v>
      </c>
      <c r="AI429" s="12" t="s">
        <v>912</v>
      </c>
      <c r="AJ429" s="12" t="str">
        <f>IFERROR(INDEX(Queue_Subname_list!$B$2:$B$598,MATCH($AI429,Queue_Subname_list!$A$2:$A$598,0),1),"not found")</f>
        <v>Colorado River</v>
      </c>
      <c r="AK429" s="12">
        <f>IFERROR(INDEX(Queue_Subname_list!$C$2:$C$598,MATCH($AI429,Queue_Subname_list!$A$2:$A$598,0),1),"not found")</f>
        <v>230</v>
      </c>
      <c r="AL429" s="12" cm="1">
        <f t="array" ref="AL429">IFERROR(MATCH(1,($AJ429=Substation_Info!$B$5:$B$322)*($AK429=Substation_Info!$C$5:$C$322),0),"notfound")</f>
        <v>43</v>
      </c>
      <c r="AM429" s="12">
        <f>IF($AL429="notfound",IFERROR(INDEX(Queue_Subname_list!$D$2:$D$594,MATCH($AI429,Queue_Subname_list!$A$2:$A$594,0),1),"not found"),0)</f>
        <v>0</v>
      </c>
      <c r="AN429" s="12">
        <f>IF($AL429="notfound",IFERROR(INDEX(Queue_Subname_list!$E$2:$E$594,MATCH($AI429,Queue_Subname_list!$A$2:$A$594,0),1),"not found"),0)</f>
        <v>0</v>
      </c>
      <c r="AO429" s="12" t="str" cm="1">
        <f t="array" ref="AO429">IF(AM429=0, "N/A",IFERROR(MATCH(1,($AM429=Substation_Info!$B$5:$B$322)*($AN429=Substation_Info!$C$5:$C$322),0),"notfound"))</f>
        <v>N/A</v>
      </c>
      <c r="AP429" s="12">
        <f t="shared" si="35"/>
        <v>1</v>
      </c>
      <c r="AQ429" s="11">
        <v>45597.291666666701</v>
      </c>
      <c r="AR429" s="11">
        <v>45597.291666666701</v>
      </c>
      <c r="AS429" s="10" t="s">
        <v>82</v>
      </c>
      <c r="AT429" s="10"/>
      <c r="AU429" s="10"/>
      <c r="AV429" s="10" t="s">
        <v>82</v>
      </c>
      <c r="AW429" s="10"/>
    </row>
    <row r="430" spans="1:49" s="26" customFormat="1" ht="37.5" x14ac:dyDescent="0.25">
      <c r="A430" s="32" t="s">
        <v>913</v>
      </c>
      <c r="B430" s="10">
        <v>2034</v>
      </c>
      <c r="C430" s="11">
        <v>44289</v>
      </c>
      <c r="D430" s="11">
        <v>44301.291666666701</v>
      </c>
      <c r="E430" s="10" t="s">
        <v>49</v>
      </c>
      <c r="F430" s="10" t="s">
        <v>585</v>
      </c>
      <c r="G430" s="10" t="s">
        <v>63</v>
      </c>
      <c r="H430" s="10"/>
      <c r="I430" s="10"/>
      <c r="J430" s="10" t="s">
        <v>70</v>
      </c>
      <c r="K430" s="10"/>
      <c r="L430" s="10"/>
      <c r="M430" s="10">
        <v>261</v>
      </c>
      <c r="N430" s="10"/>
      <c r="O430" s="10"/>
      <c r="P430" s="10">
        <v>250</v>
      </c>
      <c r="Q430" s="10" t="s">
        <v>65</v>
      </c>
      <c r="R430" s="10"/>
      <c r="S430" s="10" t="str" cm="1">
        <f t="array" ref="S430">IFERROR(INDEX(Queue_Subname_list!$K$3:$K$22,MATCH(1,($J430=Queue_Subname_list!$L$3:$L$22)*($K430=Queue_Subname_list!$M$3:$M$22)*($L430=Queue_Subname_list!$N$3:$N$22),0)),"Other")</f>
        <v>Battery</v>
      </c>
      <c r="T430" s="10">
        <f>IF(J430=Queue_Subname_list!$L$9,MIN(M430,P430),0)+IF(K430=Queue_Subname_list!$L$9,MIN(N430,P430),0)+IF(L430=Queue_Subname_list!$L$9,MIN(O430,P430),0)</f>
        <v>250</v>
      </c>
      <c r="U430" s="10">
        <f>IF(J430=Queue_Subname_list!$L$4,MIN(M430,P430),0)+IF(K430=Queue_Subname_list!$L$4,MIN(N430,P430),0)+IF(L430=Queue_Subname_list!$L$4,MIN(O430,P430),0)</f>
        <v>0</v>
      </c>
      <c r="V430" s="10">
        <f>IF(Q430="Energy Only",0,IF(S430="Wind Turbine",MIN(U430,P430),IF(OR(S430="Wind-Hybrid", S430="Wind-Solar-Hybrid"),MIN(MAX(P430-T430,0)/INDEX(Queue_Subname_list!$R$6:$T$6,1,MATCH(AH430,Queue_Subname_list!$R$4:$T$4,0)),U430),0)))</f>
        <v>0</v>
      </c>
      <c r="W430" s="10">
        <f t="shared" si="31"/>
        <v>0</v>
      </c>
      <c r="X430" s="10">
        <f>IF(AND(S430="Offshore Wind",OR(Q430="Full Capacity",Q430="Partial Capacity")),IF(J430=Queue_Subname_list!$L$5,M430,0)+IF(K430=Queue_Subname_list!$L$5,N430,0),0)</f>
        <v>0</v>
      </c>
      <c r="Y430" s="10">
        <f>IF(AND(S430="Offshore Wind",Q430="Energy Only"),IF(J430=Queue_Subname_list!$L$5,M430,0)+IF(K430=Queue_Subname_list!$L$5,N430,0),0)</f>
        <v>0</v>
      </c>
      <c r="Z430" s="10">
        <f>IF(J430=Queue_Subname_list!$L$8,MIN(M430,P430),0)+IF(K430=Queue_Subname_list!$L$8,MIN(N430,P430),0)+IF(L430=Queue_Subname_list!$L$8,MIN(O430,P430),0)</f>
        <v>0</v>
      </c>
      <c r="AA430" s="10">
        <f>IF(Q430="Energy Only",0,IF(S430="Solar",MIN(Z430,P430),IF(S430="Solar-Hybrid",MIN(MAX(P430-T430,0)/INDEX(Queue_Subname_list!$R$5:$T$5,1,MATCH(AH430,Queue_Subname_list!$R$4:$T$4,0)),MAX(P430-T430*0.5,0)/INDEX(Queue_Subname_list!$U$5:$W$5,1,MATCH(AH430,Queue_Subname_list!$U$4:$W$4,0)),Z430),0)))</f>
        <v>0</v>
      </c>
      <c r="AB430" s="10">
        <f t="shared" si="32"/>
        <v>0</v>
      </c>
      <c r="AC430" s="10">
        <f>IF(J430=Queue_Subname_list!$L$3,MIN(M430,P430),0)+IF(K430=Queue_Subname_list!$L$3,MIN(N430,P430),0)+IF(L430=Queue_Subname_list!$L$3,MIN(O430,P430),0)</f>
        <v>0</v>
      </c>
      <c r="AD430" s="10">
        <f t="shared" si="33"/>
        <v>0</v>
      </c>
      <c r="AE430" s="10" t="s">
        <v>130</v>
      </c>
      <c r="AF430" s="10" t="s">
        <v>55</v>
      </c>
      <c r="AG430" s="10" t="s">
        <v>71</v>
      </c>
      <c r="AH430" s="10" t="str">
        <f t="shared" si="34"/>
        <v>SCE</v>
      </c>
      <c r="AI430" s="12" t="s">
        <v>914</v>
      </c>
      <c r="AJ430" s="12" t="str">
        <f>IFERROR(INDEX(Queue_Subname_list!$B$2:$B$598,MATCH($AI430,Queue_Subname_list!$A$2:$A$598,0),1),"not found")</f>
        <v>El Casco</v>
      </c>
      <c r="AK430" s="12">
        <f>IFERROR(INDEX(Queue_Subname_list!$C$2:$C$598,MATCH($AI430,Queue_Subname_list!$A$2:$A$598,0),1),"not found")</f>
        <v>230</v>
      </c>
      <c r="AL430" s="12" cm="1">
        <f t="array" ref="AL430">IFERROR(MATCH(1,($AJ430=Substation_Info!$B$5:$B$322)*($AK430=Substation_Info!$C$5:$C$322),0),"notfound")</f>
        <v>72</v>
      </c>
      <c r="AM430" s="12">
        <f>IF($AL430="notfound",IFERROR(INDEX(Queue_Subname_list!$D$2:$D$594,MATCH($AI430,Queue_Subname_list!$A$2:$A$594,0),1),"not found"),0)</f>
        <v>0</v>
      </c>
      <c r="AN430" s="12">
        <f>IF($AL430="notfound",IFERROR(INDEX(Queue_Subname_list!$E$2:$E$594,MATCH($AI430,Queue_Subname_list!$A$2:$A$594,0),1),"not found"),0)</f>
        <v>0</v>
      </c>
      <c r="AO430" s="12" t="str" cm="1">
        <f t="array" ref="AO430">IF(AM430=0, "N/A",IFERROR(MATCH(1,($AM430=Substation_Info!$B$5:$B$322)*($AN430=Substation_Info!$C$5:$C$322),0),"notfound"))</f>
        <v>N/A</v>
      </c>
      <c r="AP430" s="12">
        <f t="shared" si="35"/>
        <v>1</v>
      </c>
      <c r="AQ430" s="11">
        <v>45809.291666666701</v>
      </c>
      <c r="AR430" s="11">
        <v>45992.333333333299</v>
      </c>
      <c r="AS430" s="10" t="s">
        <v>82</v>
      </c>
      <c r="AT430" s="10"/>
      <c r="AU430" s="10"/>
      <c r="AV430" s="10" t="s">
        <v>82</v>
      </c>
      <c r="AW430" s="10"/>
    </row>
    <row r="431" spans="1:49" s="26" customFormat="1" ht="25" x14ac:dyDescent="0.25">
      <c r="A431" s="32" t="s">
        <v>915</v>
      </c>
      <c r="B431" s="10">
        <v>2035</v>
      </c>
      <c r="C431" s="11">
        <v>44292</v>
      </c>
      <c r="D431" s="11">
        <v>44301.291666666701</v>
      </c>
      <c r="E431" s="10" t="s">
        <v>49</v>
      </c>
      <c r="F431" s="10" t="s">
        <v>585</v>
      </c>
      <c r="G431" s="10" t="s">
        <v>63</v>
      </c>
      <c r="H431" s="10"/>
      <c r="I431" s="10"/>
      <c r="J431" s="10" t="s">
        <v>70</v>
      </c>
      <c r="K431" s="10"/>
      <c r="L431" s="10"/>
      <c r="M431" s="10">
        <v>404.1</v>
      </c>
      <c r="N431" s="10"/>
      <c r="O431" s="10"/>
      <c r="P431" s="10">
        <v>400</v>
      </c>
      <c r="Q431" s="10" t="s">
        <v>65</v>
      </c>
      <c r="R431" s="10"/>
      <c r="S431" s="10" t="str" cm="1">
        <f t="array" ref="S431">IFERROR(INDEX(Queue_Subname_list!$K$3:$K$22,MATCH(1,($J431=Queue_Subname_list!$L$3:$L$22)*($K431=Queue_Subname_list!$M$3:$M$22)*($L431=Queue_Subname_list!$N$3:$N$22),0)),"Other")</f>
        <v>Battery</v>
      </c>
      <c r="T431" s="10">
        <f>IF(J431=Queue_Subname_list!$L$9,MIN(M431,P431),0)+IF(K431=Queue_Subname_list!$L$9,MIN(N431,P431),0)+IF(L431=Queue_Subname_list!$L$9,MIN(O431,P431),0)</f>
        <v>400</v>
      </c>
      <c r="U431" s="10">
        <f>IF(J431=Queue_Subname_list!$L$4,MIN(M431,P431),0)+IF(K431=Queue_Subname_list!$L$4,MIN(N431,P431),0)+IF(L431=Queue_Subname_list!$L$4,MIN(O431,P431),0)</f>
        <v>0</v>
      </c>
      <c r="V431" s="10">
        <f>IF(Q431="Energy Only",0,IF(S431="Wind Turbine",MIN(U431,P431),IF(OR(S431="Wind-Hybrid", S431="Wind-Solar-Hybrid"),MIN(MAX(P431-T431,0)/INDEX(Queue_Subname_list!$R$6:$T$6,1,MATCH(AH431,Queue_Subname_list!$R$4:$T$4,0)),U431),0)))</f>
        <v>0</v>
      </c>
      <c r="W431" s="10">
        <f t="shared" si="31"/>
        <v>0</v>
      </c>
      <c r="X431" s="10">
        <f>IF(AND(S431="Offshore Wind",OR(Q431="Full Capacity",Q431="Partial Capacity")),IF(J431=Queue_Subname_list!$L$5,M431,0)+IF(K431=Queue_Subname_list!$L$5,N431,0),0)</f>
        <v>0</v>
      </c>
      <c r="Y431" s="10">
        <f>IF(AND(S431="Offshore Wind",Q431="Energy Only"),IF(J431=Queue_Subname_list!$L$5,M431,0)+IF(K431=Queue_Subname_list!$L$5,N431,0),0)</f>
        <v>0</v>
      </c>
      <c r="Z431" s="10">
        <f>IF(J431=Queue_Subname_list!$L$8,MIN(M431,P431),0)+IF(K431=Queue_Subname_list!$L$8,MIN(N431,P431),0)+IF(L431=Queue_Subname_list!$L$8,MIN(O431,P431),0)</f>
        <v>0</v>
      </c>
      <c r="AA431" s="10">
        <f>IF(Q431="Energy Only",0,IF(S431="Solar",MIN(Z431,P431),IF(S431="Solar-Hybrid",MIN(MAX(P431-T431,0)/INDEX(Queue_Subname_list!$R$5:$T$5,1,MATCH(AH431,Queue_Subname_list!$R$4:$T$4,0)),MAX(P431-T431*0.5,0)/INDEX(Queue_Subname_list!$U$5:$W$5,1,MATCH(AH431,Queue_Subname_list!$U$4:$W$4,0)),Z431),0)))</f>
        <v>0</v>
      </c>
      <c r="AB431" s="10">
        <f t="shared" si="32"/>
        <v>0</v>
      </c>
      <c r="AC431" s="10">
        <f>IF(J431=Queue_Subname_list!$L$3,MIN(M431,P431),0)+IF(K431=Queue_Subname_list!$L$3,MIN(N431,P431),0)+IF(L431=Queue_Subname_list!$L$3,MIN(O431,P431),0)</f>
        <v>0</v>
      </c>
      <c r="AD431" s="10">
        <f t="shared" si="33"/>
        <v>0</v>
      </c>
      <c r="AE431" s="10" t="s">
        <v>66</v>
      </c>
      <c r="AF431" s="10" t="s">
        <v>55</v>
      </c>
      <c r="AG431" s="10" t="s">
        <v>71</v>
      </c>
      <c r="AH431" s="10" t="str">
        <f t="shared" si="34"/>
        <v>SCE</v>
      </c>
      <c r="AI431" s="12" t="s">
        <v>916</v>
      </c>
      <c r="AJ431" s="12" t="str">
        <f>IFERROR(INDEX(Queue_Subname_list!$B$2:$B$598,MATCH($AI431,Queue_Subname_list!$A$2:$A$598,0),1),"not found")</f>
        <v>Devers</v>
      </c>
      <c r="AK431" s="12">
        <f>IFERROR(INDEX(Queue_Subname_list!$C$2:$C$598,MATCH($AI431,Queue_Subname_list!$A$2:$A$598,0),1),"not found")</f>
        <v>230</v>
      </c>
      <c r="AL431" s="12" cm="1">
        <f t="array" ref="AL431">IFERROR(MATCH(1,($AJ431=Substation_Info!$B$5:$B$322)*($AK431=Substation_Info!$C$5:$C$322),0),"notfound")</f>
        <v>62</v>
      </c>
      <c r="AM431" s="12">
        <f>IF($AL431="notfound",IFERROR(INDEX(Queue_Subname_list!$D$2:$D$594,MATCH($AI431,Queue_Subname_list!$A$2:$A$594,0),1),"not found"),0)</f>
        <v>0</v>
      </c>
      <c r="AN431" s="12">
        <f>IF($AL431="notfound",IFERROR(INDEX(Queue_Subname_list!$E$2:$E$594,MATCH($AI431,Queue_Subname_list!$A$2:$A$594,0),1),"not found"),0)</f>
        <v>0</v>
      </c>
      <c r="AO431" s="12" t="str" cm="1">
        <f t="array" ref="AO431">IF(AM431=0, "N/A",IFERROR(MATCH(1,($AM431=Substation_Info!$B$5:$B$322)*($AN431=Substation_Info!$C$5:$C$322),0),"notfound"))</f>
        <v>N/A</v>
      </c>
      <c r="AP431" s="12">
        <f t="shared" si="35"/>
        <v>1</v>
      </c>
      <c r="AQ431" s="11">
        <v>45505.291666666701</v>
      </c>
      <c r="AR431" s="11">
        <v>45505.291666666701</v>
      </c>
      <c r="AS431" s="10" t="s">
        <v>82</v>
      </c>
      <c r="AT431" s="10"/>
      <c r="AU431" s="10"/>
      <c r="AV431" s="10" t="s">
        <v>82</v>
      </c>
      <c r="AW431" s="10"/>
    </row>
    <row r="432" spans="1:49" s="26" customFormat="1" ht="25" x14ac:dyDescent="0.25">
      <c r="A432" s="32" t="s">
        <v>917</v>
      </c>
      <c r="B432" s="10">
        <v>2036</v>
      </c>
      <c r="C432" s="11">
        <v>44291</v>
      </c>
      <c r="D432" s="11">
        <v>44301.291666666701</v>
      </c>
      <c r="E432" s="10" t="s">
        <v>49</v>
      </c>
      <c r="F432" s="10" t="s">
        <v>585</v>
      </c>
      <c r="G432" s="10" t="s">
        <v>74</v>
      </c>
      <c r="H432" s="10" t="s">
        <v>63</v>
      </c>
      <c r="I432" s="10"/>
      <c r="J432" s="10" t="s">
        <v>75</v>
      </c>
      <c r="K432" s="10" t="s">
        <v>70</v>
      </c>
      <c r="L432" s="10"/>
      <c r="M432" s="10">
        <v>273.02120000000002</v>
      </c>
      <c r="N432" s="10">
        <v>268.71379999999999</v>
      </c>
      <c r="O432" s="10"/>
      <c r="P432" s="10">
        <v>250</v>
      </c>
      <c r="Q432" s="10" t="s">
        <v>65</v>
      </c>
      <c r="R432" s="10" t="s">
        <v>53</v>
      </c>
      <c r="S432" s="10" t="str" cm="1">
        <f t="array" ref="S432">IFERROR(INDEX(Queue_Subname_list!$K$3:$K$22,MATCH(1,($J432=Queue_Subname_list!$L$3:$L$22)*($K432=Queue_Subname_list!$M$3:$M$22)*($L432=Queue_Subname_list!$N$3:$N$22),0)),"Other")</f>
        <v>Solar-Hybrid</v>
      </c>
      <c r="T432" s="10">
        <f>IF(J432=Queue_Subname_list!$L$9,MIN(M432,P432),0)+IF(K432=Queue_Subname_list!$L$9,MIN(N432,P432),0)+IF(L432=Queue_Subname_list!$L$9,MIN(O432,P432),0)</f>
        <v>250</v>
      </c>
      <c r="U432" s="10">
        <f>IF(J432=Queue_Subname_list!$L$4,MIN(M432,P432),0)+IF(K432=Queue_Subname_list!$L$4,MIN(N432,P432),0)+IF(L432=Queue_Subname_list!$L$4,MIN(O432,P432),0)</f>
        <v>0</v>
      </c>
      <c r="V432" s="10">
        <f>IF(Q432="Energy Only",0,IF(S432="Wind Turbine",MIN(U432,P432),IF(OR(S432="Wind-Hybrid", S432="Wind-Solar-Hybrid"),MIN(MAX(P432-T432,0)/INDEX(Queue_Subname_list!$R$6:$T$6,1,MATCH(AH432,Queue_Subname_list!$R$4:$T$4,0)),U432),0)))</f>
        <v>0</v>
      </c>
      <c r="W432" s="10">
        <f t="shared" si="31"/>
        <v>0</v>
      </c>
      <c r="X432" s="10">
        <f>IF(AND(S432="Offshore Wind",OR(Q432="Full Capacity",Q432="Partial Capacity")),IF(J432=Queue_Subname_list!$L$5,M432,0)+IF(K432=Queue_Subname_list!$L$5,N432,0),0)</f>
        <v>0</v>
      </c>
      <c r="Y432" s="10">
        <f>IF(AND(S432="Offshore Wind",Q432="Energy Only"),IF(J432=Queue_Subname_list!$L$5,M432,0)+IF(K432=Queue_Subname_list!$L$5,N432,0),0)</f>
        <v>0</v>
      </c>
      <c r="Z432" s="10">
        <f>IF(J432=Queue_Subname_list!$L$8,MIN(M432,P432),0)+IF(K432=Queue_Subname_list!$L$8,MIN(N432,P432),0)+IF(L432=Queue_Subname_list!$L$8,MIN(O432,P432),0)</f>
        <v>250</v>
      </c>
      <c r="AA432" s="10">
        <f>IF(Q432="Energy Only",0,IF(S432="Solar",MIN(Z432,P432),IF(S432="Solar-Hybrid",MIN(MAX(P432-T432,0)/INDEX(Queue_Subname_list!$R$5:$T$5,1,MATCH(AH432,Queue_Subname_list!$R$4:$T$4,0)),MAX(P432-T432*0.5,0)/INDEX(Queue_Subname_list!$U$5:$W$5,1,MATCH(AH432,Queue_Subname_list!$U$4:$W$4,0)),Z432),0)))</f>
        <v>0</v>
      </c>
      <c r="AB432" s="10">
        <f t="shared" si="32"/>
        <v>250</v>
      </c>
      <c r="AC432" s="10">
        <f>IF(J432=Queue_Subname_list!$L$3,MIN(M432,P432),0)+IF(K432=Queue_Subname_list!$L$3,MIN(N432,P432),0)+IF(L432=Queue_Subname_list!$L$3,MIN(O432,P432),0)</f>
        <v>0</v>
      </c>
      <c r="AD432" s="10">
        <f t="shared" si="33"/>
        <v>0</v>
      </c>
      <c r="AE432" s="10" t="s">
        <v>66</v>
      </c>
      <c r="AF432" s="10" t="s">
        <v>55</v>
      </c>
      <c r="AG432" s="10" t="s">
        <v>71</v>
      </c>
      <c r="AH432" s="10" t="str">
        <f t="shared" si="34"/>
        <v>SCE</v>
      </c>
      <c r="AI432" s="12" t="s">
        <v>918</v>
      </c>
      <c r="AJ432" s="12" t="str">
        <f>IFERROR(INDEX(Queue_Subname_list!$B$2:$B$598,MATCH($AI432,Queue_Subname_list!$A$2:$A$598,0),1),"not found")</f>
        <v>Redbluff</v>
      </c>
      <c r="AK432" s="12">
        <f>IFERROR(INDEX(Queue_Subname_list!$C$2:$C$598,MATCH($AI432,Queue_Subname_list!$A$2:$A$598,0),1),"not found")</f>
        <v>230</v>
      </c>
      <c r="AL432" s="12" cm="1">
        <f t="array" ref="AL432">IFERROR(MATCH(1,($AJ432=Substation_Info!$B$5:$B$322)*($AK432=Substation_Info!$C$5:$C$322),0),"notfound")</f>
        <v>227</v>
      </c>
      <c r="AM432" s="12">
        <f>IF($AL432="notfound",IFERROR(INDEX(Queue_Subname_list!$D$2:$D$594,MATCH($AI432,Queue_Subname_list!$A$2:$A$594,0),1),"not found"),0)</f>
        <v>0</v>
      </c>
      <c r="AN432" s="12">
        <f>IF($AL432="notfound",IFERROR(INDEX(Queue_Subname_list!$E$2:$E$594,MATCH($AI432,Queue_Subname_list!$A$2:$A$594,0),1),"not found"),0)</f>
        <v>0</v>
      </c>
      <c r="AO432" s="12" t="str" cm="1">
        <f t="array" ref="AO432">IF(AM432=0, "N/A",IFERROR(MATCH(1,($AM432=Substation_Info!$B$5:$B$322)*($AN432=Substation_Info!$C$5:$C$322),0),"notfound"))</f>
        <v>N/A</v>
      </c>
      <c r="AP432" s="12">
        <f t="shared" si="35"/>
        <v>1</v>
      </c>
      <c r="AQ432" s="11">
        <v>45627.333333333299</v>
      </c>
      <c r="AR432" s="11">
        <v>45627.333333333299</v>
      </c>
      <c r="AS432" s="10" t="s">
        <v>82</v>
      </c>
      <c r="AT432" s="10"/>
      <c r="AU432" s="10"/>
      <c r="AV432" s="10" t="s">
        <v>82</v>
      </c>
      <c r="AW432" s="10"/>
    </row>
    <row r="433" spans="1:49" s="26" customFormat="1" ht="25" x14ac:dyDescent="0.25">
      <c r="A433" s="32" t="s">
        <v>919</v>
      </c>
      <c r="B433" s="10">
        <v>2037</v>
      </c>
      <c r="C433" s="11">
        <v>44292</v>
      </c>
      <c r="D433" s="11">
        <v>44301.291666666701</v>
      </c>
      <c r="E433" s="10" t="s">
        <v>49</v>
      </c>
      <c r="F433" s="10" t="s">
        <v>585</v>
      </c>
      <c r="G433" s="10" t="s">
        <v>63</v>
      </c>
      <c r="H433" s="10"/>
      <c r="I433" s="10"/>
      <c r="J433" s="10" t="s">
        <v>70</v>
      </c>
      <c r="K433" s="10"/>
      <c r="L433" s="10"/>
      <c r="M433" s="10">
        <v>202.8</v>
      </c>
      <c r="N433" s="10"/>
      <c r="O433" s="10"/>
      <c r="P433" s="10">
        <v>200</v>
      </c>
      <c r="Q433" s="10" t="s">
        <v>65</v>
      </c>
      <c r="R433" s="10"/>
      <c r="S433" s="10" t="str" cm="1">
        <f t="array" ref="S433">IFERROR(INDEX(Queue_Subname_list!$K$3:$K$22,MATCH(1,($J433=Queue_Subname_list!$L$3:$L$22)*($K433=Queue_Subname_list!$M$3:$M$22)*($L433=Queue_Subname_list!$N$3:$N$22),0)),"Other")</f>
        <v>Battery</v>
      </c>
      <c r="T433" s="10">
        <f>IF(J433=Queue_Subname_list!$L$9,MIN(M433,P433),0)+IF(K433=Queue_Subname_list!$L$9,MIN(N433,P433),0)+IF(L433=Queue_Subname_list!$L$9,MIN(O433,P433),0)</f>
        <v>200</v>
      </c>
      <c r="U433" s="10">
        <f>IF(J433=Queue_Subname_list!$L$4,MIN(M433,P433),0)+IF(K433=Queue_Subname_list!$L$4,MIN(N433,P433),0)+IF(L433=Queue_Subname_list!$L$4,MIN(O433,P433),0)</f>
        <v>0</v>
      </c>
      <c r="V433" s="10">
        <f>IF(Q433="Energy Only",0,IF(S433="Wind Turbine",MIN(U433,P433),IF(OR(S433="Wind-Hybrid", S433="Wind-Solar-Hybrid"),MIN(MAX(P433-T433,0)/INDEX(Queue_Subname_list!$R$6:$T$6,1,MATCH(AH433,Queue_Subname_list!$R$4:$T$4,0)),U433),0)))</f>
        <v>0</v>
      </c>
      <c r="W433" s="10">
        <f t="shared" si="31"/>
        <v>0</v>
      </c>
      <c r="X433" s="10">
        <f>IF(AND(S433="Offshore Wind",OR(Q433="Full Capacity",Q433="Partial Capacity")),IF(J433=Queue_Subname_list!$L$5,M433,0)+IF(K433=Queue_Subname_list!$L$5,N433,0),0)</f>
        <v>0</v>
      </c>
      <c r="Y433" s="10">
        <f>IF(AND(S433="Offshore Wind",Q433="Energy Only"),IF(J433=Queue_Subname_list!$L$5,M433,0)+IF(K433=Queue_Subname_list!$L$5,N433,0),0)</f>
        <v>0</v>
      </c>
      <c r="Z433" s="10">
        <f>IF(J433=Queue_Subname_list!$L$8,MIN(M433,P433),0)+IF(K433=Queue_Subname_list!$L$8,MIN(N433,P433),0)+IF(L433=Queue_Subname_list!$L$8,MIN(O433,P433),0)</f>
        <v>0</v>
      </c>
      <c r="AA433" s="10">
        <f>IF(Q433="Energy Only",0,IF(S433="Solar",MIN(Z433,P433),IF(S433="Solar-Hybrid",MIN(MAX(P433-T433,0)/INDEX(Queue_Subname_list!$R$5:$T$5,1,MATCH(AH433,Queue_Subname_list!$R$4:$T$4,0)),MAX(P433-T433*0.5,0)/INDEX(Queue_Subname_list!$U$5:$W$5,1,MATCH(AH433,Queue_Subname_list!$U$4:$W$4,0)),Z433),0)))</f>
        <v>0</v>
      </c>
      <c r="AB433" s="10">
        <f t="shared" si="32"/>
        <v>0</v>
      </c>
      <c r="AC433" s="10">
        <f>IF(J433=Queue_Subname_list!$L$3,MIN(M433,P433),0)+IF(K433=Queue_Subname_list!$L$3,MIN(N433,P433),0)+IF(L433=Queue_Subname_list!$L$3,MIN(O433,P433),0)</f>
        <v>0</v>
      </c>
      <c r="AD433" s="10">
        <f t="shared" si="33"/>
        <v>0</v>
      </c>
      <c r="AE433" s="10" t="s">
        <v>920</v>
      </c>
      <c r="AF433" s="10" t="s">
        <v>55</v>
      </c>
      <c r="AG433" s="10" t="s">
        <v>71</v>
      </c>
      <c r="AH433" s="10" t="str">
        <f t="shared" si="34"/>
        <v>SCE</v>
      </c>
      <c r="AI433" s="12" t="s">
        <v>921</v>
      </c>
      <c r="AJ433" s="12" t="str">
        <f>IFERROR(INDEX(Queue_Subname_list!$B$2:$B$598,MATCH($AI433,Queue_Subname_list!$A$2:$A$598,0),1),"not found")</f>
        <v>San Bernardino</v>
      </c>
      <c r="AK433" s="12">
        <f>IFERROR(INDEX(Queue_Subname_list!$C$2:$C$598,MATCH($AI433,Queue_Subname_list!$A$2:$A$598,0),1),"not found")</f>
        <v>230</v>
      </c>
      <c r="AL433" s="12" cm="1">
        <f t="array" ref="AL433">IFERROR(MATCH(1,($AJ433=Substation_Info!$B$5:$B$322)*($AK433=Substation_Info!$C$5:$C$322),0),"notfound")</f>
        <v>244</v>
      </c>
      <c r="AM433" s="12">
        <f>IF($AL433="notfound",IFERROR(INDEX(Queue_Subname_list!$D$2:$D$594,MATCH($AI433,Queue_Subname_list!$A$2:$A$594,0),1),"not found"),0)</f>
        <v>0</v>
      </c>
      <c r="AN433" s="12">
        <f>IF($AL433="notfound",IFERROR(INDEX(Queue_Subname_list!$E$2:$E$594,MATCH($AI433,Queue_Subname_list!$A$2:$A$594,0),1),"not found"),0)</f>
        <v>0</v>
      </c>
      <c r="AO433" s="12" t="str" cm="1">
        <f t="array" ref="AO433">IF(AM433=0, "N/A",IFERROR(MATCH(1,($AM433=Substation_Info!$B$5:$B$322)*($AN433=Substation_Info!$C$5:$C$322),0),"notfound"))</f>
        <v>N/A</v>
      </c>
      <c r="AP433" s="12">
        <f t="shared" si="35"/>
        <v>1</v>
      </c>
      <c r="AQ433" s="11">
        <v>45641.333333333299</v>
      </c>
      <c r="AR433" s="11">
        <v>45641.333333333299</v>
      </c>
      <c r="AS433" s="10" t="s">
        <v>82</v>
      </c>
      <c r="AT433" s="10"/>
      <c r="AU433" s="10"/>
      <c r="AV433" s="10" t="s">
        <v>82</v>
      </c>
      <c r="AW433" s="10"/>
    </row>
    <row r="434" spans="1:49" s="26" customFormat="1" ht="25" x14ac:dyDescent="0.25">
      <c r="A434" s="32" t="s">
        <v>922</v>
      </c>
      <c r="B434" s="10">
        <v>2039</v>
      </c>
      <c r="C434" s="11">
        <v>44293</v>
      </c>
      <c r="D434" s="11">
        <v>44301.291666666701</v>
      </c>
      <c r="E434" s="10" t="s">
        <v>49</v>
      </c>
      <c r="F434" s="10" t="s">
        <v>585</v>
      </c>
      <c r="G434" s="10" t="s">
        <v>63</v>
      </c>
      <c r="H434" s="10"/>
      <c r="I434" s="10"/>
      <c r="J434" s="10" t="s">
        <v>70</v>
      </c>
      <c r="K434" s="10"/>
      <c r="L434" s="10"/>
      <c r="M434" s="10">
        <v>254.77</v>
      </c>
      <c r="N434" s="10"/>
      <c r="O434" s="10"/>
      <c r="P434" s="10">
        <v>250</v>
      </c>
      <c r="Q434" s="10" t="s">
        <v>65</v>
      </c>
      <c r="R434" s="10"/>
      <c r="S434" s="10" t="str" cm="1">
        <f t="array" ref="S434">IFERROR(INDEX(Queue_Subname_list!$K$3:$K$22,MATCH(1,($J434=Queue_Subname_list!$L$3:$L$22)*($K434=Queue_Subname_list!$M$3:$M$22)*($L434=Queue_Subname_list!$N$3:$N$22),0)),"Other")</f>
        <v>Battery</v>
      </c>
      <c r="T434" s="10">
        <f>IF(J434=Queue_Subname_list!$L$9,MIN(M434,P434),0)+IF(K434=Queue_Subname_list!$L$9,MIN(N434,P434),0)+IF(L434=Queue_Subname_list!$L$9,MIN(O434,P434),0)</f>
        <v>250</v>
      </c>
      <c r="U434" s="10">
        <f>IF(J434=Queue_Subname_list!$L$4,MIN(M434,P434),0)+IF(K434=Queue_Subname_list!$L$4,MIN(N434,P434),0)+IF(L434=Queue_Subname_list!$L$4,MIN(O434,P434),0)</f>
        <v>0</v>
      </c>
      <c r="V434" s="10">
        <f>IF(Q434="Energy Only",0,IF(S434="Wind Turbine",MIN(U434,P434),IF(OR(S434="Wind-Hybrid", S434="Wind-Solar-Hybrid"),MIN(MAX(P434-T434,0)/INDEX(Queue_Subname_list!$R$6:$T$6,1,MATCH(AH434,Queue_Subname_list!$R$4:$T$4,0)),U434),0)))</f>
        <v>0</v>
      </c>
      <c r="W434" s="10">
        <f t="shared" si="31"/>
        <v>0</v>
      </c>
      <c r="X434" s="10">
        <f>IF(AND(S434="Offshore Wind",OR(Q434="Full Capacity",Q434="Partial Capacity")),IF(J434=Queue_Subname_list!$L$5,M434,0)+IF(K434=Queue_Subname_list!$L$5,N434,0),0)</f>
        <v>0</v>
      </c>
      <c r="Y434" s="10">
        <f>IF(AND(S434="Offshore Wind",Q434="Energy Only"),IF(J434=Queue_Subname_list!$L$5,M434,0)+IF(K434=Queue_Subname_list!$L$5,N434,0),0)</f>
        <v>0</v>
      </c>
      <c r="Z434" s="10">
        <f>IF(J434=Queue_Subname_list!$L$8,MIN(M434,P434),0)+IF(K434=Queue_Subname_list!$L$8,MIN(N434,P434),0)+IF(L434=Queue_Subname_list!$L$8,MIN(O434,P434),0)</f>
        <v>0</v>
      </c>
      <c r="AA434" s="10">
        <f>IF(Q434="Energy Only",0,IF(S434="Solar",MIN(Z434,P434),IF(S434="Solar-Hybrid",MIN(MAX(P434-T434,0)/INDEX(Queue_Subname_list!$R$5:$T$5,1,MATCH(AH434,Queue_Subname_list!$R$4:$T$4,0)),MAX(P434-T434*0.5,0)/INDEX(Queue_Subname_list!$U$5:$W$5,1,MATCH(AH434,Queue_Subname_list!$U$4:$W$4,0)),Z434),0)))</f>
        <v>0</v>
      </c>
      <c r="AB434" s="10">
        <f t="shared" si="32"/>
        <v>0</v>
      </c>
      <c r="AC434" s="10">
        <f>IF(J434=Queue_Subname_list!$L$3,MIN(M434,P434),0)+IF(K434=Queue_Subname_list!$L$3,MIN(N434,P434),0)+IF(L434=Queue_Subname_list!$L$3,MIN(O434,P434),0)</f>
        <v>0</v>
      </c>
      <c r="AD434" s="10">
        <f t="shared" si="33"/>
        <v>0</v>
      </c>
      <c r="AE434" s="10" t="s">
        <v>66</v>
      </c>
      <c r="AF434" s="10" t="s">
        <v>55</v>
      </c>
      <c r="AG434" s="10" t="s">
        <v>71</v>
      </c>
      <c r="AH434" s="10" t="str">
        <f t="shared" si="34"/>
        <v>SCE</v>
      </c>
      <c r="AI434" s="12" t="s">
        <v>923</v>
      </c>
      <c r="AJ434" s="12" t="str">
        <f>IFERROR(INDEX(Queue_Subname_list!$B$2:$B$598,MATCH($AI434,Queue_Subname_list!$A$2:$A$598,0),1),"not found")</f>
        <v>Redbluff</v>
      </c>
      <c r="AK434" s="12">
        <f>IFERROR(INDEX(Queue_Subname_list!$C$2:$C$598,MATCH($AI434,Queue_Subname_list!$A$2:$A$598,0),1),"not found")</f>
        <v>230</v>
      </c>
      <c r="AL434" s="12" cm="1">
        <f t="array" ref="AL434">IFERROR(MATCH(1,($AJ434=Substation_Info!$B$5:$B$322)*($AK434=Substation_Info!$C$5:$C$322),0),"notfound")</f>
        <v>227</v>
      </c>
      <c r="AM434" s="12">
        <f>IF($AL434="notfound",IFERROR(INDEX(Queue_Subname_list!$D$2:$D$594,MATCH($AI434,Queue_Subname_list!$A$2:$A$594,0),1),"not found"),0)</f>
        <v>0</v>
      </c>
      <c r="AN434" s="12">
        <f>IF($AL434="notfound",IFERROR(INDEX(Queue_Subname_list!$E$2:$E$594,MATCH($AI434,Queue_Subname_list!$A$2:$A$594,0),1),"not found"),0)</f>
        <v>0</v>
      </c>
      <c r="AO434" s="12" t="str" cm="1">
        <f t="array" ref="AO434">IF(AM434=0, "N/A",IFERROR(MATCH(1,($AM434=Substation_Info!$B$5:$B$322)*($AN434=Substation_Info!$C$5:$C$322),0),"notfound"))</f>
        <v>N/A</v>
      </c>
      <c r="AP434" s="12">
        <f t="shared" si="35"/>
        <v>1</v>
      </c>
      <c r="AQ434" s="11">
        <v>45291.333333333299</v>
      </c>
      <c r="AR434" s="11">
        <v>45291.333333333299</v>
      </c>
      <c r="AS434" s="10" t="s">
        <v>82</v>
      </c>
      <c r="AT434" s="10"/>
      <c r="AU434" s="10"/>
      <c r="AV434" s="10" t="s">
        <v>82</v>
      </c>
      <c r="AW434" s="10"/>
    </row>
    <row r="435" spans="1:49" s="26" customFormat="1" ht="25" x14ac:dyDescent="0.25">
      <c r="A435" s="32" t="s">
        <v>924</v>
      </c>
      <c r="B435" s="10">
        <v>2041</v>
      </c>
      <c r="C435" s="11">
        <v>44293</v>
      </c>
      <c r="D435" s="11">
        <v>44301.291666666701</v>
      </c>
      <c r="E435" s="10" t="s">
        <v>49</v>
      </c>
      <c r="F435" s="10" t="s">
        <v>585</v>
      </c>
      <c r="G435" s="10" t="s">
        <v>63</v>
      </c>
      <c r="H435" s="10"/>
      <c r="I435" s="10"/>
      <c r="J435" s="10" t="s">
        <v>70</v>
      </c>
      <c r="K435" s="10"/>
      <c r="L435" s="10"/>
      <c r="M435" s="10">
        <v>254.77</v>
      </c>
      <c r="N435" s="10"/>
      <c r="O435" s="10"/>
      <c r="P435" s="10">
        <v>250</v>
      </c>
      <c r="Q435" s="10" t="s">
        <v>65</v>
      </c>
      <c r="R435" s="10"/>
      <c r="S435" s="10" t="str" cm="1">
        <f t="array" ref="S435">IFERROR(INDEX(Queue_Subname_list!$K$3:$K$22,MATCH(1,($J435=Queue_Subname_list!$L$3:$L$22)*($K435=Queue_Subname_list!$M$3:$M$22)*($L435=Queue_Subname_list!$N$3:$N$22),0)),"Other")</f>
        <v>Battery</v>
      </c>
      <c r="T435" s="10">
        <f>IF(J435=Queue_Subname_list!$L$9,MIN(M435,P435),0)+IF(K435=Queue_Subname_list!$L$9,MIN(N435,P435),0)+IF(L435=Queue_Subname_list!$L$9,MIN(O435,P435),0)</f>
        <v>250</v>
      </c>
      <c r="U435" s="10">
        <f>IF(J435=Queue_Subname_list!$L$4,MIN(M435,P435),0)+IF(K435=Queue_Subname_list!$L$4,MIN(N435,P435),0)+IF(L435=Queue_Subname_list!$L$4,MIN(O435,P435),0)</f>
        <v>0</v>
      </c>
      <c r="V435" s="10">
        <f>IF(Q435="Energy Only",0,IF(S435="Wind Turbine",MIN(U435,P435),IF(OR(S435="Wind-Hybrid", S435="Wind-Solar-Hybrid"),MIN(MAX(P435-T435,0)/INDEX(Queue_Subname_list!$R$6:$T$6,1,MATCH(AH435,Queue_Subname_list!$R$4:$T$4,0)),U435),0)))</f>
        <v>0</v>
      </c>
      <c r="W435" s="10">
        <f t="shared" si="31"/>
        <v>0</v>
      </c>
      <c r="X435" s="10">
        <f>IF(AND(S435="Offshore Wind",OR(Q435="Full Capacity",Q435="Partial Capacity")),IF(J435=Queue_Subname_list!$L$5,M435,0)+IF(K435=Queue_Subname_list!$L$5,N435,0),0)</f>
        <v>0</v>
      </c>
      <c r="Y435" s="10">
        <f>IF(AND(S435="Offshore Wind",Q435="Energy Only"),IF(J435=Queue_Subname_list!$L$5,M435,0)+IF(K435=Queue_Subname_list!$L$5,N435,0),0)</f>
        <v>0</v>
      </c>
      <c r="Z435" s="10">
        <f>IF(J435=Queue_Subname_list!$L$8,MIN(M435,P435),0)+IF(K435=Queue_Subname_list!$L$8,MIN(N435,P435),0)+IF(L435=Queue_Subname_list!$L$8,MIN(O435,P435),0)</f>
        <v>0</v>
      </c>
      <c r="AA435" s="10">
        <f>IF(Q435="Energy Only",0,IF(S435="Solar",MIN(Z435,P435),IF(S435="Solar-Hybrid",MIN(MAX(P435-T435,0)/INDEX(Queue_Subname_list!$R$5:$T$5,1,MATCH(AH435,Queue_Subname_list!$R$4:$T$4,0)),MAX(P435-T435*0.5,0)/INDEX(Queue_Subname_list!$U$5:$W$5,1,MATCH(AH435,Queue_Subname_list!$U$4:$W$4,0)),Z435),0)))</f>
        <v>0</v>
      </c>
      <c r="AB435" s="10">
        <f t="shared" si="32"/>
        <v>0</v>
      </c>
      <c r="AC435" s="10">
        <f>IF(J435=Queue_Subname_list!$L$3,MIN(M435,P435),0)+IF(K435=Queue_Subname_list!$L$3,MIN(N435,P435),0)+IF(L435=Queue_Subname_list!$L$3,MIN(O435,P435),0)</f>
        <v>0</v>
      </c>
      <c r="AD435" s="10">
        <f t="shared" si="33"/>
        <v>0</v>
      </c>
      <c r="AE435" s="10" t="s">
        <v>66</v>
      </c>
      <c r="AF435" s="10" t="s">
        <v>55</v>
      </c>
      <c r="AG435" s="10" t="s">
        <v>71</v>
      </c>
      <c r="AH435" s="10" t="str">
        <f t="shared" si="34"/>
        <v>SCE</v>
      </c>
      <c r="AI435" s="12" t="s">
        <v>923</v>
      </c>
      <c r="AJ435" s="12" t="str">
        <f>IFERROR(INDEX(Queue_Subname_list!$B$2:$B$598,MATCH($AI435,Queue_Subname_list!$A$2:$A$598,0),1),"not found")</f>
        <v>Redbluff</v>
      </c>
      <c r="AK435" s="12">
        <f>IFERROR(INDEX(Queue_Subname_list!$C$2:$C$598,MATCH($AI435,Queue_Subname_list!$A$2:$A$598,0),1),"not found")</f>
        <v>230</v>
      </c>
      <c r="AL435" s="12" cm="1">
        <f t="array" ref="AL435">IFERROR(MATCH(1,($AJ435=Substation_Info!$B$5:$B$322)*($AK435=Substation_Info!$C$5:$C$322),0),"notfound")</f>
        <v>227</v>
      </c>
      <c r="AM435" s="12">
        <f>IF($AL435="notfound",IFERROR(INDEX(Queue_Subname_list!$D$2:$D$594,MATCH($AI435,Queue_Subname_list!$A$2:$A$594,0),1),"not found"),0)</f>
        <v>0</v>
      </c>
      <c r="AN435" s="12">
        <f>IF($AL435="notfound",IFERROR(INDEX(Queue_Subname_list!$E$2:$E$594,MATCH($AI435,Queue_Subname_list!$A$2:$A$594,0),1),"not found"),0)</f>
        <v>0</v>
      </c>
      <c r="AO435" s="12" t="str" cm="1">
        <f t="array" ref="AO435">IF(AM435=0, "N/A",IFERROR(MATCH(1,($AM435=Substation_Info!$B$5:$B$322)*($AN435=Substation_Info!$C$5:$C$322),0),"notfound"))</f>
        <v>N/A</v>
      </c>
      <c r="AP435" s="12">
        <f t="shared" si="35"/>
        <v>1</v>
      </c>
      <c r="AQ435" s="11">
        <v>45291.333333333299</v>
      </c>
      <c r="AR435" s="11">
        <v>45291.333333333299</v>
      </c>
      <c r="AS435" s="10" t="s">
        <v>82</v>
      </c>
      <c r="AT435" s="10"/>
      <c r="AU435" s="10"/>
      <c r="AV435" s="10" t="s">
        <v>82</v>
      </c>
      <c r="AW435" s="10"/>
    </row>
    <row r="436" spans="1:49" s="26" customFormat="1" ht="25" x14ac:dyDescent="0.25">
      <c r="A436" s="32" t="s">
        <v>925</v>
      </c>
      <c r="B436" s="10">
        <v>2042</v>
      </c>
      <c r="C436" s="11">
        <v>44294</v>
      </c>
      <c r="D436" s="11">
        <v>44301.291666666701</v>
      </c>
      <c r="E436" s="10" t="s">
        <v>49</v>
      </c>
      <c r="F436" s="10" t="s">
        <v>585</v>
      </c>
      <c r="G436" s="10" t="s">
        <v>63</v>
      </c>
      <c r="H436" s="10" t="s">
        <v>74</v>
      </c>
      <c r="I436" s="10"/>
      <c r="J436" s="10" t="s">
        <v>70</v>
      </c>
      <c r="K436" s="10" t="s">
        <v>75</v>
      </c>
      <c r="L436" s="10"/>
      <c r="M436" s="10">
        <v>675.65</v>
      </c>
      <c r="N436" s="10">
        <v>675.65</v>
      </c>
      <c r="O436" s="10"/>
      <c r="P436" s="10">
        <v>650</v>
      </c>
      <c r="Q436" s="10" t="s">
        <v>65</v>
      </c>
      <c r="R436" s="10" t="s">
        <v>53</v>
      </c>
      <c r="S436" s="10" t="str" cm="1">
        <f t="array" ref="S436">IFERROR(INDEX(Queue_Subname_list!$K$3:$K$22,MATCH(1,($J436=Queue_Subname_list!$L$3:$L$22)*($K436=Queue_Subname_list!$M$3:$M$22)*($L436=Queue_Subname_list!$N$3:$N$22),0)),"Other")</f>
        <v>Solar-Hybrid</v>
      </c>
      <c r="T436" s="10">
        <f>IF(J436=Queue_Subname_list!$L$9,MIN(M436,P436),0)+IF(K436=Queue_Subname_list!$L$9,MIN(N436,P436),0)+IF(L436=Queue_Subname_list!$L$9,MIN(O436,P436),0)</f>
        <v>650</v>
      </c>
      <c r="U436" s="10">
        <f>IF(J436=Queue_Subname_list!$L$4,MIN(M436,P436),0)+IF(K436=Queue_Subname_list!$L$4,MIN(N436,P436),0)+IF(L436=Queue_Subname_list!$L$4,MIN(O436,P436),0)</f>
        <v>0</v>
      </c>
      <c r="V436" s="10">
        <f>IF(Q436="Energy Only",0,IF(S436="Wind Turbine",MIN(U436,P436),IF(OR(S436="Wind-Hybrid", S436="Wind-Solar-Hybrid"),MIN(MAX(P436-T436,0)/INDEX(Queue_Subname_list!$R$6:$T$6,1,MATCH(AH436,Queue_Subname_list!$R$4:$T$4,0)),U436),0)))</f>
        <v>0</v>
      </c>
      <c r="W436" s="10">
        <f t="shared" si="31"/>
        <v>0</v>
      </c>
      <c r="X436" s="10">
        <f>IF(AND(S436="Offshore Wind",OR(Q436="Full Capacity",Q436="Partial Capacity")),IF(J436=Queue_Subname_list!$L$5,M436,0)+IF(K436=Queue_Subname_list!$L$5,N436,0),0)</f>
        <v>0</v>
      </c>
      <c r="Y436" s="10">
        <f>IF(AND(S436="Offshore Wind",Q436="Energy Only"),IF(J436=Queue_Subname_list!$L$5,M436,0)+IF(K436=Queue_Subname_list!$L$5,N436,0),0)</f>
        <v>0</v>
      </c>
      <c r="Z436" s="10">
        <f>IF(J436=Queue_Subname_list!$L$8,MIN(M436,P436),0)+IF(K436=Queue_Subname_list!$L$8,MIN(N436,P436),0)+IF(L436=Queue_Subname_list!$L$8,MIN(O436,P436),0)</f>
        <v>650</v>
      </c>
      <c r="AA436" s="10">
        <f>IF(Q436="Energy Only",0,IF(S436="Solar",MIN(Z436,P436),IF(S436="Solar-Hybrid",MIN(MAX(P436-T436,0)/INDEX(Queue_Subname_list!$R$5:$T$5,1,MATCH(AH436,Queue_Subname_list!$R$4:$T$4,0)),MAX(P436-T436*0.5,0)/INDEX(Queue_Subname_list!$U$5:$W$5,1,MATCH(AH436,Queue_Subname_list!$U$4:$W$4,0)),Z436),0)))</f>
        <v>0</v>
      </c>
      <c r="AB436" s="10">
        <f t="shared" si="32"/>
        <v>650</v>
      </c>
      <c r="AC436" s="10">
        <f>IF(J436=Queue_Subname_list!$L$3,MIN(M436,P436),0)+IF(K436=Queue_Subname_list!$L$3,MIN(N436,P436),0)+IF(L436=Queue_Subname_list!$L$3,MIN(O436,P436),0)</f>
        <v>0</v>
      </c>
      <c r="AD436" s="10">
        <f t="shared" si="33"/>
        <v>0</v>
      </c>
      <c r="AE436" s="10" t="s">
        <v>66</v>
      </c>
      <c r="AF436" s="10" t="s">
        <v>55</v>
      </c>
      <c r="AG436" s="10" t="s">
        <v>71</v>
      </c>
      <c r="AH436" s="10" t="str">
        <f t="shared" si="34"/>
        <v>SCE</v>
      </c>
      <c r="AI436" s="12" t="s">
        <v>926</v>
      </c>
      <c r="AJ436" s="12" t="str">
        <f>IFERROR(INDEX(Queue_Subname_list!$B$2:$B$598,MATCH($AI436,Queue_Subname_list!$A$2:$A$598,0),1),"not found")</f>
        <v>Redbluff</v>
      </c>
      <c r="AK436" s="12">
        <f>IFERROR(INDEX(Queue_Subname_list!$C$2:$C$598,MATCH($AI436,Queue_Subname_list!$A$2:$A$598,0),1),"not found")</f>
        <v>500</v>
      </c>
      <c r="AL436" s="12" cm="1">
        <f t="array" ref="AL436">IFERROR(MATCH(1,($AJ436=Substation_Info!$B$5:$B$322)*($AK436=Substation_Info!$C$5:$C$322),0),"notfound")</f>
        <v>226</v>
      </c>
      <c r="AM436" s="12">
        <f>IF($AL436="notfound",IFERROR(INDEX(Queue_Subname_list!$D$2:$D$594,MATCH($AI436,Queue_Subname_list!$A$2:$A$594,0),1),"not found"),0)</f>
        <v>0</v>
      </c>
      <c r="AN436" s="12">
        <f>IF($AL436="notfound",IFERROR(INDEX(Queue_Subname_list!$E$2:$E$594,MATCH($AI436,Queue_Subname_list!$A$2:$A$594,0),1),"not found"),0)</f>
        <v>0</v>
      </c>
      <c r="AO436" s="12" t="str" cm="1">
        <f t="array" ref="AO436">IF(AM436=0, "N/A",IFERROR(MATCH(1,($AM436=Substation_Info!$B$5:$B$322)*($AN436=Substation_Info!$C$5:$C$322),0),"notfound"))</f>
        <v>N/A</v>
      </c>
      <c r="AP436" s="12">
        <f t="shared" si="35"/>
        <v>1</v>
      </c>
      <c r="AQ436" s="11">
        <v>45657.333333333299</v>
      </c>
      <c r="AR436" s="11">
        <v>45657.333333333299</v>
      </c>
      <c r="AS436" s="10" t="s">
        <v>82</v>
      </c>
      <c r="AT436" s="10"/>
      <c r="AU436" s="10"/>
      <c r="AV436" s="10" t="s">
        <v>82</v>
      </c>
      <c r="AW436" s="10"/>
    </row>
    <row r="437" spans="1:49" s="26" customFormat="1" ht="25" x14ac:dyDescent="0.25">
      <c r="A437" s="32" t="s">
        <v>927</v>
      </c>
      <c r="B437" s="10">
        <v>2043</v>
      </c>
      <c r="C437" s="11">
        <v>44292</v>
      </c>
      <c r="D437" s="11">
        <v>44301.291666666701</v>
      </c>
      <c r="E437" s="10" t="s">
        <v>49</v>
      </c>
      <c r="F437" s="10" t="s">
        <v>585</v>
      </c>
      <c r="G437" s="10" t="s">
        <v>63</v>
      </c>
      <c r="H437" s="10"/>
      <c r="I437" s="10"/>
      <c r="J437" s="10" t="s">
        <v>70</v>
      </c>
      <c r="K437" s="10"/>
      <c r="L437" s="10"/>
      <c r="M437" s="10">
        <v>252</v>
      </c>
      <c r="N437" s="10"/>
      <c r="O437" s="10"/>
      <c r="P437" s="10">
        <v>250</v>
      </c>
      <c r="Q437" s="10" t="s">
        <v>65</v>
      </c>
      <c r="R437" s="10"/>
      <c r="S437" s="10" t="str" cm="1">
        <f t="array" ref="S437">IFERROR(INDEX(Queue_Subname_list!$K$3:$K$22,MATCH(1,($J437=Queue_Subname_list!$L$3:$L$22)*($K437=Queue_Subname_list!$M$3:$M$22)*($L437=Queue_Subname_list!$N$3:$N$22),0)),"Other")</f>
        <v>Battery</v>
      </c>
      <c r="T437" s="10">
        <f>IF(J437=Queue_Subname_list!$L$9,MIN(M437,P437),0)+IF(K437=Queue_Subname_list!$L$9,MIN(N437,P437),0)+IF(L437=Queue_Subname_list!$L$9,MIN(O437,P437),0)</f>
        <v>250</v>
      </c>
      <c r="U437" s="10">
        <f>IF(J437=Queue_Subname_list!$L$4,MIN(M437,P437),0)+IF(K437=Queue_Subname_list!$L$4,MIN(N437,P437),0)+IF(L437=Queue_Subname_list!$L$4,MIN(O437,P437),0)</f>
        <v>0</v>
      </c>
      <c r="V437" s="10">
        <f>IF(Q437="Energy Only",0,IF(S437="Wind Turbine",MIN(U437,P437),IF(OR(S437="Wind-Hybrid", S437="Wind-Solar-Hybrid"),MIN(MAX(P437-T437,0)/INDEX(Queue_Subname_list!$R$6:$T$6,1,MATCH(AH437,Queue_Subname_list!$R$4:$T$4,0)),U437),0)))</f>
        <v>0</v>
      </c>
      <c r="W437" s="10">
        <f t="shared" si="31"/>
        <v>0</v>
      </c>
      <c r="X437" s="10">
        <f>IF(AND(S437="Offshore Wind",OR(Q437="Full Capacity",Q437="Partial Capacity")),IF(J437=Queue_Subname_list!$L$5,M437,0)+IF(K437=Queue_Subname_list!$L$5,N437,0),0)</f>
        <v>0</v>
      </c>
      <c r="Y437" s="10">
        <f>IF(AND(S437="Offshore Wind",Q437="Energy Only"),IF(J437=Queue_Subname_list!$L$5,M437,0)+IF(K437=Queue_Subname_list!$L$5,N437,0),0)</f>
        <v>0</v>
      </c>
      <c r="Z437" s="10">
        <f>IF(J437=Queue_Subname_list!$L$8,MIN(M437,P437),0)+IF(K437=Queue_Subname_list!$L$8,MIN(N437,P437),0)+IF(L437=Queue_Subname_list!$L$8,MIN(O437,P437),0)</f>
        <v>0</v>
      </c>
      <c r="AA437" s="10">
        <f>IF(Q437="Energy Only",0,IF(S437="Solar",MIN(Z437,P437),IF(S437="Solar-Hybrid",MIN(MAX(P437-T437,0)/INDEX(Queue_Subname_list!$R$5:$T$5,1,MATCH(AH437,Queue_Subname_list!$R$4:$T$4,0)),MAX(P437-T437*0.5,0)/INDEX(Queue_Subname_list!$U$5:$W$5,1,MATCH(AH437,Queue_Subname_list!$U$4:$W$4,0)),Z437),0)))</f>
        <v>0</v>
      </c>
      <c r="AB437" s="10">
        <f t="shared" si="32"/>
        <v>0</v>
      </c>
      <c r="AC437" s="10">
        <f>IF(J437=Queue_Subname_list!$L$3,MIN(M437,P437),0)+IF(K437=Queue_Subname_list!$L$3,MIN(N437,P437),0)+IF(L437=Queue_Subname_list!$L$3,MIN(O437,P437),0)</f>
        <v>0</v>
      </c>
      <c r="AD437" s="10">
        <f t="shared" si="33"/>
        <v>0</v>
      </c>
      <c r="AE437" s="10" t="s">
        <v>130</v>
      </c>
      <c r="AF437" s="10" t="s">
        <v>55</v>
      </c>
      <c r="AG437" s="10" t="s">
        <v>71</v>
      </c>
      <c r="AH437" s="10" t="str">
        <f t="shared" si="34"/>
        <v>SCE</v>
      </c>
      <c r="AI437" s="12" t="s">
        <v>910</v>
      </c>
      <c r="AJ437" s="12" t="str">
        <f>IFERROR(INDEX(Queue_Subname_list!$B$2:$B$598,MATCH($AI437,Queue_Subname_list!$A$2:$A$598,0),1),"not found")</f>
        <v>Etiwanda</v>
      </c>
      <c r="AK437" s="12">
        <f>IFERROR(INDEX(Queue_Subname_list!$C$2:$C$598,MATCH($AI437,Queue_Subname_list!$A$2:$A$598,0),1),"not found")</f>
        <v>230</v>
      </c>
      <c r="AL437" s="12" cm="1">
        <f t="array" ref="AL437">IFERROR(MATCH(1,($AJ437=Substation_Info!$B$5:$B$322)*($AK437=Substation_Info!$C$5:$C$322),0),"notfound")</f>
        <v>82</v>
      </c>
      <c r="AM437" s="12">
        <f>IF($AL437="notfound",IFERROR(INDEX(Queue_Subname_list!$D$2:$D$594,MATCH($AI437,Queue_Subname_list!$A$2:$A$594,0),1),"not found"),0)</f>
        <v>0</v>
      </c>
      <c r="AN437" s="12">
        <f>IF($AL437="notfound",IFERROR(INDEX(Queue_Subname_list!$E$2:$E$594,MATCH($AI437,Queue_Subname_list!$A$2:$A$594,0),1),"not found"),0)</f>
        <v>0</v>
      </c>
      <c r="AO437" s="12" t="str" cm="1">
        <f t="array" ref="AO437">IF(AM437=0, "N/A",IFERROR(MATCH(1,($AM437=Substation_Info!$B$5:$B$322)*($AN437=Substation_Info!$C$5:$C$322),0),"notfound"))</f>
        <v>N/A</v>
      </c>
      <c r="AP437" s="12">
        <f t="shared" si="35"/>
        <v>1</v>
      </c>
      <c r="AQ437" s="11">
        <v>45505.291666666701</v>
      </c>
      <c r="AR437" s="11">
        <v>45505.291666666701</v>
      </c>
      <c r="AS437" s="10" t="s">
        <v>82</v>
      </c>
      <c r="AT437" s="10"/>
      <c r="AU437" s="10"/>
      <c r="AV437" s="10" t="s">
        <v>82</v>
      </c>
      <c r="AW437" s="10"/>
    </row>
    <row r="438" spans="1:49" s="26" customFormat="1" ht="37.5" x14ac:dyDescent="0.25">
      <c r="A438" s="32" t="s">
        <v>928</v>
      </c>
      <c r="B438" s="10">
        <v>2045</v>
      </c>
      <c r="C438" s="11">
        <v>44296</v>
      </c>
      <c r="D438" s="11">
        <v>44301.291666666701</v>
      </c>
      <c r="E438" s="10" t="s">
        <v>49</v>
      </c>
      <c r="F438" s="10" t="s">
        <v>585</v>
      </c>
      <c r="G438" s="10" t="s">
        <v>63</v>
      </c>
      <c r="H438" s="10" t="s">
        <v>74</v>
      </c>
      <c r="I438" s="10" t="s">
        <v>51</v>
      </c>
      <c r="J438" s="10" t="s">
        <v>70</v>
      </c>
      <c r="K438" s="10" t="s">
        <v>75</v>
      </c>
      <c r="L438" s="10" t="s">
        <v>51</v>
      </c>
      <c r="M438" s="10">
        <v>430.19200000000001</v>
      </c>
      <c r="N438" s="10">
        <v>430.19200000000001</v>
      </c>
      <c r="O438" s="10">
        <v>308</v>
      </c>
      <c r="P438" s="10">
        <v>300</v>
      </c>
      <c r="Q438" s="10" t="s">
        <v>65</v>
      </c>
      <c r="R438" s="10" t="s">
        <v>53</v>
      </c>
      <c r="S438" s="10" t="str" cm="1">
        <f t="array" ref="S438">IFERROR(INDEX(Queue_Subname_list!$K$3:$K$22,MATCH(1,($J438=Queue_Subname_list!$L$3:$L$22)*($K438=Queue_Subname_list!$M$3:$M$22)*($L438=Queue_Subname_list!$N$3:$N$22),0)),"Other")</f>
        <v>Wind-Solar-Hybrid</v>
      </c>
      <c r="T438" s="10">
        <f>IF(J438=Queue_Subname_list!$L$9,MIN(M438,P438),0)+IF(K438=Queue_Subname_list!$L$9,MIN(N438,P438),0)+IF(L438=Queue_Subname_list!$L$9,MIN(O438,P438),0)</f>
        <v>300</v>
      </c>
      <c r="U438" s="10">
        <f>IF(J438=Queue_Subname_list!$L$4,MIN(M438,P438),0)+IF(K438=Queue_Subname_list!$L$4,MIN(N438,P438),0)+IF(L438=Queue_Subname_list!$L$4,MIN(O438,P438),0)</f>
        <v>300</v>
      </c>
      <c r="V438" s="10">
        <f>IF(Q438="Energy Only",0,IF(S438="Wind Turbine",MIN(U438,P438),IF(OR(S438="Wind-Hybrid", S438="Wind-Solar-Hybrid"),MIN(MAX(P438-T438,0)/INDEX(Queue_Subname_list!$R$6:$T$6,1,MATCH(AH438,Queue_Subname_list!$R$4:$T$4,0)),U438),0)))</f>
        <v>0</v>
      </c>
      <c r="W438" s="10">
        <f t="shared" si="31"/>
        <v>300</v>
      </c>
      <c r="X438" s="10">
        <f>IF(AND(S438="Offshore Wind",OR(Q438="Full Capacity",Q438="Partial Capacity")),IF(J438=Queue_Subname_list!$L$5,M438,0)+IF(K438=Queue_Subname_list!$L$5,N438,0),0)</f>
        <v>0</v>
      </c>
      <c r="Y438" s="10">
        <f>IF(AND(S438="Offshore Wind",Q438="Energy Only"),IF(J438=Queue_Subname_list!$L$5,M438,0)+IF(K438=Queue_Subname_list!$L$5,N438,0),0)</f>
        <v>0</v>
      </c>
      <c r="Z438" s="10">
        <f>IF(J438=Queue_Subname_list!$L$8,MIN(M438,P438),0)+IF(K438=Queue_Subname_list!$L$8,MIN(N438,P438),0)+IF(L438=Queue_Subname_list!$L$8,MIN(O438,P438),0)</f>
        <v>300</v>
      </c>
      <c r="AA438" s="10">
        <f>IF(Q438="Energy Only",0,IF(S438="Solar",MIN(Z438,P438),IF(S438="Solar-Hybrid",MIN(MAX(P438-T438,0)/INDEX(Queue_Subname_list!$R$5:$T$5,1,MATCH(AH438,Queue_Subname_list!$R$4:$T$4,0)),MAX(P438-T438*0.5,0)/INDEX(Queue_Subname_list!$U$5:$W$5,1,MATCH(AH438,Queue_Subname_list!$U$4:$W$4,0)),Z438),0)))</f>
        <v>0</v>
      </c>
      <c r="AB438" s="10">
        <f t="shared" si="32"/>
        <v>300</v>
      </c>
      <c r="AC438" s="10">
        <f>IF(J438=Queue_Subname_list!$L$3,MIN(M438,P438),0)+IF(K438=Queue_Subname_list!$L$3,MIN(N438,P438),0)+IF(L438=Queue_Subname_list!$L$3,MIN(O438,P438),0)</f>
        <v>0</v>
      </c>
      <c r="AD438" s="10">
        <f t="shared" si="33"/>
        <v>0</v>
      </c>
      <c r="AE438" s="10" t="s">
        <v>66</v>
      </c>
      <c r="AF438" s="10" t="s">
        <v>55</v>
      </c>
      <c r="AG438" s="10" t="s">
        <v>71</v>
      </c>
      <c r="AH438" s="10" t="str">
        <f t="shared" si="34"/>
        <v>SCE</v>
      </c>
      <c r="AI438" s="12" t="s">
        <v>929</v>
      </c>
      <c r="AJ438" s="12" t="str">
        <f>IFERROR(INDEX(Queue_Subname_list!$B$2:$B$598,MATCH($AI438,Queue_Subname_list!$A$2:$A$598,0),1),"not found")</f>
        <v>BlytheSC 161 kV</v>
      </c>
      <c r="AK438" s="12">
        <f>IFERROR(INDEX(Queue_Subname_list!$C$2:$C$598,MATCH($AI438,Queue_Subname_list!$A$2:$A$598,0),1),"not found")</f>
        <v>161</v>
      </c>
      <c r="AL438" s="12" cm="1">
        <f t="array" ref="AL438">IFERROR(MATCH(1,($AJ438=Substation_Info!$B$5:$B$322)*($AK438=Substation_Info!$C$5:$C$322),0),"notfound")</f>
        <v>19</v>
      </c>
      <c r="AM438" s="12">
        <f>IF($AL438="notfound",IFERROR(INDEX(Queue_Subname_list!$D$2:$D$594,MATCH($AI438,Queue_Subname_list!$A$2:$A$594,0),1),"not found"),0)</f>
        <v>0</v>
      </c>
      <c r="AN438" s="12">
        <f>IF($AL438="notfound",IFERROR(INDEX(Queue_Subname_list!$E$2:$E$594,MATCH($AI438,Queue_Subname_list!$A$2:$A$594,0),1),"not found"),0)</f>
        <v>0</v>
      </c>
      <c r="AO438" s="12" t="str" cm="1">
        <f t="array" ref="AO438">IF(AM438=0, "N/A",IFERROR(MATCH(1,($AM438=Substation_Info!$B$5:$B$322)*($AN438=Substation_Info!$C$5:$C$322),0),"notfound"))</f>
        <v>N/A</v>
      </c>
      <c r="AP438" s="12">
        <f t="shared" si="35"/>
        <v>1</v>
      </c>
      <c r="AQ438" s="11">
        <v>46006.333333333299</v>
      </c>
      <c r="AR438" s="11">
        <v>46006.333333333299</v>
      </c>
      <c r="AS438" s="10" t="s">
        <v>82</v>
      </c>
      <c r="AT438" s="10"/>
      <c r="AU438" s="10"/>
      <c r="AV438" s="10" t="s">
        <v>82</v>
      </c>
      <c r="AW438" s="10"/>
    </row>
    <row r="439" spans="1:49" s="26" customFormat="1" ht="25" x14ac:dyDescent="0.25">
      <c r="A439" s="32" t="s">
        <v>930</v>
      </c>
      <c r="B439" s="10">
        <v>2048</v>
      </c>
      <c r="C439" s="11">
        <v>44294</v>
      </c>
      <c r="D439" s="11">
        <v>44301.291666666701</v>
      </c>
      <c r="E439" s="10" t="s">
        <v>49</v>
      </c>
      <c r="F439" s="10" t="s">
        <v>585</v>
      </c>
      <c r="G439" s="10" t="s">
        <v>63</v>
      </c>
      <c r="H439" s="10" t="s">
        <v>74</v>
      </c>
      <c r="I439" s="10"/>
      <c r="J439" s="10" t="s">
        <v>70</v>
      </c>
      <c r="K439" s="10" t="s">
        <v>75</v>
      </c>
      <c r="L439" s="10"/>
      <c r="M439" s="10">
        <v>288.14400000000001</v>
      </c>
      <c r="N439" s="10">
        <v>288</v>
      </c>
      <c r="O439" s="10"/>
      <c r="P439" s="10">
        <v>280</v>
      </c>
      <c r="Q439" s="10" t="s">
        <v>65</v>
      </c>
      <c r="R439" s="10" t="s">
        <v>53</v>
      </c>
      <c r="S439" s="10" t="str" cm="1">
        <f t="array" ref="S439">IFERROR(INDEX(Queue_Subname_list!$K$3:$K$22,MATCH(1,($J439=Queue_Subname_list!$L$3:$L$22)*($K439=Queue_Subname_list!$M$3:$M$22)*($L439=Queue_Subname_list!$N$3:$N$22),0)),"Other")</f>
        <v>Solar-Hybrid</v>
      </c>
      <c r="T439" s="10">
        <f>IF(J439=Queue_Subname_list!$L$9,MIN(M439,P439),0)+IF(K439=Queue_Subname_list!$L$9,MIN(N439,P439),0)+IF(L439=Queue_Subname_list!$L$9,MIN(O439,P439),0)</f>
        <v>280</v>
      </c>
      <c r="U439" s="10">
        <f>IF(J439=Queue_Subname_list!$L$4,MIN(M439,P439),0)+IF(K439=Queue_Subname_list!$L$4,MIN(N439,P439),0)+IF(L439=Queue_Subname_list!$L$4,MIN(O439,P439),0)</f>
        <v>0</v>
      </c>
      <c r="V439" s="10">
        <f>IF(Q439="Energy Only",0,IF(S439="Wind Turbine",MIN(U439,P439),IF(OR(S439="Wind-Hybrid", S439="Wind-Solar-Hybrid"),MIN(MAX(P439-T439,0)/INDEX(Queue_Subname_list!$R$6:$T$6,1,MATCH(AH439,Queue_Subname_list!$R$4:$T$4,0)),U439),0)))</f>
        <v>0</v>
      </c>
      <c r="W439" s="10">
        <f t="shared" si="31"/>
        <v>0</v>
      </c>
      <c r="X439" s="10">
        <f>IF(AND(S439="Offshore Wind",OR(Q439="Full Capacity",Q439="Partial Capacity")),IF(J439=Queue_Subname_list!$L$5,M439,0)+IF(K439=Queue_Subname_list!$L$5,N439,0),0)</f>
        <v>0</v>
      </c>
      <c r="Y439" s="10">
        <f>IF(AND(S439="Offshore Wind",Q439="Energy Only"),IF(J439=Queue_Subname_list!$L$5,M439,0)+IF(K439=Queue_Subname_list!$L$5,N439,0),0)</f>
        <v>0</v>
      </c>
      <c r="Z439" s="10">
        <f>IF(J439=Queue_Subname_list!$L$8,MIN(M439,P439),0)+IF(K439=Queue_Subname_list!$L$8,MIN(N439,P439),0)+IF(L439=Queue_Subname_list!$L$8,MIN(O439,P439),0)</f>
        <v>280</v>
      </c>
      <c r="AA439" s="10">
        <f>IF(Q439="Energy Only",0,IF(S439="Solar",MIN(Z439,P439),IF(S439="Solar-Hybrid",MIN(MAX(P439-T439,0)/INDEX(Queue_Subname_list!$R$5:$T$5,1,MATCH(AH439,Queue_Subname_list!$R$4:$T$4,0)),MAX(P439-T439*0.5,0)/INDEX(Queue_Subname_list!$U$5:$W$5,1,MATCH(AH439,Queue_Subname_list!$U$4:$W$4,0)),Z439),0)))</f>
        <v>0</v>
      </c>
      <c r="AB439" s="10">
        <f t="shared" si="32"/>
        <v>280</v>
      </c>
      <c r="AC439" s="10">
        <f>IF(J439=Queue_Subname_list!$L$3,MIN(M439,P439),0)+IF(K439=Queue_Subname_list!$L$3,MIN(N439,P439),0)+IF(L439=Queue_Subname_list!$L$3,MIN(O439,P439),0)</f>
        <v>0</v>
      </c>
      <c r="AD439" s="10">
        <f t="shared" si="33"/>
        <v>0</v>
      </c>
      <c r="AE439" s="10" t="s">
        <v>66</v>
      </c>
      <c r="AF439" s="10" t="s">
        <v>55</v>
      </c>
      <c r="AG439" s="10" t="s">
        <v>71</v>
      </c>
      <c r="AH439" s="10" t="str">
        <f t="shared" si="34"/>
        <v>SCE</v>
      </c>
      <c r="AI439" s="12" t="s">
        <v>912</v>
      </c>
      <c r="AJ439" s="12" t="str">
        <f>IFERROR(INDEX(Queue_Subname_list!$B$2:$B$598,MATCH($AI439,Queue_Subname_list!$A$2:$A$598,0),1),"not found")</f>
        <v>Colorado River</v>
      </c>
      <c r="AK439" s="12">
        <f>IFERROR(INDEX(Queue_Subname_list!$C$2:$C$598,MATCH($AI439,Queue_Subname_list!$A$2:$A$598,0),1),"not found")</f>
        <v>230</v>
      </c>
      <c r="AL439" s="12" cm="1">
        <f t="array" ref="AL439">IFERROR(MATCH(1,($AJ439=Substation_Info!$B$5:$B$322)*($AK439=Substation_Info!$C$5:$C$322),0),"notfound")</f>
        <v>43</v>
      </c>
      <c r="AM439" s="12">
        <f>IF($AL439="notfound",IFERROR(INDEX(Queue_Subname_list!$D$2:$D$594,MATCH($AI439,Queue_Subname_list!$A$2:$A$594,0),1),"not found"),0)</f>
        <v>0</v>
      </c>
      <c r="AN439" s="12">
        <f>IF($AL439="notfound",IFERROR(INDEX(Queue_Subname_list!$E$2:$E$594,MATCH($AI439,Queue_Subname_list!$A$2:$A$594,0),1),"not found"),0)</f>
        <v>0</v>
      </c>
      <c r="AO439" s="12" t="str" cm="1">
        <f t="array" ref="AO439">IF(AM439=0, "N/A",IFERROR(MATCH(1,($AM439=Substation_Info!$B$5:$B$322)*($AN439=Substation_Info!$C$5:$C$322),0),"notfound"))</f>
        <v>N/A</v>
      </c>
      <c r="AP439" s="12">
        <f t="shared" si="35"/>
        <v>1</v>
      </c>
      <c r="AQ439" s="11">
        <v>45960.291666666701</v>
      </c>
      <c r="AR439" s="11">
        <v>46386.333333333299</v>
      </c>
      <c r="AS439" s="10" t="s">
        <v>82</v>
      </c>
      <c r="AT439" s="10"/>
      <c r="AU439" s="10"/>
      <c r="AV439" s="10" t="s">
        <v>82</v>
      </c>
      <c r="AW439" s="10"/>
    </row>
    <row r="440" spans="1:49" s="26" customFormat="1" ht="25" x14ac:dyDescent="0.25">
      <c r="A440" s="32" t="s">
        <v>931</v>
      </c>
      <c r="B440" s="10">
        <v>2049</v>
      </c>
      <c r="C440" s="11">
        <v>44295</v>
      </c>
      <c r="D440" s="11">
        <v>44301.291666666701</v>
      </c>
      <c r="E440" s="10" t="s">
        <v>49</v>
      </c>
      <c r="F440" s="10" t="s">
        <v>585</v>
      </c>
      <c r="G440" s="10" t="s">
        <v>63</v>
      </c>
      <c r="H440" s="10"/>
      <c r="I440" s="10"/>
      <c r="J440" s="10" t="s">
        <v>70</v>
      </c>
      <c r="K440" s="10"/>
      <c r="L440" s="10"/>
      <c r="M440" s="10">
        <v>410.76</v>
      </c>
      <c r="N440" s="10"/>
      <c r="O440" s="10"/>
      <c r="P440" s="10">
        <v>400</v>
      </c>
      <c r="Q440" s="10" t="s">
        <v>65</v>
      </c>
      <c r="R440" s="10"/>
      <c r="S440" s="10" t="str" cm="1">
        <f t="array" ref="S440">IFERROR(INDEX(Queue_Subname_list!$K$3:$K$22,MATCH(1,($J440=Queue_Subname_list!$L$3:$L$22)*($K440=Queue_Subname_list!$M$3:$M$22)*($L440=Queue_Subname_list!$N$3:$N$22),0)),"Other")</f>
        <v>Battery</v>
      </c>
      <c r="T440" s="10">
        <f>IF(J440=Queue_Subname_list!$L$9,MIN(M440,P440),0)+IF(K440=Queue_Subname_list!$L$9,MIN(N440,P440),0)+IF(L440=Queue_Subname_list!$L$9,MIN(O440,P440),0)</f>
        <v>400</v>
      </c>
      <c r="U440" s="10">
        <f>IF(J440=Queue_Subname_list!$L$4,MIN(M440,P440),0)+IF(K440=Queue_Subname_list!$L$4,MIN(N440,P440),0)+IF(L440=Queue_Subname_list!$L$4,MIN(O440,P440),0)</f>
        <v>0</v>
      </c>
      <c r="V440" s="10">
        <f>IF(Q440="Energy Only",0,IF(S440="Wind Turbine",MIN(U440,P440),IF(OR(S440="Wind-Hybrid", S440="Wind-Solar-Hybrid"),MIN(MAX(P440-T440,0)/INDEX(Queue_Subname_list!$R$6:$T$6,1,MATCH(AH440,Queue_Subname_list!$R$4:$T$4,0)),U440),0)))</f>
        <v>0</v>
      </c>
      <c r="W440" s="10">
        <f t="shared" si="31"/>
        <v>0</v>
      </c>
      <c r="X440" s="10">
        <f>IF(AND(S440="Offshore Wind",OR(Q440="Full Capacity",Q440="Partial Capacity")),IF(J440=Queue_Subname_list!$L$5,M440,0)+IF(K440=Queue_Subname_list!$L$5,N440,0),0)</f>
        <v>0</v>
      </c>
      <c r="Y440" s="10">
        <f>IF(AND(S440="Offshore Wind",Q440="Energy Only"),IF(J440=Queue_Subname_list!$L$5,M440,0)+IF(K440=Queue_Subname_list!$L$5,N440,0),0)</f>
        <v>0</v>
      </c>
      <c r="Z440" s="10">
        <f>IF(J440=Queue_Subname_list!$L$8,MIN(M440,P440),0)+IF(K440=Queue_Subname_list!$L$8,MIN(N440,P440),0)+IF(L440=Queue_Subname_list!$L$8,MIN(O440,P440),0)</f>
        <v>0</v>
      </c>
      <c r="AA440" s="10">
        <f>IF(Q440="Energy Only",0,IF(S440="Solar",MIN(Z440,P440),IF(S440="Solar-Hybrid",MIN(MAX(P440-T440,0)/INDEX(Queue_Subname_list!$R$5:$T$5,1,MATCH(AH440,Queue_Subname_list!$R$4:$T$4,0)),MAX(P440-T440*0.5,0)/INDEX(Queue_Subname_list!$U$5:$W$5,1,MATCH(AH440,Queue_Subname_list!$U$4:$W$4,0)),Z440),0)))</f>
        <v>0</v>
      </c>
      <c r="AB440" s="10">
        <f t="shared" si="32"/>
        <v>0</v>
      </c>
      <c r="AC440" s="10">
        <f>IF(J440=Queue_Subname_list!$L$3,MIN(M440,P440),0)+IF(K440=Queue_Subname_list!$L$3,MIN(N440,P440),0)+IF(L440=Queue_Subname_list!$L$3,MIN(O440,P440),0)</f>
        <v>0</v>
      </c>
      <c r="AD440" s="10">
        <f t="shared" si="33"/>
        <v>0</v>
      </c>
      <c r="AE440" s="10" t="s">
        <v>66</v>
      </c>
      <c r="AF440" s="10" t="s">
        <v>55</v>
      </c>
      <c r="AG440" s="10" t="s">
        <v>71</v>
      </c>
      <c r="AH440" s="10" t="str">
        <f t="shared" si="34"/>
        <v>SCE</v>
      </c>
      <c r="AI440" s="12" t="s">
        <v>253</v>
      </c>
      <c r="AJ440" s="12" t="str">
        <f>IFERROR(INDEX(Queue_Subname_list!$B$2:$B$598,MATCH($AI440,Queue_Subname_list!$A$2:$A$598,0),1),"not found")</f>
        <v>Devers</v>
      </c>
      <c r="AK440" s="12">
        <f>IFERROR(INDEX(Queue_Subname_list!$C$2:$C$598,MATCH($AI440,Queue_Subname_list!$A$2:$A$598,0),1),"not found")</f>
        <v>230</v>
      </c>
      <c r="AL440" s="12" cm="1">
        <f t="array" ref="AL440">IFERROR(MATCH(1,($AJ440=Substation_Info!$B$5:$B$322)*($AK440=Substation_Info!$C$5:$C$322),0),"notfound")</f>
        <v>62</v>
      </c>
      <c r="AM440" s="12">
        <f>IF($AL440="notfound",IFERROR(INDEX(Queue_Subname_list!$D$2:$D$594,MATCH($AI440,Queue_Subname_list!$A$2:$A$594,0),1),"not found"),0)</f>
        <v>0</v>
      </c>
      <c r="AN440" s="12">
        <f>IF($AL440="notfound",IFERROR(INDEX(Queue_Subname_list!$E$2:$E$594,MATCH($AI440,Queue_Subname_list!$A$2:$A$594,0),1),"not found"),0)</f>
        <v>0</v>
      </c>
      <c r="AO440" s="12" t="str" cm="1">
        <f t="array" ref="AO440">IF(AM440=0, "N/A",IFERROR(MATCH(1,($AM440=Substation_Info!$B$5:$B$322)*($AN440=Substation_Info!$C$5:$C$322),0),"notfound"))</f>
        <v>N/A</v>
      </c>
      <c r="AP440" s="12">
        <f t="shared" si="35"/>
        <v>1</v>
      </c>
      <c r="AQ440" s="11">
        <v>45991.333333333299</v>
      </c>
      <c r="AR440" s="11">
        <v>45991.333333333299</v>
      </c>
      <c r="AS440" s="10" t="s">
        <v>82</v>
      </c>
      <c r="AT440" s="10"/>
      <c r="AU440" s="10"/>
      <c r="AV440" s="10" t="s">
        <v>82</v>
      </c>
      <c r="AW440" s="10"/>
    </row>
    <row r="441" spans="1:49" s="26" customFormat="1" ht="25" x14ac:dyDescent="0.25">
      <c r="A441" s="32" t="s">
        <v>932</v>
      </c>
      <c r="B441" s="10">
        <v>2050</v>
      </c>
      <c r="C441" s="11">
        <v>44299</v>
      </c>
      <c r="D441" s="11">
        <v>44301.291666666701</v>
      </c>
      <c r="E441" s="10" t="s">
        <v>49</v>
      </c>
      <c r="F441" s="10" t="s">
        <v>585</v>
      </c>
      <c r="G441" s="10" t="s">
        <v>63</v>
      </c>
      <c r="H441" s="10" t="s">
        <v>63</v>
      </c>
      <c r="I441" s="10"/>
      <c r="J441" s="10" t="s">
        <v>64</v>
      </c>
      <c r="K441" s="10" t="s">
        <v>70</v>
      </c>
      <c r="L441" s="10"/>
      <c r="M441" s="10">
        <v>1417</v>
      </c>
      <c r="N441" s="10">
        <v>1434.4</v>
      </c>
      <c r="O441" s="10"/>
      <c r="P441" s="10">
        <v>1400</v>
      </c>
      <c r="Q441" s="10" t="s">
        <v>65</v>
      </c>
      <c r="R441" s="10" t="s">
        <v>53</v>
      </c>
      <c r="S441" s="10" t="s">
        <v>4337</v>
      </c>
      <c r="T441" s="10">
        <f>IF(J441=Queue_Subname_list!$L$9,MIN(M441,P441),0)+IF(K441=Queue_Subname_list!$L$9,MIN(N441,P441),0)+IF(L441=Queue_Subname_list!$L$9,MIN(O441,P441),0)</f>
        <v>1400</v>
      </c>
      <c r="U441" s="10">
        <f>IF(J441=Queue_Subname_list!$L$4,MIN(M441,P441),0)+IF(K441=Queue_Subname_list!$L$4,MIN(N441,P441),0)+IF(L441=Queue_Subname_list!$L$4,MIN(O441,P441),0)</f>
        <v>0</v>
      </c>
      <c r="V441" s="10">
        <f>IF(Q441="Energy Only",0,IF(S441="Wind Turbine",MIN(U441,P441),IF(OR(S441="Wind-Hybrid", S441="Wind-Solar-Hybrid"),MIN(MAX(P441-T441,0)/INDEX(Queue_Subname_list!$R$6:$T$6,1,MATCH(AH441,Queue_Subname_list!$R$4:$T$4,0)),U441),0)))</f>
        <v>0</v>
      </c>
      <c r="W441" s="10">
        <f t="shared" si="31"/>
        <v>0</v>
      </c>
      <c r="X441" s="10">
        <f>IF(AND(S441="Offshore Wind",OR(Q441="Full Capacity",Q441="Partial Capacity")),IF(J441=Queue_Subname_list!$L$5,M441,0)+IF(K441=Queue_Subname_list!$L$5,N441,0),0)</f>
        <v>0</v>
      </c>
      <c r="Y441" s="10">
        <f>IF(AND(S441="Offshore Wind",Q441="Energy Only"),IF(J441=Queue_Subname_list!$L$5,M441,0)+IF(K441=Queue_Subname_list!$L$5,N441,0),0)</f>
        <v>0</v>
      </c>
      <c r="Z441" s="10">
        <f>IF(J441=Queue_Subname_list!$L$8,MIN(M441,P441),0)+IF(K441=Queue_Subname_list!$L$8,MIN(N441,P441),0)+IF(L441=Queue_Subname_list!$L$8,MIN(O441,P441),0)</f>
        <v>0</v>
      </c>
      <c r="AA441" s="10">
        <f>IF(Q441="Energy Only",0,IF(S441="Solar",MIN(Z441,P441),IF(S441="Solar-Hybrid",MIN(MAX(P441-T441,0)/INDEX(Queue_Subname_list!$R$5:$T$5,1,MATCH(AH441,Queue_Subname_list!$R$4:$T$4,0)),MAX(P441-T441*0.5,0)/INDEX(Queue_Subname_list!$U$5:$W$5,1,MATCH(AH441,Queue_Subname_list!$U$4:$W$4,0)),Z441),0)))</f>
        <v>0</v>
      </c>
      <c r="AB441" s="10">
        <f t="shared" si="32"/>
        <v>0</v>
      </c>
      <c r="AC441" s="10">
        <f>IF(J441=Queue_Subname_list!$L$3,MIN(M441,P441),0)+IF(K441=Queue_Subname_list!$L$3,MIN(N441,P441),0)+IF(L441=Queue_Subname_list!$L$3,MIN(O441,P441),0)</f>
        <v>0</v>
      </c>
      <c r="AD441" s="10">
        <f t="shared" si="33"/>
        <v>1400</v>
      </c>
      <c r="AE441" s="10" t="s">
        <v>66</v>
      </c>
      <c r="AF441" s="10" t="s">
        <v>55</v>
      </c>
      <c r="AG441" s="10" t="s">
        <v>71</v>
      </c>
      <c r="AH441" s="10" t="str">
        <f t="shared" si="34"/>
        <v>SCE</v>
      </c>
      <c r="AI441" s="12" t="s">
        <v>926</v>
      </c>
      <c r="AJ441" s="12" t="str">
        <f>IFERROR(INDEX(Queue_Subname_list!$B$2:$B$598,MATCH($AI441,Queue_Subname_list!$A$2:$A$598,0),1),"not found")</f>
        <v>Redbluff</v>
      </c>
      <c r="AK441" s="12">
        <f>IFERROR(INDEX(Queue_Subname_list!$C$2:$C$598,MATCH($AI441,Queue_Subname_list!$A$2:$A$598,0),1),"not found")</f>
        <v>500</v>
      </c>
      <c r="AL441" s="12" cm="1">
        <f t="array" ref="AL441">IFERROR(MATCH(1,($AJ441=Substation_Info!$B$5:$B$322)*($AK441=Substation_Info!$C$5:$C$322),0),"notfound")</f>
        <v>226</v>
      </c>
      <c r="AM441" s="12">
        <f>IF($AL441="notfound",IFERROR(INDEX(Queue_Subname_list!$D$2:$D$594,MATCH($AI441,Queue_Subname_list!$A$2:$A$594,0),1),"not found"),0)</f>
        <v>0</v>
      </c>
      <c r="AN441" s="12">
        <f>IF($AL441="notfound",IFERROR(INDEX(Queue_Subname_list!$E$2:$E$594,MATCH($AI441,Queue_Subname_list!$A$2:$A$594,0),1),"not found"),0)</f>
        <v>0</v>
      </c>
      <c r="AO441" s="12" t="str" cm="1">
        <f t="array" ref="AO441">IF(AM441=0, "N/A",IFERROR(MATCH(1,($AM441=Substation_Info!$B$5:$B$322)*($AN441=Substation_Info!$C$5:$C$322),0),"notfound"))</f>
        <v>N/A</v>
      </c>
      <c r="AP441" s="12">
        <f t="shared" si="35"/>
        <v>1</v>
      </c>
      <c r="AQ441" s="11">
        <v>46357.333333333299</v>
      </c>
      <c r="AR441" s="11">
        <v>46357.333333333299</v>
      </c>
      <c r="AS441" s="10" t="s">
        <v>82</v>
      </c>
      <c r="AT441" s="10"/>
      <c r="AU441" s="10"/>
      <c r="AV441" s="10" t="s">
        <v>82</v>
      </c>
      <c r="AW441" s="10"/>
    </row>
    <row r="442" spans="1:49" s="26" customFormat="1" ht="25" x14ac:dyDescent="0.25">
      <c r="A442" s="32" t="s">
        <v>933</v>
      </c>
      <c r="B442" s="10">
        <v>2051</v>
      </c>
      <c r="C442" s="11">
        <v>44299</v>
      </c>
      <c r="D442" s="11">
        <v>44301.291666666701</v>
      </c>
      <c r="E442" s="10" t="s">
        <v>49</v>
      </c>
      <c r="F442" s="10" t="s">
        <v>585</v>
      </c>
      <c r="G442" s="10" t="s">
        <v>74</v>
      </c>
      <c r="H442" s="10" t="s">
        <v>63</v>
      </c>
      <c r="I442" s="10"/>
      <c r="J442" s="10" t="s">
        <v>75</v>
      </c>
      <c r="K442" s="10" t="s">
        <v>70</v>
      </c>
      <c r="L442" s="10"/>
      <c r="M442" s="10">
        <v>65</v>
      </c>
      <c r="N442" s="10">
        <v>404.8</v>
      </c>
      <c r="O442" s="10"/>
      <c r="P442" s="10">
        <v>400</v>
      </c>
      <c r="Q442" s="10" t="s">
        <v>65</v>
      </c>
      <c r="R442" s="10" t="s">
        <v>53</v>
      </c>
      <c r="S442" s="10" t="str" cm="1">
        <f t="array" ref="S442">IFERROR(INDEX(Queue_Subname_list!$K$3:$K$22,MATCH(1,($J442=Queue_Subname_list!$L$3:$L$22)*($K442=Queue_Subname_list!$M$3:$M$22)*($L442=Queue_Subname_list!$N$3:$N$22),0)),"Other")</f>
        <v>Solar-Hybrid</v>
      </c>
      <c r="T442" s="10">
        <f>IF(J442=Queue_Subname_list!$L$9,MIN(M442,P442),0)+IF(K442=Queue_Subname_list!$L$9,MIN(N442,P442),0)+IF(L442=Queue_Subname_list!$L$9,MIN(O442,P442),0)</f>
        <v>400</v>
      </c>
      <c r="U442" s="10">
        <f>IF(J442=Queue_Subname_list!$L$4,MIN(M442,P442),0)+IF(K442=Queue_Subname_list!$L$4,MIN(N442,P442),0)+IF(L442=Queue_Subname_list!$L$4,MIN(O442,P442),0)</f>
        <v>0</v>
      </c>
      <c r="V442" s="10">
        <f>IF(Q442="Energy Only",0,IF(S442="Wind Turbine",MIN(U442,P442),IF(OR(S442="Wind-Hybrid", S442="Wind-Solar-Hybrid"),MIN(MAX(P442-T442,0)/INDEX(Queue_Subname_list!$R$6:$T$6,1,MATCH(AH442,Queue_Subname_list!$R$4:$T$4,0)),U442),0)))</f>
        <v>0</v>
      </c>
      <c r="W442" s="10">
        <f t="shared" si="31"/>
        <v>0</v>
      </c>
      <c r="X442" s="10">
        <f>IF(AND(S442="Offshore Wind",OR(Q442="Full Capacity",Q442="Partial Capacity")),IF(J442=Queue_Subname_list!$L$5,M442,0)+IF(K442=Queue_Subname_list!$L$5,N442,0),0)</f>
        <v>0</v>
      </c>
      <c r="Y442" s="10">
        <f>IF(AND(S442="Offshore Wind",Q442="Energy Only"),IF(J442=Queue_Subname_list!$L$5,M442,0)+IF(K442=Queue_Subname_list!$L$5,N442,0),0)</f>
        <v>0</v>
      </c>
      <c r="Z442" s="10">
        <f>IF(J442=Queue_Subname_list!$L$8,MIN(M442,P442),0)+IF(K442=Queue_Subname_list!$L$8,MIN(N442,P442),0)+IF(L442=Queue_Subname_list!$L$8,MIN(O442,P442),0)</f>
        <v>65</v>
      </c>
      <c r="AA442" s="10">
        <f>IF(Q442="Energy Only",0,IF(S442="Solar",MIN(Z442,P442),IF(S442="Solar-Hybrid",MIN(MAX(P442-T442,0)/INDEX(Queue_Subname_list!$R$5:$T$5,1,MATCH(AH442,Queue_Subname_list!$R$4:$T$4,0)),MAX(P442-T442*0.5,0)/INDEX(Queue_Subname_list!$U$5:$W$5,1,MATCH(AH442,Queue_Subname_list!$U$4:$W$4,0)),Z442),0)))</f>
        <v>0</v>
      </c>
      <c r="AB442" s="10">
        <f t="shared" si="32"/>
        <v>65</v>
      </c>
      <c r="AC442" s="10">
        <f>IF(J442=Queue_Subname_list!$L$3,MIN(M442,P442),0)+IF(K442=Queue_Subname_list!$L$3,MIN(N442,P442),0)+IF(L442=Queue_Subname_list!$L$3,MIN(O442,P442),0)</f>
        <v>0</v>
      </c>
      <c r="AD442" s="10">
        <f t="shared" si="33"/>
        <v>0</v>
      </c>
      <c r="AE442" s="10" t="s">
        <v>66</v>
      </c>
      <c r="AF442" s="10" t="s">
        <v>55</v>
      </c>
      <c r="AG442" s="10" t="s">
        <v>71</v>
      </c>
      <c r="AH442" s="10" t="str">
        <f t="shared" si="34"/>
        <v>SCE</v>
      </c>
      <c r="AI442" s="12" t="s">
        <v>934</v>
      </c>
      <c r="AJ442" s="12" t="str">
        <f>IFERROR(INDEX(Queue_Subname_list!$B$2:$B$598,MATCH($AI442,Queue_Subname_list!$A$2:$A$598,0),1),"not found")</f>
        <v>Mirage</v>
      </c>
      <c r="AK442" s="12">
        <f>IFERROR(INDEX(Queue_Subname_list!$C$2:$C$598,MATCH($AI442,Queue_Subname_list!$A$2:$A$598,0),1),"not found")</f>
        <v>220</v>
      </c>
      <c r="AL442" s="12" t="str" cm="1">
        <f t="array" ref="AL442">IFERROR(MATCH(1,($AJ442=Substation_Info!$B$5:$B$322)*($AK442=Substation_Info!$C$5:$C$322),0),"notfound")</f>
        <v>notfound</v>
      </c>
      <c r="AM442" s="12" t="str">
        <f>IF($AL442="notfound",IFERROR(INDEX(Queue_Subname_list!$D$2:$D$594,MATCH($AI442,Queue_Subname_list!$A$2:$A$594,0),1),"not found"),0)</f>
        <v>Devers</v>
      </c>
      <c r="AN442" s="12">
        <f>IF($AL442="notfound",IFERROR(INDEX(Queue_Subname_list!$E$2:$E$594,MATCH($AI442,Queue_Subname_list!$A$2:$A$594,0),1),"not found"),0)</f>
        <v>230</v>
      </c>
      <c r="AO442" s="12" cm="1">
        <f t="array" ref="AO442">IF(AM442=0, "N/A",IFERROR(MATCH(1,($AM442=Substation_Info!$B$5:$B$322)*($AN442=Substation_Info!$C$5:$C$322),0),"notfound"))</f>
        <v>62</v>
      </c>
      <c r="AP442" s="12">
        <f t="shared" si="35"/>
        <v>1</v>
      </c>
      <c r="AQ442" s="11">
        <v>46006.333333333299</v>
      </c>
      <c r="AR442" s="11">
        <v>46006.333333333299</v>
      </c>
      <c r="AS442" s="10" t="s">
        <v>82</v>
      </c>
      <c r="AT442" s="10"/>
      <c r="AU442" s="10"/>
      <c r="AV442" s="10" t="s">
        <v>82</v>
      </c>
      <c r="AW442" s="10"/>
    </row>
    <row r="443" spans="1:49" s="26" customFormat="1" ht="25" x14ac:dyDescent="0.25">
      <c r="A443" s="32" t="s">
        <v>935</v>
      </c>
      <c r="B443" s="10">
        <v>2052</v>
      </c>
      <c r="C443" s="11">
        <v>44301</v>
      </c>
      <c r="D443" s="11">
        <v>44301.291666666701</v>
      </c>
      <c r="E443" s="10" t="s">
        <v>49</v>
      </c>
      <c r="F443" s="10" t="s">
        <v>585</v>
      </c>
      <c r="G443" s="10" t="s">
        <v>74</v>
      </c>
      <c r="H443" s="10" t="s">
        <v>63</v>
      </c>
      <c r="I443" s="10"/>
      <c r="J443" s="10" t="s">
        <v>75</v>
      </c>
      <c r="K443" s="10" t="s">
        <v>70</v>
      </c>
      <c r="L443" s="10"/>
      <c r="M443" s="10">
        <v>1009.9</v>
      </c>
      <c r="N443" s="10">
        <v>1010.88</v>
      </c>
      <c r="O443" s="10"/>
      <c r="P443" s="10">
        <v>1000</v>
      </c>
      <c r="Q443" s="10" t="s">
        <v>65</v>
      </c>
      <c r="R443" s="10" t="s">
        <v>53</v>
      </c>
      <c r="S443" s="10" t="str" cm="1">
        <f t="array" ref="S443">IFERROR(INDEX(Queue_Subname_list!$K$3:$K$22,MATCH(1,($J443=Queue_Subname_list!$L$3:$L$22)*($K443=Queue_Subname_list!$M$3:$M$22)*($L443=Queue_Subname_list!$N$3:$N$22),0)),"Other")</f>
        <v>Solar-Hybrid</v>
      </c>
      <c r="T443" s="10">
        <f>IF(J443=Queue_Subname_list!$L$9,MIN(M443,P443),0)+IF(K443=Queue_Subname_list!$L$9,MIN(N443,P443),0)+IF(L443=Queue_Subname_list!$L$9,MIN(O443,P443),0)</f>
        <v>1000</v>
      </c>
      <c r="U443" s="10">
        <f>IF(J443=Queue_Subname_list!$L$4,MIN(M443,P443),0)+IF(K443=Queue_Subname_list!$L$4,MIN(N443,P443),0)+IF(L443=Queue_Subname_list!$L$4,MIN(O443,P443),0)</f>
        <v>0</v>
      </c>
      <c r="V443" s="10">
        <f>IF(Q443="Energy Only",0,IF(S443="Wind Turbine",MIN(U443,P443),IF(OR(S443="Wind-Hybrid", S443="Wind-Solar-Hybrid"),MIN(MAX(P443-T443,0)/INDEX(Queue_Subname_list!$R$6:$T$6,1,MATCH(AH443,Queue_Subname_list!$R$4:$T$4,0)),U443),0)))</f>
        <v>0</v>
      </c>
      <c r="W443" s="10">
        <f t="shared" si="31"/>
        <v>0</v>
      </c>
      <c r="X443" s="10">
        <f>IF(AND(S443="Offshore Wind",OR(Q443="Full Capacity",Q443="Partial Capacity")),IF(J443=Queue_Subname_list!$L$5,M443,0)+IF(K443=Queue_Subname_list!$L$5,N443,0),0)</f>
        <v>0</v>
      </c>
      <c r="Y443" s="10">
        <f>IF(AND(S443="Offshore Wind",Q443="Energy Only"),IF(J443=Queue_Subname_list!$L$5,M443,0)+IF(K443=Queue_Subname_list!$L$5,N443,0),0)</f>
        <v>0</v>
      </c>
      <c r="Z443" s="10">
        <f>IF(J443=Queue_Subname_list!$L$8,MIN(M443,P443),0)+IF(K443=Queue_Subname_list!$L$8,MIN(N443,P443),0)+IF(L443=Queue_Subname_list!$L$8,MIN(O443,P443),0)</f>
        <v>1000</v>
      </c>
      <c r="AA443" s="10">
        <f>IF(Q443="Energy Only",0,IF(S443="Solar",MIN(Z443,P443),IF(S443="Solar-Hybrid",MIN(MAX(P443-T443,0)/INDEX(Queue_Subname_list!$R$5:$T$5,1,MATCH(AH443,Queue_Subname_list!$R$4:$T$4,0)),MAX(P443-T443*0.5,0)/INDEX(Queue_Subname_list!$U$5:$W$5,1,MATCH(AH443,Queue_Subname_list!$U$4:$W$4,0)),Z443),0)))</f>
        <v>0</v>
      </c>
      <c r="AB443" s="10">
        <f t="shared" si="32"/>
        <v>1000</v>
      </c>
      <c r="AC443" s="10">
        <f>IF(J443=Queue_Subname_list!$L$3,MIN(M443,P443),0)+IF(K443=Queue_Subname_list!$L$3,MIN(N443,P443),0)+IF(L443=Queue_Subname_list!$L$3,MIN(O443,P443),0)</f>
        <v>0</v>
      </c>
      <c r="AD443" s="10">
        <f t="shared" si="33"/>
        <v>0</v>
      </c>
      <c r="AE443" s="10" t="s">
        <v>303</v>
      </c>
      <c r="AF443" s="10" t="s">
        <v>159</v>
      </c>
      <c r="AG443" s="10" t="s">
        <v>71</v>
      </c>
      <c r="AH443" s="10" t="str">
        <f t="shared" si="34"/>
        <v>SCE</v>
      </c>
      <c r="AI443" s="12" t="s">
        <v>936</v>
      </c>
      <c r="AJ443" s="12" t="str">
        <f>IFERROR(INDEX(Queue_Subname_list!$B$2:$B$598,MATCH($AI443,Queue_Subname_list!$A$2:$A$598,0),1),"not found")</f>
        <v>Colorado River</v>
      </c>
      <c r="AK443" s="12">
        <f>IFERROR(INDEX(Queue_Subname_list!$C$2:$C$598,MATCH($AI443,Queue_Subname_list!$A$2:$A$598,0),1),"not found")</f>
        <v>500</v>
      </c>
      <c r="AL443" s="12" cm="1">
        <f t="array" ref="AL443">IFERROR(MATCH(1,($AJ443=Substation_Info!$B$5:$B$322)*($AK443=Substation_Info!$C$5:$C$322),0),"notfound")</f>
        <v>42</v>
      </c>
      <c r="AM443" s="12">
        <f>IF($AL443="notfound",IFERROR(INDEX(Queue_Subname_list!$D$2:$D$594,MATCH($AI443,Queue_Subname_list!$A$2:$A$594,0),1),"not found"),0)</f>
        <v>0</v>
      </c>
      <c r="AN443" s="12">
        <f>IF($AL443="notfound",IFERROR(INDEX(Queue_Subname_list!$E$2:$E$594,MATCH($AI443,Queue_Subname_list!$A$2:$A$594,0),1),"not found"),0)</f>
        <v>0</v>
      </c>
      <c r="AO443" s="12" t="str" cm="1">
        <f t="array" ref="AO443">IF(AM443=0, "N/A",IFERROR(MATCH(1,($AM443=Substation_Info!$B$5:$B$322)*($AN443=Substation_Info!$C$5:$C$322),0),"notfound"))</f>
        <v>N/A</v>
      </c>
      <c r="AP443" s="12">
        <f t="shared" si="35"/>
        <v>1</v>
      </c>
      <c r="AQ443" s="11">
        <v>46058.333333333299</v>
      </c>
      <c r="AR443" s="11">
        <v>46058.333333333299</v>
      </c>
      <c r="AS443" s="10" t="s">
        <v>82</v>
      </c>
      <c r="AT443" s="10"/>
      <c r="AU443" s="10"/>
      <c r="AV443" s="10" t="s">
        <v>82</v>
      </c>
      <c r="AW443" s="10"/>
    </row>
    <row r="444" spans="1:49" s="26" customFormat="1" ht="25" x14ac:dyDescent="0.25">
      <c r="A444" s="32" t="s">
        <v>937</v>
      </c>
      <c r="B444" s="10">
        <v>2055</v>
      </c>
      <c r="C444" s="11">
        <v>44287</v>
      </c>
      <c r="D444" s="11">
        <v>44301.291666666701</v>
      </c>
      <c r="E444" s="10" t="s">
        <v>49</v>
      </c>
      <c r="F444" s="10" t="s">
        <v>585</v>
      </c>
      <c r="G444" s="10" t="s">
        <v>74</v>
      </c>
      <c r="H444" s="10" t="s">
        <v>63</v>
      </c>
      <c r="I444" s="10"/>
      <c r="J444" s="10" t="s">
        <v>75</v>
      </c>
      <c r="K444" s="10" t="s">
        <v>70</v>
      </c>
      <c r="L444" s="10"/>
      <c r="M444" s="10">
        <v>623.48</v>
      </c>
      <c r="N444" s="10">
        <v>623.48</v>
      </c>
      <c r="O444" s="10"/>
      <c r="P444" s="10">
        <v>600</v>
      </c>
      <c r="Q444" s="10" t="s">
        <v>65</v>
      </c>
      <c r="R444" s="10" t="s">
        <v>53</v>
      </c>
      <c r="S444" s="10" t="str" cm="1">
        <f t="array" ref="S444">IFERROR(INDEX(Queue_Subname_list!$K$3:$K$22,MATCH(1,($J444=Queue_Subname_list!$L$3:$L$22)*($K444=Queue_Subname_list!$M$3:$M$22)*($L444=Queue_Subname_list!$N$3:$N$22),0)),"Other")</f>
        <v>Solar-Hybrid</v>
      </c>
      <c r="T444" s="10">
        <f>IF(J444=Queue_Subname_list!$L$9,MIN(M444,P444),0)+IF(K444=Queue_Subname_list!$L$9,MIN(N444,P444),0)+IF(L444=Queue_Subname_list!$L$9,MIN(O444,P444),0)</f>
        <v>600</v>
      </c>
      <c r="U444" s="10">
        <f>IF(J444=Queue_Subname_list!$L$4,MIN(M444,P444),0)+IF(K444=Queue_Subname_list!$L$4,MIN(N444,P444),0)+IF(L444=Queue_Subname_list!$L$4,MIN(O444,P444),0)</f>
        <v>0</v>
      </c>
      <c r="V444" s="10">
        <f>IF(Q444="Energy Only",0,IF(S444="Wind Turbine",MIN(U444,P444),IF(OR(S444="Wind-Hybrid", S444="Wind-Solar-Hybrid"),MIN(MAX(P444-T444,0)/INDEX(Queue_Subname_list!$R$6:$T$6,1,MATCH(AH444,Queue_Subname_list!$R$4:$T$4,0)),U444),0)))</f>
        <v>0</v>
      </c>
      <c r="W444" s="10">
        <f t="shared" si="31"/>
        <v>0</v>
      </c>
      <c r="X444" s="10">
        <f>IF(AND(S444="Offshore Wind",OR(Q444="Full Capacity",Q444="Partial Capacity")),IF(J444=Queue_Subname_list!$L$5,M444,0)+IF(K444=Queue_Subname_list!$L$5,N444,0),0)</f>
        <v>0</v>
      </c>
      <c r="Y444" s="10">
        <f>IF(AND(S444="Offshore Wind",Q444="Energy Only"),IF(J444=Queue_Subname_list!$L$5,M444,0)+IF(K444=Queue_Subname_list!$L$5,N444,0),0)</f>
        <v>0</v>
      </c>
      <c r="Z444" s="10">
        <f>IF(J444=Queue_Subname_list!$L$8,MIN(M444,P444),0)+IF(K444=Queue_Subname_list!$L$8,MIN(N444,P444),0)+IF(L444=Queue_Subname_list!$L$8,MIN(O444,P444),0)</f>
        <v>600</v>
      </c>
      <c r="AA444" s="10">
        <f>IF(Q444="Energy Only",0,IF(S444="Solar",MIN(Z444,P444),IF(S444="Solar-Hybrid",MIN(MAX(P444-T444,0)/INDEX(Queue_Subname_list!$R$5:$T$5,1,MATCH(AH444,Queue_Subname_list!$R$4:$T$4,0)),MAX(P444-T444*0.5,0)/INDEX(Queue_Subname_list!$U$5:$W$5,1,MATCH(AH444,Queue_Subname_list!$U$4:$W$4,0)),Z444),0)))</f>
        <v>0</v>
      </c>
      <c r="AB444" s="10">
        <f t="shared" si="32"/>
        <v>600</v>
      </c>
      <c r="AC444" s="10">
        <f>IF(J444=Queue_Subname_list!$L$3,MIN(M444,P444),0)+IF(K444=Queue_Subname_list!$L$3,MIN(N444,P444),0)+IF(L444=Queue_Subname_list!$L$3,MIN(O444,P444),0)</f>
        <v>0</v>
      </c>
      <c r="AD444" s="10">
        <f t="shared" si="33"/>
        <v>0</v>
      </c>
      <c r="AE444" s="10" t="s">
        <v>843</v>
      </c>
      <c r="AF444" s="10" t="s">
        <v>55</v>
      </c>
      <c r="AG444" s="10" t="s">
        <v>71</v>
      </c>
      <c r="AH444" s="10" t="str">
        <f t="shared" si="34"/>
        <v>SCE</v>
      </c>
      <c r="AI444" s="12" t="s">
        <v>938</v>
      </c>
      <c r="AJ444" s="12" t="str">
        <f>IFERROR(INDEX(Queue_Subname_list!$B$2:$B$598,MATCH($AI444,Queue_Subname_list!$A$2:$A$598,0),1),"not found")</f>
        <v>Whirlwind</v>
      </c>
      <c r="AK444" s="12">
        <f>IFERROR(INDEX(Queue_Subname_list!$C$2:$C$598,MATCH($AI444,Queue_Subname_list!$A$2:$A$598,0),1),"not found")</f>
        <v>230</v>
      </c>
      <c r="AL444" s="12" cm="1">
        <f t="array" ref="AL444">IFERROR(MATCH(1,($AJ444=Substation_Info!$B$5:$B$322)*($AK444=Substation_Info!$C$5:$C$322),0),"notfound")</f>
        <v>314</v>
      </c>
      <c r="AM444" s="12">
        <f>IF($AL444="notfound",IFERROR(INDEX(Queue_Subname_list!$D$2:$D$594,MATCH($AI444,Queue_Subname_list!$A$2:$A$594,0),1),"not found"),0)</f>
        <v>0</v>
      </c>
      <c r="AN444" s="12">
        <f>IF($AL444="notfound",IFERROR(INDEX(Queue_Subname_list!$E$2:$E$594,MATCH($AI444,Queue_Subname_list!$A$2:$A$594,0),1),"not found"),0)</f>
        <v>0</v>
      </c>
      <c r="AO444" s="12" t="str" cm="1">
        <f t="array" ref="AO444">IF(AM444=0, "N/A",IFERROR(MATCH(1,($AM444=Substation_Info!$B$5:$B$322)*($AN444=Substation_Info!$C$5:$C$322),0),"notfound"))</f>
        <v>N/A</v>
      </c>
      <c r="AP444" s="12">
        <f t="shared" si="35"/>
        <v>1</v>
      </c>
      <c r="AQ444" s="11">
        <v>45473.291666666701</v>
      </c>
      <c r="AR444" s="11">
        <v>45473.291666666701</v>
      </c>
      <c r="AS444" s="10" t="s">
        <v>82</v>
      </c>
      <c r="AT444" s="10"/>
      <c r="AU444" s="10"/>
      <c r="AV444" s="10" t="s">
        <v>82</v>
      </c>
      <c r="AW444" s="10"/>
    </row>
    <row r="445" spans="1:49" s="26" customFormat="1" ht="25" x14ac:dyDescent="0.25">
      <c r="A445" s="32" t="s">
        <v>939</v>
      </c>
      <c r="B445" s="10">
        <v>2056</v>
      </c>
      <c r="C445" s="11">
        <v>44287</v>
      </c>
      <c r="D445" s="11">
        <v>44301.291666666701</v>
      </c>
      <c r="E445" s="10" t="s">
        <v>49</v>
      </c>
      <c r="F445" s="10" t="s">
        <v>585</v>
      </c>
      <c r="G445" s="10" t="s">
        <v>63</v>
      </c>
      <c r="H445" s="10"/>
      <c r="I445" s="10"/>
      <c r="J445" s="10" t="s">
        <v>70</v>
      </c>
      <c r="K445" s="10"/>
      <c r="L445" s="10"/>
      <c r="M445" s="10">
        <v>405.66341199999999</v>
      </c>
      <c r="N445" s="10"/>
      <c r="O445" s="10"/>
      <c r="P445" s="10">
        <v>400</v>
      </c>
      <c r="Q445" s="10" t="s">
        <v>65</v>
      </c>
      <c r="R445" s="10"/>
      <c r="S445" s="10" t="str" cm="1">
        <f t="array" ref="S445">IFERROR(INDEX(Queue_Subname_list!$K$3:$K$22,MATCH(1,($J445=Queue_Subname_list!$L$3:$L$22)*($K445=Queue_Subname_list!$M$3:$M$22)*($L445=Queue_Subname_list!$N$3:$N$22),0)),"Other")</f>
        <v>Battery</v>
      </c>
      <c r="T445" s="10">
        <f>IF(J445=Queue_Subname_list!$L$9,MIN(M445,P445),0)+IF(K445=Queue_Subname_list!$L$9,MIN(N445,P445),0)+IF(L445=Queue_Subname_list!$L$9,MIN(O445,P445),0)</f>
        <v>400</v>
      </c>
      <c r="U445" s="10">
        <f>IF(J445=Queue_Subname_list!$L$4,MIN(M445,P445),0)+IF(K445=Queue_Subname_list!$L$4,MIN(N445,P445),0)+IF(L445=Queue_Subname_list!$L$4,MIN(O445,P445),0)</f>
        <v>0</v>
      </c>
      <c r="V445" s="10">
        <f>IF(Q445="Energy Only",0,IF(S445="Wind Turbine",MIN(U445,P445),IF(OR(S445="Wind-Hybrid", S445="Wind-Solar-Hybrid"),MIN(MAX(P445-T445,0)/INDEX(Queue_Subname_list!$R$6:$T$6,1,MATCH(AH445,Queue_Subname_list!$R$4:$T$4,0)),U445),0)))</f>
        <v>0</v>
      </c>
      <c r="W445" s="10">
        <f t="shared" si="31"/>
        <v>0</v>
      </c>
      <c r="X445" s="10">
        <f>IF(AND(S445="Offshore Wind",OR(Q445="Full Capacity",Q445="Partial Capacity")),IF(J445=Queue_Subname_list!$L$5,M445,0)+IF(K445=Queue_Subname_list!$L$5,N445,0),0)</f>
        <v>0</v>
      </c>
      <c r="Y445" s="10">
        <f>IF(AND(S445="Offshore Wind",Q445="Energy Only"),IF(J445=Queue_Subname_list!$L$5,M445,0)+IF(K445=Queue_Subname_list!$L$5,N445,0),0)</f>
        <v>0</v>
      </c>
      <c r="Z445" s="10">
        <f>IF(J445=Queue_Subname_list!$L$8,MIN(M445,P445),0)+IF(K445=Queue_Subname_list!$L$8,MIN(N445,P445),0)+IF(L445=Queue_Subname_list!$L$8,MIN(O445,P445),0)</f>
        <v>0</v>
      </c>
      <c r="AA445" s="10">
        <f>IF(Q445="Energy Only",0,IF(S445="Solar",MIN(Z445,P445),IF(S445="Solar-Hybrid",MIN(MAX(P445-T445,0)/INDEX(Queue_Subname_list!$R$5:$T$5,1,MATCH(AH445,Queue_Subname_list!$R$4:$T$4,0)),MAX(P445-T445*0.5,0)/INDEX(Queue_Subname_list!$U$5:$W$5,1,MATCH(AH445,Queue_Subname_list!$U$4:$W$4,0)),Z445),0)))</f>
        <v>0</v>
      </c>
      <c r="AB445" s="10">
        <f t="shared" si="32"/>
        <v>0</v>
      </c>
      <c r="AC445" s="10">
        <f>IF(J445=Queue_Subname_list!$L$3,MIN(M445,P445),0)+IF(K445=Queue_Subname_list!$L$3,MIN(N445,P445),0)+IF(L445=Queue_Subname_list!$L$3,MIN(O445,P445),0)</f>
        <v>0</v>
      </c>
      <c r="AD445" s="10">
        <f t="shared" si="33"/>
        <v>0</v>
      </c>
      <c r="AE445" s="10" t="s">
        <v>121</v>
      </c>
      <c r="AF445" s="10" t="s">
        <v>55</v>
      </c>
      <c r="AG445" s="10" t="s">
        <v>71</v>
      </c>
      <c r="AH445" s="10" t="str">
        <f t="shared" si="34"/>
        <v>SCE</v>
      </c>
      <c r="AI445" s="12" t="s">
        <v>940</v>
      </c>
      <c r="AJ445" s="12" t="str">
        <f>IFERROR(INDEX(Queue_Subname_list!$B$2:$B$598,MATCH($AI445,Queue_Subname_list!$A$2:$A$598,0),1),"not found")</f>
        <v>Vincent</v>
      </c>
      <c r="AK445" s="12">
        <f>IFERROR(INDEX(Queue_Subname_list!$C$2:$C$598,MATCH($AI445,Queue_Subname_list!$A$2:$A$598,0),1),"not found")</f>
        <v>230</v>
      </c>
      <c r="AL445" s="12" cm="1">
        <f t="array" ref="AL445">IFERROR(MATCH(1,($AJ445=Substation_Info!$B$5:$B$322)*($AK445=Substation_Info!$C$5:$C$322),0),"notfound")</f>
        <v>303</v>
      </c>
      <c r="AM445" s="12">
        <f>IF($AL445="notfound",IFERROR(INDEX(Queue_Subname_list!$D$2:$D$594,MATCH($AI445,Queue_Subname_list!$A$2:$A$594,0),1),"not found"),0)</f>
        <v>0</v>
      </c>
      <c r="AN445" s="12">
        <f>IF($AL445="notfound",IFERROR(INDEX(Queue_Subname_list!$E$2:$E$594,MATCH($AI445,Queue_Subname_list!$A$2:$A$594,0),1),"not found"),0)</f>
        <v>0</v>
      </c>
      <c r="AO445" s="12" t="str" cm="1">
        <f t="array" ref="AO445">IF(AM445=0, "N/A",IFERROR(MATCH(1,($AM445=Substation_Info!$B$5:$B$322)*($AN445=Substation_Info!$C$5:$C$322),0),"notfound"))</f>
        <v>N/A</v>
      </c>
      <c r="AP445" s="12">
        <f t="shared" si="35"/>
        <v>1</v>
      </c>
      <c r="AQ445" s="11">
        <v>45473.291666666701</v>
      </c>
      <c r="AR445" s="11">
        <v>45473.291666666701</v>
      </c>
      <c r="AS445" s="10" t="s">
        <v>82</v>
      </c>
      <c r="AT445" s="10"/>
      <c r="AU445" s="10"/>
      <c r="AV445" s="10" t="s">
        <v>82</v>
      </c>
      <c r="AW445" s="10"/>
    </row>
    <row r="446" spans="1:49" s="26" customFormat="1" ht="25" x14ac:dyDescent="0.25">
      <c r="A446" s="32" t="s">
        <v>941</v>
      </c>
      <c r="B446" s="10">
        <v>2057</v>
      </c>
      <c r="C446" s="11">
        <v>44287</v>
      </c>
      <c r="D446" s="11">
        <v>44301.291666666701</v>
      </c>
      <c r="E446" s="10" t="s">
        <v>49</v>
      </c>
      <c r="F446" s="10" t="s">
        <v>585</v>
      </c>
      <c r="G446" s="10" t="s">
        <v>63</v>
      </c>
      <c r="H446" s="10" t="s">
        <v>74</v>
      </c>
      <c r="I446" s="10"/>
      <c r="J446" s="10" t="s">
        <v>70</v>
      </c>
      <c r="K446" s="10" t="s">
        <v>75</v>
      </c>
      <c r="L446" s="10"/>
      <c r="M446" s="10">
        <v>307.7</v>
      </c>
      <c r="N446" s="10">
        <v>307.7</v>
      </c>
      <c r="O446" s="10"/>
      <c r="P446" s="10">
        <v>300</v>
      </c>
      <c r="Q446" s="10" t="s">
        <v>65</v>
      </c>
      <c r="R446" s="10" t="s">
        <v>53</v>
      </c>
      <c r="S446" s="10" t="str" cm="1">
        <f t="array" ref="S446">IFERROR(INDEX(Queue_Subname_list!$K$3:$K$22,MATCH(1,($J446=Queue_Subname_list!$L$3:$L$22)*($K446=Queue_Subname_list!$M$3:$M$22)*($L446=Queue_Subname_list!$N$3:$N$22),0)),"Other")</f>
        <v>Solar-Hybrid</v>
      </c>
      <c r="T446" s="10">
        <f>IF(J446=Queue_Subname_list!$L$9,MIN(M446,P446),0)+IF(K446=Queue_Subname_list!$L$9,MIN(N446,P446),0)+IF(L446=Queue_Subname_list!$L$9,MIN(O446,P446),0)</f>
        <v>300</v>
      </c>
      <c r="U446" s="10">
        <f>IF(J446=Queue_Subname_list!$L$4,MIN(M446,P446),0)+IF(K446=Queue_Subname_list!$L$4,MIN(N446,P446),0)+IF(L446=Queue_Subname_list!$L$4,MIN(O446,P446),0)</f>
        <v>0</v>
      </c>
      <c r="V446" s="10">
        <f>IF(Q446="Energy Only",0,IF(S446="Wind Turbine",MIN(U446,P446),IF(OR(S446="Wind-Hybrid", S446="Wind-Solar-Hybrid"),MIN(MAX(P446-T446,0)/INDEX(Queue_Subname_list!$R$6:$T$6,1,MATCH(AH446,Queue_Subname_list!$R$4:$T$4,0)),U446),0)))</f>
        <v>0</v>
      </c>
      <c r="W446" s="10">
        <f t="shared" si="31"/>
        <v>0</v>
      </c>
      <c r="X446" s="10">
        <f>IF(AND(S446="Offshore Wind",OR(Q446="Full Capacity",Q446="Partial Capacity")),IF(J446=Queue_Subname_list!$L$5,M446,0)+IF(K446=Queue_Subname_list!$L$5,N446,0),0)</f>
        <v>0</v>
      </c>
      <c r="Y446" s="10">
        <f>IF(AND(S446="Offshore Wind",Q446="Energy Only"),IF(J446=Queue_Subname_list!$L$5,M446,0)+IF(K446=Queue_Subname_list!$L$5,N446,0),0)</f>
        <v>0</v>
      </c>
      <c r="Z446" s="10">
        <f>IF(J446=Queue_Subname_list!$L$8,MIN(M446,P446),0)+IF(K446=Queue_Subname_list!$L$8,MIN(N446,P446),0)+IF(L446=Queue_Subname_list!$L$8,MIN(O446,P446),0)</f>
        <v>300</v>
      </c>
      <c r="AA446" s="10">
        <f>IF(Q446="Energy Only",0,IF(S446="Solar",MIN(Z446,P446),IF(S446="Solar-Hybrid",MIN(MAX(P446-T446,0)/INDEX(Queue_Subname_list!$R$5:$T$5,1,MATCH(AH446,Queue_Subname_list!$R$4:$T$4,0)),MAX(P446-T446*0.5,0)/INDEX(Queue_Subname_list!$U$5:$W$5,1,MATCH(AH446,Queue_Subname_list!$U$4:$W$4,0)),Z446),0)))</f>
        <v>0</v>
      </c>
      <c r="AB446" s="10">
        <f t="shared" si="32"/>
        <v>300</v>
      </c>
      <c r="AC446" s="10">
        <f>IF(J446=Queue_Subname_list!$L$3,MIN(M446,P446),0)+IF(K446=Queue_Subname_list!$L$3,MIN(N446,P446),0)+IF(L446=Queue_Subname_list!$L$3,MIN(O446,P446),0)</f>
        <v>0</v>
      </c>
      <c r="AD446" s="10">
        <f t="shared" si="33"/>
        <v>0</v>
      </c>
      <c r="AE446" s="10" t="s">
        <v>942</v>
      </c>
      <c r="AF446" s="10" t="s">
        <v>55</v>
      </c>
      <c r="AG446" s="10" t="s">
        <v>71</v>
      </c>
      <c r="AH446" s="10" t="str">
        <f t="shared" si="34"/>
        <v>SCE</v>
      </c>
      <c r="AI446" s="12" t="s">
        <v>938</v>
      </c>
      <c r="AJ446" s="12" t="str">
        <f>IFERROR(INDEX(Queue_Subname_list!$B$2:$B$598,MATCH($AI446,Queue_Subname_list!$A$2:$A$598,0),1),"not found")</f>
        <v>Whirlwind</v>
      </c>
      <c r="AK446" s="12">
        <f>IFERROR(INDEX(Queue_Subname_list!$C$2:$C$598,MATCH($AI446,Queue_Subname_list!$A$2:$A$598,0),1),"not found")</f>
        <v>230</v>
      </c>
      <c r="AL446" s="12" cm="1">
        <f t="array" ref="AL446">IFERROR(MATCH(1,($AJ446=Substation_Info!$B$5:$B$322)*($AK446=Substation_Info!$C$5:$C$322),0),"notfound")</f>
        <v>314</v>
      </c>
      <c r="AM446" s="12">
        <f>IF($AL446="notfound",IFERROR(INDEX(Queue_Subname_list!$D$2:$D$594,MATCH($AI446,Queue_Subname_list!$A$2:$A$594,0),1),"not found"),0)</f>
        <v>0</v>
      </c>
      <c r="AN446" s="12">
        <f>IF($AL446="notfound",IFERROR(INDEX(Queue_Subname_list!$E$2:$E$594,MATCH($AI446,Queue_Subname_list!$A$2:$A$594,0),1),"not found"),0)</f>
        <v>0</v>
      </c>
      <c r="AO446" s="12" t="str" cm="1">
        <f t="array" ref="AO446">IF(AM446=0, "N/A",IFERROR(MATCH(1,($AM446=Substation_Info!$B$5:$B$322)*($AN446=Substation_Info!$C$5:$C$322),0),"notfound"))</f>
        <v>N/A</v>
      </c>
      <c r="AP446" s="12">
        <f t="shared" si="35"/>
        <v>1</v>
      </c>
      <c r="AQ446" s="11">
        <v>45473.291666666701</v>
      </c>
      <c r="AR446" s="11">
        <v>45473.291666666701</v>
      </c>
      <c r="AS446" s="10" t="s">
        <v>82</v>
      </c>
      <c r="AT446" s="10"/>
      <c r="AU446" s="10"/>
      <c r="AV446" s="10" t="s">
        <v>82</v>
      </c>
      <c r="AW446" s="10"/>
    </row>
    <row r="447" spans="1:49" s="26" customFormat="1" ht="25" x14ac:dyDescent="0.25">
      <c r="A447" s="32" t="s">
        <v>943</v>
      </c>
      <c r="B447" s="10">
        <v>2058</v>
      </c>
      <c r="C447" s="11">
        <v>44288</v>
      </c>
      <c r="D447" s="11">
        <v>44301.291666666701</v>
      </c>
      <c r="E447" s="10" t="s">
        <v>49</v>
      </c>
      <c r="F447" s="10" t="s">
        <v>585</v>
      </c>
      <c r="G447" s="10" t="s">
        <v>63</v>
      </c>
      <c r="H447" s="10"/>
      <c r="I447" s="10"/>
      <c r="J447" s="10" t="s">
        <v>70</v>
      </c>
      <c r="K447" s="10"/>
      <c r="L447" s="10"/>
      <c r="M447" s="10">
        <v>261</v>
      </c>
      <c r="N447" s="10"/>
      <c r="O447" s="10"/>
      <c r="P447" s="10">
        <v>250</v>
      </c>
      <c r="Q447" s="10" t="s">
        <v>65</v>
      </c>
      <c r="R447" s="10"/>
      <c r="S447" s="10" t="str" cm="1">
        <f t="array" ref="S447">IFERROR(INDEX(Queue_Subname_list!$K$3:$K$22,MATCH(1,($J447=Queue_Subname_list!$L$3:$L$22)*($K447=Queue_Subname_list!$M$3:$M$22)*($L447=Queue_Subname_list!$N$3:$N$22),0)),"Other")</f>
        <v>Battery</v>
      </c>
      <c r="T447" s="10">
        <f>IF(J447=Queue_Subname_list!$L$9,MIN(M447,P447),0)+IF(K447=Queue_Subname_list!$L$9,MIN(N447,P447),0)+IF(L447=Queue_Subname_list!$L$9,MIN(O447,P447),0)</f>
        <v>250</v>
      </c>
      <c r="U447" s="10">
        <f>IF(J447=Queue_Subname_list!$L$4,MIN(M447,P447),0)+IF(K447=Queue_Subname_list!$L$4,MIN(N447,P447),0)+IF(L447=Queue_Subname_list!$L$4,MIN(O447,P447),0)</f>
        <v>0</v>
      </c>
      <c r="V447" s="10">
        <f>IF(Q447="Energy Only",0,IF(S447="Wind Turbine",MIN(U447,P447),IF(OR(S447="Wind-Hybrid", S447="Wind-Solar-Hybrid"),MIN(MAX(P447-T447,0)/INDEX(Queue_Subname_list!$R$6:$T$6,1,MATCH(AH447,Queue_Subname_list!$R$4:$T$4,0)),U447),0)))</f>
        <v>0</v>
      </c>
      <c r="W447" s="10">
        <f t="shared" si="31"/>
        <v>0</v>
      </c>
      <c r="X447" s="10">
        <f>IF(AND(S447="Offshore Wind",OR(Q447="Full Capacity",Q447="Partial Capacity")),IF(J447=Queue_Subname_list!$L$5,M447,0)+IF(K447=Queue_Subname_list!$L$5,N447,0),0)</f>
        <v>0</v>
      </c>
      <c r="Y447" s="10">
        <f>IF(AND(S447="Offshore Wind",Q447="Energy Only"),IF(J447=Queue_Subname_list!$L$5,M447,0)+IF(K447=Queue_Subname_list!$L$5,N447,0),0)</f>
        <v>0</v>
      </c>
      <c r="Z447" s="10">
        <f>IF(J447=Queue_Subname_list!$L$8,MIN(M447,P447),0)+IF(K447=Queue_Subname_list!$L$8,MIN(N447,P447),0)+IF(L447=Queue_Subname_list!$L$8,MIN(O447,P447),0)</f>
        <v>0</v>
      </c>
      <c r="AA447" s="10">
        <f>IF(Q447="Energy Only",0,IF(S447="Solar",MIN(Z447,P447),IF(S447="Solar-Hybrid",MIN(MAX(P447-T447,0)/INDEX(Queue_Subname_list!$R$5:$T$5,1,MATCH(AH447,Queue_Subname_list!$R$4:$T$4,0)),MAX(P447-T447*0.5,0)/INDEX(Queue_Subname_list!$U$5:$W$5,1,MATCH(AH447,Queue_Subname_list!$U$4:$W$4,0)),Z447),0)))</f>
        <v>0</v>
      </c>
      <c r="AB447" s="10">
        <f t="shared" si="32"/>
        <v>0</v>
      </c>
      <c r="AC447" s="10">
        <f>IF(J447=Queue_Subname_list!$L$3,MIN(M447,P447),0)+IF(K447=Queue_Subname_list!$L$3,MIN(N447,P447),0)+IF(L447=Queue_Subname_list!$L$3,MIN(O447,P447),0)</f>
        <v>0</v>
      </c>
      <c r="AD447" s="10">
        <f t="shared" si="33"/>
        <v>0</v>
      </c>
      <c r="AE447" s="10" t="s">
        <v>195</v>
      </c>
      <c r="AF447" s="10" t="s">
        <v>55</v>
      </c>
      <c r="AG447" s="10" t="s">
        <v>71</v>
      </c>
      <c r="AH447" s="10" t="str">
        <f t="shared" si="34"/>
        <v>SCE</v>
      </c>
      <c r="AI447" s="12" t="s">
        <v>944</v>
      </c>
      <c r="AJ447" s="12" t="str">
        <f>IFERROR(INDEX(Queue_Subname_list!$B$2:$B$598,MATCH($AI447,Queue_Subname_list!$A$2:$A$598,0),1),"not found")</f>
        <v>Rector</v>
      </c>
      <c r="AK447" s="12">
        <f>IFERROR(INDEX(Queue_Subname_list!$C$2:$C$598,MATCH($AI447,Queue_Subname_list!$A$2:$A$598,0),1),"not found")</f>
        <v>230</v>
      </c>
      <c r="AL447" s="12" cm="1">
        <f t="array" ref="AL447">IFERROR(MATCH(1,($AJ447=Substation_Info!$B$5:$B$322)*($AK447=Substation_Info!$C$5:$C$322),0),"notfound")</f>
        <v>225</v>
      </c>
      <c r="AM447" s="12">
        <f>IF($AL447="notfound",IFERROR(INDEX(Queue_Subname_list!$D$2:$D$594,MATCH($AI447,Queue_Subname_list!$A$2:$A$594,0),1),"not found"),0)</f>
        <v>0</v>
      </c>
      <c r="AN447" s="12">
        <f>IF($AL447="notfound",IFERROR(INDEX(Queue_Subname_list!$E$2:$E$594,MATCH($AI447,Queue_Subname_list!$A$2:$A$594,0),1),"not found"),0)</f>
        <v>0</v>
      </c>
      <c r="AO447" s="12" t="str" cm="1">
        <f t="array" ref="AO447">IF(AM447=0, "N/A",IFERROR(MATCH(1,($AM447=Substation_Info!$B$5:$B$322)*($AN447=Substation_Info!$C$5:$C$322),0),"notfound"))</f>
        <v>N/A</v>
      </c>
      <c r="AP447" s="12">
        <f t="shared" si="35"/>
        <v>1</v>
      </c>
      <c r="AQ447" s="11">
        <v>45809.291666666701</v>
      </c>
      <c r="AR447" s="11">
        <v>45809.291666666701</v>
      </c>
      <c r="AS447" s="10" t="s">
        <v>82</v>
      </c>
      <c r="AT447" s="10"/>
      <c r="AU447" s="10"/>
      <c r="AV447" s="10" t="s">
        <v>82</v>
      </c>
      <c r="AW447" s="10"/>
    </row>
    <row r="448" spans="1:49" s="26" customFormat="1" ht="25" x14ac:dyDescent="0.25">
      <c r="A448" s="32" t="s">
        <v>945</v>
      </c>
      <c r="B448" s="10">
        <v>2059</v>
      </c>
      <c r="C448" s="11">
        <v>44288</v>
      </c>
      <c r="D448" s="11">
        <v>44301.291666666701</v>
      </c>
      <c r="E448" s="10" t="s">
        <v>49</v>
      </c>
      <c r="F448" s="10" t="s">
        <v>585</v>
      </c>
      <c r="G448" s="10" t="s">
        <v>63</v>
      </c>
      <c r="H448" s="10"/>
      <c r="I448" s="10"/>
      <c r="J448" s="10" t="s">
        <v>70</v>
      </c>
      <c r="K448" s="10"/>
      <c r="L448" s="10"/>
      <c r="M448" s="10">
        <v>261</v>
      </c>
      <c r="N448" s="10"/>
      <c r="O448" s="10"/>
      <c r="P448" s="10">
        <v>250</v>
      </c>
      <c r="Q448" s="10" t="s">
        <v>65</v>
      </c>
      <c r="R448" s="10"/>
      <c r="S448" s="10" t="str" cm="1">
        <f t="array" ref="S448">IFERROR(INDEX(Queue_Subname_list!$K$3:$K$22,MATCH(1,($J448=Queue_Subname_list!$L$3:$L$22)*($K448=Queue_Subname_list!$M$3:$M$22)*($L448=Queue_Subname_list!$N$3:$N$22),0)),"Other")</f>
        <v>Battery</v>
      </c>
      <c r="T448" s="10">
        <f>IF(J448=Queue_Subname_list!$L$9,MIN(M448,P448),0)+IF(K448=Queue_Subname_list!$L$9,MIN(N448,P448),0)+IF(L448=Queue_Subname_list!$L$9,MIN(O448,P448),0)</f>
        <v>250</v>
      </c>
      <c r="U448" s="10">
        <f>IF(J448=Queue_Subname_list!$L$4,MIN(M448,P448),0)+IF(K448=Queue_Subname_list!$L$4,MIN(N448,P448),0)+IF(L448=Queue_Subname_list!$L$4,MIN(O448,P448),0)</f>
        <v>0</v>
      </c>
      <c r="V448" s="10">
        <f>IF(Q448="Energy Only",0,IF(S448="Wind Turbine",MIN(U448,P448),IF(OR(S448="Wind-Hybrid", S448="Wind-Solar-Hybrid"),MIN(MAX(P448-T448,0)/INDEX(Queue_Subname_list!$R$6:$T$6,1,MATCH(AH448,Queue_Subname_list!$R$4:$T$4,0)),U448),0)))</f>
        <v>0</v>
      </c>
      <c r="W448" s="10">
        <f t="shared" si="31"/>
        <v>0</v>
      </c>
      <c r="X448" s="10">
        <f>IF(AND(S448="Offshore Wind",OR(Q448="Full Capacity",Q448="Partial Capacity")),IF(J448=Queue_Subname_list!$L$5,M448,0)+IF(K448=Queue_Subname_list!$L$5,N448,0),0)</f>
        <v>0</v>
      </c>
      <c r="Y448" s="10">
        <f>IF(AND(S448="Offshore Wind",Q448="Energy Only"),IF(J448=Queue_Subname_list!$L$5,M448,0)+IF(K448=Queue_Subname_list!$L$5,N448,0),0)</f>
        <v>0</v>
      </c>
      <c r="Z448" s="10">
        <f>IF(J448=Queue_Subname_list!$L$8,MIN(M448,P448),0)+IF(K448=Queue_Subname_list!$L$8,MIN(N448,P448),0)+IF(L448=Queue_Subname_list!$L$8,MIN(O448,P448),0)</f>
        <v>0</v>
      </c>
      <c r="AA448" s="10">
        <f>IF(Q448="Energy Only",0,IF(S448="Solar",MIN(Z448,P448),IF(S448="Solar-Hybrid",MIN(MAX(P448-T448,0)/INDEX(Queue_Subname_list!$R$5:$T$5,1,MATCH(AH448,Queue_Subname_list!$R$4:$T$4,0)),MAX(P448-T448*0.5,0)/INDEX(Queue_Subname_list!$U$5:$W$5,1,MATCH(AH448,Queue_Subname_list!$U$4:$W$4,0)),Z448),0)))</f>
        <v>0</v>
      </c>
      <c r="AB448" s="10">
        <f t="shared" si="32"/>
        <v>0</v>
      </c>
      <c r="AC448" s="10">
        <f>IF(J448=Queue_Subname_list!$L$3,MIN(M448,P448),0)+IF(K448=Queue_Subname_list!$L$3,MIN(N448,P448),0)+IF(L448=Queue_Subname_list!$L$3,MIN(O448,P448),0)</f>
        <v>0</v>
      </c>
      <c r="AD448" s="10">
        <f t="shared" si="33"/>
        <v>0</v>
      </c>
      <c r="AE448" s="10" t="s">
        <v>121</v>
      </c>
      <c r="AF448" s="10" t="s">
        <v>55</v>
      </c>
      <c r="AG448" s="10" t="s">
        <v>71</v>
      </c>
      <c r="AH448" s="10" t="str">
        <f t="shared" si="34"/>
        <v>SCE</v>
      </c>
      <c r="AI448" s="12" t="s">
        <v>946</v>
      </c>
      <c r="AJ448" s="12" t="str">
        <f>IFERROR(INDEX(Queue_Subname_list!$B$2:$B$598,MATCH($AI448,Queue_Subname_list!$A$2:$A$598,0),1),"not found")</f>
        <v>Antelope</v>
      </c>
      <c r="AK448" s="12">
        <f>IFERROR(INDEX(Queue_Subname_list!$C$2:$C$598,MATCH($AI448,Queue_Subname_list!$A$2:$A$598,0),1),"not found")</f>
        <v>230</v>
      </c>
      <c r="AL448" s="12" cm="1">
        <f t="array" ref="AL448">IFERROR(MATCH(1,($AJ448=Substation_Info!$B$5:$B$322)*($AK448=Substation_Info!$C$5:$C$322),0),"notfound")</f>
        <v>5</v>
      </c>
      <c r="AM448" s="12">
        <f>IF($AL448="notfound",IFERROR(INDEX(Queue_Subname_list!$D$2:$D$594,MATCH($AI448,Queue_Subname_list!$A$2:$A$594,0),1),"not found"),0)</f>
        <v>0</v>
      </c>
      <c r="AN448" s="12">
        <f>IF($AL448="notfound",IFERROR(INDEX(Queue_Subname_list!$E$2:$E$594,MATCH($AI448,Queue_Subname_list!$A$2:$A$594,0),1),"not found"),0)</f>
        <v>0</v>
      </c>
      <c r="AO448" s="12" t="str" cm="1">
        <f t="array" ref="AO448">IF(AM448=0, "N/A",IFERROR(MATCH(1,($AM448=Substation_Info!$B$5:$B$322)*($AN448=Substation_Info!$C$5:$C$322),0),"notfound"))</f>
        <v>N/A</v>
      </c>
      <c r="AP448" s="12">
        <f t="shared" si="35"/>
        <v>1</v>
      </c>
      <c r="AQ448" s="11">
        <v>45809.291666666701</v>
      </c>
      <c r="AR448" s="11">
        <v>45809.291666666701</v>
      </c>
      <c r="AS448" s="10" t="s">
        <v>82</v>
      </c>
      <c r="AT448" s="10"/>
      <c r="AU448" s="10"/>
      <c r="AV448" s="10" t="s">
        <v>82</v>
      </c>
      <c r="AW448" s="10"/>
    </row>
    <row r="449" spans="1:49" s="26" customFormat="1" ht="25" x14ac:dyDescent="0.25">
      <c r="A449" s="32" t="s">
        <v>947</v>
      </c>
      <c r="B449" s="10">
        <v>2060</v>
      </c>
      <c r="C449" s="11">
        <v>44291</v>
      </c>
      <c r="D449" s="11">
        <v>44301.291666666701</v>
      </c>
      <c r="E449" s="10" t="s">
        <v>49</v>
      </c>
      <c r="F449" s="10" t="s">
        <v>585</v>
      </c>
      <c r="G449" s="10" t="s">
        <v>63</v>
      </c>
      <c r="H449" s="10"/>
      <c r="I449" s="10"/>
      <c r="J449" s="10" t="s">
        <v>70</v>
      </c>
      <c r="K449" s="10"/>
      <c r="L449" s="10"/>
      <c r="M449" s="10">
        <v>528</v>
      </c>
      <c r="N449" s="10"/>
      <c r="O449" s="10"/>
      <c r="P449" s="10">
        <v>500</v>
      </c>
      <c r="Q449" s="10" t="s">
        <v>65</v>
      </c>
      <c r="R449" s="10"/>
      <c r="S449" s="10" t="str" cm="1">
        <f t="array" ref="S449">IFERROR(INDEX(Queue_Subname_list!$K$3:$K$22,MATCH(1,($J449=Queue_Subname_list!$L$3:$L$22)*($K449=Queue_Subname_list!$M$3:$M$22)*($L449=Queue_Subname_list!$N$3:$N$22),0)),"Other")</f>
        <v>Battery</v>
      </c>
      <c r="T449" s="10">
        <f>IF(J449=Queue_Subname_list!$L$9,MIN(M449,P449),0)+IF(K449=Queue_Subname_list!$L$9,MIN(N449,P449),0)+IF(L449=Queue_Subname_list!$L$9,MIN(O449,P449),0)</f>
        <v>500</v>
      </c>
      <c r="U449" s="10">
        <f>IF(J449=Queue_Subname_list!$L$4,MIN(M449,P449),0)+IF(K449=Queue_Subname_list!$L$4,MIN(N449,P449),0)+IF(L449=Queue_Subname_list!$L$4,MIN(O449,P449),0)</f>
        <v>0</v>
      </c>
      <c r="V449" s="10">
        <f>IF(Q449="Energy Only",0,IF(S449="Wind Turbine",MIN(U449,P449),IF(OR(S449="Wind-Hybrid", S449="Wind-Solar-Hybrid"),MIN(MAX(P449-T449,0)/INDEX(Queue_Subname_list!$R$6:$T$6,1,MATCH(AH449,Queue_Subname_list!$R$4:$T$4,0)),U449),0)))</f>
        <v>0</v>
      </c>
      <c r="W449" s="10">
        <f t="shared" si="31"/>
        <v>0</v>
      </c>
      <c r="X449" s="10">
        <f>IF(AND(S449="Offshore Wind",OR(Q449="Full Capacity",Q449="Partial Capacity")),IF(J449=Queue_Subname_list!$L$5,M449,0)+IF(K449=Queue_Subname_list!$L$5,N449,0),0)</f>
        <v>0</v>
      </c>
      <c r="Y449" s="10">
        <f>IF(AND(S449="Offshore Wind",Q449="Energy Only"),IF(J449=Queue_Subname_list!$L$5,M449,0)+IF(K449=Queue_Subname_list!$L$5,N449,0),0)</f>
        <v>0</v>
      </c>
      <c r="Z449" s="10">
        <f>IF(J449=Queue_Subname_list!$L$8,MIN(M449,P449),0)+IF(K449=Queue_Subname_list!$L$8,MIN(N449,P449),0)+IF(L449=Queue_Subname_list!$L$8,MIN(O449,P449),0)</f>
        <v>0</v>
      </c>
      <c r="AA449" s="10">
        <f>IF(Q449="Energy Only",0,IF(S449="Solar",MIN(Z449,P449),IF(S449="Solar-Hybrid",MIN(MAX(P449-T449,0)/INDEX(Queue_Subname_list!$R$5:$T$5,1,MATCH(AH449,Queue_Subname_list!$R$4:$T$4,0)),MAX(P449-T449*0.5,0)/INDEX(Queue_Subname_list!$U$5:$W$5,1,MATCH(AH449,Queue_Subname_list!$U$4:$W$4,0)),Z449),0)))</f>
        <v>0</v>
      </c>
      <c r="AB449" s="10">
        <f t="shared" si="32"/>
        <v>0</v>
      </c>
      <c r="AC449" s="10">
        <f>IF(J449=Queue_Subname_list!$L$3,MIN(M449,P449),0)+IF(K449=Queue_Subname_list!$L$3,MIN(N449,P449),0)+IF(L449=Queue_Subname_list!$L$3,MIN(O449,P449),0)</f>
        <v>0</v>
      </c>
      <c r="AD449" s="10">
        <f t="shared" si="33"/>
        <v>0</v>
      </c>
      <c r="AE449" s="10" t="s">
        <v>101</v>
      </c>
      <c r="AF449" s="10" t="s">
        <v>55</v>
      </c>
      <c r="AG449" s="10" t="s">
        <v>71</v>
      </c>
      <c r="AH449" s="10" t="str">
        <f t="shared" si="34"/>
        <v>SCE</v>
      </c>
      <c r="AI449" s="12" t="s">
        <v>422</v>
      </c>
      <c r="AJ449" s="12" t="str">
        <f>IFERROR(INDEX(Queue_Subname_list!$B$2:$B$598,MATCH($AI449,Queue_Subname_list!$A$2:$A$598,0),1),"not found")</f>
        <v>Vincent</v>
      </c>
      <c r="AK449" s="12">
        <f>IFERROR(INDEX(Queue_Subname_list!$C$2:$C$598,MATCH($AI449,Queue_Subname_list!$A$2:$A$598,0),1),"not found")</f>
        <v>230</v>
      </c>
      <c r="AL449" s="12" cm="1">
        <f t="array" ref="AL449">IFERROR(MATCH(1,($AJ449=Substation_Info!$B$5:$B$322)*($AK449=Substation_Info!$C$5:$C$322),0),"notfound")</f>
        <v>303</v>
      </c>
      <c r="AM449" s="12">
        <f>IF($AL449="notfound",IFERROR(INDEX(Queue_Subname_list!$D$2:$D$594,MATCH($AI449,Queue_Subname_list!$A$2:$A$594,0),1),"not found"),0)</f>
        <v>0</v>
      </c>
      <c r="AN449" s="12">
        <f>IF($AL449="notfound",IFERROR(INDEX(Queue_Subname_list!$E$2:$E$594,MATCH($AI449,Queue_Subname_list!$A$2:$A$594,0),1),"not found"),0)</f>
        <v>0</v>
      </c>
      <c r="AO449" s="12" t="str" cm="1">
        <f t="array" ref="AO449">IF(AM449=0, "N/A",IFERROR(MATCH(1,($AM449=Substation_Info!$B$5:$B$322)*($AN449=Substation_Info!$C$5:$C$322),0),"notfound"))</f>
        <v>N/A</v>
      </c>
      <c r="AP449" s="12">
        <f t="shared" si="35"/>
        <v>1</v>
      </c>
      <c r="AQ449" s="11">
        <v>45839.291666666701</v>
      </c>
      <c r="AR449" s="11">
        <v>45839.291666666701</v>
      </c>
      <c r="AS449" s="10" t="s">
        <v>82</v>
      </c>
      <c r="AT449" s="10"/>
      <c r="AU449" s="10"/>
      <c r="AV449" s="10" t="s">
        <v>82</v>
      </c>
      <c r="AW449" s="10"/>
    </row>
    <row r="450" spans="1:49" s="26" customFormat="1" ht="37.5" x14ac:dyDescent="0.25">
      <c r="A450" s="32" t="s">
        <v>948</v>
      </c>
      <c r="B450" s="10">
        <v>2061</v>
      </c>
      <c r="C450" s="11">
        <v>44291</v>
      </c>
      <c r="D450" s="11">
        <v>44301.291666666701</v>
      </c>
      <c r="E450" s="10" t="s">
        <v>49</v>
      </c>
      <c r="F450" s="10" t="s">
        <v>585</v>
      </c>
      <c r="G450" s="10" t="s">
        <v>74</v>
      </c>
      <c r="H450" s="10" t="s">
        <v>63</v>
      </c>
      <c r="I450" s="10"/>
      <c r="J450" s="10" t="s">
        <v>75</v>
      </c>
      <c r="K450" s="10" t="s">
        <v>70</v>
      </c>
      <c r="L450" s="10"/>
      <c r="M450" s="10">
        <v>153.5</v>
      </c>
      <c r="N450" s="10">
        <v>153.5</v>
      </c>
      <c r="O450" s="10"/>
      <c r="P450" s="10">
        <v>150</v>
      </c>
      <c r="Q450" s="10" t="s">
        <v>65</v>
      </c>
      <c r="R450" s="10" t="s">
        <v>53</v>
      </c>
      <c r="S450" s="10" t="str" cm="1">
        <f t="array" ref="S450">IFERROR(INDEX(Queue_Subname_list!$K$3:$K$22,MATCH(1,($J450=Queue_Subname_list!$L$3:$L$22)*($K450=Queue_Subname_list!$M$3:$M$22)*($L450=Queue_Subname_list!$N$3:$N$22),0)),"Other")</f>
        <v>Solar-Hybrid</v>
      </c>
      <c r="T450" s="10">
        <f>IF(J450=Queue_Subname_list!$L$9,MIN(M450,P450),0)+IF(K450=Queue_Subname_list!$L$9,MIN(N450,P450),0)+IF(L450=Queue_Subname_list!$L$9,MIN(O450,P450),0)</f>
        <v>150</v>
      </c>
      <c r="U450" s="10">
        <f>IF(J450=Queue_Subname_list!$L$4,MIN(M450,P450),0)+IF(K450=Queue_Subname_list!$L$4,MIN(N450,P450),0)+IF(L450=Queue_Subname_list!$L$4,MIN(O450,P450),0)</f>
        <v>0</v>
      </c>
      <c r="V450" s="10">
        <f>IF(Q450="Energy Only",0,IF(S450="Wind Turbine",MIN(U450,P450),IF(OR(S450="Wind-Hybrid", S450="Wind-Solar-Hybrid"),MIN(MAX(P450-T450,0)/INDEX(Queue_Subname_list!$R$6:$T$6,1,MATCH(AH450,Queue_Subname_list!$R$4:$T$4,0)),U450),0)))</f>
        <v>0</v>
      </c>
      <c r="W450" s="10">
        <f t="shared" si="31"/>
        <v>0</v>
      </c>
      <c r="X450" s="10">
        <f>IF(AND(S450="Offshore Wind",OR(Q450="Full Capacity",Q450="Partial Capacity")),IF(J450=Queue_Subname_list!$L$5,M450,0)+IF(K450=Queue_Subname_list!$L$5,N450,0),0)</f>
        <v>0</v>
      </c>
      <c r="Y450" s="10">
        <f>IF(AND(S450="Offshore Wind",Q450="Energy Only"),IF(J450=Queue_Subname_list!$L$5,M450,0)+IF(K450=Queue_Subname_list!$L$5,N450,0),0)</f>
        <v>0</v>
      </c>
      <c r="Z450" s="10">
        <f>IF(J450=Queue_Subname_list!$L$8,MIN(M450,P450),0)+IF(K450=Queue_Subname_list!$L$8,MIN(N450,P450),0)+IF(L450=Queue_Subname_list!$L$8,MIN(O450,P450),0)</f>
        <v>150</v>
      </c>
      <c r="AA450" s="10">
        <f>IF(Q450="Energy Only",0,IF(S450="Solar",MIN(Z450,P450),IF(S450="Solar-Hybrid",MIN(MAX(P450-T450,0)/INDEX(Queue_Subname_list!$R$5:$T$5,1,MATCH(AH450,Queue_Subname_list!$R$4:$T$4,0)),MAX(P450-T450*0.5,0)/INDEX(Queue_Subname_list!$U$5:$W$5,1,MATCH(AH450,Queue_Subname_list!$U$4:$W$4,0)),Z450),0)))</f>
        <v>0</v>
      </c>
      <c r="AB450" s="10">
        <f t="shared" si="32"/>
        <v>150</v>
      </c>
      <c r="AC450" s="10">
        <f>IF(J450=Queue_Subname_list!$L$3,MIN(M450,P450),0)+IF(K450=Queue_Subname_list!$L$3,MIN(N450,P450),0)+IF(L450=Queue_Subname_list!$L$3,MIN(O450,P450),0)</f>
        <v>0</v>
      </c>
      <c r="AD450" s="10">
        <f t="shared" si="33"/>
        <v>0</v>
      </c>
      <c r="AE450" s="10" t="s">
        <v>121</v>
      </c>
      <c r="AF450" s="10" t="s">
        <v>55</v>
      </c>
      <c r="AG450" s="10" t="s">
        <v>71</v>
      </c>
      <c r="AH450" s="10" t="str">
        <f t="shared" si="34"/>
        <v>SCE</v>
      </c>
      <c r="AI450" s="12" t="s">
        <v>949</v>
      </c>
      <c r="AJ450" s="12" t="str">
        <f>IFERROR(INDEX(Queue_Subname_list!$B$2:$B$598,MATCH($AI450,Queue_Subname_list!$A$2:$A$598,0),1),"not found")</f>
        <v>Vincent</v>
      </c>
      <c r="AK450" s="12">
        <f>IFERROR(INDEX(Queue_Subname_list!$C$2:$C$598,MATCH($AI450,Queue_Subname_list!$A$2:$A$598,0),1),"not found")</f>
        <v>230</v>
      </c>
      <c r="AL450" s="12" cm="1">
        <f t="array" ref="AL450">IFERROR(MATCH(1,($AJ450=Substation_Info!$B$5:$B$322)*($AK450=Substation_Info!$C$5:$C$322),0),"notfound")</f>
        <v>303</v>
      </c>
      <c r="AM450" s="12">
        <f>IF($AL450="notfound",IFERROR(INDEX(Queue_Subname_list!$D$2:$D$594,MATCH($AI450,Queue_Subname_list!$A$2:$A$594,0),1),"not found"),0)</f>
        <v>0</v>
      </c>
      <c r="AN450" s="12">
        <f>IF($AL450="notfound",IFERROR(INDEX(Queue_Subname_list!$E$2:$E$594,MATCH($AI450,Queue_Subname_list!$A$2:$A$594,0),1),"not found"),0)</f>
        <v>0</v>
      </c>
      <c r="AO450" s="12" t="str" cm="1">
        <f t="array" ref="AO450">IF(AM450=0, "N/A",IFERROR(MATCH(1,($AM450=Substation_Info!$B$5:$B$322)*($AN450=Substation_Info!$C$5:$C$322),0),"notfound"))</f>
        <v>N/A</v>
      </c>
      <c r="AP450" s="12">
        <f t="shared" si="35"/>
        <v>1</v>
      </c>
      <c r="AQ450" s="11">
        <v>45473.291666666701</v>
      </c>
      <c r="AR450" s="11">
        <v>45473.291666666701</v>
      </c>
      <c r="AS450" s="10" t="s">
        <v>82</v>
      </c>
      <c r="AT450" s="10"/>
      <c r="AU450" s="10"/>
      <c r="AV450" s="10" t="s">
        <v>82</v>
      </c>
      <c r="AW450" s="10"/>
    </row>
    <row r="451" spans="1:49" s="26" customFormat="1" ht="25" x14ac:dyDescent="0.25">
      <c r="A451" s="32" t="s">
        <v>950</v>
      </c>
      <c r="B451" s="10">
        <v>2062</v>
      </c>
      <c r="C451" s="11">
        <v>44292</v>
      </c>
      <c r="D451" s="11">
        <v>44301.291666666701</v>
      </c>
      <c r="E451" s="10" t="s">
        <v>49</v>
      </c>
      <c r="F451" s="10" t="s">
        <v>585</v>
      </c>
      <c r="G451" s="10" t="s">
        <v>63</v>
      </c>
      <c r="H451" s="10" t="s">
        <v>74</v>
      </c>
      <c r="I451" s="10"/>
      <c r="J451" s="10" t="s">
        <v>70</v>
      </c>
      <c r="K451" s="10" t="s">
        <v>75</v>
      </c>
      <c r="L451" s="10"/>
      <c r="M451" s="10">
        <v>216.68340000000001</v>
      </c>
      <c r="N451" s="10">
        <v>217.53120000000001</v>
      </c>
      <c r="O451" s="10"/>
      <c r="P451" s="10">
        <v>200</v>
      </c>
      <c r="Q451" s="10" t="s">
        <v>65</v>
      </c>
      <c r="R451" s="10" t="s">
        <v>53</v>
      </c>
      <c r="S451" s="10" t="str" cm="1">
        <f t="array" ref="S451">IFERROR(INDEX(Queue_Subname_list!$K$3:$K$22,MATCH(1,($J451=Queue_Subname_list!$L$3:$L$22)*($K451=Queue_Subname_list!$M$3:$M$22)*($L451=Queue_Subname_list!$N$3:$N$22),0)),"Other")</f>
        <v>Solar-Hybrid</v>
      </c>
      <c r="T451" s="10">
        <f>IF(J451=Queue_Subname_list!$L$9,MIN(M451,P451),0)+IF(K451=Queue_Subname_list!$L$9,MIN(N451,P451),0)+IF(L451=Queue_Subname_list!$L$9,MIN(O451,P451),0)</f>
        <v>200</v>
      </c>
      <c r="U451" s="10">
        <f>IF(J451=Queue_Subname_list!$L$4,MIN(M451,P451),0)+IF(K451=Queue_Subname_list!$L$4,MIN(N451,P451),0)+IF(L451=Queue_Subname_list!$L$4,MIN(O451,P451),0)</f>
        <v>0</v>
      </c>
      <c r="V451" s="10">
        <f>IF(Q451="Energy Only",0,IF(S451="Wind Turbine",MIN(U451,P451),IF(OR(S451="Wind-Hybrid", S451="Wind-Solar-Hybrid"),MIN(MAX(P451-T451,0)/INDEX(Queue_Subname_list!$R$6:$T$6,1,MATCH(AH451,Queue_Subname_list!$R$4:$T$4,0)),U451),0)))</f>
        <v>0</v>
      </c>
      <c r="W451" s="10">
        <f t="shared" si="31"/>
        <v>0</v>
      </c>
      <c r="X451" s="10">
        <f>IF(AND(S451="Offshore Wind",OR(Q451="Full Capacity",Q451="Partial Capacity")),IF(J451=Queue_Subname_list!$L$5,M451,0)+IF(K451=Queue_Subname_list!$L$5,N451,0),0)</f>
        <v>0</v>
      </c>
      <c r="Y451" s="10">
        <f>IF(AND(S451="Offshore Wind",Q451="Energy Only"),IF(J451=Queue_Subname_list!$L$5,M451,0)+IF(K451=Queue_Subname_list!$L$5,N451,0),0)</f>
        <v>0</v>
      </c>
      <c r="Z451" s="10">
        <f>IF(J451=Queue_Subname_list!$L$8,MIN(M451,P451),0)+IF(K451=Queue_Subname_list!$L$8,MIN(N451,P451),0)+IF(L451=Queue_Subname_list!$L$8,MIN(O451,P451),0)</f>
        <v>200</v>
      </c>
      <c r="AA451" s="10">
        <f>IF(Q451="Energy Only",0,IF(S451="Solar",MIN(Z451,P451),IF(S451="Solar-Hybrid",MIN(MAX(P451-T451,0)/INDEX(Queue_Subname_list!$R$5:$T$5,1,MATCH(AH451,Queue_Subname_list!$R$4:$T$4,0)),MAX(P451-T451*0.5,0)/INDEX(Queue_Subname_list!$U$5:$W$5,1,MATCH(AH451,Queue_Subname_list!$U$4:$W$4,0)),Z451),0)))</f>
        <v>0</v>
      </c>
      <c r="AB451" s="10">
        <f t="shared" si="32"/>
        <v>200</v>
      </c>
      <c r="AC451" s="10">
        <f>IF(J451=Queue_Subname_list!$L$3,MIN(M451,P451),0)+IF(K451=Queue_Subname_list!$L$3,MIN(N451,P451),0)+IF(L451=Queue_Subname_list!$L$3,MIN(O451,P451),0)</f>
        <v>0</v>
      </c>
      <c r="AD451" s="10">
        <f t="shared" si="33"/>
        <v>0</v>
      </c>
      <c r="AE451" s="10" t="s">
        <v>121</v>
      </c>
      <c r="AF451" s="10" t="s">
        <v>55</v>
      </c>
      <c r="AG451" s="10" t="s">
        <v>71</v>
      </c>
      <c r="AH451" s="10" t="str">
        <f t="shared" si="34"/>
        <v>SCE</v>
      </c>
      <c r="AI451" s="12" t="s">
        <v>946</v>
      </c>
      <c r="AJ451" s="12" t="str">
        <f>IFERROR(INDEX(Queue_Subname_list!$B$2:$B$598,MATCH($AI451,Queue_Subname_list!$A$2:$A$598,0),1),"not found")</f>
        <v>Antelope</v>
      </c>
      <c r="AK451" s="12">
        <f>IFERROR(INDEX(Queue_Subname_list!$C$2:$C$598,MATCH($AI451,Queue_Subname_list!$A$2:$A$598,0),1),"not found")</f>
        <v>230</v>
      </c>
      <c r="AL451" s="12" cm="1">
        <f t="array" ref="AL451">IFERROR(MATCH(1,($AJ451=Substation_Info!$B$5:$B$322)*($AK451=Substation_Info!$C$5:$C$322),0),"notfound")</f>
        <v>5</v>
      </c>
      <c r="AM451" s="12">
        <f>IF($AL451="notfound",IFERROR(INDEX(Queue_Subname_list!$D$2:$D$594,MATCH($AI451,Queue_Subname_list!$A$2:$A$594,0),1),"not found"),0)</f>
        <v>0</v>
      </c>
      <c r="AN451" s="12">
        <f>IF($AL451="notfound",IFERROR(INDEX(Queue_Subname_list!$E$2:$E$594,MATCH($AI451,Queue_Subname_list!$A$2:$A$594,0),1),"not found"),0)</f>
        <v>0</v>
      </c>
      <c r="AO451" s="12" t="str" cm="1">
        <f t="array" ref="AO451">IF(AM451=0, "N/A",IFERROR(MATCH(1,($AM451=Substation_Info!$B$5:$B$322)*($AN451=Substation_Info!$C$5:$C$322),0),"notfound"))</f>
        <v>N/A</v>
      </c>
      <c r="AP451" s="12">
        <f t="shared" si="35"/>
        <v>1</v>
      </c>
      <c r="AQ451" s="11">
        <v>45931.291666666701</v>
      </c>
      <c r="AR451" s="11">
        <v>45931.291666666701</v>
      </c>
      <c r="AS451" s="10" t="s">
        <v>82</v>
      </c>
      <c r="AT451" s="10"/>
      <c r="AU451" s="10"/>
      <c r="AV451" s="10" t="s">
        <v>82</v>
      </c>
      <c r="AW451" s="10"/>
    </row>
    <row r="452" spans="1:49" s="26" customFormat="1" ht="37.5" x14ac:dyDescent="0.25">
      <c r="A452" s="32" t="s">
        <v>951</v>
      </c>
      <c r="B452" s="10">
        <v>2064</v>
      </c>
      <c r="C452" s="11">
        <v>44292</v>
      </c>
      <c r="D452" s="11">
        <v>44301.291666666701</v>
      </c>
      <c r="E452" s="10" t="s">
        <v>49</v>
      </c>
      <c r="F452" s="10" t="s">
        <v>585</v>
      </c>
      <c r="G452" s="10" t="s">
        <v>63</v>
      </c>
      <c r="H452" s="10"/>
      <c r="I452" s="10"/>
      <c r="J452" s="10" t="s">
        <v>70</v>
      </c>
      <c r="K452" s="10"/>
      <c r="L452" s="10"/>
      <c r="M452" s="10">
        <v>302.39999999999998</v>
      </c>
      <c r="N452" s="10"/>
      <c r="O452" s="10"/>
      <c r="P452" s="10">
        <v>300</v>
      </c>
      <c r="Q452" s="10" t="s">
        <v>65</v>
      </c>
      <c r="R452" s="10"/>
      <c r="S452" s="10" t="str" cm="1">
        <f t="array" ref="S452">IFERROR(INDEX(Queue_Subname_list!$K$3:$K$22,MATCH(1,($J452=Queue_Subname_list!$L$3:$L$22)*($K452=Queue_Subname_list!$M$3:$M$22)*($L452=Queue_Subname_list!$N$3:$N$22),0)),"Other")</f>
        <v>Battery</v>
      </c>
      <c r="T452" s="10">
        <f>IF(J452=Queue_Subname_list!$L$9,MIN(M452,P452),0)+IF(K452=Queue_Subname_list!$L$9,MIN(N452,P452),0)+IF(L452=Queue_Subname_list!$L$9,MIN(O452,P452),0)</f>
        <v>300</v>
      </c>
      <c r="U452" s="10">
        <f>IF(J452=Queue_Subname_list!$L$4,MIN(M452,P452),0)+IF(K452=Queue_Subname_list!$L$4,MIN(N452,P452),0)+IF(L452=Queue_Subname_list!$L$4,MIN(O452,P452),0)</f>
        <v>0</v>
      </c>
      <c r="V452" s="10">
        <f>IF(Q452="Energy Only",0,IF(S452="Wind Turbine",MIN(U452,P452),IF(OR(S452="Wind-Hybrid", S452="Wind-Solar-Hybrid"),MIN(MAX(P452-T452,0)/INDEX(Queue_Subname_list!$R$6:$T$6,1,MATCH(AH452,Queue_Subname_list!$R$4:$T$4,0)),U452),0)))</f>
        <v>0</v>
      </c>
      <c r="W452" s="10">
        <f t="shared" si="31"/>
        <v>0</v>
      </c>
      <c r="X452" s="10">
        <f>IF(AND(S452="Offshore Wind",OR(Q452="Full Capacity",Q452="Partial Capacity")),IF(J452=Queue_Subname_list!$L$5,M452,0)+IF(K452=Queue_Subname_list!$L$5,N452,0),0)</f>
        <v>0</v>
      </c>
      <c r="Y452" s="10">
        <f>IF(AND(S452="Offshore Wind",Q452="Energy Only"),IF(J452=Queue_Subname_list!$L$5,M452,0)+IF(K452=Queue_Subname_list!$L$5,N452,0),0)</f>
        <v>0</v>
      </c>
      <c r="Z452" s="10">
        <f>IF(J452=Queue_Subname_list!$L$8,MIN(M452,P452),0)+IF(K452=Queue_Subname_list!$L$8,MIN(N452,P452),0)+IF(L452=Queue_Subname_list!$L$8,MIN(O452,P452),0)</f>
        <v>0</v>
      </c>
      <c r="AA452" s="10">
        <f>IF(Q452="Energy Only",0,IF(S452="Solar",MIN(Z452,P452),IF(S452="Solar-Hybrid",MIN(MAX(P452-T452,0)/INDEX(Queue_Subname_list!$R$5:$T$5,1,MATCH(AH452,Queue_Subname_list!$R$4:$T$4,0)),MAX(P452-T452*0.5,0)/INDEX(Queue_Subname_list!$U$5:$W$5,1,MATCH(AH452,Queue_Subname_list!$U$4:$W$4,0)),Z452),0)))</f>
        <v>0</v>
      </c>
      <c r="AB452" s="10">
        <f t="shared" si="32"/>
        <v>0</v>
      </c>
      <c r="AC452" s="10">
        <f>IF(J452=Queue_Subname_list!$L$3,MIN(M452,P452),0)+IF(K452=Queue_Subname_list!$L$3,MIN(N452,P452),0)+IF(L452=Queue_Subname_list!$L$3,MIN(O452,P452),0)</f>
        <v>0</v>
      </c>
      <c r="AD452" s="10">
        <f t="shared" si="33"/>
        <v>0</v>
      </c>
      <c r="AE452" s="10" t="s">
        <v>121</v>
      </c>
      <c r="AF452" s="10" t="s">
        <v>55</v>
      </c>
      <c r="AG452" s="10" t="s">
        <v>71</v>
      </c>
      <c r="AH452" s="10" t="str">
        <f t="shared" si="34"/>
        <v>SCE</v>
      </c>
      <c r="AI452" s="12" t="s">
        <v>952</v>
      </c>
      <c r="AJ452" s="12" t="str">
        <f>IFERROR(INDEX(Queue_Subname_list!$B$2:$B$598,MATCH($AI452,Queue_Subname_list!$A$2:$A$598,0),1),"not found")</f>
        <v>Antelope</v>
      </c>
      <c r="AK452" s="12">
        <f>IFERROR(INDEX(Queue_Subname_list!$C$2:$C$598,MATCH($AI452,Queue_Subname_list!$A$2:$A$598,0),1),"not found")</f>
        <v>230</v>
      </c>
      <c r="AL452" s="12" cm="1">
        <f t="array" ref="AL452">IFERROR(MATCH(1,($AJ452=Substation_Info!$B$5:$B$322)*($AK452=Substation_Info!$C$5:$C$322),0),"notfound")</f>
        <v>5</v>
      </c>
      <c r="AM452" s="12">
        <f>IF($AL452="notfound",IFERROR(INDEX(Queue_Subname_list!$D$2:$D$594,MATCH($AI452,Queue_Subname_list!$A$2:$A$594,0),1),"not found"),0)</f>
        <v>0</v>
      </c>
      <c r="AN452" s="12">
        <f>IF($AL452="notfound",IFERROR(INDEX(Queue_Subname_list!$E$2:$E$594,MATCH($AI452,Queue_Subname_list!$A$2:$A$594,0),1),"not found"),0)</f>
        <v>0</v>
      </c>
      <c r="AO452" s="12" t="str" cm="1">
        <f t="array" ref="AO452">IF(AM452=0, "N/A",IFERROR(MATCH(1,($AM452=Substation_Info!$B$5:$B$322)*($AN452=Substation_Info!$C$5:$C$322),0),"notfound"))</f>
        <v>N/A</v>
      </c>
      <c r="AP452" s="12">
        <f t="shared" si="35"/>
        <v>1</v>
      </c>
      <c r="AQ452" s="11">
        <v>45505.291666666701</v>
      </c>
      <c r="AR452" s="11">
        <v>45505.291666666701</v>
      </c>
      <c r="AS452" s="10" t="s">
        <v>82</v>
      </c>
      <c r="AT452" s="10"/>
      <c r="AU452" s="10"/>
      <c r="AV452" s="10" t="s">
        <v>82</v>
      </c>
      <c r="AW452" s="10"/>
    </row>
    <row r="453" spans="1:49" s="26" customFormat="1" ht="25" x14ac:dyDescent="0.25">
      <c r="A453" s="32" t="s">
        <v>953</v>
      </c>
      <c r="B453" s="10">
        <v>2065</v>
      </c>
      <c r="C453" s="11">
        <v>44287</v>
      </c>
      <c r="D453" s="11">
        <v>44301.291666666701</v>
      </c>
      <c r="E453" s="10" t="s">
        <v>49</v>
      </c>
      <c r="F453" s="10" t="s">
        <v>585</v>
      </c>
      <c r="G453" s="10" t="s">
        <v>74</v>
      </c>
      <c r="H453" s="10" t="s">
        <v>63</v>
      </c>
      <c r="I453" s="10"/>
      <c r="J453" s="10" t="s">
        <v>75</v>
      </c>
      <c r="K453" s="10" t="s">
        <v>70</v>
      </c>
      <c r="L453" s="10"/>
      <c r="M453" s="10">
        <v>508.67</v>
      </c>
      <c r="N453" s="10">
        <v>508.67</v>
      </c>
      <c r="O453" s="10"/>
      <c r="P453" s="10">
        <v>500</v>
      </c>
      <c r="Q453" s="10" t="s">
        <v>65</v>
      </c>
      <c r="R453" s="10" t="s">
        <v>53</v>
      </c>
      <c r="S453" s="10" t="str" cm="1">
        <f t="array" ref="S453">IFERROR(INDEX(Queue_Subname_list!$K$3:$K$22,MATCH(1,($J453=Queue_Subname_list!$L$3:$L$22)*($K453=Queue_Subname_list!$M$3:$M$22)*($L453=Queue_Subname_list!$N$3:$N$22),0)),"Other")</f>
        <v>Solar-Hybrid</v>
      </c>
      <c r="T453" s="10">
        <f>IF(J453=Queue_Subname_list!$L$9,MIN(M453,P453),0)+IF(K453=Queue_Subname_list!$L$9,MIN(N453,P453),0)+IF(L453=Queue_Subname_list!$L$9,MIN(O453,P453),0)</f>
        <v>500</v>
      </c>
      <c r="U453" s="10">
        <f>IF(J453=Queue_Subname_list!$L$4,MIN(M453,P453),0)+IF(K453=Queue_Subname_list!$L$4,MIN(N453,P453),0)+IF(L453=Queue_Subname_list!$L$4,MIN(O453,P453),0)</f>
        <v>0</v>
      </c>
      <c r="V453" s="10">
        <f>IF(Q453="Energy Only",0,IF(S453="Wind Turbine",MIN(U453,P453),IF(OR(S453="Wind-Hybrid", S453="Wind-Solar-Hybrid"),MIN(MAX(P453-T453,0)/INDEX(Queue_Subname_list!$R$6:$T$6,1,MATCH(AH453,Queue_Subname_list!$R$4:$T$4,0)),U453),0)))</f>
        <v>0</v>
      </c>
      <c r="W453" s="10">
        <f t="shared" ref="W453:W516" si="36">U453-V453</f>
        <v>0</v>
      </c>
      <c r="X453" s="10">
        <f>IF(AND(S453="Offshore Wind",OR(Q453="Full Capacity",Q453="Partial Capacity")),IF(J453=Queue_Subname_list!$L$5,M453,0)+IF(K453=Queue_Subname_list!$L$5,N453,0),0)</f>
        <v>0</v>
      </c>
      <c r="Y453" s="10">
        <f>IF(AND(S453="Offshore Wind",Q453="Energy Only"),IF(J453=Queue_Subname_list!$L$5,M453,0)+IF(K453=Queue_Subname_list!$L$5,N453,0),0)</f>
        <v>0</v>
      </c>
      <c r="Z453" s="10">
        <f>IF(J453=Queue_Subname_list!$L$8,MIN(M453,P453),0)+IF(K453=Queue_Subname_list!$L$8,MIN(N453,P453),0)+IF(L453=Queue_Subname_list!$L$8,MIN(O453,P453),0)</f>
        <v>500</v>
      </c>
      <c r="AA453" s="10">
        <f>IF(Q453="Energy Only",0,IF(S453="Solar",MIN(Z453,P453),IF(S453="Solar-Hybrid",MIN(MAX(P453-T453,0)/INDEX(Queue_Subname_list!$R$5:$T$5,1,MATCH(AH453,Queue_Subname_list!$R$4:$T$4,0)),MAX(P453-T453*0.5,0)/INDEX(Queue_Subname_list!$U$5:$W$5,1,MATCH(AH453,Queue_Subname_list!$U$4:$W$4,0)),Z453),0)))</f>
        <v>0</v>
      </c>
      <c r="AB453" s="10">
        <f t="shared" ref="AB453:AB516" si="37">Z453-AA453</f>
        <v>500</v>
      </c>
      <c r="AC453" s="10">
        <f>IF(J453=Queue_Subname_list!$L$3,MIN(M453,P453),0)+IF(K453=Queue_Subname_list!$L$3,MIN(N453,P453),0)+IF(L453=Queue_Subname_list!$L$3,MIN(O453,P453),0)</f>
        <v>0</v>
      </c>
      <c r="AD453" s="10">
        <f t="shared" ref="AD453:AD516" si="38">IF(S453="LDES",P453,0)</f>
        <v>0</v>
      </c>
      <c r="AE453" s="10" t="s">
        <v>101</v>
      </c>
      <c r="AF453" s="10" t="s">
        <v>55</v>
      </c>
      <c r="AG453" s="10" t="s">
        <v>71</v>
      </c>
      <c r="AH453" s="10" t="str">
        <f t="shared" ref="AH453:AH516" si="39">IF(OR(AG453="SDGE",AG453="SCE",AG453="PGAE"),AG453,"SCE")</f>
        <v>SCE</v>
      </c>
      <c r="AI453" s="12" t="s">
        <v>954</v>
      </c>
      <c r="AJ453" s="12" t="str">
        <f>IFERROR(INDEX(Queue_Subname_list!$B$2:$B$598,MATCH($AI453,Queue_Subname_list!$A$2:$A$598,0),1),"not found")</f>
        <v>Windhub</v>
      </c>
      <c r="AK453" s="12">
        <f>IFERROR(INDEX(Queue_Subname_list!$C$2:$C$598,MATCH($AI453,Queue_Subname_list!$A$2:$A$598,0),1),"not found")</f>
        <v>500</v>
      </c>
      <c r="AL453" s="12" cm="1">
        <f t="array" ref="AL453">IFERROR(MATCH(1,($AJ453=Substation_Info!$B$5:$B$322)*($AK453=Substation_Info!$C$5:$C$322),0),"notfound")</f>
        <v>315</v>
      </c>
      <c r="AM453" s="12">
        <f>IF($AL453="notfound",IFERROR(INDEX(Queue_Subname_list!$D$2:$D$594,MATCH($AI453,Queue_Subname_list!$A$2:$A$594,0),1),"not found"),0)</f>
        <v>0</v>
      </c>
      <c r="AN453" s="12">
        <f>IF($AL453="notfound",IFERROR(INDEX(Queue_Subname_list!$E$2:$E$594,MATCH($AI453,Queue_Subname_list!$A$2:$A$594,0),1),"not found"),0)</f>
        <v>0</v>
      </c>
      <c r="AO453" s="12" t="str" cm="1">
        <f t="array" ref="AO453">IF(AM453=0, "N/A",IFERROR(MATCH(1,($AM453=Substation_Info!$B$5:$B$322)*($AN453=Substation_Info!$C$5:$C$322),0),"notfound"))</f>
        <v>N/A</v>
      </c>
      <c r="AP453" s="12">
        <f t="shared" ref="AP453:AP516" si="40">IF(AND(AL453="notfound",OR(AO453="not found",AO453="N/A"))=TRUE,0,1)</f>
        <v>1</v>
      </c>
      <c r="AQ453" s="11">
        <v>45869.291666666701</v>
      </c>
      <c r="AR453" s="11">
        <v>45869.291666666701</v>
      </c>
      <c r="AS453" s="10" t="s">
        <v>82</v>
      </c>
      <c r="AT453" s="10"/>
      <c r="AU453" s="10"/>
      <c r="AV453" s="10" t="s">
        <v>82</v>
      </c>
      <c r="AW453" s="10"/>
    </row>
    <row r="454" spans="1:49" s="26" customFormat="1" ht="25" x14ac:dyDescent="0.25">
      <c r="A454" s="32" t="s">
        <v>955</v>
      </c>
      <c r="B454" s="10">
        <v>2066</v>
      </c>
      <c r="C454" s="11">
        <v>44292</v>
      </c>
      <c r="D454" s="11">
        <v>44301.291666666701</v>
      </c>
      <c r="E454" s="10" t="s">
        <v>49</v>
      </c>
      <c r="F454" s="10" t="s">
        <v>585</v>
      </c>
      <c r="G454" s="10" t="s">
        <v>63</v>
      </c>
      <c r="H454" s="10"/>
      <c r="I454" s="10"/>
      <c r="J454" s="10" t="s">
        <v>70</v>
      </c>
      <c r="K454" s="10"/>
      <c r="L454" s="10"/>
      <c r="M454" s="10">
        <v>504.8</v>
      </c>
      <c r="N454" s="10"/>
      <c r="O454" s="10"/>
      <c r="P454" s="10">
        <v>500</v>
      </c>
      <c r="Q454" s="10" t="s">
        <v>65</v>
      </c>
      <c r="R454" s="10"/>
      <c r="S454" s="10" t="str" cm="1">
        <f t="array" ref="S454">IFERROR(INDEX(Queue_Subname_list!$K$3:$K$22,MATCH(1,($J454=Queue_Subname_list!$L$3:$L$22)*($K454=Queue_Subname_list!$M$3:$M$22)*($L454=Queue_Subname_list!$N$3:$N$22),0)),"Other")</f>
        <v>Battery</v>
      </c>
      <c r="T454" s="10">
        <f>IF(J454=Queue_Subname_list!$L$9,MIN(M454,P454),0)+IF(K454=Queue_Subname_list!$L$9,MIN(N454,P454),0)+IF(L454=Queue_Subname_list!$L$9,MIN(O454,P454),0)</f>
        <v>500</v>
      </c>
      <c r="U454" s="10">
        <f>IF(J454=Queue_Subname_list!$L$4,MIN(M454,P454),0)+IF(K454=Queue_Subname_list!$L$4,MIN(N454,P454),0)+IF(L454=Queue_Subname_list!$L$4,MIN(O454,P454),0)</f>
        <v>0</v>
      </c>
      <c r="V454" s="10">
        <f>IF(Q454="Energy Only",0,IF(S454="Wind Turbine",MIN(U454,P454),IF(OR(S454="Wind-Hybrid", S454="Wind-Solar-Hybrid"),MIN(MAX(P454-T454,0)/INDEX(Queue_Subname_list!$R$6:$T$6,1,MATCH(AH454,Queue_Subname_list!$R$4:$T$4,0)),U454),0)))</f>
        <v>0</v>
      </c>
      <c r="W454" s="10">
        <f t="shared" si="36"/>
        <v>0</v>
      </c>
      <c r="X454" s="10">
        <f>IF(AND(S454="Offshore Wind",OR(Q454="Full Capacity",Q454="Partial Capacity")),IF(J454=Queue_Subname_list!$L$5,M454,0)+IF(K454=Queue_Subname_list!$L$5,N454,0),0)</f>
        <v>0</v>
      </c>
      <c r="Y454" s="10">
        <f>IF(AND(S454="Offshore Wind",Q454="Energy Only"),IF(J454=Queue_Subname_list!$L$5,M454,0)+IF(K454=Queue_Subname_list!$L$5,N454,0),0)</f>
        <v>0</v>
      </c>
      <c r="Z454" s="10">
        <f>IF(J454=Queue_Subname_list!$L$8,MIN(M454,P454),0)+IF(K454=Queue_Subname_list!$L$8,MIN(N454,P454),0)+IF(L454=Queue_Subname_list!$L$8,MIN(O454,P454),0)</f>
        <v>0</v>
      </c>
      <c r="AA454" s="10">
        <f>IF(Q454="Energy Only",0,IF(S454="Solar",MIN(Z454,P454),IF(S454="Solar-Hybrid",MIN(MAX(P454-T454,0)/INDEX(Queue_Subname_list!$R$5:$T$5,1,MATCH(AH454,Queue_Subname_list!$R$4:$T$4,0)),MAX(P454-T454*0.5,0)/INDEX(Queue_Subname_list!$U$5:$W$5,1,MATCH(AH454,Queue_Subname_list!$U$4:$W$4,0)),Z454),0)))</f>
        <v>0</v>
      </c>
      <c r="AB454" s="10">
        <f t="shared" si="37"/>
        <v>0</v>
      </c>
      <c r="AC454" s="10">
        <f>IF(J454=Queue_Subname_list!$L$3,MIN(M454,P454),0)+IF(K454=Queue_Subname_list!$L$3,MIN(N454,P454),0)+IF(L454=Queue_Subname_list!$L$3,MIN(O454,P454),0)</f>
        <v>0</v>
      </c>
      <c r="AD454" s="10">
        <f t="shared" si="38"/>
        <v>0</v>
      </c>
      <c r="AE454" s="10" t="s">
        <v>417</v>
      </c>
      <c r="AF454" s="10" t="s">
        <v>55</v>
      </c>
      <c r="AG454" s="10" t="s">
        <v>71</v>
      </c>
      <c r="AH454" s="10" t="str">
        <f t="shared" si="39"/>
        <v>SCE</v>
      </c>
      <c r="AI454" s="12" t="s">
        <v>418</v>
      </c>
      <c r="AJ454" s="12" t="str">
        <f>IFERROR(INDEX(Queue_Subname_list!$B$2:$B$598,MATCH($AI454,Queue_Subname_list!$A$2:$A$598,0),1),"not found")</f>
        <v>Moorpark</v>
      </c>
      <c r="AK454" s="12">
        <f>IFERROR(INDEX(Queue_Subname_list!$C$2:$C$598,MATCH($AI454,Queue_Subname_list!$A$2:$A$598,0),1),"not found")</f>
        <v>230</v>
      </c>
      <c r="AL454" s="12" cm="1">
        <f t="array" ref="AL454">IFERROR(MATCH(1,($AJ454=Substation_Info!$B$5:$B$322)*($AK454=Substation_Info!$C$5:$C$322),0),"notfound")</f>
        <v>180</v>
      </c>
      <c r="AM454" s="12">
        <f>IF($AL454="notfound",IFERROR(INDEX(Queue_Subname_list!$D$2:$D$594,MATCH($AI454,Queue_Subname_list!$A$2:$A$594,0),1),"not found"),0)</f>
        <v>0</v>
      </c>
      <c r="AN454" s="12">
        <f>IF($AL454="notfound",IFERROR(INDEX(Queue_Subname_list!$E$2:$E$594,MATCH($AI454,Queue_Subname_list!$A$2:$A$594,0),1),"not found"),0)</f>
        <v>0</v>
      </c>
      <c r="AO454" s="12" t="str" cm="1">
        <f t="array" ref="AO454">IF(AM454=0, "N/A",IFERROR(MATCH(1,($AM454=Substation_Info!$B$5:$B$322)*($AN454=Substation_Info!$C$5:$C$322),0),"notfound"))</f>
        <v>N/A</v>
      </c>
      <c r="AP454" s="12">
        <f t="shared" si="40"/>
        <v>1</v>
      </c>
      <c r="AQ454" s="11">
        <v>45505.291666666701</v>
      </c>
      <c r="AR454" s="11">
        <v>45505.291666666701</v>
      </c>
      <c r="AS454" s="10" t="s">
        <v>82</v>
      </c>
      <c r="AT454" s="10"/>
      <c r="AU454" s="10"/>
      <c r="AV454" s="10" t="s">
        <v>82</v>
      </c>
      <c r="AW454" s="10"/>
    </row>
    <row r="455" spans="1:49" s="26" customFormat="1" ht="25" x14ac:dyDescent="0.25">
      <c r="A455" s="32" t="s">
        <v>956</v>
      </c>
      <c r="B455" s="10">
        <v>2068</v>
      </c>
      <c r="C455" s="11">
        <v>44293</v>
      </c>
      <c r="D455" s="11">
        <v>44301.291666666701</v>
      </c>
      <c r="E455" s="10" t="s">
        <v>49</v>
      </c>
      <c r="F455" s="10" t="s">
        <v>585</v>
      </c>
      <c r="G455" s="10" t="s">
        <v>63</v>
      </c>
      <c r="H455" s="10"/>
      <c r="I455" s="10"/>
      <c r="J455" s="10" t="s">
        <v>70</v>
      </c>
      <c r="K455" s="10"/>
      <c r="L455" s="10"/>
      <c r="M455" s="10">
        <v>152.1</v>
      </c>
      <c r="N455" s="10"/>
      <c r="O455" s="10"/>
      <c r="P455" s="10">
        <v>150</v>
      </c>
      <c r="Q455" s="10" t="s">
        <v>65</v>
      </c>
      <c r="R455" s="10"/>
      <c r="S455" s="10" t="str" cm="1">
        <f t="array" ref="S455">IFERROR(INDEX(Queue_Subname_list!$K$3:$K$22,MATCH(1,($J455=Queue_Subname_list!$L$3:$L$22)*($K455=Queue_Subname_list!$M$3:$M$22)*($L455=Queue_Subname_list!$N$3:$N$22),0)),"Other")</f>
        <v>Battery</v>
      </c>
      <c r="T455" s="10">
        <f>IF(J455=Queue_Subname_list!$L$9,MIN(M455,P455),0)+IF(K455=Queue_Subname_list!$L$9,MIN(N455,P455),0)+IF(L455=Queue_Subname_list!$L$9,MIN(O455,P455),0)</f>
        <v>150</v>
      </c>
      <c r="U455" s="10">
        <f>IF(J455=Queue_Subname_list!$L$4,MIN(M455,P455),0)+IF(K455=Queue_Subname_list!$L$4,MIN(N455,P455),0)+IF(L455=Queue_Subname_list!$L$4,MIN(O455,P455),0)</f>
        <v>0</v>
      </c>
      <c r="V455" s="10">
        <f>IF(Q455="Energy Only",0,IF(S455="Wind Turbine",MIN(U455,P455),IF(OR(S455="Wind-Hybrid", S455="Wind-Solar-Hybrid"),MIN(MAX(P455-T455,0)/INDEX(Queue_Subname_list!$R$6:$T$6,1,MATCH(AH455,Queue_Subname_list!$R$4:$T$4,0)),U455),0)))</f>
        <v>0</v>
      </c>
      <c r="W455" s="10">
        <f t="shared" si="36"/>
        <v>0</v>
      </c>
      <c r="X455" s="10">
        <f>IF(AND(S455="Offshore Wind",OR(Q455="Full Capacity",Q455="Partial Capacity")),IF(J455=Queue_Subname_list!$L$5,M455,0)+IF(K455=Queue_Subname_list!$L$5,N455,0),0)</f>
        <v>0</v>
      </c>
      <c r="Y455" s="10">
        <f>IF(AND(S455="Offshore Wind",Q455="Energy Only"),IF(J455=Queue_Subname_list!$L$5,M455,0)+IF(K455=Queue_Subname_list!$L$5,N455,0),0)</f>
        <v>0</v>
      </c>
      <c r="Z455" s="10">
        <f>IF(J455=Queue_Subname_list!$L$8,MIN(M455,P455),0)+IF(K455=Queue_Subname_list!$L$8,MIN(N455,P455),0)+IF(L455=Queue_Subname_list!$L$8,MIN(O455,P455),0)</f>
        <v>0</v>
      </c>
      <c r="AA455" s="10">
        <f>IF(Q455="Energy Only",0,IF(S455="Solar",MIN(Z455,P455),IF(S455="Solar-Hybrid",MIN(MAX(P455-T455,0)/INDEX(Queue_Subname_list!$R$5:$T$5,1,MATCH(AH455,Queue_Subname_list!$R$4:$T$4,0)),MAX(P455-T455*0.5,0)/INDEX(Queue_Subname_list!$U$5:$W$5,1,MATCH(AH455,Queue_Subname_list!$U$4:$W$4,0)),Z455),0)))</f>
        <v>0</v>
      </c>
      <c r="AB455" s="10">
        <f t="shared" si="37"/>
        <v>0</v>
      </c>
      <c r="AC455" s="10">
        <f>IF(J455=Queue_Subname_list!$L$3,MIN(M455,P455),0)+IF(K455=Queue_Subname_list!$L$3,MIN(N455,P455),0)+IF(L455=Queue_Subname_list!$L$3,MIN(O455,P455),0)</f>
        <v>0</v>
      </c>
      <c r="AD455" s="10">
        <f t="shared" si="38"/>
        <v>0</v>
      </c>
      <c r="AE455" s="10" t="s">
        <v>195</v>
      </c>
      <c r="AF455" s="10" t="s">
        <v>55</v>
      </c>
      <c r="AG455" s="10" t="s">
        <v>71</v>
      </c>
      <c r="AH455" s="10" t="str">
        <f t="shared" si="39"/>
        <v>SCE</v>
      </c>
      <c r="AI455" s="12" t="s">
        <v>944</v>
      </c>
      <c r="AJ455" s="12" t="str">
        <f>IFERROR(INDEX(Queue_Subname_list!$B$2:$B$598,MATCH($AI455,Queue_Subname_list!$A$2:$A$598,0),1),"not found")</f>
        <v>Rector</v>
      </c>
      <c r="AK455" s="12">
        <f>IFERROR(INDEX(Queue_Subname_list!$C$2:$C$598,MATCH($AI455,Queue_Subname_list!$A$2:$A$598,0),1),"not found")</f>
        <v>230</v>
      </c>
      <c r="AL455" s="12" cm="1">
        <f t="array" ref="AL455">IFERROR(MATCH(1,($AJ455=Substation_Info!$B$5:$B$322)*($AK455=Substation_Info!$C$5:$C$322),0),"notfound")</f>
        <v>225</v>
      </c>
      <c r="AM455" s="12">
        <f>IF($AL455="notfound",IFERROR(INDEX(Queue_Subname_list!$D$2:$D$594,MATCH($AI455,Queue_Subname_list!$A$2:$A$594,0),1),"not found"),0)</f>
        <v>0</v>
      </c>
      <c r="AN455" s="12">
        <f>IF($AL455="notfound",IFERROR(INDEX(Queue_Subname_list!$E$2:$E$594,MATCH($AI455,Queue_Subname_list!$A$2:$A$594,0),1),"not found"),0)</f>
        <v>0</v>
      </c>
      <c r="AO455" s="12" t="str" cm="1">
        <f t="array" ref="AO455">IF(AM455=0, "N/A",IFERROR(MATCH(1,($AM455=Substation_Info!$B$5:$B$322)*($AN455=Substation_Info!$C$5:$C$322),0),"notfound"))</f>
        <v>N/A</v>
      </c>
      <c r="AP455" s="12">
        <f t="shared" si="40"/>
        <v>1</v>
      </c>
      <c r="AQ455" s="11">
        <v>46006.333333333299</v>
      </c>
      <c r="AR455" s="11">
        <v>46006.333333333299</v>
      </c>
      <c r="AS455" s="10" t="s">
        <v>82</v>
      </c>
      <c r="AT455" s="10"/>
      <c r="AU455" s="10"/>
      <c r="AV455" s="10" t="s">
        <v>82</v>
      </c>
      <c r="AW455" s="10"/>
    </row>
    <row r="456" spans="1:49" s="26" customFormat="1" ht="25" x14ac:dyDescent="0.25">
      <c r="A456" s="32" t="s">
        <v>957</v>
      </c>
      <c r="B456" s="10">
        <v>2073</v>
      </c>
      <c r="C456" s="11">
        <v>44295</v>
      </c>
      <c r="D456" s="11">
        <v>44301.291666666701</v>
      </c>
      <c r="E456" s="10" t="s">
        <v>49</v>
      </c>
      <c r="F456" s="10" t="s">
        <v>585</v>
      </c>
      <c r="G456" s="10" t="s">
        <v>63</v>
      </c>
      <c r="H456" s="10"/>
      <c r="I456" s="10"/>
      <c r="J456" s="10" t="s">
        <v>70</v>
      </c>
      <c r="K456" s="10"/>
      <c r="L456" s="10"/>
      <c r="M456" s="10">
        <v>79.474000000000004</v>
      </c>
      <c r="N456" s="10"/>
      <c r="O456" s="10"/>
      <c r="P456" s="10">
        <v>79</v>
      </c>
      <c r="Q456" s="10" t="s">
        <v>65</v>
      </c>
      <c r="R456" s="10"/>
      <c r="S456" s="10" t="str" cm="1">
        <f t="array" ref="S456">IFERROR(INDEX(Queue_Subname_list!$K$3:$K$22,MATCH(1,($J456=Queue_Subname_list!$L$3:$L$22)*($K456=Queue_Subname_list!$M$3:$M$22)*($L456=Queue_Subname_list!$N$3:$N$22),0)),"Other")</f>
        <v>Battery</v>
      </c>
      <c r="T456" s="10">
        <f>IF(J456=Queue_Subname_list!$L$9,MIN(M456,P456),0)+IF(K456=Queue_Subname_list!$L$9,MIN(N456,P456),0)+IF(L456=Queue_Subname_list!$L$9,MIN(O456,P456),0)</f>
        <v>79</v>
      </c>
      <c r="U456" s="10">
        <f>IF(J456=Queue_Subname_list!$L$4,MIN(M456,P456),0)+IF(K456=Queue_Subname_list!$L$4,MIN(N456,P456),0)+IF(L456=Queue_Subname_list!$L$4,MIN(O456,P456),0)</f>
        <v>0</v>
      </c>
      <c r="V456" s="10">
        <f>IF(Q456="Energy Only",0,IF(S456="Wind Turbine",MIN(U456,P456),IF(OR(S456="Wind-Hybrid", S456="Wind-Solar-Hybrid"),MIN(MAX(P456-T456,0)/INDEX(Queue_Subname_list!$R$6:$T$6,1,MATCH(AH456,Queue_Subname_list!$R$4:$T$4,0)),U456),0)))</f>
        <v>0</v>
      </c>
      <c r="W456" s="10">
        <f t="shared" si="36"/>
        <v>0</v>
      </c>
      <c r="X456" s="10">
        <f>IF(AND(S456="Offshore Wind",OR(Q456="Full Capacity",Q456="Partial Capacity")),IF(J456=Queue_Subname_list!$L$5,M456,0)+IF(K456=Queue_Subname_list!$L$5,N456,0),0)</f>
        <v>0</v>
      </c>
      <c r="Y456" s="10">
        <f>IF(AND(S456="Offshore Wind",Q456="Energy Only"),IF(J456=Queue_Subname_list!$L$5,M456,0)+IF(K456=Queue_Subname_list!$L$5,N456,0),0)</f>
        <v>0</v>
      </c>
      <c r="Z456" s="10">
        <f>IF(J456=Queue_Subname_list!$L$8,MIN(M456,P456),0)+IF(K456=Queue_Subname_list!$L$8,MIN(N456,P456),0)+IF(L456=Queue_Subname_list!$L$8,MIN(O456,P456),0)</f>
        <v>0</v>
      </c>
      <c r="AA456" s="10">
        <f>IF(Q456="Energy Only",0,IF(S456="Solar",MIN(Z456,P456),IF(S456="Solar-Hybrid",MIN(MAX(P456-T456,0)/INDEX(Queue_Subname_list!$R$5:$T$5,1,MATCH(AH456,Queue_Subname_list!$R$4:$T$4,0)),MAX(P456-T456*0.5,0)/INDEX(Queue_Subname_list!$U$5:$W$5,1,MATCH(AH456,Queue_Subname_list!$U$4:$W$4,0)),Z456),0)))</f>
        <v>0</v>
      </c>
      <c r="AB456" s="10">
        <f t="shared" si="37"/>
        <v>0</v>
      </c>
      <c r="AC456" s="10">
        <f>IF(J456=Queue_Subname_list!$L$3,MIN(M456,P456),0)+IF(K456=Queue_Subname_list!$L$3,MIN(N456,P456),0)+IF(L456=Queue_Subname_list!$L$3,MIN(O456,P456),0)</f>
        <v>0</v>
      </c>
      <c r="AD456" s="10">
        <f t="shared" si="38"/>
        <v>0</v>
      </c>
      <c r="AE456" s="10" t="s">
        <v>121</v>
      </c>
      <c r="AF456" s="10" t="s">
        <v>55</v>
      </c>
      <c r="AG456" s="10" t="s">
        <v>71</v>
      </c>
      <c r="AH456" s="10" t="str">
        <f t="shared" si="39"/>
        <v>SCE</v>
      </c>
      <c r="AI456" s="12" t="s">
        <v>958</v>
      </c>
      <c r="AJ456" s="12" t="str">
        <f>IFERROR(INDEX(Queue_Subname_list!$B$2:$B$598,MATCH($AI456,Queue_Subname_list!$A$2:$A$598,0),1),"not found")</f>
        <v>Neenach</v>
      </c>
      <c r="AK456" s="12">
        <f>IFERROR(INDEX(Queue_Subname_list!$C$2:$C$598,MATCH($AI456,Queue_Subname_list!$A$2:$A$598,0),1),"not found")</f>
        <v>66</v>
      </c>
      <c r="AL456" s="12" t="str" cm="1">
        <f t="array" ref="AL456">IFERROR(MATCH(1,($AJ456=Substation_Info!$B$5:$B$322)*($AK456=Substation_Info!$C$5:$C$322),0),"notfound")</f>
        <v>notfound</v>
      </c>
      <c r="AM456" s="12">
        <f>IF($AL456="notfound",IFERROR(INDEX(Queue_Subname_list!$D$2:$D$594,MATCH($AI456,Queue_Subname_list!$A$2:$A$594,0),1),"not found"),0)</f>
        <v>0</v>
      </c>
      <c r="AN456" s="12">
        <f>IF($AL456="notfound",IFERROR(INDEX(Queue_Subname_list!$E$2:$E$594,MATCH($AI456,Queue_Subname_list!$A$2:$A$594,0),1),"not found"),0)</f>
        <v>0</v>
      </c>
      <c r="AO456" s="12" t="str" cm="1">
        <f t="array" ref="AO456">IF(AM456=0, "N/A",IFERROR(MATCH(1,($AM456=Substation_Info!$B$5:$B$322)*($AN456=Substation_Info!$C$5:$C$322),0),"notfound"))</f>
        <v>N/A</v>
      </c>
      <c r="AP456" s="12">
        <f t="shared" si="40"/>
        <v>0</v>
      </c>
      <c r="AQ456" s="11">
        <v>45383.291666666701</v>
      </c>
      <c r="AR456" s="11">
        <v>45383.291666666701</v>
      </c>
      <c r="AS456" s="10" t="s">
        <v>82</v>
      </c>
      <c r="AT456" s="10"/>
      <c r="AU456" s="10"/>
      <c r="AV456" s="10" t="s">
        <v>82</v>
      </c>
      <c r="AW456" s="10"/>
    </row>
    <row r="457" spans="1:49" s="26" customFormat="1" ht="25" x14ac:dyDescent="0.25">
      <c r="A457" s="32" t="s">
        <v>959</v>
      </c>
      <c r="B457" s="10">
        <v>2075</v>
      </c>
      <c r="C457" s="11">
        <v>44294</v>
      </c>
      <c r="D457" s="11">
        <v>44301.291666666701</v>
      </c>
      <c r="E457" s="10" t="s">
        <v>49</v>
      </c>
      <c r="F457" s="10" t="s">
        <v>585</v>
      </c>
      <c r="G457" s="10" t="s">
        <v>63</v>
      </c>
      <c r="H457" s="10" t="s">
        <v>74</v>
      </c>
      <c r="I457" s="10"/>
      <c r="J457" s="10" t="s">
        <v>70</v>
      </c>
      <c r="K457" s="10" t="s">
        <v>75</v>
      </c>
      <c r="L457" s="10"/>
      <c r="M457" s="10">
        <v>12</v>
      </c>
      <c r="N457" s="10">
        <v>37.799999999999997</v>
      </c>
      <c r="O457" s="10"/>
      <c r="P457" s="10">
        <v>20</v>
      </c>
      <c r="Q457" s="10" t="s">
        <v>65</v>
      </c>
      <c r="R457" s="10" t="s">
        <v>53</v>
      </c>
      <c r="S457" s="10" t="str" cm="1">
        <f t="array" ref="S457">IFERROR(INDEX(Queue_Subname_list!$K$3:$K$22,MATCH(1,($J457=Queue_Subname_list!$L$3:$L$22)*($K457=Queue_Subname_list!$M$3:$M$22)*($L457=Queue_Subname_list!$N$3:$N$22),0)),"Other")</f>
        <v>Solar-Hybrid</v>
      </c>
      <c r="T457" s="10">
        <f>IF(J457=Queue_Subname_list!$L$9,MIN(M457,P457),0)+IF(K457=Queue_Subname_list!$L$9,MIN(N457,P457),0)+IF(L457=Queue_Subname_list!$L$9,MIN(O457,P457),0)</f>
        <v>12</v>
      </c>
      <c r="U457" s="10">
        <f>IF(J457=Queue_Subname_list!$L$4,MIN(M457,P457),0)+IF(K457=Queue_Subname_list!$L$4,MIN(N457,P457),0)+IF(L457=Queue_Subname_list!$L$4,MIN(O457,P457),0)</f>
        <v>0</v>
      </c>
      <c r="V457" s="10">
        <f>IF(Q457="Energy Only",0,IF(S457="Wind Turbine",MIN(U457,P457),IF(OR(S457="Wind-Hybrid", S457="Wind-Solar-Hybrid"),MIN(MAX(P457-T457,0)/INDEX(Queue_Subname_list!$R$6:$T$6,1,MATCH(AH457,Queue_Subname_list!$R$4:$T$4,0)),U457),0)))</f>
        <v>0</v>
      </c>
      <c r="W457" s="10">
        <f t="shared" si="36"/>
        <v>0</v>
      </c>
      <c r="X457" s="10">
        <f>IF(AND(S457="Offshore Wind",OR(Q457="Full Capacity",Q457="Partial Capacity")),IF(J457=Queue_Subname_list!$L$5,M457,0)+IF(K457=Queue_Subname_list!$L$5,N457,0),0)</f>
        <v>0</v>
      </c>
      <c r="Y457" s="10">
        <f>IF(AND(S457="Offshore Wind",Q457="Energy Only"),IF(J457=Queue_Subname_list!$L$5,M457,0)+IF(K457=Queue_Subname_list!$L$5,N457,0),0)</f>
        <v>0</v>
      </c>
      <c r="Z457" s="10">
        <f>IF(J457=Queue_Subname_list!$L$8,MIN(M457,P457),0)+IF(K457=Queue_Subname_list!$L$8,MIN(N457,P457),0)+IF(L457=Queue_Subname_list!$L$8,MIN(O457,P457),0)</f>
        <v>20</v>
      </c>
      <c r="AA457" s="10">
        <f>IF(Q457="Energy Only",0,IF(S457="Solar",MIN(Z457,P457),IF(S457="Solar-Hybrid",MIN(MAX(P457-T457,0)/INDEX(Queue_Subname_list!$R$5:$T$5,1,MATCH(AH457,Queue_Subname_list!$R$4:$T$4,0)),MAX(P457-T457*0.5,0)/INDEX(Queue_Subname_list!$U$5:$W$5,1,MATCH(AH457,Queue_Subname_list!$U$4:$W$4,0)),Z457),0)))</f>
        <v>20</v>
      </c>
      <c r="AB457" s="10">
        <f t="shared" si="37"/>
        <v>0</v>
      </c>
      <c r="AC457" s="10">
        <f>IF(J457=Queue_Subname_list!$L$3,MIN(M457,P457),0)+IF(K457=Queue_Subname_list!$L$3,MIN(N457,P457),0)+IF(L457=Queue_Subname_list!$L$3,MIN(O457,P457),0)</f>
        <v>0</v>
      </c>
      <c r="AD457" s="10">
        <f t="shared" si="38"/>
        <v>0</v>
      </c>
      <c r="AE457" s="10" t="s">
        <v>121</v>
      </c>
      <c r="AF457" s="10" t="s">
        <v>55</v>
      </c>
      <c r="AG457" s="10" t="s">
        <v>71</v>
      </c>
      <c r="AH457" s="10" t="str">
        <f t="shared" si="39"/>
        <v>SCE</v>
      </c>
      <c r="AI457" s="12" t="s">
        <v>960</v>
      </c>
      <c r="AJ457" s="12" t="str">
        <f>IFERROR(INDEX(Queue_Subname_list!$B$2:$B$598,MATCH($AI457,Queue_Subname_list!$A$2:$A$598,0),1),"not found")</f>
        <v>Antelope</v>
      </c>
      <c r="AK457" s="12">
        <f>IFERROR(INDEX(Queue_Subname_list!$C$2:$C$598,MATCH($AI457,Queue_Subname_list!$A$2:$A$598,0),1),"not found")</f>
        <v>230</v>
      </c>
      <c r="AL457" s="12" cm="1">
        <f t="array" ref="AL457">IFERROR(MATCH(1,($AJ457=Substation_Info!$B$5:$B$322)*($AK457=Substation_Info!$C$5:$C$322),0),"notfound")</f>
        <v>5</v>
      </c>
      <c r="AM457" s="12">
        <f>IF($AL457="notfound",IFERROR(INDEX(Queue_Subname_list!$D$2:$D$594,MATCH($AI457,Queue_Subname_list!$A$2:$A$594,0),1),"not found"),0)</f>
        <v>0</v>
      </c>
      <c r="AN457" s="12">
        <f>IF($AL457="notfound",IFERROR(INDEX(Queue_Subname_list!$E$2:$E$594,MATCH($AI457,Queue_Subname_list!$A$2:$A$594,0),1),"not found"),0)</f>
        <v>0</v>
      </c>
      <c r="AO457" s="12" t="str" cm="1">
        <f t="array" ref="AO457">IF(AM457=0, "N/A",IFERROR(MATCH(1,($AM457=Substation_Info!$B$5:$B$322)*($AN457=Substation_Info!$C$5:$C$322),0),"notfound"))</f>
        <v>N/A</v>
      </c>
      <c r="AP457" s="12">
        <f t="shared" si="40"/>
        <v>1</v>
      </c>
      <c r="AQ457" s="11">
        <v>45275.333333333299</v>
      </c>
      <c r="AR457" s="11">
        <v>45275.333333333299</v>
      </c>
      <c r="AS457" s="10" t="s">
        <v>82</v>
      </c>
      <c r="AT457" s="10"/>
      <c r="AU457" s="10"/>
      <c r="AV457" s="10" t="s">
        <v>82</v>
      </c>
      <c r="AW457" s="10"/>
    </row>
    <row r="458" spans="1:49" s="26" customFormat="1" ht="25" x14ac:dyDescent="0.25">
      <c r="A458" s="32" t="s">
        <v>961</v>
      </c>
      <c r="B458" s="10">
        <v>2078</v>
      </c>
      <c r="C458" s="11">
        <v>44295</v>
      </c>
      <c r="D458" s="11">
        <v>44301.291666666701</v>
      </c>
      <c r="E458" s="10" t="s">
        <v>49</v>
      </c>
      <c r="F458" s="10" t="s">
        <v>585</v>
      </c>
      <c r="G458" s="10" t="s">
        <v>74</v>
      </c>
      <c r="H458" s="10" t="s">
        <v>63</v>
      </c>
      <c r="I458" s="10"/>
      <c r="J458" s="10" t="s">
        <v>75</v>
      </c>
      <c r="K458" s="10" t="s">
        <v>70</v>
      </c>
      <c r="L458" s="10"/>
      <c r="M458" s="10">
        <v>372.3</v>
      </c>
      <c r="N458" s="10">
        <v>225</v>
      </c>
      <c r="O458" s="10"/>
      <c r="P458" s="10">
        <v>350</v>
      </c>
      <c r="Q458" s="10" t="s">
        <v>65</v>
      </c>
      <c r="R458" s="10" t="s">
        <v>53</v>
      </c>
      <c r="S458" s="10" t="str" cm="1">
        <f t="array" ref="S458">IFERROR(INDEX(Queue_Subname_list!$K$3:$K$22,MATCH(1,($J458=Queue_Subname_list!$L$3:$L$22)*($K458=Queue_Subname_list!$M$3:$M$22)*($L458=Queue_Subname_list!$N$3:$N$22),0)),"Other")</f>
        <v>Solar-Hybrid</v>
      </c>
      <c r="T458" s="10">
        <f>IF(J458=Queue_Subname_list!$L$9,MIN(M458,P458),0)+IF(K458=Queue_Subname_list!$L$9,MIN(N458,P458),0)+IF(L458=Queue_Subname_list!$L$9,MIN(O458,P458),0)</f>
        <v>225</v>
      </c>
      <c r="U458" s="10">
        <f>IF(J458=Queue_Subname_list!$L$4,MIN(M458,P458),0)+IF(K458=Queue_Subname_list!$L$4,MIN(N458,P458),0)+IF(L458=Queue_Subname_list!$L$4,MIN(O458,P458),0)</f>
        <v>0</v>
      </c>
      <c r="V458" s="10">
        <f>IF(Q458="Energy Only",0,IF(S458="Wind Turbine",MIN(U458,P458),IF(OR(S458="Wind-Hybrid", S458="Wind-Solar-Hybrid"),MIN(MAX(P458-T458,0)/INDEX(Queue_Subname_list!$R$6:$T$6,1,MATCH(AH458,Queue_Subname_list!$R$4:$T$4,0)),U458),0)))</f>
        <v>0</v>
      </c>
      <c r="W458" s="10">
        <f t="shared" si="36"/>
        <v>0</v>
      </c>
      <c r="X458" s="10">
        <f>IF(AND(S458="Offshore Wind",OR(Q458="Full Capacity",Q458="Partial Capacity")),IF(J458=Queue_Subname_list!$L$5,M458,0)+IF(K458=Queue_Subname_list!$L$5,N458,0),0)</f>
        <v>0</v>
      </c>
      <c r="Y458" s="10">
        <f>IF(AND(S458="Offshore Wind",Q458="Energy Only"),IF(J458=Queue_Subname_list!$L$5,M458,0)+IF(K458=Queue_Subname_list!$L$5,N458,0),0)</f>
        <v>0</v>
      </c>
      <c r="Z458" s="10">
        <f>IF(J458=Queue_Subname_list!$L$8,MIN(M458,P458),0)+IF(K458=Queue_Subname_list!$L$8,MIN(N458,P458),0)+IF(L458=Queue_Subname_list!$L$8,MIN(O458,P458),0)</f>
        <v>350</v>
      </c>
      <c r="AA458" s="10">
        <f>IF(Q458="Energy Only",0,IF(S458="Solar",MIN(Z458,P458),IF(S458="Solar-Hybrid",MIN(MAX(P458-T458,0)/INDEX(Queue_Subname_list!$R$5:$T$5,1,MATCH(AH458,Queue_Subname_list!$R$4:$T$4,0)),MAX(P458-T458*0.5,0)/INDEX(Queue_Subname_list!$U$5:$W$5,1,MATCH(AH458,Queue_Subname_list!$U$4:$W$4,0)),Z458),0)))</f>
        <v>350</v>
      </c>
      <c r="AB458" s="10">
        <f t="shared" si="37"/>
        <v>0</v>
      </c>
      <c r="AC458" s="10">
        <f>IF(J458=Queue_Subname_list!$L$3,MIN(M458,P458),0)+IF(K458=Queue_Subname_list!$L$3,MIN(N458,P458),0)+IF(L458=Queue_Subname_list!$L$3,MIN(O458,P458),0)</f>
        <v>0</v>
      </c>
      <c r="AD458" s="10">
        <f t="shared" si="38"/>
        <v>0</v>
      </c>
      <c r="AE458" s="10" t="s">
        <v>101</v>
      </c>
      <c r="AF458" s="10" t="s">
        <v>55</v>
      </c>
      <c r="AG458" s="10" t="s">
        <v>71</v>
      </c>
      <c r="AH458" s="10" t="str">
        <f t="shared" si="39"/>
        <v>SCE</v>
      </c>
      <c r="AI458" s="12" t="s">
        <v>426</v>
      </c>
      <c r="AJ458" s="12" t="str">
        <f>IFERROR(INDEX(Queue_Subname_list!$B$2:$B$598,MATCH($AI458,Queue_Subname_list!$A$2:$A$598,0),1),"not found")</f>
        <v>Windhub</v>
      </c>
      <c r="AK458" s="12">
        <f>IFERROR(INDEX(Queue_Subname_list!$C$2:$C$598,MATCH($AI458,Queue_Subname_list!$A$2:$A$598,0),1),"not found")</f>
        <v>500</v>
      </c>
      <c r="AL458" s="12" cm="1">
        <f t="array" ref="AL458">IFERROR(MATCH(1,($AJ458=Substation_Info!$B$5:$B$322)*($AK458=Substation_Info!$C$5:$C$322),0),"notfound")</f>
        <v>315</v>
      </c>
      <c r="AM458" s="12">
        <f>IF($AL458="notfound",IFERROR(INDEX(Queue_Subname_list!$D$2:$D$594,MATCH($AI458,Queue_Subname_list!$A$2:$A$594,0),1),"not found"),0)</f>
        <v>0</v>
      </c>
      <c r="AN458" s="12">
        <f>IF($AL458="notfound",IFERROR(INDEX(Queue_Subname_list!$E$2:$E$594,MATCH($AI458,Queue_Subname_list!$A$2:$A$594,0),1),"not found"),0)</f>
        <v>0</v>
      </c>
      <c r="AO458" s="12" t="str" cm="1">
        <f t="array" ref="AO458">IF(AM458=0, "N/A",IFERROR(MATCH(1,($AM458=Substation_Info!$B$5:$B$322)*($AN458=Substation_Info!$C$5:$C$322),0),"notfound"))</f>
        <v>N/A</v>
      </c>
      <c r="AP458" s="12">
        <f t="shared" si="40"/>
        <v>1</v>
      </c>
      <c r="AQ458" s="11">
        <v>45444.291666666701</v>
      </c>
      <c r="AR458" s="11">
        <v>45444.291666666701</v>
      </c>
      <c r="AS458" s="10" t="s">
        <v>82</v>
      </c>
      <c r="AT458" s="10"/>
      <c r="AU458" s="10"/>
      <c r="AV458" s="10" t="s">
        <v>82</v>
      </c>
      <c r="AW458" s="10"/>
    </row>
    <row r="459" spans="1:49" s="26" customFormat="1" ht="37.5" x14ac:dyDescent="0.25">
      <c r="A459" s="32" t="s">
        <v>962</v>
      </c>
      <c r="B459" s="10">
        <v>2080</v>
      </c>
      <c r="C459" s="11">
        <v>44298</v>
      </c>
      <c r="D459" s="11">
        <v>44301.291666666701</v>
      </c>
      <c r="E459" s="10" t="s">
        <v>49</v>
      </c>
      <c r="F459" s="10" t="s">
        <v>585</v>
      </c>
      <c r="G459" s="10" t="s">
        <v>74</v>
      </c>
      <c r="H459" s="10" t="s">
        <v>63</v>
      </c>
      <c r="I459" s="10"/>
      <c r="J459" s="10" t="s">
        <v>75</v>
      </c>
      <c r="K459" s="10" t="s">
        <v>70</v>
      </c>
      <c r="L459" s="10"/>
      <c r="M459" s="10">
        <v>113.83199999999999</v>
      </c>
      <c r="N459" s="10">
        <v>102.672</v>
      </c>
      <c r="O459" s="10"/>
      <c r="P459" s="10">
        <v>210</v>
      </c>
      <c r="Q459" s="10" t="s">
        <v>65</v>
      </c>
      <c r="R459" s="10" t="s">
        <v>53</v>
      </c>
      <c r="S459" s="10" t="str" cm="1">
        <f t="array" ref="S459">IFERROR(INDEX(Queue_Subname_list!$K$3:$K$22,MATCH(1,($J459=Queue_Subname_list!$L$3:$L$22)*($K459=Queue_Subname_list!$M$3:$M$22)*($L459=Queue_Subname_list!$N$3:$N$22),0)),"Other")</f>
        <v>Solar-Hybrid</v>
      </c>
      <c r="T459" s="10">
        <f>IF(J459=Queue_Subname_list!$L$9,MIN(M459,P459),0)+IF(K459=Queue_Subname_list!$L$9,MIN(N459,P459),0)+IF(L459=Queue_Subname_list!$L$9,MIN(O459,P459),0)</f>
        <v>102.672</v>
      </c>
      <c r="U459" s="10">
        <f>IF(J459=Queue_Subname_list!$L$4,MIN(M459,P459),0)+IF(K459=Queue_Subname_list!$L$4,MIN(N459,P459),0)+IF(L459=Queue_Subname_list!$L$4,MIN(O459,P459),0)</f>
        <v>0</v>
      </c>
      <c r="V459" s="10">
        <f>IF(Q459="Energy Only",0,IF(S459="Wind Turbine",MIN(U459,P459),IF(OR(S459="Wind-Hybrid", S459="Wind-Solar-Hybrid"),MIN(MAX(P459-T459,0)/INDEX(Queue_Subname_list!$R$6:$T$6,1,MATCH(AH459,Queue_Subname_list!$R$4:$T$4,0)),U459),0)))</f>
        <v>0</v>
      </c>
      <c r="W459" s="10">
        <f t="shared" si="36"/>
        <v>0</v>
      </c>
      <c r="X459" s="10">
        <f>IF(AND(S459="Offshore Wind",OR(Q459="Full Capacity",Q459="Partial Capacity")),IF(J459=Queue_Subname_list!$L$5,M459,0)+IF(K459=Queue_Subname_list!$L$5,N459,0),0)</f>
        <v>0</v>
      </c>
      <c r="Y459" s="10">
        <f>IF(AND(S459="Offshore Wind",Q459="Energy Only"),IF(J459=Queue_Subname_list!$L$5,M459,0)+IF(K459=Queue_Subname_list!$L$5,N459,0),0)</f>
        <v>0</v>
      </c>
      <c r="Z459" s="10">
        <f>IF(J459=Queue_Subname_list!$L$8,MIN(M459,P459),0)+IF(K459=Queue_Subname_list!$L$8,MIN(N459,P459),0)+IF(L459=Queue_Subname_list!$L$8,MIN(O459,P459),0)</f>
        <v>113.83199999999999</v>
      </c>
      <c r="AA459" s="10">
        <f>IF(Q459="Energy Only",0,IF(S459="Solar",MIN(Z459,P459),IF(S459="Solar-Hybrid",MIN(MAX(P459-T459,0)/INDEX(Queue_Subname_list!$R$5:$T$5,1,MATCH(AH459,Queue_Subname_list!$R$4:$T$4,0)),MAX(P459-T459*0.5,0)/INDEX(Queue_Subname_list!$U$5:$W$5,1,MATCH(AH459,Queue_Subname_list!$U$4:$W$4,0)),Z459),0)))</f>
        <v>113.83199999999999</v>
      </c>
      <c r="AB459" s="10">
        <f t="shared" si="37"/>
        <v>0</v>
      </c>
      <c r="AC459" s="10">
        <f>IF(J459=Queue_Subname_list!$L$3,MIN(M459,P459),0)+IF(K459=Queue_Subname_list!$L$3,MIN(N459,P459),0)+IF(L459=Queue_Subname_list!$L$3,MIN(O459,P459),0)</f>
        <v>0</v>
      </c>
      <c r="AD459" s="10">
        <f t="shared" si="38"/>
        <v>0</v>
      </c>
      <c r="AE459" s="10" t="s">
        <v>121</v>
      </c>
      <c r="AF459" s="10" t="s">
        <v>55</v>
      </c>
      <c r="AG459" s="10" t="s">
        <v>71</v>
      </c>
      <c r="AH459" s="10" t="str">
        <f t="shared" si="39"/>
        <v>SCE</v>
      </c>
      <c r="AI459" s="12" t="s">
        <v>963</v>
      </c>
      <c r="AJ459" s="12" t="str">
        <f>IFERROR(INDEX(Queue_Subname_list!$B$2:$B$598,MATCH($AI459,Queue_Subname_list!$A$2:$A$598,0),1),"not found")</f>
        <v>Antelope</v>
      </c>
      <c r="AK459" s="12">
        <f>IFERROR(INDEX(Queue_Subname_list!$C$2:$C$598,MATCH($AI459,Queue_Subname_list!$A$2:$A$598,0),1),"not found")</f>
        <v>230</v>
      </c>
      <c r="AL459" s="12" cm="1">
        <f t="array" ref="AL459">IFERROR(MATCH(1,($AJ459=Substation_Info!$B$5:$B$322)*($AK459=Substation_Info!$C$5:$C$322),0),"notfound")</f>
        <v>5</v>
      </c>
      <c r="AM459" s="12">
        <f>IF($AL459="notfound",IFERROR(INDEX(Queue_Subname_list!$D$2:$D$594,MATCH($AI459,Queue_Subname_list!$A$2:$A$594,0),1),"not found"),0)</f>
        <v>0</v>
      </c>
      <c r="AN459" s="12">
        <f>IF($AL459="notfound",IFERROR(INDEX(Queue_Subname_list!$E$2:$E$594,MATCH($AI459,Queue_Subname_list!$A$2:$A$594,0),1),"not found"),0)</f>
        <v>0</v>
      </c>
      <c r="AO459" s="12" t="str" cm="1">
        <f t="array" ref="AO459">IF(AM459=0, "N/A",IFERROR(MATCH(1,($AM459=Substation_Info!$B$5:$B$322)*($AN459=Substation_Info!$C$5:$C$322),0),"notfound"))</f>
        <v>N/A</v>
      </c>
      <c r="AP459" s="12">
        <f t="shared" si="40"/>
        <v>1</v>
      </c>
      <c r="AQ459" s="11">
        <v>45595.291666666701</v>
      </c>
      <c r="AR459" s="11">
        <v>46082.333333333299</v>
      </c>
      <c r="AS459" s="10" t="s">
        <v>82</v>
      </c>
      <c r="AT459" s="10" t="s">
        <v>59</v>
      </c>
      <c r="AU459" s="10"/>
      <c r="AV459" s="10" t="s">
        <v>82</v>
      </c>
      <c r="AW459" s="10"/>
    </row>
    <row r="460" spans="1:49" s="26" customFormat="1" ht="25" x14ac:dyDescent="0.25">
      <c r="A460" s="32" t="s">
        <v>964</v>
      </c>
      <c r="B460" s="10">
        <v>2081</v>
      </c>
      <c r="C460" s="11">
        <v>44295</v>
      </c>
      <c r="D460" s="11">
        <v>44301.291666666701</v>
      </c>
      <c r="E460" s="10" t="s">
        <v>49</v>
      </c>
      <c r="F460" s="10" t="s">
        <v>585</v>
      </c>
      <c r="G460" s="10" t="s">
        <v>74</v>
      </c>
      <c r="H460" s="10" t="s">
        <v>63</v>
      </c>
      <c r="I460" s="10"/>
      <c r="J460" s="10" t="s">
        <v>75</v>
      </c>
      <c r="K460" s="10" t="s">
        <v>70</v>
      </c>
      <c r="L460" s="10"/>
      <c r="M460" s="10">
        <v>215.41239999999999</v>
      </c>
      <c r="N460" s="10">
        <v>214.09829999999999</v>
      </c>
      <c r="O460" s="10"/>
      <c r="P460" s="10">
        <v>200</v>
      </c>
      <c r="Q460" s="10" t="s">
        <v>65</v>
      </c>
      <c r="R460" s="10" t="s">
        <v>53</v>
      </c>
      <c r="S460" s="10" t="str" cm="1">
        <f t="array" ref="S460">IFERROR(INDEX(Queue_Subname_list!$K$3:$K$22,MATCH(1,($J460=Queue_Subname_list!$L$3:$L$22)*($K460=Queue_Subname_list!$M$3:$M$22)*($L460=Queue_Subname_list!$N$3:$N$22),0)),"Other")</f>
        <v>Solar-Hybrid</v>
      </c>
      <c r="T460" s="10">
        <f>IF(J460=Queue_Subname_list!$L$9,MIN(M460,P460),0)+IF(K460=Queue_Subname_list!$L$9,MIN(N460,P460),0)+IF(L460=Queue_Subname_list!$L$9,MIN(O460,P460),0)</f>
        <v>200</v>
      </c>
      <c r="U460" s="10">
        <f>IF(J460=Queue_Subname_list!$L$4,MIN(M460,P460),0)+IF(K460=Queue_Subname_list!$L$4,MIN(N460,P460),0)+IF(L460=Queue_Subname_list!$L$4,MIN(O460,P460),0)</f>
        <v>0</v>
      </c>
      <c r="V460" s="10">
        <f>IF(Q460="Energy Only",0,IF(S460="Wind Turbine",MIN(U460,P460),IF(OR(S460="Wind-Hybrid", S460="Wind-Solar-Hybrid"),MIN(MAX(P460-T460,0)/INDEX(Queue_Subname_list!$R$6:$T$6,1,MATCH(AH460,Queue_Subname_list!$R$4:$T$4,0)),U460),0)))</f>
        <v>0</v>
      </c>
      <c r="W460" s="10">
        <f t="shared" si="36"/>
        <v>0</v>
      </c>
      <c r="X460" s="10">
        <f>IF(AND(S460="Offshore Wind",OR(Q460="Full Capacity",Q460="Partial Capacity")),IF(J460=Queue_Subname_list!$L$5,M460,0)+IF(K460=Queue_Subname_list!$L$5,N460,0),0)</f>
        <v>0</v>
      </c>
      <c r="Y460" s="10">
        <f>IF(AND(S460="Offshore Wind",Q460="Energy Only"),IF(J460=Queue_Subname_list!$L$5,M460,0)+IF(K460=Queue_Subname_list!$L$5,N460,0),0)</f>
        <v>0</v>
      </c>
      <c r="Z460" s="10">
        <f>IF(J460=Queue_Subname_list!$L$8,MIN(M460,P460),0)+IF(K460=Queue_Subname_list!$L$8,MIN(N460,P460),0)+IF(L460=Queue_Subname_list!$L$8,MIN(O460,P460),0)</f>
        <v>200</v>
      </c>
      <c r="AA460" s="10">
        <f>IF(Q460="Energy Only",0,IF(S460="Solar",MIN(Z460,P460),IF(S460="Solar-Hybrid",MIN(MAX(P460-T460,0)/INDEX(Queue_Subname_list!$R$5:$T$5,1,MATCH(AH460,Queue_Subname_list!$R$4:$T$4,0)),MAX(P460-T460*0.5,0)/INDEX(Queue_Subname_list!$U$5:$W$5,1,MATCH(AH460,Queue_Subname_list!$U$4:$W$4,0)),Z460),0)))</f>
        <v>0</v>
      </c>
      <c r="AB460" s="10">
        <f t="shared" si="37"/>
        <v>200</v>
      </c>
      <c r="AC460" s="10">
        <f>IF(J460=Queue_Subname_list!$L$3,MIN(M460,P460),0)+IF(K460=Queue_Subname_list!$L$3,MIN(N460,P460),0)+IF(L460=Queue_Subname_list!$L$3,MIN(O460,P460),0)</f>
        <v>0</v>
      </c>
      <c r="AD460" s="10">
        <f t="shared" si="38"/>
        <v>0</v>
      </c>
      <c r="AE460" s="10" t="s">
        <v>195</v>
      </c>
      <c r="AF460" s="10" t="s">
        <v>55</v>
      </c>
      <c r="AG460" s="10" t="s">
        <v>71</v>
      </c>
      <c r="AH460" s="10" t="str">
        <f t="shared" si="39"/>
        <v>SCE</v>
      </c>
      <c r="AI460" s="12" t="s">
        <v>965</v>
      </c>
      <c r="AJ460" s="12" t="str">
        <f>IFERROR(INDEX(Queue_Subname_list!$B$2:$B$598,MATCH($AI460,Queue_Subname_list!$A$2:$A$598,0),1),"not found")</f>
        <v>Rector</v>
      </c>
      <c r="AK460" s="12">
        <f>IFERROR(INDEX(Queue_Subname_list!$C$2:$C$598,MATCH($AI460,Queue_Subname_list!$A$2:$A$598,0),1),"not found")</f>
        <v>230</v>
      </c>
      <c r="AL460" s="12" cm="1">
        <f t="array" ref="AL460">IFERROR(MATCH(1,($AJ460=Substation_Info!$B$5:$B$322)*($AK460=Substation_Info!$C$5:$C$322),0),"notfound")</f>
        <v>225</v>
      </c>
      <c r="AM460" s="12">
        <f>IF($AL460="notfound",IFERROR(INDEX(Queue_Subname_list!$D$2:$D$594,MATCH($AI460,Queue_Subname_list!$A$2:$A$594,0),1),"not found"),0)</f>
        <v>0</v>
      </c>
      <c r="AN460" s="12">
        <f>IF($AL460="notfound",IFERROR(INDEX(Queue_Subname_list!$E$2:$E$594,MATCH($AI460,Queue_Subname_list!$A$2:$A$594,0),1),"not found"),0)</f>
        <v>0</v>
      </c>
      <c r="AO460" s="12" t="str" cm="1">
        <f t="array" ref="AO460">IF(AM460=0, "N/A",IFERROR(MATCH(1,($AM460=Substation_Info!$B$5:$B$322)*($AN460=Substation_Info!$C$5:$C$322),0),"notfound"))</f>
        <v>N/A</v>
      </c>
      <c r="AP460" s="12">
        <f t="shared" si="40"/>
        <v>1</v>
      </c>
      <c r="AQ460" s="11">
        <v>46387.333333333299</v>
      </c>
      <c r="AR460" s="11">
        <v>46387.333333333299</v>
      </c>
      <c r="AS460" s="10" t="s">
        <v>82</v>
      </c>
      <c r="AT460" s="10"/>
      <c r="AU460" s="10"/>
      <c r="AV460" s="10" t="s">
        <v>82</v>
      </c>
      <c r="AW460" s="10"/>
    </row>
    <row r="461" spans="1:49" s="26" customFormat="1" ht="25" x14ac:dyDescent="0.25">
      <c r="A461" s="32" t="s">
        <v>966</v>
      </c>
      <c r="B461" s="10">
        <v>2082</v>
      </c>
      <c r="C461" s="11">
        <v>44298</v>
      </c>
      <c r="D461" s="11">
        <v>44301.291666666701</v>
      </c>
      <c r="E461" s="10" t="s">
        <v>49</v>
      </c>
      <c r="F461" s="10" t="s">
        <v>585</v>
      </c>
      <c r="G461" s="10" t="s">
        <v>63</v>
      </c>
      <c r="H461" s="10"/>
      <c r="I461" s="10"/>
      <c r="J461" s="10" t="s">
        <v>70</v>
      </c>
      <c r="K461" s="10"/>
      <c r="L461" s="10"/>
      <c r="M461" s="10">
        <v>300</v>
      </c>
      <c r="N461" s="10"/>
      <c r="O461" s="10"/>
      <c r="P461" s="10">
        <v>300</v>
      </c>
      <c r="Q461" s="10" t="s">
        <v>65</v>
      </c>
      <c r="R461" s="10"/>
      <c r="S461" s="10" t="str" cm="1">
        <f t="array" ref="S461">IFERROR(INDEX(Queue_Subname_list!$K$3:$K$22,MATCH(1,($J461=Queue_Subname_list!$L$3:$L$22)*($K461=Queue_Subname_list!$M$3:$M$22)*($L461=Queue_Subname_list!$N$3:$N$22),0)),"Other")</f>
        <v>Battery</v>
      </c>
      <c r="T461" s="10">
        <f>IF(J461=Queue_Subname_list!$L$9,MIN(M461,P461),0)+IF(K461=Queue_Subname_list!$L$9,MIN(N461,P461),0)+IF(L461=Queue_Subname_list!$L$9,MIN(O461,P461),0)</f>
        <v>300</v>
      </c>
      <c r="U461" s="10">
        <f>IF(J461=Queue_Subname_list!$L$4,MIN(M461,P461),0)+IF(K461=Queue_Subname_list!$L$4,MIN(N461,P461),0)+IF(L461=Queue_Subname_list!$L$4,MIN(O461,P461),0)</f>
        <v>0</v>
      </c>
      <c r="V461" s="10">
        <f>IF(Q461="Energy Only",0,IF(S461="Wind Turbine",MIN(U461,P461),IF(OR(S461="Wind-Hybrid", S461="Wind-Solar-Hybrid"),MIN(MAX(P461-T461,0)/INDEX(Queue_Subname_list!$R$6:$T$6,1,MATCH(AH461,Queue_Subname_list!$R$4:$T$4,0)),U461),0)))</f>
        <v>0</v>
      </c>
      <c r="W461" s="10">
        <f t="shared" si="36"/>
        <v>0</v>
      </c>
      <c r="X461" s="10">
        <f>IF(AND(S461="Offshore Wind",OR(Q461="Full Capacity",Q461="Partial Capacity")),IF(J461=Queue_Subname_list!$L$5,M461,0)+IF(K461=Queue_Subname_list!$L$5,N461,0),0)</f>
        <v>0</v>
      </c>
      <c r="Y461" s="10">
        <f>IF(AND(S461="Offshore Wind",Q461="Energy Only"),IF(J461=Queue_Subname_list!$L$5,M461,0)+IF(K461=Queue_Subname_list!$L$5,N461,0),0)</f>
        <v>0</v>
      </c>
      <c r="Z461" s="10">
        <f>IF(J461=Queue_Subname_list!$L$8,MIN(M461,P461),0)+IF(K461=Queue_Subname_list!$L$8,MIN(N461,P461),0)+IF(L461=Queue_Subname_list!$L$8,MIN(O461,P461),0)</f>
        <v>0</v>
      </c>
      <c r="AA461" s="10">
        <f>IF(Q461="Energy Only",0,IF(S461="Solar",MIN(Z461,P461),IF(S461="Solar-Hybrid",MIN(MAX(P461-T461,0)/INDEX(Queue_Subname_list!$R$5:$T$5,1,MATCH(AH461,Queue_Subname_list!$R$4:$T$4,0)),MAX(P461-T461*0.5,0)/INDEX(Queue_Subname_list!$U$5:$W$5,1,MATCH(AH461,Queue_Subname_list!$U$4:$W$4,0)),Z461),0)))</f>
        <v>0</v>
      </c>
      <c r="AB461" s="10">
        <f t="shared" si="37"/>
        <v>0</v>
      </c>
      <c r="AC461" s="10">
        <f>IF(J461=Queue_Subname_list!$L$3,MIN(M461,P461),0)+IF(K461=Queue_Subname_list!$L$3,MIN(N461,P461),0)+IF(L461=Queue_Subname_list!$L$3,MIN(O461,P461),0)</f>
        <v>0</v>
      </c>
      <c r="AD461" s="10">
        <f t="shared" si="38"/>
        <v>0</v>
      </c>
      <c r="AE461" s="10" t="s">
        <v>121</v>
      </c>
      <c r="AF461" s="10" t="s">
        <v>55</v>
      </c>
      <c r="AG461" s="10" t="s">
        <v>71</v>
      </c>
      <c r="AH461" s="10" t="str">
        <f t="shared" si="39"/>
        <v>SCE</v>
      </c>
      <c r="AI461" s="12" t="s">
        <v>967</v>
      </c>
      <c r="AJ461" s="12" t="str">
        <f>IFERROR(INDEX(Queue_Subname_list!$B$2:$B$598,MATCH($AI461,Queue_Subname_list!$A$2:$A$598,0),1),"not found")</f>
        <v>Antelope</v>
      </c>
      <c r="AK461" s="12">
        <f>IFERROR(INDEX(Queue_Subname_list!$C$2:$C$598,MATCH($AI461,Queue_Subname_list!$A$2:$A$598,0),1),"not found")</f>
        <v>230</v>
      </c>
      <c r="AL461" s="12" cm="1">
        <f t="array" ref="AL461">IFERROR(MATCH(1,($AJ461=Substation_Info!$B$5:$B$322)*($AK461=Substation_Info!$C$5:$C$322),0),"notfound")</f>
        <v>5</v>
      </c>
      <c r="AM461" s="12">
        <f>IF($AL461="notfound",IFERROR(INDEX(Queue_Subname_list!$D$2:$D$594,MATCH($AI461,Queue_Subname_list!$A$2:$A$594,0),1),"not found"),0)</f>
        <v>0</v>
      </c>
      <c r="AN461" s="12">
        <f>IF($AL461="notfound",IFERROR(INDEX(Queue_Subname_list!$E$2:$E$594,MATCH($AI461,Queue_Subname_list!$A$2:$A$594,0),1),"not found"),0)</f>
        <v>0</v>
      </c>
      <c r="AO461" s="12" t="str" cm="1">
        <f t="array" ref="AO461">IF(AM461=0, "N/A",IFERROR(MATCH(1,($AM461=Substation_Info!$B$5:$B$322)*($AN461=Substation_Info!$C$5:$C$322),0),"notfound"))</f>
        <v>N/A</v>
      </c>
      <c r="AP461" s="12">
        <f t="shared" si="40"/>
        <v>1</v>
      </c>
      <c r="AQ461" s="11">
        <v>45444.291666666701</v>
      </c>
      <c r="AR461" s="11">
        <v>45444.291666666701</v>
      </c>
      <c r="AS461" s="10" t="s">
        <v>82</v>
      </c>
      <c r="AT461" s="10"/>
      <c r="AU461" s="10"/>
      <c r="AV461" s="10" t="s">
        <v>82</v>
      </c>
      <c r="AW461" s="10"/>
    </row>
    <row r="462" spans="1:49" s="26" customFormat="1" ht="25" x14ac:dyDescent="0.25">
      <c r="A462" s="32" t="s">
        <v>968</v>
      </c>
      <c r="B462" s="10">
        <v>2085</v>
      </c>
      <c r="C462" s="11">
        <v>44295</v>
      </c>
      <c r="D462" s="11">
        <v>44301.291666666701</v>
      </c>
      <c r="E462" s="10" t="s">
        <v>49</v>
      </c>
      <c r="F462" s="10" t="s">
        <v>585</v>
      </c>
      <c r="G462" s="10" t="s">
        <v>63</v>
      </c>
      <c r="H462" s="10" t="s">
        <v>74</v>
      </c>
      <c r="I462" s="10"/>
      <c r="J462" s="10" t="s">
        <v>70</v>
      </c>
      <c r="K462" s="10" t="s">
        <v>75</v>
      </c>
      <c r="L462" s="10"/>
      <c r="M462" s="10">
        <v>345</v>
      </c>
      <c r="N462" s="10">
        <v>464.42</v>
      </c>
      <c r="O462" s="10"/>
      <c r="P462" s="10">
        <v>460</v>
      </c>
      <c r="Q462" s="10" t="s">
        <v>65</v>
      </c>
      <c r="R462" s="10" t="s">
        <v>53</v>
      </c>
      <c r="S462" s="10" t="str" cm="1">
        <f t="array" ref="S462">IFERROR(INDEX(Queue_Subname_list!$K$3:$K$22,MATCH(1,($J462=Queue_Subname_list!$L$3:$L$22)*($K462=Queue_Subname_list!$M$3:$M$22)*($L462=Queue_Subname_list!$N$3:$N$22),0)),"Other")</f>
        <v>Solar-Hybrid</v>
      </c>
      <c r="T462" s="10">
        <f>IF(J462=Queue_Subname_list!$L$9,MIN(M462,P462),0)+IF(K462=Queue_Subname_list!$L$9,MIN(N462,P462),0)+IF(L462=Queue_Subname_list!$L$9,MIN(O462,P462),0)</f>
        <v>345</v>
      </c>
      <c r="U462" s="10">
        <f>IF(J462=Queue_Subname_list!$L$4,MIN(M462,P462),0)+IF(K462=Queue_Subname_list!$L$4,MIN(N462,P462),0)+IF(L462=Queue_Subname_list!$L$4,MIN(O462,P462),0)</f>
        <v>0</v>
      </c>
      <c r="V462" s="10">
        <f>IF(Q462="Energy Only",0,IF(S462="Wind Turbine",MIN(U462,P462),IF(OR(S462="Wind-Hybrid", S462="Wind-Solar-Hybrid"),MIN(MAX(P462-T462,0)/INDEX(Queue_Subname_list!$R$6:$T$6,1,MATCH(AH462,Queue_Subname_list!$R$4:$T$4,0)),U462),0)))</f>
        <v>0</v>
      </c>
      <c r="W462" s="10">
        <f t="shared" si="36"/>
        <v>0</v>
      </c>
      <c r="X462" s="10">
        <f>IF(AND(S462="Offshore Wind",OR(Q462="Full Capacity",Q462="Partial Capacity")),IF(J462=Queue_Subname_list!$L$5,M462,0)+IF(K462=Queue_Subname_list!$L$5,N462,0),0)</f>
        <v>0</v>
      </c>
      <c r="Y462" s="10">
        <f>IF(AND(S462="Offshore Wind",Q462="Energy Only"),IF(J462=Queue_Subname_list!$L$5,M462,0)+IF(K462=Queue_Subname_list!$L$5,N462,0),0)</f>
        <v>0</v>
      </c>
      <c r="Z462" s="10">
        <f>IF(J462=Queue_Subname_list!$L$8,MIN(M462,P462),0)+IF(K462=Queue_Subname_list!$L$8,MIN(N462,P462),0)+IF(L462=Queue_Subname_list!$L$8,MIN(O462,P462),0)</f>
        <v>460</v>
      </c>
      <c r="AA462" s="10">
        <f>IF(Q462="Energy Only",0,IF(S462="Solar",MIN(Z462,P462),IF(S462="Solar-Hybrid",MIN(MAX(P462-T462,0)/INDEX(Queue_Subname_list!$R$5:$T$5,1,MATCH(AH462,Queue_Subname_list!$R$4:$T$4,0)),MAX(P462-T462*0.5,0)/INDEX(Queue_Subname_list!$U$5:$W$5,1,MATCH(AH462,Queue_Subname_list!$U$4:$W$4,0)),Z462),0)))</f>
        <v>460</v>
      </c>
      <c r="AB462" s="10">
        <f t="shared" si="37"/>
        <v>0</v>
      </c>
      <c r="AC462" s="10">
        <f>IF(J462=Queue_Subname_list!$L$3,MIN(M462,P462),0)+IF(K462=Queue_Subname_list!$L$3,MIN(N462,P462),0)+IF(L462=Queue_Subname_list!$L$3,MIN(O462,P462),0)</f>
        <v>0</v>
      </c>
      <c r="AD462" s="10">
        <f t="shared" si="38"/>
        <v>0</v>
      </c>
      <c r="AE462" s="10" t="s">
        <v>840</v>
      </c>
      <c r="AF462" s="10" t="s">
        <v>55</v>
      </c>
      <c r="AG462" s="10" t="s">
        <v>71</v>
      </c>
      <c r="AH462" s="10" t="str">
        <f t="shared" si="39"/>
        <v>SCE</v>
      </c>
      <c r="AI462" s="12" t="s">
        <v>969</v>
      </c>
      <c r="AJ462" s="12" t="str">
        <f>IFERROR(INDEX(Queue_Subname_list!$B$2:$B$598,MATCH($AI462,Queue_Subname_list!$A$2:$A$598,0),1),"not found")</f>
        <v>Springville</v>
      </c>
      <c r="AK462" s="12">
        <f>IFERROR(INDEX(Queue_Subname_list!$C$2:$C$598,MATCH($AI462,Queue_Subname_list!$A$2:$A$598,0),1),"not found")</f>
        <v>230</v>
      </c>
      <c r="AL462" s="12" cm="1">
        <f t="array" ref="AL462">IFERROR(MATCH(1,($AJ462=Substation_Info!$B$5:$B$322)*($AK462=Substation_Info!$C$5:$C$322),0),"notfound")</f>
        <v>266</v>
      </c>
      <c r="AM462" s="12">
        <f>IF($AL462="notfound",IFERROR(INDEX(Queue_Subname_list!$D$2:$D$594,MATCH($AI462,Queue_Subname_list!$A$2:$A$594,0),1),"not found"),0)</f>
        <v>0</v>
      </c>
      <c r="AN462" s="12">
        <f>IF($AL462="notfound",IFERROR(INDEX(Queue_Subname_list!$E$2:$E$594,MATCH($AI462,Queue_Subname_list!$A$2:$A$594,0),1),"not found"),0)</f>
        <v>0</v>
      </c>
      <c r="AO462" s="12" t="str" cm="1">
        <f t="array" ref="AO462">IF(AM462=0, "N/A",IFERROR(MATCH(1,($AM462=Substation_Info!$B$5:$B$322)*($AN462=Substation_Info!$C$5:$C$322),0),"notfound"))</f>
        <v>N/A</v>
      </c>
      <c r="AP462" s="12">
        <f t="shared" si="40"/>
        <v>1</v>
      </c>
      <c r="AQ462" s="11">
        <v>45397.291666666701</v>
      </c>
      <c r="AR462" s="11">
        <v>45397.291666666701</v>
      </c>
      <c r="AS462" s="10" t="s">
        <v>82</v>
      </c>
      <c r="AT462" s="10"/>
      <c r="AU462" s="10"/>
      <c r="AV462" s="10" t="s">
        <v>82</v>
      </c>
      <c r="AW462" s="10"/>
    </row>
    <row r="463" spans="1:49" s="26" customFormat="1" ht="25" x14ac:dyDescent="0.25">
      <c r="A463" s="32" t="s">
        <v>970</v>
      </c>
      <c r="B463" s="10">
        <v>2086</v>
      </c>
      <c r="C463" s="11">
        <v>44300</v>
      </c>
      <c r="D463" s="11">
        <v>44301.291666666701</v>
      </c>
      <c r="E463" s="10" t="s">
        <v>49</v>
      </c>
      <c r="F463" s="10" t="s">
        <v>585</v>
      </c>
      <c r="G463" s="10" t="s">
        <v>63</v>
      </c>
      <c r="H463" s="10"/>
      <c r="I463" s="10"/>
      <c r="J463" s="10" t="s">
        <v>64</v>
      </c>
      <c r="K463" s="10"/>
      <c r="L463" s="10"/>
      <c r="M463" s="10">
        <v>506</v>
      </c>
      <c r="N463" s="10"/>
      <c r="O463" s="10"/>
      <c r="P463" s="10">
        <v>500</v>
      </c>
      <c r="Q463" s="10" t="s">
        <v>65</v>
      </c>
      <c r="R463" s="10"/>
      <c r="S463" s="10" t="str" cm="1">
        <f t="array" ref="S463">IFERROR(INDEX(Queue_Subname_list!$K$3:$K$22,MATCH(1,($J463=Queue_Subname_list!$L$3:$L$22)*($K463=Queue_Subname_list!$M$3:$M$22)*($L463=Queue_Subname_list!$N$3:$N$22),0)),"Other")</f>
        <v>LDES</v>
      </c>
      <c r="T463" s="10">
        <f>IF(J463=Queue_Subname_list!$L$9,MIN(M463,P463),0)+IF(K463=Queue_Subname_list!$L$9,MIN(N463,P463),0)+IF(L463=Queue_Subname_list!$L$9,MIN(O463,P463),0)</f>
        <v>0</v>
      </c>
      <c r="U463" s="10">
        <f>IF(J463=Queue_Subname_list!$L$4,MIN(M463,P463),0)+IF(K463=Queue_Subname_list!$L$4,MIN(N463,P463),0)+IF(L463=Queue_Subname_list!$L$4,MIN(O463,P463),0)</f>
        <v>0</v>
      </c>
      <c r="V463" s="10">
        <f>IF(Q463="Energy Only",0,IF(S463="Wind Turbine",MIN(U463,P463),IF(OR(S463="Wind-Hybrid", S463="Wind-Solar-Hybrid"),MIN(MAX(P463-T463,0)/INDEX(Queue_Subname_list!$R$6:$T$6,1,MATCH(AH463,Queue_Subname_list!$R$4:$T$4,0)),U463),0)))</f>
        <v>0</v>
      </c>
      <c r="W463" s="10">
        <f t="shared" si="36"/>
        <v>0</v>
      </c>
      <c r="X463" s="10">
        <f>IF(AND(S463="Offshore Wind",OR(Q463="Full Capacity",Q463="Partial Capacity")),IF(J463=Queue_Subname_list!$L$5,M463,0)+IF(K463=Queue_Subname_list!$L$5,N463,0),0)</f>
        <v>0</v>
      </c>
      <c r="Y463" s="10">
        <f>IF(AND(S463="Offshore Wind",Q463="Energy Only"),IF(J463=Queue_Subname_list!$L$5,M463,0)+IF(K463=Queue_Subname_list!$L$5,N463,0),0)</f>
        <v>0</v>
      </c>
      <c r="Z463" s="10">
        <f>IF(J463=Queue_Subname_list!$L$8,MIN(M463,P463),0)+IF(K463=Queue_Subname_list!$L$8,MIN(N463,P463),0)+IF(L463=Queue_Subname_list!$L$8,MIN(O463,P463),0)</f>
        <v>0</v>
      </c>
      <c r="AA463" s="10">
        <f>IF(Q463="Energy Only",0,IF(S463="Solar",MIN(Z463,P463),IF(S463="Solar-Hybrid",MIN(MAX(P463-T463,0)/INDEX(Queue_Subname_list!$R$5:$T$5,1,MATCH(AH463,Queue_Subname_list!$R$4:$T$4,0)),MAX(P463-T463*0.5,0)/INDEX(Queue_Subname_list!$U$5:$W$5,1,MATCH(AH463,Queue_Subname_list!$U$4:$W$4,0)),Z463),0)))</f>
        <v>0</v>
      </c>
      <c r="AB463" s="10">
        <f t="shared" si="37"/>
        <v>0</v>
      </c>
      <c r="AC463" s="10">
        <f>IF(J463=Queue_Subname_list!$L$3,MIN(M463,P463),0)+IF(K463=Queue_Subname_list!$L$3,MIN(N463,P463),0)+IF(L463=Queue_Subname_list!$L$3,MIN(O463,P463),0)</f>
        <v>0</v>
      </c>
      <c r="AD463" s="10">
        <f t="shared" si="38"/>
        <v>500</v>
      </c>
      <c r="AE463" s="10" t="s">
        <v>101</v>
      </c>
      <c r="AF463" s="10" t="s">
        <v>55</v>
      </c>
      <c r="AG463" s="10" t="s">
        <v>71</v>
      </c>
      <c r="AH463" s="10" t="str">
        <f t="shared" si="39"/>
        <v>SCE</v>
      </c>
      <c r="AI463" s="12" t="s">
        <v>971</v>
      </c>
      <c r="AJ463" s="12" t="str">
        <f>IFERROR(INDEX(Queue_Subname_list!$B$2:$B$598,MATCH($AI463,Queue_Subname_list!$A$2:$A$598,0),1),"not found")</f>
        <v>Windhub</v>
      </c>
      <c r="AK463" s="12">
        <f>IFERROR(INDEX(Queue_Subname_list!$C$2:$C$598,MATCH($AI463,Queue_Subname_list!$A$2:$A$598,0),1),"not found")</f>
        <v>230</v>
      </c>
      <c r="AL463" s="12" cm="1">
        <f t="array" ref="AL463">IFERROR(MATCH(1,($AJ463=Substation_Info!$B$5:$B$322)*($AK463=Substation_Info!$C$5:$C$322),0),"notfound")</f>
        <v>316</v>
      </c>
      <c r="AM463" s="12">
        <f>IF($AL463="notfound",IFERROR(INDEX(Queue_Subname_list!$D$2:$D$594,MATCH($AI463,Queue_Subname_list!$A$2:$A$594,0),1),"not found"),0)</f>
        <v>0</v>
      </c>
      <c r="AN463" s="12">
        <f>IF($AL463="notfound",IFERROR(INDEX(Queue_Subname_list!$E$2:$E$594,MATCH($AI463,Queue_Subname_list!$A$2:$A$594,0),1),"not found"),0)</f>
        <v>0</v>
      </c>
      <c r="AO463" s="12" t="str" cm="1">
        <f t="array" ref="AO463">IF(AM463=0, "N/A",IFERROR(MATCH(1,($AM463=Substation_Info!$B$5:$B$322)*($AN463=Substation_Info!$C$5:$C$322),0),"notfound"))</f>
        <v>N/A</v>
      </c>
      <c r="AP463" s="12">
        <f t="shared" si="40"/>
        <v>1</v>
      </c>
      <c r="AQ463" s="11">
        <v>46022.333333333299</v>
      </c>
      <c r="AR463" s="11">
        <v>46022.333333333299</v>
      </c>
      <c r="AS463" s="10" t="s">
        <v>82</v>
      </c>
      <c r="AT463" s="10"/>
      <c r="AU463" s="10"/>
      <c r="AV463" s="10" t="s">
        <v>82</v>
      </c>
      <c r="AW463" s="10"/>
    </row>
    <row r="464" spans="1:49" s="26" customFormat="1" ht="25" x14ac:dyDescent="0.25">
      <c r="A464" s="32" t="s">
        <v>972</v>
      </c>
      <c r="B464" s="10">
        <v>2089</v>
      </c>
      <c r="C464" s="11">
        <v>44300</v>
      </c>
      <c r="D464" s="11">
        <v>44301.291666666701</v>
      </c>
      <c r="E464" s="10" t="s">
        <v>49</v>
      </c>
      <c r="F464" s="10" t="s">
        <v>585</v>
      </c>
      <c r="G464" s="10" t="s">
        <v>63</v>
      </c>
      <c r="H464" s="10"/>
      <c r="I464" s="10"/>
      <c r="J464" s="10" t="s">
        <v>70</v>
      </c>
      <c r="K464" s="10"/>
      <c r="L464" s="10"/>
      <c r="M464" s="10">
        <v>513.20000000000005</v>
      </c>
      <c r="N464" s="10"/>
      <c r="O464" s="10"/>
      <c r="P464" s="10">
        <v>500</v>
      </c>
      <c r="Q464" s="10" t="s">
        <v>65</v>
      </c>
      <c r="R464" s="10"/>
      <c r="S464" s="10" t="str" cm="1">
        <f t="array" ref="S464">IFERROR(INDEX(Queue_Subname_list!$K$3:$K$22,MATCH(1,($J464=Queue_Subname_list!$L$3:$L$22)*($K464=Queue_Subname_list!$M$3:$M$22)*($L464=Queue_Subname_list!$N$3:$N$22),0)),"Other")</f>
        <v>Battery</v>
      </c>
      <c r="T464" s="10">
        <f>IF(J464=Queue_Subname_list!$L$9,MIN(M464,P464),0)+IF(K464=Queue_Subname_list!$L$9,MIN(N464,P464),0)+IF(L464=Queue_Subname_list!$L$9,MIN(O464,P464),0)</f>
        <v>500</v>
      </c>
      <c r="U464" s="10">
        <f>IF(J464=Queue_Subname_list!$L$4,MIN(M464,P464),0)+IF(K464=Queue_Subname_list!$L$4,MIN(N464,P464),0)+IF(L464=Queue_Subname_list!$L$4,MIN(O464,P464),0)</f>
        <v>0</v>
      </c>
      <c r="V464" s="10">
        <f>IF(Q464="Energy Only",0,IF(S464="Wind Turbine",MIN(U464,P464),IF(OR(S464="Wind-Hybrid", S464="Wind-Solar-Hybrid"),MIN(MAX(P464-T464,0)/INDEX(Queue_Subname_list!$R$6:$T$6,1,MATCH(AH464,Queue_Subname_list!$R$4:$T$4,0)),U464),0)))</f>
        <v>0</v>
      </c>
      <c r="W464" s="10">
        <f t="shared" si="36"/>
        <v>0</v>
      </c>
      <c r="X464" s="10">
        <f>IF(AND(S464="Offshore Wind",OR(Q464="Full Capacity",Q464="Partial Capacity")),IF(J464=Queue_Subname_list!$L$5,M464,0)+IF(K464=Queue_Subname_list!$L$5,N464,0),0)</f>
        <v>0</v>
      </c>
      <c r="Y464" s="10">
        <f>IF(AND(S464="Offshore Wind",Q464="Energy Only"),IF(J464=Queue_Subname_list!$L$5,M464,0)+IF(K464=Queue_Subname_list!$L$5,N464,0),0)</f>
        <v>0</v>
      </c>
      <c r="Z464" s="10">
        <f>IF(J464=Queue_Subname_list!$L$8,MIN(M464,P464),0)+IF(K464=Queue_Subname_list!$L$8,MIN(N464,P464),0)+IF(L464=Queue_Subname_list!$L$8,MIN(O464,P464),0)</f>
        <v>0</v>
      </c>
      <c r="AA464" s="10">
        <f>IF(Q464="Energy Only",0,IF(S464="Solar",MIN(Z464,P464),IF(S464="Solar-Hybrid",MIN(MAX(P464-T464,0)/INDEX(Queue_Subname_list!$R$5:$T$5,1,MATCH(AH464,Queue_Subname_list!$R$4:$T$4,0)),MAX(P464-T464*0.5,0)/INDEX(Queue_Subname_list!$U$5:$W$5,1,MATCH(AH464,Queue_Subname_list!$U$4:$W$4,0)),Z464),0)))</f>
        <v>0</v>
      </c>
      <c r="AB464" s="10">
        <f t="shared" si="37"/>
        <v>0</v>
      </c>
      <c r="AC464" s="10">
        <f>IF(J464=Queue_Subname_list!$L$3,MIN(M464,P464),0)+IF(K464=Queue_Subname_list!$L$3,MIN(N464,P464),0)+IF(L464=Queue_Subname_list!$L$3,MIN(O464,P464),0)</f>
        <v>0</v>
      </c>
      <c r="AD464" s="10">
        <f t="shared" si="38"/>
        <v>0</v>
      </c>
      <c r="AE464" s="10" t="s">
        <v>101</v>
      </c>
      <c r="AF464" s="10" t="s">
        <v>55</v>
      </c>
      <c r="AG464" s="10" t="s">
        <v>71</v>
      </c>
      <c r="AH464" s="10" t="str">
        <f t="shared" si="39"/>
        <v>SCE</v>
      </c>
      <c r="AI464" s="12" t="s">
        <v>973</v>
      </c>
      <c r="AJ464" s="12" t="str">
        <f>IFERROR(INDEX(Queue_Subname_list!$B$2:$B$598,MATCH($AI464,Queue_Subname_list!$A$2:$A$598,0),1),"not found")</f>
        <v>Whirlwind</v>
      </c>
      <c r="AK464" s="12">
        <f>IFERROR(INDEX(Queue_Subname_list!$C$2:$C$598,MATCH($AI464,Queue_Subname_list!$A$2:$A$598,0),1),"not found")</f>
        <v>500</v>
      </c>
      <c r="AL464" s="12" cm="1">
        <f t="array" ref="AL464">IFERROR(MATCH(1,($AJ464=Substation_Info!$B$5:$B$322)*($AK464=Substation_Info!$C$5:$C$322),0),"notfound")</f>
        <v>313</v>
      </c>
      <c r="AM464" s="12">
        <f>IF($AL464="notfound",IFERROR(INDEX(Queue_Subname_list!$D$2:$D$594,MATCH($AI464,Queue_Subname_list!$A$2:$A$594,0),1),"not found"),0)</f>
        <v>0</v>
      </c>
      <c r="AN464" s="12">
        <f>IF($AL464="notfound",IFERROR(INDEX(Queue_Subname_list!$E$2:$E$594,MATCH($AI464,Queue_Subname_list!$A$2:$A$594,0),1),"not found"),0)</f>
        <v>0</v>
      </c>
      <c r="AO464" s="12" t="str" cm="1">
        <f t="array" ref="AO464">IF(AM464=0, "N/A",IFERROR(MATCH(1,($AM464=Substation_Info!$B$5:$B$322)*($AN464=Substation_Info!$C$5:$C$322),0),"notfound"))</f>
        <v>N/A</v>
      </c>
      <c r="AP464" s="12">
        <f t="shared" si="40"/>
        <v>1</v>
      </c>
      <c r="AQ464" s="11">
        <v>45809.291666666701</v>
      </c>
      <c r="AR464" s="11">
        <v>45809.291666666701</v>
      </c>
      <c r="AS464" s="10" t="s">
        <v>82</v>
      </c>
      <c r="AT464" s="10"/>
      <c r="AU464" s="10"/>
      <c r="AV464" s="10" t="s">
        <v>82</v>
      </c>
      <c r="AW464" s="10"/>
    </row>
    <row r="465" spans="1:49" s="26" customFormat="1" ht="25" x14ac:dyDescent="0.25">
      <c r="A465" s="32" t="s">
        <v>974</v>
      </c>
      <c r="B465" s="10">
        <v>2090</v>
      </c>
      <c r="C465" s="11">
        <v>44300</v>
      </c>
      <c r="D465" s="11">
        <v>44301.291666666701</v>
      </c>
      <c r="E465" s="10" t="s">
        <v>49</v>
      </c>
      <c r="F465" s="10" t="s">
        <v>585</v>
      </c>
      <c r="G465" s="10" t="s">
        <v>63</v>
      </c>
      <c r="H465" s="10"/>
      <c r="I465" s="10"/>
      <c r="J465" s="10" t="s">
        <v>70</v>
      </c>
      <c r="K465" s="10"/>
      <c r="L465" s="10"/>
      <c r="M465" s="10">
        <v>473</v>
      </c>
      <c r="N465" s="10"/>
      <c r="O465" s="10"/>
      <c r="P465" s="10">
        <v>465</v>
      </c>
      <c r="Q465" s="10" t="s">
        <v>65</v>
      </c>
      <c r="R465" s="10"/>
      <c r="S465" s="10" t="str" cm="1">
        <f t="array" ref="S465">IFERROR(INDEX(Queue_Subname_list!$K$3:$K$22,MATCH(1,($J465=Queue_Subname_list!$L$3:$L$22)*($K465=Queue_Subname_list!$M$3:$M$22)*($L465=Queue_Subname_list!$N$3:$N$22),0)),"Other")</f>
        <v>Battery</v>
      </c>
      <c r="T465" s="10">
        <f>IF(J465=Queue_Subname_list!$L$9,MIN(M465,P465),0)+IF(K465=Queue_Subname_list!$L$9,MIN(N465,P465),0)+IF(L465=Queue_Subname_list!$L$9,MIN(O465,P465),0)</f>
        <v>465</v>
      </c>
      <c r="U465" s="10">
        <f>IF(J465=Queue_Subname_list!$L$4,MIN(M465,P465),0)+IF(K465=Queue_Subname_list!$L$4,MIN(N465,P465),0)+IF(L465=Queue_Subname_list!$L$4,MIN(O465,P465),0)</f>
        <v>0</v>
      </c>
      <c r="V465" s="10">
        <f>IF(Q465="Energy Only",0,IF(S465="Wind Turbine",MIN(U465,P465),IF(OR(S465="Wind-Hybrid", S465="Wind-Solar-Hybrid"),MIN(MAX(P465-T465,0)/INDEX(Queue_Subname_list!$R$6:$T$6,1,MATCH(AH465,Queue_Subname_list!$R$4:$T$4,0)),U465),0)))</f>
        <v>0</v>
      </c>
      <c r="W465" s="10">
        <f t="shared" si="36"/>
        <v>0</v>
      </c>
      <c r="X465" s="10">
        <f>IF(AND(S465="Offshore Wind",OR(Q465="Full Capacity",Q465="Partial Capacity")),IF(J465=Queue_Subname_list!$L$5,M465,0)+IF(K465=Queue_Subname_list!$L$5,N465,0),0)</f>
        <v>0</v>
      </c>
      <c r="Y465" s="10">
        <f>IF(AND(S465="Offshore Wind",Q465="Energy Only"),IF(J465=Queue_Subname_list!$L$5,M465,0)+IF(K465=Queue_Subname_list!$L$5,N465,0),0)</f>
        <v>0</v>
      </c>
      <c r="Z465" s="10">
        <f>IF(J465=Queue_Subname_list!$L$8,MIN(M465,P465),0)+IF(K465=Queue_Subname_list!$L$8,MIN(N465,P465),0)+IF(L465=Queue_Subname_list!$L$8,MIN(O465,P465),0)</f>
        <v>0</v>
      </c>
      <c r="AA465" s="10">
        <f>IF(Q465="Energy Only",0,IF(S465="Solar",MIN(Z465,P465),IF(S465="Solar-Hybrid",MIN(MAX(P465-T465,0)/INDEX(Queue_Subname_list!$R$5:$T$5,1,MATCH(AH465,Queue_Subname_list!$R$4:$T$4,0)),MAX(P465-T465*0.5,0)/INDEX(Queue_Subname_list!$U$5:$W$5,1,MATCH(AH465,Queue_Subname_list!$U$4:$W$4,0)),Z465),0)))</f>
        <v>0</v>
      </c>
      <c r="AB465" s="10">
        <f t="shared" si="37"/>
        <v>0</v>
      </c>
      <c r="AC465" s="10">
        <f>IF(J465=Queue_Subname_list!$L$3,MIN(M465,P465),0)+IF(K465=Queue_Subname_list!$L$3,MIN(N465,P465),0)+IF(L465=Queue_Subname_list!$L$3,MIN(O465,P465),0)</f>
        <v>0</v>
      </c>
      <c r="AD465" s="10">
        <f t="shared" si="38"/>
        <v>0</v>
      </c>
      <c r="AE465" s="10" t="s">
        <v>417</v>
      </c>
      <c r="AF465" s="10" t="s">
        <v>55</v>
      </c>
      <c r="AG465" s="10" t="s">
        <v>71</v>
      </c>
      <c r="AH465" s="10" t="str">
        <f t="shared" si="39"/>
        <v>SCE</v>
      </c>
      <c r="AI465" s="12" t="s">
        <v>418</v>
      </c>
      <c r="AJ465" s="12" t="str">
        <f>IFERROR(INDEX(Queue_Subname_list!$B$2:$B$598,MATCH($AI465,Queue_Subname_list!$A$2:$A$598,0),1),"not found")</f>
        <v>Moorpark</v>
      </c>
      <c r="AK465" s="12">
        <f>IFERROR(INDEX(Queue_Subname_list!$C$2:$C$598,MATCH($AI465,Queue_Subname_list!$A$2:$A$598,0),1),"not found")</f>
        <v>230</v>
      </c>
      <c r="AL465" s="12" cm="1">
        <f t="array" ref="AL465">IFERROR(MATCH(1,($AJ465=Substation_Info!$B$5:$B$322)*($AK465=Substation_Info!$C$5:$C$322),0),"notfound")</f>
        <v>180</v>
      </c>
      <c r="AM465" s="12">
        <f>IF($AL465="notfound",IFERROR(INDEX(Queue_Subname_list!$D$2:$D$594,MATCH($AI465,Queue_Subname_list!$A$2:$A$594,0),1),"not found"),0)</f>
        <v>0</v>
      </c>
      <c r="AN465" s="12">
        <f>IF($AL465="notfound",IFERROR(INDEX(Queue_Subname_list!$E$2:$E$594,MATCH($AI465,Queue_Subname_list!$A$2:$A$594,0),1),"not found"),0)</f>
        <v>0</v>
      </c>
      <c r="AO465" s="12" t="str" cm="1">
        <f t="array" ref="AO465">IF(AM465=0, "N/A",IFERROR(MATCH(1,($AM465=Substation_Info!$B$5:$B$322)*($AN465=Substation_Info!$C$5:$C$322),0),"notfound"))</f>
        <v>N/A</v>
      </c>
      <c r="AP465" s="12">
        <f t="shared" si="40"/>
        <v>1</v>
      </c>
      <c r="AQ465" s="11">
        <v>45275.333333333299</v>
      </c>
      <c r="AR465" s="11">
        <v>45275.333333333299</v>
      </c>
      <c r="AS465" s="10" t="s">
        <v>82</v>
      </c>
      <c r="AT465" s="10"/>
      <c r="AU465" s="10"/>
      <c r="AV465" s="10" t="s">
        <v>82</v>
      </c>
      <c r="AW465" s="10"/>
    </row>
    <row r="466" spans="1:49" s="26" customFormat="1" ht="25" x14ac:dyDescent="0.25">
      <c r="A466" s="32" t="s">
        <v>975</v>
      </c>
      <c r="B466" s="10">
        <v>2091</v>
      </c>
      <c r="C466" s="11">
        <v>44300</v>
      </c>
      <c r="D466" s="11">
        <v>44301.291666666701</v>
      </c>
      <c r="E466" s="10" t="s">
        <v>49</v>
      </c>
      <c r="F466" s="10" t="s">
        <v>585</v>
      </c>
      <c r="G466" s="10" t="s">
        <v>63</v>
      </c>
      <c r="H466" s="10"/>
      <c r="I466" s="10"/>
      <c r="J466" s="10" t="s">
        <v>70</v>
      </c>
      <c r="K466" s="10"/>
      <c r="L466" s="10"/>
      <c r="M466" s="10">
        <v>256</v>
      </c>
      <c r="N466" s="10"/>
      <c r="O466" s="10"/>
      <c r="P466" s="10">
        <v>250</v>
      </c>
      <c r="Q466" s="10" t="s">
        <v>65</v>
      </c>
      <c r="R466" s="10"/>
      <c r="S466" s="10" t="str" cm="1">
        <f t="array" ref="S466">IFERROR(INDEX(Queue_Subname_list!$K$3:$K$22,MATCH(1,($J466=Queue_Subname_list!$L$3:$L$22)*($K466=Queue_Subname_list!$M$3:$M$22)*($L466=Queue_Subname_list!$N$3:$N$22),0)),"Other")</f>
        <v>Battery</v>
      </c>
      <c r="T466" s="10">
        <f>IF(J466=Queue_Subname_list!$L$9,MIN(M466,P466),0)+IF(K466=Queue_Subname_list!$L$9,MIN(N466,P466),0)+IF(L466=Queue_Subname_list!$L$9,MIN(O466,P466),0)</f>
        <v>250</v>
      </c>
      <c r="U466" s="10">
        <f>IF(J466=Queue_Subname_list!$L$4,MIN(M466,P466),0)+IF(K466=Queue_Subname_list!$L$4,MIN(N466,P466),0)+IF(L466=Queue_Subname_list!$L$4,MIN(O466,P466),0)</f>
        <v>0</v>
      </c>
      <c r="V466" s="10">
        <f>IF(Q466="Energy Only",0,IF(S466="Wind Turbine",MIN(U466,P466),IF(OR(S466="Wind-Hybrid", S466="Wind-Solar-Hybrid"),MIN(MAX(P466-T466,0)/INDEX(Queue_Subname_list!$R$6:$T$6,1,MATCH(AH466,Queue_Subname_list!$R$4:$T$4,0)),U466),0)))</f>
        <v>0</v>
      </c>
      <c r="W466" s="10">
        <f t="shared" si="36"/>
        <v>0</v>
      </c>
      <c r="X466" s="10">
        <f>IF(AND(S466="Offshore Wind",OR(Q466="Full Capacity",Q466="Partial Capacity")),IF(J466=Queue_Subname_list!$L$5,M466,0)+IF(K466=Queue_Subname_list!$L$5,N466,0),0)</f>
        <v>0</v>
      </c>
      <c r="Y466" s="10">
        <f>IF(AND(S466="Offshore Wind",Q466="Energy Only"),IF(J466=Queue_Subname_list!$L$5,M466,0)+IF(K466=Queue_Subname_list!$L$5,N466,0),0)</f>
        <v>0</v>
      </c>
      <c r="Z466" s="10">
        <f>IF(J466=Queue_Subname_list!$L$8,MIN(M466,P466),0)+IF(K466=Queue_Subname_list!$L$8,MIN(N466,P466),0)+IF(L466=Queue_Subname_list!$L$8,MIN(O466,P466),0)</f>
        <v>0</v>
      </c>
      <c r="AA466" s="10">
        <f>IF(Q466="Energy Only",0,IF(S466="Solar",MIN(Z466,P466),IF(S466="Solar-Hybrid",MIN(MAX(P466-T466,0)/INDEX(Queue_Subname_list!$R$5:$T$5,1,MATCH(AH466,Queue_Subname_list!$R$4:$T$4,0)),MAX(P466-T466*0.5,0)/INDEX(Queue_Subname_list!$U$5:$W$5,1,MATCH(AH466,Queue_Subname_list!$U$4:$W$4,0)),Z466),0)))</f>
        <v>0</v>
      </c>
      <c r="AB466" s="10">
        <f t="shared" si="37"/>
        <v>0</v>
      </c>
      <c r="AC466" s="10">
        <f>IF(J466=Queue_Subname_list!$L$3,MIN(M466,P466),0)+IF(K466=Queue_Subname_list!$L$3,MIN(N466,P466),0)+IF(L466=Queue_Subname_list!$L$3,MIN(O466,P466),0)</f>
        <v>0</v>
      </c>
      <c r="AD466" s="10">
        <f t="shared" si="38"/>
        <v>0</v>
      </c>
      <c r="AE466" s="10" t="s">
        <v>121</v>
      </c>
      <c r="AF466" s="10" t="s">
        <v>55</v>
      </c>
      <c r="AG466" s="10" t="s">
        <v>71</v>
      </c>
      <c r="AH466" s="10" t="str">
        <f t="shared" si="39"/>
        <v>SCE</v>
      </c>
      <c r="AI466" s="12" t="s">
        <v>422</v>
      </c>
      <c r="AJ466" s="12" t="str">
        <f>IFERROR(INDEX(Queue_Subname_list!$B$2:$B$598,MATCH($AI466,Queue_Subname_list!$A$2:$A$598,0),1),"not found")</f>
        <v>Vincent</v>
      </c>
      <c r="AK466" s="12">
        <f>IFERROR(INDEX(Queue_Subname_list!$C$2:$C$598,MATCH($AI466,Queue_Subname_list!$A$2:$A$598,0),1),"not found")</f>
        <v>230</v>
      </c>
      <c r="AL466" s="12" cm="1">
        <f t="array" ref="AL466">IFERROR(MATCH(1,($AJ466=Substation_Info!$B$5:$B$322)*($AK466=Substation_Info!$C$5:$C$322),0),"notfound")</f>
        <v>303</v>
      </c>
      <c r="AM466" s="12">
        <f>IF($AL466="notfound",IFERROR(INDEX(Queue_Subname_list!$D$2:$D$594,MATCH($AI466,Queue_Subname_list!$A$2:$A$594,0),1),"not found"),0)</f>
        <v>0</v>
      </c>
      <c r="AN466" s="12">
        <f>IF($AL466="notfound",IFERROR(INDEX(Queue_Subname_list!$E$2:$E$594,MATCH($AI466,Queue_Subname_list!$A$2:$A$594,0),1),"not found"),0)</f>
        <v>0</v>
      </c>
      <c r="AO466" s="12" t="str" cm="1">
        <f t="array" ref="AO466">IF(AM466=0, "N/A",IFERROR(MATCH(1,($AM466=Substation_Info!$B$5:$B$322)*($AN466=Substation_Info!$C$5:$C$322),0),"notfound"))</f>
        <v>N/A</v>
      </c>
      <c r="AP466" s="12">
        <f t="shared" si="40"/>
        <v>1</v>
      </c>
      <c r="AQ466" s="11">
        <v>45275.333333333299</v>
      </c>
      <c r="AR466" s="11">
        <v>45275.333333333299</v>
      </c>
      <c r="AS466" s="10" t="s">
        <v>82</v>
      </c>
      <c r="AT466" s="10"/>
      <c r="AU466" s="10"/>
      <c r="AV466" s="10" t="s">
        <v>82</v>
      </c>
      <c r="AW466" s="10"/>
    </row>
    <row r="467" spans="1:49" s="26" customFormat="1" ht="25" x14ac:dyDescent="0.25">
      <c r="A467" s="32" t="s">
        <v>976</v>
      </c>
      <c r="B467" s="10">
        <v>2092</v>
      </c>
      <c r="C467" s="11">
        <v>44300</v>
      </c>
      <c r="D467" s="11">
        <v>44301.291666666701</v>
      </c>
      <c r="E467" s="10" t="s">
        <v>49</v>
      </c>
      <c r="F467" s="10" t="s">
        <v>585</v>
      </c>
      <c r="G467" s="10" t="s">
        <v>63</v>
      </c>
      <c r="H467" s="10"/>
      <c r="I467" s="10"/>
      <c r="J467" s="10" t="s">
        <v>70</v>
      </c>
      <c r="K467" s="10"/>
      <c r="L467" s="10"/>
      <c r="M467" s="10">
        <v>1030.4549999999999</v>
      </c>
      <c r="N467" s="10"/>
      <c r="O467" s="10"/>
      <c r="P467" s="10">
        <v>1000</v>
      </c>
      <c r="Q467" s="10" t="s">
        <v>65</v>
      </c>
      <c r="R467" s="10"/>
      <c r="S467" s="10" t="str" cm="1">
        <f t="array" ref="S467">IFERROR(INDEX(Queue_Subname_list!$K$3:$K$22,MATCH(1,($J467=Queue_Subname_list!$L$3:$L$22)*($K467=Queue_Subname_list!$M$3:$M$22)*($L467=Queue_Subname_list!$N$3:$N$22),0)),"Other")</f>
        <v>Battery</v>
      </c>
      <c r="T467" s="10">
        <f>IF(J467=Queue_Subname_list!$L$9,MIN(M467,P467),0)+IF(K467=Queue_Subname_list!$L$9,MIN(N467,P467),0)+IF(L467=Queue_Subname_list!$L$9,MIN(O467,P467),0)</f>
        <v>1000</v>
      </c>
      <c r="U467" s="10">
        <f>IF(J467=Queue_Subname_list!$L$4,MIN(M467,P467),0)+IF(K467=Queue_Subname_list!$L$4,MIN(N467,P467),0)+IF(L467=Queue_Subname_list!$L$4,MIN(O467,P467),0)</f>
        <v>0</v>
      </c>
      <c r="V467" s="10">
        <f>IF(Q467="Energy Only",0,IF(S467="Wind Turbine",MIN(U467,P467),IF(OR(S467="Wind-Hybrid", S467="Wind-Solar-Hybrid"),MIN(MAX(P467-T467,0)/INDEX(Queue_Subname_list!$R$6:$T$6,1,MATCH(AH467,Queue_Subname_list!$R$4:$T$4,0)),U467),0)))</f>
        <v>0</v>
      </c>
      <c r="W467" s="10">
        <f t="shared" si="36"/>
        <v>0</v>
      </c>
      <c r="X467" s="10">
        <f>IF(AND(S467="Offshore Wind",OR(Q467="Full Capacity",Q467="Partial Capacity")),IF(J467=Queue_Subname_list!$L$5,M467,0)+IF(K467=Queue_Subname_list!$L$5,N467,0),0)</f>
        <v>0</v>
      </c>
      <c r="Y467" s="10">
        <f>IF(AND(S467="Offshore Wind",Q467="Energy Only"),IF(J467=Queue_Subname_list!$L$5,M467,0)+IF(K467=Queue_Subname_list!$L$5,N467,0),0)</f>
        <v>0</v>
      </c>
      <c r="Z467" s="10">
        <f>IF(J467=Queue_Subname_list!$L$8,MIN(M467,P467),0)+IF(K467=Queue_Subname_list!$L$8,MIN(N467,P467),0)+IF(L467=Queue_Subname_list!$L$8,MIN(O467,P467),0)</f>
        <v>0</v>
      </c>
      <c r="AA467" s="10">
        <f>IF(Q467="Energy Only",0,IF(S467="Solar",MIN(Z467,P467),IF(S467="Solar-Hybrid",MIN(MAX(P467-T467,0)/INDEX(Queue_Subname_list!$R$5:$T$5,1,MATCH(AH467,Queue_Subname_list!$R$4:$T$4,0)),MAX(P467-T467*0.5,0)/INDEX(Queue_Subname_list!$U$5:$W$5,1,MATCH(AH467,Queue_Subname_list!$U$4:$W$4,0)),Z467),0)))</f>
        <v>0</v>
      </c>
      <c r="AB467" s="10">
        <f t="shared" si="37"/>
        <v>0</v>
      </c>
      <c r="AC467" s="10">
        <f>IF(J467=Queue_Subname_list!$L$3,MIN(M467,P467),0)+IF(K467=Queue_Subname_list!$L$3,MIN(N467,P467),0)+IF(L467=Queue_Subname_list!$L$3,MIN(O467,P467),0)</f>
        <v>0</v>
      </c>
      <c r="AD467" s="10">
        <f t="shared" si="38"/>
        <v>0</v>
      </c>
      <c r="AE467" s="10" t="s">
        <v>417</v>
      </c>
      <c r="AF467" s="10" t="s">
        <v>55</v>
      </c>
      <c r="AG467" s="10" t="s">
        <v>71</v>
      </c>
      <c r="AH467" s="10" t="str">
        <f t="shared" si="39"/>
        <v>SCE</v>
      </c>
      <c r="AI467" s="12" t="s">
        <v>418</v>
      </c>
      <c r="AJ467" s="12" t="str">
        <f>IFERROR(INDEX(Queue_Subname_list!$B$2:$B$598,MATCH($AI467,Queue_Subname_list!$A$2:$A$598,0),1),"not found")</f>
        <v>Moorpark</v>
      </c>
      <c r="AK467" s="12">
        <f>IFERROR(INDEX(Queue_Subname_list!$C$2:$C$598,MATCH($AI467,Queue_Subname_list!$A$2:$A$598,0),1),"not found")</f>
        <v>230</v>
      </c>
      <c r="AL467" s="12" cm="1">
        <f t="array" ref="AL467">IFERROR(MATCH(1,($AJ467=Substation_Info!$B$5:$B$322)*($AK467=Substation_Info!$C$5:$C$322),0),"notfound")</f>
        <v>180</v>
      </c>
      <c r="AM467" s="12">
        <f>IF($AL467="notfound",IFERROR(INDEX(Queue_Subname_list!$D$2:$D$594,MATCH($AI467,Queue_Subname_list!$A$2:$A$594,0),1),"not found"),0)</f>
        <v>0</v>
      </c>
      <c r="AN467" s="12">
        <f>IF($AL467="notfound",IFERROR(INDEX(Queue_Subname_list!$E$2:$E$594,MATCH($AI467,Queue_Subname_list!$A$2:$A$594,0),1),"not found"),0)</f>
        <v>0</v>
      </c>
      <c r="AO467" s="12" t="str" cm="1">
        <f t="array" ref="AO467">IF(AM467=0, "N/A",IFERROR(MATCH(1,($AM467=Substation_Info!$B$5:$B$322)*($AN467=Substation_Info!$C$5:$C$322),0),"notfound"))</f>
        <v>N/A</v>
      </c>
      <c r="AP467" s="12">
        <f t="shared" si="40"/>
        <v>1</v>
      </c>
      <c r="AQ467" s="11">
        <v>45809.291666666701</v>
      </c>
      <c r="AR467" s="11">
        <v>45809.291666666701</v>
      </c>
      <c r="AS467" s="10" t="s">
        <v>82</v>
      </c>
      <c r="AT467" s="10"/>
      <c r="AU467" s="10"/>
      <c r="AV467" s="10" t="s">
        <v>82</v>
      </c>
      <c r="AW467" s="10"/>
    </row>
    <row r="468" spans="1:49" s="26" customFormat="1" ht="25" x14ac:dyDescent="0.25">
      <c r="A468" s="32" t="s">
        <v>977</v>
      </c>
      <c r="B468" s="10">
        <v>2093</v>
      </c>
      <c r="C468" s="11">
        <v>44301</v>
      </c>
      <c r="D468" s="11">
        <v>44301.291666666701</v>
      </c>
      <c r="E468" s="10" t="s">
        <v>49</v>
      </c>
      <c r="F468" s="10" t="s">
        <v>585</v>
      </c>
      <c r="G468" s="10" t="s">
        <v>63</v>
      </c>
      <c r="H468" s="10" t="s">
        <v>74</v>
      </c>
      <c r="I468" s="10"/>
      <c r="J468" s="10" t="s">
        <v>70</v>
      </c>
      <c r="K468" s="10" t="s">
        <v>75</v>
      </c>
      <c r="L468" s="10"/>
      <c r="M468" s="10">
        <v>407.63</v>
      </c>
      <c r="N468" s="10">
        <v>407.63</v>
      </c>
      <c r="O468" s="10"/>
      <c r="P468" s="10">
        <v>400</v>
      </c>
      <c r="Q468" s="10" t="s">
        <v>65</v>
      </c>
      <c r="R468" s="10" t="s">
        <v>53</v>
      </c>
      <c r="S468" s="10" t="str" cm="1">
        <f t="array" ref="S468">IFERROR(INDEX(Queue_Subname_list!$K$3:$K$22,MATCH(1,($J468=Queue_Subname_list!$L$3:$L$22)*($K468=Queue_Subname_list!$M$3:$M$22)*($L468=Queue_Subname_list!$N$3:$N$22),0)),"Other")</f>
        <v>Solar-Hybrid</v>
      </c>
      <c r="T468" s="10">
        <f>IF(J468=Queue_Subname_list!$L$9,MIN(M468,P468),0)+IF(K468=Queue_Subname_list!$L$9,MIN(N468,P468),0)+IF(L468=Queue_Subname_list!$L$9,MIN(O468,P468),0)</f>
        <v>400</v>
      </c>
      <c r="U468" s="10">
        <f>IF(J468=Queue_Subname_list!$L$4,MIN(M468,P468),0)+IF(K468=Queue_Subname_list!$L$4,MIN(N468,P468),0)+IF(L468=Queue_Subname_list!$L$4,MIN(O468,P468),0)</f>
        <v>0</v>
      </c>
      <c r="V468" s="10">
        <f>IF(Q468="Energy Only",0,IF(S468="Wind Turbine",MIN(U468,P468),IF(OR(S468="Wind-Hybrid", S468="Wind-Solar-Hybrid"),MIN(MAX(P468-T468,0)/INDEX(Queue_Subname_list!$R$6:$T$6,1,MATCH(AH468,Queue_Subname_list!$R$4:$T$4,0)),U468),0)))</f>
        <v>0</v>
      </c>
      <c r="W468" s="10">
        <f t="shared" si="36"/>
        <v>0</v>
      </c>
      <c r="X468" s="10">
        <f>IF(AND(S468="Offshore Wind",OR(Q468="Full Capacity",Q468="Partial Capacity")),IF(J468=Queue_Subname_list!$L$5,M468,0)+IF(K468=Queue_Subname_list!$L$5,N468,0),0)</f>
        <v>0</v>
      </c>
      <c r="Y468" s="10">
        <f>IF(AND(S468="Offshore Wind",Q468="Energy Only"),IF(J468=Queue_Subname_list!$L$5,M468,0)+IF(K468=Queue_Subname_list!$L$5,N468,0),0)</f>
        <v>0</v>
      </c>
      <c r="Z468" s="10">
        <f>IF(J468=Queue_Subname_list!$L$8,MIN(M468,P468),0)+IF(K468=Queue_Subname_list!$L$8,MIN(N468,P468),0)+IF(L468=Queue_Subname_list!$L$8,MIN(O468,P468),0)</f>
        <v>400</v>
      </c>
      <c r="AA468" s="10">
        <f>IF(Q468="Energy Only",0,IF(S468="Solar",MIN(Z468,P468),IF(S468="Solar-Hybrid",MIN(MAX(P468-T468,0)/INDEX(Queue_Subname_list!$R$5:$T$5,1,MATCH(AH468,Queue_Subname_list!$R$4:$T$4,0)),MAX(P468-T468*0.5,0)/INDEX(Queue_Subname_list!$U$5:$W$5,1,MATCH(AH468,Queue_Subname_list!$U$4:$W$4,0)),Z468),0)))</f>
        <v>0</v>
      </c>
      <c r="AB468" s="10">
        <f t="shared" si="37"/>
        <v>400</v>
      </c>
      <c r="AC468" s="10">
        <f>IF(J468=Queue_Subname_list!$L$3,MIN(M468,P468),0)+IF(K468=Queue_Subname_list!$L$3,MIN(N468,P468),0)+IF(L468=Queue_Subname_list!$L$3,MIN(O468,P468),0)</f>
        <v>0</v>
      </c>
      <c r="AD468" s="10">
        <f t="shared" si="38"/>
        <v>0</v>
      </c>
      <c r="AE468" s="10" t="s">
        <v>101</v>
      </c>
      <c r="AF468" s="10" t="s">
        <v>55</v>
      </c>
      <c r="AG468" s="10" t="s">
        <v>71</v>
      </c>
      <c r="AH468" s="10" t="str">
        <f t="shared" si="39"/>
        <v>SCE</v>
      </c>
      <c r="AI468" s="12" t="s">
        <v>978</v>
      </c>
      <c r="AJ468" s="12" t="str">
        <f>IFERROR(INDEX(Queue_Subname_list!$B$2:$B$598,MATCH($AI468,Queue_Subname_list!$A$2:$A$598,0),1),"not found")</f>
        <v>Whirlwind</v>
      </c>
      <c r="AK468" s="12">
        <f>IFERROR(INDEX(Queue_Subname_list!$C$2:$C$598,MATCH($AI468,Queue_Subname_list!$A$2:$A$598,0),1),"not found")</f>
        <v>500</v>
      </c>
      <c r="AL468" s="12" cm="1">
        <f t="array" ref="AL468">IFERROR(MATCH(1,($AJ468=Substation_Info!$B$5:$B$322)*($AK468=Substation_Info!$C$5:$C$322),0),"notfound")</f>
        <v>313</v>
      </c>
      <c r="AM468" s="12">
        <f>IF($AL468="notfound",IFERROR(INDEX(Queue_Subname_list!$D$2:$D$594,MATCH($AI468,Queue_Subname_list!$A$2:$A$594,0),1),"not found"),0)</f>
        <v>0</v>
      </c>
      <c r="AN468" s="12">
        <f>IF($AL468="notfound",IFERROR(INDEX(Queue_Subname_list!$E$2:$E$594,MATCH($AI468,Queue_Subname_list!$A$2:$A$594,0),1),"not found"),0)</f>
        <v>0</v>
      </c>
      <c r="AO468" s="12" t="str" cm="1">
        <f t="array" ref="AO468">IF(AM468=0, "N/A",IFERROR(MATCH(1,($AM468=Substation_Info!$B$5:$B$322)*($AN468=Substation_Info!$C$5:$C$322),0),"notfound"))</f>
        <v>N/A</v>
      </c>
      <c r="AP468" s="12">
        <f t="shared" si="40"/>
        <v>1</v>
      </c>
      <c r="AQ468" s="11">
        <v>45536.291666666701</v>
      </c>
      <c r="AR468" s="11">
        <v>46631.291666666701</v>
      </c>
      <c r="AS468" s="10" t="s">
        <v>82</v>
      </c>
      <c r="AT468" s="10"/>
      <c r="AU468" s="10"/>
      <c r="AV468" s="10" t="s">
        <v>82</v>
      </c>
      <c r="AW468" s="10"/>
    </row>
    <row r="469" spans="1:49" s="26" customFormat="1" ht="25" x14ac:dyDescent="0.25">
      <c r="A469" s="32" t="s">
        <v>979</v>
      </c>
      <c r="B469" s="10">
        <v>2096</v>
      </c>
      <c r="C469" s="11">
        <v>44288</v>
      </c>
      <c r="D469" s="11">
        <v>44301.291666666701</v>
      </c>
      <c r="E469" s="10" t="s">
        <v>49</v>
      </c>
      <c r="F469" s="10" t="s">
        <v>585</v>
      </c>
      <c r="G469" s="10" t="s">
        <v>63</v>
      </c>
      <c r="H469" s="10"/>
      <c r="I469" s="10"/>
      <c r="J469" s="10" t="s">
        <v>70</v>
      </c>
      <c r="K469" s="10"/>
      <c r="L469" s="10"/>
      <c r="M469" s="10">
        <v>408.12</v>
      </c>
      <c r="N469" s="10"/>
      <c r="O469" s="10"/>
      <c r="P469" s="10">
        <v>400</v>
      </c>
      <c r="Q469" s="10" t="s">
        <v>65</v>
      </c>
      <c r="R469" s="10"/>
      <c r="S469" s="10" t="str" cm="1">
        <f t="array" ref="S469">IFERROR(INDEX(Queue_Subname_list!$K$3:$K$22,MATCH(1,($J469=Queue_Subname_list!$L$3:$L$22)*($K469=Queue_Subname_list!$M$3:$M$22)*($L469=Queue_Subname_list!$N$3:$N$22),0)),"Other")</f>
        <v>Battery</v>
      </c>
      <c r="T469" s="10">
        <f>IF(J469=Queue_Subname_list!$L$9,MIN(M469,P469),0)+IF(K469=Queue_Subname_list!$L$9,MIN(N469,P469),0)+IF(L469=Queue_Subname_list!$L$9,MIN(O469,P469),0)</f>
        <v>400</v>
      </c>
      <c r="U469" s="10">
        <f>IF(J469=Queue_Subname_list!$L$4,MIN(M469,P469),0)+IF(K469=Queue_Subname_list!$L$4,MIN(N469,P469),0)+IF(L469=Queue_Subname_list!$L$4,MIN(O469,P469),0)</f>
        <v>0</v>
      </c>
      <c r="V469" s="10">
        <f>IF(Q469="Energy Only",0,IF(S469="Wind Turbine",MIN(U469,P469),IF(OR(S469="Wind-Hybrid", S469="Wind-Solar-Hybrid"),MIN(MAX(P469-T469,0)/INDEX(Queue_Subname_list!$R$6:$T$6,1,MATCH(AH469,Queue_Subname_list!$R$4:$T$4,0)),U469),0)))</f>
        <v>0</v>
      </c>
      <c r="W469" s="10">
        <f t="shared" si="36"/>
        <v>0</v>
      </c>
      <c r="X469" s="10">
        <f>IF(AND(S469="Offshore Wind",OR(Q469="Full Capacity",Q469="Partial Capacity")),IF(J469=Queue_Subname_list!$L$5,M469,0)+IF(K469=Queue_Subname_list!$L$5,N469,0),0)</f>
        <v>0</v>
      </c>
      <c r="Y469" s="10">
        <f>IF(AND(S469="Offshore Wind",Q469="Energy Only"),IF(J469=Queue_Subname_list!$L$5,M469,0)+IF(K469=Queue_Subname_list!$L$5,N469,0),0)</f>
        <v>0</v>
      </c>
      <c r="Z469" s="10">
        <f>IF(J469=Queue_Subname_list!$L$8,MIN(M469,P469),0)+IF(K469=Queue_Subname_list!$L$8,MIN(N469,P469),0)+IF(L469=Queue_Subname_list!$L$8,MIN(O469,P469),0)</f>
        <v>0</v>
      </c>
      <c r="AA469" s="10">
        <f>IF(Q469="Energy Only",0,IF(S469="Solar",MIN(Z469,P469),IF(S469="Solar-Hybrid",MIN(MAX(P469-T469,0)/INDEX(Queue_Subname_list!$R$5:$T$5,1,MATCH(AH469,Queue_Subname_list!$R$4:$T$4,0)),MAX(P469-T469*0.5,0)/INDEX(Queue_Subname_list!$U$5:$W$5,1,MATCH(AH469,Queue_Subname_list!$U$4:$W$4,0)),Z469),0)))</f>
        <v>0</v>
      </c>
      <c r="AB469" s="10">
        <f t="shared" si="37"/>
        <v>0</v>
      </c>
      <c r="AC469" s="10">
        <f>IF(J469=Queue_Subname_list!$L$3,MIN(M469,P469),0)+IF(K469=Queue_Subname_list!$L$3,MIN(N469,P469),0)+IF(L469=Queue_Subname_list!$L$3,MIN(O469,P469),0)</f>
        <v>0</v>
      </c>
      <c r="AD469" s="10">
        <f t="shared" si="38"/>
        <v>0</v>
      </c>
      <c r="AE469" s="10" t="s">
        <v>130</v>
      </c>
      <c r="AF469" s="10" t="s">
        <v>55</v>
      </c>
      <c r="AG469" s="10" t="s">
        <v>71</v>
      </c>
      <c r="AH469" s="10" t="str">
        <f t="shared" si="39"/>
        <v>SCE</v>
      </c>
      <c r="AI469" s="12" t="s">
        <v>980</v>
      </c>
      <c r="AJ469" s="12" t="str">
        <f>IFERROR(INDEX(Queue_Subname_list!$B$2:$B$598,MATCH($AI469,Queue_Subname_list!$A$2:$A$598,0),1),"not found")</f>
        <v>Lugo</v>
      </c>
      <c r="AK469" s="12">
        <f>IFERROR(INDEX(Queue_Subname_list!$C$2:$C$598,MATCH($AI469,Queue_Subname_list!$A$2:$A$598,0),1),"not found")</f>
        <v>230</v>
      </c>
      <c r="AL469" s="12" cm="1">
        <f t="array" ref="AL469">IFERROR(MATCH(1,($AJ469=Substation_Info!$B$5:$B$322)*($AK469=Substation_Info!$C$5:$C$322),0),"notfound")</f>
        <v>152</v>
      </c>
      <c r="AM469" s="12">
        <f>IF($AL469="notfound",IFERROR(INDEX(Queue_Subname_list!$D$2:$D$594,MATCH($AI469,Queue_Subname_list!$A$2:$A$594,0),1),"not found"),0)</f>
        <v>0</v>
      </c>
      <c r="AN469" s="12">
        <f>IF($AL469="notfound",IFERROR(INDEX(Queue_Subname_list!$E$2:$E$594,MATCH($AI469,Queue_Subname_list!$A$2:$A$594,0),1),"not found"),0)</f>
        <v>0</v>
      </c>
      <c r="AO469" s="12" t="str" cm="1">
        <f t="array" ref="AO469">IF(AM469=0, "N/A",IFERROR(MATCH(1,($AM469=Substation_Info!$B$5:$B$322)*($AN469=Substation_Info!$C$5:$C$322),0),"notfound"))</f>
        <v>N/A</v>
      </c>
      <c r="AP469" s="12">
        <f t="shared" si="40"/>
        <v>1</v>
      </c>
      <c r="AQ469" s="11">
        <v>45444.291666666701</v>
      </c>
      <c r="AR469" s="11">
        <v>45444.291666666701</v>
      </c>
      <c r="AS469" s="10" t="s">
        <v>82</v>
      </c>
      <c r="AT469" s="10"/>
      <c r="AU469" s="10"/>
      <c r="AV469" s="10" t="s">
        <v>82</v>
      </c>
      <c r="AW469" s="10"/>
    </row>
    <row r="470" spans="1:49" s="26" customFormat="1" ht="25" x14ac:dyDescent="0.25">
      <c r="A470" s="32" t="s">
        <v>981</v>
      </c>
      <c r="B470" s="10">
        <v>2097</v>
      </c>
      <c r="C470" s="11">
        <v>44288</v>
      </c>
      <c r="D470" s="11">
        <v>44301.291666666701</v>
      </c>
      <c r="E470" s="10" t="s">
        <v>49</v>
      </c>
      <c r="F470" s="10" t="s">
        <v>585</v>
      </c>
      <c r="G470" s="10" t="s">
        <v>74</v>
      </c>
      <c r="H470" s="10" t="s">
        <v>63</v>
      </c>
      <c r="I470" s="10"/>
      <c r="J470" s="10" t="s">
        <v>75</v>
      </c>
      <c r="K470" s="10" t="s">
        <v>70</v>
      </c>
      <c r="L470" s="10"/>
      <c r="M470" s="10">
        <v>56</v>
      </c>
      <c r="N470" s="10">
        <v>56</v>
      </c>
      <c r="O470" s="10"/>
      <c r="P470" s="10">
        <v>55</v>
      </c>
      <c r="Q470" s="10" t="s">
        <v>65</v>
      </c>
      <c r="R470" s="10" t="s">
        <v>53</v>
      </c>
      <c r="S470" s="10" t="str" cm="1">
        <f t="array" ref="S470">IFERROR(INDEX(Queue_Subname_list!$K$3:$K$22,MATCH(1,($J470=Queue_Subname_list!$L$3:$L$22)*($K470=Queue_Subname_list!$M$3:$M$22)*($L470=Queue_Subname_list!$N$3:$N$22),0)),"Other")</f>
        <v>Solar-Hybrid</v>
      </c>
      <c r="T470" s="10">
        <f>IF(J470=Queue_Subname_list!$L$9,MIN(M470,P470),0)+IF(K470=Queue_Subname_list!$L$9,MIN(N470,P470),0)+IF(L470=Queue_Subname_list!$L$9,MIN(O470,P470),0)</f>
        <v>55</v>
      </c>
      <c r="U470" s="10">
        <f>IF(J470=Queue_Subname_list!$L$4,MIN(M470,P470),0)+IF(K470=Queue_Subname_list!$L$4,MIN(N470,P470),0)+IF(L470=Queue_Subname_list!$L$4,MIN(O470,P470),0)</f>
        <v>0</v>
      </c>
      <c r="V470" s="10">
        <f>IF(Q470="Energy Only",0,IF(S470="Wind Turbine",MIN(U470,P470),IF(OR(S470="Wind-Hybrid", S470="Wind-Solar-Hybrid"),MIN(MAX(P470-T470,0)/INDEX(Queue_Subname_list!$R$6:$T$6,1,MATCH(AH470,Queue_Subname_list!$R$4:$T$4,0)),U470),0)))</f>
        <v>0</v>
      </c>
      <c r="W470" s="10">
        <f t="shared" si="36"/>
        <v>0</v>
      </c>
      <c r="X470" s="10">
        <f>IF(AND(S470="Offshore Wind",OR(Q470="Full Capacity",Q470="Partial Capacity")),IF(J470=Queue_Subname_list!$L$5,M470,0)+IF(K470=Queue_Subname_list!$L$5,N470,0),0)</f>
        <v>0</v>
      </c>
      <c r="Y470" s="10">
        <f>IF(AND(S470="Offshore Wind",Q470="Energy Only"),IF(J470=Queue_Subname_list!$L$5,M470,0)+IF(K470=Queue_Subname_list!$L$5,N470,0),0)</f>
        <v>0</v>
      </c>
      <c r="Z470" s="10">
        <f>IF(J470=Queue_Subname_list!$L$8,MIN(M470,P470),0)+IF(K470=Queue_Subname_list!$L$8,MIN(N470,P470),0)+IF(L470=Queue_Subname_list!$L$8,MIN(O470,P470),0)</f>
        <v>55</v>
      </c>
      <c r="AA470" s="10">
        <f>IF(Q470="Energy Only",0,IF(S470="Solar",MIN(Z470,P470),IF(S470="Solar-Hybrid",MIN(MAX(P470-T470,0)/INDEX(Queue_Subname_list!$R$5:$T$5,1,MATCH(AH470,Queue_Subname_list!$R$4:$T$4,0)),MAX(P470-T470*0.5,0)/INDEX(Queue_Subname_list!$U$5:$W$5,1,MATCH(AH470,Queue_Subname_list!$U$4:$W$4,0)),Z470),0)))</f>
        <v>0</v>
      </c>
      <c r="AB470" s="10">
        <f t="shared" si="37"/>
        <v>55</v>
      </c>
      <c r="AC470" s="10">
        <f>IF(J470=Queue_Subname_list!$L$3,MIN(M470,P470),0)+IF(K470=Queue_Subname_list!$L$3,MIN(N470,P470),0)+IF(L470=Queue_Subname_list!$L$3,MIN(O470,P470),0)</f>
        <v>0</v>
      </c>
      <c r="AD470" s="10">
        <f t="shared" si="38"/>
        <v>0</v>
      </c>
      <c r="AE470" s="10" t="s">
        <v>130</v>
      </c>
      <c r="AF470" s="10" t="s">
        <v>55</v>
      </c>
      <c r="AG470" s="10" t="s">
        <v>71</v>
      </c>
      <c r="AH470" s="10" t="str">
        <f t="shared" si="39"/>
        <v>SCE</v>
      </c>
      <c r="AI470" s="12" t="s">
        <v>982</v>
      </c>
      <c r="AJ470" s="12" t="str">
        <f>IFERROR(INDEX(Queue_Subname_list!$B$2:$B$598,MATCH($AI470,Queue_Subname_list!$A$2:$A$598,0),1),"not found")</f>
        <v>Calcite</v>
      </c>
      <c r="AK470" s="12">
        <f>IFERROR(INDEX(Queue_Subname_list!$C$2:$C$598,MATCH($AI470,Queue_Subname_list!$A$2:$A$598,0),1),"not found")</f>
        <v>230</v>
      </c>
      <c r="AL470" s="12" cm="1">
        <f t="array" ref="AL470">IFERROR(MATCH(1,($AJ470=Substation_Info!$B$5:$B$322)*($AK470=Substation_Info!$C$5:$C$322),0),"notfound")</f>
        <v>25</v>
      </c>
      <c r="AM470" s="12">
        <f>IF($AL470="notfound",IFERROR(INDEX(Queue_Subname_list!$D$2:$D$594,MATCH($AI470,Queue_Subname_list!$A$2:$A$594,0),1),"not found"),0)</f>
        <v>0</v>
      </c>
      <c r="AN470" s="12">
        <f>IF($AL470="notfound",IFERROR(INDEX(Queue_Subname_list!$E$2:$E$594,MATCH($AI470,Queue_Subname_list!$A$2:$A$594,0),1),"not found"),0)</f>
        <v>0</v>
      </c>
      <c r="AO470" s="12" t="str" cm="1">
        <f t="array" ref="AO470">IF(AM470=0, "N/A",IFERROR(MATCH(1,($AM470=Substation_Info!$B$5:$B$322)*($AN470=Substation_Info!$C$5:$C$322),0),"notfound"))</f>
        <v>N/A</v>
      </c>
      <c r="AP470" s="12">
        <f t="shared" si="40"/>
        <v>1</v>
      </c>
      <c r="AQ470" s="11">
        <v>45992.333333333299</v>
      </c>
      <c r="AR470" s="11">
        <v>45992.333333333299</v>
      </c>
      <c r="AS470" s="10" t="s">
        <v>82</v>
      </c>
      <c r="AT470" s="10"/>
      <c r="AU470" s="10"/>
      <c r="AV470" s="10" t="s">
        <v>82</v>
      </c>
      <c r="AW470" s="10"/>
    </row>
    <row r="471" spans="1:49" s="26" customFormat="1" ht="25" x14ac:dyDescent="0.25">
      <c r="A471" s="32" t="s">
        <v>983</v>
      </c>
      <c r="B471" s="10">
        <v>2098</v>
      </c>
      <c r="C471" s="11">
        <v>44295</v>
      </c>
      <c r="D471" s="11">
        <v>44301.291666666701</v>
      </c>
      <c r="E471" s="10" t="s">
        <v>49</v>
      </c>
      <c r="F471" s="10" t="s">
        <v>585</v>
      </c>
      <c r="G471" s="10" t="s">
        <v>51</v>
      </c>
      <c r="H471" s="10"/>
      <c r="I471" s="10"/>
      <c r="J471" s="10" t="s">
        <v>51</v>
      </c>
      <c r="K471" s="10"/>
      <c r="L471" s="10"/>
      <c r="M471" s="10">
        <v>150</v>
      </c>
      <c r="N471" s="10"/>
      <c r="O471" s="10"/>
      <c r="P471" s="10">
        <v>150</v>
      </c>
      <c r="Q471" s="10" t="s">
        <v>65</v>
      </c>
      <c r="R471" s="10" t="s">
        <v>53</v>
      </c>
      <c r="S471" s="10" t="str" cm="1">
        <f t="array" ref="S471">IFERROR(INDEX(Queue_Subname_list!$K$3:$K$22,MATCH(1,($J471=Queue_Subname_list!$L$3:$L$22)*($K471=Queue_Subname_list!$M$3:$M$22)*($L471=Queue_Subname_list!$N$3:$N$22),0)),"Other")</f>
        <v>Wind Turbine</v>
      </c>
      <c r="T471" s="10">
        <f>IF(J471=Queue_Subname_list!$L$9,MIN(M471,P471),0)+IF(K471=Queue_Subname_list!$L$9,MIN(N471,P471),0)+IF(L471=Queue_Subname_list!$L$9,MIN(O471,P471),0)</f>
        <v>0</v>
      </c>
      <c r="U471" s="10">
        <f>IF(J471=Queue_Subname_list!$L$4,MIN(M471,P471),0)+IF(K471=Queue_Subname_list!$L$4,MIN(N471,P471),0)+IF(L471=Queue_Subname_list!$L$4,MIN(O471,P471),0)</f>
        <v>150</v>
      </c>
      <c r="V471" s="10">
        <f>IF(Q471="Energy Only",0,IF(S471="Wind Turbine",MIN(U471,P471),IF(OR(S471="Wind-Hybrid", S471="Wind-Solar-Hybrid"),MIN(MAX(P471-T471,0)/INDEX(Queue_Subname_list!$R$6:$T$6,1,MATCH(AH471,Queue_Subname_list!$R$4:$T$4,0)),U471),0)))</f>
        <v>150</v>
      </c>
      <c r="W471" s="10">
        <f t="shared" si="36"/>
        <v>0</v>
      </c>
      <c r="X471" s="10">
        <f>IF(AND(S471="Offshore Wind",OR(Q471="Full Capacity",Q471="Partial Capacity")),IF(J471=Queue_Subname_list!$L$5,M471,0)+IF(K471=Queue_Subname_list!$L$5,N471,0),0)</f>
        <v>0</v>
      </c>
      <c r="Y471" s="10">
        <f>IF(AND(S471="Offshore Wind",Q471="Energy Only"),IF(J471=Queue_Subname_list!$L$5,M471,0)+IF(K471=Queue_Subname_list!$L$5,N471,0),0)</f>
        <v>0</v>
      </c>
      <c r="Z471" s="10">
        <f>IF(J471=Queue_Subname_list!$L$8,MIN(M471,P471),0)+IF(K471=Queue_Subname_list!$L$8,MIN(N471,P471),0)+IF(L471=Queue_Subname_list!$L$8,MIN(O471,P471),0)</f>
        <v>0</v>
      </c>
      <c r="AA471" s="10">
        <f>IF(Q471="Energy Only",0,IF(S471="Solar",MIN(Z471,P471),IF(S471="Solar-Hybrid",MIN(MAX(P471-T471,0)/INDEX(Queue_Subname_list!$R$5:$T$5,1,MATCH(AH471,Queue_Subname_list!$R$4:$T$4,0)),MAX(P471-T471*0.5,0)/INDEX(Queue_Subname_list!$U$5:$W$5,1,MATCH(AH471,Queue_Subname_list!$U$4:$W$4,0)),Z471),0)))</f>
        <v>0</v>
      </c>
      <c r="AB471" s="10">
        <f t="shared" si="37"/>
        <v>0</v>
      </c>
      <c r="AC471" s="10">
        <f>IF(J471=Queue_Subname_list!$L$3,MIN(M471,P471),0)+IF(K471=Queue_Subname_list!$L$3,MIN(N471,P471),0)+IF(L471=Queue_Subname_list!$L$3,MIN(O471,P471),0)</f>
        <v>0</v>
      </c>
      <c r="AD471" s="10">
        <f t="shared" si="38"/>
        <v>0</v>
      </c>
      <c r="AE471" s="10" t="s">
        <v>130</v>
      </c>
      <c r="AF471" s="10" t="s">
        <v>55</v>
      </c>
      <c r="AG471" s="10" t="s">
        <v>71</v>
      </c>
      <c r="AH471" s="10" t="str">
        <f t="shared" si="39"/>
        <v>SCE</v>
      </c>
      <c r="AI471" s="12" t="s">
        <v>984</v>
      </c>
      <c r="AJ471" s="12" t="str">
        <f>IFERROR(INDEX(Queue_Subname_list!$B$2:$B$598,MATCH($AI471,Queue_Subname_list!$A$2:$A$598,0),1),"not found")</f>
        <v>Pisgah</v>
      </c>
      <c r="AK471" s="12">
        <f>IFERROR(INDEX(Queue_Subname_list!$C$2:$C$598,MATCH($AI471,Queue_Subname_list!$A$2:$A$598,0),1),"not found")</f>
        <v>230</v>
      </c>
      <c r="AL471" s="12" cm="1">
        <f t="array" ref="AL471">IFERROR(MATCH(1,($AJ471=Substation_Info!$B$5:$B$322)*($AK471=Substation_Info!$C$5:$C$322),0),"notfound")</f>
        <v>211</v>
      </c>
      <c r="AM471" s="12">
        <f>IF($AL471="notfound",IFERROR(INDEX(Queue_Subname_list!$D$2:$D$594,MATCH($AI471,Queue_Subname_list!$A$2:$A$594,0),1),"not found"),0)</f>
        <v>0</v>
      </c>
      <c r="AN471" s="12">
        <f>IF($AL471="notfound",IFERROR(INDEX(Queue_Subname_list!$E$2:$E$594,MATCH($AI471,Queue_Subname_list!$A$2:$A$594,0),1),"not found"),0)</f>
        <v>0</v>
      </c>
      <c r="AO471" s="12" t="str" cm="1">
        <f t="array" ref="AO471">IF(AM471=0, "N/A",IFERROR(MATCH(1,($AM471=Substation_Info!$B$5:$B$322)*($AN471=Substation_Info!$C$5:$C$322),0),"notfound"))</f>
        <v>N/A</v>
      </c>
      <c r="AP471" s="12">
        <f t="shared" si="40"/>
        <v>1</v>
      </c>
      <c r="AQ471" s="11">
        <v>45931.291666666701</v>
      </c>
      <c r="AR471" s="11">
        <v>45931.291666666701</v>
      </c>
      <c r="AS471" s="10" t="s">
        <v>82</v>
      </c>
      <c r="AT471" s="10"/>
      <c r="AU471" s="10"/>
      <c r="AV471" s="10" t="s">
        <v>82</v>
      </c>
      <c r="AW471" s="10"/>
    </row>
    <row r="472" spans="1:49" s="26" customFormat="1" ht="25" x14ac:dyDescent="0.25">
      <c r="A472" s="32" t="s">
        <v>985</v>
      </c>
      <c r="B472" s="10">
        <v>2101</v>
      </c>
      <c r="C472" s="11">
        <v>44294</v>
      </c>
      <c r="D472" s="11">
        <v>44301.291666666701</v>
      </c>
      <c r="E472" s="10" t="s">
        <v>49</v>
      </c>
      <c r="F472" s="10" t="s">
        <v>585</v>
      </c>
      <c r="G472" s="10" t="s">
        <v>63</v>
      </c>
      <c r="H472" s="10" t="s">
        <v>74</v>
      </c>
      <c r="I472" s="10"/>
      <c r="J472" s="10" t="s">
        <v>70</v>
      </c>
      <c r="K472" s="10" t="s">
        <v>75</v>
      </c>
      <c r="L472" s="10"/>
      <c r="M472" s="10">
        <v>200</v>
      </c>
      <c r="N472" s="10">
        <v>200</v>
      </c>
      <c r="O472" s="10"/>
      <c r="P472" s="10">
        <v>200</v>
      </c>
      <c r="Q472" s="10" t="s">
        <v>65</v>
      </c>
      <c r="R472" s="10" t="s">
        <v>53</v>
      </c>
      <c r="S472" s="10" t="str" cm="1">
        <f t="array" ref="S472">IFERROR(INDEX(Queue_Subname_list!$K$3:$K$22,MATCH(1,($J472=Queue_Subname_list!$L$3:$L$22)*($K472=Queue_Subname_list!$M$3:$M$22)*($L472=Queue_Subname_list!$N$3:$N$22),0)),"Other")</f>
        <v>Solar-Hybrid</v>
      </c>
      <c r="T472" s="10">
        <f>IF(J472=Queue_Subname_list!$L$9,MIN(M472,P472),0)+IF(K472=Queue_Subname_list!$L$9,MIN(N472,P472),0)+IF(L472=Queue_Subname_list!$L$9,MIN(O472,P472),0)</f>
        <v>200</v>
      </c>
      <c r="U472" s="10">
        <f>IF(J472=Queue_Subname_list!$L$4,MIN(M472,P472),0)+IF(K472=Queue_Subname_list!$L$4,MIN(N472,P472),0)+IF(L472=Queue_Subname_list!$L$4,MIN(O472,P472),0)</f>
        <v>0</v>
      </c>
      <c r="V472" s="10">
        <f>IF(Q472="Energy Only",0,IF(S472="Wind Turbine",MIN(U472,P472),IF(OR(S472="Wind-Hybrid", S472="Wind-Solar-Hybrid"),MIN(MAX(P472-T472,0)/INDEX(Queue_Subname_list!$R$6:$T$6,1,MATCH(AH472,Queue_Subname_list!$R$4:$T$4,0)),U472),0)))</f>
        <v>0</v>
      </c>
      <c r="W472" s="10">
        <f t="shared" si="36"/>
        <v>0</v>
      </c>
      <c r="X472" s="10">
        <f>IF(AND(S472="Offshore Wind",OR(Q472="Full Capacity",Q472="Partial Capacity")),IF(J472=Queue_Subname_list!$L$5,M472,0)+IF(K472=Queue_Subname_list!$L$5,N472,0),0)</f>
        <v>0</v>
      </c>
      <c r="Y472" s="10">
        <f>IF(AND(S472="Offshore Wind",Q472="Energy Only"),IF(J472=Queue_Subname_list!$L$5,M472,0)+IF(K472=Queue_Subname_list!$L$5,N472,0),0)</f>
        <v>0</v>
      </c>
      <c r="Z472" s="10">
        <f>IF(J472=Queue_Subname_list!$L$8,MIN(M472,P472),0)+IF(K472=Queue_Subname_list!$L$8,MIN(N472,P472),0)+IF(L472=Queue_Subname_list!$L$8,MIN(O472,P472),0)</f>
        <v>200</v>
      </c>
      <c r="AA472" s="10">
        <f>IF(Q472="Energy Only",0,IF(S472="Solar",MIN(Z472,P472),IF(S472="Solar-Hybrid",MIN(MAX(P472-T472,0)/INDEX(Queue_Subname_list!$R$5:$T$5,1,MATCH(AH472,Queue_Subname_list!$R$4:$T$4,0)),MAX(P472-T472*0.5,0)/INDEX(Queue_Subname_list!$U$5:$W$5,1,MATCH(AH472,Queue_Subname_list!$U$4:$W$4,0)),Z472),0)))</f>
        <v>0</v>
      </c>
      <c r="AB472" s="10">
        <f t="shared" si="37"/>
        <v>200</v>
      </c>
      <c r="AC472" s="10">
        <f>IF(J472=Queue_Subname_list!$L$3,MIN(M472,P472),0)+IF(K472=Queue_Subname_list!$L$3,MIN(N472,P472),0)+IF(L472=Queue_Subname_list!$L$3,MIN(O472,P472),0)</f>
        <v>0</v>
      </c>
      <c r="AD472" s="10">
        <f t="shared" si="38"/>
        <v>0</v>
      </c>
      <c r="AE472" s="10" t="s">
        <v>130</v>
      </c>
      <c r="AF472" s="10" t="s">
        <v>55</v>
      </c>
      <c r="AG472" s="10" t="s">
        <v>71</v>
      </c>
      <c r="AH472" s="10" t="str">
        <f t="shared" si="39"/>
        <v>SCE</v>
      </c>
      <c r="AI472" s="12" t="s">
        <v>986</v>
      </c>
      <c r="AJ472" s="12" t="str">
        <f>IFERROR(INDEX(Queue_Subname_list!$B$2:$B$598,MATCH($AI472,Queue_Subname_list!$A$2:$A$598,0),1),"not found")</f>
        <v>Kramer</v>
      </c>
      <c r="AK472" s="12">
        <f>IFERROR(INDEX(Queue_Subname_list!$C$2:$C$598,MATCH($AI472,Queue_Subname_list!$A$2:$A$598,0),1),"not found")</f>
        <v>230</v>
      </c>
      <c r="AL472" s="12" cm="1">
        <f t="array" ref="AL472">IFERROR(MATCH(1,($AJ472=Substation_Info!$B$5:$B$322)*($AK472=Substation_Info!$C$5:$C$322),0),"notfound")</f>
        <v>131</v>
      </c>
      <c r="AM472" s="12">
        <f>IF($AL472="notfound",IFERROR(INDEX(Queue_Subname_list!$D$2:$D$594,MATCH($AI472,Queue_Subname_list!$A$2:$A$594,0),1),"not found"),0)</f>
        <v>0</v>
      </c>
      <c r="AN472" s="12">
        <f>IF($AL472="notfound",IFERROR(INDEX(Queue_Subname_list!$E$2:$E$594,MATCH($AI472,Queue_Subname_list!$A$2:$A$594,0),1),"not found"),0)</f>
        <v>0</v>
      </c>
      <c r="AO472" s="12" t="str" cm="1">
        <f t="array" ref="AO472">IF(AM472=0, "N/A",IFERROR(MATCH(1,($AM472=Substation_Info!$B$5:$B$322)*($AN472=Substation_Info!$C$5:$C$322),0),"notfound"))</f>
        <v>N/A</v>
      </c>
      <c r="AP472" s="12">
        <f t="shared" si="40"/>
        <v>1</v>
      </c>
      <c r="AQ472" s="11">
        <v>45931.291666666701</v>
      </c>
      <c r="AR472" s="11">
        <v>45931.291666666701</v>
      </c>
      <c r="AS472" s="10" t="s">
        <v>82</v>
      </c>
      <c r="AT472" s="10"/>
      <c r="AU472" s="10"/>
      <c r="AV472" s="10" t="s">
        <v>82</v>
      </c>
      <c r="AW472" s="10"/>
    </row>
    <row r="473" spans="1:49" s="26" customFormat="1" ht="25" x14ac:dyDescent="0.25">
      <c r="A473" s="32" t="s">
        <v>987</v>
      </c>
      <c r="B473" s="10">
        <v>2103</v>
      </c>
      <c r="C473" s="11">
        <v>44295</v>
      </c>
      <c r="D473" s="11">
        <v>44301.291666666701</v>
      </c>
      <c r="E473" s="10" t="s">
        <v>49</v>
      </c>
      <c r="F473" s="10" t="s">
        <v>585</v>
      </c>
      <c r="G473" s="10" t="s">
        <v>74</v>
      </c>
      <c r="H473" s="10" t="s">
        <v>63</v>
      </c>
      <c r="I473" s="10"/>
      <c r="J473" s="10" t="s">
        <v>75</v>
      </c>
      <c r="K473" s="10" t="s">
        <v>70</v>
      </c>
      <c r="L473" s="10"/>
      <c r="M473" s="10">
        <v>312.95999999999998</v>
      </c>
      <c r="N473" s="10">
        <v>312.95999999999998</v>
      </c>
      <c r="O473" s="10"/>
      <c r="P473" s="10">
        <v>300</v>
      </c>
      <c r="Q473" s="10" t="s">
        <v>65</v>
      </c>
      <c r="R473" s="10" t="s">
        <v>53</v>
      </c>
      <c r="S473" s="10" t="str" cm="1">
        <f t="array" ref="S473">IFERROR(INDEX(Queue_Subname_list!$K$3:$K$22,MATCH(1,($J473=Queue_Subname_list!$L$3:$L$22)*($K473=Queue_Subname_list!$M$3:$M$22)*($L473=Queue_Subname_list!$N$3:$N$22),0)),"Other")</f>
        <v>Solar-Hybrid</v>
      </c>
      <c r="T473" s="10">
        <f>IF(J473=Queue_Subname_list!$L$9,MIN(M473,P473),0)+IF(K473=Queue_Subname_list!$L$9,MIN(N473,P473),0)+IF(L473=Queue_Subname_list!$L$9,MIN(O473,P473),0)</f>
        <v>300</v>
      </c>
      <c r="U473" s="10">
        <f>IF(J473=Queue_Subname_list!$L$4,MIN(M473,P473),0)+IF(K473=Queue_Subname_list!$L$4,MIN(N473,P473),0)+IF(L473=Queue_Subname_list!$L$4,MIN(O473,P473),0)</f>
        <v>0</v>
      </c>
      <c r="V473" s="10">
        <f>IF(Q473="Energy Only",0,IF(S473="Wind Turbine",MIN(U473,P473),IF(OR(S473="Wind-Hybrid", S473="Wind-Solar-Hybrid"),MIN(MAX(P473-T473,0)/INDEX(Queue_Subname_list!$R$6:$T$6,1,MATCH(AH473,Queue_Subname_list!$R$4:$T$4,0)),U473),0)))</f>
        <v>0</v>
      </c>
      <c r="W473" s="10">
        <f t="shared" si="36"/>
        <v>0</v>
      </c>
      <c r="X473" s="10">
        <f>IF(AND(S473="Offshore Wind",OR(Q473="Full Capacity",Q473="Partial Capacity")),IF(J473=Queue_Subname_list!$L$5,M473,0)+IF(K473=Queue_Subname_list!$L$5,N473,0),0)</f>
        <v>0</v>
      </c>
      <c r="Y473" s="10">
        <f>IF(AND(S473="Offshore Wind",Q473="Energy Only"),IF(J473=Queue_Subname_list!$L$5,M473,0)+IF(K473=Queue_Subname_list!$L$5,N473,0),0)</f>
        <v>0</v>
      </c>
      <c r="Z473" s="10">
        <f>IF(J473=Queue_Subname_list!$L$8,MIN(M473,P473),0)+IF(K473=Queue_Subname_list!$L$8,MIN(N473,P473),0)+IF(L473=Queue_Subname_list!$L$8,MIN(O473,P473),0)</f>
        <v>300</v>
      </c>
      <c r="AA473" s="10">
        <f>IF(Q473="Energy Only",0,IF(S473="Solar",MIN(Z473,P473),IF(S473="Solar-Hybrid",MIN(MAX(P473-T473,0)/INDEX(Queue_Subname_list!$R$5:$T$5,1,MATCH(AH473,Queue_Subname_list!$R$4:$T$4,0)),MAX(P473-T473*0.5,0)/INDEX(Queue_Subname_list!$U$5:$W$5,1,MATCH(AH473,Queue_Subname_list!$U$4:$W$4,0)),Z473),0)))</f>
        <v>0</v>
      </c>
      <c r="AB473" s="10">
        <f t="shared" si="37"/>
        <v>300</v>
      </c>
      <c r="AC473" s="10">
        <f>IF(J473=Queue_Subname_list!$L$3,MIN(M473,P473),0)+IF(K473=Queue_Subname_list!$L$3,MIN(N473,P473),0)+IF(L473=Queue_Subname_list!$L$3,MIN(O473,P473),0)</f>
        <v>0</v>
      </c>
      <c r="AD473" s="10">
        <f t="shared" si="38"/>
        <v>0</v>
      </c>
      <c r="AE473" s="10" t="s">
        <v>130</v>
      </c>
      <c r="AF473" s="10" t="s">
        <v>55</v>
      </c>
      <c r="AG473" s="10" t="s">
        <v>71</v>
      </c>
      <c r="AH473" s="10" t="str">
        <f t="shared" si="39"/>
        <v>SCE</v>
      </c>
      <c r="AI473" s="12" t="s">
        <v>988</v>
      </c>
      <c r="AJ473" s="12" t="str">
        <f>IFERROR(INDEX(Queue_Subname_list!$B$2:$B$598,MATCH($AI473,Queue_Subname_list!$A$2:$A$598,0),1),"not found")</f>
        <v>Pisgah</v>
      </c>
      <c r="AK473" s="12">
        <f>IFERROR(INDEX(Queue_Subname_list!$C$2:$C$598,MATCH($AI473,Queue_Subname_list!$A$2:$A$598,0),1),"not found")</f>
        <v>230</v>
      </c>
      <c r="AL473" s="12" cm="1">
        <f t="array" ref="AL473">IFERROR(MATCH(1,($AJ473=Substation_Info!$B$5:$B$322)*($AK473=Substation_Info!$C$5:$C$322),0),"notfound")</f>
        <v>211</v>
      </c>
      <c r="AM473" s="12">
        <f>IF($AL473="notfound",IFERROR(INDEX(Queue_Subname_list!$D$2:$D$594,MATCH($AI473,Queue_Subname_list!$A$2:$A$594,0),1),"not found"),0)</f>
        <v>0</v>
      </c>
      <c r="AN473" s="12">
        <f>IF($AL473="notfound",IFERROR(INDEX(Queue_Subname_list!$E$2:$E$594,MATCH($AI473,Queue_Subname_list!$A$2:$A$594,0),1),"not found"),0)</f>
        <v>0</v>
      </c>
      <c r="AO473" s="12" t="str" cm="1">
        <f t="array" ref="AO473">IF(AM473=0, "N/A",IFERROR(MATCH(1,($AM473=Substation_Info!$B$5:$B$322)*($AN473=Substation_Info!$C$5:$C$322),0),"notfound"))</f>
        <v>N/A</v>
      </c>
      <c r="AP473" s="12">
        <f t="shared" si="40"/>
        <v>1</v>
      </c>
      <c r="AQ473" s="11">
        <v>45991.333333333299</v>
      </c>
      <c r="AR473" s="11">
        <v>47766.291666666701</v>
      </c>
      <c r="AS473" s="10" t="s">
        <v>82</v>
      </c>
      <c r="AT473" s="10"/>
      <c r="AU473" s="10"/>
      <c r="AV473" s="10" t="s">
        <v>82</v>
      </c>
      <c r="AW473" s="10"/>
    </row>
    <row r="474" spans="1:49" s="26" customFormat="1" ht="25" x14ac:dyDescent="0.25">
      <c r="A474" s="32" t="s">
        <v>989</v>
      </c>
      <c r="B474" s="10">
        <v>2104</v>
      </c>
      <c r="C474" s="11">
        <v>44295</v>
      </c>
      <c r="D474" s="11">
        <v>44301.291666666701</v>
      </c>
      <c r="E474" s="10" t="s">
        <v>49</v>
      </c>
      <c r="F474" s="10" t="s">
        <v>585</v>
      </c>
      <c r="G474" s="10" t="s">
        <v>63</v>
      </c>
      <c r="H474" s="10"/>
      <c r="I474" s="10"/>
      <c r="J474" s="10" t="s">
        <v>70</v>
      </c>
      <c r="K474" s="10"/>
      <c r="L474" s="10"/>
      <c r="M474" s="10">
        <v>410.76</v>
      </c>
      <c r="N474" s="10"/>
      <c r="O474" s="10"/>
      <c r="P474" s="10">
        <v>400</v>
      </c>
      <c r="Q474" s="10" t="s">
        <v>65</v>
      </c>
      <c r="R474" s="10"/>
      <c r="S474" s="10" t="str" cm="1">
        <f t="array" ref="S474">IFERROR(INDEX(Queue_Subname_list!$K$3:$K$22,MATCH(1,($J474=Queue_Subname_list!$L$3:$L$22)*($K474=Queue_Subname_list!$M$3:$M$22)*($L474=Queue_Subname_list!$N$3:$N$22),0)),"Other")</f>
        <v>Battery</v>
      </c>
      <c r="T474" s="10">
        <f>IF(J474=Queue_Subname_list!$L$9,MIN(M474,P474),0)+IF(K474=Queue_Subname_list!$L$9,MIN(N474,P474),0)+IF(L474=Queue_Subname_list!$L$9,MIN(O474,P474),0)</f>
        <v>400</v>
      </c>
      <c r="U474" s="10">
        <f>IF(J474=Queue_Subname_list!$L$4,MIN(M474,P474),0)+IF(K474=Queue_Subname_list!$L$4,MIN(N474,P474),0)+IF(L474=Queue_Subname_list!$L$4,MIN(O474,P474),0)</f>
        <v>0</v>
      </c>
      <c r="V474" s="10">
        <f>IF(Q474="Energy Only",0,IF(S474="Wind Turbine",MIN(U474,P474),IF(OR(S474="Wind-Hybrid", S474="Wind-Solar-Hybrid"),MIN(MAX(P474-T474,0)/INDEX(Queue_Subname_list!$R$6:$T$6,1,MATCH(AH474,Queue_Subname_list!$R$4:$T$4,0)),U474),0)))</f>
        <v>0</v>
      </c>
      <c r="W474" s="10">
        <f t="shared" si="36"/>
        <v>0</v>
      </c>
      <c r="X474" s="10">
        <f>IF(AND(S474="Offshore Wind",OR(Q474="Full Capacity",Q474="Partial Capacity")),IF(J474=Queue_Subname_list!$L$5,M474,0)+IF(K474=Queue_Subname_list!$L$5,N474,0),0)</f>
        <v>0</v>
      </c>
      <c r="Y474" s="10">
        <f>IF(AND(S474="Offshore Wind",Q474="Energy Only"),IF(J474=Queue_Subname_list!$L$5,M474,0)+IF(K474=Queue_Subname_list!$L$5,N474,0),0)</f>
        <v>0</v>
      </c>
      <c r="Z474" s="10">
        <f>IF(J474=Queue_Subname_list!$L$8,MIN(M474,P474),0)+IF(K474=Queue_Subname_list!$L$8,MIN(N474,P474),0)+IF(L474=Queue_Subname_list!$L$8,MIN(O474,P474),0)</f>
        <v>0</v>
      </c>
      <c r="AA474" s="10">
        <f>IF(Q474="Energy Only",0,IF(S474="Solar",MIN(Z474,P474),IF(S474="Solar-Hybrid",MIN(MAX(P474-T474,0)/INDEX(Queue_Subname_list!$R$5:$T$5,1,MATCH(AH474,Queue_Subname_list!$R$4:$T$4,0)),MAX(P474-T474*0.5,0)/INDEX(Queue_Subname_list!$U$5:$W$5,1,MATCH(AH474,Queue_Subname_list!$U$4:$W$4,0)),Z474),0)))</f>
        <v>0</v>
      </c>
      <c r="AB474" s="10">
        <f t="shared" si="37"/>
        <v>0</v>
      </c>
      <c r="AC474" s="10">
        <f>IF(J474=Queue_Subname_list!$L$3,MIN(M474,P474),0)+IF(K474=Queue_Subname_list!$L$3,MIN(N474,P474),0)+IF(L474=Queue_Subname_list!$L$3,MIN(O474,P474),0)</f>
        <v>0</v>
      </c>
      <c r="AD474" s="10">
        <f t="shared" si="38"/>
        <v>0</v>
      </c>
      <c r="AE474" s="10" t="s">
        <v>130</v>
      </c>
      <c r="AF474" s="10" t="s">
        <v>55</v>
      </c>
      <c r="AG474" s="10" t="s">
        <v>71</v>
      </c>
      <c r="AH474" s="10" t="str">
        <f t="shared" si="39"/>
        <v>SCE</v>
      </c>
      <c r="AI474" s="12" t="s">
        <v>990</v>
      </c>
      <c r="AJ474" s="12" t="str">
        <f>IFERROR(INDEX(Queue_Subname_list!$B$2:$B$598,MATCH($AI474,Queue_Subname_list!$A$2:$A$598,0),1),"not found")</f>
        <v>Victor</v>
      </c>
      <c r="AK474" s="12">
        <f>IFERROR(INDEX(Queue_Subname_list!$C$2:$C$598,MATCH($AI474,Queue_Subname_list!$A$2:$A$598,0),1),"not found")</f>
        <v>230</v>
      </c>
      <c r="AL474" s="12" cm="1">
        <f t="array" ref="AL474">IFERROR(MATCH(1,($AJ474=Substation_Info!$B$5:$B$322)*($AK474=Substation_Info!$C$5:$C$322),0),"notfound")</f>
        <v>298</v>
      </c>
      <c r="AM474" s="12">
        <f>IF($AL474="notfound",IFERROR(INDEX(Queue_Subname_list!$D$2:$D$594,MATCH($AI474,Queue_Subname_list!$A$2:$A$594,0),1),"not found"),0)</f>
        <v>0</v>
      </c>
      <c r="AN474" s="12">
        <f>IF($AL474="notfound",IFERROR(INDEX(Queue_Subname_list!$E$2:$E$594,MATCH($AI474,Queue_Subname_list!$A$2:$A$594,0),1),"not found"),0)</f>
        <v>0</v>
      </c>
      <c r="AO474" s="12" t="str" cm="1">
        <f t="array" ref="AO474">IF(AM474=0, "N/A",IFERROR(MATCH(1,($AM474=Substation_Info!$B$5:$B$322)*($AN474=Substation_Info!$C$5:$C$322),0),"notfound"))</f>
        <v>N/A</v>
      </c>
      <c r="AP474" s="12">
        <f t="shared" si="40"/>
        <v>1</v>
      </c>
      <c r="AQ474" s="11">
        <v>45991.333333333299</v>
      </c>
      <c r="AR474" s="11">
        <v>47766.291666666701</v>
      </c>
      <c r="AS474" s="10" t="s">
        <v>82</v>
      </c>
      <c r="AT474" s="10"/>
      <c r="AU474" s="10"/>
      <c r="AV474" s="10" t="s">
        <v>82</v>
      </c>
      <c r="AW474" s="10"/>
    </row>
    <row r="475" spans="1:49" s="26" customFormat="1" ht="25" x14ac:dyDescent="0.25">
      <c r="A475" s="32" t="s">
        <v>991</v>
      </c>
      <c r="B475" s="10">
        <v>2105</v>
      </c>
      <c r="C475" s="11">
        <v>44300</v>
      </c>
      <c r="D475" s="11">
        <v>44301.291666666701</v>
      </c>
      <c r="E475" s="10" t="s">
        <v>49</v>
      </c>
      <c r="F475" s="10" t="s">
        <v>585</v>
      </c>
      <c r="G475" s="10" t="s">
        <v>63</v>
      </c>
      <c r="H475" s="10"/>
      <c r="I475" s="10"/>
      <c r="J475" s="10" t="s">
        <v>70</v>
      </c>
      <c r="K475" s="10"/>
      <c r="L475" s="10"/>
      <c r="M475" s="10">
        <v>512.58000000000004</v>
      </c>
      <c r="N475" s="10"/>
      <c r="O475" s="10"/>
      <c r="P475" s="10">
        <v>500</v>
      </c>
      <c r="Q475" s="10" t="s">
        <v>65</v>
      </c>
      <c r="R475" s="10"/>
      <c r="S475" s="10" t="str" cm="1">
        <f t="array" ref="S475">IFERROR(INDEX(Queue_Subname_list!$K$3:$K$22,MATCH(1,($J475=Queue_Subname_list!$L$3:$L$22)*($K475=Queue_Subname_list!$M$3:$M$22)*($L475=Queue_Subname_list!$N$3:$N$22),0)),"Other")</f>
        <v>Battery</v>
      </c>
      <c r="T475" s="10">
        <f>IF(J475=Queue_Subname_list!$L$9,MIN(M475,P475),0)+IF(K475=Queue_Subname_list!$L$9,MIN(N475,P475),0)+IF(L475=Queue_Subname_list!$L$9,MIN(O475,P475),0)</f>
        <v>500</v>
      </c>
      <c r="U475" s="10">
        <f>IF(J475=Queue_Subname_list!$L$4,MIN(M475,P475),0)+IF(K475=Queue_Subname_list!$L$4,MIN(N475,P475),0)+IF(L475=Queue_Subname_list!$L$4,MIN(O475,P475),0)</f>
        <v>0</v>
      </c>
      <c r="V475" s="10">
        <f>IF(Q475="Energy Only",0,IF(S475="Wind Turbine",MIN(U475,P475),IF(OR(S475="Wind-Hybrid", S475="Wind-Solar-Hybrid"),MIN(MAX(P475-T475,0)/INDEX(Queue_Subname_list!$R$6:$T$6,1,MATCH(AH475,Queue_Subname_list!$R$4:$T$4,0)),U475),0)))</f>
        <v>0</v>
      </c>
      <c r="W475" s="10">
        <f t="shared" si="36"/>
        <v>0</v>
      </c>
      <c r="X475" s="10">
        <f>IF(AND(S475="Offshore Wind",OR(Q475="Full Capacity",Q475="Partial Capacity")),IF(J475=Queue_Subname_list!$L$5,M475,0)+IF(K475=Queue_Subname_list!$L$5,N475,0),0)</f>
        <v>0</v>
      </c>
      <c r="Y475" s="10">
        <f>IF(AND(S475="Offshore Wind",Q475="Energy Only"),IF(J475=Queue_Subname_list!$L$5,M475,0)+IF(K475=Queue_Subname_list!$L$5,N475,0),0)</f>
        <v>0</v>
      </c>
      <c r="Z475" s="10">
        <f>IF(J475=Queue_Subname_list!$L$8,MIN(M475,P475),0)+IF(K475=Queue_Subname_list!$L$8,MIN(N475,P475),0)+IF(L475=Queue_Subname_list!$L$8,MIN(O475,P475),0)</f>
        <v>0</v>
      </c>
      <c r="AA475" s="10">
        <f>IF(Q475="Energy Only",0,IF(S475="Solar",MIN(Z475,P475),IF(S475="Solar-Hybrid",MIN(MAX(P475-T475,0)/INDEX(Queue_Subname_list!$R$5:$T$5,1,MATCH(AH475,Queue_Subname_list!$R$4:$T$4,0)),MAX(P475-T475*0.5,0)/INDEX(Queue_Subname_list!$U$5:$W$5,1,MATCH(AH475,Queue_Subname_list!$U$4:$W$4,0)),Z475),0)))</f>
        <v>0</v>
      </c>
      <c r="AB475" s="10">
        <f t="shared" si="37"/>
        <v>0</v>
      </c>
      <c r="AC475" s="10">
        <f>IF(J475=Queue_Subname_list!$L$3,MIN(M475,P475),0)+IF(K475=Queue_Subname_list!$L$3,MIN(N475,P475),0)+IF(L475=Queue_Subname_list!$L$3,MIN(O475,P475),0)</f>
        <v>0</v>
      </c>
      <c r="AD475" s="10">
        <f t="shared" si="38"/>
        <v>0</v>
      </c>
      <c r="AE475" s="10" t="s">
        <v>130</v>
      </c>
      <c r="AF475" s="10" t="s">
        <v>55</v>
      </c>
      <c r="AG475" s="10" t="s">
        <v>71</v>
      </c>
      <c r="AH475" s="10" t="str">
        <f t="shared" si="39"/>
        <v>SCE</v>
      </c>
      <c r="AI475" s="12" t="s">
        <v>992</v>
      </c>
      <c r="AJ475" s="12" t="str">
        <f>IFERROR(INDEX(Queue_Subname_list!$B$2:$B$598,MATCH($AI475,Queue_Subname_list!$A$2:$A$598,0),1),"not found")</f>
        <v>Lugo</v>
      </c>
      <c r="AK475" s="12">
        <f>IFERROR(INDEX(Queue_Subname_list!$C$2:$C$598,MATCH($AI475,Queue_Subname_list!$A$2:$A$598,0),1),"not found")</f>
        <v>500</v>
      </c>
      <c r="AL475" s="12" cm="1">
        <f t="array" ref="AL475">IFERROR(MATCH(1,($AJ475=Substation_Info!$B$5:$B$322)*($AK475=Substation_Info!$C$5:$C$322),0),"notfound")</f>
        <v>151</v>
      </c>
      <c r="AM475" s="12">
        <f>IF($AL475="notfound",IFERROR(INDEX(Queue_Subname_list!$D$2:$D$594,MATCH($AI475,Queue_Subname_list!$A$2:$A$594,0),1),"not found"),0)</f>
        <v>0</v>
      </c>
      <c r="AN475" s="12">
        <f>IF($AL475="notfound",IFERROR(INDEX(Queue_Subname_list!$E$2:$E$594,MATCH($AI475,Queue_Subname_list!$A$2:$A$594,0),1),"not found"),0)</f>
        <v>0</v>
      </c>
      <c r="AO475" s="12" t="str" cm="1">
        <f t="array" ref="AO475">IF(AM475=0, "N/A",IFERROR(MATCH(1,($AM475=Substation_Info!$B$5:$B$322)*($AN475=Substation_Info!$C$5:$C$322),0),"notfound"))</f>
        <v>N/A</v>
      </c>
      <c r="AP475" s="12">
        <f t="shared" si="40"/>
        <v>1</v>
      </c>
      <c r="AQ475" s="11">
        <v>45809.291666666701</v>
      </c>
      <c r="AR475" s="11">
        <v>45809.291666666701</v>
      </c>
      <c r="AS475" s="10" t="s">
        <v>82</v>
      </c>
      <c r="AT475" s="10"/>
      <c r="AU475" s="10"/>
      <c r="AV475" s="10" t="s">
        <v>82</v>
      </c>
      <c r="AW475" s="10"/>
    </row>
    <row r="476" spans="1:49" s="26" customFormat="1" ht="25" x14ac:dyDescent="0.25">
      <c r="A476" s="32" t="s">
        <v>993</v>
      </c>
      <c r="B476" s="10">
        <v>2106</v>
      </c>
      <c r="C476" s="11">
        <v>44301</v>
      </c>
      <c r="D476" s="11">
        <v>44301.291666666701</v>
      </c>
      <c r="E476" s="10" t="s">
        <v>49</v>
      </c>
      <c r="F476" s="10" t="s">
        <v>585</v>
      </c>
      <c r="G476" s="10" t="s">
        <v>91</v>
      </c>
      <c r="H476" s="10"/>
      <c r="I476" s="10"/>
      <c r="J476" s="10" t="s">
        <v>611</v>
      </c>
      <c r="K476" s="10"/>
      <c r="L476" s="10"/>
      <c r="M476" s="10">
        <v>200</v>
      </c>
      <c r="N476" s="10"/>
      <c r="O476" s="10"/>
      <c r="P476" s="10">
        <v>200</v>
      </c>
      <c r="Q476" s="10" t="s">
        <v>65</v>
      </c>
      <c r="R476" s="10"/>
      <c r="S476" s="10" t="str" cm="1">
        <f t="array" ref="S476">IFERROR(INDEX(Queue_Subname_list!$K$3:$K$22,MATCH(1,($J476=Queue_Subname_list!$L$3:$L$22)*($K476=Queue_Subname_list!$M$3:$M$22)*($L476=Queue_Subname_list!$N$3:$N$22),0)),"Other")</f>
        <v>Geothermal</v>
      </c>
      <c r="T476" s="10">
        <f>IF(J476=Queue_Subname_list!$L$9,MIN(M476,P476),0)+IF(K476=Queue_Subname_list!$L$9,MIN(N476,P476),0)+IF(L476=Queue_Subname_list!$L$9,MIN(O476,P476),0)</f>
        <v>0</v>
      </c>
      <c r="U476" s="10">
        <f>IF(J476=Queue_Subname_list!$L$4,MIN(M476,P476),0)+IF(K476=Queue_Subname_list!$L$4,MIN(N476,P476),0)+IF(L476=Queue_Subname_list!$L$4,MIN(O476,P476),0)</f>
        <v>0</v>
      </c>
      <c r="V476" s="10">
        <f>IF(Q476="Energy Only",0,IF(S476="Wind Turbine",MIN(U476,P476),IF(OR(S476="Wind-Hybrid", S476="Wind-Solar-Hybrid"),MIN(MAX(P476-T476,0)/INDEX(Queue_Subname_list!$R$6:$T$6,1,MATCH(AH476,Queue_Subname_list!$R$4:$T$4,0)),U476),0)))</f>
        <v>0</v>
      </c>
      <c r="W476" s="10">
        <f t="shared" si="36"/>
        <v>0</v>
      </c>
      <c r="X476" s="10">
        <f>IF(AND(S476="Offshore Wind",OR(Q476="Full Capacity",Q476="Partial Capacity")),IF(J476=Queue_Subname_list!$L$5,M476,0)+IF(K476=Queue_Subname_list!$L$5,N476,0),0)</f>
        <v>0</v>
      </c>
      <c r="Y476" s="10">
        <f>IF(AND(S476="Offshore Wind",Q476="Energy Only"),IF(J476=Queue_Subname_list!$L$5,M476,0)+IF(K476=Queue_Subname_list!$L$5,N476,0),0)</f>
        <v>0</v>
      </c>
      <c r="Z476" s="10">
        <f>IF(J476=Queue_Subname_list!$L$8,MIN(M476,P476),0)+IF(K476=Queue_Subname_list!$L$8,MIN(N476,P476),0)+IF(L476=Queue_Subname_list!$L$8,MIN(O476,P476),0)</f>
        <v>0</v>
      </c>
      <c r="AA476" s="10">
        <f>IF(Q476="Energy Only",0,IF(S476="Solar",MIN(Z476,P476),IF(S476="Solar-Hybrid",MIN(MAX(P476-T476,0)/INDEX(Queue_Subname_list!$R$5:$T$5,1,MATCH(AH476,Queue_Subname_list!$R$4:$T$4,0)),MAX(P476-T476*0.5,0)/INDEX(Queue_Subname_list!$U$5:$W$5,1,MATCH(AH476,Queue_Subname_list!$U$4:$W$4,0)),Z476),0)))</f>
        <v>0</v>
      </c>
      <c r="AB476" s="10">
        <f t="shared" si="37"/>
        <v>0</v>
      </c>
      <c r="AC476" s="10">
        <f>IF(J476=Queue_Subname_list!$L$3,MIN(M476,P476),0)+IF(K476=Queue_Subname_list!$L$3,MIN(N476,P476),0)+IF(L476=Queue_Subname_list!$L$3,MIN(O476,P476),0)</f>
        <v>200</v>
      </c>
      <c r="AD476" s="10">
        <f t="shared" si="38"/>
        <v>0</v>
      </c>
      <c r="AE476" s="10" t="s">
        <v>994</v>
      </c>
      <c r="AF476" s="10" t="s">
        <v>97</v>
      </c>
      <c r="AG476" s="10" t="s">
        <v>71</v>
      </c>
      <c r="AH476" s="10" t="str">
        <f t="shared" si="39"/>
        <v>SCE</v>
      </c>
      <c r="AI476" s="12" t="s">
        <v>995</v>
      </c>
      <c r="AJ476" s="12" t="str">
        <f>IFERROR(INDEX(Queue_Subname_list!$B$2:$B$598,MATCH($AI476,Queue_Subname_list!$A$2:$A$598,0),1),"not found")</f>
        <v>Control</v>
      </c>
      <c r="AK476" s="12">
        <f>IFERROR(INDEX(Queue_Subname_list!$C$2:$C$598,MATCH($AI476,Queue_Subname_list!$A$2:$A$598,0),1),"not found")</f>
        <v>115</v>
      </c>
      <c r="AL476" s="12" cm="1">
        <f t="array" ref="AL476">IFERROR(MATCH(1,($AJ476=Substation_Info!$B$5:$B$322)*($AK476=Substation_Info!$C$5:$C$322),0),"notfound")</f>
        <v>46</v>
      </c>
      <c r="AM476" s="12">
        <f>IF($AL476="notfound",IFERROR(INDEX(Queue_Subname_list!$D$2:$D$594,MATCH($AI476,Queue_Subname_list!$A$2:$A$594,0),1),"not found"),0)</f>
        <v>0</v>
      </c>
      <c r="AN476" s="12">
        <f>IF($AL476="notfound",IFERROR(INDEX(Queue_Subname_list!$E$2:$E$594,MATCH($AI476,Queue_Subname_list!$A$2:$A$594,0),1),"not found"),0)</f>
        <v>0</v>
      </c>
      <c r="AO476" s="12" t="str" cm="1">
        <f t="array" ref="AO476">IF(AM476=0, "N/A",IFERROR(MATCH(1,($AM476=Substation_Info!$B$5:$B$322)*($AN476=Substation_Info!$C$5:$C$322),0),"notfound"))</f>
        <v>N/A</v>
      </c>
      <c r="AP476" s="12">
        <f t="shared" si="40"/>
        <v>1</v>
      </c>
      <c r="AQ476" s="11">
        <v>45689.333333333299</v>
      </c>
      <c r="AR476" s="11">
        <v>46640.291666666701</v>
      </c>
      <c r="AS476" s="10" t="s">
        <v>82</v>
      </c>
      <c r="AT476" s="10" t="s">
        <v>59</v>
      </c>
      <c r="AU476" s="10"/>
      <c r="AV476" s="10" t="s">
        <v>82</v>
      </c>
      <c r="AW476" s="10"/>
    </row>
    <row r="477" spans="1:49" s="26" customFormat="1" ht="25" x14ac:dyDescent="0.25">
      <c r="A477" s="32" t="s">
        <v>996</v>
      </c>
      <c r="B477" s="10">
        <v>2108</v>
      </c>
      <c r="C477" s="11">
        <v>44469</v>
      </c>
      <c r="D477" s="11">
        <v>44301.291666666701</v>
      </c>
      <c r="E477" s="10" t="s">
        <v>49</v>
      </c>
      <c r="F477" s="10" t="s">
        <v>585</v>
      </c>
      <c r="G477" s="10" t="s">
        <v>74</v>
      </c>
      <c r="H477" s="10" t="s">
        <v>63</v>
      </c>
      <c r="I477" s="10"/>
      <c r="J477" s="10" t="s">
        <v>75</v>
      </c>
      <c r="K477" s="10" t="s">
        <v>70</v>
      </c>
      <c r="L477" s="10"/>
      <c r="M477" s="10">
        <v>61.9</v>
      </c>
      <c r="N477" s="10">
        <v>61.9</v>
      </c>
      <c r="O477" s="10"/>
      <c r="P477" s="10">
        <v>60</v>
      </c>
      <c r="Q477" s="10" t="s">
        <v>65</v>
      </c>
      <c r="R477" s="10" t="s">
        <v>53</v>
      </c>
      <c r="S477" s="10" t="str" cm="1">
        <f t="array" ref="S477">IFERROR(INDEX(Queue_Subname_list!$K$3:$K$22,MATCH(1,($J477=Queue_Subname_list!$L$3:$L$22)*($K477=Queue_Subname_list!$M$3:$M$22)*($L477=Queue_Subname_list!$N$3:$N$22),0)),"Other")</f>
        <v>Solar-Hybrid</v>
      </c>
      <c r="T477" s="10">
        <f>IF(J477=Queue_Subname_list!$L$9,MIN(M477,P477),0)+IF(K477=Queue_Subname_list!$L$9,MIN(N477,P477),0)+IF(L477=Queue_Subname_list!$L$9,MIN(O477,P477),0)</f>
        <v>60</v>
      </c>
      <c r="U477" s="10">
        <f>IF(J477=Queue_Subname_list!$L$4,MIN(M477,P477),0)+IF(K477=Queue_Subname_list!$L$4,MIN(N477,P477),0)+IF(L477=Queue_Subname_list!$L$4,MIN(O477,P477),0)</f>
        <v>0</v>
      </c>
      <c r="V477" s="10">
        <f>IF(Q477="Energy Only",0,IF(S477="Wind Turbine",MIN(U477,P477),IF(OR(S477="Wind-Hybrid", S477="Wind-Solar-Hybrid"),MIN(MAX(P477-T477,0)/INDEX(Queue_Subname_list!$R$6:$T$6,1,MATCH(AH477,Queue_Subname_list!$R$4:$T$4,0)),U477),0)))</f>
        <v>0</v>
      </c>
      <c r="W477" s="10">
        <f t="shared" si="36"/>
        <v>0</v>
      </c>
      <c r="X477" s="10">
        <f>IF(AND(S477="Offshore Wind",OR(Q477="Full Capacity",Q477="Partial Capacity")),IF(J477=Queue_Subname_list!$L$5,M477,0)+IF(K477=Queue_Subname_list!$L$5,N477,0),0)</f>
        <v>0</v>
      </c>
      <c r="Y477" s="10">
        <f>IF(AND(S477="Offshore Wind",Q477="Energy Only"),IF(J477=Queue_Subname_list!$L$5,M477,0)+IF(K477=Queue_Subname_list!$L$5,N477,0),0)</f>
        <v>0</v>
      </c>
      <c r="Z477" s="10">
        <f>IF(J477=Queue_Subname_list!$L$8,MIN(M477,P477),0)+IF(K477=Queue_Subname_list!$L$8,MIN(N477,P477),0)+IF(L477=Queue_Subname_list!$L$8,MIN(O477,P477),0)</f>
        <v>60</v>
      </c>
      <c r="AA477" s="10">
        <f>IF(Q477="Energy Only",0,IF(S477="Solar",MIN(Z477,P477),IF(S477="Solar-Hybrid",MIN(MAX(P477-T477,0)/INDEX(Queue_Subname_list!$R$5:$T$5,1,MATCH(AH477,Queue_Subname_list!$R$4:$T$4,0)),MAX(P477-T477*0.5,0)/INDEX(Queue_Subname_list!$U$5:$W$5,1,MATCH(AH477,Queue_Subname_list!$U$4:$W$4,0)),Z477),0)))</f>
        <v>0</v>
      </c>
      <c r="AB477" s="10">
        <f t="shared" si="37"/>
        <v>60</v>
      </c>
      <c r="AC477" s="10">
        <f>IF(J477=Queue_Subname_list!$L$3,MIN(M477,P477),0)+IF(K477=Queue_Subname_list!$L$3,MIN(N477,P477),0)+IF(L477=Queue_Subname_list!$L$3,MIN(O477,P477),0)</f>
        <v>0</v>
      </c>
      <c r="AD477" s="10">
        <f t="shared" si="38"/>
        <v>0</v>
      </c>
      <c r="AE477" s="10" t="s">
        <v>130</v>
      </c>
      <c r="AF477" s="10" t="s">
        <v>55</v>
      </c>
      <c r="AG477" s="10" t="s">
        <v>71</v>
      </c>
      <c r="AH477" s="10" t="str">
        <f t="shared" si="39"/>
        <v>SCE</v>
      </c>
      <c r="AI477" s="12" t="s">
        <v>997</v>
      </c>
      <c r="AJ477" s="12" t="str">
        <f>IFERROR(INDEX(Queue_Subname_list!$B$2:$B$598,MATCH($AI477,Queue_Subname_list!$A$2:$A$598,0),1),"not found")</f>
        <v>Tortilla</v>
      </c>
      <c r="AK477" s="12">
        <f>IFERROR(INDEX(Queue_Subname_list!$C$2:$C$598,MATCH($AI477,Queue_Subname_list!$A$2:$A$598,0),1),"not found")</f>
        <v>115</v>
      </c>
      <c r="AL477" s="12" t="str" cm="1">
        <f t="array" ref="AL477">IFERROR(MATCH(1,($AJ477=Substation_Info!$B$5:$B$322)*($AK477=Substation_Info!$C$5:$C$322),0),"notfound")</f>
        <v>notfound</v>
      </c>
      <c r="AM477" s="12" t="str">
        <f>IF($AL477="notfound",IFERROR(INDEX(Queue_Subname_list!$D$2:$D$594,MATCH($AI477,Queue_Subname_list!$A$2:$A$594,0),1),"not found"),0)</f>
        <v>Coolwater</v>
      </c>
      <c r="AN477" s="12">
        <f>IF($AL477="notfound",IFERROR(INDEX(Queue_Subname_list!$E$2:$E$594,MATCH($AI477,Queue_Subname_list!$A$2:$A$594,0),1),"not found"),0)</f>
        <v>115</v>
      </c>
      <c r="AO477" s="12" cm="1">
        <f t="array" ref="AO477">IF(AM477=0, "N/A",IFERROR(MATCH(1,($AM477=Substation_Info!$B$5:$B$322)*($AN477=Substation_Info!$C$5:$C$322),0),"notfound"))</f>
        <v>48</v>
      </c>
      <c r="AP477" s="12">
        <f t="shared" si="40"/>
        <v>1</v>
      </c>
      <c r="AQ477" s="11">
        <v>45960.291666666701</v>
      </c>
      <c r="AR477" s="11">
        <v>46853.291666666701</v>
      </c>
      <c r="AS477" s="10" t="s">
        <v>82</v>
      </c>
      <c r="AT477" s="10"/>
      <c r="AU477" s="10"/>
      <c r="AV477" s="10" t="s">
        <v>82</v>
      </c>
      <c r="AW477" s="10"/>
    </row>
    <row r="478" spans="1:49" s="26" customFormat="1" ht="25" x14ac:dyDescent="0.25">
      <c r="A478" s="32" t="s">
        <v>998</v>
      </c>
      <c r="B478" s="10">
        <v>2109</v>
      </c>
      <c r="C478" s="11">
        <v>44287</v>
      </c>
      <c r="D478" s="11">
        <v>44301.291666666701</v>
      </c>
      <c r="E478" s="10" t="s">
        <v>49</v>
      </c>
      <c r="F478" s="10" t="s">
        <v>585</v>
      </c>
      <c r="G478" s="10" t="s">
        <v>63</v>
      </c>
      <c r="H478" s="10"/>
      <c r="I478" s="10"/>
      <c r="J478" s="10" t="s">
        <v>70</v>
      </c>
      <c r="K478" s="10"/>
      <c r="L478" s="10"/>
      <c r="M478" s="10">
        <v>405.66341199999999</v>
      </c>
      <c r="N478" s="10"/>
      <c r="O478" s="10"/>
      <c r="P478" s="10">
        <v>400</v>
      </c>
      <c r="Q478" s="10" t="s">
        <v>65</v>
      </c>
      <c r="R478" s="10"/>
      <c r="S478" s="10" t="str" cm="1">
        <f t="array" ref="S478">IFERROR(INDEX(Queue_Subname_list!$K$3:$K$22,MATCH(1,($J478=Queue_Subname_list!$L$3:$L$22)*($K478=Queue_Subname_list!$M$3:$M$22)*($L478=Queue_Subname_list!$N$3:$N$22),0)),"Other")</f>
        <v>Battery</v>
      </c>
      <c r="T478" s="10">
        <f>IF(J478=Queue_Subname_list!$L$9,MIN(M478,P478),0)+IF(K478=Queue_Subname_list!$L$9,MIN(N478,P478),0)+IF(L478=Queue_Subname_list!$L$9,MIN(O478,P478),0)</f>
        <v>400</v>
      </c>
      <c r="U478" s="10">
        <f>IF(J478=Queue_Subname_list!$L$4,MIN(M478,P478),0)+IF(K478=Queue_Subname_list!$L$4,MIN(N478,P478),0)+IF(L478=Queue_Subname_list!$L$4,MIN(O478,P478),0)</f>
        <v>0</v>
      </c>
      <c r="V478" s="10">
        <f>IF(Q478="Energy Only",0,IF(S478="Wind Turbine",MIN(U478,P478),IF(OR(S478="Wind-Hybrid", S478="Wind-Solar-Hybrid"),MIN(MAX(P478-T478,0)/INDEX(Queue_Subname_list!$R$6:$T$6,1,MATCH(AH478,Queue_Subname_list!$R$4:$T$4,0)),U478),0)))</f>
        <v>0</v>
      </c>
      <c r="W478" s="10">
        <f t="shared" si="36"/>
        <v>0</v>
      </c>
      <c r="X478" s="10">
        <f>IF(AND(S478="Offshore Wind",OR(Q478="Full Capacity",Q478="Partial Capacity")),IF(J478=Queue_Subname_list!$L$5,M478,0)+IF(K478=Queue_Subname_list!$L$5,N478,0),0)</f>
        <v>0</v>
      </c>
      <c r="Y478" s="10">
        <f>IF(AND(S478="Offshore Wind",Q478="Energy Only"),IF(J478=Queue_Subname_list!$L$5,M478,0)+IF(K478=Queue_Subname_list!$L$5,N478,0),0)</f>
        <v>0</v>
      </c>
      <c r="Z478" s="10">
        <f>IF(J478=Queue_Subname_list!$L$8,MIN(M478,P478),0)+IF(K478=Queue_Subname_list!$L$8,MIN(N478,P478),0)+IF(L478=Queue_Subname_list!$L$8,MIN(O478,P478),0)</f>
        <v>0</v>
      </c>
      <c r="AA478" s="10">
        <f>IF(Q478="Energy Only",0,IF(S478="Solar",MIN(Z478,P478),IF(S478="Solar-Hybrid",MIN(MAX(P478-T478,0)/INDEX(Queue_Subname_list!$R$5:$T$5,1,MATCH(AH478,Queue_Subname_list!$R$4:$T$4,0)),MAX(P478-T478*0.5,0)/INDEX(Queue_Subname_list!$U$5:$W$5,1,MATCH(AH478,Queue_Subname_list!$U$4:$W$4,0)),Z478),0)))</f>
        <v>0</v>
      </c>
      <c r="AB478" s="10">
        <f t="shared" si="37"/>
        <v>0</v>
      </c>
      <c r="AC478" s="10">
        <f>IF(J478=Queue_Subname_list!$L$3,MIN(M478,P478),0)+IF(K478=Queue_Subname_list!$L$3,MIN(N478,P478),0)+IF(L478=Queue_Subname_list!$L$3,MIN(O478,P478),0)</f>
        <v>0</v>
      </c>
      <c r="AD478" s="10">
        <f t="shared" si="38"/>
        <v>0</v>
      </c>
      <c r="AE478" s="10" t="s">
        <v>121</v>
      </c>
      <c r="AF478" s="10" t="s">
        <v>55</v>
      </c>
      <c r="AG478" s="10" t="s">
        <v>71</v>
      </c>
      <c r="AH478" s="10" t="str">
        <f t="shared" si="39"/>
        <v>SCE</v>
      </c>
      <c r="AI478" s="12" t="s">
        <v>999</v>
      </c>
      <c r="AJ478" s="12" t="str">
        <f>IFERROR(INDEX(Queue_Subname_list!$B$2:$B$598,MATCH($AI478,Queue_Subname_list!$A$2:$A$598,0),1),"not found")</f>
        <v>Hinson</v>
      </c>
      <c r="AK478" s="12">
        <f>IFERROR(INDEX(Queue_Subname_list!$C$2:$C$598,MATCH($AI478,Queue_Subname_list!$A$2:$A$598,0),1),"not found")</f>
        <v>230</v>
      </c>
      <c r="AL478" s="12" cm="1">
        <f t="array" ref="AL478">IFERROR(MATCH(1,($AJ478=Substation_Info!$B$5:$B$322)*($AK478=Substation_Info!$C$5:$C$322),0),"notfound")</f>
        <v>105</v>
      </c>
      <c r="AM478" s="12">
        <f>IF($AL478="notfound",IFERROR(INDEX(Queue_Subname_list!$D$2:$D$594,MATCH($AI478,Queue_Subname_list!$A$2:$A$594,0),1),"not found"),0)</f>
        <v>0</v>
      </c>
      <c r="AN478" s="12">
        <f>IF($AL478="notfound",IFERROR(INDEX(Queue_Subname_list!$E$2:$E$594,MATCH($AI478,Queue_Subname_list!$A$2:$A$594,0),1),"not found"),0)</f>
        <v>0</v>
      </c>
      <c r="AO478" s="12" t="str" cm="1">
        <f t="array" ref="AO478">IF(AM478=0, "N/A",IFERROR(MATCH(1,($AM478=Substation_Info!$B$5:$B$322)*($AN478=Substation_Info!$C$5:$C$322),0),"notfound"))</f>
        <v>N/A</v>
      </c>
      <c r="AP478" s="12">
        <f t="shared" si="40"/>
        <v>1</v>
      </c>
      <c r="AQ478" s="11">
        <v>45473.291666666701</v>
      </c>
      <c r="AR478" s="11">
        <v>47767.291666666701</v>
      </c>
      <c r="AS478" s="10" t="s">
        <v>82</v>
      </c>
      <c r="AT478" s="10"/>
      <c r="AU478" s="10"/>
      <c r="AV478" s="10" t="s">
        <v>82</v>
      </c>
      <c r="AW478" s="10"/>
    </row>
    <row r="479" spans="1:49" s="26" customFormat="1" ht="25" x14ac:dyDescent="0.25">
      <c r="A479" s="32" t="s">
        <v>1000</v>
      </c>
      <c r="B479" s="10">
        <v>2110</v>
      </c>
      <c r="C479" s="11">
        <v>44287</v>
      </c>
      <c r="D479" s="11">
        <v>44301.291666666701</v>
      </c>
      <c r="E479" s="10" t="s">
        <v>49</v>
      </c>
      <c r="F479" s="10" t="s">
        <v>585</v>
      </c>
      <c r="G479" s="10" t="s">
        <v>63</v>
      </c>
      <c r="H479" s="10"/>
      <c r="I479" s="10"/>
      <c r="J479" s="10" t="s">
        <v>70</v>
      </c>
      <c r="K479" s="10"/>
      <c r="L479" s="10"/>
      <c r="M479" s="10">
        <v>213.55</v>
      </c>
      <c r="N479" s="10"/>
      <c r="O479" s="10"/>
      <c r="P479" s="10">
        <v>200</v>
      </c>
      <c r="Q479" s="10" t="s">
        <v>65</v>
      </c>
      <c r="R479" s="10"/>
      <c r="S479" s="10" t="str" cm="1">
        <f t="array" ref="S479">IFERROR(INDEX(Queue_Subname_list!$K$3:$K$22,MATCH(1,($J479=Queue_Subname_list!$L$3:$L$22)*($K479=Queue_Subname_list!$M$3:$M$22)*($L479=Queue_Subname_list!$N$3:$N$22),0)),"Other")</f>
        <v>Battery</v>
      </c>
      <c r="T479" s="10">
        <f>IF(J479=Queue_Subname_list!$L$9,MIN(M479,P479),0)+IF(K479=Queue_Subname_list!$L$9,MIN(N479,P479),0)+IF(L479=Queue_Subname_list!$L$9,MIN(O479,P479),0)</f>
        <v>200</v>
      </c>
      <c r="U479" s="10">
        <f>IF(J479=Queue_Subname_list!$L$4,MIN(M479,P479),0)+IF(K479=Queue_Subname_list!$L$4,MIN(N479,P479),0)+IF(L479=Queue_Subname_list!$L$4,MIN(O479,P479),0)</f>
        <v>0</v>
      </c>
      <c r="V479" s="10">
        <f>IF(Q479="Energy Only",0,IF(S479="Wind Turbine",MIN(U479,P479),IF(OR(S479="Wind-Hybrid", S479="Wind-Solar-Hybrid"),MIN(MAX(P479-T479,0)/INDEX(Queue_Subname_list!$R$6:$T$6,1,MATCH(AH479,Queue_Subname_list!$R$4:$T$4,0)),U479),0)))</f>
        <v>0</v>
      </c>
      <c r="W479" s="10">
        <f t="shared" si="36"/>
        <v>0</v>
      </c>
      <c r="X479" s="10">
        <f>IF(AND(S479="Offshore Wind",OR(Q479="Full Capacity",Q479="Partial Capacity")),IF(J479=Queue_Subname_list!$L$5,M479,0)+IF(K479=Queue_Subname_list!$L$5,N479,0),0)</f>
        <v>0</v>
      </c>
      <c r="Y479" s="10">
        <f>IF(AND(S479="Offshore Wind",Q479="Energy Only"),IF(J479=Queue_Subname_list!$L$5,M479,0)+IF(K479=Queue_Subname_list!$L$5,N479,0),0)</f>
        <v>0</v>
      </c>
      <c r="Z479" s="10">
        <f>IF(J479=Queue_Subname_list!$L$8,MIN(M479,P479),0)+IF(K479=Queue_Subname_list!$L$8,MIN(N479,P479),0)+IF(L479=Queue_Subname_list!$L$8,MIN(O479,P479),0)</f>
        <v>0</v>
      </c>
      <c r="AA479" s="10">
        <f>IF(Q479="Energy Only",0,IF(S479="Solar",MIN(Z479,P479),IF(S479="Solar-Hybrid",MIN(MAX(P479-T479,0)/INDEX(Queue_Subname_list!$R$5:$T$5,1,MATCH(AH479,Queue_Subname_list!$R$4:$T$4,0)),MAX(P479-T479*0.5,0)/INDEX(Queue_Subname_list!$U$5:$W$5,1,MATCH(AH479,Queue_Subname_list!$U$4:$W$4,0)),Z479),0)))</f>
        <v>0</v>
      </c>
      <c r="AB479" s="10">
        <f t="shared" si="37"/>
        <v>0</v>
      </c>
      <c r="AC479" s="10">
        <f>IF(J479=Queue_Subname_list!$L$3,MIN(M479,P479),0)+IF(K479=Queue_Subname_list!$L$3,MIN(N479,P479),0)+IF(L479=Queue_Subname_list!$L$3,MIN(O479,P479),0)</f>
        <v>0</v>
      </c>
      <c r="AD479" s="10">
        <f t="shared" si="38"/>
        <v>0</v>
      </c>
      <c r="AE479" s="10" t="s">
        <v>121</v>
      </c>
      <c r="AF479" s="10" t="s">
        <v>55</v>
      </c>
      <c r="AG479" s="10" t="s">
        <v>71</v>
      </c>
      <c r="AH479" s="10" t="str">
        <f t="shared" si="39"/>
        <v>SCE</v>
      </c>
      <c r="AI479" s="12" t="s">
        <v>422</v>
      </c>
      <c r="AJ479" s="12" t="str">
        <f>IFERROR(INDEX(Queue_Subname_list!$B$2:$B$598,MATCH($AI479,Queue_Subname_list!$A$2:$A$598,0),1),"not found")</f>
        <v>Vincent</v>
      </c>
      <c r="AK479" s="12">
        <f>IFERROR(INDEX(Queue_Subname_list!$C$2:$C$598,MATCH($AI479,Queue_Subname_list!$A$2:$A$598,0),1),"not found")</f>
        <v>230</v>
      </c>
      <c r="AL479" s="12" cm="1">
        <f t="array" ref="AL479">IFERROR(MATCH(1,($AJ479=Substation_Info!$B$5:$B$322)*($AK479=Substation_Info!$C$5:$C$322),0),"notfound")</f>
        <v>303</v>
      </c>
      <c r="AM479" s="12">
        <f>IF($AL479="notfound",IFERROR(INDEX(Queue_Subname_list!$D$2:$D$594,MATCH($AI479,Queue_Subname_list!$A$2:$A$594,0),1),"not found"),0)</f>
        <v>0</v>
      </c>
      <c r="AN479" s="12">
        <f>IF($AL479="notfound",IFERROR(INDEX(Queue_Subname_list!$E$2:$E$594,MATCH($AI479,Queue_Subname_list!$A$2:$A$594,0),1),"not found"),0)</f>
        <v>0</v>
      </c>
      <c r="AO479" s="12" t="str" cm="1">
        <f t="array" ref="AO479">IF(AM479=0, "N/A",IFERROR(MATCH(1,($AM479=Substation_Info!$B$5:$B$322)*($AN479=Substation_Info!$C$5:$C$322),0),"notfound"))</f>
        <v>N/A</v>
      </c>
      <c r="AP479" s="12">
        <f t="shared" si="40"/>
        <v>1</v>
      </c>
      <c r="AQ479" s="11">
        <v>45444.291666666701</v>
      </c>
      <c r="AR479" s="11">
        <v>45444.291666666701</v>
      </c>
      <c r="AS479" s="10" t="s">
        <v>82</v>
      </c>
      <c r="AT479" s="10"/>
      <c r="AU479" s="10"/>
      <c r="AV479" s="10" t="s">
        <v>82</v>
      </c>
      <c r="AW479" s="10"/>
    </row>
    <row r="480" spans="1:49" s="26" customFormat="1" ht="25" x14ac:dyDescent="0.25">
      <c r="A480" s="32" t="s">
        <v>1001</v>
      </c>
      <c r="B480" s="10">
        <v>2111</v>
      </c>
      <c r="C480" s="11">
        <v>44287</v>
      </c>
      <c r="D480" s="11">
        <v>44301.291666666701</v>
      </c>
      <c r="E480" s="10" t="s">
        <v>49</v>
      </c>
      <c r="F480" s="10" t="s">
        <v>585</v>
      </c>
      <c r="G480" s="10" t="s">
        <v>63</v>
      </c>
      <c r="H480" s="10"/>
      <c r="I480" s="10"/>
      <c r="J480" s="10" t="s">
        <v>70</v>
      </c>
      <c r="K480" s="10"/>
      <c r="L480" s="10"/>
      <c r="M480" s="10">
        <v>405.51480800000002</v>
      </c>
      <c r="N480" s="10"/>
      <c r="O480" s="10"/>
      <c r="P480" s="10">
        <v>400</v>
      </c>
      <c r="Q480" s="10" t="s">
        <v>65</v>
      </c>
      <c r="R480" s="10"/>
      <c r="S480" s="10" t="str" cm="1">
        <f t="array" ref="S480">IFERROR(INDEX(Queue_Subname_list!$K$3:$K$22,MATCH(1,($J480=Queue_Subname_list!$L$3:$L$22)*($K480=Queue_Subname_list!$M$3:$M$22)*($L480=Queue_Subname_list!$N$3:$N$22),0)),"Other")</f>
        <v>Battery</v>
      </c>
      <c r="T480" s="10">
        <f>IF(J480=Queue_Subname_list!$L$9,MIN(M480,P480),0)+IF(K480=Queue_Subname_list!$L$9,MIN(N480,P480),0)+IF(L480=Queue_Subname_list!$L$9,MIN(O480,P480),0)</f>
        <v>400</v>
      </c>
      <c r="U480" s="10">
        <f>IF(J480=Queue_Subname_list!$L$4,MIN(M480,P480),0)+IF(K480=Queue_Subname_list!$L$4,MIN(N480,P480),0)+IF(L480=Queue_Subname_list!$L$4,MIN(O480,P480),0)</f>
        <v>0</v>
      </c>
      <c r="V480" s="10">
        <f>IF(Q480="Energy Only",0,IF(S480="Wind Turbine",MIN(U480,P480),IF(OR(S480="Wind-Hybrid", S480="Wind-Solar-Hybrid"),MIN(MAX(P480-T480,0)/INDEX(Queue_Subname_list!$R$6:$T$6,1,MATCH(AH480,Queue_Subname_list!$R$4:$T$4,0)),U480),0)))</f>
        <v>0</v>
      </c>
      <c r="W480" s="10">
        <f t="shared" si="36"/>
        <v>0</v>
      </c>
      <c r="X480" s="10">
        <f>IF(AND(S480="Offshore Wind",OR(Q480="Full Capacity",Q480="Partial Capacity")),IF(J480=Queue_Subname_list!$L$5,M480,0)+IF(K480=Queue_Subname_list!$L$5,N480,0),0)</f>
        <v>0</v>
      </c>
      <c r="Y480" s="10">
        <f>IF(AND(S480="Offshore Wind",Q480="Energy Only"),IF(J480=Queue_Subname_list!$L$5,M480,0)+IF(K480=Queue_Subname_list!$L$5,N480,0),0)</f>
        <v>0</v>
      </c>
      <c r="Z480" s="10">
        <f>IF(J480=Queue_Subname_list!$L$8,MIN(M480,P480),0)+IF(K480=Queue_Subname_list!$L$8,MIN(N480,P480),0)+IF(L480=Queue_Subname_list!$L$8,MIN(O480,P480),0)</f>
        <v>0</v>
      </c>
      <c r="AA480" s="10">
        <f>IF(Q480="Energy Only",0,IF(S480="Solar",MIN(Z480,P480),IF(S480="Solar-Hybrid",MIN(MAX(P480-T480,0)/INDEX(Queue_Subname_list!$R$5:$T$5,1,MATCH(AH480,Queue_Subname_list!$R$4:$T$4,0)),MAX(P480-T480*0.5,0)/INDEX(Queue_Subname_list!$U$5:$W$5,1,MATCH(AH480,Queue_Subname_list!$U$4:$W$4,0)),Z480),0)))</f>
        <v>0</v>
      </c>
      <c r="AB480" s="10">
        <f t="shared" si="37"/>
        <v>0</v>
      </c>
      <c r="AC480" s="10">
        <f>IF(J480=Queue_Subname_list!$L$3,MIN(M480,P480),0)+IF(K480=Queue_Subname_list!$L$3,MIN(N480,P480),0)+IF(L480=Queue_Subname_list!$L$3,MIN(O480,P480),0)</f>
        <v>0</v>
      </c>
      <c r="AD480" s="10">
        <f t="shared" si="38"/>
        <v>0</v>
      </c>
      <c r="AE480" s="10" t="s">
        <v>121</v>
      </c>
      <c r="AF480" s="10" t="s">
        <v>55</v>
      </c>
      <c r="AG480" s="10" t="s">
        <v>71</v>
      </c>
      <c r="AH480" s="10" t="str">
        <f t="shared" si="39"/>
        <v>SCE</v>
      </c>
      <c r="AI480" s="12" t="s">
        <v>1002</v>
      </c>
      <c r="AJ480" s="12" t="str">
        <f>IFERROR(INDEX(Queue_Subname_list!$B$2:$B$598,MATCH($AI480,Queue_Subname_list!$A$2:$A$598,0),1),"not found")</f>
        <v>Litehipe</v>
      </c>
      <c r="AK480" s="12">
        <f>IFERROR(INDEX(Queue_Subname_list!$C$2:$C$598,MATCH($AI480,Queue_Subname_list!$A$2:$A$598,0),1),"not found")</f>
        <v>230</v>
      </c>
      <c r="AL480" s="12" t="str" cm="1">
        <f t="array" ref="AL480">IFERROR(MATCH(1,($AJ480=Substation_Info!$B$5:$B$322)*($AK480=Substation_Info!$C$5:$C$322),0),"notfound")</f>
        <v>notfound</v>
      </c>
      <c r="AM480" s="12">
        <f>IF($AL480="notfound",IFERROR(INDEX(Queue_Subname_list!$D$2:$D$594,MATCH($AI480,Queue_Subname_list!$A$2:$A$594,0),1),"not found"),0)</f>
        <v>0</v>
      </c>
      <c r="AN480" s="12">
        <f>IF($AL480="notfound",IFERROR(INDEX(Queue_Subname_list!$E$2:$E$594,MATCH($AI480,Queue_Subname_list!$A$2:$A$594,0),1),"not found"),0)</f>
        <v>0</v>
      </c>
      <c r="AO480" s="12" t="str" cm="1">
        <f t="array" ref="AO480">IF(AM480=0, "N/A",IFERROR(MATCH(1,($AM480=Substation_Info!$B$5:$B$322)*($AN480=Substation_Info!$C$5:$C$322),0),"notfound"))</f>
        <v>N/A</v>
      </c>
      <c r="AP480" s="12">
        <f t="shared" si="40"/>
        <v>0</v>
      </c>
      <c r="AQ480" s="11">
        <v>45473.291666666701</v>
      </c>
      <c r="AR480" s="11">
        <v>47767.291666666701</v>
      </c>
      <c r="AS480" s="10" t="s">
        <v>82</v>
      </c>
      <c r="AT480" s="10"/>
      <c r="AU480" s="10"/>
      <c r="AV480" s="10" t="s">
        <v>82</v>
      </c>
      <c r="AW480" s="10"/>
    </row>
    <row r="481" spans="1:49" s="26" customFormat="1" ht="25" x14ac:dyDescent="0.25">
      <c r="A481" s="32" t="s">
        <v>1003</v>
      </c>
      <c r="B481" s="10">
        <v>2112</v>
      </c>
      <c r="C481" s="11">
        <v>44287</v>
      </c>
      <c r="D481" s="11">
        <v>44301.291666666701</v>
      </c>
      <c r="E481" s="10" t="s">
        <v>49</v>
      </c>
      <c r="F481" s="10" t="s">
        <v>585</v>
      </c>
      <c r="G481" s="10" t="s">
        <v>63</v>
      </c>
      <c r="H481" s="10"/>
      <c r="I481" s="10"/>
      <c r="J481" s="10" t="s">
        <v>70</v>
      </c>
      <c r="K481" s="10"/>
      <c r="L481" s="10"/>
      <c r="M481" s="10">
        <v>405.65651800000001</v>
      </c>
      <c r="N481" s="10"/>
      <c r="O481" s="10"/>
      <c r="P481" s="10">
        <v>400</v>
      </c>
      <c r="Q481" s="10" t="s">
        <v>65</v>
      </c>
      <c r="R481" s="10"/>
      <c r="S481" s="10" t="str" cm="1">
        <f t="array" ref="S481">IFERROR(INDEX(Queue_Subname_list!$K$3:$K$22,MATCH(1,($J481=Queue_Subname_list!$L$3:$L$22)*($K481=Queue_Subname_list!$M$3:$M$22)*($L481=Queue_Subname_list!$N$3:$N$22),0)),"Other")</f>
        <v>Battery</v>
      </c>
      <c r="T481" s="10">
        <f>IF(J481=Queue_Subname_list!$L$9,MIN(M481,P481),0)+IF(K481=Queue_Subname_list!$L$9,MIN(N481,P481),0)+IF(L481=Queue_Subname_list!$L$9,MIN(O481,P481),0)</f>
        <v>400</v>
      </c>
      <c r="U481" s="10">
        <f>IF(J481=Queue_Subname_list!$L$4,MIN(M481,P481),0)+IF(K481=Queue_Subname_list!$L$4,MIN(N481,P481),0)+IF(L481=Queue_Subname_list!$L$4,MIN(O481,P481),0)</f>
        <v>0</v>
      </c>
      <c r="V481" s="10">
        <f>IF(Q481="Energy Only",0,IF(S481="Wind Turbine",MIN(U481,P481),IF(OR(S481="Wind-Hybrid", S481="Wind-Solar-Hybrid"),MIN(MAX(P481-T481,0)/INDEX(Queue_Subname_list!$R$6:$T$6,1,MATCH(AH481,Queue_Subname_list!$R$4:$T$4,0)),U481),0)))</f>
        <v>0</v>
      </c>
      <c r="W481" s="10">
        <f t="shared" si="36"/>
        <v>0</v>
      </c>
      <c r="X481" s="10">
        <f>IF(AND(S481="Offshore Wind",OR(Q481="Full Capacity",Q481="Partial Capacity")),IF(J481=Queue_Subname_list!$L$5,M481,0)+IF(K481=Queue_Subname_list!$L$5,N481,0),0)</f>
        <v>0</v>
      </c>
      <c r="Y481" s="10">
        <f>IF(AND(S481="Offshore Wind",Q481="Energy Only"),IF(J481=Queue_Subname_list!$L$5,M481,0)+IF(K481=Queue_Subname_list!$L$5,N481,0),0)</f>
        <v>0</v>
      </c>
      <c r="Z481" s="10">
        <f>IF(J481=Queue_Subname_list!$L$8,MIN(M481,P481),0)+IF(K481=Queue_Subname_list!$L$8,MIN(N481,P481),0)+IF(L481=Queue_Subname_list!$L$8,MIN(O481,P481),0)</f>
        <v>0</v>
      </c>
      <c r="AA481" s="10">
        <f>IF(Q481="Energy Only",0,IF(S481="Solar",MIN(Z481,P481),IF(S481="Solar-Hybrid",MIN(MAX(P481-T481,0)/INDEX(Queue_Subname_list!$R$5:$T$5,1,MATCH(AH481,Queue_Subname_list!$R$4:$T$4,0)),MAX(P481-T481*0.5,0)/INDEX(Queue_Subname_list!$U$5:$W$5,1,MATCH(AH481,Queue_Subname_list!$U$4:$W$4,0)),Z481),0)))</f>
        <v>0</v>
      </c>
      <c r="AB481" s="10">
        <f t="shared" si="37"/>
        <v>0</v>
      </c>
      <c r="AC481" s="10">
        <f>IF(J481=Queue_Subname_list!$L$3,MIN(M481,P481),0)+IF(K481=Queue_Subname_list!$L$3,MIN(N481,P481),0)+IF(L481=Queue_Subname_list!$L$3,MIN(O481,P481),0)</f>
        <v>0</v>
      </c>
      <c r="AD481" s="10">
        <f t="shared" si="38"/>
        <v>0</v>
      </c>
      <c r="AE481" s="10" t="s">
        <v>66</v>
      </c>
      <c r="AF481" s="10" t="s">
        <v>55</v>
      </c>
      <c r="AG481" s="10" t="s">
        <v>71</v>
      </c>
      <c r="AH481" s="10" t="str">
        <f t="shared" si="39"/>
        <v>SCE</v>
      </c>
      <c r="AI481" s="12" t="s">
        <v>1004</v>
      </c>
      <c r="AJ481" s="12" t="str">
        <f>IFERROR(INDEX(Queue_Subname_list!$B$2:$B$598,MATCH($AI481,Queue_Subname_list!$A$2:$A$598,0),1),"not found")</f>
        <v>Mira Loma</v>
      </c>
      <c r="AK481" s="12">
        <f>IFERROR(INDEX(Queue_Subname_list!$C$2:$C$598,MATCH($AI481,Queue_Subname_list!$A$2:$A$598,0),1),"not found")</f>
        <v>230</v>
      </c>
      <c r="AL481" s="12" cm="1">
        <f t="array" ref="AL481">IFERROR(MATCH(1,($AJ481=Substation_Info!$B$5:$B$322)*($AK481=Substation_Info!$C$5:$C$322),0),"notfound")</f>
        <v>176</v>
      </c>
      <c r="AM481" s="12">
        <f>IF($AL481="notfound",IFERROR(INDEX(Queue_Subname_list!$D$2:$D$594,MATCH($AI481,Queue_Subname_list!$A$2:$A$594,0),1),"not found"),0)</f>
        <v>0</v>
      </c>
      <c r="AN481" s="12">
        <f>IF($AL481="notfound",IFERROR(INDEX(Queue_Subname_list!$E$2:$E$594,MATCH($AI481,Queue_Subname_list!$A$2:$A$594,0),1),"not found"),0)</f>
        <v>0</v>
      </c>
      <c r="AO481" s="12" t="str" cm="1">
        <f t="array" ref="AO481">IF(AM481=0, "N/A",IFERROR(MATCH(1,($AM481=Substation_Info!$B$5:$B$322)*($AN481=Substation_Info!$C$5:$C$322),0),"notfound"))</f>
        <v>N/A</v>
      </c>
      <c r="AP481" s="12">
        <f t="shared" si="40"/>
        <v>1</v>
      </c>
      <c r="AQ481" s="11">
        <v>45473.291666666701</v>
      </c>
      <c r="AR481" s="11">
        <v>48313.291666666701</v>
      </c>
      <c r="AS481" s="10" t="s">
        <v>82</v>
      </c>
      <c r="AT481" s="10"/>
      <c r="AU481" s="10"/>
      <c r="AV481" s="10" t="s">
        <v>82</v>
      </c>
      <c r="AW481" s="10"/>
    </row>
    <row r="482" spans="1:49" s="26" customFormat="1" ht="25" x14ac:dyDescent="0.25">
      <c r="A482" s="32" t="s">
        <v>1005</v>
      </c>
      <c r="B482" s="10">
        <v>2113</v>
      </c>
      <c r="C482" s="11">
        <v>44287</v>
      </c>
      <c r="D482" s="11">
        <v>44301.291666666701</v>
      </c>
      <c r="E482" s="10" t="s">
        <v>49</v>
      </c>
      <c r="F482" s="10" t="s">
        <v>585</v>
      </c>
      <c r="G482" s="10" t="s">
        <v>63</v>
      </c>
      <c r="H482" s="10"/>
      <c r="I482" s="10"/>
      <c r="J482" s="10" t="s">
        <v>70</v>
      </c>
      <c r="K482" s="10"/>
      <c r="L482" s="10"/>
      <c r="M482" s="10">
        <v>405.75088599999998</v>
      </c>
      <c r="N482" s="10"/>
      <c r="O482" s="10"/>
      <c r="P482" s="10">
        <v>400</v>
      </c>
      <c r="Q482" s="10" t="s">
        <v>65</v>
      </c>
      <c r="R482" s="10"/>
      <c r="S482" s="10" t="str" cm="1">
        <f t="array" ref="S482">IFERROR(INDEX(Queue_Subname_list!$K$3:$K$22,MATCH(1,($J482=Queue_Subname_list!$L$3:$L$22)*($K482=Queue_Subname_list!$M$3:$M$22)*($L482=Queue_Subname_list!$N$3:$N$22),0)),"Other")</f>
        <v>Battery</v>
      </c>
      <c r="T482" s="10">
        <f>IF(J482=Queue_Subname_list!$L$9,MIN(M482,P482),0)+IF(K482=Queue_Subname_list!$L$9,MIN(N482,P482),0)+IF(L482=Queue_Subname_list!$L$9,MIN(O482,P482),0)</f>
        <v>400</v>
      </c>
      <c r="U482" s="10">
        <f>IF(J482=Queue_Subname_list!$L$4,MIN(M482,P482),0)+IF(K482=Queue_Subname_list!$L$4,MIN(N482,P482),0)+IF(L482=Queue_Subname_list!$L$4,MIN(O482,P482),0)</f>
        <v>0</v>
      </c>
      <c r="V482" s="10">
        <f>IF(Q482="Energy Only",0,IF(S482="Wind Turbine",MIN(U482,P482),IF(OR(S482="Wind-Hybrid", S482="Wind-Solar-Hybrid"),MIN(MAX(P482-T482,0)/INDEX(Queue_Subname_list!$R$6:$T$6,1,MATCH(AH482,Queue_Subname_list!$R$4:$T$4,0)),U482),0)))</f>
        <v>0</v>
      </c>
      <c r="W482" s="10">
        <f t="shared" si="36"/>
        <v>0</v>
      </c>
      <c r="X482" s="10">
        <f>IF(AND(S482="Offshore Wind",OR(Q482="Full Capacity",Q482="Partial Capacity")),IF(J482=Queue_Subname_list!$L$5,M482,0)+IF(K482=Queue_Subname_list!$L$5,N482,0),0)</f>
        <v>0</v>
      </c>
      <c r="Y482" s="10">
        <f>IF(AND(S482="Offshore Wind",Q482="Energy Only"),IF(J482=Queue_Subname_list!$L$5,M482,0)+IF(K482=Queue_Subname_list!$L$5,N482,0),0)</f>
        <v>0</v>
      </c>
      <c r="Z482" s="10">
        <f>IF(J482=Queue_Subname_list!$L$8,MIN(M482,P482),0)+IF(K482=Queue_Subname_list!$L$8,MIN(N482,P482),0)+IF(L482=Queue_Subname_list!$L$8,MIN(O482,P482),0)</f>
        <v>0</v>
      </c>
      <c r="AA482" s="10">
        <f>IF(Q482="Energy Only",0,IF(S482="Solar",MIN(Z482,P482),IF(S482="Solar-Hybrid",MIN(MAX(P482-T482,0)/INDEX(Queue_Subname_list!$R$5:$T$5,1,MATCH(AH482,Queue_Subname_list!$R$4:$T$4,0)),MAX(P482-T482*0.5,0)/INDEX(Queue_Subname_list!$U$5:$W$5,1,MATCH(AH482,Queue_Subname_list!$U$4:$W$4,0)),Z482),0)))</f>
        <v>0</v>
      </c>
      <c r="AB482" s="10">
        <f t="shared" si="37"/>
        <v>0</v>
      </c>
      <c r="AC482" s="10">
        <f>IF(J482=Queue_Subname_list!$L$3,MIN(M482,P482),0)+IF(K482=Queue_Subname_list!$L$3,MIN(N482,P482),0)+IF(L482=Queue_Subname_list!$L$3,MIN(O482,P482),0)</f>
        <v>0</v>
      </c>
      <c r="AD482" s="10">
        <f t="shared" si="38"/>
        <v>0</v>
      </c>
      <c r="AE482" s="10" t="s">
        <v>121</v>
      </c>
      <c r="AF482" s="10" t="s">
        <v>55</v>
      </c>
      <c r="AG482" s="10" t="s">
        <v>71</v>
      </c>
      <c r="AH482" s="10" t="str">
        <f t="shared" si="39"/>
        <v>SCE</v>
      </c>
      <c r="AI482" s="12" t="s">
        <v>1006</v>
      </c>
      <c r="AJ482" s="12" t="str">
        <f>IFERROR(INDEX(Queue_Subname_list!$B$2:$B$598,MATCH($AI482,Queue_Subname_list!$A$2:$A$598,0),1),"not found")</f>
        <v>Rio Hondo</v>
      </c>
      <c r="AK482" s="12">
        <f>IFERROR(INDEX(Queue_Subname_list!$C$2:$C$598,MATCH($AI482,Queue_Subname_list!$A$2:$A$598,0),1),"not found")</f>
        <v>230</v>
      </c>
      <c r="AL482" s="12" cm="1">
        <f t="array" ref="AL482">IFERROR(MATCH(1,($AJ482=Substation_Info!$B$5:$B$322)*($AK482=Substation_Info!$C$5:$C$322),0),"notfound")</f>
        <v>235</v>
      </c>
      <c r="AM482" s="12">
        <f>IF($AL482="notfound",IFERROR(INDEX(Queue_Subname_list!$D$2:$D$594,MATCH($AI482,Queue_Subname_list!$A$2:$A$594,0),1),"not found"),0)</f>
        <v>0</v>
      </c>
      <c r="AN482" s="12">
        <f>IF($AL482="notfound",IFERROR(INDEX(Queue_Subname_list!$E$2:$E$594,MATCH($AI482,Queue_Subname_list!$A$2:$A$594,0),1),"not found"),0)</f>
        <v>0</v>
      </c>
      <c r="AO482" s="12" t="str" cm="1">
        <f t="array" ref="AO482">IF(AM482=0, "N/A",IFERROR(MATCH(1,($AM482=Substation_Info!$B$5:$B$322)*($AN482=Substation_Info!$C$5:$C$322),0),"notfound"))</f>
        <v>N/A</v>
      </c>
      <c r="AP482" s="12">
        <f t="shared" si="40"/>
        <v>1</v>
      </c>
      <c r="AQ482" s="11">
        <v>45473.291666666701</v>
      </c>
      <c r="AR482" s="11">
        <v>47767.291666666701</v>
      </c>
      <c r="AS482" s="10" t="s">
        <v>82</v>
      </c>
      <c r="AT482" s="10"/>
      <c r="AU482" s="10"/>
      <c r="AV482" s="10" t="s">
        <v>82</v>
      </c>
      <c r="AW482" s="10"/>
    </row>
    <row r="483" spans="1:49" s="26" customFormat="1" ht="25" x14ac:dyDescent="0.25">
      <c r="A483" s="32" t="s">
        <v>1007</v>
      </c>
      <c r="B483" s="10">
        <v>2114</v>
      </c>
      <c r="C483" s="11">
        <v>44287</v>
      </c>
      <c r="D483" s="11">
        <v>44301.291666666701</v>
      </c>
      <c r="E483" s="10" t="s">
        <v>49</v>
      </c>
      <c r="F483" s="10" t="s">
        <v>585</v>
      </c>
      <c r="G483" s="10" t="s">
        <v>63</v>
      </c>
      <c r="H483" s="10"/>
      <c r="I483" s="10"/>
      <c r="J483" s="10" t="s">
        <v>70</v>
      </c>
      <c r="K483" s="10"/>
      <c r="L483" s="10"/>
      <c r="M483" s="10">
        <v>403.4</v>
      </c>
      <c r="N483" s="10"/>
      <c r="O483" s="10"/>
      <c r="P483" s="10">
        <v>400</v>
      </c>
      <c r="Q483" s="10" t="s">
        <v>65</v>
      </c>
      <c r="R483" s="10"/>
      <c r="S483" s="10" t="str" cm="1">
        <f t="array" ref="S483">IFERROR(INDEX(Queue_Subname_list!$K$3:$K$22,MATCH(1,($J483=Queue_Subname_list!$L$3:$L$22)*($K483=Queue_Subname_list!$M$3:$M$22)*($L483=Queue_Subname_list!$N$3:$N$22),0)),"Other")</f>
        <v>Battery</v>
      </c>
      <c r="T483" s="10">
        <f>IF(J483=Queue_Subname_list!$L$9,MIN(M483,P483),0)+IF(K483=Queue_Subname_list!$L$9,MIN(N483,P483),0)+IF(L483=Queue_Subname_list!$L$9,MIN(O483,P483),0)</f>
        <v>400</v>
      </c>
      <c r="U483" s="10">
        <f>IF(J483=Queue_Subname_list!$L$4,MIN(M483,P483),0)+IF(K483=Queue_Subname_list!$L$4,MIN(N483,P483),0)+IF(L483=Queue_Subname_list!$L$4,MIN(O483,P483),0)</f>
        <v>0</v>
      </c>
      <c r="V483" s="10">
        <f>IF(Q483="Energy Only",0,IF(S483="Wind Turbine",MIN(U483,P483),IF(OR(S483="Wind-Hybrid", S483="Wind-Solar-Hybrid"),MIN(MAX(P483-T483,0)/INDEX(Queue_Subname_list!$R$6:$T$6,1,MATCH(AH483,Queue_Subname_list!$R$4:$T$4,0)),U483),0)))</f>
        <v>0</v>
      </c>
      <c r="W483" s="10">
        <f t="shared" si="36"/>
        <v>0</v>
      </c>
      <c r="X483" s="10">
        <f>IF(AND(S483="Offshore Wind",OR(Q483="Full Capacity",Q483="Partial Capacity")),IF(J483=Queue_Subname_list!$L$5,M483,0)+IF(K483=Queue_Subname_list!$L$5,N483,0),0)</f>
        <v>0</v>
      </c>
      <c r="Y483" s="10">
        <f>IF(AND(S483="Offshore Wind",Q483="Energy Only"),IF(J483=Queue_Subname_list!$L$5,M483,0)+IF(K483=Queue_Subname_list!$L$5,N483,0),0)</f>
        <v>0</v>
      </c>
      <c r="Z483" s="10">
        <f>IF(J483=Queue_Subname_list!$L$8,MIN(M483,P483),0)+IF(K483=Queue_Subname_list!$L$8,MIN(N483,P483),0)+IF(L483=Queue_Subname_list!$L$8,MIN(O483,P483),0)</f>
        <v>0</v>
      </c>
      <c r="AA483" s="10">
        <f>IF(Q483="Energy Only",0,IF(S483="Solar",MIN(Z483,P483),IF(S483="Solar-Hybrid",MIN(MAX(P483-T483,0)/INDEX(Queue_Subname_list!$R$5:$T$5,1,MATCH(AH483,Queue_Subname_list!$R$4:$T$4,0)),MAX(P483-T483*0.5,0)/INDEX(Queue_Subname_list!$U$5:$W$5,1,MATCH(AH483,Queue_Subname_list!$U$4:$W$4,0)),Z483),0)))</f>
        <v>0</v>
      </c>
      <c r="AB483" s="10">
        <f t="shared" si="37"/>
        <v>0</v>
      </c>
      <c r="AC483" s="10">
        <f>IF(J483=Queue_Subname_list!$L$3,MIN(M483,P483),0)+IF(K483=Queue_Subname_list!$L$3,MIN(N483,P483),0)+IF(L483=Queue_Subname_list!$L$3,MIN(O483,P483),0)</f>
        <v>0</v>
      </c>
      <c r="AD483" s="10">
        <f t="shared" si="38"/>
        <v>0</v>
      </c>
      <c r="AE483" s="10" t="s">
        <v>1008</v>
      </c>
      <c r="AF483" s="10" t="s">
        <v>55</v>
      </c>
      <c r="AG483" s="10" t="s">
        <v>71</v>
      </c>
      <c r="AH483" s="10" t="str">
        <f t="shared" si="39"/>
        <v>SCE</v>
      </c>
      <c r="AI483" s="12" t="s">
        <v>1009</v>
      </c>
      <c r="AJ483" s="12" t="str">
        <f>IFERROR(INDEX(Queue_Subname_list!$B$2:$B$598,MATCH($AI483,Queue_Subname_list!$A$2:$A$598,0),1),"not found")</f>
        <v>Chino</v>
      </c>
      <c r="AK483" s="12">
        <f>IFERROR(INDEX(Queue_Subname_list!$C$2:$C$598,MATCH($AI483,Queue_Subname_list!$A$2:$A$598,0),1),"not found")</f>
        <v>230</v>
      </c>
      <c r="AL483" s="12" cm="1">
        <f t="array" ref="AL483">IFERROR(MATCH(1,($AJ483=Substation_Info!$B$5:$B$322)*($AK483=Substation_Info!$C$5:$C$322),0),"notfound")</f>
        <v>37</v>
      </c>
      <c r="AM483" s="12">
        <f>IF($AL483="notfound",IFERROR(INDEX(Queue_Subname_list!$D$2:$D$594,MATCH($AI483,Queue_Subname_list!$A$2:$A$594,0),1),"not found"),0)</f>
        <v>0</v>
      </c>
      <c r="AN483" s="12">
        <f>IF($AL483="notfound",IFERROR(INDEX(Queue_Subname_list!$E$2:$E$594,MATCH($AI483,Queue_Subname_list!$A$2:$A$594,0),1),"not found"),0)</f>
        <v>0</v>
      </c>
      <c r="AO483" s="12" t="str" cm="1">
        <f t="array" ref="AO483">IF(AM483=0, "N/A",IFERROR(MATCH(1,($AM483=Substation_Info!$B$5:$B$322)*($AN483=Substation_Info!$C$5:$C$322),0),"notfound"))</f>
        <v>N/A</v>
      </c>
      <c r="AP483" s="12">
        <f t="shared" si="40"/>
        <v>1</v>
      </c>
      <c r="AQ483" s="11">
        <v>45473.291666666701</v>
      </c>
      <c r="AR483" s="11">
        <v>47767.291666666701</v>
      </c>
      <c r="AS483" s="10" t="s">
        <v>82</v>
      </c>
      <c r="AT483" s="10"/>
      <c r="AU483" s="10"/>
      <c r="AV483" s="10" t="s">
        <v>82</v>
      </c>
      <c r="AW483" s="10"/>
    </row>
    <row r="484" spans="1:49" s="26" customFormat="1" ht="25" x14ac:dyDescent="0.25">
      <c r="A484" s="32" t="s">
        <v>1010</v>
      </c>
      <c r="B484" s="10">
        <v>2115</v>
      </c>
      <c r="C484" s="11">
        <v>44287</v>
      </c>
      <c r="D484" s="11">
        <v>44301.291666666701</v>
      </c>
      <c r="E484" s="10" t="s">
        <v>49</v>
      </c>
      <c r="F484" s="10" t="s">
        <v>585</v>
      </c>
      <c r="G484" s="10" t="s">
        <v>63</v>
      </c>
      <c r="H484" s="10"/>
      <c r="I484" s="10"/>
      <c r="J484" s="10" t="s">
        <v>70</v>
      </c>
      <c r="K484" s="10"/>
      <c r="L484" s="10"/>
      <c r="M484" s="10">
        <v>405.75088599999998</v>
      </c>
      <c r="N484" s="10"/>
      <c r="O484" s="10"/>
      <c r="P484" s="10">
        <v>400</v>
      </c>
      <c r="Q484" s="10" t="s">
        <v>65</v>
      </c>
      <c r="R484" s="10"/>
      <c r="S484" s="10" t="str" cm="1">
        <f t="array" ref="S484">IFERROR(INDEX(Queue_Subname_list!$K$3:$K$22,MATCH(1,($J484=Queue_Subname_list!$L$3:$L$22)*($K484=Queue_Subname_list!$M$3:$M$22)*($L484=Queue_Subname_list!$N$3:$N$22),0)),"Other")</f>
        <v>Battery</v>
      </c>
      <c r="T484" s="10">
        <f>IF(J484=Queue_Subname_list!$L$9,MIN(M484,P484),0)+IF(K484=Queue_Subname_list!$L$9,MIN(N484,P484),0)+IF(L484=Queue_Subname_list!$L$9,MIN(O484,P484),0)</f>
        <v>400</v>
      </c>
      <c r="U484" s="10">
        <f>IF(J484=Queue_Subname_list!$L$4,MIN(M484,P484),0)+IF(K484=Queue_Subname_list!$L$4,MIN(N484,P484),0)+IF(L484=Queue_Subname_list!$L$4,MIN(O484,P484),0)</f>
        <v>0</v>
      </c>
      <c r="V484" s="10">
        <f>IF(Q484="Energy Only",0,IF(S484="Wind Turbine",MIN(U484,P484),IF(OR(S484="Wind-Hybrid", S484="Wind-Solar-Hybrid"),MIN(MAX(P484-T484,0)/INDEX(Queue_Subname_list!$R$6:$T$6,1,MATCH(AH484,Queue_Subname_list!$R$4:$T$4,0)),U484),0)))</f>
        <v>0</v>
      </c>
      <c r="W484" s="10">
        <f t="shared" si="36"/>
        <v>0</v>
      </c>
      <c r="X484" s="10">
        <f>IF(AND(S484="Offshore Wind",OR(Q484="Full Capacity",Q484="Partial Capacity")),IF(J484=Queue_Subname_list!$L$5,M484,0)+IF(K484=Queue_Subname_list!$L$5,N484,0),0)</f>
        <v>0</v>
      </c>
      <c r="Y484" s="10">
        <f>IF(AND(S484="Offshore Wind",Q484="Energy Only"),IF(J484=Queue_Subname_list!$L$5,M484,0)+IF(K484=Queue_Subname_list!$L$5,N484,0),0)</f>
        <v>0</v>
      </c>
      <c r="Z484" s="10">
        <f>IF(J484=Queue_Subname_list!$L$8,MIN(M484,P484),0)+IF(K484=Queue_Subname_list!$L$8,MIN(N484,P484),0)+IF(L484=Queue_Subname_list!$L$8,MIN(O484,P484),0)</f>
        <v>0</v>
      </c>
      <c r="AA484" s="10">
        <f>IF(Q484="Energy Only",0,IF(S484="Solar",MIN(Z484,P484),IF(S484="Solar-Hybrid",MIN(MAX(P484-T484,0)/INDEX(Queue_Subname_list!$R$5:$T$5,1,MATCH(AH484,Queue_Subname_list!$R$4:$T$4,0)),MAX(P484-T484*0.5,0)/INDEX(Queue_Subname_list!$U$5:$W$5,1,MATCH(AH484,Queue_Subname_list!$U$4:$W$4,0)),Z484),0)))</f>
        <v>0</v>
      </c>
      <c r="AB484" s="10">
        <f t="shared" si="37"/>
        <v>0</v>
      </c>
      <c r="AC484" s="10">
        <f>IF(J484=Queue_Subname_list!$L$3,MIN(M484,P484),0)+IF(K484=Queue_Subname_list!$L$3,MIN(N484,P484),0)+IF(L484=Queue_Subname_list!$L$3,MIN(O484,P484),0)</f>
        <v>0</v>
      </c>
      <c r="AD484" s="10">
        <f t="shared" si="38"/>
        <v>0</v>
      </c>
      <c r="AE484" s="10" t="s">
        <v>121</v>
      </c>
      <c r="AF484" s="10" t="s">
        <v>55</v>
      </c>
      <c r="AG484" s="10" t="s">
        <v>71</v>
      </c>
      <c r="AH484" s="10" t="str">
        <f t="shared" si="39"/>
        <v>SCE</v>
      </c>
      <c r="AI484" s="12" t="s">
        <v>1011</v>
      </c>
      <c r="AJ484" s="12" t="str">
        <f>IFERROR(INDEX(Queue_Subname_list!$B$2:$B$598,MATCH($AI484,Queue_Subname_list!$A$2:$A$598,0),1),"not found")</f>
        <v>La Cienega</v>
      </c>
      <c r="AK484" s="12">
        <f>IFERROR(INDEX(Queue_Subname_list!$C$2:$C$598,MATCH($AI484,Queue_Subname_list!$A$2:$A$598,0),1),"not found")</f>
        <v>230</v>
      </c>
      <c r="AL484" s="12" cm="1">
        <f t="array" ref="AL484">IFERROR(MATCH(1,($AJ484=Substation_Info!$B$5:$B$322)*($AK484=Substation_Info!$C$5:$C$322),0),"notfound")</f>
        <v>133</v>
      </c>
      <c r="AM484" s="12">
        <f>IF($AL484="notfound",IFERROR(INDEX(Queue_Subname_list!$D$2:$D$594,MATCH($AI484,Queue_Subname_list!$A$2:$A$594,0),1),"not found"),0)</f>
        <v>0</v>
      </c>
      <c r="AN484" s="12">
        <f>IF($AL484="notfound",IFERROR(INDEX(Queue_Subname_list!$E$2:$E$594,MATCH($AI484,Queue_Subname_list!$A$2:$A$594,0),1),"not found"),0)</f>
        <v>0</v>
      </c>
      <c r="AO484" s="12" t="str" cm="1">
        <f t="array" ref="AO484">IF(AM484=0, "N/A",IFERROR(MATCH(1,($AM484=Substation_Info!$B$5:$B$322)*($AN484=Substation_Info!$C$5:$C$322),0),"notfound"))</f>
        <v>N/A</v>
      </c>
      <c r="AP484" s="12">
        <f t="shared" si="40"/>
        <v>1</v>
      </c>
      <c r="AQ484" s="11">
        <v>45473.291666666701</v>
      </c>
      <c r="AR484" s="11">
        <v>45473.291666666701</v>
      </c>
      <c r="AS484" s="10" t="s">
        <v>82</v>
      </c>
      <c r="AT484" s="10"/>
      <c r="AU484" s="10"/>
      <c r="AV484" s="10" t="s">
        <v>82</v>
      </c>
      <c r="AW484" s="10"/>
    </row>
    <row r="485" spans="1:49" s="26" customFormat="1" ht="25" x14ac:dyDescent="0.25">
      <c r="A485" s="32" t="s">
        <v>1012</v>
      </c>
      <c r="B485" s="10">
        <v>2116</v>
      </c>
      <c r="C485" s="11">
        <v>44287</v>
      </c>
      <c r="D485" s="11">
        <v>44301.291666666701</v>
      </c>
      <c r="E485" s="10" t="s">
        <v>49</v>
      </c>
      <c r="F485" s="10" t="s">
        <v>585</v>
      </c>
      <c r="G485" s="10" t="s">
        <v>63</v>
      </c>
      <c r="H485" s="10"/>
      <c r="I485" s="10"/>
      <c r="J485" s="10" t="s">
        <v>70</v>
      </c>
      <c r="K485" s="10"/>
      <c r="L485" s="10"/>
      <c r="M485" s="10">
        <v>405.51480800000002</v>
      </c>
      <c r="N485" s="10"/>
      <c r="O485" s="10"/>
      <c r="P485" s="10">
        <v>400</v>
      </c>
      <c r="Q485" s="10" t="s">
        <v>65</v>
      </c>
      <c r="R485" s="10"/>
      <c r="S485" s="10" t="str" cm="1">
        <f t="array" ref="S485">IFERROR(INDEX(Queue_Subname_list!$K$3:$K$22,MATCH(1,($J485=Queue_Subname_list!$L$3:$L$22)*($K485=Queue_Subname_list!$M$3:$M$22)*($L485=Queue_Subname_list!$N$3:$N$22),0)),"Other")</f>
        <v>Battery</v>
      </c>
      <c r="T485" s="10">
        <f>IF(J485=Queue_Subname_list!$L$9,MIN(M485,P485),0)+IF(K485=Queue_Subname_list!$L$9,MIN(N485,P485),0)+IF(L485=Queue_Subname_list!$L$9,MIN(O485,P485),0)</f>
        <v>400</v>
      </c>
      <c r="U485" s="10">
        <f>IF(J485=Queue_Subname_list!$L$4,MIN(M485,P485),0)+IF(K485=Queue_Subname_list!$L$4,MIN(N485,P485),0)+IF(L485=Queue_Subname_list!$L$4,MIN(O485,P485),0)</f>
        <v>0</v>
      </c>
      <c r="V485" s="10">
        <f>IF(Q485="Energy Only",0,IF(S485="Wind Turbine",MIN(U485,P485),IF(OR(S485="Wind-Hybrid", S485="Wind-Solar-Hybrid"),MIN(MAX(P485-T485,0)/INDEX(Queue_Subname_list!$R$6:$T$6,1,MATCH(AH485,Queue_Subname_list!$R$4:$T$4,0)),U485),0)))</f>
        <v>0</v>
      </c>
      <c r="W485" s="10">
        <f t="shared" si="36"/>
        <v>0</v>
      </c>
      <c r="X485" s="10">
        <f>IF(AND(S485="Offshore Wind",OR(Q485="Full Capacity",Q485="Partial Capacity")),IF(J485=Queue_Subname_list!$L$5,M485,0)+IF(K485=Queue_Subname_list!$L$5,N485,0),0)</f>
        <v>0</v>
      </c>
      <c r="Y485" s="10">
        <f>IF(AND(S485="Offshore Wind",Q485="Energy Only"),IF(J485=Queue_Subname_list!$L$5,M485,0)+IF(K485=Queue_Subname_list!$L$5,N485,0),0)</f>
        <v>0</v>
      </c>
      <c r="Z485" s="10">
        <f>IF(J485=Queue_Subname_list!$L$8,MIN(M485,P485),0)+IF(K485=Queue_Subname_list!$L$8,MIN(N485,P485),0)+IF(L485=Queue_Subname_list!$L$8,MIN(O485,P485),0)</f>
        <v>0</v>
      </c>
      <c r="AA485" s="10">
        <f>IF(Q485="Energy Only",0,IF(S485="Solar",MIN(Z485,P485),IF(S485="Solar-Hybrid",MIN(MAX(P485-T485,0)/INDEX(Queue_Subname_list!$R$5:$T$5,1,MATCH(AH485,Queue_Subname_list!$R$4:$T$4,0)),MAX(P485-T485*0.5,0)/INDEX(Queue_Subname_list!$U$5:$W$5,1,MATCH(AH485,Queue_Subname_list!$U$4:$W$4,0)),Z485),0)))</f>
        <v>0</v>
      </c>
      <c r="AB485" s="10">
        <f t="shared" si="37"/>
        <v>0</v>
      </c>
      <c r="AC485" s="10">
        <f>IF(J485=Queue_Subname_list!$L$3,MIN(M485,P485),0)+IF(K485=Queue_Subname_list!$L$3,MIN(N485,P485),0)+IF(L485=Queue_Subname_list!$L$3,MIN(O485,P485),0)</f>
        <v>0</v>
      </c>
      <c r="AD485" s="10">
        <f t="shared" si="38"/>
        <v>0</v>
      </c>
      <c r="AE485" s="10" t="s">
        <v>121</v>
      </c>
      <c r="AF485" s="10" t="s">
        <v>55</v>
      </c>
      <c r="AG485" s="10" t="s">
        <v>71</v>
      </c>
      <c r="AH485" s="10" t="str">
        <f t="shared" si="39"/>
        <v>SCE</v>
      </c>
      <c r="AI485" s="12" t="s">
        <v>1013</v>
      </c>
      <c r="AJ485" s="12" t="str">
        <f>IFERROR(INDEX(Queue_Subname_list!$B$2:$B$598,MATCH($AI485,Queue_Subname_list!$A$2:$A$598,0),1),"not found")</f>
        <v>Walnut</v>
      </c>
      <c r="AK485" s="12">
        <f>IFERROR(INDEX(Queue_Subname_list!$C$2:$C$598,MATCH($AI485,Queue_Subname_list!$A$2:$A$598,0),1),"not found")</f>
        <v>230</v>
      </c>
      <c r="AL485" s="12" cm="1">
        <f t="array" ref="AL485">IFERROR(MATCH(1,($AJ485=Substation_Info!$B$5:$B$322)*($AK485=Substation_Info!$C$5:$C$322),0),"notfound")</f>
        <v>307</v>
      </c>
      <c r="AM485" s="12">
        <f>IF($AL485="notfound",IFERROR(INDEX(Queue_Subname_list!$D$2:$D$594,MATCH($AI485,Queue_Subname_list!$A$2:$A$594,0),1),"not found"),0)</f>
        <v>0</v>
      </c>
      <c r="AN485" s="12">
        <f>IF($AL485="notfound",IFERROR(INDEX(Queue_Subname_list!$E$2:$E$594,MATCH($AI485,Queue_Subname_list!$A$2:$A$594,0),1),"not found"),0)</f>
        <v>0</v>
      </c>
      <c r="AO485" s="12" t="str" cm="1">
        <f t="array" ref="AO485">IF(AM485=0, "N/A",IFERROR(MATCH(1,($AM485=Substation_Info!$B$5:$B$322)*($AN485=Substation_Info!$C$5:$C$322),0),"notfound"))</f>
        <v>N/A</v>
      </c>
      <c r="AP485" s="12">
        <f t="shared" si="40"/>
        <v>1</v>
      </c>
      <c r="AQ485" s="11">
        <v>45473.291666666701</v>
      </c>
      <c r="AR485" s="11">
        <v>45473.291666666701</v>
      </c>
      <c r="AS485" s="10" t="s">
        <v>82</v>
      </c>
      <c r="AT485" s="10"/>
      <c r="AU485" s="10"/>
      <c r="AV485" s="10" t="s">
        <v>82</v>
      </c>
      <c r="AW485" s="10"/>
    </row>
    <row r="486" spans="1:49" s="26" customFormat="1" ht="25" x14ac:dyDescent="0.25">
      <c r="A486" s="32" t="s">
        <v>1014</v>
      </c>
      <c r="B486" s="10">
        <v>2117</v>
      </c>
      <c r="C486" s="11">
        <v>44287</v>
      </c>
      <c r="D486" s="11">
        <v>44301.291666666701</v>
      </c>
      <c r="E486" s="10" t="s">
        <v>49</v>
      </c>
      <c r="F486" s="10" t="s">
        <v>585</v>
      </c>
      <c r="G486" s="10" t="s">
        <v>63</v>
      </c>
      <c r="H486" s="10"/>
      <c r="I486" s="10"/>
      <c r="J486" s="10" t="s">
        <v>70</v>
      </c>
      <c r="K486" s="10"/>
      <c r="L486" s="10"/>
      <c r="M486" s="10">
        <v>405.66341199999999</v>
      </c>
      <c r="N486" s="10"/>
      <c r="O486" s="10"/>
      <c r="P486" s="10">
        <v>400</v>
      </c>
      <c r="Q486" s="10" t="s">
        <v>65</v>
      </c>
      <c r="R486" s="10"/>
      <c r="S486" s="10" t="str" cm="1">
        <f t="array" ref="S486">IFERROR(INDEX(Queue_Subname_list!$K$3:$K$22,MATCH(1,($J486=Queue_Subname_list!$L$3:$L$22)*($K486=Queue_Subname_list!$M$3:$M$22)*($L486=Queue_Subname_list!$N$3:$N$22),0)),"Other")</f>
        <v>Battery</v>
      </c>
      <c r="T486" s="10">
        <f>IF(J486=Queue_Subname_list!$L$9,MIN(M486,P486),0)+IF(K486=Queue_Subname_list!$L$9,MIN(N486,P486),0)+IF(L486=Queue_Subname_list!$L$9,MIN(O486,P486),0)</f>
        <v>400</v>
      </c>
      <c r="U486" s="10">
        <f>IF(J486=Queue_Subname_list!$L$4,MIN(M486,P486),0)+IF(K486=Queue_Subname_list!$L$4,MIN(N486,P486),0)+IF(L486=Queue_Subname_list!$L$4,MIN(O486,P486),0)</f>
        <v>0</v>
      </c>
      <c r="V486" s="10">
        <f>IF(Q486="Energy Only",0,IF(S486="Wind Turbine",MIN(U486,P486),IF(OR(S486="Wind-Hybrid", S486="Wind-Solar-Hybrid"),MIN(MAX(P486-T486,0)/INDEX(Queue_Subname_list!$R$6:$T$6,1,MATCH(AH486,Queue_Subname_list!$R$4:$T$4,0)),U486),0)))</f>
        <v>0</v>
      </c>
      <c r="W486" s="10">
        <f t="shared" si="36"/>
        <v>0</v>
      </c>
      <c r="X486" s="10">
        <f>IF(AND(S486="Offshore Wind",OR(Q486="Full Capacity",Q486="Partial Capacity")),IF(J486=Queue_Subname_list!$L$5,M486,0)+IF(K486=Queue_Subname_list!$L$5,N486,0),0)</f>
        <v>0</v>
      </c>
      <c r="Y486" s="10">
        <f>IF(AND(S486="Offshore Wind",Q486="Energy Only"),IF(J486=Queue_Subname_list!$L$5,M486,0)+IF(K486=Queue_Subname_list!$L$5,N486,0),0)</f>
        <v>0</v>
      </c>
      <c r="Z486" s="10">
        <f>IF(J486=Queue_Subname_list!$L$8,MIN(M486,P486),0)+IF(K486=Queue_Subname_list!$L$8,MIN(N486,P486),0)+IF(L486=Queue_Subname_list!$L$8,MIN(O486,P486),0)</f>
        <v>0</v>
      </c>
      <c r="AA486" s="10">
        <f>IF(Q486="Energy Only",0,IF(S486="Solar",MIN(Z486,P486),IF(S486="Solar-Hybrid",MIN(MAX(P486-T486,0)/INDEX(Queue_Subname_list!$R$5:$T$5,1,MATCH(AH486,Queue_Subname_list!$R$4:$T$4,0)),MAX(P486-T486*0.5,0)/INDEX(Queue_Subname_list!$U$5:$W$5,1,MATCH(AH486,Queue_Subname_list!$U$4:$W$4,0)),Z486),0)))</f>
        <v>0</v>
      </c>
      <c r="AB486" s="10">
        <f t="shared" si="37"/>
        <v>0</v>
      </c>
      <c r="AC486" s="10">
        <f>IF(J486=Queue_Subname_list!$L$3,MIN(M486,P486),0)+IF(K486=Queue_Subname_list!$L$3,MIN(N486,P486),0)+IF(L486=Queue_Subname_list!$L$3,MIN(O486,P486),0)</f>
        <v>0</v>
      </c>
      <c r="AD486" s="10">
        <f t="shared" si="38"/>
        <v>0</v>
      </c>
      <c r="AE486" s="10" t="s">
        <v>121</v>
      </c>
      <c r="AF486" s="10" t="s">
        <v>55</v>
      </c>
      <c r="AG486" s="10" t="s">
        <v>71</v>
      </c>
      <c r="AH486" s="10" t="str">
        <f t="shared" si="39"/>
        <v>SCE</v>
      </c>
      <c r="AI486" s="12" t="s">
        <v>1015</v>
      </c>
      <c r="AJ486" s="12" t="str">
        <f>IFERROR(INDEX(Queue_Subname_list!$B$2:$B$598,MATCH($AI486,Queue_Subname_list!$A$2:$A$598,0),1),"not found")</f>
        <v>El Nido</v>
      </c>
      <c r="AK486" s="12">
        <f>IFERROR(INDEX(Queue_Subname_list!$C$2:$C$598,MATCH($AI486,Queue_Subname_list!$A$2:$A$598,0),1),"not found")</f>
        <v>230</v>
      </c>
      <c r="AL486" s="12" cm="1">
        <f t="array" ref="AL486">IFERROR(MATCH(1,($AJ486=Substation_Info!$B$5:$B$322)*($AK486=Substation_Info!$C$5:$C$322),0),"notfound")</f>
        <v>73</v>
      </c>
      <c r="AM486" s="12">
        <f>IF($AL486="notfound",IFERROR(INDEX(Queue_Subname_list!$D$2:$D$594,MATCH($AI486,Queue_Subname_list!$A$2:$A$594,0),1),"not found"),0)</f>
        <v>0</v>
      </c>
      <c r="AN486" s="12">
        <f>IF($AL486="notfound",IFERROR(INDEX(Queue_Subname_list!$E$2:$E$594,MATCH($AI486,Queue_Subname_list!$A$2:$A$594,0),1),"not found"),0)</f>
        <v>0</v>
      </c>
      <c r="AO486" s="12" t="str" cm="1">
        <f t="array" ref="AO486">IF(AM486=0, "N/A",IFERROR(MATCH(1,($AM486=Substation_Info!$B$5:$B$322)*($AN486=Substation_Info!$C$5:$C$322),0),"notfound"))</f>
        <v>N/A</v>
      </c>
      <c r="AP486" s="12">
        <f t="shared" si="40"/>
        <v>1</v>
      </c>
      <c r="AQ486" s="11">
        <v>45473.291666666701</v>
      </c>
      <c r="AR486" s="11">
        <v>47767.291666666701</v>
      </c>
      <c r="AS486" s="10" t="s">
        <v>82</v>
      </c>
      <c r="AT486" s="10"/>
      <c r="AU486" s="10"/>
      <c r="AV486" s="10" t="s">
        <v>82</v>
      </c>
      <c r="AW486" s="10"/>
    </row>
    <row r="487" spans="1:49" s="26" customFormat="1" ht="25" x14ac:dyDescent="0.25">
      <c r="A487" s="32" t="s">
        <v>1016</v>
      </c>
      <c r="B487" s="10">
        <v>2118</v>
      </c>
      <c r="C487" s="11">
        <v>44287</v>
      </c>
      <c r="D487" s="11">
        <v>44301.291666666701</v>
      </c>
      <c r="E487" s="10" t="s">
        <v>49</v>
      </c>
      <c r="F487" s="10" t="s">
        <v>585</v>
      </c>
      <c r="G487" s="10" t="s">
        <v>63</v>
      </c>
      <c r="H487" s="10"/>
      <c r="I487" s="10"/>
      <c r="J487" s="10" t="s">
        <v>70</v>
      </c>
      <c r="K487" s="10"/>
      <c r="L487" s="10"/>
      <c r="M487" s="10">
        <v>405.75088199999999</v>
      </c>
      <c r="N487" s="10"/>
      <c r="O487" s="10"/>
      <c r="P487" s="10">
        <v>400</v>
      </c>
      <c r="Q487" s="10" t="s">
        <v>65</v>
      </c>
      <c r="R487" s="10"/>
      <c r="S487" s="10" t="str" cm="1">
        <f t="array" ref="S487">IFERROR(INDEX(Queue_Subname_list!$K$3:$K$22,MATCH(1,($J487=Queue_Subname_list!$L$3:$L$22)*($K487=Queue_Subname_list!$M$3:$M$22)*($L487=Queue_Subname_list!$N$3:$N$22),0)),"Other")</f>
        <v>Battery</v>
      </c>
      <c r="T487" s="10">
        <f>IF(J487=Queue_Subname_list!$L$9,MIN(M487,P487),0)+IF(K487=Queue_Subname_list!$L$9,MIN(N487,P487),0)+IF(L487=Queue_Subname_list!$L$9,MIN(O487,P487),0)</f>
        <v>400</v>
      </c>
      <c r="U487" s="10">
        <f>IF(J487=Queue_Subname_list!$L$4,MIN(M487,P487),0)+IF(K487=Queue_Subname_list!$L$4,MIN(N487,P487),0)+IF(L487=Queue_Subname_list!$L$4,MIN(O487,P487),0)</f>
        <v>0</v>
      </c>
      <c r="V487" s="10">
        <f>IF(Q487="Energy Only",0,IF(S487="Wind Turbine",MIN(U487,P487),IF(OR(S487="Wind-Hybrid", S487="Wind-Solar-Hybrid"),MIN(MAX(P487-T487,0)/INDEX(Queue_Subname_list!$R$6:$T$6,1,MATCH(AH487,Queue_Subname_list!$R$4:$T$4,0)),U487),0)))</f>
        <v>0</v>
      </c>
      <c r="W487" s="10">
        <f t="shared" si="36"/>
        <v>0</v>
      </c>
      <c r="X487" s="10">
        <f>IF(AND(S487="Offshore Wind",OR(Q487="Full Capacity",Q487="Partial Capacity")),IF(J487=Queue_Subname_list!$L$5,M487,0)+IF(K487=Queue_Subname_list!$L$5,N487,0),0)</f>
        <v>0</v>
      </c>
      <c r="Y487" s="10">
        <f>IF(AND(S487="Offshore Wind",Q487="Energy Only"),IF(J487=Queue_Subname_list!$L$5,M487,0)+IF(K487=Queue_Subname_list!$L$5,N487,0),0)</f>
        <v>0</v>
      </c>
      <c r="Z487" s="10">
        <f>IF(J487=Queue_Subname_list!$L$8,MIN(M487,P487),0)+IF(K487=Queue_Subname_list!$L$8,MIN(N487,P487),0)+IF(L487=Queue_Subname_list!$L$8,MIN(O487,P487),0)</f>
        <v>0</v>
      </c>
      <c r="AA487" s="10">
        <f>IF(Q487="Energy Only",0,IF(S487="Solar",MIN(Z487,P487),IF(S487="Solar-Hybrid",MIN(MAX(P487-T487,0)/INDEX(Queue_Subname_list!$R$5:$T$5,1,MATCH(AH487,Queue_Subname_list!$R$4:$T$4,0)),MAX(P487-T487*0.5,0)/INDEX(Queue_Subname_list!$U$5:$W$5,1,MATCH(AH487,Queue_Subname_list!$U$4:$W$4,0)),Z487),0)))</f>
        <v>0</v>
      </c>
      <c r="AB487" s="10">
        <f t="shared" si="37"/>
        <v>0</v>
      </c>
      <c r="AC487" s="10">
        <f>IF(J487=Queue_Subname_list!$L$3,MIN(M487,P487),0)+IF(K487=Queue_Subname_list!$L$3,MIN(N487,P487),0)+IF(L487=Queue_Subname_list!$L$3,MIN(O487,P487),0)</f>
        <v>0</v>
      </c>
      <c r="AD487" s="10">
        <f t="shared" si="38"/>
        <v>0</v>
      </c>
      <c r="AE487" s="10" t="s">
        <v>121</v>
      </c>
      <c r="AF487" s="10" t="s">
        <v>55</v>
      </c>
      <c r="AG487" s="10" t="s">
        <v>71</v>
      </c>
      <c r="AH487" s="10" t="str">
        <f t="shared" si="39"/>
        <v>SCE</v>
      </c>
      <c r="AI487" s="12" t="s">
        <v>1017</v>
      </c>
      <c r="AJ487" s="12" t="str">
        <f>IFERROR(INDEX(Queue_Subname_list!$B$2:$B$598,MATCH($AI487,Queue_Subname_list!$A$2:$A$598,0),1),"not found")</f>
        <v>Center</v>
      </c>
      <c r="AK487" s="12">
        <f>IFERROR(INDEX(Queue_Subname_list!$C$2:$C$598,MATCH($AI487,Queue_Subname_list!$A$2:$A$598,0),1),"not found")</f>
        <v>230</v>
      </c>
      <c r="AL487" s="12" cm="1">
        <f t="array" ref="AL487">IFERROR(MATCH(1,($AJ487=Substation_Info!$B$5:$B$322)*($AK487=Substation_Info!$C$5:$C$322),0),"notfound")</f>
        <v>34</v>
      </c>
      <c r="AM487" s="12">
        <f>IF($AL487="notfound",IFERROR(INDEX(Queue_Subname_list!$D$2:$D$594,MATCH($AI487,Queue_Subname_list!$A$2:$A$594,0),1),"not found"),0)</f>
        <v>0</v>
      </c>
      <c r="AN487" s="12">
        <f>IF($AL487="notfound",IFERROR(INDEX(Queue_Subname_list!$E$2:$E$594,MATCH($AI487,Queue_Subname_list!$A$2:$A$594,0),1),"not found"),0)</f>
        <v>0</v>
      </c>
      <c r="AO487" s="12" t="str" cm="1">
        <f t="array" ref="AO487">IF(AM487=0, "N/A",IFERROR(MATCH(1,($AM487=Substation_Info!$B$5:$B$322)*($AN487=Substation_Info!$C$5:$C$322),0),"notfound"))</f>
        <v>N/A</v>
      </c>
      <c r="AP487" s="12">
        <f t="shared" si="40"/>
        <v>1</v>
      </c>
      <c r="AQ487" s="11">
        <v>45473.291666666701</v>
      </c>
      <c r="AR487" s="11">
        <v>45473.291666666701</v>
      </c>
      <c r="AS487" s="10" t="s">
        <v>82</v>
      </c>
      <c r="AT487" s="10"/>
      <c r="AU487" s="10"/>
      <c r="AV487" s="10" t="s">
        <v>82</v>
      </c>
      <c r="AW487" s="10"/>
    </row>
    <row r="488" spans="1:49" s="26" customFormat="1" ht="25" x14ac:dyDescent="0.25">
      <c r="A488" s="32" t="s">
        <v>1018</v>
      </c>
      <c r="B488" s="10">
        <v>2119</v>
      </c>
      <c r="C488" s="11">
        <v>44291</v>
      </c>
      <c r="D488" s="11">
        <v>44301.291666666701</v>
      </c>
      <c r="E488" s="10" t="s">
        <v>49</v>
      </c>
      <c r="F488" s="10" t="s">
        <v>585</v>
      </c>
      <c r="G488" s="10" t="s">
        <v>63</v>
      </c>
      <c r="H488" s="10"/>
      <c r="I488" s="10"/>
      <c r="J488" s="10" t="s">
        <v>70</v>
      </c>
      <c r="K488" s="10"/>
      <c r="L488" s="10"/>
      <c r="M488" s="10">
        <v>252.6</v>
      </c>
      <c r="N488" s="10"/>
      <c r="O488" s="10"/>
      <c r="P488" s="10">
        <v>250</v>
      </c>
      <c r="Q488" s="10" t="s">
        <v>65</v>
      </c>
      <c r="R488" s="10"/>
      <c r="S488" s="10" t="str" cm="1">
        <f t="array" ref="S488">IFERROR(INDEX(Queue_Subname_list!$K$3:$K$22,MATCH(1,($J488=Queue_Subname_list!$L$3:$L$22)*($K488=Queue_Subname_list!$M$3:$M$22)*($L488=Queue_Subname_list!$N$3:$N$22),0)),"Other")</f>
        <v>Battery</v>
      </c>
      <c r="T488" s="10">
        <f>IF(J488=Queue_Subname_list!$L$9,MIN(M488,P488),0)+IF(K488=Queue_Subname_list!$L$9,MIN(N488,P488),0)+IF(L488=Queue_Subname_list!$L$9,MIN(O488,P488),0)</f>
        <v>250</v>
      </c>
      <c r="U488" s="10">
        <f>IF(J488=Queue_Subname_list!$L$4,MIN(M488,P488),0)+IF(K488=Queue_Subname_list!$L$4,MIN(N488,P488),0)+IF(L488=Queue_Subname_list!$L$4,MIN(O488,P488),0)</f>
        <v>0</v>
      </c>
      <c r="V488" s="10">
        <f>IF(Q488="Energy Only",0,IF(S488="Wind Turbine",MIN(U488,P488),IF(OR(S488="Wind-Hybrid", S488="Wind-Solar-Hybrid"),MIN(MAX(P488-T488,0)/INDEX(Queue_Subname_list!$R$6:$T$6,1,MATCH(AH488,Queue_Subname_list!$R$4:$T$4,0)),U488),0)))</f>
        <v>0</v>
      </c>
      <c r="W488" s="10">
        <f t="shared" si="36"/>
        <v>0</v>
      </c>
      <c r="X488" s="10">
        <f>IF(AND(S488="Offshore Wind",OR(Q488="Full Capacity",Q488="Partial Capacity")),IF(J488=Queue_Subname_list!$L$5,M488,0)+IF(K488=Queue_Subname_list!$L$5,N488,0),0)</f>
        <v>0</v>
      </c>
      <c r="Y488" s="10">
        <f>IF(AND(S488="Offshore Wind",Q488="Energy Only"),IF(J488=Queue_Subname_list!$L$5,M488,0)+IF(K488=Queue_Subname_list!$L$5,N488,0),0)</f>
        <v>0</v>
      </c>
      <c r="Z488" s="10">
        <f>IF(J488=Queue_Subname_list!$L$8,MIN(M488,P488),0)+IF(K488=Queue_Subname_list!$L$8,MIN(N488,P488),0)+IF(L488=Queue_Subname_list!$L$8,MIN(O488,P488),0)</f>
        <v>0</v>
      </c>
      <c r="AA488" s="10">
        <f>IF(Q488="Energy Only",0,IF(S488="Solar",MIN(Z488,P488),IF(S488="Solar-Hybrid",MIN(MAX(P488-T488,0)/INDEX(Queue_Subname_list!$R$5:$T$5,1,MATCH(AH488,Queue_Subname_list!$R$4:$T$4,0)),MAX(P488-T488*0.5,0)/INDEX(Queue_Subname_list!$U$5:$W$5,1,MATCH(AH488,Queue_Subname_list!$U$4:$W$4,0)),Z488),0)))</f>
        <v>0</v>
      </c>
      <c r="AB488" s="10">
        <f t="shared" si="37"/>
        <v>0</v>
      </c>
      <c r="AC488" s="10">
        <f>IF(J488=Queue_Subname_list!$L$3,MIN(M488,P488),0)+IF(K488=Queue_Subname_list!$L$3,MIN(N488,P488),0)+IF(L488=Queue_Subname_list!$L$3,MIN(O488,P488),0)</f>
        <v>0</v>
      </c>
      <c r="AD488" s="10">
        <f t="shared" si="38"/>
        <v>0</v>
      </c>
      <c r="AE488" s="10" t="s">
        <v>1019</v>
      </c>
      <c r="AF488" s="10" t="s">
        <v>55</v>
      </c>
      <c r="AG488" s="10" t="s">
        <v>71</v>
      </c>
      <c r="AH488" s="10" t="str">
        <f t="shared" si="39"/>
        <v>SCE</v>
      </c>
      <c r="AI488" s="12" t="s">
        <v>1020</v>
      </c>
      <c r="AJ488" s="12" t="str">
        <f>IFERROR(INDEX(Queue_Subname_list!$B$2:$B$598,MATCH($AI488,Queue_Subname_list!$A$2:$A$598,0),1),"not found")</f>
        <v>Villa Park</v>
      </c>
      <c r="AK488" s="12">
        <f>IFERROR(INDEX(Queue_Subname_list!$C$2:$C$598,MATCH($AI488,Queue_Subname_list!$A$2:$A$598,0),1),"not found")</f>
        <v>230</v>
      </c>
      <c r="AL488" s="12" t="str" cm="1">
        <f t="array" ref="AL488">IFERROR(MATCH(1,($AJ488=Substation_Info!$B$5:$B$322)*($AK488=Substation_Info!$C$5:$C$322),0),"notfound")</f>
        <v>notfound</v>
      </c>
      <c r="AM488" s="12">
        <f>IF($AL488="notfound",IFERROR(INDEX(Queue_Subname_list!$D$2:$D$594,MATCH($AI488,Queue_Subname_list!$A$2:$A$594,0),1),"not found"),0)</f>
        <v>0</v>
      </c>
      <c r="AN488" s="12">
        <f>IF($AL488="notfound",IFERROR(INDEX(Queue_Subname_list!$E$2:$E$594,MATCH($AI488,Queue_Subname_list!$A$2:$A$594,0),1),"not found"),0)</f>
        <v>0</v>
      </c>
      <c r="AO488" s="12" t="str" cm="1">
        <f t="array" ref="AO488">IF(AM488=0, "N/A",IFERROR(MATCH(1,($AM488=Substation_Info!$B$5:$B$322)*($AN488=Substation_Info!$C$5:$C$322),0),"notfound"))</f>
        <v>N/A</v>
      </c>
      <c r="AP488" s="12">
        <f t="shared" si="40"/>
        <v>0</v>
      </c>
      <c r="AQ488" s="11">
        <v>45473.291666666701</v>
      </c>
      <c r="AR488" s="11">
        <v>45473.291666666701</v>
      </c>
      <c r="AS488" s="10" t="s">
        <v>82</v>
      </c>
      <c r="AT488" s="10"/>
      <c r="AU488" s="10"/>
      <c r="AV488" s="10" t="s">
        <v>82</v>
      </c>
      <c r="AW488" s="10"/>
    </row>
    <row r="489" spans="1:49" s="26" customFormat="1" ht="37.5" x14ac:dyDescent="0.25">
      <c r="A489" s="32" t="s">
        <v>1021</v>
      </c>
      <c r="B489" s="10">
        <v>2120</v>
      </c>
      <c r="C489" s="11">
        <v>44291</v>
      </c>
      <c r="D489" s="11">
        <v>44301.291666666701</v>
      </c>
      <c r="E489" s="10" t="s">
        <v>49</v>
      </c>
      <c r="F489" s="10" t="s">
        <v>585</v>
      </c>
      <c r="G489" s="10" t="s">
        <v>63</v>
      </c>
      <c r="H489" s="10" t="s">
        <v>74</v>
      </c>
      <c r="I489" s="10"/>
      <c r="J489" s="10" t="s">
        <v>70</v>
      </c>
      <c r="K489" s="10" t="s">
        <v>75</v>
      </c>
      <c r="L489" s="10"/>
      <c r="M489" s="10">
        <v>306</v>
      </c>
      <c r="N489" s="10">
        <v>306</v>
      </c>
      <c r="O489" s="10"/>
      <c r="P489" s="10">
        <v>300</v>
      </c>
      <c r="Q489" s="10" t="s">
        <v>65</v>
      </c>
      <c r="R489" s="10" t="s">
        <v>53</v>
      </c>
      <c r="S489" s="10" t="str" cm="1">
        <f t="array" ref="S489">IFERROR(INDEX(Queue_Subname_list!$K$3:$K$22,MATCH(1,($J489=Queue_Subname_list!$L$3:$L$22)*($K489=Queue_Subname_list!$M$3:$M$22)*($L489=Queue_Subname_list!$N$3:$N$22),0)),"Other")</f>
        <v>Solar-Hybrid</v>
      </c>
      <c r="T489" s="10">
        <f>IF(J489=Queue_Subname_list!$L$9,MIN(M489,P489),0)+IF(K489=Queue_Subname_list!$L$9,MIN(N489,P489),0)+IF(L489=Queue_Subname_list!$L$9,MIN(O489,P489),0)</f>
        <v>300</v>
      </c>
      <c r="U489" s="10">
        <f>IF(J489=Queue_Subname_list!$L$4,MIN(M489,P489),0)+IF(K489=Queue_Subname_list!$L$4,MIN(N489,P489),0)+IF(L489=Queue_Subname_list!$L$4,MIN(O489,P489),0)</f>
        <v>0</v>
      </c>
      <c r="V489" s="10">
        <f>IF(Q489="Energy Only",0,IF(S489="Wind Turbine",MIN(U489,P489),IF(OR(S489="Wind-Hybrid", S489="Wind-Solar-Hybrid"),MIN(MAX(P489-T489,0)/INDEX(Queue_Subname_list!$R$6:$T$6,1,MATCH(AH489,Queue_Subname_list!$R$4:$T$4,0)),U489),0)))</f>
        <v>0</v>
      </c>
      <c r="W489" s="10">
        <f t="shared" si="36"/>
        <v>0</v>
      </c>
      <c r="X489" s="10">
        <f>IF(AND(S489="Offshore Wind",OR(Q489="Full Capacity",Q489="Partial Capacity")),IF(J489=Queue_Subname_list!$L$5,M489,0)+IF(K489=Queue_Subname_list!$L$5,N489,0),0)</f>
        <v>0</v>
      </c>
      <c r="Y489" s="10">
        <f>IF(AND(S489="Offshore Wind",Q489="Energy Only"),IF(J489=Queue_Subname_list!$L$5,M489,0)+IF(K489=Queue_Subname_list!$L$5,N489,0),0)</f>
        <v>0</v>
      </c>
      <c r="Z489" s="10">
        <f>IF(J489=Queue_Subname_list!$L$8,MIN(M489,P489),0)+IF(K489=Queue_Subname_list!$L$8,MIN(N489,P489),0)+IF(L489=Queue_Subname_list!$L$8,MIN(O489,P489),0)</f>
        <v>300</v>
      </c>
      <c r="AA489" s="10">
        <f>IF(Q489="Energy Only",0,IF(S489="Solar",MIN(Z489,P489),IF(S489="Solar-Hybrid",MIN(MAX(P489-T489,0)/INDEX(Queue_Subname_list!$R$5:$T$5,1,MATCH(AH489,Queue_Subname_list!$R$4:$T$4,0)),MAX(P489-T489*0.5,0)/INDEX(Queue_Subname_list!$U$5:$W$5,1,MATCH(AH489,Queue_Subname_list!$U$4:$W$4,0)),Z489),0)))</f>
        <v>0</v>
      </c>
      <c r="AB489" s="10">
        <f t="shared" si="37"/>
        <v>300</v>
      </c>
      <c r="AC489" s="10">
        <f>IF(J489=Queue_Subname_list!$L$3,MIN(M489,P489),0)+IF(K489=Queue_Subname_list!$L$3,MIN(N489,P489),0)+IF(L489=Queue_Subname_list!$L$3,MIN(O489,P489),0)</f>
        <v>0</v>
      </c>
      <c r="AD489" s="10">
        <f t="shared" si="38"/>
        <v>0</v>
      </c>
      <c r="AE489" s="10" t="s">
        <v>942</v>
      </c>
      <c r="AF489" s="10" t="s">
        <v>55</v>
      </c>
      <c r="AG489" s="10" t="s">
        <v>71</v>
      </c>
      <c r="AH489" s="10" t="str">
        <f t="shared" si="39"/>
        <v>SCE</v>
      </c>
      <c r="AI489" s="12" t="s">
        <v>1022</v>
      </c>
      <c r="AJ489" s="12" t="str">
        <f>IFERROR(INDEX(Queue_Subname_list!$B$2:$B$598,MATCH($AI489,Queue_Subname_list!$A$2:$A$598,0),1),"not found")</f>
        <v>Laguna Bell</v>
      </c>
      <c r="AK489" s="12">
        <f>IFERROR(INDEX(Queue_Subname_list!$C$2:$C$598,MATCH($AI489,Queue_Subname_list!$A$2:$A$598,0),1),"not found")</f>
        <v>230</v>
      </c>
      <c r="AL489" s="12" cm="1">
        <f t="array" ref="AL489">IFERROR(MATCH(1,($AJ489=Substation_Info!$B$5:$B$322)*($AK489=Substation_Info!$C$5:$C$322),0),"notfound")</f>
        <v>135</v>
      </c>
      <c r="AM489" s="12">
        <f>IF($AL489="notfound",IFERROR(INDEX(Queue_Subname_list!$D$2:$D$594,MATCH($AI489,Queue_Subname_list!$A$2:$A$594,0),1),"not found"),0)</f>
        <v>0</v>
      </c>
      <c r="AN489" s="12">
        <f>IF($AL489="notfound",IFERROR(INDEX(Queue_Subname_list!$E$2:$E$594,MATCH($AI489,Queue_Subname_list!$A$2:$A$594,0),1),"not found"),0)</f>
        <v>0</v>
      </c>
      <c r="AO489" s="12" t="str" cm="1">
        <f t="array" ref="AO489">IF(AM489=0, "N/A",IFERROR(MATCH(1,($AM489=Substation_Info!$B$5:$B$322)*($AN489=Substation_Info!$C$5:$C$322),0),"notfound"))</f>
        <v>N/A</v>
      </c>
      <c r="AP489" s="12">
        <f t="shared" si="40"/>
        <v>1</v>
      </c>
      <c r="AQ489" s="11">
        <v>45473.291666666701</v>
      </c>
      <c r="AR489" s="11">
        <v>45473.291666666701</v>
      </c>
      <c r="AS489" s="10" t="s">
        <v>82</v>
      </c>
      <c r="AT489" s="10"/>
      <c r="AU489" s="10"/>
      <c r="AV489" s="10" t="s">
        <v>82</v>
      </c>
      <c r="AW489" s="10"/>
    </row>
    <row r="490" spans="1:49" s="26" customFormat="1" ht="25" x14ac:dyDescent="0.25">
      <c r="A490" s="32" t="s">
        <v>1023</v>
      </c>
      <c r="B490" s="10">
        <v>2121</v>
      </c>
      <c r="C490" s="11">
        <v>44292</v>
      </c>
      <c r="D490" s="11">
        <v>44301.291666666701</v>
      </c>
      <c r="E490" s="10" t="s">
        <v>49</v>
      </c>
      <c r="F490" s="10" t="s">
        <v>585</v>
      </c>
      <c r="G490" s="10" t="s">
        <v>63</v>
      </c>
      <c r="H490" s="10"/>
      <c r="I490" s="10"/>
      <c r="J490" s="10" t="s">
        <v>70</v>
      </c>
      <c r="K490" s="10"/>
      <c r="L490" s="10"/>
      <c r="M490" s="10">
        <v>252</v>
      </c>
      <c r="N490" s="10"/>
      <c r="O490" s="10"/>
      <c r="P490" s="10">
        <v>252</v>
      </c>
      <c r="Q490" s="10" t="s">
        <v>65</v>
      </c>
      <c r="R490" s="10"/>
      <c r="S490" s="10" t="str" cm="1">
        <f t="array" ref="S490">IFERROR(INDEX(Queue_Subname_list!$K$3:$K$22,MATCH(1,($J490=Queue_Subname_list!$L$3:$L$22)*($K490=Queue_Subname_list!$M$3:$M$22)*($L490=Queue_Subname_list!$N$3:$N$22),0)),"Other")</f>
        <v>Battery</v>
      </c>
      <c r="T490" s="10">
        <f>IF(J490=Queue_Subname_list!$L$9,MIN(M490,P490),0)+IF(K490=Queue_Subname_list!$L$9,MIN(N490,P490),0)+IF(L490=Queue_Subname_list!$L$9,MIN(O490,P490),0)</f>
        <v>252</v>
      </c>
      <c r="U490" s="10">
        <f>IF(J490=Queue_Subname_list!$L$4,MIN(M490,P490),0)+IF(K490=Queue_Subname_list!$L$4,MIN(N490,P490),0)+IF(L490=Queue_Subname_list!$L$4,MIN(O490,P490),0)</f>
        <v>0</v>
      </c>
      <c r="V490" s="10">
        <f>IF(Q490="Energy Only",0,IF(S490="Wind Turbine",MIN(U490,P490),IF(OR(S490="Wind-Hybrid", S490="Wind-Solar-Hybrid"),MIN(MAX(P490-T490,0)/INDEX(Queue_Subname_list!$R$6:$T$6,1,MATCH(AH490,Queue_Subname_list!$R$4:$T$4,0)),U490),0)))</f>
        <v>0</v>
      </c>
      <c r="W490" s="10">
        <f t="shared" si="36"/>
        <v>0</v>
      </c>
      <c r="X490" s="10">
        <f>IF(AND(S490="Offshore Wind",OR(Q490="Full Capacity",Q490="Partial Capacity")),IF(J490=Queue_Subname_list!$L$5,M490,0)+IF(K490=Queue_Subname_list!$L$5,N490,0),0)</f>
        <v>0</v>
      </c>
      <c r="Y490" s="10">
        <f>IF(AND(S490="Offshore Wind",Q490="Energy Only"),IF(J490=Queue_Subname_list!$L$5,M490,0)+IF(K490=Queue_Subname_list!$L$5,N490,0),0)</f>
        <v>0</v>
      </c>
      <c r="Z490" s="10">
        <f>IF(J490=Queue_Subname_list!$L$8,MIN(M490,P490),0)+IF(K490=Queue_Subname_list!$L$8,MIN(N490,P490),0)+IF(L490=Queue_Subname_list!$L$8,MIN(O490,P490),0)</f>
        <v>0</v>
      </c>
      <c r="AA490" s="10">
        <f>IF(Q490="Energy Only",0,IF(S490="Solar",MIN(Z490,P490),IF(S490="Solar-Hybrid",MIN(MAX(P490-T490,0)/INDEX(Queue_Subname_list!$R$5:$T$5,1,MATCH(AH490,Queue_Subname_list!$R$4:$T$4,0)),MAX(P490-T490*0.5,0)/INDEX(Queue_Subname_list!$U$5:$W$5,1,MATCH(AH490,Queue_Subname_list!$U$4:$W$4,0)),Z490),0)))</f>
        <v>0</v>
      </c>
      <c r="AB490" s="10">
        <f t="shared" si="37"/>
        <v>0</v>
      </c>
      <c r="AC490" s="10">
        <f>IF(J490=Queue_Subname_list!$L$3,MIN(M490,P490),0)+IF(K490=Queue_Subname_list!$L$3,MIN(N490,P490),0)+IF(L490=Queue_Subname_list!$L$3,MIN(O490,P490),0)</f>
        <v>0</v>
      </c>
      <c r="AD490" s="10">
        <f t="shared" si="38"/>
        <v>0</v>
      </c>
      <c r="AE490" s="10" t="s">
        <v>121</v>
      </c>
      <c r="AF490" s="10" t="s">
        <v>55</v>
      </c>
      <c r="AG490" s="10" t="s">
        <v>71</v>
      </c>
      <c r="AH490" s="10" t="str">
        <f t="shared" si="39"/>
        <v>SCE</v>
      </c>
      <c r="AI490" s="12" t="s">
        <v>1024</v>
      </c>
      <c r="AJ490" s="12" t="str">
        <f>IFERROR(INDEX(Queue_Subname_list!$B$2:$B$598,MATCH($AI490,Queue_Subname_list!$A$2:$A$598,0),1),"not found")</f>
        <v>Mesa</v>
      </c>
      <c r="AK490" s="12">
        <f>IFERROR(INDEX(Queue_Subname_list!$C$2:$C$598,MATCH($AI490,Queue_Subname_list!$A$2:$A$598,0),1),"not found")</f>
        <v>230</v>
      </c>
      <c r="AL490" s="12" cm="1">
        <f t="array" ref="AL490">IFERROR(MATCH(1,($AJ490=Substation_Info!$B$5:$B$322)*($AK490=Substation_Info!$C$5:$C$322),0),"notfound")</f>
        <v>167</v>
      </c>
      <c r="AM490" s="12">
        <f>IF($AL490="notfound",IFERROR(INDEX(Queue_Subname_list!$D$2:$D$594,MATCH($AI490,Queue_Subname_list!$A$2:$A$594,0),1),"not found"),0)</f>
        <v>0</v>
      </c>
      <c r="AN490" s="12">
        <f>IF($AL490="notfound",IFERROR(INDEX(Queue_Subname_list!$E$2:$E$594,MATCH($AI490,Queue_Subname_list!$A$2:$A$594,0),1),"not found"),0)</f>
        <v>0</v>
      </c>
      <c r="AO490" s="12" t="str" cm="1">
        <f t="array" ref="AO490">IF(AM490=0, "N/A",IFERROR(MATCH(1,($AM490=Substation_Info!$B$5:$B$322)*($AN490=Substation_Info!$C$5:$C$322),0),"notfound"))</f>
        <v>N/A</v>
      </c>
      <c r="AP490" s="12">
        <f t="shared" si="40"/>
        <v>1</v>
      </c>
      <c r="AQ490" s="11">
        <v>45505.291666666701</v>
      </c>
      <c r="AR490" s="11">
        <v>45505.291666666701</v>
      </c>
      <c r="AS490" s="10" t="s">
        <v>82</v>
      </c>
      <c r="AT490" s="10"/>
      <c r="AU490" s="10"/>
      <c r="AV490" s="10" t="s">
        <v>82</v>
      </c>
      <c r="AW490" s="10"/>
    </row>
    <row r="491" spans="1:49" s="26" customFormat="1" ht="25" x14ac:dyDescent="0.25">
      <c r="A491" s="32" t="s">
        <v>1025</v>
      </c>
      <c r="B491" s="10">
        <v>2122</v>
      </c>
      <c r="C491" s="11">
        <v>44293</v>
      </c>
      <c r="D491" s="11">
        <v>44301.291666666701</v>
      </c>
      <c r="E491" s="10" t="s">
        <v>49</v>
      </c>
      <c r="F491" s="10" t="s">
        <v>585</v>
      </c>
      <c r="G491" s="10" t="s">
        <v>63</v>
      </c>
      <c r="H491" s="10"/>
      <c r="I491" s="10"/>
      <c r="J491" s="10" t="s">
        <v>70</v>
      </c>
      <c r="K491" s="10"/>
      <c r="L491" s="10"/>
      <c r="M491" s="10">
        <v>403.5</v>
      </c>
      <c r="N491" s="10"/>
      <c r="O491" s="10"/>
      <c r="P491" s="10">
        <v>400</v>
      </c>
      <c r="Q491" s="10" t="s">
        <v>65</v>
      </c>
      <c r="R491" s="10"/>
      <c r="S491" s="10" t="str" cm="1">
        <f t="array" ref="S491">IFERROR(INDEX(Queue_Subname_list!$K$3:$K$22,MATCH(1,($J491=Queue_Subname_list!$L$3:$L$22)*($K491=Queue_Subname_list!$M$3:$M$22)*($L491=Queue_Subname_list!$N$3:$N$22),0)),"Other")</f>
        <v>Battery</v>
      </c>
      <c r="T491" s="10">
        <f>IF(J491=Queue_Subname_list!$L$9,MIN(M491,P491),0)+IF(K491=Queue_Subname_list!$L$9,MIN(N491,P491),0)+IF(L491=Queue_Subname_list!$L$9,MIN(O491,P491),0)</f>
        <v>400</v>
      </c>
      <c r="U491" s="10">
        <f>IF(J491=Queue_Subname_list!$L$4,MIN(M491,P491),0)+IF(K491=Queue_Subname_list!$L$4,MIN(N491,P491),0)+IF(L491=Queue_Subname_list!$L$4,MIN(O491,P491),0)</f>
        <v>0</v>
      </c>
      <c r="V491" s="10">
        <f>IF(Q491="Energy Only",0,IF(S491="Wind Turbine",MIN(U491,P491),IF(OR(S491="Wind-Hybrid", S491="Wind-Solar-Hybrid"),MIN(MAX(P491-T491,0)/INDEX(Queue_Subname_list!$R$6:$T$6,1,MATCH(AH491,Queue_Subname_list!$R$4:$T$4,0)),U491),0)))</f>
        <v>0</v>
      </c>
      <c r="W491" s="10">
        <f t="shared" si="36"/>
        <v>0</v>
      </c>
      <c r="X491" s="10">
        <f>IF(AND(S491="Offshore Wind",OR(Q491="Full Capacity",Q491="Partial Capacity")),IF(J491=Queue_Subname_list!$L$5,M491,0)+IF(K491=Queue_Subname_list!$L$5,N491,0),0)</f>
        <v>0</v>
      </c>
      <c r="Y491" s="10">
        <f>IF(AND(S491="Offshore Wind",Q491="Energy Only"),IF(J491=Queue_Subname_list!$L$5,M491,0)+IF(K491=Queue_Subname_list!$L$5,N491,0),0)</f>
        <v>0</v>
      </c>
      <c r="Z491" s="10">
        <f>IF(J491=Queue_Subname_list!$L$8,MIN(M491,P491),0)+IF(K491=Queue_Subname_list!$L$8,MIN(N491,P491),0)+IF(L491=Queue_Subname_list!$L$8,MIN(O491,P491),0)</f>
        <v>0</v>
      </c>
      <c r="AA491" s="10">
        <f>IF(Q491="Energy Only",0,IF(S491="Solar",MIN(Z491,P491),IF(S491="Solar-Hybrid",MIN(MAX(P491-T491,0)/INDEX(Queue_Subname_list!$R$5:$T$5,1,MATCH(AH491,Queue_Subname_list!$R$4:$T$4,0)),MAX(P491-T491*0.5,0)/INDEX(Queue_Subname_list!$U$5:$W$5,1,MATCH(AH491,Queue_Subname_list!$U$4:$W$4,0)),Z491),0)))</f>
        <v>0</v>
      </c>
      <c r="AB491" s="10">
        <f t="shared" si="37"/>
        <v>0</v>
      </c>
      <c r="AC491" s="10">
        <f>IF(J491=Queue_Subname_list!$L$3,MIN(M491,P491),0)+IF(K491=Queue_Subname_list!$L$3,MIN(N491,P491),0)+IF(L491=Queue_Subname_list!$L$3,MIN(O491,P491),0)</f>
        <v>0</v>
      </c>
      <c r="AD491" s="10">
        <f t="shared" si="38"/>
        <v>0</v>
      </c>
      <c r="AE491" s="10" t="s">
        <v>130</v>
      </c>
      <c r="AF491" s="10" t="s">
        <v>55</v>
      </c>
      <c r="AG491" s="10" t="s">
        <v>71</v>
      </c>
      <c r="AH491" s="10" t="str">
        <f t="shared" si="39"/>
        <v>SCE</v>
      </c>
      <c r="AI491" s="12" t="s">
        <v>1004</v>
      </c>
      <c r="AJ491" s="12" t="str">
        <f>IFERROR(INDEX(Queue_Subname_list!$B$2:$B$598,MATCH($AI491,Queue_Subname_list!$A$2:$A$598,0),1),"not found")</f>
        <v>Mira Loma</v>
      </c>
      <c r="AK491" s="12">
        <f>IFERROR(INDEX(Queue_Subname_list!$C$2:$C$598,MATCH($AI491,Queue_Subname_list!$A$2:$A$598,0),1),"not found")</f>
        <v>230</v>
      </c>
      <c r="AL491" s="12" cm="1">
        <f t="array" ref="AL491">IFERROR(MATCH(1,($AJ491=Substation_Info!$B$5:$B$322)*($AK491=Substation_Info!$C$5:$C$322),0),"notfound")</f>
        <v>176</v>
      </c>
      <c r="AM491" s="12">
        <f>IF($AL491="notfound",IFERROR(INDEX(Queue_Subname_list!$D$2:$D$594,MATCH($AI491,Queue_Subname_list!$A$2:$A$594,0),1),"not found"),0)</f>
        <v>0</v>
      </c>
      <c r="AN491" s="12">
        <f>IF($AL491="notfound",IFERROR(INDEX(Queue_Subname_list!$E$2:$E$594,MATCH($AI491,Queue_Subname_list!$A$2:$A$594,0),1),"not found"),0)</f>
        <v>0</v>
      </c>
      <c r="AO491" s="12" t="str" cm="1">
        <f t="array" ref="AO491">IF(AM491=0, "N/A",IFERROR(MATCH(1,($AM491=Substation_Info!$B$5:$B$322)*($AN491=Substation_Info!$C$5:$C$322),0),"notfound"))</f>
        <v>N/A</v>
      </c>
      <c r="AP491" s="12">
        <f t="shared" si="40"/>
        <v>1</v>
      </c>
      <c r="AQ491" s="11">
        <v>45505.291666666701</v>
      </c>
      <c r="AR491" s="11">
        <v>45505.291666666701</v>
      </c>
      <c r="AS491" s="10" t="s">
        <v>82</v>
      </c>
      <c r="AT491" s="10"/>
      <c r="AU491" s="10"/>
      <c r="AV491" s="10" t="s">
        <v>82</v>
      </c>
      <c r="AW491" s="10"/>
    </row>
    <row r="492" spans="1:49" s="26" customFormat="1" ht="25" x14ac:dyDescent="0.25">
      <c r="A492" s="32" t="s">
        <v>1026</v>
      </c>
      <c r="B492" s="10">
        <v>2123</v>
      </c>
      <c r="C492" s="11">
        <v>44292</v>
      </c>
      <c r="D492" s="11">
        <v>44301.291666666701</v>
      </c>
      <c r="E492" s="10" t="s">
        <v>49</v>
      </c>
      <c r="F492" s="10" t="s">
        <v>585</v>
      </c>
      <c r="G492" s="10" t="s">
        <v>63</v>
      </c>
      <c r="H492" s="10"/>
      <c r="I492" s="10"/>
      <c r="J492" s="10" t="s">
        <v>70</v>
      </c>
      <c r="K492" s="10"/>
      <c r="L492" s="10"/>
      <c r="M492" s="10">
        <v>504.2</v>
      </c>
      <c r="N492" s="10"/>
      <c r="O492" s="10"/>
      <c r="P492" s="10">
        <v>500</v>
      </c>
      <c r="Q492" s="10" t="s">
        <v>65</v>
      </c>
      <c r="R492" s="10"/>
      <c r="S492" s="10" t="str" cm="1">
        <f t="array" ref="S492">IFERROR(INDEX(Queue_Subname_list!$K$3:$K$22,MATCH(1,($J492=Queue_Subname_list!$L$3:$L$22)*($K492=Queue_Subname_list!$M$3:$M$22)*($L492=Queue_Subname_list!$N$3:$N$22),0)),"Other")</f>
        <v>Battery</v>
      </c>
      <c r="T492" s="10">
        <f>IF(J492=Queue_Subname_list!$L$9,MIN(M492,P492),0)+IF(K492=Queue_Subname_list!$L$9,MIN(N492,P492),0)+IF(L492=Queue_Subname_list!$L$9,MIN(O492,P492),0)</f>
        <v>500</v>
      </c>
      <c r="U492" s="10">
        <f>IF(J492=Queue_Subname_list!$L$4,MIN(M492,P492),0)+IF(K492=Queue_Subname_list!$L$4,MIN(N492,P492),0)+IF(L492=Queue_Subname_list!$L$4,MIN(O492,P492),0)</f>
        <v>0</v>
      </c>
      <c r="V492" s="10">
        <f>IF(Q492="Energy Only",0,IF(S492="Wind Turbine",MIN(U492,P492),IF(OR(S492="Wind-Hybrid", S492="Wind-Solar-Hybrid"),MIN(MAX(P492-T492,0)/INDEX(Queue_Subname_list!$R$6:$T$6,1,MATCH(AH492,Queue_Subname_list!$R$4:$T$4,0)),U492),0)))</f>
        <v>0</v>
      </c>
      <c r="W492" s="10">
        <f t="shared" si="36"/>
        <v>0</v>
      </c>
      <c r="X492" s="10">
        <f>IF(AND(S492="Offshore Wind",OR(Q492="Full Capacity",Q492="Partial Capacity")),IF(J492=Queue_Subname_list!$L$5,M492,0)+IF(K492=Queue_Subname_list!$L$5,N492,0),0)</f>
        <v>0</v>
      </c>
      <c r="Y492" s="10">
        <f>IF(AND(S492="Offshore Wind",Q492="Energy Only"),IF(J492=Queue_Subname_list!$L$5,M492,0)+IF(K492=Queue_Subname_list!$L$5,N492,0),0)</f>
        <v>0</v>
      </c>
      <c r="Z492" s="10">
        <f>IF(J492=Queue_Subname_list!$L$8,MIN(M492,P492),0)+IF(K492=Queue_Subname_list!$L$8,MIN(N492,P492),0)+IF(L492=Queue_Subname_list!$L$8,MIN(O492,P492),0)</f>
        <v>0</v>
      </c>
      <c r="AA492" s="10">
        <f>IF(Q492="Energy Only",0,IF(S492="Solar",MIN(Z492,P492),IF(S492="Solar-Hybrid",MIN(MAX(P492-T492,0)/INDEX(Queue_Subname_list!$R$5:$T$5,1,MATCH(AH492,Queue_Subname_list!$R$4:$T$4,0)),MAX(P492-T492*0.5,0)/INDEX(Queue_Subname_list!$U$5:$W$5,1,MATCH(AH492,Queue_Subname_list!$U$4:$W$4,0)),Z492),0)))</f>
        <v>0</v>
      </c>
      <c r="AB492" s="10">
        <f t="shared" si="37"/>
        <v>0</v>
      </c>
      <c r="AC492" s="10">
        <f>IF(J492=Queue_Subname_list!$L$3,MIN(M492,P492),0)+IF(K492=Queue_Subname_list!$L$3,MIN(N492,P492),0)+IF(L492=Queue_Subname_list!$L$3,MIN(O492,P492),0)</f>
        <v>0</v>
      </c>
      <c r="AD492" s="10">
        <f t="shared" si="38"/>
        <v>0</v>
      </c>
      <c r="AE492" s="10" t="s">
        <v>121</v>
      </c>
      <c r="AF492" s="10" t="s">
        <v>55</v>
      </c>
      <c r="AG492" s="10" t="s">
        <v>71</v>
      </c>
      <c r="AH492" s="10" t="str">
        <f t="shared" si="39"/>
        <v>SCE</v>
      </c>
      <c r="AI492" s="12" t="s">
        <v>1011</v>
      </c>
      <c r="AJ492" s="12" t="str">
        <f>IFERROR(INDEX(Queue_Subname_list!$B$2:$B$598,MATCH($AI492,Queue_Subname_list!$A$2:$A$598,0),1),"not found")</f>
        <v>La Cienega</v>
      </c>
      <c r="AK492" s="12">
        <f>IFERROR(INDEX(Queue_Subname_list!$C$2:$C$598,MATCH($AI492,Queue_Subname_list!$A$2:$A$598,0),1),"not found")</f>
        <v>230</v>
      </c>
      <c r="AL492" s="12" cm="1">
        <f t="array" ref="AL492">IFERROR(MATCH(1,($AJ492=Substation_Info!$B$5:$B$322)*($AK492=Substation_Info!$C$5:$C$322),0),"notfound")</f>
        <v>133</v>
      </c>
      <c r="AM492" s="12">
        <f>IF($AL492="notfound",IFERROR(INDEX(Queue_Subname_list!$D$2:$D$594,MATCH($AI492,Queue_Subname_list!$A$2:$A$594,0),1),"not found"),0)</f>
        <v>0</v>
      </c>
      <c r="AN492" s="12">
        <f>IF($AL492="notfound",IFERROR(INDEX(Queue_Subname_list!$E$2:$E$594,MATCH($AI492,Queue_Subname_list!$A$2:$A$594,0),1),"not found"),0)</f>
        <v>0</v>
      </c>
      <c r="AO492" s="12" t="str" cm="1">
        <f t="array" ref="AO492">IF(AM492=0, "N/A",IFERROR(MATCH(1,($AM492=Substation_Info!$B$5:$B$322)*($AN492=Substation_Info!$C$5:$C$322),0),"notfound"))</f>
        <v>N/A</v>
      </c>
      <c r="AP492" s="12">
        <f t="shared" si="40"/>
        <v>1</v>
      </c>
      <c r="AQ492" s="11">
        <v>45505.291666666701</v>
      </c>
      <c r="AR492" s="11">
        <v>45505.291666666701</v>
      </c>
      <c r="AS492" s="10" t="s">
        <v>82</v>
      </c>
      <c r="AT492" s="10"/>
      <c r="AU492" s="10"/>
      <c r="AV492" s="10" t="s">
        <v>82</v>
      </c>
      <c r="AW492" s="10"/>
    </row>
    <row r="493" spans="1:49" s="26" customFormat="1" ht="25" x14ac:dyDescent="0.25">
      <c r="A493" s="32" t="s">
        <v>1027</v>
      </c>
      <c r="B493" s="10">
        <v>2124</v>
      </c>
      <c r="C493" s="11">
        <v>44292</v>
      </c>
      <c r="D493" s="11">
        <v>44301.291666666701</v>
      </c>
      <c r="E493" s="10" t="s">
        <v>49</v>
      </c>
      <c r="F493" s="10" t="s">
        <v>585</v>
      </c>
      <c r="G493" s="10" t="s">
        <v>63</v>
      </c>
      <c r="H493" s="10"/>
      <c r="I493" s="10"/>
      <c r="J493" s="10" t="s">
        <v>70</v>
      </c>
      <c r="K493" s="10"/>
      <c r="L493" s="10"/>
      <c r="M493" s="10">
        <v>302.39999999999998</v>
      </c>
      <c r="N493" s="10"/>
      <c r="O493" s="10"/>
      <c r="P493" s="10">
        <v>300</v>
      </c>
      <c r="Q493" s="10" t="s">
        <v>65</v>
      </c>
      <c r="R493" s="10"/>
      <c r="S493" s="10" t="str" cm="1">
        <f t="array" ref="S493">IFERROR(INDEX(Queue_Subname_list!$K$3:$K$22,MATCH(1,($J493=Queue_Subname_list!$L$3:$L$22)*($K493=Queue_Subname_list!$M$3:$M$22)*($L493=Queue_Subname_list!$N$3:$N$22),0)),"Other")</f>
        <v>Battery</v>
      </c>
      <c r="T493" s="10">
        <f>IF(J493=Queue_Subname_list!$L$9,MIN(M493,P493),0)+IF(K493=Queue_Subname_list!$L$9,MIN(N493,P493),0)+IF(L493=Queue_Subname_list!$L$9,MIN(O493,P493),0)</f>
        <v>300</v>
      </c>
      <c r="U493" s="10">
        <f>IF(J493=Queue_Subname_list!$L$4,MIN(M493,P493),0)+IF(K493=Queue_Subname_list!$L$4,MIN(N493,P493),0)+IF(L493=Queue_Subname_list!$L$4,MIN(O493,P493),0)</f>
        <v>0</v>
      </c>
      <c r="V493" s="10">
        <f>IF(Q493="Energy Only",0,IF(S493="Wind Turbine",MIN(U493,P493),IF(OR(S493="Wind-Hybrid", S493="Wind-Solar-Hybrid"),MIN(MAX(P493-T493,0)/INDEX(Queue_Subname_list!$R$6:$T$6,1,MATCH(AH493,Queue_Subname_list!$R$4:$T$4,0)),U493),0)))</f>
        <v>0</v>
      </c>
      <c r="W493" s="10">
        <f t="shared" si="36"/>
        <v>0</v>
      </c>
      <c r="X493" s="10">
        <f>IF(AND(S493="Offshore Wind",OR(Q493="Full Capacity",Q493="Partial Capacity")),IF(J493=Queue_Subname_list!$L$5,M493,0)+IF(K493=Queue_Subname_list!$L$5,N493,0),0)</f>
        <v>0</v>
      </c>
      <c r="Y493" s="10">
        <f>IF(AND(S493="Offshore Wind",Q493="Energy Only"),IF(J493=Queue_Subname_list!$L$5,M493,0)+IF(K493=Queue_Subname_list!$L$5,N493,0),0)</f>
        <v>0</v>
      </c>
      <c r="Z493" s="10">
        <f>IF(J493=Queue_Subname_list!$L$8,MIN(M493,P493),0)+IF(K493=Queue_Subname_list!$L$8,MIN(N493,P493),0)+IF(L493=Queue_Subname_list!$L$8,MIN(O493,P493),0)</f>
        <v>0</v>
      </c>
      <c r="AA493" s="10">
        <f>IF(Q493="Energy Only",0,IF(S493="Solar",MIN(Z493,P493),IF(S493="Solar-Hybrid",MIN(MAX(P493-T493,0)/INDEX(Queue_Subname_list!$R$5:$T$5,1,MATCH(AH493,Queue_Subname_list!$R$4:$T$4,0)),MAX(P493-T493*0.5,0)/INDEX(Queue_Subname_list!$U$5:$W$5,1,MATCH(AH493,Queue_Subname_list!$U$4:$W$4,0)),Z493),0)))</f>
        <v>0</v>
      </c>
      <c r="AB493" s="10">
        <f t="shared" si="37"/>
        <v>0</v>
      </c>
      <c r="AC493" s="10">
        <f>IF(J493=Queue_Subname_list!$L$3,MIN(M493,P493),0)+IF(K493=Queue_Subname_list!$L$3,MIN(N493,P493),0)+IF(L493=Queue_Subname_list!$L$3,MIN(O493,P493),0)</f>
        <v>0</v>
      </c>
      <c r="AD493" s="10">
        <f t="shared" si="38"/>
        <v>0</v>
      </c>
      <c r="AE493" s="10" t="s">
        <v>121</v>
      </c>
      <c r="AF493" s="10" t="s">
        <v>55</v>
      </c>
      <c r="AG493" s="10" t="s">
        <v>71</v>
      </c>
      <c r="AH493" s="10" t="str">
        <f t="shared" si="39"/>
        <v>SCE</v>
      </c>
      <c r="AI493" s="12" t="s">
        <v>1006</v>
      </c>
      <c r="AJ493" s="12" t="str">
        <f>IFERROR(INDEX(Queue_Subname_list!$B$2:$B$598,MATCH($AI493,Queue_Subname_list!$A$2:$A$598,0),1),"not found")</f>
        <v>Rio Hondo</v>
      </c>
      <c r="AK493" s="12">
        <f>IFERROR(INDEX(Queue_Subname_list!$C$2:$C$598,MATCH($AI493,Queue_Subname_list!$A$2:$A$598,0),1),"not found")</f>
        <v>230</v>
      </c>
      <c r="AL493" s="12" cm="1">
        <f t="array" ref="AL493">IFERROR(MATCH(1,($AJ493=Substation_Info!$B$5:$B$322)*($AK493=Substation_Info!$C$5:$C$322),0),"notfound")</f>
        <v>235</v>
      </c>
      <c r="AM493" s="12">
        <f>IF($AL493="notfound",IFERROR(INDEX(Queue_Subname_list!$D$2:$D$594,MATCH($AI493,Queue_Subname_list!$A$2:$A$594,0),1),"not found"),0)</f>
        <v>0</v>
      </c>
      <c r="AN493" s="12">
        <f>IF($AL493="notfound",IFERROR(INDEX(Queue_Subname_list!$E$2:$E$594,MATCH($AI493,Queue_Subname_list!$A$2:$A$594,0),1),"not found"),0)</f>
        <v>0</v>
      </c>
      <c r="AO493" s="12" t="str" cm="1">
        <f t="array" ref="AO493">IF(AM493=0, "N/A",IFERROR(MATCH(1,($AM493=Substation_Info!$B$5:$B$322)*($AN493=Substation_Info!$C$5:$C$322),0),"notfound"))</f>
        <v>N/A</v>
      </c>
      <c r="AP493" s="12">
        <f t="shared" si="40"/>
        <v>1</v>
      </c>
      <c r="AQ493" s="11">
        <v>45505.291666666701</v>
      </c>
      <c r="AR493" s="11">
        <v>45505.291666666701</v>
      </c>
      <c r="AS493" s="10" t="s">
        <v>82</v>
      </c>
      <c r="AT493" s="10"/>
      <c r="AU493" s="10"/>
      <c r="AV493" s="10" t="s">
        <v>82</v>
      </c>
      <c r="AW493" s="10"/>
    </row>
    <row r="494" spans="1:49" s="26" customFormat="1" ht="25" x14ac:dyDescent="0.25">
      <c r="A494" s="32" t="s">
        <v>1028</v>
      </c>
      <c r="B494" s="10">
        <v>2125</v>
      </c>
      <c r="C494" s="11">
        <v>44292</v>
      </c>
      <c r="D494" s="11">
        <v>44301.291666666701</v>
      </c>
      <c r="E494" s="10" t="s">
        <v>49</v>
      </c>
      <c r="F494" s="10" t="s">
        <v>585</v>
      </c>
      <c r="G494" s="10" t="s">
        <v>63</v>
      </c>
      <c r="H494" s="10"/>
      <c r="I494" s="10"/>
      <c r="J494" s="10" t="s">
        <v>70</v>
      </c>
      <c r="K494" s="10"/>
      <c r="L494" s="10"/>
      <c r="M494" s="10">
        <v>302.39999999999998</v>
      </c>
      <c r="N494" s="10"/>
      <c r="O494" s="10"/>
      <c r="P494" s="10">
        <v>300</v>
      </c>
      <c r="Q494" s="10" t="s">
        <v>65</v>
      </c>
      <c r="R494" s="10"/>
      <c r="S494" s="10" t="str" cm="1">
        <f t="array" ref="S494">IFERROR(INDEX(Queue_Subname_list!$K$3:$K$22,MATCH(1,($J494=Queue_Subname_list!$L$3:$L$22)*($K494=Queue_Subname_list!$M$3:$M$22)*($L494=Queue_Subname_list!$N$3:$N$22),0)),"Other")</f>
        <v>Battery</v>
      </c>
      <c r="T494" s="10">
        <f>IF(J494=Queue_Subname_list!$L$9,MIN(M494,P494),0)+IF(K494=Queue_Subname_list!$L$9,MIN(N494,P494),0)+IF(L494=Queue_Subname_list!$L$9,MIN(O494,P494),0)</f>
        <v>300</v>
      </c>
      <c r="U494" s="10">
        <f>IF(J494=Queue_Subname_list!$L$4,MIN(M494,P494),0)+IF(K494=Queue_Subname_list!$L$4,MIN(N494,P494),0)+IF(L494=Queue_Subname_list!$L$4,MIN(O494,P494),0)</f>
        <v>0</v>
      </c>
      <c r="V494" s="10">
        <f>IF(Q494="Energy Only",0,IF(S494="Wind Turbine",MIN(U494,P494),IF(OR(S494="Wind-Hybrid", S494="Wind-Solar-Hybrid"),MIN(MAX(P494-T494,0)/INDEX(Queue_Subname_list!$R$6:$T$6,1,MATCH(AH494,Queue_Subname_list!$R$4:$T$4,0)),U494),0)))</f>
        <v>0</v>
      </c>
      <c r="W494" s="10">
        <f t="shared" si="36"/>
        <v>0</v>
      </c>
      <c r="X494" s="10">
        <f>IF(AND(S494="Offshore Wind",OR(Q494="Full Capacity",Q494="Partial Capacity")),IF(J494=Queue_Subname_list!$L$5,M494,0)+IF(K494=Queue_Subname_list!$L$5,N494,0),0)</f>
        <v>0</v>
      </c>
      <c r="Y494" s="10">
        <f>IF(AND(S494="Offshore Wind",Q494="Energy Only"),IF(J494=Queue_Subname_list!$L$5,M494,0)+IF(K494=Queue_Subname_list!$L$5,N494,0),0)</f>
        <v>0</v>
      </c>
      <c r="Z494" s="10">
        <f>IF(J494=Queue_Subname_list!$L$8,MIN(M494,P494),0)+IF(K494=Queue_Subname_list!$L$8,MIN(N494,P494),0)+IF(L494=Queue_Subname_list!$L$8,MIN(O494,P494),0)</f>
        <v>0</v>
      </c>
      <c r="AA494" s="10">
        <f>IF(Q494="Energy Only",0,IF(S494="Solar",MIN(Z494,P494),IF(S494="Solar-Hybrid",MIN(MAX(P494-T494,0)/INDEX(Queue_Subname_list!$R$5:$T$5,1,MATCH(AH494,Queue_Subname_list!$R$4:$T$4,0)),MAX(P494-T494*0.5,0)/INDEX(Queue_Subname_list!$U$5:$W$5,1,MATCH(AH494,Queue_Subname_list!$U$4:$W$4,0)),Z494),0)))</f>
        <v>0</v>
      </c>
      <c r="AB494" s="10">
        <f t="shared" si="37"/>
        <v>0</v>
      </c>
      <c r="AC494" s="10">
        <f>IF(J494=Queue_Subname_list!$L$3,MIN(M494,P494),0)+IF(K494=Queue_Subname_list!$L$3,MIN(N494,P494),0)+IF(L494=Queue_Subname_list!$L$3,MIN(O494,P494),0)</f>
        <v>0</v>
      </c>
      <c r="AD494" s="10">
        <f t="shared" si="38"/>
        <v>0</v>
      </c>
      <c r="AE494" s="10" t="s">
        <v>448</v>
      </c>
      <c r="AF494" s="10" t="s">
        <v>55</v>
      </c>
      <c r="AG494" s="10" t="s">
        <v>71</v>
      </c>
      <c r="AH494" s="10" t="str">
        <f t="shared" si="39"/>
        <v>SCE</v>
      </c>
      <c r="AI494" s="12" t="s">
        <v>1029</v>
      </c>
      <c r="AJ494" s="12" t="str">
        <f>IFERROR(INDEX(Queue_Subname_list!$B$2:$B$598,MATCH($AI494,Queue_Subname_list!$A$2:$A$598,0),1),"not found")</f>
        <v>Viejo</v>
      </c>
      <c r="AK494" s="12">
        <f>IFERROR(INDEX(Queue_Subname_list!$C$2:$C$598,MATCH($AI494,Queue_Subname_list!$A$2:$A$598,0),1),"not found")</f>
        <v>230</v>
      </c>
      <c r="AL494" s="12" cm="1">
        <f t="array" ref="AL494">IFERROR(MATCH(1,($AJ494=Substation_Info!$B$5:$B$322)*($AK494=Substation_Info!$C$5:$C$322),0),"notfound")</f>
        <v>300</v>
      </c>
      <c r="AM494" s="12">
        <f>IF($AL494="notfound",IFERROR(INDEX(Queue_Subname_list!$D$2:$D$594,MATCH($AI494,Queue_Subname_list!$A$2:$A$594,0),1),"not found"),0)</f>
        <v>0</v>
      </c>
      <c r="AN494" s="12">
        <f>IF($AL494="notfound",IFERROR(INDEX(Queue_Subname_list!$E$2:$E$594,MATCH($AI494,Queue_Subname_list!$A$2:$A$594,0),1),"not found"),0)</f>
        <v>0</v>
      </c>
      <c r="AO494" s="12" t="str" cm="1">
        <f t="array" ref="AO494">IF(AM494=0, "N/A",IFERROR(MATCH(1,($AM494=Substation_Info!$B$5:$B$322)*($AN494=Substation_Info!$C$5:$C$322),0),"notfound"))</f>
        <v>N/A</v>
      </c>
      <c r="AP494" s="12">
        <f t="shared" si="40"/>
        <v>1</v>
      </c>
      <c r="AQ494" s="11">
        <v>45505.291666666701</v>
      </c>
      <c r="AR494" s="11">
        <v>45505.291666666701</v>
      </c>
      <c r="AS494" s="10" t="s">
        <v>82</v>
      </c>
      <c r="AT494" s="10"/>
      <c r="AU494" s="10"/>
      <c r="AV494" s="10" t="s">
        <v>82</v>
      </c>
      <c r="AW494" s="10"/>
    </row>
    <row r="495" spans="1:49" s="26" customFormat="1" ht="37.5" x14ac:dyDescent="0.25">
      <c r="A495" s="32" t="s">
        <v>1030</v>
      </c>
      <c r="B495" s="10">
        <v>2127</v>
      </c>
      <c r="C495" s="11">
        <v>44294</v>
      </c>
      <c r="D495" s="11">
        <v>44301.291666666701</v>
      </c>
      <c r="E495" s="10" t="s">
        <v>49</v>
      </c>
      <c r="F495" s="10" t="s">
        <v>585</v>
      </c>
      <c r="G495" s="10" t="s">
        <v>63</v>
      </c>
      <c r="H495" s="10"/>
      <c r="I495" s="10"/>
      <c r="J495" s="10" t="s">
        <v>70</v>
      </c>
      <c r="K495" s="10"/>
      <c r="L495" s="10"/>
      <c r="M495" s="10">
        <v>241.5</v>
      </c>
      <c r="N495" s="10"/>
      <c r="O495" s="10"/>
      <c r="P495" s="10">
        <v>236</v>
      </c>
      <c r="Q495" s="10" t="s">
        <v>65</v>
      </c>
      <c r="R495" s="10"/>
      <c r="S495" s="10" t="str" cm="1">
        <f t="array" ref="S495">IFERROR(INDEX(Queue_Subname_list!$K$3:$K$22,MATCH(1,($J495=Queue_Subname_list!$L$3:$L$22)*($K495=Queue_Subname_list!$M$3:$M$22)*($L495=Queue_Subname_list!$N$3:$N$22),0)),"Other")</f>
        <v>Battery</v>
      </c>
      <c r="T495" s="10">
        <f>IF(J495=Queue_Subname_list!$L$9,MIN(M495,P495),0)+IF(K495=Queue_Subname_list!$L$9,MIN(N495,P495),0)+IF(L495=Queue_Subname_list!$L$9,MIN(O495,P495),0)</f>
        <v>236</v>
      </c>
      <c r="U495" s="10">
        <f>IF(J495=Queue_Subname_list!$L$4,MIN(M495,P495),0)+IF(K495=Queue_Subname_list!$L$4,MIN(N495,P495),0)+IF(L495=Queue_Subname_list!$L$4,MIN(O495,P495),0)</f>
        <v>0</v>
      </c>
      <c r="V495" s="10">
        <f>IF(Q495="Energy Only",0,IF(S495="Wind Turbine",MIN(U495,P495),IF(OR(S495="Wind-Hybrid", S495="Wind-Solar-Hybrid"),MIN(MAX(P495-T495,0)/INDEX(Queue_Subname_list!$R$6:$T$6,1,MATCH(AH495,Queue_Subname_list!$R$4:$T$4,0)),U495),0)))</f>
        <v>0</v>
      </c>
      <c r="W495" s="10">
        <f t="shared" si="36"/>
        <v>0</v>
      </c>
      <c r="X495" s="10">
        <f>IF(AND(S495="Offshore Wind",OR(Q495="Full Capacity",Q495="Partial Capacity")),IF(J495=Queue_Subname_list!$L$5,M495,0)+IF(K495=Queue_Subname_list!$L$5,N495,0),0)</f>
        <v>0</v>
      </c>
      <c r="Y495" s="10">
        <f>IF(AND(S495="Offshore Wind",Q495="Energy Only"),IF(J495=Queue_Subname_list!$L$5,M495,0)+IF(K495=Queue_Subname_list!$L$5,N495,0),0)</f>
        <v>0</v>
      </c>
      <c r="Z495" s="10">
        <f>IF(J495=Queue_Subname_list!$L$8,MIN(M495,P495),0)+IF(K495=Queue_Subname_list!$L$8,MIN(N495,P495),0)+IF(L495=Queue_Subname_list!$L$8,MIN(O495,P495),0)</f>
        <v>0</v>
      </c>
      <c r="AA495" s="10">
        <f>IF(Q495="Energy Only",0,IF(S495="Solar",MIN(Z495,P495),IF(S495="Solar-Hybrid",MIN(MAX(P495-T495,0)/INDEX(Queue_Subname_list!$R$5:$T$5,1,MATCH(AH495,Queue_Subname_list!$R$4:$T$4,0)),MAX(P495-T495*0.5,0)/INDEX(Queue_Subname_list!$U$5:$W$5,1,MATCH(AH495,Queue_Subname_list!$U$4:$W$4,0)),Z495),0)))</f>
        <v>0</v>
      </c>
      <c r="AB495" s="10">
        <f t="shared" si="37"/>
        <v>0</v>
      </c>
      <c r="AC495" s="10">
        <f>IF(J495=Queue_Subname_list!$L$3,MIN(M495,P495),0)+IF(K495=Queue_Subname_list!$L$3,MIN(N495,P495),0)+IF(L495=Queue_Subname_list!$L$3,MIN(O495,P495),0)</f>
        <v>0</v>
      </c>
      <c r="AD495" s="10">
        <f t="shared" si="38"/>
        <v>0</v>
      </c>
      <c r="AE495" s="10" t="s">
        <v>121</v>
      </c>
      <c r="AF495" s="10" t="s">
        <v>55</v>
      </c>
      <c r="AG495" s="10" t="s">
        <v>71</v>
      </c>
      <c r="AH495" s="10" t="str">
        <f t="shared" si="39"/>
        <v>SCE</v>
      </c>
      <c r="AI495" s="12" t="s">
        <v>1031</v>
      </c>
      <c r="AJ495" s="12" t="str">
        <f>IFERROR(INDEX(Queue_Subname_list!$B$2:$B$598,MATCH($AI495,Queue_Subname_list!$A$2:$A$598,0),1),"not found")</f>
        <v>Alamitos</v>
      </c>
      <c r="AK495" s="12">
        <f>IFERROR(INDEX(Queue_Subname_list!$C$2:$C$598,MATCH($AI495,Queue_Subname_list!$A$2:$A$598,0),1),"not found")</f>
        <v>230</v>
      </c>
      <c r="AL495" s="12" cm="1">
        <f t="array" ref="AL495">IFERROR(MATCH(1,($AJ495=Substation_Info!$B$5:$B$322)*($AK495=Substation_Info!$C$5:$C$322),0),"notfound")</f>
        <v>2</v>
      </c>
      <c r="AM495" s="12">
        <f>IF($AL495="notfound",IFERROR(INDEX(Queue_Subname_list!$D$2:$D$594,MATCH($AI495,Queue_Subname_list!$A$2:$A$594,0),1),"not found"),0)</f>
        <v>0</v>
      </c>
      <c r="AN495" s="12">
        <f>IF($AL495="notfound",IFERROR(INDEX(Queue_Subname_list!$E$2:$E$594,MATCH($AI495,Queue_Subname_list!$A$2:$A$594,0),1),"not found"),0)</f>
        <v>0</v>
      </c>
      <c r="AO495" s="12" t="str" cm="1">
        <f t="array" ref="AO495">IF(AM495=0, "N/A",IFERROR(MATCH(1,($AM495=Substation_Info!$B$5:$B$322)*($AN495=Substation_Info!$C$5:$C$322),0),"notfound"))</f>
        <v>N/A</v>
      </c>
      <c r="AP495" s="12">
        <f t="shared" si="40"/>
        <v>1</v>
      </c>
      <c r="AQ495" s="11">
        <v>45960.291666666701</v>
      </c>
      <c r="AR495" s="11">
        <v>46905.291666666701</v>
      </c>
      <c r="AS495" s="10" t="s">
        <v>82</v>
      </c>
      <c r="AT495" s="10"/>
      <c r="AU495" s="10"/>
      <c r="AV495" s="10" t="s">
        <v>82</v>
      </c>
      <c r="AW495" s="10"/>
    </row>
    <row r="496" spans="1:49" s="26" customFormat="1" ht="25" x14ac:dyDescent="0.25">
      <c r="A496" s="32" t="s">
        <v>1032</v>
      </c>
      <c r="B496" s="10">
        <v>2128</v>
      </c>
      <c r="C496" s="11">
        <v>44294</v>
      </c>
      <c r="D496" s="11">
        <v>44301.291666666701</v>
      </c>
      <c r="E496" s="10" t="s">
        <v>49</v>
      </c>
      <c r="F496" s="10" t="s">
        <v>585</v>
      </c>
      <c r="G496" s="10" t="s">
        <v>63</v>
      </c>
      <c r="H496" s="10"/>
      <c r="I496" s="10"/>
      <c r="J496" s="10" t="s">
        <v>70</v>
      </c>
      <c r="K496" s="10"/>
      <c r="L496" s="10"/>
      <c r="M496" s="10">
        <v>150</v>
      </c>
      <c r="N496" s="10"/>
      <c r="O496" s="10"/>
      <c r="P496" s="10">
        <v>150</v>
      </c>
      <c r="Q496" s="10" t="s">
        <v>65</v>
      </c>
      <c r="R496" s="10"/>
      <c r="S496" s="10" t="str" cm="1">
        <f t="array" ref="S496">IFERROR(INDEX(Queue_Subname_list!$K$3:$K$22,MATCH(1,($J496=Queue_Subname_list!$L$3:$L$22)*($K496=Queue_Subname_list!$M$3:$M$22)*($L496=Queue_Subname_list!$N$3:$N$22),0)),"Other")</f>
        <v>Battery</v>
      </c>
      <c r="T496" s="10">
        <f>IF(J496=Queue_Subname_list!$L$9,MIN(M496,P496),0)+IF(K496=Queue_Subname_list!$L$9,MIN(N496,P496),0)+IF(L496=Queue_Subname_list!$L$9,MIN(O496,P496),0)</f>
        <v>150</v>
      </c>
      <c r="U496" s="10">
        <f>IF(J496=Queue_Subname_list!$L$4,MIN(M496,P496),0)+IF(K496=Queue_Subname_list!$L$4,MIN(N496,P496),0)+IF(L496=Queue_Subname_list!$L$4,MIN(O496,P496),0)</f>
        <v>0</v>
      </c>
      <c r="V496" s="10">
        <f>IF(Q496="Energy Only",0,IF(S496="Wind Turbine",MIN(U496,P496),IF(OR(S496="Wind-Hybrid", S496="Wind-Solar-Hybrid"),MIN(MAX(P496-T496,0)/INDEX(Queue_Subname_list!$R$6:$T$6,1,MATCH(AH496,Queue_Subname_list!$R$4:$T$4,0)),U496),0)))</f>
        <v>0</v>
      </c>
      <c r="W496" s="10">
        <f t="shared" si="36"/>
        <v>0</v>
      </c>
      <c r="X496" s="10">
        <f>IF(AND(S496="Offshore Wind",OR(Q496="Full Capacity",Q496="Partial Capacity")),IF(J496=Queue_Subname_list!$L$5,M496,0)+IF(K496=Queue_Subname_list!$L$5,N496,0),0)</f>
        <v>0</v>
      </c>
      <c r="Y496" s="10">
        <f>IF(AND(S496="Offshore Wind",Q496="Energy Only"),IF(J496=Queue_Subname_list!$L$5,M496,0)+IF(K496=Queue_Subname_list!$L$5,N496,0),0)</f>
        <v>0</v>
      </c>
      <c r="Z496" s="10">
        <f>IF(J496=Queue_Subname_list!$L$8,MIN(M496,P496),0)+IF(K496=Queue_Subname_list!$L$8,MIN(N496,P496),0)+IF(L496=Queue_Subname_list!$L$8,MIN(O496,P496),0)</f>
        <v>0</v>
      </c>
      <c r="AA496" s="10">
        <f>IF(Q496="Energy Only",0,IF(S496="Solar",MIN(Z496,P496),IF(S496="Solar-Hybrid",MIN(MAX(P496-T496,0)/INDEX(Queue_Subname_list!$R$5:$T$5,1,MATCH(AH496,Queue_Subname_list!$R$4:$T$4,0)),MAX(P496-T496*0.5,0)/INDEX(Queue_Subname_list!$U$5:$W$5,1,MATCH(AH496,Queue_Subname_list!$U$4:$W$4,0)),Z496),0)))</f>
        <v>0</v>
      </c>
      <c r="AB496" s="10">
        <f t="shared" si="37"/>
        <v>0</v>
      </c>
      <c r="AC496" s="10">
        <f>IF(J496=Queue_Subname_list!$L$3,MIN(M496,P496),0)+IF(K496=Queue_Subname_list!$L$3,MIN(N496,P496),0)+IF(L496=Queue_Subname_list!$L$3,MIN(O496,P496),0)</f>
        <v>0</v>
      </c>
      <c r="AD496" s="10">
        <f t="shared" si="38"/>
        <v>0</v>
      </c>
      <c r="AE496" s="10" t="s">
        <v>130</v>
      </c>
      <c r="AF496" s="10" t="s">
        <v>55</v>
      </c>
      <c r="AG496" s="10" t="s">
        <v>71</v>
      </c>
      <c r="AH496" s="10" t="str">
        <f t="shared" si="39"/>
        <v>SCE</v>
      </c>
      <c r="AI496" s="12" t="s">
        <v>1009</v>
      </c>
      <c r="AJ496" s="12" t="str">
        <f>IFERROR(INDEX(Queue_Subname_list!$B$2:$B$598,MATCH($AI496,Queue_Subname_list!$A$2:$A$598,0),1),"not found")</f>
        <v>Chino</v>
      </c>
      <c r="AK496" s="12">
        <f>IFERROR(INDEX(Queue_Subname_list!$C$2:$C$598,MATCH($AI496,Queue_Subname_list!$A$2:$A$598,0),1),"not found")</f>
        <v>230</v>
      </c>
      <c r="AL496" s="12" cm="1">
        <f t="array" ref="AL496">IFERROR(MATCH(1,($AJ496=Substation_Info!$B$5:$B$322)*($AK496=Substation_Info!$C$5:$C$322),0),"notfound")</f>
        <v>37</v>
      </c>
      <c r="AM496" s="12">
        <f>IF($AL496="notfound",IFERROR(INDEX(Queue_Subname_list!$D$2:$D$594,MATCH($AI496,Queue_Subname_list!$A$2:$A$594,0),1),"not found"),0)</f>
        <v>0</v>
      </c>
      <c r="AN496" s="12">
        <f>IF($AL496="notfound",IFERROR(INDEX(Queue_Subname_list!$E$2:$E$594,MATCH($AI496,Queue_Subname_list!$A$2:$A$594,0),1),"not found"),0)</f>
        <v>0</v>
      </c>
      <c r="AO496" s="12" t="str" cm="1">
        <f t="array" ref="AO496">IF(AM496=0, "N/A",IFERROR(MATCH(1,($AM496=Substation_Info!$B$5:$B$322)*($AN496=Substation_Info!$C$5:$C$322),0),"notfound"))</f>
        <v>N/A</v>
      </c>
      <c r="AP496" s="12">
        <f t="shared" si="40"/>
        <v>1</v>
      </c>
      <c r="AQ496" s="11">
        <v>45931.291666666701</v>
      </c>
      <c r="AR496" s="11">
        <v>45931.291666666701</v>
      </c>
      <c r="AS496" s="10" t="s">
        <v>82</v>
      </c>
      <c r="AT496" s="10"/>
      <c r="AU496" s="10"/>
      <c r="AV496" s="10" t="s">
        <v>82</v>
      </c>
      <c r="AW496" s="10"/>
    </row>
    <row r="497" spans="1:49" s="26" customFormat="1" ht="25" x14ac:dyDescent="0.25">
      <c r="A497" s="32" t="s">
        <v>1033</v>
      </c>
      <c r="B497" s="10">
        <v>2129</v>
      </c>
      <c r="C497" s="11">
        <v>44294</v>
      </c>
      <c r="D497" s="11">
        <v>44301.291666666701</v>
      </c>
      <c r="E497" s="10" t="s">
        <v>49</v>
      </c>
      <c r="F497" s="10" t="s">
        <v>585</v>
      </c>
      <c r="G497" s="10" t="s">
        <v>63</v>
      </c>
      <c r="H497" s="10"/>
      <c r="I497" s="10"/>
      <c r="J497" s="10" t="s">
        <v>70</v>
      </c>
      <c r="K497" s="10"/>
      <c r="L497" s="10"/>
      <c r="M497" s="10">
        <v>102.26</v>
      </c>
      <c r="N497" s="10"/>
      <c r="O497" s="10"/>
      <c r="P497" s="10">
        <v>100</v>
      </c>
      <c r="Q497" s="10" t="s">
        <v>65</v>
      </c>
      <c r="R497" s="10"/>
      <c r="S497" s="10" t="str" cm="1">
        <f t="array" ref="S497">IFERROR(INDEX(Queue_Subname_list!$K$3:$K$22,MATCH(1,($J497=Queue_Subname_list!$L$3:$L$22)*($K497=Queue_Subname_list!$M$3:$M$22)*($L497=Queue_Subname_list!$N$3:$N$22),0)),"Other")</f>
        <v>Battery</v>
      </c>
      <c r="T497" s="10">
        <f>IF(J497=Queue_Subname_list!$L$9,MIN(M497,P497),0)+IF(K497=Queue_Subname_list!$L$9,MIN(N497,P497),0)+IF(L497=Queue_Subname_list!$L$9,MIN(O497,P497),0)</f>
        <v>100</v>
      </c>
      <c r="U497" s="10">
        <f>IF(J497=Queue_Subname_list!$L$4,MIN(M497,P497),0)+IF(K497=Queue_Subname_list!$L$4,MIN(N497,P497),0)+IF(L497=Queue_Subname_list!$L$4,MIN(O497,P497),0)</f>
        <v>0</v>
      </c>
      <c r="V497" s="10">
        <f>IF(Q497="Energy Only",0,IF(S497="Wind Turbine",MIN(U497,P497),IF(OR(S497="Wind-Hybrid", S497="Wind-Solar-Hybrid"),MIN(MAX(P497-T497,0)/INDEX(Queue_Subname_list!$R$6:$T$6,1,MATCH(AH497,Queue_Subname_list!$R$4:$T$4,0)),U497),0)))</f>
        <v>0</v>
      </c>
      <c r="W497" s="10">
        <f t="shared" si="36"/>
        <v>0</v>
      </c>
      <c r="X497" s="10">
        <f>IF(AND(S497="Offshore Wind",OR(Q497="Full Capacity",Q497="Partial Capacity")),IF(J497=Queue_Subname_list!$L$5,M497,0)+IF(K497=Queue_Subname_list!$L$5,N497,0),0)</f>
        <v>0</v>
      </c>
      <c r="Y497" s="10">
        <f>IF(AND(S497="Offshore Wind",Q497="Energy Only"),IF(J497=Queue_Subname_list!$L$5,M497,0)+IF(K497=Queue_Subname_list!$L$5,N497,0),0)</f>
        <v>0</v>
      </c>
      <c r="Z497" s="10">
        <f>IF(J497=Queue_Subname_list!$L$8,MIN(M497,P497),0)+IF(K497=Queue_Subname_list!$L$8,MIN(N497,P497),0)+IF(L497=Queue_Subname_list!$L$8,MIN(O497,P497),0)</f>
        <v>0</v>
      </c>
      <c r="AA497" s="10">
        <f>IF(Q497="Energy Only",0,IF(S497="Solar",MIN(Z497,P497),IF(S497="Solar-Hybrid",MIN(MAX(P497-T497,0)/INDEX(Queue_Subname_list!$R$5:$T$5,1,MATCH(AH497,Queue_Subname_list!$R$4:$T$4,0)),MAX(P497-T497*0.5,0)/INDEX(Queue_Subname_list!$U$5:$W$5,1,MATCH(AH497,Queue_Subname_list!$U$4:$W$4,0)),Z497),0)))</f>
        <v>0</v>
      </c>
      <c r="AB497" s="10">
        <f t="shared" si="37"/>
        <v>0</v>
      </c>
      <c r="AC497" s="10">
        <f>IF(J497=Queue_Subname_list!$L$3,MIN(M497,P497),0)+IF(K497=Queue_Subname_list!$L$3,MIN(N497,P497),0)+IF(L497=Queue_Subname_list!$L$3,MIN(O497,P497),0)</f>
        <v>0</v>
      </c>
      <c r="AD497" s="10">
        <f t="shared" si="38"/>
        <v>0</v>
      </c>
      <c r="AE497" s="10" t="s">
        <v>448</v>
      </c>
      <c r="AF497" s="10" t="s">
        <v>55</v>
      </c>
      <c r="AG497" s="10" t="s">
        <v>71</v>
      </c>
      <c r="AH497" s="10" t="str">
        <f t="shared" si="39"/>
        <v>SCE</v>
      </c>
      <c r="AI497" s="12" t="s">
        <v>1034</v>
      </c>
      <c r="AJ497" s="12" t="str">
        <f>IFERROR(INDEX(Queue_Subname_list!$B$2:$B$598,MATCH($AI497,Queue_Subname_list!$A$2:$A$598,0),1),"not found")</f>
        <v>Johanna</v>
      </c>
      <c r="AK497" s="12">
        <f>IFERROR(INDEX(Queue_Subname_list!$C$2:$C$598,MATCH($AI497,Queue_Subname_list!$A$2:$A$598,0),1),"not found")</f>
        <v>230</v>
      </c>
      <c r="AL497" s="12" cm="1">
        <f t="array" ref="AL497">IFERROR(MATCH(1,($AJ497=Substation_Info!$B$5:$B$322)*($AK497=Substation_Info!$C$5:$C$322),0),"notfound")</f>
        <v>123</v>
      </c>
      <c r="AM497" s="12">
        <f>IF($AL497="notfound",IFERROR(INDEX(Queue_Subname_list!$D$2:$D$594,MATCH($AI497,Queue_Subname_list!$A$2:$A$594,0),1),"not found"),0)</f>
        <v>0</v>
      </c>
      <c r="AN497" s="12">
        <f>IF($AL497="notfound",IFERROR(INDEX(Queue_Subname_list!$E$2:$E$594,MATCH($AI497,Queue_Subname_list!$A$2:$A$594,0),1),"not found"),0)</f>
        <v>0</v>
      </c>
      <c r="AO497" s="12" t="str" cm="1">
        <f t="array" ref="AO497">IF(AM497=0, "N/A",IFERROR(MATCH(1,($AM497=Substation_Info!$B$5:$B$322)*($AN497=Substation_Info!$C$5:$C$322),0),"notfound"))</f>
        <v>N/A</v>
      </c>
      <c r="AP497" s="12">
        <f t="shared" si="40"/>
        <v>1</v>
      </c>
      <c r="AQ497" s="11">
        <v>45597.291666666701</v>
      </c>
      <c r="AR497" s="11">
        <v>45597.291666666701</v>
      </c>
      <c r="AS497" s="10" t="s">
        <v>82</v>
      </c>
      <c r="AT497" s="10"/>
      <c r="AU497" s="10"/>
      <c r="AV497" s="10" t="s">
        <v>82</v>
      </c>
      <c r="AW497" s="10"/>
    </row>
    <row r="498" spans="1:49" s="26" customFormat="1" ht="25" x14ac:dyDescent="0.25">
      <c r="A498" s="32" t="s">
        <v>1035</v>
      </c>
      <c r="B498" s="10">
        <v>2130</v>
      </c>
      <c r="C498" s="11">
        <v>44295</v>
      </c>
      <c r="D498" s="11">
        <v>44301.291666666701</v>
      </c>
      <c r="E498" s="10" t="s">
        <v>49</v>
      </c>
      <c r="F498" s="10" t="s">
        <v>585</v>
      </c>
      <c r="G498" s="10" t="s">
        <v>63</v>
      </c>
      <c r="H498" s="10"/>
      <c r="I498" s="10"/>
      <c r="J498" s="10" t="s">
        <v>70</v>
      </c>
      <c r="K498" s="10"/>
      <c r="L498" s="10"/>
      <c r="M498" s="10">
        <v>204.51750000000001</v>
      </c>
      <c r="N498" s="10"/>
      <c r="O498" s="10"/>
      <c r="P498" s="10">
        <v>200</v>
      </c>
      <c r="Q498" s="10" t="s">
        <v>65</v>
      </c>
      <c r="R498" s="10"/>
      <c r="S498" s="10" t="str" cm="1">
        <f t="array" ref="S498">IFERROR(INDEX(Queue_Subname_list!$K$3:$K$22,MATCH(1,($J498=Queue_Subname_list!$L$3:$L$22)*($K498=Queue_Subname_list!$M$3:$M$22)*($L498=Queue_Subname_list!$N$3:$N$22),0)),"Other")</f>
        <v>Battery</v>
      </c>
      <c r="T498" s="10">
        <f>IF(J498=Queue_Subname_list!$L$9,MIN(M498,P498),0)+IF(K498=Queue_Subname_list!$L$9,MIN(N498,P498),0)+IF(L498=Queue_Subname_list!$L$9,MIN(O498,P498),0)</f>
        <v>200</v>
      </c>
      <c r="U498" s="10">
        <f>IF(J498=Queue_Subname_list!$L$4,MIN(M498,P498),0)+IF(K498=Queue_Subname_list!$L$4,MIN(N498,P498),0)+IF(L498=Queue_Subname_list!$L$4,MIN(O498,P498),0)</f>
        <v>0</v>
      </c>
      <c r="V498" s="10">
        <f>IF(Q498="Energy Only",0,IF(S498="Wind Turbine",MIN(U498,P498),IF(OR(S498="Wind-Hybrid", S498="Wind-Solar-Hybrid"),MIN(MAX(P498-T498,0)/INDEX(Queue_Subname_list!$R$6:$T$6,1,MATCH(AH498,Queue_Subname_list!$R$4:$T$4,0)),U498),0)))</f>
        <v>0</v>
      </c>
      <c r="W498" s="10">
        <f t="shared" si="36"/>
        <v>0</v>
      </c>
      <c r="X498" s="10">
        <f>IF(AND(S498="Offshore Wind",OR(Q498="Full Capacity",Q498="Partial Capacity")),IF(J498=Queue_Subname_list!$L$5,M498,0)+IF(K498=Queue_Subname_list!$L$5,N498,0),0)</f>
        <v>0</v>
      </c>
      <c r="Y498" s="10">
        <f>IF(AND(S498="Offshore Wind",Q498="Energy Only"),IF(J498=Queue_Subname_list!$L$5,M498,0)+IF(K498=Queue_Subname_list!$L$5,N498,0),0)</f>
        <v>0</v>
      </c>
      <c r="Z498" s="10">
        <f>IF(J498=Queue_Subname_list!$L$8,MIN(M498,P498),0)+IF(K498=Queue_Subname_list!$L$8,MIN(N498,P498),0)+IF(L498=Queue_Subname_list!$L$8,MIN(O498,P498),0)</f>
        <v>0</v>
      </c>
      <c r="AA498" s="10">
        <f>IF(Q498="Energy Only",0,IF(S498="Solar",MIN(Z498,P498),IF(S498="Solar-Hybrid",MIN(MAX(P498-T498,0)/INDEX(Queue_Subname_list!$R$5:$T$5,1,MATCH(AH498,Queue_Subname_list!$R$4:$T$4,0)),MAX(P498-T498*0.5,0)/INDEX(Queue_Subname_list!$U$5:$W$5,1,MATCH(AH498,Queue_Subname_list!$U$4:$W$4,0)),Z498),0)))</f>
        <v>0</v>
      </c>
      <c r="AB498" s="10">
        <f t="shared" si="37"/>
        <v>0</v>
      </c>
      <c r="AC498" s="10">
        <f>IF(J498=Queue_Subname_list!$L$3,MIN(M498,P498),0)+IF(K498=Queue_Subname_list!$L$3,MIN(N498,P498),0)+IF(L498=Queue_Subname_list!$L$3,MIN(O498,P498),0)</f>
        <v>0</v>
      </c>
      <c r="AD498" s="10">
        <f t="shared" si="38"/>
        <v>0</v>
      </c>
      <c r="AE498" s="10" t="s">
        <v>130</v>
      </c>
      <c r="AF498" s="10" t="s">
        <v>55</v>
      </c>
      <c r="AG498" s="10" t="s">
        <v>71</v>
      </c>
      <c r="AH498" s="10" t="str">
        <f t="shared" si="39"/>
        <v>SCE</v>
      </c>
      <c r="AI498" s="12" t="s">
        <v>1004</v>
      </c>
      <c r="AJ498" s="12" t="str">
        <f>IFERROR(INDEX(Queue_Subname_list!$B$2:$B$598,MATCH($AI498,Queue_Subname_list!$A$2:$A$598,0),1),"not found")</f>
        <v>Mira Loma</v>
      </c>
      <c r="AK498" s="12">
        <f>IFERROR(INDEX(Queue_Subname_list!$C$2:$C$598,MATCH($AI498,Queue_Subname_list!$A$2:$A$598,0),1),"not found")</f>
        <v>230</v>
      </c>
      <c r="AL498" s="12" cm="1">
        <f t="array" ref="AL498">IFERROR(MATCH(1,($AJ498=Substation_Info!$B$5:$B$322)*($AK498=Substation_Info!$C$5:$C$322),0),"notfound")</f>
        <v>176</v>
      </c>
      <c r="AM498" s="12">
        <f>IF($AL498="notfound",IFERROR(INDEX(Queue_Subname_list!$D$2:$D$594,MATCH($AI498,Queue_Subname_list!$A$2:$A$594,0),1),"not found"),0)</f>
        <v>0</v>
      </c>
      <c r="AN498" s="12">
        <f>IF($AL498="notfound",IFERROR(INDEX(Queue_Subname_list!$E$2:$E$594,MATCH($AI498,Queue_Subname_list!$A$2:$A$594,0),1),"not found"),0)</f>
        <v>0</v>
      </c>
      <c r="AO498" s="12" t="str" cm="1">
        <f t="array" ref="AO498">IF(AM498=0, "N/A",IFERROR(MATCH(1,($AM498=Substation_Info!$B$5:$B$322)*($AN498=Substation_Info!$C$5:$C$322),0),"notfound"))</f>
        <v>N/A</v>
      </c>
      <c r="AP498" s="12">
        <f t="shared" si="40"/>
        <v>1</v>
      </c>
      <c r="AQ498" s="11">
        <v>45597.291666666701</v>
      </c>
      <c r="AR498" s="11">
        <v>45597.291666666701</v>
      </c>
      <c r="AS498" s="10" t="s">
        <v>82</v>
      </c>
      <c r="AT498" s="10"/>
      <c r="AU498" s="10"/>
      <c r="AV498" s="10" t="s">
        <v>82</v>
      </c>
      <c r="AW498" s="10"/>
    </row>
    <row r="499" spans="1:49" s="26" customFormat="1" ht="25" x14ac:dyDescent="0.25">
      <c r="A499" s="32" t="s">
        <v>1036</v>
      </c>
      <c r="B499" s="10">
        <v>2131</v>
      </c>
      <c r="C499" s="11">
        <v>44295</v>
      </c>
      <c r="D499" s="11">
        <v>44301.291666666701</v>
      </c>
      <c r="E499" s="10" t="s">
        <v>49</v>
      </c>
      <c r="F499" s="10" t="s">
        <v>585</v>
      </c>
      <c r="G499" s="10" t="s">
        <v>63</v>
      </c>
      <c r="H499" s="10"/>
      <c r="I499" s="10"/>
      <c r="J499" s="10" t="s">
        <v>70</v>
      </c>
      <c r="K499" s="10"/>
      <c r="L499" s="10"/>
      <c r="M499" s="10">
        <v>200</v>
      </c>
      <c r="N499" s="10"/>
      <c r="O499" s="10"/>
      <c r="P499" s="10">
        <v>200</v>
      </c>
      <c r="Q499" s="10" t="s">
        <v>65</v>
      </c>
      <c r="R499" s="10"/>
      <c r="S499" s="10" t="str" cm="1">
        <f t="array" ref="S499">IFERROR(INDEX(Queue_Subname_list!$K$3:$K$22,MATCH(1,($J499=Queue_Subname_list!$L$3:$L$22)*($K499=Queue_Subname_list!$M$3:$M$22)*($L499=Queue_Subname_list!$N$3:$N$22),0)),"Other")</f>
        <v>Battery</v>
      </c>
      <c r="T499" s="10">
        <f>IF(J499=Queue_Subname_list!$L$9,MIN(M499,P499),0)+IF(K499=Queue_Subname_list!$L$9,MIN(N499,P499),0)+IF(L499=Queue_Subname_list!$L$9,MIN(O499,P499),0)</f>
        <v>200</v>
      </c>
      <c r="U499" s="10">
        <f>IF(J499=Queue_Subname_list!$L$4,MIN(M499,P499),0)+IF(K499=Queue_Subname_list!$L$4,MIN(N499,P499),0)+IF(L499=Queue_Subname_list!$L$4,MIN(O499,P499),0)</f>
        <v>0</v>
      </c>
      <c r="V499" s="10">
        <f>IF(Q499="Energy Only",0,IF(S499="Wind Turbine",MIN(U499,P499),IF(OR(S499="Wind-Hybrid", S499="Wind-Solar-Hybrid"),MIN(MAX(P499-T499,0)/INDEX(Queue_Subname_list!$R$6:$T$6,1,MATCH(AH499,Queue_Subname_list!$R$4:$T$4,0)),U499),0)))</f>
        <v>0</v>
      </c>
      <c r="W499" s="10">
        <f t="shared" si="36"/>
        <v>0</v>
      </c>
      <c r="X499" s="10">
        <f>IF(AND(S499="Offshore Wind",OR(Q499="Full Capacity",Q499="Partial Capacity")),IF(J499=Queue_Subname_list!$L$5,M499,0)+IF(K499=Queue_Subname_list!$L$5,N499,0),0)</f>
        <v>0</v>
      </c>
      <c r="Y499" s="10">
        <f>IF(AND(S499="Offshore Wind",Q499="Energy Only"),IF(J499=Queue_Subname_list!$L$5,M499,0)+IF(K499=Queue_Subname_list!$L$5,N499,0),0)</f>
        <v>0</v>
      </c>
      <c r="Z499" s="10">
        <f>IF(J499=Queue_Subname_list!$L$8,MIN(M499,P499),0)+IF(K499=Queue_Subname_list!$L$8,MIN(N499,P499),0)+IF(L499=Queue_Subname_list!$L$8,MIN(O499,P499),0)</f>
        <v>0</v>
      </c>
      <c r="AA499" s="10">
        <f>IF(Q499="Energy Only",0,IF(S499="Solar",MIN(Z499,P499),IF(S499="Solar-Hybrid",MIN(MAX(P499-T499,0)/INDEX(Queue_Subname_list!$R$5:$T$5,1,MATCH(AH499,Queue_Subname_list!$R$4:$T$4,0)),MAX(P499-T499*0.5,0)/INDEX(Queue_Subname_list!$U$5:$W$5,1,MATCH(AH499,Queue_Subname_list!$U$4:$W$4,0)),Z499),0)))</f>
        <v>0</v>
      </c>
      <c r="AB499" s="10">
        <f t="shared" si="37"/>
        <v>0</v>
      </c>
      <c r="AC499" s="10">
        <f>IF(J499=Queue_Subname_list!$L$3,MIN(M499,P499),0)+IF(K499=Queue_Subname_list!$L$3,MIN(N499,P499),0)+IF(L499=Queue_Subname_list!$L$3,MIN(O499,P499),0)</f>
        <v>0</v>
      </c>
      <c r="AD499" s="10">
        <f t="shared" si="38"/>
        <v>0</v>
      </c>
      <c r="AE499" s="10" t="s">
        <v>121</v>
      </c>
      <c r="AF499" s="10" t="s">
        <v>55</v>
      </c>
      <c r="AG499" s="10" t="s">
        <v>71</v>
      </c>
      <c r="AH499" s="10" t="str">
        <f t="shared" si="39"/>
        <v>SCE</v>
      </c>
      <c r="AI499" s="12" t="s">
        <v>1037</v>
      </c>
      <c r="AJ499" s="12" t="str">
        <f>IFERROR(INDEX(Queue_Subname_list!$B$2:$B$598,MATCH($AI499,Queue_Subname_list!$A$2:$A$598,0),1),"not found")</f>
        <v>Hinson</v>
      </c>
      <c r="AK499" s="12">
        <f>IFERROR(INDEX(Queue_Subname_list!$C$2:$C$598,MATCH($AI499,Queue_Subname_list!$A$2:$A$598,0),1),"not found")</f>
        <v>230</v>
      </c>
      <c r="AL499" s="12" cm="1">
        <f t="array" ref="AL499">IFERROR(MATCH(1,($AJ499=Substation_Info!$B$5:$B$322)*($AK499=Substation_Info!$C$5:$C$322),0),"notfound")</f>
        <v>105</v>
      </c>
      <c r="AM499" s="12">
        <f>IF($AL499="notfound",IFERROR(INDEX(Queue_Subname_list!$D$2:$D$594,MATCH($AI499,Queue_Subname_list!$A$2:$A$594,0),1),"not found"),0)</f>
        <v>0</v>
      </c>
      <c r="AN499" s="12">
        <f>IF($AL499="notfound",IFERROR(INDEX(Queue_Subname_list!$E$2:$E$594,MATCH($AI499,Queue_Subname_list!$A$2:$A$594,0),1),"not found"),0)</f>
        <v>0</v>
      </c>
      <c r="AO499" s="12" t="str" cm="1">
        <f t="array" ref="AO499">IF(AM499=0, "N/A",IFERROR(MATCH(1,($AM499=Substation_Info!$B$5:$B$322)*($AN499=Substation_Info!$C$5:$C$322),0),"notfound"))</f>
        <v>N/A</v>
      </c>
      <c r="AP499" s="12">
        <f t="shared" si="40"/>
        <v>1</v>
      </c>
      <c r="AQ499" s="11">
        <v>45078.291666666701</v>
      </c>
      <c r="AR499" s="11">
        <v>45078.291666666701</v>
      </c>
      <c r="AS499" s="10" t="s">
        <v>82</v>
      </c>
      <c r="AT499" s="10"/>
      <c r="AU499" s="10"/>
      <c r="AV499" s="10" t="s">
        <v>82</v>
      </c>
      <c r="AW499" s="10"/>
    </row>
    <row r="500" spans="1:49" s="26" customFormat="1" ht="25" x14ac:dyDescent="0.25">
      <c r="A500" s="32" t="s">
        <v>1038</v>
      </c>
      <c r="B500" s="10">
        <v>2134</v>
      </c>
      <c r="C500" s="11">
        <v>44298</v>
      </c>
      <c r="D500" s="11">
        <v>44301.291666666701</v>
      </c>
      <c r="E500" s="10" t="s">
        <v>49</v>
      </c>
      <c r="F500" s="10" t="s">
        <v>585</v>
      </c>
      <c r="G500" s="10" t="s">
        <v>63</v>
      </c>
      <c r="H500" s="10"/>
      <c r="I500" s="10"/>
      <c r="J500" s="10" t="s">
        <v>70</v>
      </c>
      <c r="K500" s="10"/>
      <c r="L500" s="10"/>
      <c r="M500" s="10">
        <v>171.738</v>
      </c>
      <c r="N500" s="10"/>
      <c r="O500" s="10"/>
      <c r="P500" s="10">
        <v>162.9</v>
      </c>
      <c r="Q500" s="10" t="s">
        <v>65</v>
      </c>
      <c r="R500" s="10"/>
      <c r="S500" s="10" t="str" cm="1">
        <f t="array" ref="S500">IFERROR(INDEX(Queue_Subname_list!$K$3:$K$22,MATCH(1,($J500=Queue_Subname_list!$L$3:$L$22)*($K500=Queue_Subname_list!$M$3:$M$22)*($L500=Queue_Subname_list!$N$3:$N$22),0)),"Other")</f>
        <v>Battery</v>
      </c>
      <c r="T500" s="10">
        <f>IF(J500=Queue_Subname_list!$L$9,MIN(M500,P500),0)+IF(K500=Queue_Subname_list!$L$9,MIN(N500,P500),0)+IF(L500=Queue_Subname_list!$L$9,MIN(O500,P500),0)</f>
        <v>162.9</v>
      </c>
      <c r="U500" s="10">
        <f>IF(J500=Queue_Subname_list!$L$4,MIN(M500,P500),0)+IF(K500=Queue_Subname_list!$L$4,MIN(N500,P500),0)+IF(L500=Queue_Subname_list!$L$4,MIN(O500,P500),0)</f>
        <v>0</v>
      </c>
      <c r="V500" s="10">
        <f>IF(Q500="Energy Only",0,IF(S500="Wind Turbine",MIN(U500,P500),IF(OR(S500="Wind-Hybrid", S500="Wind-Solar-Hybrid"),MIN(MAX(P500-T500,0)/INDEX(Queue_Subname_list!$R$6:$T$6,1,MATCH(AH500,Queue_Subname_list!$R$4:$T$4,0)),U500),0)))</f>
        <v>0</v>
      </c>
      <c r="W500" s="10">
        <f t="shared" si="36"/>
        <v>0</v>
      </c>
      <c r="X500" s="10">
        <f>IF(AND(S500="Offshore Wind",OR(Q500="Full Capacity",Q500="Partial Capacity")),IF(J500=Queue_Subname_list!$L$5,M500,0)+IF(K500=Queue_Subname_list!$L$5,N500,0),0)</f>
        <v>0</v>
      </c>
      <c r="Y500" s="10">
        <f>IF(AND(S500="Offshore Wind",Q500="Energy Only"),IF(J500=Queue_Subname_list!$L$5,M500,0)+IF(K500=Queue_Subname_list!$L$5,N500,0),0)</f>
        <v>0</v>
      </c>
      <c r="Z500" s="10">
        <f>IF(J500=Queue_Subname_list!$L$8,MIN(M500,P500),0)+IF(K500=Queue_Subname_list!$L$8,MIN(N500,P500),0)+IF(L500=Queue_Subname_list!$L$8,MIN(O500,P500),0)</f>
        <v>0</v>
      </c>
      <c r="AA500" s="10">
        <f>IF(Q500="Energy Only",0,IF(S500="Solar",MIN(Z500,P500),IF(S500="Solar-Hybrid",MIN(MAX(P500-T500,0)/INDEX(Queue_Subname_list!$R$5:$T$5,1,MATCH(AH500,Queue_Subname_list!$R$4:$T$4,0)),MAX(P500-T500*0.5,0)/INDEX(Queue_Subname_list!$U$5:$W$5,1,MATCH(AH500,Queue_Subname_list!$U$4:$W$4,0)),Z500),0)))</f>
        <v>0</v>
      </c>
      <c r="AB500" s="10">
        <f t="shared" si="37"/>
        <v>0</v>
      </c>
      <c r="AC500" s="10">
        <f>IF(J500=Queue_Subname_list!$L$3,MIN(M500,P500),0)+IF(K500=Queue_Subname_list!$L$3,MIN(N500,P500),0)+IF(L500=Queue_Subname_list!$L$3,MIN(O500,P500),0)</f>
        <v>0</v>
      </c>
      <c r="AD500" s="10">
        <f t="shared" si="38"/>
        <v>0</v>
      </c>
      <c r="AE500" s="10" t="s">
        <v>942</v>
      </c>
      <c r="AF500" s="10" t="s">
        <v>55</v>
      </c>
      <c r="AG500" s="10" t="s">
        <v>71</v>
      </c>
      <c r="AH500" s="10" t="str">
        <f t="shared" si="39"/>
        <v>SCE</v>
      </c>
      <c r="AI500" s="12" t="s">
        <v>1039</v>
      </c>
      <c r="AJ500" s="12" t="str">
        <f>IFERROR(INDEX(Queue_Subname_list!$B$2:$B$598,MATCH($AI500,Queue_Subname_list!$A$2:$A$598,0),1),"not found")</f>
        <v>Sylmar</v>
      </c>
      <c r="AK500" s="12">
        <f>IFERROR(INDEX(Queue_Subname_list!$C$2:$C$598,MATCH($AI500,Queue_Subname_list!$A$2:$A$598,0),1),"not found")</f>
        <v>230</v>
      </c>
      <c r="AL500" s="12" cm="1">
        <f t="array" ref="AL500">IFERROR(MATCH(1,($AJ500=Substation_Info!$B$5:$B$322)*($AK500=Substation_Info!$C$5:$C$322),0),"notfound")</f>
        <v>275</v>
      </c>
      <c r="AM500" s="12">
        <f>IF($AL500="notfound",IFERROR(INDEX(Queue_Subname_list!$D$2:$D$594,MATCH($AI500,Queue_Subname_list!$A$2:$A$594,0),1),"not found"),0)</f>
        <v>0</v>
      </c>
      <c r="AN500" s="12">
        <f>IF($AL500="notfound",IFERROR(INDEX(Queue_Subname_list!$E$2:$E$594,MATCH($AI500,Queue_Subname_list!$A$2:$A$594,0),1),"not found"),0)</f>
        <v>0</v>
      </c>
      <c r="AO500" s="12" t="str" cm="1">
        <f t="array" ref="AO500">IF(AM500=0, "N/A",IFERROR(MATCH(1,($AM500=Substation_Info!$B$5:$B$322)*($AN500=Substation_Info!$C$5:$C$322),0),"notfound"))</f>
        <v>N/A</v>
      </c>
      <c r="AP500" s="12">
        <f t="shared" si="40"/>
        <v>1</v>
      </c>
      <c r="AQ500" s="11">
        <v>45444.291666666701</v>
      </c>
      <c r="AR500" s="11">
        <v>46722.333333333299</v>
      </c>
      <c r="AS500" s="10" t="s">
        <v>82</v>
      </c>
      <c r="AT500" s="10"/>
      <c r="AU500" s="10"/>
      <c r="AV500" s="10" t="s">
        <v>82</v>
      </c>
      <c r="AW500" s="10"/>
    </row>
    <row r="501" spans="1:49" s="26" customFormat="1" ht="25" x14ac:dyDescent="0.25">
      <c r="A501" s="32" t="s">
        <v>1040</v>
      </c>
      <c r="B501" s="10">
        <v>2136</v>
      </c>
      <c r="C501" s="11">
        <v>44295</v>
      </c>
      <c r="D501" s="11">
        <v>44301.291666666701</v>
      </c>
      <c r="E501" s="10" t="s">
        <v>49</v>
      </c>
      <c r="F501" s="10" t="s">
        <v>585</v>
      </c>
      <c r="G501" s="10" t="s">
        <v>63</v>
      </c>
      <c r="H501" s="10"/>
      <c r="I501" s="10"/>
      <c r="J501" s="10" t="s">
        <v>70</v>
      </c>
      <c r="K501" s="10"/>
      <c r="L501" s="10"/>
      <c r="M501" s="10">
        <v>312.95999999999998</v>
      </c>
      <c r="N501" s="10"/>
      <c r="O501" s="10"/>
      <c r="P501" s="10">
        <v>300</v>
      </c>
      <c r="Q501" s="10" t="s">
        <v>65</v>
      </c>
      <c r="R501" s="10"/>
      <c r="S501" s="10" t="str" cm="1">
        <f t="array" ref="S501">IFERROR(INDEX(Queue_Subname_list!$K$3:$K$22,MATCH(1,($J501=Queue_Subname_list!$L$3:$L$22)*($K501=Queue_Subname_list!$M$3:$M$22)*($L501=Queue_Subname_list!$N$3:$N$22),0)),"Other")</f>
        <v>Battery</v>
      </c>
      <c r="T501" s="10">
        <f>IF(J501=Queue_Subname_list!$L$9,MIN(M501,P501),0)+IF(K501=Queue_Subname_list!$L$9,MIN(N501,P501),0)+IF(L501=Queue_Subname_list!$L$9,MIN(O501,P501),0)</f>
        <v>300</v>
      </c>
      <c r="U501" s="10">
        <f>IF(J501=Queue_Subname_list!$L$4,MIN(M501,P501),0)+IF(K501=Queue_Subname_list!$L$4,MIN(N501,P501),0)+IF(L501=Queue_Subname_list!$L$4,MIN(O501,P501),0)</f>
        <v>0</v>
      </c>
      <c r="V501" s="10">
        <f>IF(Q501="Energy Only",0,IF(S501="Wind Turbine",MIN(U501,P501),IF(OR(S501="Wind-Hybrid", S501="Wind-Solar-Hybrid"),MIN(MAX(P501-T501,0)/INDEX(Queue_Subname_list!$R$6:$T$6,1,MATCH(AH501,Queue_Subname_list!$R$4:$T$4,0)),U501),0)))</f>
        <v>0</v>
      </c>
      <c r="W501" s="10">
        <f t="shared" si="36"/>
        <v>0</v>
      </c>
      <c r="X501" s="10">
        <f>IF(AND(S501="Offshore Wind",OR(Q501="Full Capacity",Q501="Partial Capacity")),IF(J501=Queue_Subname_list!$L$5,M501,0)+IF(K501=Queue_Subname_list!$L$5,N501,0),0)</f>
        <v>0</v>
      </c>
      <c r="Y501" s="10">
        <f>IF(AND(S501="Offshore Wind",Q501="Energy Only"),IF(J501=Queue_Subname_list!$L$5,M501,0)+IF(K501=Queue_Subname_list!$L$5,N501,0),0)</f>
        <v>0</v>
      </c>
      <c r="Z501" s="10">
        <f>IF(J501=Queue_Subname_list!$L$8,MIN(M501,P501),0)+IF(K501=Queue_Subname_list!$L$8,MIN(N501,P501),0)+IF(L501=Queue_Subname_list!$L$8,MIN(O501,P501),0)</f>
        <v>0</v>
      </c>
      <c r="AA501" s="10">
        <f>IF(Q501="Energy Only",0,IF(S501="Solar",MIN(Z501,P501),IF(S501="Solar-Hybrid",MIN(MAX(P501-T501,0)/INDEX(Queue_Subname_list!$R$5:$T$5,1,MATCH(AH501,Queue_Subname_list!$R$4:$T$4,0)),MAX(P501-T501*0.5,0)/INDEX(Queue_Subname_list!$U$5:$W$5,1,MATCH(AH501,Queue_Subname_list!$U$4:$W$4,0)),Z501),0)))</f>
        <v>0</v>
      </c>
      <c r="AB501" s="10">
        <f t="shared" si="37"/>
        <v>0</v>
      </c>
      <c r="AC501" s="10">
        <f>IF(J501=Queue_Subname_list!$L$3,MIN(M501,P501),0)+IF(K501=Queue_Subname_list!$L$3,MIN(N501,P501),0)+IF(L501=Queue_Subname_list!$L$3,MIN(O501,P501),0)</f>
        <v>0</v>
      </c>
      <c r="AD501" s="10">
        <f t="shared" si="38"/>
        <v>0</v>
      </c>
      <c r="AE501" s="10" t="s">
        <v>121</v>
      </c>
      <c r="AF501" s="10" t="s">
        <v>55</v>
      </c>
      <c r="AG501" s="10" t="s">
        <v>71</v>
      </c>
      <c r="AH501" s="10" t="str">
        <f t="shared" si="39"/>
        <v>SCE</v>
      </c>
      <c r="AI501" s="12" t="s">
        <v>1006</v>
      </c>
      <c r="AJ501" s="12" t="str">
        <f>IFERROR(INDEX(Queue_Subname_list!$B$2:$B$598,MATCH($AI501,Queue_Subname_list!$A$2:$A$598,0),1),"not found")</f>
        <v>Rio Hondo</v>
      </c>
      <c r="AK501" s="12">
        <f>IFERROR(INDEX(Queue_Subname_list!$C$2:$C$598,MATCH($AI501,Queue_Subname_list!$A$2:$A$598,0),1),"not found")</f>
        <v>230</v>
      </c>
      <c r="AL501" s="12" cm="1">
        <f t="array" ref="AL501">IFERROR(MATCH(1,($AJ501=Substation_Info!$B$5:$B$322)*($AK501=Substation_Info!$C$5:$C$322),0),"notfound")</f>
        <v>235</v>
      </c>
      <c r="AM501" s="12">
        <f>IF($AL501="notfound",IFERROR(INDEX(Queue_Subname_list!$D$2:$D$594,MATCH($AI501,Queue_Subname_list!$A$2:$A$594,0),1),"not found"),0)</f>
        <v>0</v>
      </c>
      <c r="AN501" s="12">
        <f>IF($AL501="notfound",IFERROR(INDEX(Queue_Subname_list!$E$2:$E$594,MATCH($AI501,Queue_Subname_list!$A$2:$A$594,0),1),"not found"),0)</f>
        <v>0</v>
      </c>
      <c r="AO501" s="12" t="str" cm="1">
        <f t="array" ref="AO501">IF(AM501=0, "N/A",IFERROR(MATCH(1,($AM501=Substation_Info!$B$5:$B$322)*($AN501=Substation_Info!$C$5:$C$322),0),"notfound"))</f>
        <v>N/A</v>
      </c>
      <c r="AP501" s="12">
        <f t="shared" si="40"/>
        <v>1</v>
      </c>
      <c r="AQ501" s="11">
        <v>45991.333333333299</v>
      </c>
      <c r="AR501" s="11">
        <v>47766.291666666701</v>
      </c>
      <c r="AS501" s="10" t="s">
        <v>82</v>
      </c>
      <c r="AT501" s="10"/>
      <c r="AU501" s="10"/>
      <c r="AV501" s="10" t="s">
        <v>82</v>
      </c>
      <c r="AW501" s="10"/>
    </row>
    <row r="502" spans="1:49" s="26" customFormat="1" ht="25" x14ac:dyDescent="0.25">
      <c r="A502" s="32" t="s">
        <v>1041</v>
      </c>
      <c r="B502" s="10">
        <v>2137</v>
      </c>
      <c r="C502" s="11">
        <v>44300</v>
      </c>
      <c r="D502" s="11">
        <v>44301.291666666701</v>
      </c>
      <c r="E502" s="10" t="s">
        <v>49</v>
      </c>
      <c r="F502" s="10" t="s">
        <v>585</v>
      </c>
      <c r="G502" s="10" t="s">
        <v>63</v>
      </c>
      <c r="H502" s="10"/>
      <c r="I502" s="10"/>
      <c r="J502" s="10" t="s">
        <v>70</v>
      </c>
      <c r="K502" s="10"/>
      <c r="L502" s="10"/>
      <c r="M502" s="10">
        <v>512.58000000000004</v>
      </c>
      <c r="N502" s="10"/>
      <c r="O502" s="10"/>
      <c r="P502" s="10">
        <v>500</v>
      </c>
      <c r="Q502" s="10" t="s">
        <v>65</v>
      </c>
      <c r="R502" s="10"/>
      <c r="S502" s="10" t="str" cm="1">
        <f t="array" ref="S502">IFERROR(INDEX(Queue_Subname_list!$K$3:$K$22,MATCH(1,($J502=Queue_Subname_list!$L$3:$L$22)*($K502=Queue_Subname_list!$M$3:$M$22)*($L502=Queue_Subname_list!$N$3:$N$22),0)),"Other")</f>
        <v>Battery</v>
      </c>
      <c r="T502" s="10">
        <f>IF(J502=Queue_Subname_list!$L$9,MIN(M502,P502),0)+IF(K502=Queue_Subname_list!$L$9,MIN(N502,P502),0)+IF(L502=Queue_Subname_list!$L$9,MIN(O502,P502),0)</f>
        <v>500</v>
      </c>
      <c r="U502" s="10">
        <f>IF(J502=Queue_Subname_list!$L$4,MIN(M502,P502),0)+IF(K502=Queue_Subname_list!$L$4,MIN(N502,P502),0)+IF(L502=Queue_Subname_list!$L$4,MIN(O502,P502),0)</f>
        <v>0</v>
      </c>
      <c r="V502" s="10">
        <f>IF(Q502="Energy Only",0,IF(S502="Wind Turbine",MIN(U502,P502),IF(OR(S502="Wind-Hybrid", S502="Wind-Solar-Hybrid"),MIN(MAX(P502-T502,0)/INDEX(Queue_Subname_list!$R$6:$T$6,1,MATCH(AH502,Queue_Subname_list!$R$4:$T$4,0)),U502),0)))</f>
        <v>0</v>
      </c>
      <c r="W502" s="10">
        <f t="shared" si="36"/>
        <v>0</v>
      </c>
      <c r="X502" s="10">
        <f>IF(AND(S502="Offshore Wind",OR(Q502="Full Capacity",Q502="Partial Capacity")),IF(J502=Queue_Subname_list!$L$5,M502,0)+IF(K502=Queue_Subname_list!$L$5,N502,0),0)</f>
        <v>0</v>
      </c>
      <c r="Y502" s="10">
        <f>IF(AND(S502="Offshore Wind",Q502="Energy Only"),IF(J502=Queue_Subname_list!$L$5,M502,0)+IF(K502=Queue_Subname_list!$L$5,N502,0),0)</f>
        <v>0</v>
      </c>
      <c r="Z502" s="10">
        <f>IF(J502=Queue_Subname_list!$L$8,MIN(M502,P502),0)+IF(K502=Queue_Subname_list!$L$8,MIN(N502,P502),0)+IF(L502=Queue_Subname_list!$L$8,MIN(O502,P502),0)</f>
        <v>0</v>
      </c>
      <c r="AA502" s="10">
        <f>IF(Q502="Energy Only",0,IF(S502="Solar",MIN(Z502,P502),IF(S502="Solar-Hybrid",MIN(MAX(P502-T502,0)/INDEX(Queue_Subname_list!$R$5:$T$5,1,MATCH(AH502,Queue_Subname_list!$R$4:$T$4,0)),MAX(P502-T502*0.5,0)/INDEX(Queue_Subname_list!$U$5:$W$5,1,MATCH(AH502,Queue_Subname_list!$U$4:$W$4,0)),Z502),0)))</f>
        <v>0</v>
      </c>
      <c r="AB502" s="10">
        <f t="shared" si="37"/>
        <v>0</v>
      </c>
      <c r="AC502" s="10">
        <f>IF(J502=Queue_Subname_list!$L$3,MIN(M502,P502),0)+IF(K502=Queue_Subname_list!$L$3,MIN(N502,P502),0)+IF(L502=Queue_Subname_list!$L$3,MIN(O502,P502),0)</f>
        <v>0</v>
      </c>
      <c r="AD502" s="10">
        <f t="shared" si="38"/>
        <v>0</v>
      </c>
      <c r="AE502" s="10" t="s">
        <v>130</v>
      </c>
      <c r="AF502" s="10" t="s">
        <v>55</v>
      </c>
      <c r="AG502" s="10" t="s">
        <v>71</v>
      </c>
      <c r="AH502" s="10" t="str">
        <f t="shared" si="39"/>
        <v>SCE</v>
      </c>
      <c r="AI502" s="12" t="s">
        <v>1004</v>
      </c>
      <c r="AJ502" s="12" t="str">
        <f>IFERROR(INDEX(Queue_Subname_list!$B$2:$B$598,MATCH($AI502,Queue_Subname_list!$A$2:$A$598,0),1),"not found")</f>
        <v>Mira Loma</v>
      </c>
      <c r="AK502" s="12">
        <f>IFERROR(INDEX(Queue_Subname_list!$C$2:$C$598,MATCH($AI502,Queue_Subname_list!$A$2:$A$598,0),1),"not found")</f>
        <v>230</v>
      </c>
      <c r="AL502" s="12" cm="1">
        <f t="array" ref="AL502">IFERROR(MATCH(1,($AJ502=Substation_Info!$B$5:$B$322)*($AK502=Substation_Info!$C$5:$C$322),0),"notfound")</f>
        <v>176</v>
      </c>
      <c r="AM502" s="12">
        <f>IF($AL502="notfound",IFERROR(INDEX(Queue_Subname_list!$D$2:$D$594,MATCH($AI502,Queue_Subname_list!$A$2:$A$594,0),1),"not found"),0)</f>
        <v>0</v>
      </c>
      <c r="AN502" s="12">
        <f>IF($AL502="notfound",IFERROR(INDEX(Queue_Subname_list!$E$2:$E$594,MATCH($AI502,Queue_Subname_list!$A$2:$A$594,0),1),"not found"),0)</f>
        <v>0</v>
      </c>
      <c r="AO502" s="12" t="str" cm="1">
        <f t="array" ref="AO502">IF(AM502=0, "N/A",IFERROR(MATCH(1,($AM502=Substation_Info!$B$5:$B$322)*($AN502=Substation_Info!$C$5:$C$322),0),"notfound"))</f>
        <v>N/A</v>
      </c>
      <c r="AP502" s="12">
        <f t="shared" si="40"/>
        <v>1</v>
      </c>
      <c r="AQ502" s="11">
        <v>45809.291666666701</v>
      </c>
      <c r="AR502" s="11">
        <v>45809.291666666701</v>
      </c>
      <c r="AS502" s="10" t="s">
        <v>82</v>
      </c>
      <c r="AT502" s="10"/>
      <c r="AU502" s="10"/>
      <c r="AV502" s="10" t="s">
        <v>82</v>
      </c>
      <c r="AW502" s="10"/>
    </row>
    <row r="503" spans="1:49" s="26" customFormat="1" ht="25" x14ac:dyDescent="0.25">
      <c r="A503" s="32" t="s">
        <v>1042</v>
      </c>
      <c r="B503" s="10">
        <v>2138</v>
      </c>
      <c r="C503" s="11">
        <v>44298</v>
      </c>
      <c r="D503" s="11">
        <v>44301.291666666701</v>
      </c>
      <c r="E503" s="10" t="s">
        <v>49</v>
      </c>
      <c r="F503" s="10" t="s">
        <v>585</v>
      </c>
      <c r="G503" s="10" t="s">
        <v>63</v>
      </c>
      <c r="H503" s="10"/>
      <c r="I503" s="10"/>
      <c r="J503" s="10" t="s">
        <v>70</v>
      </c>
      <c r="K503" s="10"/>
      <c r="L503" s="10"/>
      <c r="M503" s="10">
        <v>300</v>
      </c>
      <c r="N503" s="10"/>
      <c r="O503" s="10"/>
      <c r="P503" s="10">
        <v>300</v>
      </c>
      <c r="Q503" s="10" t="s">
        <v>65</v>
      </c>
      <c r="R503" s="10"/>
      <c r="S503" s="10" t="str" cm="1">
        <f t="array" ref="S503">IFERROR(INDEX(Queue_Subname_list!$K$3:$K$22,MATCH(1,($J503=Queue_Subname_list!$L$3:$L$22)*($K503=Queue_Subname_list!$M$3:$M$22)*($L503=Queue_Subname_list!$N$3:$N$22),0)),"Other")</f>
        <v>Battery</v>
      </c>
      <c r="T503" s="10">
        <f>IF(J503=Queue_Subname_list!$L$9,MIN(M503,P503),0)+IF(K503=Queue_Subname_list!$L$9,MIN(N503,P503),0)+IF(L503=Queue_Subname_list!$L$9,MIN(O503,P503),0)</f>
        <v>300</v>
      </c>
      <c r="U503" s="10">
        <f>IF(J503=Queue_Subname_list!$L$4,MIN(M503,P503),0)+IF(K503=Queue_Subname_list!$L$4,MIN(N503,P503),0)+IF(L503=Queue_Subname_list!$L$4,MIN(O503,P503),0)</f>
        <v>0</v>
      </c>
      <c r="V503" s="10">
        <f>IF(Q503="Energy Only",0,IF(S503="Wind Turbine",MIN(U503,P503),IF(OR(S503="Wind-Hybrid", S503="Wind-Solar-Hybrid"),MIN(MAX(P503-T503,0)/INDEX(Queue_Subname_list!$R$6:$T$6,1,MATCH(AH503,Queue_Subname_list!$R$4:$T$4,0)),U503),0)))</f>
        <v>0</v>
      </c>
      <c r="W503" s="10">
        <f t="shared" si="36"/>
        <v>0</v>
      </c>
      <c r="X503" s="10">
        <f>IF(AND(S503="Offshore Wind",OR(Q503="Full Capacity",Q503="Partial Capacity")),IF(J503=Queue_Subname_list!$L$5,M503,0)+IF(K503=Queue_Subname_list!$L$5,N503,0),0)</f>
        <v>0</v>
      </c>
      <c r="Y503" s="10">
        <f>IF(AND(S503="Offshore Wind",Q503="Energy Only"),IF(J503=Queue_Subname_list!$L$5,M503,0)+IF(K503=Queue_Subname_list!$L$5,N503,0),0)</f>
        <v>0</v>
      </c>
      <c r="Z503" s="10">
        <f>IF(J503=Queue_Subname_list!$L$8,MIN(M503,P503),0)+IF(K503=Queue_Subname_list!$L$8,MIN(N503,P503),0)+IF(L503=Queue_Subname_list!$L$8,MIN(O503,P503),0)</f>
        <v>0</v>
      </c>
      <c r="AA503" s="10">
        <f>IF(Q503="Energy Only",0,IF(S503="Solar",MIN(Z503,P503),IF(S503="Solar-Hybrid",MIN(MAX(P503-T503,0)/INDEX(Queue_Subname_list!$R$5:$T$5,1,MATCH(AH503,Queue_Subname_list!$R$4:$T$4,0)),MAX(P503-T503*0.5,0)/INDEX(Queue_Subname_list!$U$5:$W$5,1,MATCH(AH503,Queue_Subname_list!$U$4:$W$4,0)),Z503),0)))</f>
        <v>0</v>
      </c>
      <c r="AB503" s="10">
        <f t="shared" si="37"/>
        <v>0</v>
      </c>
      <c r="AC503" s="10">
        <f>IF(J503=Queue_Subname_list!$L$3,MIN(M503,P503),0)+IF(K503=Queue_Subname_list!$L$3,MIN(N503,P503),0)+IF(L503=Queue_Subname_list!$L$3,MIN(O503,P503),0)</f>
        <v>0</v>
      </c>
      <c r="AD503" s="10">
        <f t="shared" si="38"/>
        <v>0</v>
      </c>
      <c r="AE503" s="10" t="s">
        <v>448</v>
      </c>
      <c r="AF503" s="10" t="s">
        <v>55</v>
      </c>
      <c r="AG503" s="10" t="s">
        <v>71</v>
      </c>
      <c r="AH503" s="10" t="str">
        <f t="shared" si="39"/>
        <v>SCE</v>
      </c>
      <c r="AI503" s="12" t="s">
        <v>1043</v>
      </c>
      <c r="AJ503" s="12" t="str">
        <f>IFERROR(INDEX(Queue_Subname_list!$B$2:$B$598,MATCH($AI503,Queue_Subname_list!$A$2:$A$598,0),1),"not found")</f>
        <v>Serrano</v>
      </c>
      <c r="AK503" s="12">
        <f>IFERROR(INDEX(Queue_Subname_list!$C$2:$C$598,MATCH($AI503,Queue_Subname_list!$A$2:$A$598,0),1),"not found")</f>
        <v>230</v>
      </c>
      <c r="AL503" s="12" cm="1">
        <f t="array" ref="AL503">IFERROR(MATCH(1,($AJ503=Substation_Info!$B$5:$B$322)*($AK503=Substation_Info!$C$5:$C$322),0),"notfound")</f>
        <v>257</v>
      </c>
      <c r="AM503" s="12">
        <f>IF($AL503="notfound",IFERROR(INDEX(Queue_Subname_list!$D$2:$D$594,MATCH($AI503,Queue_Subname_list!$A$2:$A$594,0),1),"not found"),0)</f>
        <v>0</v>
      </c>
      <c r="AN503" s="12">
        <f>IF($AL503="notfound",IFERROR(INDEX(Queue_Subname_list!$E$2:$E$594,MATCH($AI503,Queue_Subname_list!$A$2:$A$594,0),1),"not found"),0)</f>
        <v>0</v>
      </c>
      <c r="AO503" s="12" t="str" cm="1">
        <f t="array" ref="AO503">IF(AM503=0, "N/A",IFERROR(MATCH(1,($AM503=Substation_Info!$B$5:$B$322)*($AN503=Substation_Info!$C$5:$C$322),0),"notfound"))</f>
        <v>N/A</v>
      </c>
      <c r="AP503" s="12">
        <f t="shared" si="40"/>
        <v>1</v>
      </c>
      <c r="AQ503" s="11">
        <v>45444.291666666701</v>
      </c>
      <c r="AR503" s="11">
        <v>45444.291666666701</v>
      </c>
      <c r="AS503" s="10" t="s">
        <v>82</v>
      </c>
      <c r="AT503" s="10"/>
      <c r="AU503" s="10"/>
      <c r="AV503" s="10" t="s">
        <v>82</v>
      </c>
      <c r="AW503" s="10"/>
    </row>
    <row r="504" spans="1:49" s="26" customFormat="1" ht="25" x14ac:dyDescent="0.25">
      <c r="A504" s="32" t="s">
        <v>1044</v>
      </c>
      <c r="B504" s="10">
        <v>2139</v>
      </c>
      <c r="C504" s="11">
        <v>44301</v>
      </c>
      <c r="D504" s="11">
        <v>44301.291666666701</v>
      </c>
      <c r="E504" s="10" t="s">
        <v>49</v>
      </c>
      <c r="F504" s="10" t="s">
        <v>585</v>
      </c>
      <c r="G504" s="10" t="s">
        <v>63</v>
      </c>
      <c r="H504" s="10"/>
      <c r="I504" s="10"/>
      <c r="J504" s="10" t="s">
        <v>70</v>
      </c>
      <c r="K504" s="10"/>
      <c r="L504" s="10"/>
      <c r="M504" s="10">
        <v>256.29000000000002</v>
      </c>
      <c r="N504" s="10"/>
      <c r="O504" s="10"/>
      <c r="P504" s="10">
        <v>250</v>
      </c>
      <c r="Q504" s="10" t="s">
        <v>65</v>
      </c>
      <c r="R504" s="10"/>
      <c r="S504" s="10" t="str" cm="1">
        <f t="array" ref="S504">IFERROR(INDEX(Queue_Subname_list!$K$3:$K$22,MATCH(1,($J504=Queue_Subname_list!$L$3:$L$22)*($K504=Queue_Subname_list!$M$3:$M$22)*($L504=Queue_Subname_list!$N$3:$N$22),0)),"Other")</f>
        <v>Battery</v>
      </c>
      <c r="T504" s="10">
        <f>IF(J504=Queue_Subname_list!$L$9,MIN(M504,P504),0)+IF(K504=Queue_Subname_list!$L$9,MIN(N504,P504),0)+IF(L504=Queue_Subname_list!$L$9,MIN(O504,P504),0)</f>
        <v>250</v>
      </c>
      <c r="U504" s="10">
        <f>IF(J504=Queue_Subname_list!$L$4,MIN(M504,P504),0)+IF(K504=Queue_Subname_list!$L$4,MIN(N504,P504),0)+IF(L504=Queue_Subname_list!$L$4,MIN(O504,P504),0)</f>
        <v>0</v>
      </c>
      <c r="V504" s="10">
        <f>IF(Q504="Energy Only",0,IF(S504="Wind Turbine",MIN(U504,P504),IF(OR(S504="Wind-Hybrid", S504="Wind-Solar-Hybrid"),MIN(MAX(P504-T504,0)/INDEX(Queue_Subname_list!$R$6:$T$6,1,MATCH(AH504,Queue_Subname_list!$R$4:$T$4,0)),U504),0)))</f>
        <v>0</v>
      </c>
      <c r="W504" s="10">
        <f t="shared" si="36"/>
        <v>0</v>
      </c>
      <c r="X504" s="10">
        <f>IF(AND(S504="Offshore Wind",OR(Q504="Full Capacity",Q504="Partial Capacity")),IF(J504=Queue_Subname_list!$L$5,M504,0)+IF(K504=Queue_Subname_list!$L$5,N504,0),0)</f>
        <v>0</v>
      </c>
      <c r="Y504" s="10">
        <f>IF(AND(S504="Offshore Wind",Q504="Energy Only"),IF(J504=Queue_Subname_list!$L$5,M504,0)+IF(K504=Queue_Subname_list!$L$5,N504,0),0)</f>
        <v>0</v>
      </c>
      <c r="Z504" s="10">
        <f>IF(J504=Queue_Subname_list!$L$8,MIN(M504,P504),0)+IF(K504=Queue_Subname_list!$L$8,MIN(N504,P504),0)+IF(L504=Queue_Subname_list!$L$8,MIN(O504,P504),0)</f>
        <v>0</v>
      </c>
      <c r="AA504" s="10">
        <f>IF(Q504="Energy Only",0,IF(S504="Solar",MIN(Z504,P504),IF(S504="Solar-Hybrid",MIN(MAX(P504-T504,0)/INDEX(Queue_Subname_list!$R$5:$T$5,1,MATCH(AH504,Queue_Subname_list!$R$4:$T$4,0)),MAX(P504-T504*0.5,0)/INDEX(Queue_Subname_list!$U$5:$W$5,1,MATCH(AH504,Queue_Subname_list!$U$4:$W$4,0)),Z504),0)))</f>
        <v>0</v>
      </c>
      <c r="AB504" s="10">
        <f t="shared" si="37"/>
        <v>0</v>
      </c>
      <c r="AC504" s="10">
        <f>IF(J504=Queue_Subname_list!$L$3,MIN(M504,P504),0)+IF(K504=Queue_Subname_list!$L$3,MIN(N504,P504),0)+IF(L504=Queue_Subname_list!$L$3,MIN(O504,P504),0)</f>
        <v>0</v>
      </c>
      <c r="AD504" s="10">
        <f t="shared" si="38"/>
        <v>0</v>
      </c>
      <c r="AE504" s="10" t="s">
        <v>1045</v>
      </c>
      <c r="AF504" s="10" t="s">
        <v>55</v>
      </c>
      <c r="AG504" s="10" t="s">
        <v>71</v>
      </c>
      <c r="AH504" s="10" t="str">
        <f t="shared" si="39"/>
        <v>SCE</v>
      </c>
      <c r="AI504" s="12" t="s">
        <v>1046</v>
      </c>
      <c r="AJ504" s="12" t="str">
        <f>IFERROR(INDEX(Queue_Subname_list!$B$2:$B$598,MATCH($AI504,Queue_Subname_list!$A$2:$A$598,0),1),"not found")</f>
        <v>Laguna Bell</v>
      </c>
      <c r="AK504" s="12">
        <f>IFERROR(INDEX(Queue_Subname_list!$C$2:$C$598,MATCH($AI504,Queue_Subname_list!$A$2:$A$598,0),1),"not found")</f>
        <v>230</v>
      </c>
      <c r="AL504" s="12" cm="1">
        <f t="array" ref="AL504">IFERROR(MATCH(1,($AJ504=Substation_Info!$B$5:$B$322)*($AK504=Substation_Info!$C$5:$C$322),0),"notfound")</f>
        <v>135</v>
      </c>
      <c r="AM504" s="12">
        <f>IF($AL504="notfound",IFERROR(INDEX(Queue_Subname_list!$D$2:$D$594,MATCH($AI504,Queue_Subname_list!$A$2:$A$594,0),1),"not found"),0)</f>
        <v>0</v>
      </c>
      <c r="AN504" s="12">
        <f>IF($AL504="notfound",IFERROR(INDEX(Queue_Subname_list!$E$2:$E$594,MATCH($AI504,Queue_Subname_list!$A$2:$A$594,0),1),"not found"),0)</f>
        <v>0</v>
      </c>
      <c r="AO504" s="12" t="str" cm="1">
        <f t="array" ref="AO504">IF(AM504=0, "N/A",IFERROR(MATCH(1,($AM504=Substation_Info!$B$5:$B$322)*($AN504=Substation_Info!$C$5:$C$322),0),"notfound"))</f>
        <v>N/A</v>
      </c>
      <c r="AP504" s="12">
        <f t="shared" si="40"/>
        <v>1</v>
      </c>
      <c r="AQ504" s="11">
        <v>45809.291666666701</v>
      </c>
      <c r="AR504" s="11">
        <v>45809.291666666701</v>
      </c>
      <c r="AS504" s="10" t="s">
        <v>82</v>
      </c>
      <c r="AT504" s="10"/>
      <c r="AU504" s="10"/>
      <c r="AV504" s="10" t="s">
        <v>82</v>
      </c>
      <c r="AW504" s="10"/>
    </row>
    <row r="505" spans="1:49" s="26" customFormat="1" ht="25" x14ac:dyDescent="0.25">
      <c r="A505" s="32" t="s">
        <v>1047</v>
      </c>
      <c r="B505" s="10">
        <v>2140</v>
      </c>
      <c r="C505" s="11">
        <v>44292</v>
      </c>
      <c r="D505" s="11">
        <v>44301.291666666701</v>
      </c>
      <c r="E505" s="10" t="s">
        <v>49</v>
      </c>
      <c r="F505" s="10" t="s">
        <v>585</v>
      </c>
      <c r="G505" s="10" t="s">
        <v>63</v>
      </c>
      <c r="H505" s="10" t="s">
        <v>74</v>
      </c>
      <c r="I505" s="10"/>
      <c r="J505" s="10" t="s">
        <v>70</v>
      </c>
      <c r="K505" s="10" t="s">
        <v>75</v>
      </c>
      <c r="L505" s="10"/>
      <c r="M505" s="10">
        <v>250</v>
      </c>
      <c r="N505" s="10">
        <v>250</v>
      </c>
      <c r="O505" s="10"/>
      <c r="P505" s="10">
        <v>250</v>
      </c>
      <c r="Q505" s="10" t="s">
        <v>65</v>
      </c>
      <c r="R505" s="10" t="s">
        <v>53</v>
      </c>
      <c r="S505" s="10" t="str" cm="1">
        <f t="array" ref="S505">IFERROR(INDEX(Queue_Subname_list!$K$3:$K$22,MATCH(1,($J505=Queue_Subname_list!$L$3:$L$22)*($K505=Queue_Subname_list!$M$3:$M$22)*($L505=Queue_Subname_list!$N$3:$N$22),0)),"Other")</f>
        <v>Solar-Hybrid</v>
      </c>
      <c r="T505" s="10">
        <f>IF(J505=Queue_Subname_list!$L$9,MIN(M505,P505),0)+IF(K505=Queue_Subname_list!$L$9,MIN(N505,P505),0)+IF(L505=Queue_Subname_list!$L$9,MIN(O505,P505),0)</f>
        <v>250</v>
      </c>
      <c r="U505" s="10">
        <f>IF(J505=Queue_Subname_list!$L$4,MIN(M505,P505),0)+IF(K505=Queue_Subname_list!$L$4,MIN(N505,P505),0)+IF(L505=Queue_Subname_list!$L$4,MIN(O505,P505),0)</f>
        <v>0</v>
      </c>
      <c r="V505" s="10">
        <f>IF(Q505="Energy Only",0,IF(S505="Wind Turbine",MIN(U505,P505),IF(OR(S505="Wind-Hybrid", S505="Wind-Solar-Hybrid"),MIN(MAX(P505-T505,0)/INDEX(Queue_Subname_list!$R$6:$T$6,1,MATCH(AH505,Queue_Subname_list!$R$4:$T$4,0)),U505),0)))</f>
        <v>0</v>
      </c>
      <c r="W505" s="10">
        <f t="shared" si="36"/>
        <v>0</v>
      </c>
      <c r="X505" s="10">
        <f>IF(AND(S505="Offshore Wind",OR(Q505="Full Capacity",Q505="Partial Capacity")),IF(J505=Queue_Subname_list!$L$5,M505,0)+IF(K505=Queue_Subname_list!$L$5,N505,0),0)</f>
        <v>0</v>
      </c>
      <c r="Y505" s="10">
        <f>IF(AND(S505="Offshore Wind",Q505="Energy Only"),IF(J505=Queue_Subname_list!$L$5,M505,0)+IF(K505=Queue_Subname_list!$L$5,N505,0),0)</f>
        <v>0</v>
      </c>
      <c r="Z505" s="10">
        <f>IF(J505=Queue_Subname_list!$L$8,MIN(M505,P505),0)+IF(K505=Queue_Subname_list!$L$8,MIN(N505,P505),0)+IF(L505=Queue_Subname_list!$L$8,MIN(O505,P505),0)</f>
        <v>250</v>
      </c>
      <c r="AA505" s="10">
        <f>IF(Q505="Energy Only",0,IF(S505="Solar",MIN(Z505,P505),IF(S505="Solar-Hybrid",MIN(MAX(P505-T505,0)/INDEX(Queue_Subname_list!$R$5:$T$5,1,MATCH(AH505,Queue_Subname_list!$R$4:$T$4,0)),MAX(P505-T505*0.5,0)/INDEX(Queue_Subname_list!$U$5:$W$5,1,MATCH(AH505,Queue_Subname_list!$U$4:$W$4,0)),Z505),0)))</f>
        <v>0</v>
      </c>
      <c r="AB505" s="10">
        <f t="shared" si="37"/>
        <v>250</v>
      </c>
      <c r="AC505" s="10">
        <f>IF(J505=Queue_Subname_list!$L$3,MIN(M505,P505),0)+IF(K505=Queue_Subname_list!$L$3,MIN(N505,P505),0)+IF(L505=Queue_Subname_list!$L$3,MIN(O505,P505),0)</f>
        <v>0</v>
      </c>
      <c r="AD505" s="10">
        <f t="shared" si="38"/>
        <v>0</v>
      </c>
      <c r="AE505" s="10" t="s">
        <v>96</v>
      </c>
      <c r="AF505" s="10" t="s">
        <v>97</v>
      </c>
      <c r="AG505" s="10" t="s">
        <v>71</v>
      </c>
      <c r="AH505" s="10" t="str">
        <f t="shared" si="39"/>
        <v>SCE</v>
      </c>
      <c r="AI505" s="12" t="s">
        <v>1048</v>
      </c>
      <c r="AJ505" s="12" t="str">
        <f>IFERROR(INDEX(Queue_Subname_list!$B$2:$B$598,MATCH($AI505,Queue_Subname_list!$A$2:$A$598,0),1),"not found")</f>
        <v>Mohave</v>
      </c>
      <c r="AK505" s="12">
        <f>IFERROR(INDEX(Queue_Subname_list!$C$2:$C$598,MATCH($AI505,Queue_Subname_list!$A$2:$A$598,0),1),"not found")</f>
        <v>500</v>
      </c>
      <c r="AL505" s="12" cm="1">
        <f t="array" ref="AL505">IFERROR(MATCH(1,($AJ505=Substation_Info!$B$5:$B$322)*($AK505=Substation_Info!$C$5:$C$322),0),"notfound")</f>
        <v>179</v>
      </c>
      <c r="AM505" s="12">
        <f>IF($AL505="notfound",IFERROR(INDEX(Queue_Subname_list!$D$2:$D$594,MATCH($AI505,Queue_Subname_list!$A$2:$A$594,0),1),"not found"),0)</f>
        <v>0</v>
      </c>
      <c r="AN505" s="12">
        <f>IF($AL505="notfound",IFERROR(INDEX(Queue_Subname_list!$E$2:$E$594,MATCH($AI505,Queue_Subname_list!$A$2:$A$594,0),1),"not found"),0)</f>
        <v>0</v>
      </c>
      <c r="AO505" s="12" t="str" cm="1">
        <f t="array" ref="AO505">IF(AM505=0, "N/A",IFERROR(MATCH(1,($AM505=Substation_Info!$B$5:$B$322)*($AN505=Substation_Info!$C$5:$C$322),0),"notfound"))</f>
        <v>N/A</v>
      </c>
      <c r="AP505" s="12">
        <f t="shared" si="40"/>
        <v>1</v>
      </c>
      <c r="AQ505" s="11">
        <v>45627.333333333299</v>
      </c>
      <c r="AR505" s="11">
        <v>47757.291666666701</v>
      </c>
      <c r="AS505" s="10" t="s">
        <v>82</v>
      </c>
      <c r="AT505" s="10"/>
      <c r="AU505" s="10"/>
      <c r="AV505" s="10" t="s">
        <v>82</v>
      </c>
      <c r="AW505" s="10"/>
    </row>
    <row r="506" spans="1:49" s="26" customFormat="1" ht="37.5" x14ac:dyDescent="0.25">
      <c r="A506" s="32" t="s">
        <v>1049</v>
      </c>
      <c r="B506" s="10">
        <v>2141</v>
      </c>
      <c r="C506" s="11">
        <v>44300</v>
      </c>
      <c r="D506" s="11">
        <v>44301.291666666701</v>
      </c>
      <c r="E506" s="10" t="s">
        <v>49</v>
      </c>
      <c r="F506" s="10" t="s">
        <v>585</v>
      </c>
      <c r="G506" s="10" t="s">
        <v>63</v>
      </c>
      <c r="H506" s="10"/>
      <c r="I506" s="10"/>
      <c r="J506" s="10" t="s">
        <v>70</v>
      </c>
      <c r="K506" s="10"/>
      <c r="L506" s="10"/>
      <c r="M506" s="10">
        <v>256.29000000000002</v>
      </c>
      <c r="N506" s="10"/>
      <c r="O506" s="10"/>
      <c r="P506" s="10">
        <v>250</v>
      </c>
      <c r="Q506" s="10" t="s">
        <v>65</v>
      </c>
      <c r="R506" s="10"/>
      <c r="S506" s="10" t="str" cm="1">
        <f t="array" ref="S506">IFERROR(INDEX(Queue_Subname_list!$K$3:$K$22,MATCH(1,($J506=Queue_Subname_list!$L$3:$L$22)*($K506=Queue_Subname_list!$M$3:$M$22)*($L506=Queue_Subname_list!$N$3:$N$22),0)),"Other")</f>
        <v>Battery</v>
      </c>
      <c r="T506" s="10">
        <f>IF(J506=Queue_Subname_list!$L$9,MIN(M506,P506),0)+IF(K506=Queue_Subname_list!$L$9,MIN(N506,P506),0)+IF(L506=Queue_Subname_list!$L$9,MIN(O506,P506),0)</f>
        <v>250</v>
      </c>
      <c r="U506" s="10">
        <f>IF(J506=Queue_Subname_list!$L$4,MIN(M506,P506),0)+IF(K506=Queue_Subname_list!$L$4,MIN(N506,P506),0)+IF(L506=Queue_Subname_list!$L$4,MIN(O506,P506),0)</f>
        <v>0</v>
      </c>
      <c r="V506" s="10">
        <f>IF(Q506="Energy Only",0,IF(S506="Wind Turbine",MIN(U506,P506),IF(OR(S506="Wind-Hybrid", S506="Wind-Solar-Hybrid"),MIN(MAX(P506-T506,0)/INDEX(Queue_Subname_list!$R$6:$T$6,1,MATCH(AH506,Queue_Subname_list!$R$4:$T$4,0)),U506),0)))</f>
        <v>0</v>
      </c>
      <c r="W506" s="10">
        <f t="shared" si="36"/>
        <v>0</v>
      </c>
      <c r="X506" s="10">
        <f>IF(AND(S506="Offshore Wind",OR(Q506="Full Capacity",Q506="Partial Capacity")),IF(J506=Queue_Subname_list!$L$5,M506,0)+IF(K506=Queue_Subname_list!$L$5,N506,0),0)</f>
        <v>0</v>
      </c>
      <c r="Y506" s="10">
        <f>IF(AND(S506="Offshore Wind",Q506="Energy Only"),IF(J506=Queue_Subname_list!$L$5,M506,0)+IF(K506=Queue_Subname_list!$L$5,N506,0),0)</f>
        <v>0</v>
      </c>
      <c r="Z506" s="10">
        <f>IF(J506=Queue_Subname_list!$L$8,MIN(M506,P506),0)+IF(K506=Queue_Subname_list!$L$8,MIN(N506,P506),0)+IF(L506=Queue_Subname_list!$L$8,MIN(O506,P506),0)</f>
        <v>0</v>
      </c>
      <c r="AA506" s="10">
        <f>IF(Q506="Energy Only",0,IF(S506="Solar",MIN(Z506,P506),IF(S506="Solar-Hybrid",MIN(MAX(P506-T506,0)/INDEX(Queue_Subname_list!$R$5:$T$5,1,MATCH(AH506,Queue_Subname_list!$R$4:$T$4,0)),MAX(P506-T506*0.5,0)/INDEX(Queue_Subname_list!$U$5:$W$5,1,MATCH(AH506,Queue_Subname_list!$U$4:$W$4,0)),Z506),0)))</f>
        <v>0</v>
      </c>
      <c r="AB506" s="10">
        <f t="shared" si="37"/>
        <v>0</v>
      </c>
      <c r="AC506" s="10">
        <f>IF(J506=Queue_Subname_list!$L$3,MIN(M506,P506),0)+IF(K506=Queue_Subname_list!$L$3,MIN(N506,P506),0)+IF(L506=Queue_Subname_list!$L$3,MIN(O506,P506),0)</f>
        <v>0</v>
      </c>
      <c r="AD506" s="10">
        <f t="shared" si="38"/>
        <v>0</v>
      </c>
      <c r="AE506" s="10" t="s">
        <v>96</v>
      </c>
      <c r="AF506" s="10" t="s">
        <v>97</v>
      </c>
      <c r="AG506" s="10" t="s">
        <v>71</v>
      </c>
      <c r="AH506" s="10" t="str">
        <f t="shared" si="39"/>
        <v>SCE</v>
      </c>
      <c r="AI506" s="12" t="s">
        <v>1050</v>
      </c>
      <c r="AJ506" s="12" t="str">
        <f>IFERROR(INDEX(Queue_Subname_list!$B$2:$B$598,MATCH($AI506,Queue_Subname_list!$A$2:$A$598,0),1),"not found")</f>
        <v>Eldorado</v>
      </c>
      <c r="AK506" s="12">
        <f>IFERROR(INDEX(Queue_Subname_list!$C$2:$C$598,MATCH($AI506,Queue_Subname_list!$A$2:$A$598,0),1),"not found")</f>
        <v>230</v>
      </c>
      <c r="AL506" s="12" cm="1">
        <f t="array" ref="AL506">IFERROR(MATCH(1,($AJ506=Substation_Info!$B$5:$B$322)*($AK506=Substation_Info!$C$5:$C$322),0),"notfound")</f>
        <v>76</v>
      </c>
      <c r="AM506" s="12">
        <f>IF($AL506="notfound",IFERROR(INDEX(Queue_Subname_list!$D$2:$D$594,MATCH($AI506,Queue_Subname_list!$A$2:$A$594,0),1),"not found"),0)</f>
        <v>0</v>
      </c>
      <c r="AN506" s="12">
        <f>IF($AL506="notfound",IFERROR(INDEX(Queue_Subname_list!$E$2:$E$594,MATCH($AI506,Queue_Subname_list!$A$2:$A$594,0),1),"not found"),0)</f>
        <v>0</v>
      </c>
      <c r="AO506" s="12" t="str" cm="1">
        <f t="array" ref="AO506">IF(AM506=0, "N/A",IFERROR(MATCH(1,($AM506=Substation_Info!$B$5:$B$322)*($AN506=Substation_Info!$C$5:$C$322),0),"notfound"))</f>
        <v>N/A</v>
      </c>
      <c r="AP506" s="12">
        <f t="shared" si="40"/>
        <v>1</v>
      </c>
      <c r="AQ506" s="11">
        <v>45809.291666666701</v>
      </c>
      <c r="AR506" s="11">
        <v>45809.291666666701</v>
      </c>
      <c r="AS506" s="10" t="s">
        <v>82</v>
      </c>
      <c r="AT506" s="10"/>
      <c r="AU506" s="10"/>
      <c r="AV506" s="10" t="s">
        <v>82</v>
      </c>
      <c r="AW506" s="10"/>
    </row>
    <row r="507" spans="1:49" s="26" customFormat="1" ht="25" x14ac:dyDescent="0.25">
      <c r="A507" s="32" t="s">
        <v>1051</v>
      </c>
      <c r="B507" s="10">
        <v>2142</v>
      </c>
      <c r="C507" s="11">
        <v>44286</v>
      </c>
      <c r="D507" s="11">
        <v>44301.291666666701</v>
      </c>
      <c r="E507" s="10" t="s">
        <v>49</v>
      </c>
      <c r="F507" s="10" t="s">
        <v>585</v>
      </c>
      <c r="G507" s="10" t="s">
        <v>63</v>
      </c>
      <c r="H507" s="10" t="s">
        <v>74</v>
      </c>
      <c r="I507" s="10"/>
      <c r="J507" s="10" t="s">
        <v>70</v>
      </c>
      <c r="K507" s="10" t="s">
        <v>75</v>
      </c>
      <c r="L507" s="10"/>
      <c r="M507" s="10">
        <v>516.76379999999995</v>
      </c>
      <c r="N507" s="10">
        <v>516.76379999999995</v>
      </c>
      <c r="O507" s="10"/>
      <c r="P507" s="10">
        <v>500</v>
      </c>
      <c r="Q507" s="10" t="s">
        <v>65</v>
      </c>
      <c r="R507" s="10" t="s">
        <v>53</v>
      </c>
      <c r="S507" s="10" t="str" cm="1">
        <f t="array" ref="S507">IFERROR(INDEX(Queue_Subname_list!$K$3:$K$22,MATCH(1,($J507=Queue_Subname_list!$L$3:$L$22)*($K507=Queue_Subname_list!$M$3:$M$22)*($L507=Queue_Subname_list!$N$3:$N$22),0)),"Other")</f>
        <v>Solar-Hybrid</v>
      </c>
      <c r="T507" s="10">
        <f>IF(J507=Queue_Subname_list!$L$9,MIN(M507,P507),0)+IF(K507=Queue_Subname_list!$L$9,MIN(N507,P507),0)+IF(L507=Queue_Subname_list!$L$9,MIN(O507,P507),0)</f>
        <v>500</v>
      </c>
      <c r="U507" s="10">
        <f>IF(J507=Queue_Subname_list!$L$4,MIN(M507,P507),0)+IF(K507=Queue_Subname_list!$L$4,MIN(N507,P507),0)+IF(L507=Queue_Subname_list!$L$4,MIN(O507,P507),0)</f>
        <v>0</v>
      </c>
      <c r="V507" s="10">
        <f>IF(Q507="Energy Only",0,IF(S507="Wind Turbine",MIN(U507,P507),IF(OR(S507="Wind-Hybrid", S507="Wind-Solar-Hybrid"),MIN(MAX(P507-T507,0)/INDEX(Queue_Subname_list!$R$6:$T$6,1,MATCH(AH507,Queue_Subname_list!$R$4:$T$4,0)),U507),0)))</f>
        <v>0</v>
      </c>
      <c r="W507" s="10">
        <f t="shared" si="36"/>
        <v>0</v>
      </c>
      <c r="X507" s="10">
        <f>IF(AND(S507="Offshore Wind",OR(Q507="Full Capacity",Q507="Partial Capacity")),IF(J507=Queue_Subname_list!$L$5,M507,0)+IF(K507=Queue_Subname_list!$L$5,N507,0),0)</f>
        <v>0</v>
      </c>
      <c r="Y507" s="10">
        <f>IF(AND(S507="Offshore Wind",Q507="Energy Only"),IF(J507=Queue_Subname_list!$L$5,M507,0)+IF(K507=Queue_Subname_list!$L$5,N507,0),0)</f>
        <v>0</v>
      </c>
      <c r="Z507" s="10">
        <f>IF(J507=Queue_Subname_list!$L$8,MIN(M507,P507),0)+IF(K507=Queue_Subname_list!$L$8,MIN(N507,P507),0)+IF(L507=Queue_Subname_list!$L$8,MIN(O507,P507),0)</f>
        <v>500</v>
      </c>
      <c r="AA507" s="10">
        <f>IF(Q507="Energy Only",0,IF(S507="Solar",MIN(Z507,P507),IF(S507="Solar-Hybrid",MIN(MAX(P507-T507,0)/INDEX(Queue_Subname_list!$R$5:$T$5,1,MATCH(AH507,Queue_Subname_list!$R$4:$T$4,0)),MAX(P507-T507*0.5,0)/INDEX(Queue_Subname_list!$U$5:$W$5,1,MATCH(AH507,Queue_Subname_list!$U$4:$W$4,0)),Z507),0)))</f>
        <v>0</v>
      </c>
      <c r="AB507" s="10">
        <f t="shared" si="37"/>
        <v>500</v>
      </c>
      <c r="AC507" s="10">
        <f>IF(J507=Queue_Subname_list!$L$3,MIN(M507,P507),0)+IF(K507=Queue_Subname_list!$L$3,MIN(N507,P507),0)+IF(L507=Queue_Subname_list!$L$3,MIN(O507,P507),0)</f>
        <v>0</v>
      </c>
      <c r="AD507" s="10">
        <f t="shared" si="38"/>
        <v>0</v>
      </c>
      <c r="AE507" s="10" t="s">
        <v>142</v>
      </c>
      <c r="AF507" s="10" t="s">
        <v>97</v>
      </c>
      <c r="AG507" s="10" t="s">
        <v>143</v>
      </c>
      <c r="AH507" s="10" t="str">
        <f t="shared" si="39"/>
        <v>SCE</v>
      </c>
      <c r="AI507" s="12" t="s">
        <v>1052</v>
      </c>
      <c r="AJ507" s="12" t="str">
        <f>IFERROR(INDEX(Queue_Subname_list!$B$2:$B$598,MATCH($AI507,Queue_Subname_list!$A$2:$A$598,0),1),"not found")</f>
        <v>Lathrop</v>
      </c>
      <c r="AK507" s="12">
        <f>IFERROR(INDEX(Queue_Subname_list!$C$2:$C$598,MATCH($AI507,Queue_Subname_list!$A$2:$A$598,0),1),"not found")</f>
        <v>138</v>
      </c>
      <c r="AL507" s="12" cm="1">
        <f t="array" ref="AL507">IFERROR(MATCH(1,($AJ507=Substation_Info!$B$5:$B$322)*($AK507=Substation_Info!$C$5:$C$322),0),"notfound")</f>
        <v>138</v>
      </c>
      <c r="AM507" s="12">
        <f>IF($AL507="notfound",IFERROR(INDEX(Queue_Subname_list!$D$2:$D$594,MATCH($AI507,Queue_Subname_list!$A$2:$A$594,0),1),"not found"),0)</f>
        <v>0</v>
      </c>
      <c r="AN507" s="12">
        <f>IF($AL507="notfound",IFERROR(INDEX(Queue_Subname_list!$E$2:$E$594,MATCH($AI507,Queue_Subname_list!$A$2:$A$594,0),1),"not found"),0)</f>
        <v>0</v>
      </c>
      <c r="AO507" s="12" t="str" cm="1">
        <f t="array" ref="AO507">IF(AM507=0, "N/A",IFERROR(MATCH(1,($AM507=Substation_Info!$B$5:$B$322)*($AN507=Substation_Info!$C$5:$C$322),0),"notfound"))</f>
        <v>N/A</v>
      </c>
      <c r="AP507" s="12">
        <f t="shared" si="40"/>
        <v>1</v>
      </c>
      <c r="AQ507" s="11">
        <v>46843.291666666701</v>
      </c>
      <c r="AR507" s="11">
        <v>46843.291666666701</v>
      </c>
      <c r="AS507" s="10" t="s">
        <v>82</v>
      </c>
      <c r="AT507" s="10"/>
      <c r="AU507" s="10"/>
      <c r="AV507" s="10" t="s">
        <v>82</v>
      </c>
      <c r="AW507" s="10"/>
    </row>
    <row r="508" spans="1:49" s="26" customFormat="1" ht="25" x14ac:dyDescent="0.25">
      <c r="A508" s="32" t="s">
        <v>1053</v>
      </c>
      <c r="B508" s="10">
        <v>2143</v>
      </c>
      <c r="C508" s="11">
        <v>44301</v>
      </c>
      <c r="D508" s="11">
        <v>44301.291666666701</v>
      </c>
      <c r="E508" s="10" t="s">
        <v>49</v>
      </c>
      <c r="F508" s="10" t="s">
        <v>585</v>
      </c>
      <c r="G508" s="10" t="s">
        <v>91</v>
      </c>
      <c r="H508" s="10"/>
      <c r="I508" s="10"/>
      <c r="J508" s="10" t="s">
        <v>611</v>
      </c>
      <c r="K508" s="10"/>
      <c r="L508" s="10"/>
      <c r="M508" s="10">
        <v>530</v>
      </c>
      <c r="N508" s="10"/>
      <c r="O508" s="10"/>
      <c r="P508" s="10">
        <v>427.3</v>
      </c>
      <c r="Q508" s="10" t="s">
        <v>65</v>
      </c>
      <c r="R508" s="10"/>
      <c r="S508" s="10" t="str" cm="1">
        <f t="array" ref="S508">IFERROR(INDEX(Queue_Subname_list!$K$3:$K$22,MATCH(1,($J508=Queue_Subname_list!$L$3:$L$22)*($K508=Queue_Subname_list!$M$3:$M$22)*($L508=Queue_Subname_list!$N$3:$N$22),0)),"Other")</f>
        <v>Geothermal</v>
      </c>
      <c r="T508" s="10">
        <f>IF(J508=Queue_Subname_list!$L$9,MIN(M508,P508),0)+IF(K508=Queue_Subname_list!$L$9,MIN(N508,P508),0)+IF(L508=Queue_Subname_list!$L$9,MIN(O508,P508),0)</f>
        <v>0</v>
      </c>
      <c r="U508" s="10">
        <f>IF(J508=Queue_Subname_list!$L$4,MIN(M508,P508),0)+IF(K508=Queue_Subname_list!$L$4,MIN(N508,P508),0)+IF(L508=Queue_Subname_list!$L$4,MIN(O508,P508),0)</f>
        <v>0</v>
      </c>
      <c r="V508" s="10">
        <f>IF(Q508="Energy Only",0,IF(S508="Wind Turbine",MIN(U508,P508),IF(OR(S508="Wind-Hybrid", S508="Wind-Solar-Hybrid"),MIN(MAX(P508-T508,0)/INDEX(Queue_Subname_list!$R$6:$T$6,1,MATCH(AH508,Queue_Subname_list!$R$4:$T$4,0)),U508),0)))</f>
        <v>0</v>
      </c>
      <c r="W508" s="10">
        <f t="shared" si="36"/>
        <v>0</v>
      </c>
      <c r="X508" s="10">
        <f>IF(AND(S508="Offshore Wind",OR(Q508="Full Capacity",Q508="Partial Capacity")),IF(J508=Queue_Subname_list!$L$5,M508,0)+IF(K508=Queue_Subname_list!$L$5,N508,0),0)</f>
        <v>0</v>
      </c>
      <c r="Y508" s="10">
        <f>IF(AND(S508="Offshore Wind",Q508="Energy Only"),IF(J508=Queue_Subname_list!$L$5,M508,0)+IF(K508=Queue_Subname_list!$L$5,N508,0),0)</f>
        <v>0</v>
      </c>
      <c r="Z508" s="10">
        <f>IF(J508=Queue_Subname_list!$L$8,MIN(M508,P508),0)+IF(K508=Queue_Subname_list!$L$8,MIN(N508,P508),0)+IF(L508=Queue_Subname_list!$L$8,MIN(O508,P508),0)</f>
        <v>0</v>
      </c>
      <c r="AA508" s="10">
        <f>IF(Q508="Energy Only",0,IF(S508="Solar",MIN(Z508,P508),IF(S508="Solar-Hybrid",MIN(MAX(P508-T508,0)/INDEX(Queue_Subname_list!$R$5:$T$5,1,MATCH(AH508,Queue_Subname_list!$R$4:$T$4,0)),MAX(P508-T508*0.5,0)/INDEX(Queue_Subname_list!$U$5:$W$5,1,MATCH(AH508,Queue_Subname_list!$U$4:$W$4,0)),Z508),0)))</f>
        <v>0</v>
      </c>
      <c r="AB508" s="10">
        <f t="shared" si="37"/>
        <v>0</v>
      </c>
      <c r="AC508" s="10">
        <f>IF(J508=Queue_Subname_list!$L$3,MIN(M508,P508),0)+IF(K508=Queue_Subname_list!$L$3,MIN(N508,P508),0)+IF(L508=Queue_Subname_list!$L$3,MIN(O508,P508),0)</f>
        <v>427.3</v>
      </c>
      <c r="AD508" s="10">
        <f t="shared" si="38"/>
        <v>0</v>
      </c>
      <c r="AE508" s="10" t="s">
        <v>994</v>
      </c>
      <c r="AF508" s="10" t="s">
        <v>97</v>
      </c>
      <c r="AG508" s="10" t="s">
        <v>143</v>
      </c>
      <c r="AH508" s="10" t="str">
        <f t="shared" si="39"/>
        <v>SCE</v>
      </c>
      <c r="AI508" s="12" t="s">
        <v>1054</v>
      </c>
      <c r="AJ508" s="12" t="str">
        <f>IFERROR(INDEX(Queue_Subname_list!$B$2:$B$598,MATCH($AI508,Queue_Subname_list!$A$2:$A$598,0),1),"not found")</f>
        <v>Beatty</v>
      </c>
      <c r="AK508" s="12">
        <f>IFERROR(INDEX(Queue_Subname_list!$C$2:$C$598,MATCH($AI508,Queue_Subname_list!$A$2:$A$598,0),1),"not found")</f>
        <v>138</v>
      </c>
      <c r="AL508" s="12" cm="1">
        <f t="array" ref="AL508">IFERROR(MATCH(1,($AJ508=Substation_Info!$B$5:$B$322)*($AK508=Substation_Info!$C$5:$C$322),0),"notfound")</f>
        <v>13</v>
      </c>
      <c r="AM508" s="12">
        <f>IF($AL508="notfound",IFERROR(INDEX(Queue_Subname_list!$D$2:$D$594,MATCH($AI508,Queue_Subname_list!$A$2:$A$594,0),1),"not found"),0)</f>
        <v>0</v>
      </c>
      <c r="AN508" s="12">
        <f>IF($AL508="notfound",IFERROR(INDEX(Queue_Subname_list!$E$2:$E$594,MATCH($AI508,Queue_Subname_list!$A$2:$A$594,0),1),"not found"),0)</f>
        <v>0</v>
      </c>
      <c r="AO508" s="12" t="str" cm="1">
        <f t="array" ref="AO508">IF(AM508=0, "N/A",IFERROR(MATCH(1,($AM508=Substation_Info!$B$5:$B$322)*($AN508=Substation_Info!$C$5:$C$322),0),"notfound"))</f>
        <v>N/A</v>
      </c>
      <c r="AP508" s="12">
        <f t="shared" si="40"/>
        <v>1</v>
      </c>
      <c r="AQ508" s="11">
        <v>45689.333333333299</v>
      </c>
      <c r="AR508" s="11">
        <v>45689.333333333299</v>
      </c>
      <c r="AS508" s="10" t="s">
        <v>82</v>
      </c>
      <c r="AT508" s="10" t="s">
        <v>59</v>
      </c>
      <c r="AU508" s="10"/>
      <c r="AV508" s="10" t="s">
        <v>82</v>
      </c>
      <c r="AW508" s="10"/>
    </row>
    <row r="509" spans="1:49" s="26" customFormat="1" ht="25" x14ac:dyDescent="0.25">
      <c r="A509" s="32" t="s">
        <v>1055</v>
      </c>
      <c r="B509" s="10">
        <v>2144</v>
      </c>
      <c r="C509" s="11">
        <v>44295</v>
      </c>
      <c r="D509" s="11">
        <v>44301.291666666701</v>
      </c>
      <c r="E509" s="10" t="s">
        <v>49</v>
      </c>
      <c r="F509" s="10" t="s">
        <v>585</v>
      </c>
      <c r="G509" s="10" t="s">
        <v>63</v>
      </c>
      <c r="H509" s="10" t="s">
        <v>74</v>
      </c>
      <c r="I509" s="10"/>
      <c r="J509" s="10" t="s">
        <v>70</v>
      </c>
      <c r="K509" s="10" t="s">
        <v>75</v>
      </c>
      <c r="L509" s="10"/>
      <c r="M509" s="10">
        <v>515.08000000000004</v>
      </c>
      <c r="N509" s="10">
        <v>508.56</v>
      </c>
      <c r="O509" s="10"/>
      <c r="P509" s="10">
        <v>500</v>
      </c>
      <c r="Q509" s="10" t="s">
        <v>65</v>
      </c>
      <c r="R509" s="10" t="s">
        <v>53</v>
      </c>
      <c r="S509" s="10" t="str" cm="1">
        <f t="array" ref="S509">IFERROR(INDEX(Queue_Subname_list!$K$3:$K$22,MATCH(1,($J509=Queue_Subname_list!$L$3:$L$22)*($K509=Queue_Subname_list!$M$3:$M$22)*($L509=Queue_Subname_list!$N$3:$N$22),0)),"Other")</f>
        <v>Solar-Hybrid</v>
      </c>
      <c r="T509" s="10">
        <f>IF(J509=Queue_Subname_list!$L$9,MIN(M509,P509),0)+IF(K509=Queue_Subname_list!$L$9,MIN(N509,P509),0)+IF(L509=Queue_Subname_list!$L$9,MIN(O509,P509),0)</f>
        <v>500</v>
      </c>
      <c r="U509" s="10">
        <f>IF(J509=Queue_Subname_list!$L$4,MIN(M509,P509),0)+IF(K509=Queue_Subname_list!$L$4,MIN(N509,P509),0)+IF(L509=Queue_Subname_list!$L$4,MIN(O509,P509),0)</f>
        <v>0</v>
      </c>
      <c r="V509" s="10">
        <f>IF(Q509="Energy Only",0,IF(S509="Wind Turbine",MIN(U509,P509),IF(OR(S509="Wind-Hybrid", S509="Wind-Solar-Hybrid"),MIN(MAX(P509-T509,0)/INDEX(Queue_Subname_list!$R$6:$T$6,1,MATCH(AH509,Queue_Subname_list!$R$4:$T$4,0)),U509),0)))</f>
        <v>0</v>
      </c>
      <c r="W509" s="10">
        <f t="shared" si="36"/>
        <v>0</v>
      </c>
      <c r="X509" s="10">
        <f>IF(AND(S509="Offshore Wind",OR(Q509="Full Capacity",Q509="Partial Capacity")),IF(J509=Queue_Subname_list!$L$5,M509,0)+IF(K509=Queue_Subname_list!$L$5,N509,0),0)</f>
        <v>0</v>
      </c>
      <c r="Y509" s="10">
        <f>IF(AND(S509="Offshore Wind",Q509="Energy Only"),IF(J509=Queue_Subname_list!$L$5,M509,0)+IF(K509=Queue_Subname_list!$L$5,N509,0),0)</f>
        <v>0</v>
      </c>
      <c r="Z509" s="10">
        <f>IF(J509=Queue_Subname_list!$L$8,MIN(M509,P509),0)+IF(K509=Queue_Subname_list!$L$8,MIN(N509,P509),0)+IF(L509=Queue_Subname_list!$L$8,MIN(O509,P509),0)</f>
        <v>500</v>
      </c>
      <c r="AA509" s="10">
        <f>IF(Q509="Energy Only",0,IF(S509="Solar",MIN(Z509,P509),IF(S509="Solar-Hybrid",MIN(MAX(P509-T509,0)/INDEX(Queue_Subname_list!$R$5:$T$5,1,MATCH(AH509,Queue_Subname_list!$R$4:$T$4,0)),MAX(P509-T509*0.5,0)/INDEX(Queue_Subname_list!$U$5:$W$5,1,MATCH(AH509,Queue_Subname_list!$U$4:$W$4,0)),Z509),0)))</f>
        <v>0</v>
      </c>
      <c r="AB509" s="10">
        <f t="shared" si="37"/>
        <v>500</v>
      </c>
      <c r="AC509" s="10">
        <f>IF(J509=Queue_Subname_list!$L$3,MIN(M509,P509),0)+IF(K509=Queue_Subname_list!$L$3,MIN(N509,P509),0)+IF(L509=Queue_Subname_list!$L$3,MIN(O509,P509),0)</f>
        <v>0</v>
      </c>
      <c r="AD509" s="10">
        <f t="shared" si="38"/>
        <v>0</v>
      </c>
      <c r="AE509" s="10" t="s">
        <v>142</v>
      </c>
      <c r="AF509" s="10" t="s">
        <v>97</v>
      </c>
      <c r="AG509" s="10" t="s">
        <v>143</v>
      </c>
      <c r="AH509" s="10" t="str">
        <f t="shared" si="39"/>
        <v>SCE</v>
      </c>
      <c r="AI509" s="12" t="s">
        <v>1054</v>
      </c>
      <c r="AJ509" s="12" t="str">
        <f>IFERROR(INDEX(Queue_Subname_list!$B$2:$B$598,MATCH($AI509,Queue_Subname_list!$A$2:$A$598,0),1),"not found")</f>
        <v>Beatty</v>
      </c>
      <c r="AK509" s="12">
        <f>IFERROR(INDEX(Queue_Subname_list!$C$2:$C$598,MATCH($AI509,Queue_Subname_list!$A$2:$A$598,0),1),"not found")</f>
        <v>138</v>
      </c>
      <c r="AL509" s="12" cm="1">
        <f t="array" ref="AL509">IFERROR(MATCH(1,($AJ509=Substation_Info!$B$5:$B$322)*($AK509=Substation_Info!$C$5:$C$322),0),"notfound")</f>
        <v>13</v>
      </c>
      <c r="AM509" s="12">
        <f>IF($AL509="notfound",IFERROR(INDEX(Queue_Subname_list!$D$2:$D$594,MATCH($AI509,Queue_Subname_list!$A$2:$A$594,0),1),"not found"),0)</f>
        <v>0</v>
      </c>
      <c r="AN509" s="12">
        <f>IF($AL509="notfound",IFERROR(INDEX(Queue_Subname_list!$E$2:$E$594,MATCH($AI509,Queue_Subname_list!$A$2:$A$594,0),1),"not found"),0)</f>
        <v>0</v>
      </c>
      <c r="AO509" s="12" t="str" cm="1">
        <f t="array" ref="AO509">IF(AM509=0, "N/A",IFERROR(MATCH(1,($AM509=Substation_Info!$B$5:$B$322)*($AN509=Substation_Info!$C$5:$C$322),0),"notfound"))</f>
        <v>N/A</v>
      </c>
      <c r="AP509" s="12">
        <f t="shared" si="40"/>
        <v>1</v>
      </c>
      <c r="AQ509" s="11">
        <v>45991.333333333299</v>
      </c>
      <c r="AR509" s="11">
        <v>46640.291666666701</v>
      </c>
      <c r="AS509" s="10" t="s">
        <v>82</v>
      </c>
      <c r="AT509" s="10"/>
      <c r="AU509" s="10"/>
      <c r="AV509" s="10" t="s">
        <v>82</v>
      </c>
      <c r="AW509" s="10"/>
    </row>
    <row r="510" spans="1:49" s="26" customFormat="1" ht="25" x14ac:dyDescent="0.25">
      <c r="A510" s="32" t="s">
        <v>1056</v>
      </c>
      <c r="B510" s="10">
        <v>2145</v>
      </c>
      <c r="C510" s="11">
        <v>44300</v>
      </c>
      <c r="D510" s="11">
        <v>44301.291666666701</v>
      </c>
      <c r="E510" s="10" t="s">
        <v>49</v>
      </c>
      <c r="F510" s="10" t="s">
        <v>585</v>
      </c>
      <c r="G510" s="10" t="s">
        <v>74</v>
      </c>
      <c r="H510" s="10" t="s">
        <v>63</v>
      </c>
      <c r="I510" s="10"/>
      <c r="J510" s="10" t="s">
        <v>75</v>
      </c>
      <c r="K510" s="10" t="s">
        <v>70</v>
      </c>
      <c r="L510" s="10"/>
      <c r="M510" s="10">
        <v>223.33</v>
      </c>
      <c r="N510" s="10">
        <v>110.87</v>
      </c>
      <c r="O510" s="10"/>
      <c r="P510" s="10">
        <v>220</v>
      </c>
      <c r="Q510" s="10" t="s">
        <v>65</v>
      </c>
      <c r="R510" s="10" t="s">
        <v>53</v>
      </c>
      <c r="S510" s="10" t="str" cm="1">
        <f t="array" ref="S510">IFERROR(INDEX(Queue_Subname_list!$K$3:$K$22,MATCH(1,($J510=Queue_Subname_list!$L$3:$L$22)*($K510=Queue_Subname_list!$M$3:$M$22)*($L510=Queue_Subname_list!$N$3:$N$22),0)),"Other")</f>
        <v>Solar-Hybrid</v>
      </c>
      <c r="T510" s="10">
        <f>IF(J510=Queue_Subname_list!$L$9,MIN(M510,P510),0)+IF(K510=Queue_Subname_list!$L$9,MIN(N510,P510),0)+IF(L510=Queue_Subname_list!$L$9,MIN(O510,P510),0)</f>
        <v>110.87</v>
      </c>
      <c r="U510" s="10">
        <f>IF(J510=Queue_Subname_list!$L$4,MIN(M510,P510),0)+IF(K510=Queue_Subname_list!$L$4,MIN(N510,P510),0)+IF(L510=Queue_Subname_list!$L$4,MIN(O510,P510),0)</f>
        <v>0</v>
      </c>
      <c r="V510" s="10">
        <f>IF(Q510="Energy Only",0,IF(S510="Wind Turbine",MIN(U510,P510),IF(OR(S510="Wind-Hybrid", S510="Wind-Solar-Hybrid"),MIN(MAX(P510-T510,0)/INDEX(Queue_Subname_list!$R$6:$T$6,1,MATCH(AH510,Queue_Subname_list!$R$4:$T$4,0)),U510),0)))</f>
        <v>0</v>
      </c>
      <c r="W510" s="10">
        <f t="shared" si="36"/>
        <v>0</v>
      </c>
      <c r="X510" s="10">
        <f>IF(AND(S510="Offshore Wind",OR(Q510="Full Capacity",Q510="Partial Capacity")),IF(J510=Queue_Subname_list!$L$5,M510,0)+IF(K510=Queue_Subname_list!$L$5,N510,0),0)</f>
        <v>0</v>
      </c>
      <c r="Y510" s="10">
        <f>IF(AND(S510="Offshore Wind",Q510="Energy Only"),IF(J510=Queue_Subname_list!$L$5,M510,0)+IF(K510=Queue_Subname_list!$L$5,N510,0),0)</f>
        <v>0</v>
      </c>
      <c r="Z510" s="10">
        <f>IF(J510=Queue_Subname_list!$L$8,MIN(M510,P510),0)+IF(K510=Queue_Subname_list!$L$8,MIN(N510,P510),0)+IF(L510=Queue_Subname_list!$L$8,MIN(O510,P510),0)</f>
        <v>220</v>
      </c>
      <c r="AA510" s="10">
        <f>IF(Q510="Energy Only",0,IF(S510="Solar",MIN(Z510,P510),IF(S510="Solar-Hybrid",MIN(MAX(P510-T510,0)/INDEX(Queue_Subname_list!$R$5:$T$5,1,MATCH(AH510,Queue_Subname_list!$R$4:$T$4,0)),MAX(P510-T510*0.5,0)/INDEX(Queue_Subname_list!$U$5:$W$5,1,MATCH(AH510,Queue_Subname_list!$U$4:$W$4,0)),Z510),0)))</f>
        <v>220</v>
      </c>
      <c r="AB510" s="10">
        <f t="shared" si="37"/>
        <v>0</v>
      </c>
      <c r="AC510" s="10">
        <f>IF(J510=Queue_Subname_list!$L$3,MIN(M510,P510),0)+IF(K510=Queue_Subname_list!$L$3,MIN(N510,P510),0)+IF(L510=Queue_Subname_list!$L$3,MIN(O510,P510),0)</f>
        <v>0</v>
      </c>
      <c r="AD510" s="10">
        <f t="shared" si="38"/>
        <v>0</v>
      </c>
      <c r="AE510" s="10" t="s">
        <v>1057</v>
      </c>
      <c r="AF510" s="10" t="s">
        <v>97</v>
      </c>
      <c r="AG510" s="10" t="s">
        <v>143</v>
      </c>
      <c r="AH510" s="10" t="str">
        <f t="shared" si="39"/>
        <v>SCE</v>
      </c>
      <c r="AI510" s="12" t="s">
        <v>1058</v>
      </c>
      <c r="AJ510" s="12" t="str">
        <f>IFERROR(INDEX(Queue_Subname_list!$B$2:$B$598,MATCH($AI510,Queue_Subname_list!$A$2:$A$598,0),1),"not found")</f>
        <v>Vista (VEA)</v>
      </c>
      <c r="AK510" s="12">
        <f>IFERROR(INDEX(Queue_Subname_list!$C$2:$C$598,MATCH($AI510,Queue_Subname_list!$A$2:$A$598,0),1),"not found")</f>
        <v>138</v>
      </c>
      <c r="AL510" s="12" cm="1">
        <f t="array" ref="AL510">IFERROR(MATCH(1,($AJ510=Substation_Info!$B$5:$B$322)*($AK510=Substation_Info!$C$5:$C$322),0),"notfound")</f>
        <v>305</v>
      </c>
      <c r="AM510" s="12">
        <f>IF($AL510="notfound",IFERROR(INDEX(Queue_Subname_list!$D$2:$D$594,MATCH($AI510,Queue_Subname_list!$A$2:$A$594,0),1),"not found"),0)</f>
        <v>0</v>
      </c>
      <c r="AN510" s="12">
        <f>IF($AL510="notfound",IFERROR(INDEX(Queue_Subname_list!$E$2:$E$594,MATCH($AI510,Queue_Subname_list!$A$2:$A$594,0),1),"not found"),0)</f>
        <v>0</v>
      </c>
      <c r="AO510" s="12" t="str" cm="1">
        <f t="array" ref="AO510">IF(AM510=0, "N/A",IFERROR(MATCH(1,($AM510=Substation_Info!$B$5:$B$322)*($AN510=Substation_Info!$C$5:$C$322),0),"notfound"))</f>
        <v>N/A</v>
      </c>
      <c r="AP510" s="12">
        <f t="shared" si="40"/>
        <v>1</v>
      </c>
      <c r="AQ510" s="11">
        <v>45626.333333333299</v>
      </c>
      <c r="AR510" s="11">
        <v>45961.291666666701</v>
      </c>
      <c r="AS510" s="10" t="s">
        <v>82</v>
      </c>
      <c r="AT510" s="10"/>
      <c r="AU510" s="10"/>
      <c r="AV510" s="10" t="s">
        <v>82</v>
      </c>
      <c r="AW510" s="10"/>
    </row>
    <row r="511" spans="1:49" s="26" customFormat="1" ht="25" x14ac:dyDescent="0.25">
      <c r="A511" s="32" t="s">
        <v>1059</v>
      </c>
      <c r="B511" s="10">
        <v>2146</v>
      </c>
      <c r="C511" s="11">
        <v>44286</v>
      </c>
      <c r="D511" s="11">
        <v>44301.291666666701</v>
      </c>
      <c r="E511" s="10" t="s">
        <v>49</v>
      </c>
      <c r="F511" s="10" t="s">
        <v>585</v>
      </c>
      <c r="G511" s="10" t="s">
        <v>63</v>
      </c>
      <c r="H511" s="10" t="s">
        <v>74</v>
      </c>
      <c r="I511" s="10"/>
      <c r="J511" s="10" t="s">
        <v>70</v>
      </c>
      <c r="K511" s="10" t="s">
        <v>75</v>
      </c>
      <c r="L511" s="10"/>
      <c r="M511" s="10">
        <v>516.76379999999995</v>
      </c>
      <c r="N511" s="10">
        <v>516.76379999999995</v>
      </c>
      <c r="O511" s="10"/>
      <c r="P511" s="10">
        <v>500</v>
      </c>
      <c r="Q511" s="10" t="s">
        <v>65</v>
      </c>
      <c r="R511" s="10" t="s">
        <v>53</v>
      </c>
      <c r="S511" s="10" t="str" cm="1">
        <f t="array" ref="S511">IFERROR(INDEX(Queue_Subname_list!$K$3:$K$22,MATCH(1,($J511=Queue_Subname_list!$L$3:$L$22)*($K511=Queue_Subname_list!$M$3:$M$22)*($L511=Queue_Subname_list!$N$3:$N$22),0)),"Other")</f>
        <v>Solar-Hybrid</v>
      </c>
      <c r="T511" s="10">
        <f>IF(J511=Queue_Subname_list!$L$9,MIN(M511,P511),0)+IF(K511=Queue_Subname_list!$L$9,MIN(N511,P511),0)+IF(L511=Queue_Subname_list!$L$9,MIN(O511,P511),0)</f>
        <v>500</v>
      </c>
      <c r="U511" s="10">
        <f>IF(J511=Queue_Subname_list!$L$4,MIN(M511,P511),0)+IF(K511=Queue_Subname_list!$L$4,MIN(N511,P511),0)+IF(L511=Queue_Subname_list!$L$4,MIN(O511,P511),0)</f>
        <v>0</v>
      </c>
      <c r="V511" s="10">
        <f>IF(Q511="Energy Only",0,IF(S511="Wind Turbine",MIN(U511,P511),IF(OR(S511="Wind-Hybrid", S511="Wind-Solar-Hybrid"),MIN(MAX(P511-T511,0)/INDEX(Queue_Subname_list!$R$6:$T$6,1,MATCH(AH511,Queue_Subname_list!$R$4:$T$4,0)),U511),0)))</f>
        <v>0</v>
      </c>
      <c r="W511" s="10">
        <f t="shared" si="36"/>
        <v>0</v>
      </c>
      <c r="X511" s="10">
        <f>IF(AND(S511="Offshore Wind",OR(Q511="Full Capacity",Q511="Partial Capacity")),IF(J511=Queue_Subname_list!$L$5,M511,0)+IF(K511=Queue_Subname_list!$L$5,N511,0),0)</f>
        <v>0</v>
      </c>
      <c r="Y511" s="10">
        <f>IF(AND(S511="Offshore Wind",Q511="Energy Only"),IF(J511=Queue_Subname_list!$L$5,M511,0)+IF(K511=Queue_Subname_list!$L$5,N511,0),0)</f>
        <v>0</v>
      </c>
      <c r="Z511" s="10">
        <f>IF(J511=Queue_Subname_list!$L$8,MIN(M511,P511),0)+IF(K511=Queue_Subname_list!$L$8,MIN(N511,P511),0)+IF(L511=Queue_Subname_list!$L$8,MIN(O511,P511),0)</f>
        <v>500</v>
      </c>
      <c r="AA511" s="10">
        <f>IF(Q511="Energy Only",0,IF(S511="Solar",MIN(Z511,P511),IF(S511="Solar-Hybrid",MIN(MAX(P511-T511,0)/INDEX(Queue_Subname_list!$R$5:$T$5,1,MATCH(AH511,Queue_Subname_list!$R$4:$T$4,0)),MAX(P511-T511*0.5,0)/INDEX(Queue_Subname_list!$U$5:$W$5,1,MATCH(AH511,Queue_Subname_list!$U$4:$W$4,0)),Z511),0)))</f>
        <v>0</v>
      </c>
      <c r="AB511" s="10">
        <f t="shared" si="37"/>
        <v>500</v>
      </c>
      <c r="AC511" s="10">
        <f>IF(J511=Queue_Subname_list!$L$3,MIN(M511,P511),0)+IF(K511=Queue_Subname_list!$L$3,MIN(N511,P511),0)+IF(L511=Queue_Subname_list!$L$3,MIN(O511,P511),0)</f>
        <v>0</v>
      </c>
      <c r="AD511" s="10">
        <f t="shared" si="38"/>
        <v>0</v>
      </c>
      <c r="AE511" s="10" t="s">
        <v>142</v>
      </c>
      <c r="AF511" s="10" t="s">
        <v>97</v>
      </c>
      <c r="AG511" s="10" t="s">
        <v>163</v>
      </c>
      <c r="AH511" s="10" t="str">
        <f t="shared" si="39"/>
        <v>SCE</v>
      </c>
      <c r="AI511" s="12" t="s">
        <v>1060</v>
      </c>
      <c r="AJ511" s="12" t="str">
        <f>IFERROR(INDEX(Queue_Subname_list!$B$2:$B$598,MATCH($AI511,Queue_Subname_list!$A$2:$A$598,0),1),"not found")</f>
        <v>Carpenter Canyon (fka Gamebird)</v>
      </c>
      <c r="AK511" s="12">
        <f>IFERROR(INDEX(Queue_Subname_list!$C$2:$C$598,MATCH($AI511,Queue_Subname_list!$A$2:$A$598,0),1),"not found")</f>
        <v>230</v>
      </c>
      <c r="AL511" s="12" cm="1">
        <f t="array" ref="AL511">IFERROR(MATCH(1,($AJ511=Substation_Info!$B$5:$B$322)*($AK511=Substation_Info!$C$5:$C$322),0),"notfound")</f>
        <v>31</v>
      </c>
      <c r="AM511" s="12">
        <f>IF($AL511="notfound",IFERROR(INDEX(Queue_Subname_list!$D$2:$D$594,MATCH($AI511,Queue_Subname_list!$A$2:$A$594,0),1),"not found"),0)</f>
        <v>0</v>
      </c>
      <c r="AN511" s="12">
        <f>IF($AL511="notfound",IFERROR(INDEX(Queue_Subname_list!$E$2:$E$594,MATCH($AI511,Queue_Subname_list!$A$2:$A$594,0),1),"not found"),0)</f>
        <v>0</v>
      </c>
      <c r="AO511" s="12" t="str" cm="1">
        <f t="array" ref="AO511">IF(AM511=0, "N/A",IFERROR(MATCH(1,($AM511=Substation_Info!$B$5:$B$322)*($AN511=Substation_Info!$C$5:$C$322),0),"notfound"))</f>
        <v>N/A</v>
      </c>
      <c r="AP511" s="12">
        <f t="shared" si="40"/>
        <v>1</v>
      </c>
      <c r="AQ511" s="11">
        <v>46843.291666666701</v>
      </c>
      <c r="AR511" s="11">
        <v>46843.291666666701</v>
      </c>
      <c r="AS511" s="10" t="s">
        <v>82</v>
      </c>
      <c r="AT511" s="10" t="s">
        <v>60</v>
      </c>
      <c r="AU511" s="10"/>
      <c r="AV511" s="10" t="s">
        <v>82</v>
      </c>
      <c r="AW511" s="10"/>
    </row>
    <row r="512" spans="1:49" s="26" customFormat="1" ht="25" x14ac:dyDescent="0.25">
      <c r="A512" s="32" t="s">
        <v>1061</v>
      </c>
      <c r="B512" s="10">
        <v>2147</v>
      </c>
      <c r="C512" s="11">
        <v>44292</v>
      </c>
      <c r="D512" s="11">
        <v>44301.291666666701</v>
      </c>
      <c r="E512" s="10" t="s">
        <v>49</v>
      </c>
      <c r="F512" s="10" t="s">
        <v>585</v>
      </c>
      <c r="G512" s="10" t="s">
        <v>74</v>
      </c>
      <c r="H512" s="10" t="s">
        <v>63</v>
      </c>
      <c r="I512" s="10"/>
      <c r="J512" s="10" t="s">
        <v>75</v>
      </c>
      <c r="K512" s="10" t="s">
        <v>70</v>
      </c>
      <c r="L512" s="10"/>
      <c r="M512" s="10">
        <v>350</v>
      </c>
      <c r="N512" s="10">
        <v>350</v>
      </c>
      <c r="O512" s="10"/>
      <c r="P512" s="10">
        <v>350</v>
      </c>
      <c r="Q512" s="10" t="s">
        <v>65</v>
      </c>
      <c r="R512" s="10" t="s">
        <v>53</v>
      </c>
      <c r="S512" s="10" t="str" cm="1">
        <f t="array" ref="S512">IFERROR(INDEX(Queue_Subname_list!$K$3:$K$22,MATCH(1,($J512=Queue_Subname_list!$L$3:$L$22)*($K512=Queue_Subname_list!$M$3:$M$22)*($L512=Queue_Subname_list!$N$3:$N$22),0)),"Other")</f>
        <v>Solar-Hybrid</v>
      </c>
      <c r="T512" s="10">
        <f>IF(J512=Queue_Subname_list!$L$9,MIN(M512,P512),0)+IF(K512=Queue_Subname_list!$L$9,MIN(N512,P512),0)+IF(L512=Queue_Subname_list!$L$9,MIN(O512,P512),0)</f>
        <v>350</v>
      </c>
      <c r="U512" s="10">
        <f>IF(J512=Queue_Subname_list!$L$4,MIN(M512,P512),0)+IF(K512=Queue_Subname_list!$L$4,MIN(N512,P512),0)+IF(L512=Queue_Subname_list!$L$4,MIN(O512,P512),0)</f>
        <v>0</v>
      </c>
      <c r="V512" s="10">
        <f>IF(Q512="Energy Only",0,IF(S512="Wind Turbine",MIN(U512,P512),IF(OR(S512="Wind-Hybrid", S512="Wind-Solar-Hybrid"),MIN(MAX(P512-T512,0)/INDEX(Queue_Subname_list!$R$6:$T$6,1,MATCH(AH512,Queue_Subname_list!$R$4:$T$4,0)),U512),0)))</f>
        <v>0</v>
      </c>
      <c r="W512" s="10">
        <f t="shared" si="36"/>
        <v>0</v>
      </c>
      <c r="X512" s="10">
        <f>IF(AND(S512="Offshore Wind",OR(Q512="Full Capacity",Q512="Partial Capacity")),IF(J512=Queue_Subname_list!$L$5,M512,0)+IF(K512=Queue_Subname_list!$L$5,N512,0),0)</f>
        <v>0</v>
      </c>
      <c r="Y512" s="10">
        <f>IF(AND(S512="Offshore Wind",Q512="Energy Only"),IF(J512=Queue_Subname_list!$L$5,M512,0)+IF(K512=Queue_Subname_list!$L$5,N512,0),0)</f>
        <v>0</v>
      </c>
      <c r="Z512" s="10">
        <f>IF(J512=Queue_Subname_list!$L$8,MIN(M512,P512),0)+IF(K512=Queue_Subname_list!$L$8,MIN(N512,P512),0)+IF(L512=Queue_Subname_list!$L$8,MIN(O512,P512),0)</f>
        <v>350</v>
      </c>
      <c r="AA512" s="10">
        <f>IF(Q512="Energy Only",0,IF(S512="Solar",MIN(Z512,P512),IF(S512="Solar-Hybrid",MIN(MAX(P512-T512,0)/INDEX(Queue_Subname_list!$R$5:$T$5,1,MATCH(AH512,Queue_Subname_list!$R$4:$T$4,0)),MAX(P512-T512*0.5,0)/INDEX(Queue_Subname_list!$U$5:$W$5,1,MATCH(AH512,Queue_Subname_list!$U$4:$W$4,0)),Z512),0)))</f>
        <v>0</v>
      </c>
      <c r="AB512" s="10">
        <f t="shared" si="37"/>
        <v>350</v>
      </c>
      <c r="AC512" s="10">
        <f>IF(J512=Queue_Subname_list!$L$3,MIN(M512,P512),0)+IF(K512=Queue_Subname_list!$L$3,MIN(N512,P512),0)+IF(L512=Queue_Subname_list!$L$3,MIN(O512,P512),0)</f>
        <v>0</v>
      </c>
      <c r="AD512" s="10">
        <f t="shared" si="38"/>
        <v>0</v>
      </c>
      <c r="AE512" s="10" t="s">
        <v>96</v>
      </c>
      <c r="AF512" s="10" t="s">
        <v>97</v>
      </c>
      <c r="AG512" s="10" t="s">
        <v>163</v>
      </c>
      <c r="AH512" s="10" t="str">
        <f t="shared" si="39"/>
        <v>SCE</v>
      </c>
      <c r="AI512" s="12" t="s">
        <v>1062</v>
      </c>
      <c r="AJ512" s="12" t="str">
        <f>IFERROR(INDEX(Queue_Subname_list!$B$2:$B$598,MATCH($AI512,Queue_Subname_list!$A$2:$A$598,0),1),"not found")</f>
        <v>Desert View</v>
      </c>
      <c r="AK512" s="12">
        <f>IFERROR(INDEX(Queue_Subname_list!$C$2:$C$598,MATCH($AI512,Queue_Subname_list!$A$2:$A$598,0),1),"not found")</f>
        <v>230</v>
      </c>
      <c r="AL512" s="12" cm="1">
        <f t="array" ref="AL512">IFERROR(MATCH(1,($AJ512=Substation_Info!$B$5:$B$322)*($AK512=Substation_Info!$C$5:$C$322),0),"notfound")</f>
        <v>60</v>
      </c>
      <c r="AM512" s="12">
        <f>IF($AL512="notfound",IFERROR(INDEX(Queue_Subname_list!$D$2:$D$594,MATCH($AI512,Queue_Subname_list!$A$2:$A$594,0),1),"not found"),0)</f>
        <v>0</v>
      </c>
      <c r="AN512" s="12">
        <f>IF($AL512="notfound",IFERROR(INDEX(Queue_Subname_list!$E$2:$E$594,MATCH($AI512,Queue_Subname_list!$A$2:$A$594,0),1),"not found"),0)</f>
        <v>0</v>
      </c>
      <c r="AO512" s="12" t="str" cm="1">
        <f t="array" ref="AO512">IF(AM512=0, "N/A",IFERROR(MATCH(1,($AM512=Substation_Info!$B$5:$B$322)*($AN512=Substation_Info!$C$5:$C$322),0),"notfound"))</f>
        <v>N/A</v>
      </c>
      <c r="AP512" s="12">
        <f t="shared" si="40"/>
        <v>1</v>
      </c>
      <c r="AQ512" s="11">
        <v>45809.291666666701</v>
      </c>
      <c r="AR512" s="11">
        <v>46731.333333333299</v>
      </c>
      <c r="AS512" s="10" t="s">
        <v>82</v>
      </c>
      <c r="AT512" s="10"/>
      <c r="AU512" s="10"/>
      <c r="AV512" s="10" t="s">
        <v>82</v>
      </c>
      <c r="AW512" s="10"/>
    </row>
    <row r="513" spans="1:49" s="26" customFormat="1" ht="37.5" x14ac:dyDescent="0.25">
      <c r="A513" s="32" t="s">
        <v>1063</v>
      </c>
      <c r="B513" s="10">
        <v>2148</v>
      </c>
      <c r="C513" s="11">
        <v>44292</v>
      </c>
      <c r="D513" s="11">
        <v>44301.291666666701</v>
      </c>
      <c r="E513" s="10" t="s">
        <v>49</v>
      </c>
      <c r="F513" s="10" t="s">
        <v>585</v>
      </c>
      <c r="G513" s="10" t="s">
        <v>63</v>
      </c>
      <c r="H513" s="10" t="s">
        <v>74</v>
      </c>
      <c r="I513" s="10"/>
      <c r="J513" s="10" t="s">
        <v>70</v>
      </c>
      <c r="K513" s="10" t="s">
        <v>75</v>
      </c>
      <c r="L513" s="10"/>
      <c r="M513" s="10">
        <v>537.00670000000002</v>
      </c>
      <c r="N513" s="10">
        <v>543.85599999999999</v>
      </c>
      <c r="O513" s="10"/>
      <c r="P513" s="10">
        <v>500</v>
      </c>
      <c r="Q513" s="10" t="s">
        <v>65</v>
      </c>
      <c r="R513" s="10" t="s">
        <v>53</v>
      </c>
      <c r="S513" s="10" t="str" cm="1">
        <f t="array" ref="S513">IFERROR(INDEX(Queue_Subname_list!$K$3:$K$22,MATCH(1,($J513=Queue_Subname_list!$L$3:$L$22)*($K513=Queue_Subname_list!$M$3:$M$22)*($L513=Queue_Subname_list!$N$3:$N$22),0)),"Other")</f>
        <v>Solar-Hybrid</v>
      </c>
      <c r="T513" s="10">
        <f>IF(J513=Queue_Subname_list!$L$9,MIN(M513,P513),0)+IF(K513=Queue_Subname_list!$L$9,MIN(N513,P513),0)+IF(L513=Queue_Subname_list!$L$9,MIN(O513,P513),0)</f>
        <v>500</v>
      </c>
      <c r="U513" s="10">
        <f>IF(J513=Queue_Subname_list!$L$4,MIN(M513,P513),0)+IF(K513=Queue_Subname_list!$L$4,MIN(N513,P513),0)+IF(L513=Queue_Subname_list!$L$4,MIN(O513,P513),0)</f>
        <v>0</v>
      </c>
      <c r="V513" s="10">
        <f>IF(Q513="Energy Only",0,IF(S513="Wind Turbine",MIN(U513,P513),IF(OR(S513="Wind-Hybrid", S513="Wind-Solar-Hybrid"),MIN(MAX(P513-T513,0)/INDEX(Queue_Subname_list!$R$6:$T$6,1,MATCH(AH513,Queue_Subname_list!$R$4:$T$4,0)),U513),0)))</f>
        <v>0</v>
      </c>
      <c r="W513" s="10">
        <f t="shared" si="36"/>
        <v>0</v>
      </c>
      <c r="X513" s="10">
        <f>IF(AND(S513="Offshore Wind",OR(Q513="Full Capacity",Q513="Partial Capacity")),IF(J513=Queue_Subname_list!$L$5,M513,0)+IF(K513=Queue_Subname_list!$L$5,N513,0),0)</f>
        <v>0</v>
      </c>
      <c r="Y513" s="10">
        <f>IF(AND(S513="Offshore Wind",Q513="Energy Only"),IF(J513=Queue_Subname_list!$L$5,M513,0)+IF(K513=Queue_Subname_list!$L$5,N513,0),0)</f>
        <v>0</v>
      </c>
      <c r="Z513" s="10">
        <f>IF(J513=Queue_Subname_list!$L$8,MIN(M513,P513),0)+IF(K513=Queue_Subname_list!$L$8,MIN(N513,P513),0)+IF(L513=Queue_Subname_list!$L$8,MIN(O513,P513),0)</f>
        <v>500</v>
      </c>
      <c r="AA513" s="10">
        <f>IF(Q513="Energy Only",0,IF(S513="Solar",MIN(Z513,P513),IF(S513="Solar-Hybrid",MIN(MAX(P513-T513,0)/INDEX(Queue_Subname_list!$R$5:$T$5,1,MATCH(AH513,Queue_Subname_list!$R$4:$T$4,0)),MAX(P513-T513*0.5,0)/INDEX(Queue_Subname_list!$U$5:$W$5,1,MATCH(AH513,Queue_Subname_list!$U$4:$W$4,0)),Z513),0)))</f>
        <v>0</v>
      </c>
      <c r="AB513" s="10">
        <f t="shared" si="37"/>
        <v>500</v>
      </c>
      <c r="AC513" s="10">
        <f>IF(J513=Queue_Subname_list!$L$3,MIN(M513,P513),0)+IF(K513=Queue_Subname_list!$L$3,MIN(N513,P513),0)+IF(L513=Queue_Subname_list!$L$3,MIN(O513,P513),0)</f>
        <v>0</v>
      </c>
      <c r="AD513" s="10">
        <f t="shared" si="38"/>
        <v>0</v>
      </c>
      <c r="AE513" s="10" t="s">
        <v>96</v>
      </c>
      <c r="AF513" s="10" t="s">
        <v>97</v>
      </c>
      <c r="AG513" s="10" t="s">
        <v>163</v>
      </c>
      <c r="AH513" s="10" t="str">
        <f t="shared" si="39"/>
        <v>SCE</v>
      </c>
      <c r="AI513" s="12" t="s">
        <v>1064</v>
      </c>
      <c r="AJ513" s="12" t="str">
        <f>IFERROR(INDEX(Queue_Subname_list!$B$2:$B$598,MATCH($AI513,Queue_Subname_list!$A$2:$A$598,0),1),"not found")</f>
        <v>Trout Canyon (fka Crazy Eyes)</v>
      </c>
      <c r="AK513" s="12">
        <f>IFERROR(INDEX(Queue_Subname_list!$C$2:$C$598,MATCH($AI513,Queue_Subname_list!$A$2:$A$598,0),1),"not found")</f>
        <v>230</v>
      </c>
      <c r="AL513" s="12" cm="1">
        <f t="array" ref="AL513">IFERROR(MATCH(1,($AJ513=Substation_Info!$B$5:$B$322)*($AK513=Substation_Info!$C$5:$C$322),0),"notfound")</f>
        <v>289</v>
      </c>
      <c r="AM513" s="12">
        <f>IF($AL513="notfound",IFERROR(INDEX(Queue_Subname_list!$D$2:$D$594,MATCH($AI513,Queue_Subname_list!$A$2:$A$594,0),1),"not found"),0)</f>
        <v>0</v>
      </c>
      <c r="AN513" s="12">
        <f>IF($AL513="notfound",IFERROR(INDEX(Queue_Subname_list!$E$2:$E$594,MATCH($AI513,Queue_Subname_list!$A$2:$A$594,0),1),"not found"),0)</f>
        <v>0</v>
      </c>
      <c r="AO513" s="12" t="str" cm="1">
        <f t="array" ref="AO513">IF(AM513=0, "N/A",IFERROR(MATCH(1,($AM513=Substation_Info!$B$5:$B$322)*($AN513=Substation_Info!$C$5:$C$322),0),"notfound"))</f>
        <v>N/A</v>
      </c>
      <c r="AP513" s="12">
        <f t="shared" si="40"/>
        <v>1</v>
      </c>
      <c r="AQ513" s="11">
        <v>45809.291666666701</v>
      </c>
      <c r="AR513" s="11">
        <v>46731.333333333299</v>
      </c>
      <c r="AS513" s="10" t="s">
        <v>82</v>
      </c>
      <c r="AT513" s="10"/>
      <c r="AU513" s="10"/>
      <c r="AV513" s="10" t="s">
        <v>82</v>
      </c>
      <c r="AW513" s="10"/>
    </row>
    <row r="514" spans="1:49" s="26" customFormat="1" ht="25" x14ac:dyDescent="0.25">
      <c r="A514" s="32" t="s">
        <v>1065</v>
      </c>
      <c r="B514" s="10">
        <v>2149</v>
      </c>
      <c r="C514" s="11">
        <v>44295</v>
      </c>
      <c r="D514" s="11">
        <v>44301.291666666701</v>
      </c>
      <c r="E514" s="10" t="s">
        <v>49</v>
      </c>
      <c r="F514" s="10" t="s">
        <v>585</v>
      </c>
      <c r="G514" s="10" t="s">
        <v>63</v>
      </c>
      <c r="H514" s="10" t="s">
        <v>74</v>
      </c>
      <c r="I514" s="10"/>
      <c r="J514" s="10" t="s">
        <v>70</v>
      </c>
      <c r="K514" s="10" t="s">
        <v>75</v>
      </c>
      <c r="L514" s="10"/>
      <c r="M514" s="10">
        <v>515.08000000000004</v>
      </c>
      <c r="N514" s="10">
        <v>508.56</v>
      </c>
      <c r="O514" s="10"/>
      <c r="P514" s="10">
        <v>500</v>
      </c>
      <c r="Q514" s="10" t="s">
        <v>65</v>
      </c>
      <c r="R514" s="10" t="s">
        <v>53</v>
      </c>
      <c r="S514" s="10" t="str" cm="1">
        <f t="array" ref="S514">IFERROR(INDEX(Queue_Subname_list!$K$3:$K$22,MATCH(1,($J514=Queue_Subname_list!$L$3:$L$22)*($K514=Queue_Subname_list!$M$3:$M$22)*($L514=Queue_Subname_list!$N$3:$N$22),0)),"Other")</f>
        <v>Solar-Hybrid</v>
      </c>
      <c r="T514" s="10">
        <f>IF(J514=Queue_Subname_list!$L$9,MIN(M514,P514),0)+IF(K514=Queue_Subname_list!$L$9,MIN(N514,P514),0)+IF(L514=Queue_Subname_list!$L$9,MIN(O514,P514),0)</f>
        <v>500</v>
      </c>
      <c r="U514" s="10">
        <f>IF(J514=Queue_Subname_list!$L$4,MIN(M514,P514),0)+IF(K514=Queue_Subname_list!$L$4,MIN(N514,P514),0)+IF(L514=Queue_Subname_list!$L$4,MIN(O514,P514),0)</f>
        <v>0</v>
      </c>
      <c r="V514" s="10">
        <f>IF(Q514="Energy Only",0,IF(S514="Wind Turbine",MIN(U514,P514),IF(OR(S514="Wind-Hybrid", S514="Wind-Solar-Hybrid"),MIN(MAX(P514-T514,0)/INDEX(Queue_Subname_list!$R$6:$T$6,1,MATCH(AH514,Queue_Subname_list!$R$4:$T$4,0)),U514),0)))</f>
        <v>0</v>
      </c>
      <c r="W514" s="10">
        <f t="shared" si="36"/>
        <v>0</v>
      </c>
      <c r="X514" s="10">
        <f>IF(AND(S514="Offshore Wind",OR(Q514="Full Capacity",Q514="Partial Capacity")),IF(J514=Queue_Subname_list!$L$5,M514,0)+IF(K514=Queue_Subname_list!$L$5,N514,0),0)</f>
        <v>0</v>
      </c>
      <c r="Y514" s="10">
        <f>IF(AND(S514="Offshore Wind",Q514="Energy Only"),IF(J514=Queue_Subname_list!$L$5,M514,0)+IF(K514=Queue_Subname_list!$L$5,N514,0),0)</f>
        <v>0</v>
      </c>
      <c r="Z514" s="10">
        <f>IF(J514=Queue_Subname_list!$L$8,MIN(M514,P514),0)+IF(K514=Queue_Subname_list!$L$8,MIN(N514,P514),0)+IF(L514=Queue_Subname_list!$L$8,MIN(O514,P514),0)</f>
        <v>500</v>
      </c>
      <c r="AA514" s="10">
        <f>IF(Q514="Energy Only",0,IF(S514="Solar",MIN(Z514,P514),IF(S514="Solar-Hybrid",MIN(MAX(P514-T514,0)/INDEX(Queue_Subname_list!$R$5:$T$5,1,MATCH(AH514,Queue_Subname_list!$R$4:$T$4,0)),MAX(P514-T514*0.5,0)/INDEX(Queue_Subname_list!$U$5:$W$5,1,MATCH(AH514,Queue_Subname_list!$U$4:$W$4,0)),Z514),0)))</f>
        <v>0</v>
      </c>
      <c r="AB514" s="10">
        <f t="shared" si="37"/>
        <v>500</v>
      </c>
      <c r="AC514" s="10">
        <f>IF(J514=Queue_Subname_list!$L$3,MIN(M514,P514),0)+IF(K514=Queue_Subname_list!$L$3,MIN(N514,P514),0)+IF(L514=Queue_Subname_list!$L$3,MIN(O514,P514),0)</f>
        <v>0</v>
      </c>
      <c r="AD514" s="10">
        <f t="shared" si="38"/>
        <v>0</v>
      </c>
      <c r="AE514" s="10" t="s">
        <v>553</v>
      </c>
      <c r="AF514" s="10" t="s">
        <v>55</v>
      </c>
      <c r="AG514" s="10" t="s">
        <v>163</v>
      </c>
      <c r="AH514" s="10" t="str">
        <f t="shared" si="39"/>
        <v>SCE</v>
      </c>
      <c r="AI514" s="12" t="s">
        <v>1066</v>
      </c>
      <c r="AJ514" s="12" t="str">
        <f>IFERROR(INDEX(Queue_Subname_list!$B$2:$B$598,MATCH($AI514,Queue_Subname_list!$A$2:$A$598,0),1),"not found")</f>
        <v>Trout Canyon (fka Crazy Eyes)</v>
      </c>
      <c r="AK514" s="12">
        <f>IFERROR(INDEX(Queue_Subname_list!$C$2:$C$598,MATCH($AI514,Queue_Subname_list!$A$2:$A$598,0),1),"not found")</f>
        <v>230</v>
      </c>
      <c r="AL514" s="12" cm="1">
        <f t="array" ref="AL514">IFERROR(MATCH(1,($AJ514=Substation_Info!$B$5:$B$322)*($AK514=Substation_Info!$C$5:$C$322),0),"notfound")</f>
        <v>289</v>
      </c>
      <c r="AM514" s="12">
        <f>IF($AL514="notfound",IFERROR(INDEX(Queue_Subname_list!$D$2:$D$594,MATCH($AI514,Queue_Subname_list!$A$2:$A$594,0),1),"not found"),0)</f>
        <v>0</v>
      </c>
      <c r="AN514" s="12">
        <f>IF($AL514="notfound",IFERROR(INDEX(Queue_Subname_list!$E$2:$E$594,MATCH($AI514,Queue_Subname_list!$A$2:$A$594,0),1),"not found"),0)</f>
        <v>0</v>
      </c>
      <c r="AO514" s="12" t="str" cm="1">
        <f t="array" ref="AO514">IF(AM514=0, "N/A",IFERROR(MATCH(1,($AM514=Substation_Info!$B$5:$B$322)*($AN514=Substation_Info!$C$5:$C$322),0),"notfound"))</f>
        <v>N/A</v>
      </c>
      <c r="AP514" s="12">
        <f t="shared" si="40"/>
        <v>1</v>
      </c>
      <c r="AQ514" s="11">
        <v>45991.333333333299</v>
      </c>
      <c r="AR514" s="11">
        <v>45991.333333333299</v>
      </c>
      <c r="AS514" s="10" t="s">
        <v>82</v>
      </c>
      <c r="AT514" s="10"/>
      <c r="AU514" s="10"/>
      <c r="AV514" s="10" t="s">
        <v>82</v>
      </c>
      <c r="AW514" s="10"/>
    </row>
    <row r="515" spans="1:49" s="26" customFormat="1" ht="25" x14ac:dyDescent="0.25">
      <c r="A515" s="32" t="s">
        <v>1067</v>
      </c>
      <c r="B515" s="10">
        <v>2150</v>
      </c>
      <c r="C515" s="11">
        <v>44300</v>
      </c>
      <c r="D515" s="11">
        <v>44301.291666666701</v>
      </c>
      <c r="E515" s="10" t="s">
        <v>49</v>
      </c>
      <c r="F515" s="10" t="s">
        <v>585</v>
      </c>
      <c r="G515" s="10" t="s">
        <v>74</v>
      </c>
      <c r="H515" s="10" t="s">
        <v>63</v>
      </c>
      <c r="I515" s="10"/>
      <c r="J515" s="10" t="s">
        <v>75</v>
      </c>
      <c r="K515" s="10" t="s">
        <v>70</v>
      </c>
      <c r="L515" s="10"/>
      <c r="M515" s="10">
        <v>307</v>
      </c>
      <c r="N515" s="10">
        <v>307</v>
      </c>
      <c r="O515" s="10"/>
      <c r="P515" s="10">
        <v>300</v>
      </c>
      <c r="Q515" s="10" t="s">
        <v>65</v>
      </c>
      <c r="R515" s="10" t="s">
        <v>53</v>
      </c>
      <c r="S515" s="10" t="str" cm="1">
        <f t="array" ref="S515">IFERROR(INDEX(Queue_Subname_list!$K$3:$K$22,MATCH(1,($J515=Queue_Subname_list!$L$3:$L$22)*($K515=Queue_Subname_list!$M$3:$M$22)*($L515=Queue_Subname_list!$N$3:$N$22),0)),"Other")</f>
        <v>Solar-Hybrid</v>
      </c>
      <c r="T515" s="10">
        <f>IF(J515=Queue_Subname_list!$L$9,MIN(M515,P515),0)+IF(K515=Queue_Subname_list!$L$9,MIN(N515,P515),0)+IF(L515=Queue_Subname_list!$L$9,MIN(O515,P515),0)</f>
        <v>300</v>
      </c>
      <c r="U515" s="10">
        <f>IF(J515=Queue_Subname_list!$L$4,MIN(M515,P515),0)+IF(K515=Queue_Subname_list!$L$4,MIN(N515,P515),0)+IF(L515=Queue_Subname_list!$L$4,MIN(O515,P515),0)</f>
        <v>0</v>
      </c>
      <c r="V515" s="10">
        <f>IF(Q515="Energy Only",0,IF(S515="Wind Turbine",MIN(U515,P515),IF(OR(S515="Wind-Hybrid", S515="Wind-Solar-Hybrid"),MIN(MAX(P515-T515,0)/INDEX(Queue_Subname_list!$R$6:$T$6,1,MATCH(AH515,Queue_Subname_list!$R$4:$T$4,0)),U515),0)))</f>
        <v>0</v>
      </c>
      <c r="W515" s="10">
        <f t="shared" si="36"/>
        <v>0</v>
      </c>
      <c r="X515" s="10">
        <f>IF(AND(S515="Offshore Wind",OR(Q515="Full Capacity",Q515="Partial Capacity")),IF(J515=Queue_Subname_list!$L$5,M515,0)+IF(K515=Queue_Subname_list!$L$5,N515,0),0)</f>
        <v>0</v>
      </c>
      <c r="Y515" s="10">
        <f>IF(AND(S515="Offshore Wind",Q515="Energy Only"),IF(J515=Queue_Subname_list!$L$5,M515,0)+IF(K515=Queue_Subname_list!$L$5,N515,0),0)</f>
        <v>0</v>
      </c>
      <c r="Z515" s="10">
        <f>IF(J515=Queue_Subname_list!$L$8,MIN(M515,P515),0)+IF(K515=Queue_Subname_list!$L$8,MIN(N515,P515),0)+IF(L515=Queue_Subname_list!$L$8,MIN(O515,P515),0)</f>
        <v>300</v>
      </c>
      <c r="AA515" s="10">
        <f>IF(Q515="Energy Only",0,IF(S515="Solar",MIN(Z515,P515),IF(S515="Solar-Hybrid",MIN(MAX(P515-T515,0)/INDEX(Queue_Subname_list!$R$5:$T$5,1,MATCH(AH515,Queue_Subname_list!$R$4:$T$4,0)),MAX(P515-T515*0.5,0)/INDEX(Queue_Subname_list!$U$5:$W$5,1,MATCH(AH515,Queue_Subname_list!$U$4:$W$4,0)),Z515),0)))</f>
        <v>0</v>
      </c>
      <c r="AB515" s="10">
        <f t="shared" si="37"/>
        <v>300</v>
      </c>
      <c r="AC515" s="10">
        <f>IF(J515=Queue_Subname_list!$L$3,MIN(M515,P515),0)+IF(K515=Queue_Subname_list!$L$3,MIN(N515,P515),0)+IF(L515=Queue_Subname_list!$L$3,MIN(O515,P515),0)</f>
        <v>0</v>
      </c>
      <c r="AD515" s="10">
        <f t="shared" si="38"/>
        <v>0</v>
      </c>
      <c r="AE515" s="10" t="s">
        <v>96</v>
      </c>
      <c r="AF515" s="10" t="s">
        <v>97</v>
      </c>
      <c r="AG515" s="10" t="s">
        <v>163</v>
      </c>
      <c r="AH515" s="10" t="str">
        <f t="shared" si="39"/>
        <v>SCE</v>
      </c>
      <c r="AI515" s="12" t="s">
        <v>1066</v>
      </c>
      <c r="AJ515" s="12" t="str">
        <f>IFERROR(INDEX(Queue_Subname_list!$B$2:$B$598,MATCH($AI515,Queue_Subname_list!$A$2:$A$598,0),1),"not found")</f>
        <v>Trout Canyon (fka Crazy Eyes)</v>
      </c>
      <c r="AK515" s="12">
        <f>IFERROR(INDEX(Queue_Subname_list!$C$2:$C$598,MATCH($AI515,Queue_Subname_list!$A$2:$A$598,0),1),"not found")</f>
        <v>230</v>
      </c>
      <c r="AL515" s="12" cm="1">
        <f t="array" ref="AL515">IFERROR(MATCH(1,($AJ515=Substation_Info!$B$5:$B$322)*($AK515=Substation_Info!$C$5:$C$322),0),"notfound")</f>
        <v>289</v>
      </c>
      <c r="AM515" s="12">
        <f>IF($AL515="notfound",IFERROR(INDEX(Queue_Subname_list!$D$2:$D$594,MATCH($AI515,Queue_Subname_list!$A$2:$A$594,0),1),"not found"),0)</f>
        <v>0</v>
      </c>
      <c r="AN515" s="12">
        <f>IF($AL515="notfound",IFERROR(INDEX(Queue_Subname_list!$E$2:$E$594,MATCH($AI515,Queue_Subname_list!$A$2:$A$594,0),1),"not found"),0)</f>
        <v>0</v>
      </c>
      <c r="AO515" s="12" t="str" cm="1">
        <f t="array" ref="AO515">IF(AM515=0, "N/A",IFERROR(MATCH(1,($AM515=Substation_Info!$B$5:$B$322)*($AN515=Substation_Info!$C$5:$C$322),0),"notfound"))</f>
        <v>N/A</v>
      </c>
      <c r="AP515" s="12">
        <f t="shared" si="40"/>
        <v>1</v>
      </c>
      <c r="AQ515" s="11">
        <v>45536.291666666701</v>
      </c>
      <c r="AR515" s="11">
        <v>45901.291666666701</v>
      </c>
      <c r="AS515" s="10" t="s">
        <v>82</v>
      </c>
      <c r="AT515" s="10"/>
      <c r="AU515" s="10"/>
      <c r="AV515" s="10" t="s">
        <v>82</v>
      </c>
      <c r="AW515" s="10"/>
    </row>
    <row r="516" spans="1:49" s="26" customFormat="1" ht="25" x14ac:dyDescent="0.25">
      <c r="A516" s="32" t="s">
        <v>1068</v>
      </c>
      <c r="B516" s="10">
        <v>2151</v>
      </c>
      <c r="C516" s="11">
        <v>44300</v>
      </c>
      <c r="D516" s="11">
        <v>44301.291666666701</v>
      </c>
      <c r="E516" s="10" t="s">
        <v>49</v>
      </c>
      <c r="F516" s="10" t="s">
        <v>585</v>
      </c>
      <c r="G516" s="10" t="s">
        <v>63</v>
      </c>
      <c r="H516" s="10" t="s">
        <v>51</v>
      </c>
      <c r="I516" s="10"/>
      <c r="J516" s="10" t="s">
        <v>70</v>
      </c>
      <c r="K516" s="10" t="s">
        <v>51</v>
      </c>
      <c r="L516" s="10"/>
      <c r="M516" s="10">
        <v>510.17849999999999</v>
      </c>
      <c r="N516" s="10">
        <v>1156.0999999999999</v>
      </c>
      <c r="O516" s="10"/>
      <c r="P516" s="10">
        <v>1050</v>
      </c>
      <c r="Q516" s="10" t="s">
        <v>65</v>
      </c>
      <c r="R516" s="10" t="s">
        <v>53</v>
      </c>
      <c r="S516" s="10" t="str" cm="1">
        <f t="array" ref="S516">IFERROR(INDEX(Queue_Subname_list!$K$3:$K$22,MATCH(1,($J516=Queue_Subname_list!$L$3:$L$22)*($K516=Queue_Subname_list!$M$3:$M$22)*($L516=Queue_Subname_list!$N$3:$N$22),0)),"Other")</f>
        <v>Wind-Hybrid</v>
      </c>
      <c r="T516" s="10">
        <f>IF(J516=Queue_Subname_list!$L$9,MIN(M516,P516),0)+IF(K516=Queue_Subname_list!$L$9,MIN(N516,P516),0)+IF(L516=Queue_Subname_list!$L$9,MIN(O516,P516),0)</f>
        <v>510.17849999999999</v>
      </c>
      <c r="U516" s="10">
        <f>IF(J516=Queue_Subname_list!$L$4,MIN(M516,P516),0)+IF(K516=Queue_Subname_list!$L$4,MIN(N516,P516),0)+IF(L516=Queue_Subname_list!$L$4,MIN(O516,P516),0)</f>
        <v>1050</v>
      </c>
      <c r="V516" s="10">
        <f>IF(Q516="Energy Only",0,IF(S516="Wind Turbine",MIN(U516,P516),IF(OR(S516="Wind-Hybrid", S516="Wind-Solar-Hybrid"),MIN(MAX(P516-T516,0)/INDEX(Queue_Subname_list!$R$6:$T$6,1,MATCH(AH516,Queue_Subname_list!$R$4:$T$4,0)),U516),0)))</f>
        <v>969.15888689407529</v>
      </c>
      <c r="W516" s="10">
        <f t="shared" si="36"/>
        <v>80.841113105924705</v>
      </c>
      <c r="X516" s="10">
        <f>IF(AND(S516="Offshore Wind",OR(Q516="Full Capacity",Q516="Partial Capacity")),IF(J516=Queue_Subname_list!$L$5,M516,0)+IF(K516=Queue_Subname_list!$L$5,N516,0),0)</f>
        <v>0</v>
      </c>
      <c r="Y516" s="10">
        <f>IF(AND(S516="Offshore Wind",Q516="Energy Only"),IF(J516=Queue_Subname_list!$L$5,M516,0)+IF(K516=Queue_Subname_list!$L$5,N516,0),0)</f>
        <v>0</v>
      </c>
      <c r="Z516" s="10">
        <f>IF(J516=Queue_Subname_list!$L$8,MIN(M516,P516),0)+IF(K516=Queue_Subname_list!$L$8,MIN(N516,P516),0)+IF(L516=Queue_Subname_list!$L$8,MIN(O516,P516),0)</f>
        <v>0</v>
      </c>
      <c r="AA516" s="10">
        <f>IF(Q516="Energy Only",0,IF(S516="Solar",MIN(Z516,P516),IF(S516="Solar-Hybrid",MIN(MAX(P516-T516,0)/INDEX(Queue_Subname_list!$R$5:$T$5,1,MATCH(AH516,Queue_Subname_list!$R$4:$T$4,0)),MAX(P516-T516*0.5,0)/INDEX(Queue_Subname_list!$U$5:$W$5,1,MATCH(AH516,Queue_Subname_list!$U$4:$W$4,0)),Z516),0)))</f>
        <v>0</v>
      </c>
      <c r="AB516" s="10">
        <f t="shared" si="37"/>
        <v>0</v>
      </c>
      <c r="AC516" s="10">
        <f>IF(J516=Queue_Subname_list!$L$3,MIN(M516,P516),0)+IF(K516=Queue_Subname_list!$L$3,MIN(N516,P516),0)+IF(L516=Queue_Subname_list!$L$3,MIN(O516,P516),0)</f>
        <v>0</v>
      </c>
      <c r="AD516" s="10">
        <f t="shared" si="38"/>
        <v>0</v>
      </c>
      <c r="AE516" s="10" t="s">
        <v>1069</v>
      </c>
      <c r="AF516" s="10" t="s">
        <v>1070</v>
      </c>
      <c r="AG516" s="10" t="s">
        <v>1071</v>
      </c>
      <c r="AH516" s="10" t="str">
        <f t="shared" si="39"/>
        <v>SCE</v>
      </c>
      <c r="AI516" s="12" t="s">
        <v>1072</v>
      </c>
      <c r="AJ516" s="12" t="str">
        <f>IFERROR(INDEX(Queue_Subname_list!$B$2:$B$598,MATCH($AI516,Queue_Subname_list!$A$2:$A$598,0),1),"not found")</f>
        <v>Eldorado</v>
      </c>
      <c r="AK516" s="12">
        <f>IFERROR(INDEX(Queue_Subname_list!$C$2:$C$598,MATCH($AI516,Queue_Subname_list!$A$2:$A$598,0),1),"not found")</f>
        <v>500</v>
      </c>
      <c r="AL516" s="12" cm="1">
        <f t="array" ref="AL516">IFERROR(MATCH(1,($AJ516=Substation_Info!$B$5:$B$322)*($AK516=Substation_Info!$C$5:$C$322),0),"notfound")</f>
        <v>75</v>
      </c>
      <c r="AM516" s="12">
        <f>IF($AL516="notfound",IFERROR(INDEX(Queue_Subname_list!$D$2:$D$594,MATCH($AI516,Queue_Subname_list!$A$2:$A$594,0),1),"not found"),0)</f>
        <v>0</v>
      </c>
      <c r="AN516" s="12">
        <f>IF($AL516="notfound",IFERROR(INDEX(Queue_Subname_list!$E$2:$E$594,MATCH($AI516,Queue_Subname_list!$A$2:$A$594,0),1),"not found"),0)</f>
        <v>0</v>
      </c>
      <c r="AO516" s="12" t="str" cm="1">
        <f t="array" ref="AO516">IF(AM516=0, "N/A",IFERROR(MATCH(1,($AM516=Substation_Info!$B$5:$B$322)*($AN516=Substation_Info!$C$5:$C$322),0),"notfound"))</f>
        <v>N/A</v>
      </c>
      <c r="AP516" s="12">
        <f t="shared" si="40"/>
        <v>1</v>
      </c>
      <c r="AQ516" s="11">
        <v>45444.291666666701</v>
      </c>
      <c r="AR516" s="11">
        <v>45992.333333333299</v>
      </c>
      <c r="AS516" s="10" t="s">
        <v>82</v>
      </c>
      <c r="AT516" s="10"/>
      <c r="AU516" s="10"/>
      <c r="AV516" s="10" t="s">
        <v>82</v>
      </c>
      <c r="AW516" s="10"/>
    </row>
    <row r="517" spans="1:49" s="26" customFormat="1" ht="25" x14ac:dyDescent="0.25">
      <c r="A517" s="32" t="s">
        <v>1073</v>
      </c>
      <c r="B517" s="10">
        <v>2152</v>
      </c>
      <c r="C517" s="11">
        <v>44300</v>
      </c>
      <c r="D517" s="11">
        <v>44301.291666666701</v>
      </c>
      <c r="E517" s="10" t="s">
        <v>49</v>
      </c>
      <c r="F517" s="10" t="s">
        <v>585</v>
      </c>
      <c r="G517" s="10" t="s">
        <v>63</v>
      </c>
      <c r="H517" s="10" t="s">
        <v>51</v>
      </c>
      <c r="I517" s="10"/>
      <c r="J517" s="10" t="s">
        <v>70</v>
      </c>
      <c r="K517" s="10" t="s">
        <v>51</v>
      </c>
      <c r="L517" s="10"/>
      <c r="M517" s="10">
        <v>520</v>
      </c>
      <c r="N517" s="10">
        <v>836.28</v>
      </c>
      <c r="O517" s="10"/>
      <c r="P517" s="10">
        <v>800</v>
      </c>
      <c r="Q517" s="10" t="s">
        <v>65</v>
      </c>
      <c r="R517" s="10" t="s">
        <v>53</v>
      </c>
      <c r="S517" s="10" t="str" cm="1">
        <f t="array" ref="S517">IFERROR(INDEX(Queue_Subname_list!$K$3:$K$22,MATCH(1,($J517=Queue_Subname_list!$L$3:$L$22)*($K517=Queue_Subname_list!$M$3:$M$22)*($L517=Queue_Subname_list!$N$3:$N$22),0)),"Other")</f>
        <v>Wind-Hybrid</v>
      </c>
      <c r="T517" s="10">
        <f>IF(J517=Queue_Subname_list!$L$9,MIN(M517,P517),0)+IF(K517=Queue_Subname_list!$L$9,MIN(N517,P517),0)+IF(L517=Queue_Subname_list!$L$9,MIN(O517,P517),0)</f>
        <v>520</v>
      </c>
      <c r="U517" s="10">
        <f>IF(J517=Queue_Subname_list!$L$4,MIN(M517,P517),0)+IF(K517=Queue_Subname_list!$L$4,MIN(N517,P517),0)+IF(L517=Queue_Subname_list!$L$4,MIN(O517,P517),0)</f>
        <v>800</v>
      </c>
      <c r="V517" s="10">
        <f>IF(Q517="Energy Only",0,IF(S517="Wind Turbine",MIN(U517,P517),IF(OR(S517="Wind-Hybrid", S517="Wind-Solar-Hybrid"),MIN(MAX(P517-T517,0)/INDEX(Queue_Subname_list!$R$6:$T$6,1,MATCH(AH517,Queue_Subname_list!$R$4:$T$4,0)),U517),0)))</f>
        <v>502.69299820466784</v>
      </c>
      <c r="W517" s="10">
        <f t="shared" ref="W517:W550" si="41">U517-V517</f>
        <v>297.30700179533216</v>
      </c>
      <c r="X517" s="10">
        <f>IF(AND(S517="Offshore Wind",OR(Q517="Full Capacity",Q517="Partial Capacity")),IF(J517=Queue_Subname_list!$L$5,M517,0)+IF(K517=Queue_Subname_list!$L$5,N517,0),0)</f>
        <v>0</v>
      </c>
      <c r="Y517" s="10">
        <f>IF(AND(S517="Offshore Wind",Q517="Energy Only"),IF(J517=Queue_Subname_list!$L$5,M517,0)+IF(K517=Queue_Subname_list!$L$5,N517,0),0)</f>
        <v>0</v>
      </c>
      <c r="Z517" s="10">
        <f>IF(J517=Queue_Subname_list!$L$8,MIN(M517,P517),0)+IF(K517=Queue_Subname_list!$L$8,MIN(N517,P517),0)+IF(L517=Queue_Subname_list!$L$8,MIN(O517,P517),0)</f>
        <v>0</v>
      </c>
      <c r="AA517" s="10">
        <f>IF(Q517="Energy Only",0,IF(S517="Solar",MIN(Z517,P517),IF(S517="Solar-Hybrid",MIN(MAX(P517-T517,0)/INDEX(Queue_Subname_list!$R$5:$T$5,1,MATCH(AH517,Queue_Subname_list!$R$4:$T$4,0)),MAX(P517-T517*0.5,0)/INDEX(Queue_Subname_list!$U$5:$W$5,1,MATCH(AH517,Queue_Subname_list!$U$4:$W$4,0)),Z517),0)))</f>
        <v>0</v>
      </c>
      <c r="AB517" s="10">
        <f t="shared" ref="AB517:AB550" si="42">Z517-AA517</f>
        <v>0</v>
      </c>
      <c r="AC517" s="10">
        <f>IF(J517=Queue_Subname_list!$L$3,MIN(M517,P517),0)+IF(K517=Queue_Subname_list!$L$3,MIN(N517,P517),0)+IF(L517=Queue_Subname_list!$L$3,MIN(O517,P517),0)</f>
        <v>0</v>
      </c>
      <c r="AD517" s="10">
        <f t="shared" ref="AD517:AD550" si="43">IF(S517="LDES",P517,0)</f>
        <v>0</v>
      </c>
      <c r="AE517" s="10" t="s">
        <v>1074</v>
      </c>
      <c r="AF517" s="10" t="s">
        <v>1070</v>
      </c>
      <c r="AG517" s="10" t="s">
        <v>1071</v>
      </c>
      <c r="AH517" s="10" t="str">
        <f t="shared" ref="AH517:AH550" si="44">IF(OR(AG517="SDGE",AG517="SCE",AG517="PGAE"),AG517,"SCE")</f>
        <v>SCE</v>
      </c>
      <c r="AI517" s="12" t="s">
        <v>1072</v>
      </c>
      <c r="AJ517" s="12" t="str">
        <f>IFERROR(INDEX(Queue_Subname_list!$B$2:$B$598,MATCH($AI517,Queue_Subname_list!$A$2:$A$598,0),1),"not found")</f>
        <v>Eldorado</v>
      </c>
      <c r="AK517" s="12">
        <f>IFERROR(INDEX(Queue_Subname_list!$C$2:$C$598,MATCH($AI517,Queue_Subname_list!$A$2:$A$598,0),1),"not found")</f>
        <v>500</v>
      </c>
      <c r="AL517" s="12" cm="1">
        <f t="array" ref="AL517">IFERROR(MATCH(1,($AJ517=Substation_Info!$B$5:$B$322)*($AK517=Substation_Info!$C$5:$C$322),0),"notfound")</f>
        <v>75</v>
      </c>
      <c r="AM517" s="12">
        <f>IF($AL517="notfound",IFERROR(INDEX(Queue_Subname_list!$D$2:$D$594,MATCH($AI517,Queue_Subname_list!$A$2:$A$594,0),1),"not found"),0)</f>
        <v>0</v>
      </c>
      <c r="AN517" s="12">
        <f>IF($AL517="notfound",IFERROR(INDEX(Queue_Subname_list!$E$2:$E$594,MATCH($AI517,Queue_Subname_list!$A$2:$A$594,0),1),"not found"),0)</f>
        <v>0</v>
      </c>
      <c r="AO517" s="12" t="str" cm="1">
        <f t="array" ref="AO517">IF(AM517=0, "N/A",IFERROR(MATCH(1,($AM517=Substation_Info!$B$5:$B$322)*($AN517=Substation_Info!$C$5:$C$322),0),"notfound"))</f>
        <v>N/A</v>
      </c>
      <c r="AP517" s="12">
        <f t="shared" ref="AP517:AP550" si="45">IF(AND(AL517="notfound",OR(AO517="not found",AO517="N/A"))=TRUE,0,1)</f>
        <v>1</v>
      </c>
      <c r="AQ517" s="11">
        <v>45809.291666666701</v>
      </c>
      <c r="AR517" s="11">
        <v>46357.333333333299</v>
      </c>
      <c r="AS517" s="10" t="s">
        <v>82</v>
      </c>
      <c r="AT517" s="10"/>
      <c r="AU517" s="10"/>
      <c r="AV517" s="10" t="s">
        <v>82</v>
      </c>
      <c r="AW517" s="10"/>
    </row>
    <row r="518" spans="1:49" s="26" customFormat="1" ht="25" x14ac:dyDescent="0.25">
      <c r="A518" s="32" t="s">
        <v>1075</v>
      </c>
      <c r="B518" s="10">
        <v>2153</v>
      </c>
      <c r="C518" s="11">
        <v>44278</v>
      </c>
      <c r="D518" s="11">
        <v>44301.291666666701</v>
      </c>
      <c r="E518" s="10" t="s">
        <v>49</v>
      </c>
      <c r="F518" s="10" t="s">
        <v>585</v>
      </c>
      <c r="G518" s="10" t="s">
        <v>63</v>
      </c>
      <c r="H518" s="10"/>
      <c r="I518" s="10"/>
      <c r="J518" s="10" t="s">
        <v>70</v>
      </c>
      <c r="K518" s="10"/>
      <c r="L518" s="10"/>
      <c r="M518" s="10">
        <v>213.5487</v>
      </c>
      <c r="N518" s="10"/>
      <c r="O518" s="10"/>
      <c r="P518" s="10">
        <v>200</v>
      </c>
      <c r="Q518" s="10" t="s">
        <v>65</v>
      </c>
      <c r="R518" s="10"/>
      <c r="S518" s="10" t="str" cm="1">
        <f t="array" ref="S518">IFERROR(INDEX(Queue_Subname_list!$K$3:$K$22,MATCH(1,($J518=Queue_Subname_list!$L$3:$L$22)*($K518=Queue_Subname_list!$M$3:$M$22)*($L518=Queue_Subname_list!$N$3:$N$22),0)),"Other")</f>
        <v>Battery</v>
      </c>
      <c r="T518" s="10">
        <f>IF(J518=Queue_Subname_list!$L$9,MIN(M518,P518),0)+IF(K518=Queue_Subname_list!$L$9,MIN(N518,P518),0)+IF(L518=Queue_Subname_list!$L$9,MIN(O518,P518),0)</f>
        <v>200</v>
      </c>
      <c r="U518" s="10">
        <f>IF(J518=Queue_Subname_list!$L$4,MIN(M518,P518),0)+IF(K518=Queue_Subname_list!$L$4,MIN(N518,P518),0)+IF(L518=Queue_Subname_list!$L$4,MIN(O518,P518),0)</f>
        <v>0</v>
      </c>
      <c r="V518" s="10">
        <f>IF(Q518="Energy Only",0,IF(S518="Wind Turbine",MIN(U518,P518),IF(OR(S518="Wind-Hybrid", S518="Wind-Solar-Hybrid"),MIN(MAX(P518-T518,0)/INDEX(Queue_Subname_list!$R$6:$T$6,1,MATCH(AH518,Queue_Subname_list!$R$4:$T$4,0)),U518),0)))</f>
        <v>0</v>
      </c>
      <c r="W518" s="10">
        <f t="shared" si="41"/>
        <v>0</v>
      </c>
      <c r="X518" s="10">
        <f>IF(AND(S518="Offshore Wind",OR(Q518="Full Capacity",Q518="Partial Capacity")),IF(J518=Queue_Subname_list!$L$5,M518,0)+IF(K518=Queue_Subname_list!$L$5,N518,0),0)</f>
        <v>0</v>
      </c>
      <c r="Y518" s="10">
        <f>IF(AND(S518="Offshore Wind",Q518="Energy Only"),IF(J518=Queue_Subname_list!$L$5,M518,0)+IF(K518=Queue_Subname_list!$L$5,N518,0),0)</f>
        <v>0</v>
      </c>
      <c r="Z518" s="10">
        <f>IF(J518=Queue_Subname_list!$L$8,MIN(M518,P518),0)+IF(K518=Queue_Subname_list!$L$8,MIN(N518,P518),0)+IF(L518=Queue_Subname_list!$L$8,MIN(O518,P518),0)</f>
        <v>0</v>
      </c>
      <c r="AA518" s="10">
        <f>IF(Q518="Energy Only",0,IF(S518="Solar",MIN(Z518,P518),IF(S518="Solar-Hybrid",MIN(MAX(P518-T518,0)/INDEX(Queue_Subname_list!$R$5:$T$5,1,MATCH(AH518,Queue_Subname_list!$R$4:$T$4,0)),MAX(P518-T518*0.5,0)/INDEX(Queue_Subname_list!$U$5:$W$5,1,MATCH(AH518,Queue_Subname_list!$U$4:$W$4,0)),Z518),0)))</f>
        <v>0</v>
      </c>
      <c r="AB518" s="10">
        <f t="shared" si="42"/>
        <v>0</v>
      </c>
      <c r="AC518" s="10">
        <f>IF(J518=Queue_Subname_list!$L$3,MIN(M518,P518),0)+IF(K518=Queue_Subname_list!$L$3,MIN(N518,P518),0)+IF(L518=Queue_Subname_list!$L$3,MIN(O518,P518),0)</f>
        <v>0</v>
      </c>
      <c r="AD518" s="10">
        <f t="shared" si="43"/>
        <v>0</v>
      </c>
      <c r="AE518" s="10" t="s">
        <v>1076</v>
      </c>
      <c r="AF518" s="10" t="s">
        <v>55</v>
      </c>
      <c r="AG518" s="10" t="s">
        <v>56</v>
      </c>
      <c r="AH518" s="10" t="str">
        <f t="shared" si="44"/>
        <v>SDGE</v>
      </c>
      <c r="AI518" s="12" t="s">
        <v>466</v>
      </c>
      <c r="AJ518" s="12" t="str">
        <f>IFERROR(INDEX(Queue_Subname_list!$B$2:$B$598,MATCH($AI518,Queue_Subname_list!$A$2:$A$598,0),1),"not found")</f>
        <v>Silvergate</v>
      </c>
      <c r="AK518" s="12">
        <f>IFERROR(INDEX(Queue_Subname_list!$C$2:$C$598,MATCH($AI518,Queue_Subname_list!$A$2:$A$598,0),1),"not found")</f>
        <v>230</v>
      </c>
      <c r="AL518" s="12" cm="1">
        <f t="array" ref="AL518">IFERROR(MATCH(1,($AJ518=Substation_Info!$B$5:$B$322)*($AK518=Substation_Info!$C$5:$C$322),0),"notfound")</f>
        <v>260</v>
      </c>
      <c r="AM518" s="12">
        <f>IF($AL518="notfound",IFERROR(INDEX(Queue_Subname_list!$D$2:$D$594,MATCH($AI518,Queue_Subname_list!$A$2:$A$594,0),1),"not found"),0)</f>
        <v>0</v>
      </c>
      <c r="AN518" s="12">
        <f>IF($AL518="notfound",IFERROR(INDEX(Queue_Subname_list!$E$2:$E$594,MATCH($AI518,Queue_Subname_list!$A$2:$A$594,0),1),"not found"),0)</f>
        <v>0</v>
      </c>
      <c r="AO518" s="12" t="str" cm="1">
        <f t="array" ref="AO518">IF(AM518=0, "N/A",IFERROR(MATCH(1,($AM518=Substation_Info!$B$5:$B$322)*($AN518=Substation_Info!$C$5:$C$322),0),"notfound"))</f>
        <v>N/A</v>
      </c>
      <c r="AP518" s="12">
        <f t="shared" si="45"/>
        <v>1</v>
      </c>
      <c r="AQ518" s="11">
        <v>45107.291666666701</v>
      </c>
      <c r="AR518" s="11">
        <v>45107.291666666701</v>
      </c>
      <c r="AS518" s="10" t="s">
        <v>82</v>
      </c>
      <c r="AT518" s="10"/>
      <c r="AU518" s="10"/>
      <c r="AV518" s="10" t="s">
        <v>82</v>
      </c>
      <c r="AW518" s="10"/>
    </row>
    <row r="519" spans="1:49" s="26" customFormat="1" ht="25" x14ac:dyDescent="0.25">
      <c r="A519" s="32" t="s">
        <v>1077</v>
      </c>
      <c r="B519" s="10">
        <v>2154</v>
      </c>
      <c r="C519" s="11">
        <v>44287</v>
      </c>
      <c r="D519" s="11">
        <v>44301.291666666701</v>
      </c>
      <c r="E519" s="10" t="s">
        <v>49</v>
      </c>
      <c r="F519" s="10" t="s">
        <v>585</v>
      </c>
      <c r="G519" s="10" t="s">
        <v>63</v>
      </c>
      <c r="H519" s="10" t="s">
        <v>74</v>
      </c>
      <c r="I519" s="10"/>
      <c r="J519" s="10" t="s">
        <v>70</v>
      </c>
      <c r="K519" s="10" t="s">
        <v>75</v>
      </c>
      <c r="L519" s="10"/>
      <c r="M519" s="10">
        <v>308.47000000000003</v>
      </c>
      <c r="N519" s="10">
        <v>308</v>
      </c>
      <c r="O519" s="10"/>
      <c r="P519" s="10">
        <v>300</v>
      </c>
      <c r="Q519" s="10" t="s">
        <v>65</v>
      </c>
      <c r="R519" s="10" t="s">
        <v>53</v>
      </c>
      <c r="S519" s="10" t="str" cm="1">
        <f t="array" ref="S519">IFERROR(INDEX(Queue_Subname_list!$K$3:$K$22,MATCH(1,($J519=Queue_Subname_list!$L$3:$L$22)*($K519=Queue_Subname_list!$M$3:$M$22)*($L519=Queue_Subname_list!$N$3:$N$22),0)),"Other")</f>
        <v>Solar-Hybrid</v>
      </c>
      <c r="T519" s="10">
        <f>IF(J519=Queue_Subname_list!$L$9,MIN(M519,P519),0)+IF(K519=Queue_Subname_list!$L$9,MIN(N519,P519),0)+IF(L519=Queue_Subname_list!$L$9,MIN(O519,P519),0)</f>
        <v>300</v>
      </c>
      <c r="U519" s="10">
        <f>IF(J519=Queue_Subname_list!$L$4,MIN(M519,P519),0)+IF(K519=Queue_Subname_list!$L$4,MIN(N519,P519),0)+IF(L519=Queue_Subname_list!$L$4,MIN(O519,P519),0)</f>
        <v>0</v>
      </c>
      <c r="V519" s="10">
        <f>IF(Q519="Energy Only",0,IF(S519="Wind Turbine",MIN(U519,P519),IF(OR(S519="Wind-Hybrid", S519="Wind-Solar-Hybrid"),MIN(MAX(P519-T519,0)/INDEX(Queue_Subname_list!$R$6:$T$6,1,MATCH(AH519,Queue_Subname_list!$R$4:$T$4,0)),U519),0)))</f>
        <v>0</v>
      </c>
      <c r="W519" s="10">
        <f t="shared" si="41"/>
        <v>0</v>
      </c>
      <c r="X519" s="10">
        <f>IF(AND(S519="Offshore Wind",OR(Q519="Full Capacity",Q519="Partial Capacity")),IF(J519=Queue_Subname_list!$L$5,M519,0)+IF(K519=Queue_Subname_list!$L$5,N519,0),0)</f>
        <v>0</v>
      </c>
      <c r="Y519" s="10">
        <f>IF(AND(S519="Offshore Wind",Q519="Energy Only"),IF(J519=Queue_Subname_list!$L$5,M519,0)+IF(K519=Queue_Subname_list!$L$5,N519,0),0)</f>
        <v>0</v>
      </c>
      <c r="Z519" s="10">
        <f>IF(J519=Queue_Subname_list!$L$8,MIN(M519,P519),0)+IF(K519=Queue_Subname_list!$L$8,MIN(N519,P519),0)+IF(L519=Queue_Subname_list!$L$8,MIN(O519,P519),0)</f>
        <v>300</v>
      </c>
      <c r="AA519" s="10">
        <f>IF(Q519="Energy Only",0,IF(S519="Solar",MIN(Z519,P519),IF(S519="Solar-Hybrid",MIN(MAX(P519-T519,0)/INDEX(Queue_Subname_list!$R$5:$T$5,1,MATCH(AH519,Queue_Subname_list!$R$4:$T$4,0)),MAX(P519-T519*0.5,0)/INDEX(Queue_Subname_list!$U$5:$W$5,1,MATCH(AH519,Queue_Subname_list!$U$4:$W$4,0)),Z519),0)))</f>
        <v>0</v>
      </c>
      <c r="AB519" s="10">
        <f t="shared" si="42"/>
        <v>300</v>
      </c>
      <c r="AC519" s="10">
        <f>IF(J519=Queue_Subname_list!$L$3,MIN(M519,P519),0)+IF(K519=Queue_Subname_list!$L$3,MIN(N519,P519),0)+IF(L519=Queue_Subname_list!$L$3,MIN(O519,P519),0)</f>
        <v>0</v>
      </c>
      <c r="AD519" s="10">
        <f t="shared" si="43"/>
        <v>0</v>
      </c>
      <c r="AE519" s="10" t="s">
        <v>158</v>
      </c>
      <c r="AF519" s="10" t="s">
        <v>159</v>
      </c>
      <c r="AG519" s="10" t="s">
        <v>56</v>
      </c>
      <c r="AH519" s="10" t="str">
        <f t="shared" si="44"/>
        <v>SDGE</v>
      </c>
      <c r="AI519" s="12" t="s">
        <v>160</v>
      </c>
      <c r="AJ519" s="12" t="str">
        <f>IFERROR(INDEX(Queue_Subname_list!$B$2:$B$598,MATCH($AI519,Queue_Subname_list!$A$2:$A$598,0),1),"not found")</f>
        <v>Hoodoo Wash</v>
      </c>
      <c r="AK519" s="12">
        <f>IFERROR(INDEX(Queue_Subname_list!$C$2:$C$598,MATCH($AI519,Queue_Subname_list!$A$2:$A$598,0),1),"not found")</f>
        <v>500</v>
      </c>
      <c r="AL519" s="12" cm="1">
        <f t="array" ref="AL519">IFERROR(MATCH(1,($AJ519=Substation_Info!$B$5:$B$322)*($AK519=Substation_Info!$C$5:$C$322),0),"notfound")</f>
        <v>107</v>
      </c>
      <c r="AM519" s="12">
        <f>IF($AL519="notfound",IFERROR(INDEX(Queue_Subname_list!$D$2:$D$594,MATCH($AI519,Queue_Subname_list!$A$2:$A$594,0),1),"not found"),0)</f>
        <v>0</v>
      </c>
      <c r="AN519" s="12">
        <f>IF($AL519="notfound",IFERROR(INDEX(Queue_Subname_list!$E$2:$E$594,MATCH($AI519,Queue_Subname_list!$A$2:$A$594,0),1),"not found"),0)</f>
        <v>0</v>
      </c>
      <c r="AO519" s="12" t="str" cm="1">
        <f t="array" ref="AO519">IF(AM519=0, "N/A",IFERROR(MATCH(1,($AM519=Substation_Info!$B$5:$B$322)*($AN519=Substation_Info!$C$5:$C$322),0),"notfound"))</f>
        <v>N/A</v>
      </c>
      <c r="AP519" s="12">
        <f t="shared" si="45"/>
        <v>1</v>
      </c>
      <c r="AQ519" s="11">
        <v>45992.333333333299</v>
      </c>
      <c r="AR519" s="11">
        <v>45992.333333333299</v>
      </c>
      <c r="AS519" s="10" t="s">
        <v>82</v>
      </c>
      <c r="AT519" s="10"/>
      <c r="AU519" s="10"/>
      <c r="AV519" s="10" t="s">
        <v>82</v>
      </c>
      <c r="AW519" s="10"/>
    </row>
    <row r="520" spans="1:49" s="26" customFormat="1" ht="25" x14ac:dyDescent="0.25">
      <c r="A520" s="32" t="s">
        <v>1078</v>
      </c>
      <c r="B520" s="10">
        <v>2155</v>
      </c>
      <c r="C520" s="11">
        <v>44287</v>
      </c>
      <c r="D520" s="11">
        <v>44301.291666666701</v>
      </c>
      <c r="E520" s="10" t="s">
        <v>49</v>
      </c>
      <c r="F520" s="10" t="s">
        <v>585</v>
      </c>
      <c r="G520" s="10" t="s">
        <v>63</v>
      </c>
      <c r="H520" s="10"/>
      <c r="I520" s="10"/>
      <c r="J520" s="10" t="s">
        <v>70</v>
      </c>
      <c r="K520" s="10"/>
      <c r="L520" s="10"/>
      <c r="M520" s="10">
        <v>303.75329599999998</v>
      </c>
      <c r="N520" s="10"/>
      <c r="O520" s="10"/>
      <c r="P520" s="10">
        <v>300</v>
      </c>
      <c r="Q520" s="10" t="s">
        <v>65</v>
      </c>
      <c r="R520" s="10"/>
      <c r="S520" s="10" t="str" cm="1">
        <f t="array" ref="S520">IFERROR(INDEX(Queue_Subname_list!$K$3:$K$22,MATCH(1,($J520=Queue_Subname_list!$L$3:$L$22)*($K520=Queue_Subname_list!$M$3:$M$22)*($L520=Queue_Subname_list!$N$3:$N$22),0)),"Other")</f>
        <v>Battery</v>
      </c>
      <c r="T520" s="10">
        <f>IF(J520=Queue_Subname_list!$L$9,MIN(M520,P520),0)+IF(K520=Queue_Subname_list!$L$9,MIN(N520,P520),0)+IF(L520=Queue_Subname_list!$L$9,MIN(O520,P520),0)</f>
        <v>300</v>
      </c>
      <c r="U520" s="10">
        <f>IF(J520=Queue_Subname_list!$L$4,MIN(M520,P520),0)+IF(K520=Queue_Subname_list!$L$4,MIN(N520,P520),0)+IF(L520=Queue_Subname_list!$L$4,MIN(O520,P520),0)</f>
        <v>0</v>
      </c>
      <c r="V520" s="10">
        <f>IF(Q520="Energy Only",0,IF(S520="Wind Turbine",MIN(U520,P520),IF(OR(S520="Wind-Hybrid", S520="Wind-Solar-Hybrid"),MIN(MAX(P520-T520,0)/INDEX(Queue_Subname_list!$R$6:$T$6,1,MATCH(AH520,Queue_Subname_list!$R$4:$T$4,0)),U520),0)))</f>
        <v>0</v>
      </c>
      <c r="W520" s="10">
        <f t="shared" si="41"/>
        <v>0</v>
      </c>
      <c r="X520" s="10">
        <f>IF(AND(S520="Offshore Wind",OR(Q520="Full Capacity",Q520="Partial Capacity")),IF(J520=Queue_Subname_list!$L$5,M520,0)+IF(K520=Queue_Subname_list!$L$5,N520,0),0)</f>
        <v>0</v>
      </c>
      <c r="Y520" s="10">
        <f>IF(AND(S520="Offshore Wind",Q520="Energy Only"),IF(J520=Queue_Subname_list!$L$5,M520,0)+IF(K520=Queue_Subname_list!$L$5,N520,0),0)</f>
        <v>0</v>
      </c>
      <c r="Z520" s="10">
        <f>IF(J520=Queue_Subname_list!$L$8,MIN(M520,P520),0)+IF(K520=Queue_Subname_list!$L$8,MIN(N520,P520),0)+IF(L520=Queue_Subname_list!$L$8,MIN(O520,P520),0)</f>
        <v>0</v>
      </c>
      <c r="AA520" s="10">
        <f>IF(Q520="Energy Only",0,IF(S520="Solar",MIN(Z520,P520),IF(S520="Solar-Hybrid",MIN(MAX(P520-T520,0)/INDEX(Queue_Subname_list!$R$5:$T$5,1,MATCH(AH520,Queue_Subname_list!$R$4:$T$4,0)),MAX(P520-T520*0.5,0)/INDEX(Queue_Subname_list!$U$5:$W$5,1,MATCH(AH520,Queue_Subname_list!$U$4:$W$4,0)),Z520),0)))</f>
        <v>0</v>
      </c>
      <c r="AB520" s="10">
        <f t="shared" si="42"/>
        <v>0</v>
      </c>
      <c r="AC520" s="10">
        <f>IF(J520=Queue_Subname_list!$L$3,MIN(M520,P520),0)+IF(K520=Queue_Subname_list!$L$3,MIN(N520,P520),0)+IF(L520=Queue_Subname_list!$L$3,MIN(O520,P520),0)</f>
        <v>0</v>
      </c>
      <c r="AD520" s="10">
        <f t="shared" si="43"/>
        <v>0</v>
      </c>
      <c r="AE520" s="10" t="s">
        <v>54</v>
      </c>
      <c r="AF520" s="10" t="s">
        <v>55</v>
      </c>
      <c r="AG520" s="10" t="s">
        <v>56</v>
      </c>
      <c r="AH520" s="10" t="str">
        <f t="shared" si="44"/>
        <v>SDGE</v>
      </c>
      <c r="AI520" s="12" t="s">
        <v>1079</v>
      </c>
      <c r="AJ520" s="12" t="str">
        <f>IFERROR(INDEX(Queue_Subname_list!$B$2:$B$598,MATCH($AI520,Queue_Subname_list!$A$2:$A$598,0),1),"not found")</f>
        <v>Sycamore</v>
      </c>
      <c r="AK520" s="12">
        <f>IFERROR(INDEX(Queue_Subname_list!$C$2:$C$598,MATCH($AI520,Queue_Subname_list!$A$2:$A$598,0),1),"not found")</f>
        <v>138</v>
      </c>
      <c r="AL520" s="12" cm="1">
        <f t="array" ref="AL520">IFERROR(MATCH(1,($AJ520=Substation_Info!$B$5:$B$322)*($AK520=Substation_Info!$C$5:$C$322),0),"notfound")</f>
        <v>274</v>
      </c>
      <c r="AM520" s="12">
        <f>IF($AL520="notfound",IFERROR(INDEX(Queue_Subname_list!$D$2:$D$594,MATCH($AI520,Queue_Subname_list!$A$2:$A$594,0),1),"not found"),0)</f>
        <v>0</v>
      </c>
      <c r="AN520" s="12">
        <f>IF($AL520="notfound",IFERROR(INDEX(Queue_Subname_list!$E$2:$E$594,MATCH($AI520,Queue_Subname_list!$A$2:$A$594,0),1),"not found"),0)</f>
        <v>0</v>
      </c>
      <c r="AO520" s="12" t="str" cm="1">
        <f t="array" ref="AO520">IF(AM520=0, "N/A",IFERROR(MATCH(1,($AM520=Substation_Info!$B$5:$B$322)*($AN520=Substation_Info!$C$5:$C$322),0),"notfound"))</f>
        <v>N/A</v>
      </c>
      <c r="AP520" s="12">
        <f t="shared" si="45"/>
        <v>1</v>
      </c>
      <c r="AQ520" s="11">
        <v>45473.291666666701</v>
      </c>
      <c r="AR520" s="11">
        <v>45473.291666666701</v>
      </c>
      <c r="AS520" s="10" t="s">
        <v>82</v>
      </c>
      <c r="AT520" s="10"/>
      <c r="AU520" s="10"/>
      <c r="AV520" s="10" t="s">
        <v>82</v>
      </c>
      <c r="AW520" s="10"/>
    </row>
    <row r="521" spans="1:49" s="26" customFormat="1" ht="25" x14ac:dyDescent="0.25">
      <c r="A521" s="32" t="s">
        <v>1080</v>
      </c>
      <c r="B521" s="10">
        <v>2156</v>
      </c>
      <c r="C521" s="11">
        <v>44287</v>
      </c>
      <c r="D521" s="11">
        <v>44301.291666666701</v>
      </c>
      <c r="E521" s="10" t="s">
        <v>49</v>
      </c>
      <c r="F521" s="10" t="s">
        <v>585</v>
      </c>
      <c r="G521" s="10" t="s">
        <v>63</v>
      </c>
      <c r="H521" s="10"/>
      <c r="I521" s="10"/>
      <c r="J521" s="10" t="s">
        <v>70</v>
      </c>
      <c r="K521" s="10"/>
      <c r="L521" s="10"/>
      <c r="M521" s="10">
        <v>304.19315906999998</v>
      </c>
      <c r="N521" s="10"/>
      <c r="O521" s="10"/>
      <c r="P521" s="10">
        <v>300</v>
      </c>
      <c r="Q521" s="10" t="s">
        <v>65</v>
      </c>
      <c r="R521" s="10"/>
      <c r="S521" s="10" t="str" cm="1">
        <f t="array" ref="S521">IFERROR(INDEX(Queue_Subname_list!$K$3:$K$22,MATCH(1,($J521=Queue_Subname_list!$L$3:$L$22)*($K521=Queue_Subname_list!$M$3:$M$22)*($L521=Queue_Subname_list!$N$3:$N$22),0)),"Other")</f>
        <v>Battery</v>
      </c>
      <c r="T521" s="10">
        <f>IF(J521=Queue_Subname_list!$L$9,MIN(M521,P521),0)+IF(K521=Queue_Subname_list!$L$9,MIN(N521,P521),0)+IF(L521=Queue_Subname_list!$L$9,MIN(O521,P521),0)</f>
        <v>300</v>
      </c>
      <c r="U521" s="10">
        <f>IF(J521=Queue_Subname_list!$L$4,MIN(M521,P521),0)+IF(K521=Queue_Subname_list!$L$4,MIN(N521,P521),0)+IF(L521=Queue_Subname_list!$L$4,MIN(O521,P521),0)</f>
        <v>0</v>
      </c>
      <c r="V521" s="10">
        <f>IF(Q521="Energy Only",0,IF(S521="Wind Turbine",MIN(U521,P521),IF(OR(S521="Wind-Hybrid", S521="Wind-Solar-Hybrid"),MIN(MAX(P521-T521,0)/INDEX(Queue_Subname_list!$R$6:$T$6,1,MATCH(AH521,Queue_Subname_list!$R$4:$T$4,0)),U521),0)))</f>
        <v>0</v>
      </c>
      <c r="W521" s="10">
        <f t="shared" si="41"/>
        <v>0</v>
      </c>
      <c r="X521" s="10">
        <f>IF(AND(S521="Offshore Wind",OR(Q521="Full Capacity",Q521="Partial Capacity")),IF(J521=Queue_Subname_list!$L$5,M521,0)+IF(K521=Queue_Subname_list!$L$5,N521,0),0)</f>
        <v>0</v>
      </c>
      <c r="Y521" s="10">
        <f>IF(AND(S521="Offshore Wind",Q521="Energy Only"),IF(J521=Queue_Subname_list!$L$5,M521,0)+IF(K521=Queue_Subname_list!$L$5,N521,0),0)</f>
        <v>0</v>
      </c>
      <c r="Z521" s="10">
        <f>IF(J521=Queue_Subname_list!$L$8,MIN(M521,P521),0)+IF(K521=Queue_Subname_list!$L$8,MIN(N521,P521),0)+IF(L521=Queue_Subname_list!$L$8,MIN(O521,P521),0)</f>
        <v>0</v>
      </c>
      <c r="AA521" s="10">
        <f>IF(Q521="Energy Only",0,IF(S521="Solar",MIN(Z521,P521),IF(S521="Solar-Hybrid",MIN(MAX(P521-T521,0)/INDEX(Queue_Subname_list!$R$5:$T$5,1,MATCH(AH521,Queue_Subname_list!$R$4:$T$4,0)),MAX(P521-T521*0.5,0)/INDEX(Queue_Subname_list!$U$5:$W$5,1,MATCH(AH521,Queue_Subname_list!$U$4:$W$4,0)),Z521),0)))</f>
        <v>0</v>
      </c>
      <c r="AB521" s="10">
        <f t="shared" si="42"/>
        <v>0</v>
      </c>
      <c r="AC521" s="10">
        <f>IF(J521=Queue_Subname_list!$L$3,MIN(M521,P521),0)+IF(K521=Queue_Subname_list!$L$3,MIN(N521,P521),0)+IF(L521=Queue_Subname_list!$L$3,MIN(O521,P521),0)</f>
        <v>0</v>
      </c>
      <c r="AD521" s="10">
        <f t="shared" si="43"/>
        <v>0</v>
      </c>
      <c r="AE521" s="10" t="s">
        <v>448</v>
      </c>
      <c r="AF521" s="10" t="s">
        <v>55</v>
      </c>
      <c r="AG521" s="10" t="s">
        <v>56</v>
      </c>
      <c r="AH521" s="10" t="str">
        <f t="shared" si="44"/>
        <v>SDGE</v>
      </c>
      <c r="AI521" s="12" t="s">
        <v>1081</v>
      </c>
      <c r="AJ521" s="12" t="str">
        <f>IFERROR(INDEX(Queue_Subname_list!$B$2:$B$598,MATCH($AI521,Queue_Subname_list!$A$2:$A$598,0),1),"not found")</f>
        <v>Trabuco</v>
      </c>
      <c r="AK521" s="12">
        <f>IFERROR(INDEX(Queue_Subname_list!$C$2:$C$598,MATCH($AI521,Queue_Subname_list!$A$2:$A$598,0),1),"not found")</f>
        <v>138</v>
      </c>
      <c r="AL521" s="12" cm="1">
        <f t="array" ref="AL521">IFERROR(MATCH(1,($AJ521=Substation_Info!$B$5:$B$322)*($AK521=Substation_Info!$C$5:$C$322),0),"notfound")</f>
        <v>287</v>
      </c>
      <c r="AM521" s="12">
        <f>IF($AL521="notfound",IFERROR(INDEX(Queue_Subname_list!$D$2:$D$594,MATCH($AI521,Queue_Subname_list!$A$2:$A$594,0),1),"not found"),0)</f>
        <v>0</v>
      </c>
      <c r="AN521" s="12">
        <f>IF($AL521="notfound",IFERROR(INDEX(Queue_Subname_list!$E$2:$E$594,MATCH($AI521,Queue_Subname_list!$A$2:$A$594,0),1),"not found"),0)</f>
        <v>0</v>
      </c>
      <c r="AO521" s="12" t="str" cm="1">
        <f t="array" ref="AO521">IF(AM521=0, "N/A",IFERROR(MATCH(1,($AM521=Substation_Info!$B$5:$B$322)*($AN521=Substation_Info!$C$5:$C$322),0),"notfound"))</f>
        <v>N/A</v>
      </c>
      <c r="AP521" s="12">
        <f t="shared" si="45"/>
        <v>1</v>
      </c>
      <c r="AQ521" s="11">
        <v>45473.291666666701</v>
      </c>
      <c r="AR521" s="11">
        <v>47005.291666666701</v>
      </c>
      <c r="AS521" s="10" t="s">
        <v>82</v>
      </c>
      <c r="AT521" s="10" t="s">
        <v>59</v>
      </c>
      <c r="AU521" s="10"/>
      <c r="AV521" s="10" t="s">
        <v>82</v>
      </c>
      <c r="AW521" s="10"/>
    </row>
    <row r="522" spans="1:49" s="26" customFormat="1" ht="25" x14ac:dyDescent="0.25">
      <c r="A522" s="32" t="s">
        <v>1082</v>
      </c>
      <c r="B522" s="10">
        <v>2157</v>
      </c>
      <c r="C522" s="11">
        <v>44287</v>
      </c>
      <c r="D522" s="11">
        <v>44301.291666666701</v>
      </c>
      <c r="E522" s="10" t="s">
        <v>49</v>
      </c>
      <c r="F522" s="10" t="s">
        <v>585</v>
      </c>
      <c r="G522" s="10" t="s">
        <v>63</v>
      </c>
      <c r="H522" s="10"/>
      <c r="I522" s="10"/>
      <c r="J522" s="10" t="s">
        <v>70</v>
      </c>
      <c r="K522" s="10"/>
      <c r="L522" s="10"/>
      <c r="M522" s="10">
        <v>304.39992000000001</v>
      </c>
      <c r="N522" s="10"/>
      <c r="O522" s="10"/>
      <c r="P522" s="10">
        <v>300</v>
      </c>
      <c r="Q522" s="10" t="s">
        <v>65</v>
      </c>
      <c r="R522" s="10"/>
      <c r="S522" s="10" t="str" cm="1">
        <f t="array" ref="S522">IFERROR(INDEX(Queue_Subname_list!$K$3:$K$22,MATCH(1,($J522=Queue_Subname_list!$L$3:$L$22)*($K522=Queue_Subname_list!$M$3:$M$22)*($L522=Queue_Subname_list!$N$3:$N$22),0)),"Other")</f>
        <v>Battery</v>
      </c>
      <c r="T522" s="10">
        <f>IF(J522=Queue_Subname_list!$L$9,MIN(M522,P522),0)+IF(K522=Queue_Subname_list!$L$9,MIN(N522,P522),0)+IF(L522=Queue_Subname_list!$L$9,MIN(O522,P522),0)</f>
        <v>300</v>
      </c>
      <c r="U522" s="10">
        <f>IF(J522=Queue_Subname_list!$L$4,MIN(M522,P522),0)+IF(K522=Queue_Subname_list!$L$4,MIN(N522,P522),0)+IF(L522=Queue_Subname_list!$L$4,MIN(O522,P522),0)</f>
        <v>0</v>
      </c>
      <c r="V522" s="10">
        <f>IF(Q522="Energy Only",0,IF(S522="Wind Turbine",MIN(U522,P522),IF(OR(S522="Wind-Hybrid", S522="Wind-Solar-Hybrid"),MIN(MAX(P522-T522,0)/INDEX(Queue_Subname_list!$R$6:$T$6,1,MATCH(AH522,Queue_Subname_list!$R$4:$T$4,0)),U522),0)))</f>
        <v>0</v>
      </c>
      <c r="W522" s="10">
        <f t="shared" si="41"/>
        <v>0</v>
      </c>
      <c r="X522" s="10">
        <f>IF(AND(S522="Offshore Wind",OR(Q522="Full Capacity",Q522="Partial Capacity")),IF(J522=Queue_Subname_list!$L$5,M522,0)+IF(K522=Queue_Subname_list!$L$5,N522,0),0)</f>
        <v>0</v>
      </c>
      <c r="Y522" s="10">
        <f>IF(AND(S522="Offshore Wind",Q522="Energy Only"),IF(J522=Queue_Subname_list!$L$5,M522,0)+IF(K522=Queue_Subname_list!$L$5,N522,0),0)</f>
        <v>0</v>
      </c>
      <c r="Z522" s="10">
        <f>IF(J522=Queue_Subname_list!$L$8,MIN(M522,P522),0)+IF(K522=Queue_Subname_list!$L$8,MIN(N522,P522),0)+IF(L522=Queue_Subname_list!$L$8,MIN(O522,P522),0)</f>
        <v>0</v>
      </c>
      <c r="AA522" s="10">
        <f>IF(Q522="Energy Only",0,IF(S522="Solar",MIN(Z522,P522),IF(S522="Solar-Hybrid",MIN(MAX(P522-T522,0)/INDEX(Queue_Subname_list!$R$5:$T$5,1,MATCH(AH522,Queue_Subname_list!$R$4:$T$4,0)),MAX(P522-T522*0.5,0)/INDEX(Queue_Subname_list!$U$5:$W$5,1,MATCH(AH522,Queue_Subname_list!$U$4:$W$4,0)),Z522),0)))</f>
        <v>0</v>
      </c>
      <c r="AB522" s="10">
        <f t="shared" si="42"/>
        <v>0</v>
      </c>
      <c r="AC522" s="10">
        <f>IF(J522=Queue_Subname_list!$L$3,MIN(M522,P522),0)+IF(K522=Queue_Subname_list!$L$3,MIN(N522,P522),0)+IF(L522=Queue_Subname_list!$L$3,MIN(O522,P522),0)</f>
        <v>0</v>
      </c>
      <c r="AD522" s="10">
        <f t="shared" si="43"/>
        <v>0</v>
      </c>
      <c r="AE522" s="10" t="s">
        <v>54</v>
      </c>
      <c r="AF522" s="10" t="s">
        <v>55</v>
      </c>
      <c r="AG522" s="10" t="s">
        <v>56</v>
      </c>
      <c r="AH522" s="10" t="str">
        <f t="shared" si="44"/>
        <v>SDGE</v>
      </c>
      <c r="AI522" s="12" t="s">
        <v>566</v>
      </c>
      <c r="AJ522" s="12" t="str">
        <f>IFERROR(INDEX(Queue_Subname_list!$B$2:$B$598,MATCH($AI522,Queue_Subname_list!$A$2:$A$598,0),1),"not found")</f>
        <v>Encina</v>
      </c>
      <c r="AK522" s="12">
        <f>IFERROR(INDEX(Queue_Subname_list!$C$2:$C$598,MATCH($AI522,Queue_Subname_list!$A$2:$A$598,0),1),"not found")</f>
        <v>115</v>
      </c>
      <c r="AL522" s="12" cm="1">
        <f t="array" ref="AL522">IFERROR(MATCH(1,($AJ522=Substation_Info!$B$5:$B$322)*($AK522=Substation_Info!$C$5:$C$322),0),"notfound")</f>
        <v>80</v>
      </c>
      <c r="AM522" s="12">
        <f>IF($AL522="notfound",IFERROR(INDEX(Queue_Subname_list!$D$2:$D$594,MATCH($AI522,Queue_Subname_list!$A$2:$A$594,0),1),"not found"),0)</f>
        <v>0</v>
      </c>
      <c r="AN522" s="12">
        <f>IF($AL522="notfound",IFERROR(INDEX(Queue_Subname_list!$E$2:$E$594,MATCH($AI522,Queue_Subname_list!$A$2:$A$594,0),1),"not found"),0)</f>
        <v>0</v>
      </c>
      <c r="AO522" s="12" t="str" cm="1">
        <f t="array" ref="AO522">IF(AM522=0, "N/A",IFERROR(MATCH(1,($AM522=Substation_Info!$B$5:$B$322)*($AN522=Substation_Info!$C$5:$C$322),0),"notfound"))</f>
        <v>N/A</v>
      </c>
      <c r="AP522" s="12">
        <f t="shared" si="45"/>
        <v>1</v>
      </c>
      <c r="AQ522" s="11">
        <v>45473.291666666701</v>
      </c>
      <c r="AR522" s="11">
        <v>45473.291666666701</v>
      </c>
      <c r="AS522" s="10" t="s">
        <v>82</v>
      </c>
      <c r="AT522" s="10"/>
      <c r="AU522" s="10"/>
      <c r="AV522" s="10" t="s">
        <v>82</v>
      </c>
      <c r="AW522" s="10"/>
    </row>
    <row r="523" spans="1:49" s="26" customFormat="1" ht="25" x14ac:dyDescent="0.25">
      <c r="A523" s="32" t="s">
        <v>1083</v>
      </c>
      <c r="B523" s="10">
        <v>2161</v>
      </c>
      <c r="C523" s="11">
        <v>44287</v>
      </c>
      <c r="D523" s="11">
        <v>44301.291666666701</v>
      </c>
      <c r="E523" s="10" t="s">
        <v>49</v>
      </c>
      <c r="F523" s="10" t="s">
        <v>585</v>
      </c>
      <c r="G523" s="10" t="s">
        <v>74</v>
      </c>
      <c r="H523" s="10" t="s">
        <v>63</v>
      </c>
      <c r="I523" s="10"/>
      <c r="J523" s="10" t="s">
        <v>75</v>
      </c>
      <c r="K523" s="10" t="s">
        <v>70</v>
      </c>
      <c r="L523" s="10"/>
      <c r="M523" s="10">
        <v>208.494</v>
      </c>
      <c r="N523" s="10">
        <v>208.494</v>
      </c>
      <c r="O523" s="10"/>
      <c r="P523" s="10">
        <v>200</v>
      </c>
      <c r="Q523" s="10" t="s">
        <v>65</v>
      </c>
      <c r="R523" s="10" t="s">
        <v>53</v>
      </c>
      <c r="S523" s="10" t="str" cm="1">
        <f t="array" ref="S523">IFERROR(INDEX(Queue_Subname_list!$K$3:$K$22,MATCH(1,($J523=Queue_Subname_list!$L$3:$L$22)*($K523=Queue_Subname_list!$M$3:$M$22)*($L523=Queue_Subname_list!$N$3:$N$22),0)),"Other")</f>
        <v>Solar-Hybrid</v>
      </c>
      <c r="T523" s="10">
        <f>IF(J523=Queue_Subname_list!$L$9,MIN(M523,P523),0)+IF(K523=Queue_Subname_list!$L$9,MIN(N523,P523),0)+IF(L523=Queue_Subname_list!$L$9,MIN(O523,P523),0)</f>
        <v>200</v>
      </c>
      <c r="U523" s="10">
        <f>IF(J523=Queue_Subname_list!$L$4,MIN(M523,P523),0)+IF(K523=Queue_Subname_list!$L$4,MIN(N523,P523),0)+IF(L523=Queue_Subname_list!$L$4,MIN(O523,P523),0)</f>
        <v>0</v>
      </c>
      <c r="V523" s="10">
        <f>IF(Q523="Energy Only",0,IF(S523="Wind Turbine",MIN(U523,P523),IF(OR(S523="Wind-Hybrid", S523="Wind-Solar-Hybrid"),MIN(MAX(P523-T523,0)/INDEX(Queue_Subname_list!$R$6:$T$6,1,MATCH(AH523,Queue_Subname_list!$R$4:$T$4,0)),U523),0)))</f>
        <v>0</v>
      </c>
      <c r="W523" s="10">
        <f t="shared" si="41"/>
        <v>0</v>
      </c>
      <c r="X523" s="10">
        <f>IF(AND(S523="Offshore Wind",OR(Q523="Full Capacity",Q523="Partial Capacity")),IF(J523=Queue_Subname_list!$L$5,M523,0)+IF(K523=Queue_Subname_list!$L$5,N523,0),0)</f>
        <v>0</v>
      </c>
      <c r="Y523" s="10">
        <f>IF(AND(S523="Offshore Wind",Q523="Energy Only"),IF(J523=Queue_Subname_list!$L$5,M523,0)+IF(K523=Queue_Subname_list!$L$5,N523,0),0)</f>
        <v>0</v>
      </c>
      <c r="Z523" s="10">
        <f>IF(J523=Queue_Subname_list!$L$8,MIN(M523,P523),0)+IF(K523=Queue_Subname_list!$L$8,MIN(N523,P523),0)+IF(L523=Queue_Subname_list!$L$8,MIN(O523,P523),0)</f>
        <v>200</v>
      </c>
      <c r="AA523" s="10">
        <f>IF(Q523="Energy Only",0,IF(S523="Solar",MIN(Z523,P523),IF(S523="Solar-Hybrid",MIN(MAX(P523-T523,0)/INDEX(Queue_Subname_list!$R$5:$T$5,1,MATCH(AH523,Queue_Subname_list!$R$4:$T$4,0)),MAX(P523-T523*0.5,0)/INDEX(Queue_Subname_list!$U$5:$W$5,1,MATCH(AH523,Queue_Subname_list!$U$4:$W$4,0)),Z523),0)))</f>
        <v>0</v>
      </c>
      <c r="AB523" s="10">
        <f t="shared" si="42"/>
        <v>200</v>
      </c>
      <c r="AC523" s="10">
        <f>IF(J523=Queue_Subname_list!$L$3,MIN(M523,P523),0)+IF(K523=Queue_Subname_list!$L$3,MIN(N523,P523),0)+IF(L523=Queue_Subname_list!$L$3,MIN(O523,P523),0)</f>
        <v>0</v>
      </c>
      <c r="AD523" s="10">
        <f t="shared" si="43"/>
        <v>0</v>
      </c>
      <c r="AE523" s="10" t="s">
        <v>158</v>
      </c>
      <c r="AF523" s="10" t="s">
        <v>159</v>
      </c>
      <c r="AG523" s="10" t="s">
        <v>56</v>
      </c>
      <c r="AH523" s="10" t="str">
        <f t="shared" si="44"/>
        <v>SDGE</v>
      </c>
      <c r="AI523" s="12" t="s">
        <v>1084</v>
      </c>
      <c r="AJ523" s="12" t="str">
        <f>IFERROR(INDEX(Queue_Subname_list!$B$2:$B$598,MATCH($AI523,Queue_Subname_list!$A$2:$A$598,0),1),"not found")</f>
        <v>Hoodoo Wash</v>
      </c>
      <c r="AK523" s="12">
        <f>IFERROR(INDEX(Queue_Subname_list!$C$2:$C$598,MATCH($AI523,Queue_Subname_list!$A$2:$A$598,0),1),"not found")</f>
        <v>500</v>
      </c>
      <c r="AL523" s="12" cm="1">
        <f t="array" ref="AL523">IFERROR(MATCH(1,($AJ523=Substation_Info!$B$5:$B$322)*($AK523=Substation_Info!$C$5:$C$322),0),"notfound")</f>
        <v>107</v>
      </c>
      <c r="AM523" s="12">
        <f>IF($AL523="notfound",IFERROR(INDEX(Queue_Subname_list!$D$2:$D$594,MATCH($AI523,Queue_Subname_list!$A$2:$A$594,0),1),"not found"),0)</f>
        <v>0</v>
      </c>
      <c r="AN523" s="12">
        <f>IF($AL523="notfound",IFERROR(INDEX(Queue_Subname_list!$E$2:$E$594,MATCH($AI523,Queue_Subname_list!$A$2:$A$594,0),1),"not found"),0)</f>
        <v>0</v>
      </c>
      <c r="AO523" s="12" t="str" cm="1">
        <f t="array" ref="AO523">IF(AM523=0, "N/A",IFERROR(MATCH(1,($AM523=Substation_Info!$B$5:$B$322)*($AN523=Substation_Info!$C$5:$C$322),0),"notfound"))</f>
        <v>N/A</v>
      </c>
      <c r="AP523" s="12">
        <f t="shared" si="45"/>
        <v>1</v>
      </c>
      <c r="AQ523" s="11">
        <v>45444.291666666701</v>
      </c>
      <c r="AR523" s="11">
        <v>47117.333333333299</v>
      </c>
      <c r="AS523" s="10" t="s">
        <v>82</v>
      </c>
      <c r="AT523" s="10" t="s">
        <v>59</v>
      </c>
      <c r="AU523" s="10"/>
      <c r="AV523" s="10" t="s">
        <v>82</v>
      </c>
      <c r="AW523" s="10"/>
    </row>
    <row r="524" spans="1:49" s="26" customFormat="1" ht="25" x14ac:dyDescent="0.25">
      <c r="A524" s="32" t="s">
        <v>1085</v>
      </c>
      <c r="B524" s="10">
        <v>2162</v>
      </c>
      <c r="C524" s="11">
        <v>44286</v>
      </c>
      <c r="D524" s="11">
        <v>44301.291666666701</v>
      </c>
      <c r="E524" s="10" t="s">
        <v>49</v>
      </c>
      <c r="F524" s="10" t="s">
        <v>585</v>
      </c>
      <c r="G524" s="10" t="s">
        <v>74</v>
      </c>
      <c r="H524" s="10" t="s">
        <v>63</v>
      </c>
      <c r="I524" s="10"/>
      <c r="J524" s="10" t="s">
        <v>75</v>
      </c>
      <c r="K524" s="10" t="s">
        <v>70</v>
      </c>
      <c r="L524" s="10"/>
      <c r="M524" s="10">
        <v>286.13</v>
      </c>
      <c r="N524" s="10">
        <v>286.13</v>
      </c>
      <c r="O524" s="10"/>
      <c r="P524" s="10">
        <v>275</v>
      </c>
      <c r="Q524" s="10" t="s">
        <v>65</v>
      </c>
      <c r="R524" s="10" t="s">
        <v>53</v>
      </c>
      <c r="S524" s="10" t="str" cm="1">
        <f t="array" ref="S524">IFERROR(INDEX(Queue_Subname_list!$K$3:$K$22,MATCH(1,($J524=Queue_Subname_list!$L$3:$L$22)*($K524=Queue_Subname_list!$M$3:$M$22)*($L524=Queue_Subname_list!$N$3:$N$22),0)),"Other")</f>
        <v>Solar-Hybrid</v>
      </c>
      <c r="T524" s="10">
        <f>IF(J524=Queue_Subname_list!$L$9,MIN(M524,P524),0)+IF(K524=Queue_Subname_list!$L$9,MIN(N524,P524),0)+IF(L524=Queue_Subname_list!$L$9,MIN(O524,P524),0)</f>
        <v>275</v>
      </c>
      <c r="U524" s="10">
        <f>IF(J524=Queue_Subname_list!$L$4,MIN(M524,P524),0)+IF(K524=Queue_Subname_list!$L$4,MIN(N524,P524),0)+IF(L524=Queue_Subname_list!$L$4,MIN(O524,P524),0)</f>
        <v>0</v>
      </c>
      <c r="V524" s="10">
        <f>IF(Q524="Energy Only",0,IF(S524="Wind Turbine",MIN(U524,P524),IF(OR(S524="Wind-Hybrid", S524="Wind-Solar-Hybrid"),MIN(MAX(P524-T524,0)/INDEX(Queue_Subname_list!$R$6:$T$6,1,MATCH(AH524,Queue_Subname_list!$R$4:$T$4,0)),U524),0)))</f>
        <v>0</v>
      </c>
      <c r="W524" s="10">
        <f t="shared" si="41"/>
        <v>0</v>
      </c>
      <c r="X524" s="10">
        <f>IF(AND(S524="Offshore Wind",OR(Q524="Full Capacity",Q524="Partial Capacity")),IF(J524=Queue_Subname_list!$L$5,M524,0)+IF(K524=Queue_Subname_list!$L$5,N524,0),0)</f>
        <v>0</v>
      </c>
      <c r="Y524" s="10">
        <f>IF(AND(S524="Offshore Wind",Q524="Energy Only"),IF(J524=Queue_Subname_list!$L$5,M524,0)+IF(K524=Queue_Subname_list!$L$5,N524,0),0)</f>
        <v>0</v>
      </c>
      <c r="Z524" s="10">
        <f>IF(J524=Queue_Subname_list!$L$8,MIN(M524,P524),0)+IF(K524=Queue_Subname_list!$L$8,MIN(N524,P524),0)+IF(L524=Queue_Subname_list!$L$8,MIN(O524,P524),0)</f>
        <v>275</v>
      </c>
      <c r="AA524" s="10">
        <f>IF(Q524="Energy Only",0,IF(S524="Solar",MIN(Z524,P524),IF(S524="Solar-Hybrid",MIN(MAX(P524-T524,0)/INDEX(Queue_Subname_list!$R$5:$T$5,1,MATCH(AH524,Queue_Subname_list!$R$4:$T$4,0)),MAX(P524-T524*0.5,0)/INDEX(Queue_Subname_list!$U$5:$W$5,1,MATCH(AH524,Queue_Subname_list!$U$4:$W$4,0)),Z524),0)))</f>
        <v>0</v>
      </c>
      <c r="AB524" s="10">
        <f t="shared" si="42"/>
        <v>275</v>
      </c>
      <c r="AC524" s="10">
        <f>IF(J524=Queue_Subname_list!$L$3,MIN(M524,P524),0)+IF(K524=Queue_Subname_list!$L$3,MIN(N524,P524),0)+IF(L524=Queue_Subname_list!$L$3,MIN(O524,P524),0)</f>
        <v>0</v>
      </c>
      <c r="AD524" s="10">
        <f t="shared" si="43"/>
        <v>0</v>
      </c>
      <c r="AE524" s="10" t="s">
        <v>455</v>
      </c>
      <c r="AF524" s="10" t="s">
        <v>452</v>
      </c>
      <c r="AG524" s="10" t="s">
        <v>56</v>
      </c>
      <c r="AH524" s="10" t="str">
        <f t="shared" si="44"/>
        <v>SDGE</v>
      </c>
      <c r="AI524" s="12" t="s">
        <v>201</v>
      </c>
      <c r="AJ524" s="12" t="str">
        <f>IFERROR(INDEX(Queue_Subname_list!$B$2:$B$598,MATCH($AI524,Queue_Subname_list!$A$2:$A$598,0),1),"not found")</f>
        <v>Imperial Valley</v>
      </c>
      <c r="AK524" s="12">
        <f>IFERROR(INDEX(Queue_Subname_list!$C$2:$C$598,MATCH($AI524,Queue_Subname_list!$A$2:$A$598,0),1),"not found")</f>
        <v>230</v>
      </c>
      <c r="AL524" s="12" cm="1">
        <f t="array" ref="AL524">IFERROR(MATCH(1,($AJ524=Substation_Info!$B$5:$B$322)*($AK524=Substation_Info!$C$5:$C$322),0),"notfound")</f>
        <v>114</v>
      </c>
      <c r="AM524" s="12">
        <f>IF($AL524="notfound",IFERROR(INDEX(Queue_Subname_list!$D$2:$D$594,MATCH($AI524,Queue_Subname_list!$A$2:$A$594,0),1),"not found"),0)</f>
        <v>0</v>
      </c>
      <c r="AN524" s="12">
        <f>IF($AL524="notfound",IFERROR(INDEX(Queue_Subname_list!$E$2:$E$594,MATCH($AI524,Queue_Subname_list!$A$2:$A$594,0),1),"not found"),0)</f>
        <v>0</v>
      </c>
      <c r="AO524" s="12" t="str" cm="1">
        <f t="array" ref="AO524">IF(AM524=0, "N/A",IFERROR(MATCH(1,($AM524=Substation_Info!$B$5:$B$322)*($AN524=Substation_Info!$C$5:$C$322),0),"notfound"))</f>
        <v>N/A</v>
      </c>
      <c r="AP524" s="12">
        <f t="shared" si="45"/>
        <v>1</v>
      </c>
      <c r="AQ524" s="11">
        <v>46752.333333333299</v>
      </c>
      <c r="AR524" s="11">
        <v>46752.333333333299</v>
      </c>
      <c r="AS524" s="10" t="s">
        <v>82</v>
      </c>
      <c r="AT524" s="10"/>
      <c r="AU524" s="10"/>
      <c r="AV524" s="10" t="s">
        <v>82</v>
      </c>
      <c r="AW524" s="10"/>
    </row>
    <row r="525" spans="1:49" s="26" customFormat="1" ht="25" x14ac:dyDescent="0.25">
      <c r="A525" s="32" t="s">
        <v>1086</v>
      </c>
      <c r="B525" s="10">
        <v>2163</v>
      </c>
      <c r="C525" s="11">
        <v>44292</v>
      </c>
      <c r="D525" s="11">
        <v>44301.291666666701</v>
      </c>
      <c r="E525" s="10" t="s">
        <v>49</v>
      </c>
      <c r="F525" s="10" t="s">
        <v>585</v>
      </c>
      <c r="G525" s="10" t="s">
        <v>63</v>
      </c>
      <c r="H525" s="10"/>
      <c r="I525" s="10"/>
      <c r="J525" s="10" t="s">
        <v>70</v>
      </c>
      <c r="K525" s="10"/>
      <c r="L525" s="10"/>
      <c r="M525" s="10">
        <v>400</v>
      </c>
      <c r="N525" s="10"/>
      <c r="O525" s="10"/>
      <c r="P525" s="10">
        <v>400</v>
      </c>
      <c r="Q525" s="10" t="s">
        <v>65</v>
      </c>
      <c r="R525" s="10"/>
      <c r="S525" s="10" t="str" cm="1">
        <f t="array" ref="S525">IFERROR(INDEX(Queue_Subname_list!$K$3:$K$22,MATCH(1,($J525=Queue_Subname_list!$L$3:$L$22)*($K525=Queue_Subname_list!$M$3:$M$22)*($L525=Queue_Subname_list!$N$3:$N$22),0)),"Other")</f>
        <v>Battery</v>
      </c>
      <c r="T525" s="10">
        <f>IF(J525=Queue_Subname_list!$L$9,MIN(M525,P525),0)+IF(K525=Queue_Subname_list!$L$9,MIN(N525,P525),0)+IF(L525=Queue_Subname_list!$L$9,MIN(O525,P525),0)</f>
        <v>400</v>
      </c>
      <c r="U525" s="10">
        <f>IF(J525=Queue_Subname_list!$L$4,MIN(M525,P525),0)+IF(K525=Queue_Subname_list!$L$4,MIN(N525,P525),0)+IF(L525=Queue_Subname_list!$L$4,MIN(O525,P525),0)</f>
        <v>0</v>
      </c>
      <c r="V525" s="10">
        <f>IF(Q525="Energy Only",0,IF(S525="Wind Turbine",MIN(U525,P525),IF(OR(S525="Wind-Hybrid", S525="Wind-Solar-Hybrid"),MIN(MAX(P525-T525,0)/INDEX(Queue_Subname_list!$R$6:$T$6,1,MATCH(AH525,Queue_Subname_list!$R$4:$T$4,0)),U525),0)))</f>
        <v>0</v>
      </c>
      <c r="W525" s="10">
        <f t="shared" si="41"/>
        <v>0</v>
      </c>
      <c r="X525" s="10">
        <f>IF(AND(S525="Offshore Wind",OR(Q525="Full Capacity",Q525="Partial Capacity")),IF(J525=Queue_Subname_list!$L$5,M525,0)+IF(K525=Queue_Subname_list!$L$5,N525,0),0)</f>
        <v>0</v>
      </c>
      <c r="Y525" s="10">
        <f>IF(AND(S525="Offshore Wind",Q525="Energy Only"),IF(J525=Queue_Subname_list!$L$5,M525,0)+IF(K525=Queue_Subname_list!$L$5,N525,0),0)</f>
        <v>0</v>
      </c>
      <c r="Z525" s="10">
        <f>IF(J525=Queue_Subname_list!$L$8,MIN(M525,P525),0)+IF(K525=Queue_Subname_list!$L$8,MIN(N525,P525),0)+IF(L525=Queue_Subname_list!$L$8,MIN(O525,P525),0)</f>
        <v>0</v>
      </c>
      <c r="AA525" s="10">
        <f>IF(Q525="Energy Only",0,IF(S525="Solar",MIN(Z525,P525),IF(S525="Solar-Hybrid",MIN(MAX(P525-T525,0)/INDEX(Queue_Subname_list!$R$5:$T$5,1,MATCH(AH525,Queue_Subname_list!$R$4:$T$4,0)),MAX(P525-T525*0.5,0)/INDEX(Queue_Subname_list!$U$5:$W$5,1,MATCH(AH525,Queue_Subname_list!$U$4:$W$4,0)),Z525),0)))</f>
        <v>0</v>
      </c>
      <c r="AB525" s="10">
        <f t="shared" si="42"/>
        <v>0</v>
      </c>
      <c r="AC525" s="10">
        <f>IF(J525=Queue_Subname_list!$L$3,MIN(M525,P525),0)+IF(K525=Queue_Subname_list!$L$3,MIN(N525,P525),0)+IF(L525=Queue_Subname_list!$L$3,MIN(O525,P525),0)</f>
        <v>0</v>
      </c>
      <c r="AD525" s="10">
        <f t="shared" si="43"/>
        <v>0</v>
      </c>
      <c r="AE525" s="10" t="s">
        <v>54</v>
      </c>
      <c r="AF525" s="10" t="s">
        <v>55</v>
      </c>
      <c r="AG525" s="10" t="s">
        <v>56</v>
      </c>
      <c r="AH525" s="10" t="str">
        <f t="shared" si="44"/>
        <v>SDGE</v>
      </c>
      <c r="AI525" s="12" t="s">
        <v>1087</v>
      </c>
      <c r="AJ525" s="12" t="str">
        <f>IFERROR(INDEX(Queue_Subname_list!$B$2:$B$598,MATCH($AI525,Queue_Subname_list!$A$2:$A$598,0),1),"not found")</f>
        <v>Talega</v>
      </c>
      <c r="AK525" s="12">
        <f>IFERROR(INDEX(Queue_Subname_list!$C$2:$C$598,MATCH($AI525,Queue_Subname_list!$A$2:$A$598,0),1),"not found")</f>
        <v>230</v>
      </c>
      <c r="AL525" s="12" cm="1">
        <f t="array" ref="AL525">IFERROR(MATCH(1,($AJ525=Substation_Info!$B$5:$B$322)*($AK525=Substation_Info!$C$5:$C$322),0),"notfound")</f>
        <v>278</v>
      </c>
      <c r="AM525" s="12">
        <f>IF($AL525="notfound",IFERROR(INDEX(Queue_Subname_list!$D$2:$D$594,MATCH($AI525,Queue_Subname_list!$A$2:$A$594,0),1),"not found"),0)</f>
        <v>0</v>
      </c>
      <c r="AN525" s="12">
        <f>IF($AL525="notfound",IFERROR(INDEX(Queue_Subname_list!$E$2:$E$594,MATCH($AI525,Queue_Subname_list!$A$2:$A$594,0),1),"not found"),0)</f>
        <v>0</v>
      </c>
      <c r="AO525" s="12" t="str" cm="1">
        <f t="array" ref="AO525">IF(AM525=0, "N/A",IFERROR(MATCH(1,($AM525=Substation_Info!$B$5:$B$322)*($AN525=Substation_Info!$C$5:$C$322),0),"notfound"))</f>
        <v>N/A</v>
      </c>
      <c r="AP525" s="12">
        <f t="shared" si="45"/>
        <v>1</v>
      </c>
      <c r="AQ525" s="11">
        <v>46174.291666666701</v>
      </c>
      <c r="AR525" s="11">
        <v>46174.291666666701</v>
      </c>
      <c r="AS525" s="10" t="s">
        <v>82</v>
      </c>
      <c r="AT525" s="10"/>
      <c r="AU525" s="10"/>
      <c r="AV525" s="10" t="s">
        <v>82</v>
      </c>
      <c r="AW525" s="10"/>
    </row>
    <row r="526" spans="1:49" s="26" customFormat="1" ht="25" x14ac:dyDescent="0.25">
      <c r="A526" s="32" t="s">
        <v>1088</v>
      </c>
      <c r="B526" s="10">
        <v>2165</v>
      </c>
      <c r="C526" s="11">
        <v>44292</v>
      </c>
      <c r="D526" s="11">
        <v>44301.291666666701</v>
      </c>
      <c r="E526" s="10" t="s">
        <v>49</v>
      </c>
      <c r="F526" s="10" t="s">
        <v>585</v>
      </c>
      <c r="G526" s="10" t="s">
        <v>63</v>
      </c>
      <c r="H526" s="10"/>
      <c r="I526" s="10"/>
      <c r="J526" s="10" t="s">
        <v>70</v>
      </c>
      <c r="K526" s="10"/>
      <c r="L526" s="10"/>
      <c r="M526" s="10">
        <v>105</v>
      </c>
      <c r="N526" s="10"/>
      <c r="O526" s="10"/>
      <c r="P526" s="10">
        <v>100</v>
      </c>
      <c r="Q526" s="10" t="s">
        <v>65</v>
      </c>
      <c r="R526" s="10"/>
      <c r="S526" s="10" t="str" cm="1">
        <f t="array" ref="S526">IFERROR(INDEX(Queue_Subname_list!$K$3:$K$22,MATCH(1,($J526=Queue_Subname_list!$L$3:$L$22)*($K526=Queue_Subname_list!$M$3:$M$22)*($L526=Queue_Subname_list!$N$3:$N$22),0)),"Other")</f>
        <v>Battery</v>
      </c>
      <c r="T526" s="10">
        <f>IF(J526=Queue_Subname_list!$L$9,MIN(M526,P526),0)+IF(K526=Queue_Subname_list!$L$9,MIN(N526,P526),0)+IF(L526=Queue_Subname_list!$L$9,MIN(O526,P526),0)</f>
        <v>100</v>
      </c>
      <c r="U526" s="10">
        <f>IF(J526=Queue_Subname_list!$L$4,MIN(M526,P526),0)+IF(K526=Queue_Subname_list!$L$4,MIN(N526,P526),0)+IF(L526=Queue_Subname_list!$L$4,MIN(O526,P526),0)</f>
        <v>0</v>
      </c>
      <c r="V526" s="10">
        <f>IF(Q526="Energy Only",0,IF(S526="Wind Turbine",MIN(U526,P526),IF(OR(S526="Wind-Hybrid", S526="Wind-Solar-Hybrid"),MIN(MAX(P526-T526,0)/INDEX(Queue_Subname_list!$R$6:$T$6,1,MATCH(AH526,Queue_Subname_list!$R$4:$T$4,0)),U526),0)))</f>
        <v>0</v>
      </c>
      <c r="W526" s="10">
        <f t="shared" si="41"/>
        <v>0</v>
      </c>
      <c r="X526" s="10">
        <f>IF(AND(S526="Offshore Wind",OR(Q526="Full Capacity",Q526="Partial Capacity")),IF(J526=Queue_Subname_list!$L$5,M526,0)+IF(K526=Queue_Subname_list!$L$5,N526,0),0)</f>
        <v>0</v>
      </c>
      <c r="Y526" s="10">
        <f>IF(AND(S526="Offshore Wind",Q526="Energy Only"),IF(J526=Queue_Subname_list!$L$5,M526,0)+IF(K526=Queue_Subname_list!$L$5,N526,0),0)</f>
        <v>0</v>
      </c>
      <c r="Z526" s="10">
        <f>IF(J526=Queue_Subname_list!$L$8,MIN(M526,P526),0)+IF(K526=Queue_Subname_list!$L$8,MIN(N526,P526),0)+IF(L526=Queue_Subname_list!$L$8,MIN(O526,P526),0)</f>
        <v>0</v>
      </c>
      <c r="AA526" s="10">
        <f>IF(Q526="Energy Only",0,IF(S526="Solar",MIN(Z526,P526),IF(S526="Solar-Hybrid",MIN(MAX(P526-T526,0)/INDEX(Queue_Subname_list!$R$5:$T$5,1,MATCH(AH526,Queue_Subname_list!$R$4:$T$4,0)),MAX(P526-T526*0.5,0)/INDEX(Queue_Subname_list!$U$5:$W$5,1,MATCH(AH526,Queue_Subname_list!$U$4:$W$4,0)),Z526),0)))</f>
        <v>0</v>
      </c>
      <c r="AB526" s="10">
        <f t="shared" si="42"/>
        <v>0</v>
      </c>
      <c r="AC526" s="10">
        <f>IF(J526=Queue_Subname_list!$L$3,MIN(M526,P526),0)+IF(K526=Queue_Subname_list!$L$3,MIN(N526,P526),0)+IF(L526=Queue_Subname_list!$L$3,MIN(O526,P526),0)</f>
        <v>0</v>
      </c>
      <c r="AD526" s="10">
        <f t="shared" si="43"/>
        <v>0</v>
      </c>
      <c r="AE526" s="10" t="s">
        <v>54</v>
      </c>
      <c r="AF526" s="10" t="s">
        <v>55</v>
      </c>
      <c r="AG526" s="10" t="s">
        <v>56</v>
      </c>
      <c r="AH526" s="10" t="str">
        <f t="shared" si="44"/>
        <v>SDGE</v>
      </c>
      <c r="AI526" s="12" t="s">
        <v>579</v>
      </c>
      <c r="AJ526" s="12" t="str">
        <f>IFERROR(INDEX(Queue_Subname_list!$B$2:$B$598,MATCH($AI526,Queue_Subname_list!$A$2:$A$598,0),1),"not found")</f>
        <v>Ocean Ranch</v>
      </c>
      <c r="AK526" s="12">
        <f>IFERROR(INDEX(Queue_Subname_list!$C$2:$C$598,MATCH($AI526,Queue_Subname_list!$A$2:$A$598,0),1),"not found")</f>
        <v>69</v>
      </c>
      <c r="AL526" s="12" t="str" cm="1">
        <f t="array" ref="AL526">IFERROR(MATCH(1,($AJ526=Substation_Info!$B$5:$B$322)*($AK526=Substation_Info!$C$5:$C$322),0),"notfound")</f>
        <v>notfound</v>
      </c>
      <c r="AM526" s="12" t="str">
        <f>IF($AL526="notfound",IFERROR(INDEX(Queue_Subname_list!$D$2:$D$594,MATCH($AI526,Queue_Subname_list!$A$2:$A$594,0),1),"not found"),0)</f>
        <v>San Luis Rey</v>
      </c>
      <c r="AN526" s="12">
        <f>IF($AL526="notfound",IFERROR(INDEX(Queue_Subname_list!$E$2:$E$594,MATCH($AI526,Queue_Subname_list!$A$2:$A$594,0),1),"not found"),0)</f>
        <v>230</v>
      </c>
      <c r="AO526" s="12" cm="1">
        <f t="array" ref="AO526">IF(AM526=0, "N/A",IFERROR(MATCH(1,($AM526=Substation_Info!$B$5:$B$322)*($AN526=Substation_Info!$C$5:$C$322),0),"notfound"))</f>
        <v>246</v>
      </c>
      <c r="AP526" s="12">
        <f t="shared" si="45"/>
        <v>1</v>
      </c>
      <c r="AQ526" s="11">
        <v>45809.291666666701</v>
      </c>
      <c r="AR526" s="11">
        <v>46457.333333333299</v>
      </c>
      <c r="AS526" s="10" t="s">
        <v>82</v>
      </c>
      <c r="AT526" s="10"/>
      <c r="AU526" s="10"/>
      <c r="AV526" s="10" t="s">
        <v>82</v>
      </c>
      <c r="AW526" s="10"/>
    </row>
    <row r="527" spans="1:49" s="26" customFormat="1" ht="37.5" x14ac:dyDescent="0.25">
      <c r="A527" s="32" t="s">
        <v>1089</v>
      </c>
      <c r="B527" s="10">
        <v>2166</v>
      </c>
      <c r="C527" s="11">
        <v>44294</v>
      </c>
      <c r="D527" s="11">
        <v>44301.291666666701</v>
      </c>
      <c r="E527" s="10" t="s">
        <v>49</v>
      </c>
      <c r="F527" s="10" t="s">
        <v>585</v>
      </c>
      <c r="G527" s="10" t="s">
        <v>63</v>
      </c>
      <c r="H527" s="10" t="s">
        <v>74</v>
      </c>
      <c r="I527" s="10"/>
      <c r="J527" s="10" t="s">
        <v>70</v>
      </c>
      <c r="K527" s="10" t="s">
        <v>75</v>
      </c>
      <c r="L527" s="10"/>
      <c r="M527" s="10">
        <v>1182.3800000000001</v>
      </c>
      <c r="N527" s="10">
        <v>1182.3800000000001</v>
      </c>
      <c r="O527" s="10"/>
      <c r="P527" s="10">
        <v>1150</v>
      </c>
      <c r="Q527" s="10" t="s">
        <v>65</v>
      </c>
      <c r="R527" s="10" t="s">
        <v>53</v>
      </c>
      <c r="S527" s="10" t="str" cm="1">
        <f t="array" ref="S527">IFERROR(INDEX(Queue_Subname_list!$K$3:$K$22,MATCH(1,($J527=Queue_Subname_list!$L$3:$L$22)*($K527=Queue_Subname_list!$M$3:$M$22)*($L527=Queue_Subname_list!$N$3:$N$22),0)),"Other")</f>
        <v>Solar-Hybrid</v>
      </c>
      <c r="T527" s="10">
        <f>IF(J527=Queue_Subname_list!$L$9,MIN(M527,P527),0)+IF(K527=Queue_Subname_list!$L$9,MIN(N527,P527),0)+IF(L527=Queue_Subname_list!$L$9,MIN(O527,P527),0)</f>
        <v>1150</v>
      </c>
      <c r="U527" s="10">
        <f>IF(J527=Queue_Subname_list!$L$4,MIN(M527,P527),0)+IF(K527=Queue_Subname_list!$L$4,MIN(N527,P527),0)+IF(L527=Queue_Subname_list!$L$4,MIN(O527,P527),0)</f>
        <v>0</v>
      </c>
      <c r="V527" s="10">
        <f>IF(Q527="Energy Only",0,IF(S527="Wind Turbine",MIN(U527,P527),IF(OR(S527="Wind-Hybrid", S527="Wind-Solar-Hybrid"),MIN(MAX(P527-T527,0)/INDEX(Queue_Subname_list!$R$6:$T$6,1,MATCH(AH527,Queue_Subname_list!$R$4:$T$4,0)),U527),0)))</f>
        <v>0</v>
      </c>
      <c r="W527" s="10">
        <f t="shared" si="41"/>
        <v>0</v>
      </c>
      <c r="X527" s="10">
        <f>IF(AND(S527="Offshore Wind",OR(Q527="Full Capacity",Q527="Partial Capacity")),IF(J527=Queue_Subname_list!$L$5,M527,0)+IF(K527=Queue_Subname_list!$L$5,N527,0),0)</f>
        <v>0</v>
      </c>
      <c r="Y527" s="10">
        <f>IF(AND(S527="Offshore Wind",Q527="Energy Only"),IF(J527=Queue_Subname_list!$L$5,M527,0)+IF(K527=Queue_Subname_list!$L$5,N527,0),0)</f>
        <v>0</v>
      </c>
      <c r="Z527" s="10">
        <f>IF(J527=Queue_Subname_list!$L$8,MIN(M527,P527),0)+IF(K527=Queue_Subname_list!$L$8,MIN(N527,P527),0)+IF(L527=Queue_Subname_list!$L$8,MIN(O527,P527),0)</f>
        <v>1150</v>
      </c>
      <c r="AA527" s="10">
        <f>IF(Q527="Energy Only",0,IF(S527="Solar",MIN(Z527,P527),IF(S527="Solar-Hybrid",MIN(MAX(P527-T527,0)/INDEX(Queue_Subname_list!$R$5:$T$5,1,MATCH(AH527,Queue_Subname_list!$R$4:$T$4,0)),MAX(P527-T527*0.5,0)/INDEX(Queue_Subname_list!$U$5:$W$5,1,MATCH(AH527,Queue_Subname_list!$U$4:$W$4,0)),Z527),0)))</f>
        <v>0</v>
      </c>
      <c r="AB527" s="10">
        <f t="shared" si="42"/>
        <v>1150</v>
      </c>
      <c r="AC527" s="10">
        <f>IF(J527=Queue_Subname_list!$L$3,MIN(M527,P527),0)+IF(K527=Queue_Subname_list!$L$3,MIN(N527,P527),0)+IF(L527=Queue_Subname_list!$L$3,MIN(O527,P527),0)</f>
        <v>0</v>
      </c>
      <c r="AD527" s="10">
        <f t="shared" si="43"/>
        <v>0</v>
      </c>
      <c r="AE527" s="10" t="s">
        <v>200</v>
      </c>
      <c r="AF527" s="10" t="s">
        <v>55</v>
      </c>
      <c r="AG527" s="10" t="s">
        <v>56</v>
      </c>
      <c r="AH527" s="10" t="str">
        <f t="shared" si="44"/>
        <v>SDGE</v>
      </c>
      <c r="AI527" s="12" t="s">
        <v>1090</v>
      </c>
      <c r="AJ527" s="12" t="str">
        <f>IFERROR(INDEX(Queue_Subname_list!$B$2:$B$598,MATCH($AI527,Queue_Subname_list!$A$2:$A$598,0),1),"not found")</f>
        <v>New Imperial - Gila</v>
      </c>
      <c r="AK527" s="12">
        <f>IFERROR(INDEX(Queue_Subname_list!$C$2:$C$598,MATCH($AI527,Queue_Subname_list!$A$2:$A$598,0),1),"not found")</f>
        <v>500</v>
      </c>
      <c r="AL527" s="12" t="str" cm="1">
        <f t="array" ref="AL527">IFERROR(MATCH(1,($AJ527=Substation_Info!$B$5:$B$322)*($AK527=Substation_Info!$C$5:$C$322),0),"notfound")</f>
        <v>notfound</v>
      </c>
      <c r="AM527" s="12" t="str">
        <f>IF($AL527="notfound",IFERROR(INDEX(Queue_Subname_list!$D$2:$D$594,MATCH($AI527,Queue_Subname_list!$A$2:$A$594,0),1),"not found"),0)</f>
        <v>Imperial Valley</v>
      </c>
      <c r="AN527" s="12">
        <f>IF($AL527="notfound",IFERROR(INDEX(Queue_Subname_list!$E$2:$E$594,MATCH($AI527,Queue_Subname_list!$A$2:$A$594,0),1),"not found"),0)</f>
        <v>500</v>
      </c>
      <c r="AO527" s="12" cm="1">
        <f t="array" ref="AO527">IF(AM527=0, "N/A",IFERROR(MATCH(1,($AM527=Substation_Info!$B$5:$B$322)*($AN527=Substation_Info!$C$5:$C$322),0),"notfound"))</f>
        <v>113</v>
      </c>
      <c r="AP527" s="12">
        <f t="shared" si="45"/>
        <v>1</v>
      </c>
      <c r="AQ527" s="11">
        <v>46387.333333333299</v>
      </c>
      <c r="AR527" s="11">
        <v>46387.333333333299</v>
      </c>
      <c r="AS527" s="10" t="s">
        <v>82</v>
      </c>
      <c r="AT527" s="10"/>
      <c r="AU527" s="10"/>
      <c r="AV527" s="10" t="s">
        <v>82</v>
      </c>
      <c r="AW527" s="10"/>
    </row>
    <row r="528" spans="1:49" s="26" customFormat="1" ht="25" x14ac:dyDescent="0.25">
      <c r="A528" s="32" t="s">
        <v>1091</v>
      </c>
      <c r="B528" s="10">
        <v>2167</v>
      </c>
      <c r="C528" s="11">
        <v>44294</v>
      </c>
      <c r="D528" s="11">
        <v>44301.291666666701</v>
      </c>
      <c r="E528" s="10" t="s">
        <v>49</v>
      </c>
      <c r="F528" s="10" t="s">
        <v>585</v>
      </c>
      <c r="G528" s="10" t="s">
        <v>63</v>
      </c>
      <c r="H528" s="10"/>
      <c r="I528" s="10"/>
      <c r="J528" s="10" t="s">
        <v>70</v>
      </c>
      <c r="K528" s="10"/>
      <c r="L528" s="10"/>
      <c r="M528" s="10">
        <v>71.3</v>
      </c>
      <c r="N528" s="10"/>
      <c r="O528" s="10"/>
      <c r="P528" s="10">
        <v>70</v>
      </c>
      <c r="Q528" s="10" t="s">
        <v>65</v>
      </c>
      <c r="R528" s="10"/>
      <c r="S528" s="10" t="str" cm="1">
        <f t="array" ref="S528">IFERROR(INDEX(Queue_Subname_list!$K$3:$K$22,MATCH(1,($J528=Queue_Subname_list!$L$3:$L$22)*($K528=Queue_Subname_list!$M$3:$M$22)*($L528=Queue_Subname_list!$N$3:$N$22),0)),"Other")</f>
        <v>Battery</v>
      </c>
      <c r="T528" s="10">
        <f>IF(J528=Queue_Subname_list!$L$9,MIN(M528,P528),0)+IF(K528=Queue_Subname_list!$L$9,MIN(N528,P528),0)+IF(L528=Queue_Subname_list!$L$9,MIN(O528,P528),0)</f>
        <v>70</v>
      </c>
      <c r="U528" s="10">
        <f>IF(J528=Queue_Subname_list!$L$4,MIN(M528,P528),0)+IF(K528=Queue_Subname_list!$L$4,MIN(N528,P528),0)+IF(L528=Queue_Subname_list!$L$4,MIN(O528,P528),0)</f>
        <v>0</v>
      </c>
      <c r="V528" s="10">
        <f>IF(Q528="Energy Only",0,IF(S528="Wind Turbine",MIN(U528,P528),IF(OR(S528="Wind-Hybrid", S528="Wind-Solar-Hybrid"),MIN(MAX(P528-T528,0)/INDEX(Queue_Subname_list!$R$6:$T$6,1,MATCH(AH528,Queue_Subname_list!$R$4:$T$4,0)),U528),0)))</f>
        <v>0</v>
      </c>
      <c r="W528" s="10">
        <f t="shared" si="41"/>
        <v>0</v>
      </c>
      <c r="X528" s="10">
        <f>IF(AND(S528="Offshore Wind",OR(Q528="Full Capacity",Q528="Partial Capacity")),IF(J528=Queue_Subname_list!$L$5,M528,0)+IF(K528=Queue_Subname_list!$L$5,N528,0),0)</f>
        <v>0</v>
      </c>
      <c r="Y528" s="10">
        <f>IF(AND(S528="Offshore Wind",Q528="Energy Only"),IF(J528=Queue_Subname_list!$L$5,M528,0)+IF(K528=Queue_Subname_list!$L$5,N528,0),0)</f>
        <v>0</v>
      </c>
      <c r="Z528" s="10">
        <f>IF(J528=Queue_Subname_list!$L$8,MIN(M528,P528),0)+IF(K528=Queue_Subname_list!$L$8,MIN(N528,P528),0)+IF(L528=Queue_Subname_list!$L$8,MIN(O528,P528),0)</f>
        <v>0</v>
      </c>
      <c r="AA528" s="10">
        <f>IF(Q528="Energy Only",0,IF(S528="Solar",MIN(Z528,P528),IF(S528="Solar-Hybrid",MIN(MAX(P528-T528,0)/INDEX(Queue_Subname_list!$R$5:$T$5,1,MATCH(AH528,Queue_Subname_list!$R$4:$T$4,0)),MAX(P528-T528*0.5,0)/INDEX(Queue_Subname_list!$U$5:$W$5,1,MATCH(AH528,Queue_Subname_list!$U$4:$W$4,0)),Z528),0)))</f>
        <v>0</v>
      </c>
      <c r="AB528" s="10">
        <f t="shared" si="42"/>
        <v>0</v>
      </c>
      <c r="AC528" s="10">
        <f>IF(J528=Queue_Subname_list!$L$3,MIN(M528,P528),0)+IF(K528=Queue_Subname_list!$L$3,MIN(N528,P528),0)+IF(L528=Queue_Subname_list!$L$3,MIN(O528,P528),0)</f>
        <v>0</v>
      </c>
      <c r="AD528" s="10">
        <f t="shared" si="43"/>
        <v>0</v>
      </c>
      <c r="AE528" s="10" t="s">
        <v>54</v>
      </c>
      <c r="AF528" s="10" t="s">
        <v>55</v>
      </c>
      <c r="AG528" s="10" t="s">
        <v>56</v>
      </c>
      <c r="AH528" s="10" t="str">
        <f t="shared" si="44"/>
        <v>SDGE</v>
      </c>
      <c r="AI528" s="12" t="s">
        <v>1092</v>
      </c>
      <c r="AJ528" s="12" t="str">
        <f>IFERROR(INDEX(Queue_Subname_list!$B$2:$B$598,MATCH($AI528,Queue_Subname_list!$A$2:$A$598,0),1),"not found")</f>
        <v>Scripps</v>
      </c>
      <c r="AK528" s="12">
        <f>IFERROR(INDEX(Queue_Subname_list!$C$2:$C$598,MATCH($AI528,Queue_Subname_list!$A$2:$A$598,0),1),"not found")</f>
        <v>69</v>
      </c>
      <c r="AL528" s="12" t="str" cm="1">
        <f t="array" ref="AL528">IFERROR(MATCH(1,($AJ528=Substation_Info!$B$5:$B$322)*($AK528=Substation_Info!$C$5:$C$322),0),"notfound")</f>
        <v>notfound</v>
      </c>
      <c r="AM528" s="12" t="str">
        <f>IF($AL528="notfound",IFERROR(INDEX(Queue_Subname_list!$D$2:$D$594,MATCH($AI528,Queue_Subname_list!$A$2:$A$594,0),1),"not found"),0)</f>
        <v>Sycamore</v>
      </c>
      <c r="AN528" s="12">
        <f>IF($AL528="notfound",IFERROR(INDEX(Queue_Subname_list!$E$2:$E$594,MATCH($AI528,Queue_Subname_list!$A$2:$A$594,0),1),"not found"),0)</f>
        <v>230</v>
      </c>
      <c r="AO528" s="12" cm="1">
        <f t="array" ref="AO528">IF(AM528=0, "N/A",IFERROR(MATCH(1,($AM528=Substation_Info!$B$5:$B$322)*($AN528=Substation_Info!$C$5:$C$322),0),"notfound"))</f>
        <v>273</v>
      </c>
      <c r="AP528" s="12">
        <f t="shared" si="45"/>
        <v>1</v>
      </c>
      <c r="AQ528" s="11">
        <v>45641.333333333299</v>
      </c>
      <c r="AR528" s="11">
        <v>45641.333333333299</v>
      </c>
      <c r="AS528" s="10" t="s">
        <v>82</v>
      </c>
      <c r="AT528" s="10"/>
      <c r="AU528" s="10"/>
      <c r="AV528" s="10" t="s">
        <v>82</v>
      </c>
      <c r="AW528" s="10"/>
    </row>
    <row r="529" spans="1:49" s="26" customFormat="1" ht="25" x14ac:dyDescent="0.25">
      <c r="A529" s="32" t="s">
        <v>1093</v>
      </c>
      <c r="B529" s="10">
        <v>2168</v>
      </c>
      <c r="C529" s="11">
        <v>44294</v>
      </c>
      <c r="D529" s="11">
        <v>44301.291666666701</v>
      </c>
      <c r="E529" s="10" t="s">
        <v>49</v>
      </c>
      <c r="F529" s="10" t="s">
        <v>585</v>
      </c>
      <c r="G529" s="10" t="s">
        <v>63</v>
      </c>
      <c r="H529" s="10" t="s">
        <v>74</v>
      </c>
      <c r="I529" s="10"/>
      <c r="J529" s="10" t="s">
        <v>70</v>
      </c>
      <c r="K529" s="10" t="s">
        <v>75</v>
      </c>
      <c r="L529" s="10"/>
      <c r="M529" s="10">
        <v>82.35</v>
      </c>
      <c r="N529" s="10">
        <v>82.35</v>
      </c>
      <c r="O529" s="10"/>
      <c r="P529" s="10">
        <v>80</v>
      </c>
      <c r="Q529" s="10" t="s">
        <v>65</v>
      </c>
      <c r="R529" s="10" t="s">
        <v>53</v>
      </c>
      <c r="S529" s="10" t="str" cm="1">
        <f t="array" ref="S529">IFERROR(INDEX(Queue_Subname_list!$K$3:$K$22,MATCH(1,($J529=Queue_Subname_list!$L$3:$L$22)*($K529=Queue_Subname_list!$M$3:$M$22)*($L529=Queue_Subname_list!$N$3:$N$22),0)),"Other")</f>
        <v>Solar-Hybrid</v>
      </c>
      <c r="T529" s="10">
        <f>IF(J529=Queue_Subname_list!$L$9,MIN(M529,P529),0)+IF(K529=Queue_Subname_list!$L$9,MIN(N529,P529),0)+IF(L529=Queue_Subname_list!$L$9,MIN(O529,P529),0)</f>
        <v>80</v>
      </c>
      <c r="U529" s="10">
        <f>IF(J529=Queue_Subname_list!$L$4,MIN(M529,P529),0)+IF(K529=Queue_Subname_list!$L$4,MIN(N529,P529),0)+IF(L529=Queue_Subname_list!$L$4,MIN(O529,P529),0)</f>
        <v>0</v>
      </c>
      <c r="V529" s="10">
        <f>IF(Q529="Energy Only",0,IF(S529="Wind Turbine",MIN(U529,P529),IF(OR(S529="Wind-Hybrid", S529="Wind-Solar-Hybrid"),MIN(MAX(P529-T529,0)/INDEX(Queue_Subname_list!$R$6:$T$6,1,MATCH(AH529,Queue_Subname_list!$R$4:$T$4,0)),U529),0)))</f>
        <v>0</v>
      </c>
      <c r="W529" s="10">
        <f t="shared" si="41"/>
        <v>0</v>
      </c>
      <c r="X529" s="10">
        <f>IF(AND(S529="Offshore Wind",OR(Q529="Full Capacity",Q529="Partial Capacity")),IF(J529=Queue_Subname_list!$L$5,M529,0)+IF(K529=Queue_Subname_list!$L$5,N529,0),0)</f>
        <v>0</v>
      </c>
      <c r="Y529" s="10">
        <f>IF(AND(S529="Offshore Wind",Q529="Energy Only"),IF(J529=Queue_Subname_list!$L$5,M529,0)+IF(K529=Queue_Subname_list!$L$5,N529,0),0)</f>
        <v>0</v>
      </c>
      <c r="Z529" s="10">
        <f>IF(J529=Queue_Subname_list!$L$8,MIN(M529,P529),0)+IF(K529=Queue_Subname_list!$L$8,MIN(N529,P529),0)+IF(L529=Queue_Subname_list!$L$8,MIN(O529,P529),0)</f>
        <v>80</v>
      </c>
      <c r="AA529" s="10">
        <f>IF(Q529="Energy Only",0,IF(S529="Solar",MIN(Z529,P529),IF(S529="Solar-Hybrid",MIN(MAX(P529-T529,0)/INDEX(Queue_Subname_list!$R$5:$T$5,1,MATCH(AH529,Queue_Subname_list!$R$4:$T$4,0)),MAX(P529-T529*0.5,0)/INDEX(Queue_Subname_list!$U$5:$W$5,1,MATCH(AH529,Queue_Subname_list!$U$4:$W$4,0)),Z529),0)))</f>
        <v>0</v>
      </c>
      <c r="AB529" s="10">
        <f t="shared" si="42"/>
        <v>80</v>
      </c>
      <c r="AC529" s="10">
        <f>IF(J529=Queue_Subname_list!$L$3,MIN(M529,P529),0)+IF(K529=Queue_Subname_list!$L$3,MIN(N529,P529),0)+IF(L529=Queue_Subname_list!$L$3,MIN(O529,P529),0)</f>
        <v>0</v>
      </c>
      <c r="AD529" s="10">
        <f t="shared" si="43"/>
        <v>0</v>
      </c>
      <c r="AE529" s="10" t="s">
        <v>54</v>
      </c>
      <c r="AF529" s="10" t="s">
        <v>55</v>
      </c>
      <c r="AG529" s="10" t="s">
        <v>56</v>
      </c>
      <c r="AH529" s="10" t="str">
        <f t="shared" si="44"/>
        <v>SDGE</v>
      </c>
      <c r="AI529" s="12" t="s">
        <v>127</v>
      </c>
      <c r="AJ529" s="12" t="str">
        <f>IFERROR(INDEX(Queue_Subname_list!$B$2:$B$598,MATCH($AI529,Queue_Subname_list!$A$2:$A$598,0),1),"not found")</f>
        <v>Boulevard East</v>
      </c>
      <c r="AK529" s="12">
        <f>IFERROR(INDEX(Queue_Subname_list!$C$2:$C$598,MATCH($AI529,Queue_Subname_list!$A$2:$A$598,0),1),"not found")</f>
        <v>138</v>
      </c>
      <c r="AL529" s="12" t="str" cm="1">
        <f t="array" ref="AL529">IFERROR(MATCH(1,($AJ529=Substation_Info!$B$5:$B$322)*($AK529=Substation_Info!$C$5:$C$322),0),"notfound")</f>
        <v>notfound</v>
      </c>
      <c r="AM529" s="12" t="str">
        <f>IF($AL529="notfound",IFERROR(INDEX(Queue_Subname_list!$D$2:$D$594,MATCH($AI529,Queue_Subname_list!$A$2:$A$594,0),1),"not found"),0)</f>
        <v>ECO</v>
      </c>
      <c r="AN529" s="12">
        <f>IF($AL529="notfound",IFERROR(INDEX(Queue_Subname_list!$E$2:$E$594,MATCH($AI529,Queue_Subname_list!$A$2:$A$594,0),1),"not found"),0)</f>
        <v>115</v>
      </c>
      <c r="AO529" s="12" cm="1">
        <f t="array" ref="AO529">IF(AM529=0, "N/A",IFERROR(MATCH(1,($AM529=Substation_Info!$B$5:$B$322)*($AN529=Substation_Info!$C$5:$C$322),0),"notfound"))</f>
        <v>71</v>
      </c>
      <c r="AP529" s="12">
        <f t="shared" si="45"/>
        <v>1</v>
      </c>
      <c r="AQ529" s="11">
        <v>45960.291666666701</v>
      </c>
      <c r="AR529" s="11">
        <v>45960.291666666701</v>
      </c>
      <c r="AS529" s="10" t="s">
        <v>82</v>
      </c>
      <c r="AT529" s="10"/>
      <c r="AU529" s="10"/>
      <c r="AV529" s="10" t="s">
        <v>82</v>
      </c>
      <c r="AW529" s="10"/>
    </row>
    <row r="530" spans="1:49" s="26" customFormat="1" ht="25" x14ac:dyDescent="0.25">
      <c r="A530" s="32" t="s">
        <v>1094</v>
      </c>
      <c r="B530" s="10">
        <v>2169</v>
      </c>
      <c r="C530" s="11">
        <v>44294</v>
      </c>
      <c r="D530" s="11">
        <v>44301.291666666701</v>
      </c>
      <c r="E530" s="10" t="s">
        <v>49</v>
      </c>
      <c r="F530" s="10" t="s">
        <v>585</v>
      </c>
      <c r="G530" s="10" t="s">
        <v>63</v>
      </c>
      <c r="H530" s="10"/>
      <c r="I530" s="10"/>
      <c r="J530" s="10" t="s">
        <v>70</v>
      </c>
      <c r="K530" s="10"/>
      <c r="L530" s="10"/>
      <c r="M530" s="10">
        <v>100.8</v>
      </c>
      <c r="N530" s="10"/>
      <c r="O530" s="10"/>
      <c r="P530" s="10">
        <v>100</v>
      </c>
      <c r="Q530" s="10" t="s">
        <v>65</v>
      </c>
      <c r="R530" s="10"/>
      <c r="S530" s="10" t="str" cm="1">
        <f t="array" ref="S530">IFERROR(INDEX(Queue_Subname_list!$K$3:$K$22,MATCH(1,($J530=Queue_Subname_list!$L$3:$L$22)*($K530=Queue_Subname_list!$M$3:$M$22)*($L530=Queue_Subname_list!$N$3:$N$22),0)),"Other")</f>
        <v>Battery</v>
      </c>
      <c r="T530" s="10">
        <f>IF(J530=Queue_Subname_list!$L$9,MIN(M530,P530),0)+IF(K530=Queue_Subname_list!$L$9,MIN(N530,P530),0)+IF(L530=Queue_Subname_list!$L$9,MIN(O530,P530),0)</f>
        <v>100</v>
      </c>
      <c r="U530" s="10">
        <f>IF(J530=Queue_Subname_list!$L$4,MIN(M530,P530),0)+IF(K530=Queue_Subname_list!$L$4,MIN(N530,P530),0)+IF(L530=Queue_Subname_list!$L$4,MIN(O530,P530),0)</f>
        <v>0</v>
      </c>
      <c r="V530" s="10">
        <f>IF(Q530="Energy Only",0,IF(S530="Wind Turbine",MIN(U530,P530),IF(OR(S530="Wind-Hybrid", S530="Wind-Solar-Hybrid"),MIN(MAX(P530-T530,0)/INDEX(Queue_Subname_list!$R$6:$T$6,1,MATCH(AH530,Queue_Subname_list!$R$4:$T$4,0)),U530),0)))</f>
        <v>0</v>
      </c>
      <c r="W530" s="10">
        <f t="shared" si="41"/>
        <v>0</v>
      </c>
      <c r="X530" s="10">
        <f>IF(AND(S530="Offshore Wind",OR(Q530="Full Capacity",Q530="Partial Capacity")),IF(J530=Queue_Subname_list!$L$5,M530,0)+IF(K530=Queue_Subname_list!$L$5,N530,0),0)</f>
        <v>0</v>
      </c>
      <c r="Y530" s="10">
        <f>IF(AND(S530="Offshore Wind",Q530="Energy Only"),IF(J530=Queue_Subname_list!$L$5,M530,0)+IF(K530=Queue_Subname_list!$L$5,N530,0),0)</f>
        <v>0</v>
      </c>
      <c r="Z530" s="10">
        <f>IF(J530=Queue_Subname_list!$L$8,MIN(M530,P530),0)+IF(K530=Queue_Subname_list!$L$8,MIN(N530,P530),0)+IF(L530=Queue_Subname_list!$L$8,MIN(O530,P530),0)</f>
        <v>0</v>
      </c>
      <c r="AA530" s="10">
        <f>IF(Q530="Energy Only",0,IF(S530="Solar",MIN(Z530,P530),IF(S530="Solar-Hybrid",MIN(MAX(P530-T530,0)/INDEX(Queue_Subname_list!$R$5:$T$5,1,MATCH(AH530,Queue_Subname_list!$R$4:$T$4,0)),MAX(P530-T530*0.5,0)/INDEX(Queue_Subname_list!$U$5:$W$5,1,MATCH(AH530,Queue_Subname_list!$U$4:$W$4,0)),Z530),0)))</f>
        <v>0</v>
      </c>
      <c r="AB530" s="10">
        <f t="shared" si="42"/>
        <v>0</v>
      </c>
      <c r="AC530" s="10">
        <f>IF(J530=Queue_Subname_list!$L$3,MIN(M530,P530),0)+IF(K530=Queue_Subname_list!$L$3,MIN(N530,P530),0)+IF(L530=Queue_Subname_list!$L$3,MIN(O530,P530),0)</f>
        <v>0</v>
      </c>
      <c r="AD530" s="10">
        <f t="shared" si="43"/>
        <v>0</v>
      </c>
      <c r="AE530" s="10" t="s">
        <v>54</v>
      </c>
      <c r="AF530" s="10" t="s">
        <v>55</v>
      </c>
      <c r="AG530" s="10" t="s">
        <v>56</v>
      </c>
      <c r="AH530" s="10" t="str">
        <f t="shared" si="44"/>
        <v>SDGE</v>
      </c>
      <c r="AI530" s="12" t="s">
        <v>1095</v>
      </c>
      <c r="AJ530" s="12" t="str">
        <f>IFERROR(INDEX(Queue_Subname_list!$B$2:$B$598,MATCH($AI530,Queue_Subname_list!$A$2:$A$598,0),1),"not found")</f>
        <v>Border</v>
      </c>
      <c r="AK530" s="12">
        <f>IFERROR(INDEX(Queue_Subname_list!$C$2:$C$598,MATCH($AI530,Queue_Subname_list!$A$2:$A$598,0),1),"not found")</f>
        <v>69</v>
      </c>
      <c r="AL530" s="12" t="str" cm="1">
        <f t="array" ref="AL530">IFERROR(MATCH(1,($AJ530=Substation_Info!$B$5:$B$322)*($AK530=Substation_Info!$C$5:$C$322),0),"notfound")</f>
        <v>notfound</v>
      </c>
      <c r="AM530" s="12" t="str">
        <f>IF($AL530="notfound",IFERROR(INDEX(Queue_Subname_list!$D$2:$D$594,MATCH($AI530,Queue_Subname_list!$A$2:$A$594,0),1),"not found"),0)</f>
        <v>Otay Mesa</v>
      </c>
      <c r="AN530" s="12">
        <f>IF($AL530="notfound",IFERROR(INDEX(Queue_Subname_list!$E$2:$E$594,MATCH($AI530,Queue_Subname_list!$A$2:$A$594,0),1),"not found"),0)</f>
        <v>230</v>
      </c>
      <c r="AO530" s="12" cm="1">
        <f t="array" ref="AO530">IF(AM530=0, "N/A",IFERROR(MATCH(1,($AM530=Substation_Info!$B$5:$B$322)*($AN530=Substation_Info!$C$5:$C$322),0),"notfound"))</f>
        <v>195</v>
      </c>
      <c r="AP530" s="12">
        <f t="shared" si="45"/>
        <v>1</v>
      </c>
      <c r="AQ530" s="11">
        <v>45443.291666666701</v>
      </c>
      <c r="AR530" s="11">
        <v>45443.291666666701</v>
      </c>
      <c r="AS530" s="10" t="s">
        <v>82</v>
      </c>
      <c r="AT530" s="10"/>
      <c r="AU530" s="10"/>
      <c r="AV530" s="10" t="s">
        <v>82</v>
      </c>
      <c r="AW530" s="10"/>
    </row>
    <row r="531" spans="1:49" s="26" customFormat="1" ht="25" x14ac:dyDescent="0.25">
      <c r="A531" s="32" t="s">
        <v>1096</v>
      </c>
      <c r="B531" s="10">
        <v>2170</v>
      </c>
      <c r="C531" s="11">
        <v>44297</v>
      </c>
      <c r="D531" s="11">
        <v>44301.291666666701</v>
      </c>
      <c r="E531" s="10" t="s">
        <v>49</v>
      </c>
      <c r="F531" s="10" t="s">
        <v>585</v>
      </c>
      <c r="G531" s="10" t="s">
        <v>63</v>
      </c>
      <c r="H531" s="10"/>
      <c r="I531" s="10"/>
      <c r="J531" s="10" t="s">
        <v>70</v>
      </c>
      <c r="K531" s="10"/>
      <c r="L531" s="10"/>
      <c r="M531" s="10">
        <v>308.20859999999999</v>
      </c>
      <c r="N531" s="10"/>
      <c r="O531" s="10"/>
      <c r="P531" s="10">
        <v>300</v>
      </c>
      <c r="Q531" s="10" t="s">
        <v>65</v>
      </c>
      <c r="R531" s="10"/>
      <c r="S531" s="10" t="str" cm="1">
        <f t="array" ref="S531">IFERROR(INDEX(Queue_Subname_list!$K$3:$K$22,MATCH(1,($J531=Queue_Subname_list!$L$3:$L$22)*($K531=Queue_Subname_list!$M$3:$M$22)*($L531=Queue_Subname_list!$N$3:$N$22),0)),"Other")</f>
        <v>Battery</v>
      </c>
      <c r="T531" s="10">
        <f>IF(J531=Queue_Subname_list!$L$9,MIN(M531,P531),0)+IF(K531=Queue_Subname_list!$L$9,MIN(N531,P531),0)+IF(L531=Queue_Subname_list!$L$9,MIN(O531,P531),0)</f>
        <v>300</v>
      </c>
      <c r="U531" s="10">
        <f>IF(J531=Queue_Subname_list!$L$4,MIN(M531,P531),0)+IF(K531=Queue_Subname_list!$L$4,MIN(N531,P531),0)+IF(L531=Queue_Subname_list!$L$4,MIN(O531,P531),0)</f>
        <v>0</v>
      </c>
      <c r="V531" s="10">
        <f>IF(Q531="Energy Only",0,IF(S531="Wind Turbine",MIN(U531,P531),IF(OR(S531="Wind-Hybrid", S531="Wind-Solar-Hybrid"),MIN(MAX(P531-T531,0)/INDEX(Queue_Subname_list!$R$6:$T$6,1,MATCH(AH531,Queue_Subname_list!$R$4:$T$4,0)),U531),0)))</f>
        <v>0</v>
      </c>
      <c r="W531" s="10">
        <f t="shared" si="41"/>
        <v>0</v>
      </c>
      <c r="X531" s="10">
        <f>IF(AND(S531="Offshore Wind",OR(Q531="Full Capacity",Q531="Partial Capacity")),IF(J531=Queue_Subname_list!$L$5,M531,0)+IF(K531=Queue_Subname_list!$L$5,N531,0),0)</f>
        <v>0</v>
      </c>
      <c r="Y531" s="10">
        <f>IF(AND(S531="Offshore Wind",Q531="Energy Only"),IF(J531=Queue_Subname_list!$L$5,M531,0)+IF(K531=Queue_Subname_list!$L$5,N531,0),0)</f>
        <v>0</v>
      </c>
      <c r="Z531" s="10">
        <f>IF(J531=Queue_Subname_list!$L$8,MIN(M531,P531),0)+IF(K531=Queue_Subname_list!$L$8,MIN(N531,P531),0)+IF(L531=Queue_Subname_list!$L$8,MIN(O531,P531),0)</f>
        <v>0</v>
      </c>
      <c r="AA531" s="10">
        <f>IF(Q531="Energy Only",0,IF(S531="Solar",MIN(Z531,P531),IF(S531="Solar-Hybrid",MIN(MAX(P531-T531,0)/INDEX(Queue_Subname_list!$R$5:$T$5,1,MATCH(AH531,Queue_Subname_list!$R$4:$T$4,0)),MAX(P531-T531*0.5,0)/INDEX(Queue_Subname_list!$U$5:$W$5,1,MATCH(AH531,Queue_Subname_list!$U$4:$W$4,0)),Z531),0)))</f>
        <v>0</v>
      </c>
      <c r="AB531" s="10">
        <f t="shared" si="42"/>
        <v>0</v>
      </c>
      <c r="AC531" s="10">
        <f>IF(J531=Queue_Subname_list!$L$3,MIN(M531,P531),0)+IF(K531=Queue_Subname_list!$L$3,MIN(N531,P531),0)+IF(L531=Queue_Subname_list!$L$3,MIN(O531,P531),0)</f>
        <v>0</v>
      </c>
      <c r="AD531" s="10">
        <f t="shared" si="43"/>
        <v>0</v>
      </c>
      <c r="AE531" s="10" t="s">
        <v>54</v>
      </c>
      <c r="AF531" s="10" t="s">
        <v>55</v>
      </c>
      <c r="AG531" s="10" t="s">
        <v>56</v>
      </c>
      <c r="AH531" s="10" t="str">
        <f t="shared" si="44"/>
        <v>SDGE</v>
      </c>
      <c r="AI531" s="12" t="s">
        <v>1097</v>
      </c>
      <c r="AJ531" s="12" t="str">
        <f>IFERROR(INDEX(Queue_Subname_list!$B$2:$B$598,MATCH($AI531,Queue_Subname_list!$A$2:$A$598,0),1),"not found")</f>
        <v>Suncrest</v>
      </c>
      <c r="AK531" s="12">
        <f>IFERROR(INDEX(Queue_Subname_list!$C$2:$C$598,MATCH($AI531,Queue_Subname_list!$A$2:$A$598,0),1),"not found")</f>
        <v>230</v>
      </c>
      <c r="AL531" s="12" cm="1">
        <f t="array" ref="AL531">IFERROR(MATCH(1,($AJ531=Substation_Info!$B$5:$B$322)*($AK531=Substation_Info!$C$5:$C$322),0),"notfound")</f>
        <v>272</v>
      </c>
      <c r="AM531" s="12">
        <f>IF($AL531="notfound",IFERROR(INDEX(Queue_Subname_list!$D$2:$D$594,MATCH($AI531,Queue_Subname_list!$A$2:$A$594,0),1),"not found"),0)</f>
        <v>0</v>
      </c>
      <c r="AN531" s="12">
        <f>IF($AL531="notfound",IFERROR(INDEX(Queue_Subname_list!$E$2:$E$594,MATCH($AI531,Queue_Subname_list!$A$2:$A$594,0),1),"not found"),0)</f>
        <v>0</v>
      </c>
      <c r="AO531" s="12" t="str" cm="1">
        <f t="array" ref="AO531">IF(AM531=0, "N/A",IFERROR(MATCH(1,($AM531=Substation_Info!$B$5:$B$322)*($AN531=Substation_Info!$C$5:$C$322),0),"notfound"))</f>
        <v>N/A</v>
      </c>
      <c r="AP531" s="12">
        <f t="shared" si="45"/>
        <v>1</v>
      </c>
      <c r="AQ531" s="11">
        <v>45657.333333333299</v>
      </c>
      <c r="AR531" s="11">
        <v>45657.333333333299</v>
      </c>
      <c r="AS531" s="10" t="s">
        <v>82</v>
      </c>
      <c r="AT531" s="10"/>
      <c r="AU531" s="10"/>
      <c r="AV531" s="10" t="s">
        <v>82</v>
      </c>
      <c r="AW531" s="10"/>
    </row>
    <row r="532" spans="1:49" s="26" customFormat="1" ht="37.5" x14ac:dyDescent="0.25">
      <c r="A532" s="32" t="s">
        <v>1098</v>
      </c>
      <c r="B532" s="10">
        <v>2172</v>
      </c>
      <c r="C532" s="11">
        <v>44292</v>
      </c>
      <c r="D532" s="11">
        <v>44301.291666666701</v>
      </c>
      <c r="E532" s="10" t="s">
        <v>49</v>
      </c>
      <c r="F532" s="10" t="s">
        <v>585</v>
      </c>
      <c r="G532" s="10" t="s">
        <v>74</v>
      </c>
      <c r="H532" s="10" t="s">
        <v>63</v>
      </c>
      <c r="I532" s="10"/>
      <c r="J532" s="10" t="s">
        <v>75</v>
      </c>
      <c r="K532" s="10" t="s">
        <v>70</v>
      </c>
      <c r="L532" s="10"/>
      <c r="M532" s="10">
        <v>823.85</v>
      </c>
      <c r="N532" s="10">
        <v>823.85</v>
      </c>
      <c r="O532" s="10"/>
      <c r="P532" s="10">
        <v>800</v>
      </c>
      <c r="Q532" s="10" t="s">
        <v>65</v>
      </c>
      <c r="R532" s="10" t="s">
        <v>53</v>
      </c>
      <c r="S532" s="10" t="str" cm="1">
        <f t="array" ref="S532">IFERROR(INDEX(Queue_Subname_list!$K$3:$K$22,MATCH(1,($J532=Queue_Subname_list!$L$3:$L$22)*($K532=Queue_Subname_list!$M$3:$M$22)*($L532=Queue_Subname_list!$N$3:$N$22),0)),"Other")</f>
        <v>Solar-Hybrid</v>
      </c>
      <c r="T532" s="10">
        <f>IF(J532=Queue_Subname_list!$L$9,MIN(M532,P532),0)+IF(K532=Queue_Subname_list!$L$9,MIN(N532,P532),0)+IF(L532=Queue_Subname_list!$L$9,MIN(O532,P532),0)</f>
        <v>800</v>
      </c>
      <c r="U532" s="10">
        <f>IF(J532=Queue_Subname_list!$L$4,MIN(M532,P532),0)+IF(K532=Queue_Subname_list!$L$4,MIN(N532,P532),0)+IF(L532=Queue_Subname_list!$L$4,MIN(O532,P532),0)</f>
        <v>0</v>
      </c>
      <c r="V532" s="10">
        <f>IF(Q532="Energy Only",0,IF(S532="Wind Turbine",MIN(U532,P532),IF(OR(S532="Wind-Hybrid", S532="Wind-Solar-Hybrid"),MIN(MAX(P532-T532,0)/INDEX(Queue_Subname_list!$R$6:$T$6,1,MATCH(AH532,Queue_Subname_list!$R$4:$T$4,0)),U532),0)))</f>
        <v>0</v>
      </c>
      <c r="W532" s="10">
        <f t="shared" si="41"/>
        <v>0</v>
      </c>
      <c r="X532" s="10">
        <f>IF(AND(S532="Offshore Wind",OR(Q532="Full Capacity",Q532="Partial Capacity")),IF(J532=Queue_Subname_list!$L$5,M532,0)+IF(K532=Queue_Subname_list!$L$5,N532,0),0)</f>
        <v>0</v>
      </c>
      <c r="Y532" s="10">
        <f>IF(AND(S532="Offshore Wind",Q532="Energy Only"),IF(J532=Queue_Subname_list!$L$5,M532,0)+IF(K532=Queue_Subname_list!$L$5,N532,0),0)</f>
        <v>0</v>
      </c>
      <c r="Z532" s="10">
        <f>IF(J532=Queue_Subname_list!$L$8,MIN(M532,P532),0)+IF(K532=Queue_Subname_list!$L$8,MIN(N532,P532),0)+IF(L532=Queue_Subname_list!$L$8,MIN(O532,P532),0)</f>
        <v>800</v>
      </c>
      <c r="AA532" s="10">
        <f>IF(Q532="Energy Only",0,IF(S532="Solar",MIN(Z532,P532),IF(S532="Solar-Hybrid",MIN(MAX(P532-T532,0)/INDEX(Queue_Subname_list!$R$5:$T$5,1,MATCH(AH532,Queue_Subname_list!$R$4:$T$4,0)),MAX(P532-T532*0.5,0)/INDEX(Queue_Subname_list!$U$5:$W$5,1,MATCH(AH532,Queue_Subname_list!$U$4:$W$4,0)),Z532),0)))</f>
        <v>0</v>
      </c>
      <c r="AB532" s="10">
        <f t="shared" si="42"/>
        <v>800</v>
      </c>
      <c r="AC532" s="10">
        <f>IF(J532=Queue_Subname_list!$L$3,MIN(M532,P532),0)+IF(K532=Queue_Subname_list!$L$3,MIN(N532,P532),0)+IF(L532=Queue_Subname_list!$L$3,MIN(O532,P532),0)</f>
        <v>0</v>
      </c>
      <c r="AD532" s="10">
        <f t="shared" si="43"/>
        <v>0</v>
      </c>
      <c r="AE532" s="10" t="s">
        <v>227</v>
      </c>
      <c r="AF532" s="10" t="s">
        <v>159</v>
      </c>
      <c r="AG532" s="10" t="s">
        <v>56</v>
      </c>
      <c r="AH532" s="10" t="str">
        <f t="shared" si="44"/>
        <v>SDGE</v>
      </c>
      <c r="AI532" s="12" t="s">
        <v>1099</v>
      </c>
      <c r="AJ532" s="12" t="str">
        <f>IFERROR(INDEX(Queue_Subname_list!$B$2:$B$598,MATCH($AI532,Queue_Subname_list!$A$2:$A$598,0),1),"not found")</f>
        <v>Hoodoo Wash</v>
      </c>
      <c r="AK532" s="12">
        <f>IFERROR(INDEX(Queue_Subname_list!$C$2:$C$598,MATCH($AI532,Queue_Subname_list!$A$2:$A$598,0),1),"not found")</f>
        <v>500</v>
      </c>
      <c r="AL532" s="12" cm="1">
        <f t="array" ref="AL532">IFERROR(MATCH(1,($AJ532=Substation_Info!$B$5:$B$322)*($AK532=Substation_Info!$C$5:$C$322),0),"notfound")</f>
        <v>107</v>
      </c>
      <c r="AM532" s="12">
        <f>IF($AL532="notfound",IFERROR(INDEX(Queue_Subname_list!$D$2:$D$594,MATCH($AI532,Queue_Subname_list!$A$2:$A$594,0),1),"not found"),0)</f>
        <v>0</v>
      </c>
      <c r="AN532" s="12">
        <f>IF($AL532="notfound",IFERROR(INDEX(Queue_Subname_list!$E$2:$E$594,MATCH($AI532,Queue_Subname_list!$A$2:$A$594,0),1),"not found"),0)</f>
        <v>0</v>
      </c>
      <c r="AO532" s="12" t="str" cm="1">
        <f t="array" ref="AO532">IF(AM532=0, "N/A",IFERROR(MATCH(1,($AM532=Substation_Info!$B$5:$B$322)*($AN532=Substation_Info!$C$5:$C$322),0),"notfound"))</f>
        <v>N/A</v>
      </c>
      <c r="AP532" s="12">
        <f t="shared" si="45"/>
        <v>1</v>
      </c>
      <c r="AQ532" s="11">
        <v>45809.291666666701</v>
      </c>
      <c r="AR532" s="11">
        <v>45809.291666666701</v>
      </c>
      <c r="AS532" s="10" t="s">
        <v>82</v>
      </c>
      <c r="AT532" s="10"/>
      <c r="AU532" s="10"/>
      <c r="AV532" s="10" t="s">
        <v>82</v>
      </c>
      <c r="AW532" s="10"/>
    </row>
    <row r="533" spans="1:49" s="26" customFormat="1" ht="25" x14ac:dyDescent="0.25">
      <c r="A533" s="32" t="s">
        <v>1100</v>
      </c>
      <c r="B533" s="10">
        <v>2173</v>
      </c>
      <c r="C533" s="11">
        <v>44294</v>
      </c>
      <c r="D533" s="11">
        <v>44301.291666666701</v>
      </c>
      <c r="E533" s="10" t="s">
        <v>49</v>
      </c>
      <c r="F533" s="10" t="s">
        <v>585</v>
      </c>
      <c r="G533" s="10" t="s">
        <v>63</v>
      </c>
      <c r="H533" s="10"/>
      <c r="I533" s="10"/>
      <c r="J533" s="10" t="s">
        <v>70</v>
      </c>
      <c r="K533" s="10"/>
      <c r="L533" s="10"/>
      <c r="M533" s="10">
        <v>206.31</v>
      </c>
      <c r="N533" s="10"/>
      <c r="O533" s="10"/>
      <c r="P533" s="10">
        <v>200</v>
      </c>
      <c r="Q533" s="10" t="s">
        <v>65</v>
      </c>
      <c r="R533" s="10"/>
      <c r="S533" s="10" t="str" cm="1">
        <f t="array" ref="S533">IFERROR(INDEX(Queue_Subname_list!$K$3:$K$22,MATCH(1,($J533=Queue_Subname_list!$L$3:$L$22)*($K533=Queue_Subname_list!$M$3:$M$22)*($L533=Queue_Subname_list!$N$3:$N$22),0)),"Other")</f>
        <v>Battery</v>
      </c>
      <c r="T533" s="10">
        <f>IF(J533=Queue_Subname_list!$L$9,MIN(M533,P533),0)+IF(K533=Queue_Subname_list!$L$9,MIN(N533,P533),0)+IF(L533=Queue_Subname_list!$L$9,MIN(O533,P533),0)</f>
        <v>200</v>
      </c>
      <c r="U533" s="10">
        <f>IF(J533=Queue_Subname_list!$L$4,MIN(M533,P533),0)+IF(K533=Queue_Subname_list!$L$4,MIN(N533,P533),0)+IF(L533=Queue_Subname_list!$L$4,MIN(O533,P533),0)</f>
        <v>0</v>
      </c>
      <c r="V533" s="10">
        <f>IF(Q533="Energy Only",0,IF(S533="Wind Turbine",MIN(U533,P533),IF(OR(S533="Wind-Hybrid", S533="Wind-Solar-Hybrid"),MIN(MAX(P533-T533,0)/INDEX(Queue_Subname_list!$R$6:$T$6,1,MATCH(AH533,Queue_Subname_list!$R$4:$T$4,0)),U533),0)))</f>
        <v>0</v>
      </c>
      <c r="W533" s="10">
        <f t="shared" si="41"/>
        <v>0</v>
      </c>
      <c r="X533" s="10">
        <f>IF(AND(S533="Offshore Wind",OR(Q533="Full Capacity",Q533="Partial Capacity")),IF(J533=Queue_Subname_list!$L$5,M533,0)+IF(K533=Queue_Subname_list!$L$5,N533,0),0)</f>
        <v>0</v>
      </c>
      <c r="Y533" s="10">
        <f>IF(AND(S533="Offshore Wind",Q533="Energy Only"),IF(J533=Queue_Subname_list!$L$5,M533,0)+IF(K533=Queue_Subname_list!$L$5,N533,0),0)</f>
        <v>0</v>
      </c>
      <c r="Z533" s="10">
        <f>IF(J533=Queue_Subname_list!$L$8,MIN(M533,P533),0)+IF(K533=Queue_Subname_list!$L$8,MIN(N533,P533),0)+IF(L533=Queue_Subname_list!$L$8,MIN(O533,P533),0)</f>
        <v>0</v>
      </c>
      <c r="AA533" s="10">
        <f>IF(Q533="Energy Only",0,IF(S533="Solar",MIN(Z533,P533),IF(S533="Solar-Hybrid",MIN(MAX(P533-T533,0)/INDEX(Queue_Subname_list!$R$5:$T$5,1,MATCH(AH533,Queue_Subname_list!$R$4:$T$4,0)),MAX(P533-T533*0.5,0)/INDEX(Queue_Subname_list!$U$5:$W$5,1,MATCH(AH533,Queue_Subname_list!$U$4:$W$4,0)),Z533),0)))</f>
        <v>0</v>
      </c>
      <c r="AB533" s="10">
        <f t="shared" si="42"/>
        <v>0</v>
      </c>
      <c r="AC533" s="10">
        <f>IF(J533=Queue_Subname_list!$L$3,MIN(M533,P533),0)+IF(K533=Queue_Subname_list!$L$3,MIN(N533,P533),0)+IF(L533=Queue_Subname_list!$L$3,MIN(O533,P533),0)</f>
        <v>0</v>
      </c>
      <c r="AD533" s="10">
        <f t="shared" si="43"/>
        <v>0</v>
      </c>
      <c r="AE533" s="10" t="s">
        <v>54</v>
      </c>
      <c r="AF533" s="10" t="s">
        <v>55</v>
      </c>
      <c r="AG533" s="10" t="s">
        <v>56</v>
      </c>
      <c r="AH533" s="10" t="str">
        <f t="shared" si="44"/>
        <v>SDGE</v>
      </c>
      <c r="AI533" s="12" t="s">
        <v>57</v>
      </c>
      <c r="AJ533" s="12" t="str">
        <f>IFERROR(INDEX(Queue_Subname_list!$B$2:$B$598,MATCH($AI533,Queue_Subname_list!$A$2:$A$598,0),1),"not found")</f>
        <v>Boulevard East</v>
      </c>
      <c r="AK533" s="12">
        <f>IFERROR(INDEX(Queue_Subname_list!$C$2:$C$598,MATCH($AI533,Queue_Subname_list!$A$2:$A$598,0),1),"not found")</f>
        <v>138</v>
      </c>
      <c r="AL533" s="12" t="str" cm="1">
        <f t="array" ref="AL533">IFERROR(MATCH(1,($AJ533=Substation_Info!$B$5:$B$322)*($AK533=Substation_Info!$C$5:$C$322),0),"notfound")</f>
        <v>notfound</v>
      </c>
      <c r="AM533" s="12" t="str">
        <f>IF($AL533="notfound",IFERROR(INDEX(Queue_Subname_list!$D$2:$D$594,MATCH($AI533,Queue_Subname_list!$A$2:$A$594,0),1),"not found"),0)</f>
        <v>ECO</v>
      </c>
      <c r="AN533" s="12">
        <f>IF($AL533="notfound",IFERROR(INDEX(Queue_Subname_list!$E$2:$E$594,MATCH($AI533,Queue_Subname_list!$A$2:$A$594,0),1),"not found"),0)</f>
        <v>115</v>
      </c>
      <c r="AO533" s="12" cm="1">
        <f t="array" ref="AO533">IF(AM533=0, "N/A",IFERROR(MATCH(1,($AM533=Substation_Info!$B$5:$B$322)*($AN533=Substation_Info!$C$5:$C$322),0),"notfound"))</f>
        <v>71</v>
      </c>
      <c r="AP533" s="12">
        <f t="shared" si="45"/>
        <v>1</v>
      </c>
      <c r="AQ533" s="11">
        <v>45960.291666666701</v>
      </c>
      <c r="AR533" s="11">
        <v>45960.291666666701</v>
      </c>
      <c r="AS533" s="10" t="s">
        <v>82</v>
      </c>
      <c r="AT533" s="10"/>
      <c r="AU533" s="10"/>
      <c r="AV533" s="10" t="s">
        <v>82</v>
      </c>
      <c r="AW533" s="10"/>
    </row>
    <row r="534" spans="1:49" s="26" customFormat="1" ht="25" x14ac:dyDescent="0.25">
      <c r="A534" s="32" t="s">
        <v>1101</v>
      </c>
      <c r="B534" s="10">
        <v>2174</v>
      </c>
      <c r="C534" s="11">
        <v>44294</v>
      </c>
      <c r="D534" s="11">
        <v>44301.291666666701</v>
      </c>
      <c r="E534" s="10" t="s">
        <v>49</v>
      </c>
      <c r="F534" s="10" t="s">
        <v>585</v>
      </c>
      <c r="G534" s="10" t="s">
        <v>63</v>
      </c>
      <c r="H534" s="10"/>
      <c r="I534" s="10"/>
      <c r="J534" s="10" t="s">
        <v>70</v>
      </c>
      <c r="K534" s="10"/>
      <c r="L534" s="10"/>
      <c r="M534" s="10">
        <v>615.75599999999997</v>
      </c>
      <c r="N534" s="10"/>
      <c r="O534" s="10"/>
      <c r="P534" s="10">
        <v>600</v>
      </c>
      <c r="Q534" s="10" t="s">
        <v>65</v>
      </c>
      <c r="R534" s="10"/>
      <c r="S534" s="10" t="str" cm="1">
        <f t="array" ref="S534">IFERROR(INDEX(Queue_Subname_list!$K$3:$K$22,MATCH(1,($J534=Queue_Subname_list!$L$3:$L$22)*($K534=Queue_Subname_list!$M$3:$M$22)*($L534=Queue_Subname_list!$N$3:$N$22),0)),"Other")</f>
        <v>Battery</v>
      </c>
      <c r="T534" s="10">
        <f>IF(J534=Queue_Subname_list!$L$9,MIN(M534,P534),0)+IF(K534=Queue_Subname_list!$L$9,MIN(N534,P534),0)+IF(L534=Queue_Subname_list!$L$9,MIN(O534,P534),0)</f>
        <v>600</v>
      </c>
      <c r="U534" s="10">
        <f>IF(J534=Queue_Subname_list!$L$4,MIN(M534,P534),0)+IF(K534=Queue_Subname_list!$L$4,MIN(N534,P534),0)+IF(L534=Queue_Subname_list!$L$4,MIN(O534,P534),0)</f>
        <v>0</v>
      </c>
      <c r="V534" s="10">
        <f>IF(Q534="Energy Only",0,IF(S534="Wind Turbine",MIN(U534,P534),IF(OR(S534="Wind-Hybrid", S534="Wind-Solar-Hybrid"),MIN(MAX(P534-T534,0)/INDEX(Queue_Subname_list!$R$6:$T$6,1,MATCH(AH534,Queue_Subname_list!$R$4:$T$4,0)),U534),0)))</f>
        <v>0</v>
      </c>
      <c r="W534" s="10">
        <f t="shared" si="41"/>
        <v>0</v>
      </c>
      <c r="X534" s="10">
        <f>IF(AND(S534="Offshore Wind",OR(Q534="Full Capacity",Q534="Partial Capacity")),IF(J534=Queue_Subname_list!$L$5,M534,0)+IF(K534=Queue_Subname_list!$L$5,N534,0),0)</f>
        <v>0</v>
      </c>
      <c r="Y534" s="10">
        <f>IF(AND(S534="Offshore Wind",Q534="Energy Only"),IF(J534=Queue_Subname_list!$L$5,M534,0)+IF(K534=Queue_Subname_list!$L$5,N534,0),0)</f>
        <v>0</v>
      </c>
      <c r="Z534" s="10">
        <f>IF(J534=Queue_Subname_list!$L$8,MIN(M534,P534),0)+IF(K534=Queue_Subname_list!$L$8,MIN(N534,P534),0)+IF(L534=Queue_Subname_list!$L$8,MIN(O534,P534),0)</f>
        <v>0</v>
      </c>
      <c r="AA534" s="10">
        <f>IF(Q534="Energy Only",0,IF(S534="Solar",MIN(Z534,P534),IF(S534="Solar-Hybrid",MIN(MAX(P534-T534,0)/INDEX(Queue_Subname_list!$R$5:$T$5,1,MATCH(AH534,Queue_Subname_list!$R$4:$T$4,0)),MAX(P534-T534*0.5,0)/INDEX(Queue_Subname_list!$U$5:$W$5,1,MATCH(AH534,Queue_Subname_list!$U$4:$W$4,0)),Z534),0)))</f>
        <v>0</v>
      </c>
      <c r="AB534" s="10">
        <f t="shared" si="42"/>
        <v>0</v>
      </c>
      <c r="AC534" s="10">
        <f>IF(J534=Queue_Subname_list!$L$3,MIN(M534,P534),0)+IF(K534=Queue_Subname_list!$L$3,MIN(N534,P534),0)+IF(L534=Queue_Subname_list!$L$3,MIN(O534,P534),0)</f>
        <v>0</v>
      </c>
      <c r="AD534" s="10">
        <f t="shared" si="43"/>
        <v>0</v>
      </c>
      <c r="AE534" s="10" t="s">
        <v>54</v>
      </c>
      <c r="AF534" s="10" t="s">
        <v>55</v>
      </c>
      <c r="AG534" s="10" t="s">
        <v>56</v>
      </c>
      <c r="AH534" s="10" t="str">
        <f t="shared" si="44"/>
        <v>SDGE</v>
      </c>
      <c r="AI534" s="12" t="s">
        <v>205</v>
      </c>
      <c r="AJ534" s="12" t="str">
        <f>IFERROR(INDEX(Queue_Subname_list!$B$2:$B$598,MATCH($AI534,Queue_Subname_list!$A$2:$A$598,0),1),"not found")</f>
        <v>Otay Mesa</v>
      </c>
      <c r="AK534" s="12">
        <f>IFERROR(INDEX(Queue_Subname_list!$C$2:$C$598,MATCH($AI534,Queue_Subname_list!$A$2:$A$598,0),1),"not found")</f>
        <v>230</v>
      </c>
      <c r="AL534" s="12" cm="1">
        <f t="array" ref="AL534">IFERROR(MATCH(1,($AJ534=Substation_Info!$B$5:$B$322)*($AK534=Substation_Info!$C$5:$C$322),0),"notfound")</f>
        <v>195</v>
      </c>
      <c r="AM534" s="12">
        <f>IF($AL534="notfound",IFERROR(INDEX(Queue_Subname_list!$D$2:$D$594,MATCH($AI534,Queue_Subname_list!$A$2:$A$594,0),1),"not found"),0)</f>
        <v>0</v>
      </c>
      <c r="AN534" s="12">
        <f>IF($AL534="notfound",IFERROR(INDEX(Queue_Subname_list!$E$2:$E$594,MATCH($AI534,Queue_Subname_list!$A$2:$A$594,0),1),"not found"),0)</f>
        <v>0</v>
      </c>
      <c r="AO534" s="12" t="str" cm="1">
        <f t="array" ref="AO534">IF(AM534=0, "N/A",IFERROR(MATCH(1,($AM534=Substation_Info!$B$5:$B$322)*($AN534=Substation_Info!$C$5:$C$322),0),"notfound"))</f>
        <v>N/A</v>
      </c>
      <c r="AP534" s="12">
        <f t="shared" si="45"/>
        <v>1</v>
      </c>
      <c r="AQ534" s="11">
        <v>45960.291666666701</v>
      </c>
      <c r="AR534" s="11">
        <v>45960.291666666701</v>
      </c>
      <c r="AS534" s="10" t="s">
        <v>82</v>
      </c>
      <c r="AT534" s="10"/>
      <c r="AU534" s="10"/>
      <c r="AV534" s="10" t="s">
        <v>82</v>
      </c>
      <c r="AW534" s="10"/>
    </row>
    <row r="535" spans="1:49" s="26" customFormat="1" ht="25" x14ac:dyDescent="0.25">
      <c r="A535" s="32" t="s">
        <v>1102</v>
      </c>
      <c r="B535" s="10">
        <v>2175</v>
      </c>
      <c r="C535" s="11">
        <v>44295</v>
      </c>
      <c r="D535" s="11">
        <v>44301.291666666701</v>
      </c>
      <c r="E535" s="10" t="s">
        <v>49</v>
      </c>
      <c r="F535" s="10" t="s">
        <v>585</v>
      </c>
      <c r="G535" s="10" t="s">
        <v>63</v>
      </c>
      <c r="H535" s="10"/>
      <c r="I535" s="10"/>
      <c r="J535" s="10" t="s">
        <v>70</v>
      </c>
      <c r="K535" s="10"/>
      <c r="L535" s="10"/>
      <c r="M535" s="10">
        <v>408.5</v>
      </c>
      <c r="N535" s="10"/>
      <c r="O535" s="10"/>
      <c r="P535" s="10">
        <v>400</v>
      </c>
      <c r="Q535" s="10" t="s">
        <v>65</v>
      </c>
      <c r="R535" s="10"/>
      <c r="S535" s="10" t="str" cm="1">
        <f t="array" ref="S535">IFERROR(INDEX(Queue_Subname_list!$K$3:$K$22,MATCH(1,($J535=Queue_Subname_list!$L$3:$L$22)*($K535=Queue_Subname_list!$M$3:$M$22)*($L535=Queue_Subname_list!$N$3:$N$22),0)),"Other")</f>
        <v>Battery</v>
      </c>
      <c r="T535" s="10">
        <f>IF(J535=Queue_Subname_list!$L$9,MIN(M535,P535),0)+IF(K535=Queue_Subname_list!$L$9,MIN(N535,P535),0)+IF(L535=Queue_Subname_list!$L$9,MIN(O535,P535),0)</f>
        <v>400</v>
      </c>
      <c r="U535" s="10">
        <f>IF(J535=Queue_Subname_list!$L$4,MIN(M535,P535),0)+IF(K535=Queue_Subname_list!$L$4,MIN(N535,P535),0)+IF(L535=Queue_Subname_list!$L$4,MIN(O535,P535),0)</f>
        <v>0</v>
      </c>
      <c r="V535" s="10">
        <f>IF(Q535="Energy Only",0,IF(S535="Wind Turbine",MIN(U535,P535),IF(OR(S535="Wind-Hybrid", S535="Wind-Solar-Hybrid"),MIN(MAX(P535-T535,0)/INDEX(Queue_Subname_list!$R$6:$T$6,1,MATCH(AH535,Queue_Subname_list!$R$4:$T$4,0)),U535),0)))</f>
        <v>0</v>
      </c>
      <c r="W535" s="10">
        <f t="shared" si="41"/>
        <v>0</v>
      </c>
      <c r="X535" s="10">
        <f>IF(AND(S535="Offshore Wind",OR(Q535="Full Capacity",Q535="Partial Capacity")),IF(J535=Queue_Subname_list!$L$5,M535,0)+IF(K535=Queue_Subname_list!$L$5,N535,0),0)</f>
        <v>0</v>
      </c>
      <c r="Y535" s="10">
        <f>IF(AND(S535="Offshore Wind",Q535="Energy Only"),IF(J535=Queue_Subname_list!$L$5,M535,0)+IF(K535=Queue_Subname_list!$L$5,N535,0),0)</f>
        <v>0</v>
      </c>
      <c r="Z535" s="10">
        <f>IF(J535=Queue_Subname_list!$L$8,MIN(M535,P535),0)+IF(K535=Queue_Subname_list!$L$8,MIN(N535,P535),0)+IF(L535=Queue_Subname_list!$L$8,MIN(O535,P535),0)</f>
        <v>0</v>
      </c>
      <c r="AA535" s="10">
        <f>IF(Q535="Energy Only",0,IF(S535="Solar",MIN(Z535,P535),IF(S535="Solar-Hybrid",MIN(MAX(P535-T535,0)/INDEX(Queue_Subname_list!$R$5:$T$5,1,MATCH(AH535,Queue_Subname_list!$R$4:$T$4,0)),MAX(P535-T535*0.5,0)/INDEX(Queue_Subname_list!$U$5:$W$5,1,MATCH(AH535,Queue_Subname_list!$U$4:$W$4,0)),Z535),0)))</f>
        <v>0</v>
      </c>
      <c r="AB535" s="10">
        <f t="shared" si="42"/>
        <v>0</v>
      </c>
      <c r="AC535" s="10">
        <f>IF(J535=Queue_Subname_list!$L$3,MIN(M535,P535),0)+IF(K535=Queue_Subname_list!$L$3,MIN(N535,P535),0)+IF(L535=Queue_Subname_list!$L$3,MIN(O535,P535),0)</f>
        <v>0</v>
      </c>
      <c r="AD535" s="10">
        <f t="shared" si="43"/>
        <v>0</v>
      </c>
      <c r="AE535" s="10" t="s">
        <v>158</v>
      </c>
      <c r="AF535" s="10" t="s">
        <v>159</v>
      </c>
      <c r="AG535" s="10" t="s">
        <v>56</v>
      </c>
      <c r="AH535" s="10" t="str">
        <f t="shared" si="44"/>
        <v>SDGE</v>
      </c>
      <c r="AI535" s="12" t="s">
        <v>160</v>
      </c>
      <c r="AJ535" s="12" t="str">
        <f>IFERROR(INDEX(Queue_Subname_list!$B$2:$B$598,MATCH($AI535,Queue_Subname_list!$A$2:$A$598,0),1),"not found")</f>
        <v>Hoodoo Wash</v>
      </c>
      <c r="AK535" s="12">
        <f>IFERROR(INDEX(Queue_Subname_list!$C$2:$C$598,MATCH($AI535,Queue_Subname_list!$A$2:$A$598,0),1),"not found")</f>
        <v>500</v>
      </c>
      <c r="AL535" s="12" cm="1">
        <f t="array" ref="AL535">IFERROR(MATCH(1,($AJ535=Substation_Info!$B$5:$B$322)*($AK535=Substation_Info!$C$5:$C$322),0),"notfound")</f>
        <v>107</v>
      </c>
      <c r="AM535" s="12">
        <f>IF($AL535="notfound",IFERROR(INDEX(Queue_Subname_list!$D$2:$D$594,MATCH($AI535,Queue_Subname_list!$A$2:$A$594,0),1),"not found"),0)</f>
        <v>0</v>
      </c>
      <c r="AN535" s="12">
        <f>IF($AL535="notfound",IFERROR(INDEX(Queue_Subname_list!$E$2:$E$594,MATCH($AI535,Queue_Subname_list!$A$2:$A$594,0),1),"not found"),0)</f>
        <v>0</v>
      </c>
      <c r="AO535" s="12" t="str" cm="1">
        <f t="array" ref="AO535">IF(AM535=0, "N/A",IFERROR(MATCH(1,($AM535=Substation_Info!$B$5:$B$322)*($AN535=Substation_Info!$C$5:$C$322),0),"notfound"))</f>
        <v>N/A</v>
      </c>
      <c r="AP535" s="12">
        <f t="shared" si="45"/>
        <v>1</v>
      </c>
      <c r="AQ535" s="11">
        <v>45762.291666666701</v>
      </c>
      <c r="AR535" s="11">
        <v>45762.291666666701</v>
      </c>
      <c r="AS535" s="10" t="s">
        <v>82</v>
      </c>
      <c r="AT535" s="10"/>
      <c r="AU535" s="10"/>
      <c r="AV535" s="10" t="s">
        <v>82</v>
      </c>
      <c r="AW535" s="10"/>
    </row>
    <row r="536" spans="1:49" s="26" customFormat="1" ht="25" x14ac:dyDescent="0.25">
      <c r="A536" s="32" t="s">
        <v>1103</v>
      </c>
      <c r="B536" s="10">
        <v>2176</v>
      </c>
      <c r="C536" s="11">
        <v>44288</v>
      </c>
      <c r="D536" s="11">
        <v>44301.291666666701</v>
      </c>
      <c r="E536" s="10" t="s">
        <v>49</v>
      </c>
      <c r="F536" s="10" t="s">
        <v>585</v>
      </c>
      <c r="G536" s="10" t="s">
        <v>63</v>
      </c>
      <c r="H536" s="10"/>
      <c r="I536" s="10"/>
      <c r="J536" s="10" t="s">
        <v>70</v>
      </c>
      <c r="K536" s="10"/>
      <c r="L536" s="10"/>
      <c r="M536" s="10">
        <v>633.1</v>
      </c>
      <c r="N536" s="10"/>
      <c r="O536" s="10"/>
      <c r="P536" s="10">
        <v>600</v>
      </c>
      <c r="Q536" s="10" t="s">
        <v>65</v>
      </c>
      <c r="R536" s="10"/>
      <c r="S536" s="10" t="str" cm="1">
        <f t="array" ref="S536">IFERROR(INDEX(Queue_Subname_list!$K$3:$K$22,MATCH(1,($J536=Queue_Subname_list!$L$3:$L$22)*($K536=Queue_Subname_list!$M$3:$M$22)*($L536=Queue_Subname_list!$N$3:$N$22),0)),"Other")</f>
        <v>Battery</v>
      </c>
      <c r="T536" s="10">
        <f>IF(J536=Queue_Subname_list!$L$9,MIN(M536,P536),0)+IF(K536=Queue_Subname_list!$L$9,MIN(N536,P536),0)+IF(L536=Queue_Subname_list!$L$9,MIN(O536,P536),0)</f>
        <v>600</v>
      </c>
      <c r="U536" s="10">
        <f>IF(J536=Queue_Subname_list!$L$4,MIN(M536,P536),0)+IF(K536=Queue_Subname_list!$L$4,MIN(N536,P536),0)+IF(L536=Queue_Subname_list!$L$4,MIN(O536,P536),0)</f>
        <v>0</v>
      </c>
      <c r="V536" s="10">
        <f>IF(Q536="Energy Only",0,IF(S536="Wind Turbine",MIN(U536,P536),IF(OR(S536="Wind-Hybrid", S536="Wind-Solar-Hybrid"),MIN(MAX(P536-T536,0)/INDEX(Queue_Subname_list!$R$6:$T$6,1,MATCH(AH536,Queue_Subname_list!$R$4:$T$4,0)),U536),0)))</f>
        <v>0</v>
      </c>
      <c r="W536" s="10">
        <f t="shared" si="41"/>
        <v>0</v>
      </c>
      <c r="X536" s="10">
        <f>IF(AND(S536="Offshore Wind",OR(Q536="Full Capacity",Q536="Partial Capacity")),IF(J536=Queue_Subname_list!$L$5,M536,0)+IF(K536=Queue_Subname_list!$L$5,N536,0),0)</f>
        <v>0</v>
      </c>
      <c r="Y536" s="10">
        <f>IF(AND(S536="Offshore Wind",Q536="Energy Only"),IF(J536=Queue_Subname_list!$L$5,M536,0)+IF(K536=Queue_Subname_list!$L$5,N536,0),0)</f>
        <v>0</v>
      </c>
      <c r="Z536" s="10">
        <f>IF(J536=Queue_Subname_list!$L$8,MIN(M536,P536),0)+IF(K536=Queue_Subname_list!$L$8,MIN(N536,P536),0)+IF(L536=Queue_Subname_list!$L$8,MIN(O536,P536),0)</f>
        <v>0</v>
      </c>
      <c r="AA536" s="10">
        <f>IF(Q536="Energy Only",0,IF(S536="Solar",MIN(Z536,P536),IF(S536="Solar-Hybrid",MIN(MAX(P536-T536,0)/INDEX(Queue_Subname_list!$R$5:$T$5,1,MATCH(AH536,Queue_Subname_list!$R$4:$T$4,0)),MAX(P536-T536*0.5,0)/INDEX(Queue_Subname_list!$U$5:$W$5,1,MATCH(AH536,Queue_Subname_list!$U$4:$W$4,0)),Z536),0)))</f>
        <v>0</v>
      </c>
      <c r="AB536" s="10">
        <f t="shared" si="42"/>
        <v>0</v>
      </c>
      <c r="AC536" s="10">
        <f>IF(J536=Queue_Subname_list!$L$3,MIN(M536,P536),0)+IF(K536=Queue_Subname_list!$L$3,MIN(N536,P536),0)+IF(L536=Queue_Subname_list!$L$3,MIN(O536,P536),0)</f>
        <v>0</v>
      </c>
      <c r="AD536" s="10">
        <f t="shared" si="43"/>
        <v>0</v>
      </c>
      <c r="AE536" s="10" t="s">
        <v>200</v>
      </c>
      <c r="AF536" s="10" t="s">
        <v>55</v>
      </c>
      <c r="AG536" s="10" t="s">
        <v>56</v>
      </c>
      <c r="AH536" s="10" t="str">
        <f t="shared" si="44"/>
        <v>SDGE</v>
      </c>
      <c r="AI536" s="12" t="s">
        <v>201</v>
      </c>
      <c r="AJ536" s="12" t="str">
        <f>IFERROR(INDEX(Queue_Subname_list!$B$2:$B$598,MATCH($AI536,Queue_Subname_list!$A$2:$A$598,0),1),"not found")</f>
        <v>Imperial Valley</v>
      </c>
      <c r="AK536" s="12">
        <f>IFERROR(INDEX(Queue_Subname_list!$C$2:$C$598,MATCH($AI536,Queue_Subname_list!$A$2:$A$598,0),1),"not found")</f>
        <v>230</v>
      </c>
      <c r="AL536" s="12" cm="1">
        <f t="array" ref="AL536">IFERROR(MATCH(1,($AJ536=Substation_Info!$B$5:$B$322)*($AK536=Substation_Info!$C$5:$C$322),0),"notfound")</f>
        <v>114</v>
      </c>
      <c r="AM536" s="12">
        <f>IF($AL536="notfound",IFERROR(INDEX(Queue_Subname_list!$D$2:$D$594,MATCH($AI536,Queue_Subname_list!$A$2:$A$594,0),1),"not found"),0)</f>
        <v>0</v>
      </c>
      <c r="AN536" s="12">
        <f>IF($AL536="notfound",IFERROR(INDEX(Queue_Subname_list!$E$2:$E$594,MATCH($AI536,Queue_Subname_list!$A$2:$A$594,0),1),"not found"),0)</f>
        <v>0</v>
      </c>
      <c r="AO536" s="12" t="str" cm="1">
        <f t="array" ref="AO536">IF(AM536=0, "N/A",IFERROR(MATCH(1,($AM536=Substation_Info!$B$5:$B$322)*($AN536=Substation_Info!$C$5:$C$322),0),"notfound"))</f>
        <v>N/A</v>
      </c>
      <c r="AP536" s="12">
        <f t="shared" si="45"/>
        <v>1</v>
      </c>
      <c r="AQ536" s="11">
        <v>45657.333333333299</v>
      </c>
      <c r="AR536" s="11">
        <v>45657.333333333299</v>
      </c>
      <c r="AS536" s="10" t="s">
        <v>82</v>
      </c>
      <c r="AT536" s="10"/>
      <c r="AU536" s="10"/>
      <c r="AV536" s="10" t="s">
        <v>82</v>
      </c>
      <c r="AW536" s="10"/>
    </row>
    <row r="537" spans="1:49" s="26" customFormat="1" ht="25" x14ac:dyDescent="0.25">
      <c r="A537" s="32" t="s">
        <v>1104</v>
      </c>
      <c r="B537" s="10">
        <v>2177</v>
      </c>
      <c r="C537" s="11">
        <v>44299</v>
      </c>
      <c r="D537" s="11">
        <v>44301.291666666701</v>
      </c>
      <c r="E537" s="10" t="s">
        <v>49</v>
      </c>
      <c r="F537" s="10" t="s">
        <v>585</v>
      </c>
      <c r="G537" s="10" t="s">
        <v>51</v>
      </c>
      <c r="H537" s="10" t="s">
        <v>63</v>
      </c>
      <c r="I537" s="10"/>
      <c r="J537" s="10" t="s">
        <v>51</v>
      </c>
      <c r="K537" s="10" t="s">
        <v>70</v>
      </c>
      <c r="L537" s="10"/>
      <c r="M537" s="10">
        <v>105.8</v>
      </c>
      <c r="N537" s="10">
        <v>313.91928000000001</v>
      </c>
      <c r="O537" s="10"/>
      <c r="P537" s="10">
        <v>400</v>
      </c>
      <c r="Q537" s="10" t="s">
        <v>65</v>
      </c>
      <c r="R537" s="10" t="s">
        <v>53</v>
      </c>
      <c r="S537" s="10" t="str" cm="1">
        <f t="array" ref="S537">IFERROR(INDEX(Queue_Subname_list!$K$3:$K$22,MATCH(1,($J537=Queue_Subname_list!$L$3:$L$22)*($K537=Queue_Subname_list!$M$3:$M$22)*($L537=Queue_Subname_list!$N$3:$N$22),0)),"Other")</f>
        <v>Wind-Hybrid</v>
      </c>
      <c r="T537" s="10">
        <f>IF(J537=Queue_Subname_list!$L$9,MIN(M537,P537),0)+IF(K537=Queue_Subname_list!$L$9,MIN(N537,P537),0)+IF(L537=Queue_Subname_list!$L$9,MIN(O537,P537),0)</f>
        <v>313.91928000000001</v>
      </c>
      <c r="U537" s="10">
        <f>IF(J537=Queue_Subname_list!$L$4,MIN(M537,P537),0)+IF(K537=Queue_Subname_list!$L$4,MIN(N537,P537),0)+IF(L537=Queue_Subname_list!$L$4,MIN(O537,P537),0)</f>
        <v>105.8</v>
      </c>
      <c r="V537" s="10">
        <f>IF(Q537="Energy Only",0,IF(S537="Wind Turbine",MIN(U537,P537),IF(OR(S537="Wind-Hybrid", S537="Wind-Solar-Hybrid"),MIN(MAX(P537-T537,0)/INDEX(Queue_Subname_list!$R$6:$T$6,1,MATCH(AH537,Queue_Subname_list!$R$4:$T$4,0)),U537),0)))</f>
        <v>105.8</v>
      </c>
      <c r="W537" s="10">
        <f t="shared" si="41"/>
        <v>0</v>
      </c>
      <c r="X537" s="10">
        <f>IF(AND(S537="Offshore Wind",OR(Q537="Full Capacity",Q537="Partial Capacity")),IF(J537=Queue_Subname_list!$L$5,M537,0)+IF(K537=Queue_Subname_list!$L$5,N537,0),0)</f>
        <v>0</v>
      </c>
      <c r="Y537" s="10">
        <f>IF(AND(S537="Offshore Wind",Q537="Energy Only"),IF(J537=Queue_Subname_list!$L$5,M537,0)+IF(K537=Queue_Subname_list!$L$5,N537,0),0)</f>
        <v>0</v>
      </c>
      <c r="Z537" s="10">
        <f>IF(J537=Queue_Subname_list!$L$8,MIN(M537,P537),0)+IF(K537=Queue_Subname_list!$L$8,MIN(N537,P537),0)+IF(L537=Queue_Subname_list!$L$8,MIN(O537,P537),0)</f>
        <v>0</v>
      </c>
      <c r="AA537" s="10">
        <f>IF(Q537="Energy Only",0,IF(S537="Solar",MIN(Z537,P537),IF(S537="Solar-Hybrid",MIN(MAX(P537-T537,0)/INDEX(Queue_Subname_list!$R$5:$T$5,1,MATCH(AH537,Queue_Subname_list!$R$4:$T$4,0)),MAX(P537-T537*0.5,0)/INDEX(Queue_Subname_list!$U$5:$W$5,1,MATCH(AH537,Queue_Subname_list!$U$4:$W$4,0)),Z537),0)))</f>
        <v>0</v>
      </c>
      <c r="AB537" s="10">
        <f t="shared" si="42"/>
        <v>0</v>
      </c>
      <c r="AC537" s="10">
        <f>IF(J537=Queue_Subname_list!$L$3,MIN(M537,P537),0)+IF(K537=Queue_Subname_list!$L$3,MIN(N537,P537),0)+IF(L537=Queue_Subname_list!$L$3,MIN(O537,P537),0)</f>
        <v>0</v>
      </c>
      <c r="AD537" s="10">
        <f t="shared" si="43"/>
        <v>0</v>
      </c>
      <c r="AE537" s="10" t="s">
        <v>54</v>
      </c>
      <c r="AF537" s="10" t="s">
        <v>55</v>
      </c>
      <c r="AG537" s="10" t="s">
        <v>56</v>
      </c>
      <c r="AH537" s="10" t="str">
        <f t="shared" si="44"/>
        <v>SDGE</v>
      </c>
      <c r="AI537" s="12" t="s">
        <v>312</v>
      </c>
      <c r="AJ537" s="12" t="str">
        <f>IFERROR(INDEX(Queue_Subname_list!$B$2:$B$598,MATCH($AI537,Queue_Subname_list!$A$2:$A$598,0),1),"not found")</f>
        <v>New Sub Suncrest-Ocotillo</v>
      </c>
      <c r="AK537" s="12">
        <f>IFERROR(INDEX(Queue_Subname_list!$C$2:$C$598,MATCH($AI537,Queue_Subname_list!$A$2:$A$598,0),1),"not found")</f>
        <v>500</v>
      </c>
      <c r="AL537" s="12" t="str" cm="1">
        <f t="array" ref="AL537">IFERROR(MATCH(1,($AJ537=Substation_Info!$B$5:$B$322)*($AK537=Substation_Info!$C$5:$C$322),0),"notfound")</f>
        <v>notfound</v>
      </c>
      <c r="AM537" s="12" t="str">
        <f>IF($AL537="notfound",IFERROR(INDEX(Queue_Subname_list!$D$2:$D$594,MATCH($AI537,Queue_Subname_list!$A$2:$A$594,0),1),"not found"),0)</f>
        <v>Ocotillo</v>
      </c>
      <c r="AN537" s="12">
        <f>IF($AL537="notfound",IFERROR(INDEX(Queue_Subname_list!$E$2:$E$594,MATCH($AI537,Queue_Subname_list!$A$2:$A$594,0),1),"not found"),0)</f>
        <v>500</v>
      </c>
      <c r="AO537" s="12" cm="1">
        <f t="array" ref="AO537">IF(AM537=0, "N/A",IFERROR(MATCH(1,($AM537=Substation_Info!$B$5:$B$322)*($AN537=Substation_Info!$C$5:$C$322),0),"notfound"))</f>
        <v>189</v>
      </c>
      <c r="AP537" s="12">
        <f t="shared" si="45"/>
        <v>1</v>
      </c>
      <c r="AQ537" s="11">
        <v>45809.291666666701</v>
      </c>
      <c r="AR537" s="11">
        <v>46002.333333333299</v>
      </c>
      <c r="AS537" s="10" t="s">
        <v>82</v>
      </c>
      <c r="AT537" s="10" t="s">
        <v>59</v>
      </c>
      <c r="AU537" s="10"/>
      <c r="AV537" s="10" t="s">
        <v>82</v>
      </c>
      <c r="AW537" s="10"/>
    </row>
    <row r="538" spans="1:49" s="26" customFormat="1" ht="25" x14ac:dyDescent="0.25">
      <c r="A538" s="32" t="s">
        <v>1105</v>
      </c>
      <c r="B538" s="10">
        <v>2178</v>
      </c>
      <c r="C538" s="11">
        <v>44295</v>
      </c>
      <c r="D538" s="11">
        <v>44301.291666666701</v>
      </c>
      <c r="E538" s="10" t="s">
        <v>49</v>
      </c>
      <c r="F538" s="10" t="s">
        <v>585</v>
      </c>
      <c r="G538" s="10" t="s">
        <v>63</v>
      </c>
      <c r="H538" s="10"/>
      <c r="I538" s="10"/>
      <c r="J538" s="10" t="s">
        <v>70</v>
      </c>
      <c r="K538" s="10"/>
      <c r="L538" s="10"/>
      <c r="M538" s="10">
        <v>312.95999999999998</v>
      </c>
      <c r="N538" s="10"/>
      <c r="O538" s="10"/>
      <c r="P538" s="10">
        <v>300</v>
      </c>
      <c r="Q538" s="10" t="s">
        <v>65</v>
      </c>
      <c r="R538" s="10"/>
      <c r="S538" s="10" t="str" cm="1">
        <f t="array" ref="S538">IFERROR(INDEX(Queue_Subname_list!$K$3:$K$22,MATCH(1,($J538=Queue_Subname_list!$L$3:$L$22)*($K538=Queue_Subname_list!$M$3:$M$22)*($L538=Queue_Subname_list!$N$3:$N$22),0)),"Other")</f>
        <v>Battery</v>
      </c>
      <c r="T538" s="10">
        <f>IF(J538=Queue_Subname_list!$L$9,MIN(M538,P538),0)+IF(K538=Queue_Subname_list!$L$9,MIN(N538,P538),0)+IF(L538=Queue_Subname_list!$L$9,MIN(O538,P538),0)</f>
        <v>300</v>
      </c>
      <c r="U538" s="10">
        <f>IF(J538=Queue_Subname_list!$L$4,MIN(M538,P538),0)+IF(K538=Queue_Subname_list!$L$4,MIN(N538,P538),0)+IF(L538=Queue_Subname_list!$L$4,MIN(O538,P538),0)</f>
        <v>0</v>
      </c>
      <c r="V538" s="10">
        <f>IF(Q538="Energy Only",0,IF(S538="Wind Turbine",MIN(U538,P538),IF(OR(S538="Wind-Hybrid", S538="Wind-Solar-Hybrid"),MIN(MAX(P538-T538,0)/INDEX(Queue_Subname_list!$R$6:$T$6,1,MATCH(AH538,Queue_Subname_list!$R$4:$T$4,0)),U538),0)))</f>
        <v>0</v>
      </c>
      <c r="W538" s="10">
        <f t="shared" si="41"/>
        <v>0</v>
      </c>
      <c r="X538" s="10">
        <f>IF(AND(S538="Offshore Wind",OR(Q538="Full Capacity",Q538="Partial Capacity")),IF(J538=Queue_Subname_list!$L$5,M538,0)+IF(K538=Queue_Subname_list!$L$5,N538,0),0)</f>
        <v>0</v>
      </c>
      <c r="Y538" s="10">
        <f>IF(AND(S538="Offshore Wind",Q538="Energy Only"),IF(J538=Queue_Subname_list!$L$5,M538,0)+IF(K538=Queue_Subname_list!$L$5,N538,0),0)</f>
        <v>0</v>
      </c>
      <c r="Z538" s="10">
        <f>IF(J538=Queue_Subname_list!$L$8,MIN(M538,P538),0)+IF(K538=Queue_Subname_list!$L$8,MIN(N538,P538),0)+IF(L538=Queue_Subname_list!$L$8,MIN(O538,P538),0)</f>
        <v>0</v>
      </c>
      <c r="AA538" s="10">
        <f>IF(Q538="Energy Only",0,IF(S538="Solar",MIN(Z538,P538),IF(S538="Solar-Hybrid",MIN(MAX(P538-T538,0)/INDEX(Queue_Subname_list!$R$5:$T$5,1,MATCH(AH538,Queue_Subname_list!$R$4:$T$4,0)),MAX(P538-T538*0.5,0)/INDEX(Queue_Subname_list!$U$5:$W$5,1,MATCH(AH538,Queue_Subname_list!$U$4:$W$4,0)),Z538),0)))</f>
        <v>0</v>
      </c>
      <c r="AB538" s="10">
        <f t="shared" si="42"/>
        <v>0</v>
      </c>
      <c r="AC538" s="10">
        <f>IF(J538=Queue_Subname_list!$L$3,MIN(M538,P538),0)+IF(K538=Queue_Subname_list!$L$3,MIN(N538,P538),0)+IF(L538=Queue_Subname_list!$L$3,MIN(O538,P538),0)</f>
        <v>0</v>
      </c>
      <c r="AD538" s="10">
        <f t="shared" si="43"/>
        <v>0</v>
      </c>
      <c r="AE538" s="10" t="s">
        <v>54</v>
      </c>
      <c r="AF538" s="10" t="s">
        <v>55</v>
      </c>
      <c r="AG538" s="10" t="s">
        <v>56</v>
      </c>
      <c r="AH538" s="10" t="str">
        <f t="shared" si="44"/>
        <v>SDGE</v>
      </c>
      <c r="AI538" s="12" t="s">
        <v>1097</v>
      </c>
      <c r="AJ538" s="12" t="str">
        <f>IFERROR(INDEX(Queue_Subname_list!$B$2:$B$598,MATCH($AI538,Queue_Subname_list!$A$2:$A$598,0),1),"not found")</f>
        <v>Suncrest</v>
      </c>
      <c r="AK538" s="12">
        <f>IFERROR(INDEX(Queue_Subname_list!$C$2:$C$598,MATCH($AI538,Queue_Subname_list!$A$2:$A$598,0),1),"not found")</f>
        <v>230</v>
      </c>
      <c r="AL538" s="12" cm="1">
        <f t="array" ref="AL538">IFERROR(MATCH(1,($AJ538=Substation_Info!$B$5:$B$322)*($AK538=Substation_Info!$C$5:$C$322),0),"notfound")</f>
        <v>272</v>
      </c>
      <c r="AM538" s="12">
        <f>IF($AL538="notfound",IFERROR(INDEX(Queue_Subname_list!$D$2:$D$594,MATCH($AI538,Queue_Subname_list!$A$2:$A$594,0),1),"not found"),0)</f>
        <v>0</v>
      </c>
      <c r="AN538" s="12">
        <f>IF($AL538="notfound",IFERROR(INDEX(Queue_Subname_list!$E$2:$E$594,MATCH($AI538,Queue_Subname_list!$A$2:$A$594,0),1),"not found"),0)</f>
        <v>0</v>
      </c>
      <c r="AO538" s="12" t="str" cm="1">
        <f t="array" ref="AO538">IF(AM538=0, "N/A",IFERROR(MATCH(1,($AM538=Substation_Info!$B$5:$B$322)*($AN538=Substation_Info!$C$5:$C$322),0),"notfound"))</f>
        <v>N/A</v>
      </c>
      <c r="AP538" s="12">
        <f t="shared" si="45"/>
        <v>1</v>
      </c>
      <c r="AQ538" s="11">
        <v>45991.333333333299</v>
      </c>
      <c r="AR538" s="11">
        <v>45991.333333333299</v>
      </c>
      <c r="AS538" s="10" t="s">
        <v>82</v>
      </c>
      <c r="AT538" s="10"/>
      <c r="AU538" s="10"/>
      <c r="AV538" s="10" t="s">
        <v>82</v>
      </c>
      <c r="AW538" s="10"/>
    </row>
    <row r="539" spans="1:49" s="26" customFormat="1" ht="25" x14ac:dyDescent="0.25">
      <c r="A539" s="32" t="s">
        <v>1106</v>
      </c>
      <c r="B539" s="10">
        <v>2180</v>
      </c>
      <c r="C539" s="11">
        <v>44295</v>
      </c>
      <c r="D539" s="11">
        <v>44301.291666666701</v>
      </c>
      <c r="E539" s="10" t="s">
        <v>49</v>
      </c>
      <c r="F539" s="10" t="s">
        <v>585</v>
      </c>
      <c r="G539" s="10" t="s">
        <v>63</v>
      </c>
      <c r="H539" s="10"/>
      <c r="I539" s="10"/>
      <c r="J539" s="10" t="s">
        <v>70</v>
      </c>
      <c r="K539" s="10"/>
      <c r="L539" s="10"/>
      <c r="M539" s="10">
        <v>312.95999999999998</v>
      </c>
      <c r="N539" s="10"/>
      <c r="O539" s="10"/>
      <c r="P539" s="10">
        <v>300</v>
      </c>
      <c r="Q539" s="10" t="s">
        <v>65</v>
      </c>
      <c r="R539" s="10"/>
      <c r="S539" s="10" t="str" cm="1">
        <f t="array" ref="S539">IFERROR(INDEX(Queue_Subname_list!$K$3:$K$22,MATCH(1,($J539=Queue_Subname_list!$L$3:$L$22)*($K539=Queue_Subname_list!$M$3:$M$22)*($L539=Queue_Subname_list!$N$3:$N$22),0)),"Other")</f>
        <v>Battery</v>
      </c>
      <c r="T539" s="10">
        <f>IF(J539=Queue_Subname_list!$L$9,MIN(M539,P539),0)+IF(K539=Queue_Subname_list!$L$9,MIN(N539,P539),0)+IF(L539=Queue_Subname_list!$L$9,MIN(O539,P539),0)</f>
        <v>300</v>
      </c>
      <c r="U539" s="10">
        <f>IF(J539=Queue_Subname_list!$L$4,MIN(M539,P539),0)+IF(K539=Queue_Subname_list!$L$4,MIN(N539,P539),0)+IF(L539=Queue_Subname_list!$L$4,MIN(O539,P539),0)</f>
        <v>0</v>
      </c>
      <c r="V539" s="10">
        <f>IF(Q539="Energy Only",0,IF(S539="Wind Turbine",MIN(U539,P539),IF(OR(S539="Wind-Hybrid", S539="Wind-Solar-Hybrid"),MIN(MAX(P539-T539,0)/INDEX(Queue_Subname_list!$R$6:$T$6,1,MATCH(AH539,Queue_Subname_list!$R$4:$T$4,0)),U539),0)))</f>
        <v>0</v>
      </c>
      <c r="W539" s="10">
        <f t="shared" si="41"/>
        <v>0</v>
      </c>
      <c r="X539" s="10">
        <f>IF(AND(S539="Offshore Wind",OR(Q539="Full Capacity",Q539="Partial Capacity")),IF(J539=Queue_Subname_list!$L$5,M539,0)+IF(K539=Queue_Subname_list!$L$5,N539,0),0)</f>
        <v>0</v>
      </c>
      <c r="Y539" s="10">
        <f>IF(AND(S539="Offshore Wind",Q539="Energy Only"),IF(J539=Queue_Subname_list!$L$5,M539,0)+IF(K539=Queue_Subname_list!$L$5,N539,0),0)</f>
        <v>0</v>
      </c>
      <c r="Z539" s="10">
        <f>IF(J539=Queue_Subname_list!$L$8,MIN(M539,P539),0)+IF(K539=Queue_Subname_list!$L$8,MIN(N539,P539),0)+IF(L539=Queue_Subname_list!$L$8,MIN(O539,P539),0)</f>
        <v>0</v>
      </c>
      <c r="AA539" s="10">
        <f>IF(Q539="Energy Only",0,IF(S539="Solar",MIN(Z539,P539),IF(S539="Solar-Hybrid",MIN(MAX(P539-T539,0)/INDEX(Queue_Subname_list!$R$5:$T$5,1,MATCH(AH539,Queue_Subname_list!$R$4:$T$4,0)),MAX(P539-T539*0.5,0)/INDEX(Queue_Subname_list!$U$5:$W$5,1,MATCH(AH539,Queue_Subname_list!$U$4:$W$4,0)),Z539),0)))</f>
        <v>0</v>
      </c>
      <c r="AB539" s="10">
        <f t="shared" si="42"/>
        <v>0</v>
      </c>
      <c r="AC539" s="10">
        <f>IF(J539=Queue_Subname_list!$L$3,MIN(M539,P539),0)+IF(K539=Queue_Subname_list!$L$3,MIN(N539,P539),0)+IF(L539=Queue_Subname_list!$L$3,MIN(O539,P539),0)</f>
        <v>0</v>
      </c>
      <c r="AD539" s="10">
        <f t="shared" si="43"/>
        <v>0</v>
      </c>
      <c r="AE539" s="10" t="s">
        <v>54</v>
      </c>
      <c r="AF539" s="10" t="s">
        <v>55</v>
      </c>
      <c r="AG539" s="10" t="s">
        <v>56</v>
      </c>
      <c r="AH539" s="10" t="str">
        <f t="shared" si="44"/>
        <v>SDGE</v>
      </c>
      <c r="AI539" s="12" t="s">
        <v>205</v>
      </c>
      <c r="AJ539" s="12" t="str">
        <f>IFERROR(INDEX(Queue_Subname_list!$B$2:$B$598,MATCH($AI539,Queue_Subname_list!$A$2:$A$598,0),1),"not found")</f>
        <v>Otay Mesa</v>
      </c>
      <c r="AK539" s="12">
        <f>IFERROR(INDEX(Queue_Subname_list!$C$2:$C$598,MATCH($AI539,Queue_Subname_list!$A$2:$A$598,0),1),"not found")</f>
        <v>230</v>
      </c>
      <c r="AL539" s="12" cm="1">
        <f t="array" ref="AL539">IFERROR(MATCH(1,($AJ539=Substation_Info!$B$5:$B$322)*($AK539=Substation_Info!$C$5:$C$322),0),"notfound")</f>
        <v>195</v>
      </c>
      <c r="AM539" s="12">
        <f>IF($AL539="notfound",IFERROR(INDEX(Queue_Subname_list!$D$2:$D$594,MATCH($AI539,Queue_Subname_list!$A$2:$A$594,0),1),"not found"),0)</f>
        <v>0</v>
      </c>
      <c r="AN539" s="12">
        <f>IF($AL539="notfound",IFERROR(INDEX(Queue_Subname_list!$E$2:$E$594,MATCH($AI539,Queue_Subname_list!$A$2:$A$594,0),1),"not found"),0)</f>
        <v>0</v>
      </c>
      <c r="AO539" s="12" t="str" cm="1">
        <f t="array" ref="AO539">IF(AM539=0, "N/A",IFERROR(MATCH(1,($AM539=Substation_Info!$B$5:$B$322)*($AN539=Substation_Info!$C$5:$C$322),0),"notfound"))</f>
        <v>N/A</v>
      </c>
      <c r="AP539" s="12">
        <f t="shared" si="45"/>
        <v>1</v>
      </c>
      <c r="AQ539" s="11">
        <v>45747.291666666701</v>
      </c>
      <c r="AR539" s="11">
        <v>45747.291666666701</v>
      </c>
      <c r="AS539" s="10" t="s">
        <v>82</v>
      </c>
      <c r="AT539" s="10"/>
      <c r="AU539" s="10"/>
      <c r="AV539" s="10" t="s">
        <v>82</v>
      </c>
      <c r="AW539" s="10"/>
    </row>
    <row r="540" spans="1:49" s="26" customFormat="1" ht="25" x14ac:dyDescent="0.25">
      <c r="A540" s="32" t="s">
        <v>1107</v>
      </c>
      <c r="B540" s="10">
        <v>2181</v>
      </c>
      <c r="C540" s="11">
        <v>44300</v>
      </c>
      <c r="D540" s="11">
        <v>44301.291666666701</v>
      </c>
      <c r="E540" s="10" t="s">
        <v>49</v>
      </c>
      <c r="F540" s="10" t="s">
        <v>585</v>
      </c>
      <c r="G540" s="10" t="s">
        <v>63</v>
      </c>
      <c r="H540" s="10"/>
      <c r="I540" s="10"/>
      <c r="J540" s="10" t="s">
        <v>70</v>
      </c>
      <c r="K540" s="10"/>
      <c r="L540" s="10"/>
      <c r="M540" s="10">
        <v>150.52099999999999</v>
      </c>
      <c r="N540" s="10"/>
      <c r="O540" s="10"/>
      <c r="P540" s="10">
        <v>149.99100000000001</v>
      </c>
      <c r="Q540" s="10" t="s">
        <v>65</v>
      </c>
      <c r="R540" s="10"/>
      <c r="S540" s="10" t="str" cm="1">
        <f t="array" ref="S540">IFERROR(INDEX(Queue_Subname_list!$K$3:$K$22,MATCH(1,($J540=Queue_Subname_list!$L$3:$L$22)*($K540=Queue_Subname_list!$M$3:$M$22)*($L540=Queue_Subname_list!$N$3:$N$22),0)),"Other")</f>
        <v>Battery</v>
      </c>
      <c r="T540" s="10">
        <f>IF(J540=Queue_Subname_list!$L$9,MIN(M540,P540),0)+IF(K540=Queue_Subname_list!$L$9,MIN(N540,P540),0)+IF(L540=Queue_Subname_list!$L$9,MIN(O540,P540),0)</f>
        <v>149.99100000000001</v>
      </c>
      <c r="U540" s="10">
        <f>IF(J540=Queue_Subname_list!$L$4,MIN(M540,P540),0)+IF(K540=Queue_Subname_list!$L$4,MIN(N540,P540),0)+IF(L540=Queue_Subname_list!$L$4,MIN(O540,P540),0)</f>
        <v>0</v>
      </c>
      <c r="V540" s="10">
        <f>IF(Q540="Energy Only",0,IF(S540="Wind Turbine",MIN(U540,P540),IF(OR(S540="Wind-Hybrid", S540="Wind-Solar-Hybrid"),MIN(MAX(P540-T540,0)/INDEX(Queue_Subname_list!$R$6:$T$6,1,MATCH(AH540,Queue_Subname_list!$R$4:$T$4,0)),U540),0)))</f>
        <v>0</v>
      </c>
      <c r="W540" s="10">
        <f t="shared" si="41"/>
        <v>0</v>
      </c>
      <c r="X540" s="10">
        <f>IF(AND(S540="Offshore Wind",OR(Q540="Full Capacity",Q540="Partial Capacity")),IF(J540=Queue_Subname_list!$L$5,M540,0)+IF(K540=Queue_Subname_list!$L$5,N540,0),0)</f>
        <v>0</v>
      </c>
      <c r="Y540" s="10">
        <f>IF(AND(S540="Offshore Wind",Q540="Energy Only"),IF(J540=Queue_Subname_list!$L$5,M540,0)+IF(K540=Queue_Subname_list!$L$5,N540,0),0)</f>
        <v>0</v>
      </c>
      <c r="Z540" s="10">
        <f>IF(J540=Queue_Subname_list!$L$8,MIN(M540,P540),0)+IF(K540=Queue_Subname_list!$L$8,MIN(N540,P540),0)+IF(L540=Queue_Subname_list!$L$8,MIN(O540,P540),0)</f>
        <v>0</v>
      </c>
      <c r="AA540" s="10">
        <f>IF(Q540="Energy Only",0,IF(S540="Solar",MIN(Z540,P540),IF(S540="Solar-Hybrid",MIN(MAX(P540-T540,0)/INDEX(Queue_Subname_list!$R$5:$T$5,1,MATCH(AH540,Queue_Subname_list!$R$4:$T$4,0)),MAX(P540-T540*0.5,0)/INDEX(Queue_Subname_list!$U$5:$W$5,1,MATCH(AH540,Queue_Subname_list!$U$4:$W$4,0)),Z540),0)))</f>
        <v>0</v>
      </c>
      <c r="AB540" s="10">
        <f t="shared" si="42"/>
        <v>0</v>
      </c>
      <c r="AC540" s="10">
        <f>IF(J540=Queue_Subname_list!$L$3,MIN(M540,P540),0)+IF(K540=Queue_Subname_list!$L$3,MIN(N540,P540),0)+IF(L540=Queue_Subname_list!$L$3,MIN(O540,P540),0)</f>
        <v>0</v>
      </c>
      <c r="AD540" s="10">
        <f t="shared" si="43"/>
        <v>0</v>
      </c>
      <c r="AE540" s="10" t="s">
        <v>54</v>
      </c>
      <c r="AF540" s="10" t="s">
        <v>55</v>
      </c>
      <c r="AG540" s="10" t="s">
        <v>56</v>
      </c>
      <c r="AH540" s="10" t="str">
        <f t="shared" si="44"/>
        <v>SDGE</v>
      </c>
      <c r="AI540" s="12" t="s">
        <v>377</v>
      </c>
      <c r="AJ540" s="12" t="str">
        <f>IFERROR(INDEX(Queue_Subname_list!$B$2:$B$598,MATCH($AI540,Queue_Subname_list!$A$2:$A$598,0),1),"not found")</f>
        <v>Carrizo Gorge</v>
      </c>
      <c r="AK540" s="12">
        <f>IFERROR(INDEX(Queue_Subname_list!$C$2:$C$598,MATCH($AI540,Queue_Subname_list!$A$2:$A$598,0),1),"not found")</f>
        <v>138</v>
      </c>
      <c r="AL540" s="12" t="str" cm="1">
        <f t="array" ref="AL540">IFERROR(MATCH(1,($AJ540=Substation_Info!$B$5:$B$322)*($AK540=Substation_Info!$C$5:$C$322),0),"notfound")</f>
        <v>notfound</v>
      </c>
      <c r="AM540" s="12" t="str">
        <f>IF($AL540="notfound",IFERROR(INDEX(Queue_Subname_list!$D$2:$D$594,MATCH($AI540,Queue_Subname_list!$A$2:$A$594,0),1),"not found"),0)</f>
        <v>ECO</v>
      </c>
      <c r="AN540" s="12">
        <f>IF($AL540="notfound",IFERROR(INDEX(Queue_Subname_list!$E$2:$E$594,MATCH($AI540,Queue_Subname_list!$A$2:$A$594,0),1),"not found"),0)</f>
        <v>115</v>
      </c>
      <c r="AO540" s="12" cm="1">
        <f t="array" ref="AO540">IF(AM540=0, "N/A",IFERROR(MATCH(1,($AM540=Substation_Info!$B$5:$B$322)*($AN540=Substation_Info!$C$5:$C$322),0),"notfound"))</f>
        <v>71</v>
      </c>
      <c r="AP540" s="12">
        <f t="shared" si="45"/>
        <v>1</v>
      </c>
      <c r="AQ540" s="11">
        <v>45444.291666666701</v>
      </c>
      <c r="AR540" s="11">
        <v>46457.333333333299</v>
      </c>
      <c r="AS540" s="10" t="s">
        <v>82</v>
      </c>
      <c r="AT540" s="10" t="s">
        <v>59</v>
      </c>
      <c r="AU540" s="10"/>
      <c r="AV540" s="10" t="s">
        <v>82</v>
      </c>
      <c r="AW540" s="10"/>
    </row>
    <row r="541" spans="1:49" s="26" customFormat="1" ht="25" x14ac:dyDescent="0.25">
      <c r="A541" s="32" t="s">
        <v>1108</v>
      </c>
      <c r="B541" s="10">
        <v>2182</v>
      </c>
      <c r="C541" s="11">
        <v>44295</v>
      </c>
      <c r="D541" s="11">
        <v>44301.291666666701</v>
      </c>
      <c r="E541" s="10" t="s">
        <v>49</v>
      </c>
      <c r="F541" s="10" t="s">
        <v>585</v>
      </c>
      <c r="G541" s="10" t="s">
        <v>63</v>
      </c>
      <c r="H541" s="10"/>
      <c r="I541" s="10"/>
      <c r="J541" s="10" t="s">
        <v>70</v>
      </c>
      <c r="K541" s="10"/>
      <c r="L541" s="10"/>
      <c r="M541" s="10">
        <v>101.9</v>
      </c>
      <c r="N541" s="10"/>
      <c r="O541" s="10"/>
      <c r="P541" s="10">
        <v>100</v>
      </c>
      <c r="Q541" s="10" t="s">
        <v>65</v>
      </c>
      <c r="R541" s="10"/>
      <c r="S541" s="10" t="str" cm="1">
        <f t="array" ref="S541">IFERROR(INDEX(Queue_Subname_list!$K$3:$K$22,MATCH(1,($J541=Queue_Subname_list!$L$3:$L$22)*($K541=Queue_Subname_list!$M$3:$M$22)*($L541=Queue_Subname_list!$N$3:$N$22),0)),"Other")</f>
        <v>Battery</v>
      </c>
      <c r="T541" s="10">
        <f>IF(J541=Queue_Subname_list!$L$9,MIN(M541,P541),0)+IF(K541=Queue_Subname_list!$L$9,MIN(N541,P541),0)+IF(L541=Queue_Subname_list!$L$9,MIN(O541,P541),0)</f>
        <v>100</v>
      </c>
      <c r="U541" s="10">
        <f>IF(J541=Queue_Subname_list!$L$4,MIN(M541,P541),0)+IF(K541=Queue_Subname_list!$L$4,MIN(N541,P541),0)+IF(L541=Queue_Subname_list!$L$4,MIN(O541,P541),0)</f>
        <v>0</v>
      </c>
      <c r="V541" s="10">
        <f>IF(Q541="Energy Only",0,IF(S541="Wind Turbine",MIN(U541,P541),IF(OR(S541="Wind-Hybrid", S541="Wind-Solar-Hybrid"),MIN(MAX(P541-T541,0)/INDEX(Queue_Subname_list!$R$6:$T$6,1,MATCH(AH541,Queue_Subname_list!$R$4:$T$4,0)),U541),0)))</f>
        <v>0</v>
      </c>
      <c r="W541" s="10">
        <f t="shared" si="41"/>
        <v>0</v>
      </c>
      <c r="X541" s="10">
        <f>IF(AND(S541="Offshore Wind",OR(Q541="Full Capacity",Q541="Partial Capacity")),IF(J541=Queue_Subname_list!$L$5,M541,0)+IF(K541=Queue_Subname_list!$L$5,N541,0),0)</f>
        <v>0</v>
      </c>
      <c r="Y541" s="10">
        <f>IF(AND(S541="Offshore Wind",Q541="Energy Only"),IF(J541=Queue_Subname_list!$L$5,M541,0)+IF(K541=Queue_Subname_list!$L$5,N541,0),0)</f>
        <v>0</v>
      </c>
      <c r="Z541" s="10">
        <f>IF(J541=Queue_Subname_list!$L$8,MIN(M541,P541),0)+IF(K541=Queue_Subname_list!$L$8,MIN(N541,P541),0)+IF(L541=Queue_Subname_list!$L$8,MIN(O541,P541),0)</f>
        <v>0</v>
      </c>
      <c r="AA541" s="10">
        <f>IF(Q541="Energy Only",0,IF(S541="Solar",MIN(Z541,P541),IF(S541="Solar-Hybrid",MIN(MAX(P541-T541,0)/INDEX(Queue_Subname_list!$R$5:$T$5,1,MATCH(AH541,Queue_Subname_list!$R$4:$T$4,0)),MAX(P541-T541*0.5,0)/INDEX(Queue_Subname_list!$U$5:$W$5,1,MATCH(AH541,Queue_Subname_list!$U$4:$W$4,0)),Z541),0)))</f>
        <v>0</v>
      </c>
      <c r="AB541" s="10">
        <f t="shared" si="42"/>
        <v>0</v>
      </c>
      <c r="AC541" s="10">
        <f>IF(J541=Queue_Subname_list!$L$3,MIN(M541,P541),0)+IF(K541=Queue_Subname_list!$L$3,MIN(N541,P541),0)+IF(L541=Queue_Subname_list!$L$3,MIN(O541,P541),0)</f>
        <v>0</v>
      </c>
      <c r="AD541" s="10">
        <f t="shared" si="43"/>
        <v>0</v>
      </c>
      <c r="AE541" s="10" t="s">
        <v>54</v>
      </c>
      <c r="AF541" s="10" t="s">
        <v>55</v>
      </c>
      <c r="AG541" s="10" t="s">
        <v>56</v>
      </c>
      <c r="AH541" s="10" t="str">
        <f t="shared" si="44"/>
        <v>SDGE</v>
      </c>
      <c r="AI541" s="12" t="s">
        <v>1079</v>
      </c>
      <c r="AJ541" s="12" t="str">
        <f>IFERROR(INDEX(Queue_Subname_list!$B$2:$B$598,MATCH($AI541,Queue_Subname_list!$A$2:$A$598,0),1),"not found")</f>
        <v>Sycamore</v>
      </c>
      <c r="AK541" s="12">
        <f>IFERROR(INDEX(Queue_Subname_list!$C$2:$C$598,MATCH($AI541,Queue_Subname_list!$A$2:$A$598,0),1),"not found")</f>
        <v>138</v>
      </c>
      <c r="AL541" s="12" cm="1">
        <f t="array" ref="AL541">IFERROR(MATCH(1,($AJ541=Substation_Info!$B$5:$B$322)*($AK541=Substation_Info!$C$5:$C$322),0),"notfound")</f>
        <v>274</v>
      </c>
      <c r="AM541" s="12">
        <f>IF($AL541="notfound",IFERROR(INDEX(Queue_Subname_list!$D$2:$D$594,MATCH($AI541,Queue_Subname_list!$A$2:$A$594,0),1),"not found"),0)</f>
        <v>0</v>
      </c>
      <c r="AN541" s="12">
        <f>IF($AL541="notfound",IFERROR(INDEX(Queue_Subname_list!$E$2:$E$594,MATCH($AI541,Queue_Subname_list!$A$2:$A$594,0),1),"not found"),0)</f>
        <v>0</v>
      </c>
      <c r="AO541" s="12" t="str" cm="1">
        <f t="array" ref="AO541">IF(AM541=0, "N/A",IFERROR(MATCH(1,($AM541=Substation_Info!$B$5:$B$322)*($AN541=Substation_Info!$C$5:$C$322),0),"notfound"))</f>
        <v>N/A</v>
      </c>
      <c r="AP541" s="12">
        <f t="shared" si="45"/>
        <v>1</v>
      </c>
      <c r="AQ541" s="11">
        <v>45962.291666666701</v>
      </c>
      <c r="AR541" s="11">
        <v>45962.291666666701</v>
      </c>
      <c r="AS541" s="10" t="s">
        <v>82</v>
      </c>
      <c r="AT541" s="10"/>
      <c r="AU541" s="10"/>
      <c r="AV541" s="10" t="s">
        <v>82</v>
      </c>
      <c r="AW541" s="10"/>
    </row>
    <row r="542" spans="1:49" s="26" customFormat="1" ht="25" x14ac:dyDescent="0.25">
      <c r="A542" s="32" t="s">
        <v>1109</v>
      </c>
      <c r="B542" s="10">
        <v>2184</v>
      </c>
      <c r="C542" s="11">
        <v>44300</v>
      </c>
      <c r="D542" s="11">
        <v>44301.291666666701</v>
      </c>
      <c r="E542" s="10" t="s">
        <v>49</v>
      </c>
      <c r="F542" s="10" t="s">
        <v>585</v>
      </c>
      <c r="G542" s="10" t="s">
        <v>63</v>
      </c>
      <c r="H542" s="10"/>
      <c r="I542" s="10"/>
      <c r="J542" s="10" t="s">
        <v>70</v>
      </c>
      <c r="K542" s="10"/>
      <c r="L542" s="10"/>
      <c r="M542" s="10">
        <v>100.6499</v>
      </c>
      <c r="N542" s="10"/>
      <c r="O542" s="10"/>
      <c r="P542" s="10">
        <v>100</v>
      </c>
      <c r="Q542" s="10" t="s">
        <v>65</v>
      </c>
      <c r="R542" s="10"/>
      <c r="S542" s="10" t="str" cm="1">
        <f t="array" ref="S542">IFERROR(INDEX(Queue_Subname_list!$K$3:$K$22,MATCH(1,($J542=Queue_Subname_list!$L$3:$L$22)*($K542=Queue_Subname_list!$M$3:$M$22)*($L542=Queue_Subname_list!$N$3:$N$22),0)),"Other")</f>
        <v>Battery</v>
      </c>
      <c r="T542" s="10">
        <f>IF(J542=Queue_Subname_list!$L$9,MIN(M542,P542),0)+IF(K542=Queue_Subname_list!$L$9,MIN(N542,P542),0)+IF(L542=Queue_Subname_list!$L$9,MIN(O542,P542),0)</f>
        <v>100</v>
      </c>
      <c r="U542" s="10">
        <f>IF(J542=Queue_Subname_list!$L$4,MIN(M542,P542),0)+IF(K542=Queue_Subname_list!$L$4,MIN(N542,P542),0)+IF(L542=Queue_Subname_list!$L$4,MIN(O542,P542),0)</f>
        <v>0</v>
      </c>
      <c r="V542" s="10">
        <f>IF(Q542="Energy Only",0,IF(S542="Wind Turbine",MIN(U542,P542),IF(OR(S542="Wind-Hybrid", S542="Wind-Solar-Hybrid"),MIN(MAX(P542-T542,0)/INDEX(Queue_Subname_list!$R$6:$T$6,1,MATCH(AH542,Queue_Subname_list!$R$4:$T$4,0)),U542),0)))</f>
        <v>0</v>
      </c>
      <c r="W542" s="10">
        <f t="shared" si="41"/>
        <v>0</v>
      </c>
      <c r="X542" s="10">
        <f>IF(AND(S542="Offshore Wind",OR(Q542="Full Capacity",Q542="Partial Capacity")),IF(J542=Queue_Subname_list!$L$5,M542,0)+IF(K542=Queue_Subname_list!$L$5,N542,0),0)</f>
        <v>0</v>
      </c>
      <c r="Y542" s="10">
        <f>IF(AND(S542="Offshore Wind",Q542="Energy Only"),IF(J542=Queue_Subname_list!$L$5,M542,0)+IF(K542=Queue_Subname_list!$L$5,N542,0),0)</f>
        <v>0</v>
      </c>
      <c r="Z542" s="10">
        <f>IF(J542=Queue_Subname_list!$L$8,MIN(M542,P542),0)+IF(K542=Queue_Subname_list!$L$8,MIN(N542,P542),0)+IF(L542=Queue_Subname_list!$L$8,MIN(O542,P542),0)</f>
        <v>0</v>
      </c>
      <c r="AA542" s="10">
        <f>IF(Q542="Energy Only",0,IF(S542="Solar",MIN(Z542,P542),IF(S542="Solar-Hybrid",MIN(MAX(P542-T542,0)/INDEX(Queue_Subname_list!$R$5:$T$5,1,MATCH(AH542,Queue_Subname_list!$R$4:$T$4,0)),MAX(P542-T542*0.5,0)/INDEX(Queue_Subname_list!$U$5:$W$5,1,MATCH(AH542,Queue_Subname_list!$U$4:$W$4,0)),Z542),0)))</f>
        <v>0</v>
      </c>
      <c r="AB542" s="10">
        <f t="shared" si="42"/>
        <v>0</v>
      </c>
      <c r="AC542" s="10">
        <f>IF(J542=Queue_Subname_list!$L$3,MIN(M542,P542),0)+IF(K542=Queue_Subname_list!$L$3,MIN(N542,P542),0)+IF(L542=Queue_Subname_list!$L$3,MIN(O542,P542),0)</f>
        <v>0</v>
      </c>
      <c r="AD542" s="10">
        <f t="shared" si="43"/>
        <v>0</v>
      </c>
      <c r="AE542" s="10" t="s">
        <v>54</v>
      </c>
      <c r="AF542" s="10" t="s">
        <v>55</v>
      </c>
      <c r="AG542" s="10" t="s">
        <v>56</v>
      </c>
      <c r="AH542" s="10" t="str">
        <f t="shared" si="44"/>
        <v>SDGE</v>
      </c>
      <c r="AI542" s="12" t="s">
        <v>1110</v>
      </c>
      <c r="AJ542" s="12" t="str">
        <f>IFERROR(INDEX(Queue_Subname_list!$B$2:$B$598,MATCH($AI542,Queue_Subname_list!$A$2:$A$598,0),1),"not found")</f>
        <v>Suncrest</v>
      </c>
      <c r="AK542" s="12">
        <f>IFERROR(INDEX(Queue_Subname_list!$C$2:$C$598,MATCH($AI542,Queue_Subname_list!$A$2:$A$598,0),1),"not found")</f>
        <v>230</v>
      </c>
      <c r="AL542" s="12" cm="1">
        <f t="array" ref="AL542">IFERROR(MATCH(1,($AJ542=Substation_Info!$B$5:$B$322)*($AK542=Substation_Info!$C$5:$C$322),0),"notfound")</f>
        <v>272</v>
      </c>
      <c r="AM542" s="12">
        <f>IF($AL542="notfound",IFERROR(INDEX(Queue_Subname_list!$D$2:$D$594,MATCH($AI542,Queue_Subname_list!$A$2:$A$594,0),1),"not found"),0)</f>
        <v>0</v>
      </c>
      <c r="AN542" s="12">
        <f>IF($AL542="notfound",IFERROR(INDEX(Queue_Subname_list!$E$2:$E$594,MATCH($AI542,Queue_Subname_list!$A$2:$A$594,0),1),"not found"),0)</f>
        <v>0</v>
      </c>
      <c r="AO542" s="12" t="str" cm="1">
        <f t="array" ref="AO542">IF(AM542=0, "N/A",IFERROR(MATCH(1,($AM542=Substation_Info!$B$5:$B$322)*($AN542=Substation_Info!$C$5:$C$322),0),"notfound"))</f>
        <v>N/A</v>
      </c>
      <c r="AP542" s="12">
        <f t="shared" si="45"/>
        <v>1</v>
      </c>
      <c r="AQ542" s="11">
        <v>45626.333333333299</v>
      </c>
      <c r="AR542" s="11">
        <v>45626.333333333299</v>
      </c>
      <c r="AS542" s="10" t="s">
        <v>82</v>
      </c>
      <c r="AT542" s="10"/>
      <c r="AU542" s="10"/>
      <c r="AV542" s="10" t="s">
        <v>82</v>
      </c>
      <c r="AW542" s="10"/>
    </row>
    <row r="543" spans="1:49" s="26" customFormat="1" ht="25" x14ac:dyDescent="0.25">
      <c r="A543" s="32" t="s">
        <v>1111</v>
      </c>
      <c r="B543" s="10">
        <v>2185</v>
      </c>
      <c r="C543" s="11">
        <v>44301</v>
      </c>
      <c r="D543" s="11">
        <v>44301.291666666701</v>
      </c>
      <c r="E543" s="10" t="s">
        <v>49</v>
      </c>
      <c r="F543" s="10" t="s">
        <v>585</v>
      </c>
      <c r="G543" s="10" t="s">
        <v>63</v>
      </c>
      <c r="H543" s="10"/>
      <c r="I543" s="10"/>
      <c r="J543" s="10" t="s">
        <v>70</v>
      </c>
      <c r="K543" s="10"/>
      <c r="L543" s="10"/>
      <c r="M543" s="10">
        <v>256.29000000000002</v>
      </c>
      <c r="N543" s="10"/>
      <c r="O543" s="10"/>
      <c r="P543" s="10">
        <v>250</v>
      </c>
      <c r="Q543" s="10" t="s">
        <v>65</v>
      </c>
      <c r="R543" s="10"/>
      <c r="S543" s="10" t="str" cm="1">
        <f t="array" ref="S543">IFERROR(INDEX(Queue_Subname_list!$K$3:$K$22,MATCH(1,($J543=Queue_Subname_list!$L$3:$L$22)*($K543=Queue_Subname_list!$M$3:$M$22)*($L543=Queue_Subname_list!$N$3:$N$22),0)),"Other")</f>
        <v>Battery</v>
      </c>
      <c r="T543" s="10">
        <f>IF(J543=Queue_Subname_list!$L$9,MIN(M543,P543),0)+IF(K543=Queue_Subname_list!$L$9,MIN(N543,P543),0)+IF(L543=Queue_Subname_list!$L$9,MIN(O543,P543),0)</f>
        <v>250</v>
      </c>
      <c r="U543" s="10">
        <f>IF(J543=Queue_Subname_list!$L$4,MIN(M543,P543),0)+IF(K543=Queue_Subname_list!$L$4,MIN(N543,P543),0)+IF(L543=Queue_Subname_list!$L$4,MIN(O543,P543),0)</f>
        <v>0</v>
      </c>
      <c r="V543" s="10">
        <f>IF(Q543="Energy Only",0,IF(S543="Wind Turbine",MIN(U543,P543),IF(OR(S543="Wind-Hybrid", S543="Wind-Solar-Hybrid"),MIN(MAX(P543-T543,0)/INDEX(Queue_Subname_list!$R$6:$T$6,1,MATCH(AH543,Queue_Subname_list!$R$4:$T$4,0)),U543),0)))</f>
        <v>0</v>
      </c>
      <c r="W543" s="10">
        <f t="shared" si="41"/>
        <v>0</v>
      </c>
      <c r="X543" s="10">
        <f>IF(AND(S543="Offshore Wind",OR(Q543="Full Capacity",Q543="Partial Capacity")),IF(J543=Queue_Subname_list!$L$5,M543,0)+IF(K543=Queue_Subname_list!$L$5,N543,0),0)</f>
        <v>0</v>
      </c>
      <c r="Y543" s="10">
        <f>IF(AND(S543="Offshore Wind",Q543="Energy Only"),IF(J543=Queue_Subname_list!$L$5,M543,0)+IF(K543=Queue_Subname_list!$L$5,N543,0),0)</f>
        <v>0</v>
      </c>
      <c r="Z543" s="10">
        <f>IF(J543=Queue_Subname_list!$L$8,MIN(M543,P543),0)+IF(K543=Queue_Subname_list!$L$8,MIN(N543,P543),0)+IF(L543=Queue_Subname_list!$L$8,MIN(O543,P543),0)</f>
        <v>0</v>
      </c>
      <c r="AA543" s="10">
        <f>IF(Q543="Energy Only",0,IF(S543="Solar",MIN(Z543,P543),IF(S543="Solar-Hybrid",MIN(MAX(P543-T543,0)/INDEX(Queue_Subname_list!$R$5:$T$5,1,MATCH(AH543,Queue_Subname_list!$R$4:$T$4,0)),MAX(P543-T543*0.5,0)/INDEX(Queue_Subname_list!$U$5:$W$5,1,MATCH(AH543,Queue_Subname_list!$U$4:$W$4,0)),Z543),0)))</f>
        <v>0</v>
      </c>
      <c r="AB543" s="10">
        <f t="shared" si="42"/>
        <v>0</v>
      </c>
      <c r="AC543" s="10">
        <f>IF(J543=Queue_Subname_list!$L$3,MIN(M543,P543),0)+IF(K543=Queue_Subname_list!$L$3,MIN(N543,P543),0)+IF(L543=Queue_Subname_list!$L$3,MIN(O543,P543),0)</f>
        <v>0</v>
      </c>
      <c r="AD543" s="10">
        <f t="shared" si="43"/>
        <v>0</v>
      </c>
      <c r="AE543" s="10" t="s">
        <v>54</v>
      </c>
      <c r="AF543" s="10" t="s">
        <v>55</v>
      </c>
      <c r="AG543" s="10" t="s">
        <v>56</v>
      </c>
      <c r="AH543" s="10" t="str">
        <f t="shared" si="44"/>
        <v>SDGE</v>
      </c>
      <c r="AI543" s="12" t="s">
        <v>205</v>
      </c>
      <c r="AJ543" s="12" t="str">
        <f>IFERROR(INDEX(Queue_Subname_list!$B$2:$B$598,MATCH($AI543,Queue_Subname_list!$A$2:$A$598,0),1),"not found")</f>
        <v>Otay Mesa</v>
      </c>
      <c r="AK543" s="12">
        <f>IFERROR(INDEX(Queue_Subname_list!$C$2:$C$598,MATCH($AI543,Queue_Subname_list!$A$2:$A$598,0),1),"not found")</f>
        <v>230</v>
      </c>
      <c r="AL543" s="12" cm="1">
        <f t="array" ref="AL543">IFERROR(MATCH(1,($AJ543=Substation_Info!$B$5:$B$322)*($AK543=Substation_Info!$C$5:$C$322),0),"notfound")</f>
        <v>195</v>
      </c>
      <c r="AM543" s="12">
        <f>IF($AL543="notfound",IFERROR(INDEX(Queue_Subname_list!$D$2:$D$594,MATCH($AI543,Queue_Subname_list!$A$2:$A$594,0),1),"not found"),0)</f>
        <v>0</v>
      </c>
      <c r="AN543" s="12">
        <f>IF($AL543="notfound",IFERROR(INDEX(Queue_Subname_list!$E$2:$E$594,MATCH($AI543,Queue_Subname_list!$A$2:$A$594,0),1),"not found"),0)</f>
        <v>0</v>
      </c>
      <c r="AO543" s="12" t="str" cm="1">
        <f t="array" ref="AO543">IF(AM543=0, "N/A",IFERROR(MATCH(1,($AM543=Substation_Info!$B$5:$B$322)*($AN543=Substation_Info!$C$5:$C$322),0),"notfound"))</f>
        <v>N/A</v>
      </c>
      <c r="AP543" s="12">
        <f t="shared" si="45"/>
        <v>1</v>
      </c>
      <c r="AQ543" s="11">
        <v>45444.291666666701</v>
      </c>
      <c r="AR543" s="11">
        <v>49198.291666666701</v>
      </c>
      <c r="AS543" s="10" t="s">
        <v>82</v>
      </c>
      <c r="AT543" s="10" t="s">
        <v>59</v>
      </c>
      <c r="AU543" s="10"/>
      <c r="AV543" s="10" t="s">
        <v>82</v>
      </c>
      <c r="AW543" s="10"/>
    </row>
    <row r="544" spans="1:49" s="26" customFormat="1" ht="25" x14ac:dyDescent="0.25">
      <c r="A544" s="32" t="s">
        <v>1112</v>
      </c>
      <c r="B544" s="10">
        <v>2186</v>
      </c>
      <c r="C544" s="11">
        <v>44301</v>
      </c>
      <c r="D544" s="11">
        <v>44301.291666666701</v>
      </c>
      <c r="E544" s="10" t="s">
        <v>49</v>
      </c>
      <c r="F544" s="10" t="s">
        <v>585</v>
      </c>
      <c r="G544" s="10" t="s">
        <v>63</v>
      </c>
      <c r="H544" s="10"/>
      <c r="I544" s="10"/>
      <c r="J544" s="10" t="s">
        <v>70</v>
      </c>
      <c r="K544" s="10"/>
      <c r="L544" s="10"/>
      <c r="M544" s="10">
        <v>256</v>
      </c>
      <c r="N544" s="10"/>
      <c r="O544" s="10"/>
      <c r="P544" s="10">
        <v>250</v>
      </c>
      <c r="Q544" s="10" t="s">
        <v>65</v>
      </c>
      <c r="R544" s="10"/>
      <c r="S544" s="10" t="str" cm="1">
        <f t="array" ref="S544">IFERROR(INDEX(Queue_Subname_list!$K$3:$K$22,MATCH(1,($J544=Queue_Subname_list!$L$3:$L$22)*($K544=Queue_Subname_list!$M$3:$M$22)*($L544=Queue_Subname_list!$N$3:$N$22),0)),"Other")</f>
        <v>Battery</v>
      </c>
      <c r="T544" s="10">
        <f>IF(J544=Queue_Subname_list!$L$9,MIN(M544,P544),0)+IF(K544=Queue_Subname_list!$L$9,MIN(N544,P544),0)+IF(L544=Queue_Subname_list!$L$9,MIN(O544,P544),0)</f>
        <v>250</v>
      </c>
      <c r="U544" s="10">
        <f>IF(J544=Queue_Subname_list!$L$4,MIN(M544,P544),0)+IF(K544=Queue_Subname_list!$L$4,MIN(N544,P544),0)+IF(L544=Queue_Subname_list!$L$4,MIN(O544,P544),0)</f>
        <v>0</v>
      </c>
      <c r="V544" s="10">
        <f>IF(Q544="Energy Only",0,IF(S544="Wind Turbine",MIN(U544,P544),IF(OR(S544="Wind-Hybrid", S544="Wind-Solar-Hybrid"),MIN(MAX(P544-T544,0)/INDEX(Queue_Subname_list!$R$6:$T$6,1,MATCH(AH544,Queue_Subname_list!$R$4:$T$4,0)),U544),0)))</f>
        <v>0</v>
      </c>
      <c r="W544" s="10">
        <f t="shared" si="41"/>
        <v>0</v>
      </c>
      <c r="X544" s="10">
        <f>IF(AND(S544="Offshore Wind",OR(Q544="Full Capacity",Q544="Partial Capacity")),IF(J544=Queue_Subname_list!$L$5,M544,0)+IF(K544=Queue_Subname_list!$L$5,N544,0),0)</f>
        <v>0</v>
      </c>
      <c r="Y544" s="10">
        <f>IF(AND(S544="Offshore Wind",Q544="Energy Only"),IF(J544=Queue_Subname_list!$L$5,M544,0)+IF(K544=Queue_Subname_list!$L$5,N544,0),0)</f>
        <v>0</v>
      </c>
      <c r="Z544" s="10">
        <f>IF(J544=Queue_Subname_list!$L$8,MIN(M544,P544),0)+IF(K544=Queue_Subname_list!$L$8,MIN(N544,P544),0)+IF(L544=Queue_Subname_list!$L$8,MIN(O544,P544),0)</f>
        <v>0</v>
      </c>
      <c r="AA544" s="10">
        <f>IF(Q544="Energy Only",0,IF(S544="Solar",MIN(Z544,P544),IF(S544="Solar-Hybrid",MIN(MAX(P544-T544,0)/INDEX(Queue_Subname_list!$R$5:$T$5,1,MATCH(AH544,Queue_Subname_list!$R$4:$T$4,0)),MAX(P544-T544*0.5,0)/INDEX(Queue_Subname_list!$U$5:$W$5,1,MATCH(AH544,Queue_Subname_list!$U$4:$W$4,0)),Z544),0)))</f>
        <v>0</v>
      </c>
      <c r="AB544" s="10">
        <f t="shared" si="42"/>
        <v>0</v>
      </c>
      <c r="AC544" s="10">
        <f>IF(J544=Queue_Subname_list!$L$3,MIN(M544,P544),0)+IF(K544=Queue_Subname_list!$L$3,MIN(N544,P544),0)+IF(L544=Queue_Subname_list!$L$3,MIN(O544,P544),0)</f>
        <v>0</v>
      </c>
      <c r="AD544" s="10">
        <f t="shared" si="43"/>
        <v>0</v>
      </c>
      <c r="AE544" s="10" t="s">
        <v>54</v>
      </c>
      <c r="AF544" s="10" t="s">
        <v>55</v>
      </c>
      <c r="AG544" s="10" t="s">
        <v>56</v>
      </c>
      <c r="AH544" s="10" t="str">
        <f t="shared" si="44"/>
        <v>SDGE</v>
      </c>
      <c r="AI544" s="12" t="s">
        <v>1113</v>
      </c>
      <c r="AJ544" s="12" t="str">
        <f>IFERROR(INDEX(Queue_Subname_list!$B$2:$B$598,MATCH($AI544,Queue_Subname_list!$A$2:$A$598,0),1),"not found")</f>
        <v>San Luis Rey</v>
      </c>
      <c r="AK544" s="12">
        <f>IFERROR(INDEX(Queue_Subname_list!$C$2:$C$598,MATCH($AI544,Queue_Subname_list!$A$2:$A$598,0),1),"not found")</f>
        <v>230</v>
      </c>
      <c r="AL544" s="12" cm="1">
        <f t="array" ref="AL544">IFERROR(MATCH(1,($AJ544=Substation_Info!$B$5:$B$322)*($AK544=Substation_Info!$C$5:$C$322),0),"notfound")</f>
        <v>246</v>
      </c>
      <c r="AM544" s="12">
        <f>IF($AL544="notfound",IFERROR(INDEX(Queue_Subname_list!$D$2:$D$594,MATCH($AI544,Queue_Subname_list!$A$2:$A$594,0),1),"not found"),0)</f>
        <v>0</v>
      </c>
      <c r="AN544" s="12">
        <f>IF($AL544="notfound",IFERROR(INDEX(Queue_Subname_list!$E$2:$E$594,MATCH($AI544,Queue_Subname_list!$A$2:$A$594,0),1),"not found"),0)</f>
        <v>0</v>
      </c>
      <c r="AO544" s="12" t="str" cm="1">
        <f t="array" ref="AO544">IF(AM544=0, "N/A",IFERROR(MATCH(1,($AM544=Substation_Info!$B$5:$B$322)*($AN544=Substation_Info!$C$5:$C$322),0),"notfound"))</f>
        <v>N/A</v>
      </c>
      <c r="AP544" s="12">
        <f t="shared" si="45"/>
        <v>1</v>
      </c>
      <c r="AQ544" s="11">
        <v>45809.291666666701</v>
      </c>
      <c r="AR544" s="11">
        <v>45809.291666666701</v>
      </c>
      <c r="AS544" s="10" t="s">
        <v>82</v>
      </c>
      <c r="AT544" s="10"/>
      <c r="AU544" s="10"/>
      <c r="AV544" s="10" t="s">
        <v>82</v>
      </c>
      <c r="AW544" s="10"/>
    </row>
    <row r="545" spans="1:49" s="26" customFormat="1" ht="25" x14ac:dyDescent="0.25">
      <c r="A545" s="32" t="s">
        <v>1114</v>
      </c>
      <c r="B545" s="10">
        <v>2187</v>
      </c>
      <c r="C545" s="11">
        <v>44299</v>
      </c>
      <c r="D545" s="11">
        <v>44301.291666666701</v>
      </c>
      <c r="E545" s="10" t="s">
        <v>49</v>
      </c>
      <c r="F545" s="10" t="s">
        <v>585</v>
      </c>
      <c r="G545" s="10" t="s">
        <v>51</v>
      </c>
      <c r="H545" s="10"/>
      <c r="I545" s="10"/>
      <c r="J545" s="10" t="s">
        <v>51</v>
      </c>
      <c r="K545" s="10"/>
      <c r="L545" s="10"/>
      <c r="M545" s="10">
        <v>940.8</v>
      </c>
      <c r="N545" s="10"/>
      <c r="O545" s="10"/>
      <c r="P545" s="10">
        <v>900</v>
      </c>
      <c r="Q545" s="10" t="s">
        <v>65</v>
      </c>
      <c r="R545" s="10" t="s">
        <v>53</v>
      </c>
      <c r="S545" s="10" t="str" cm="1">
        <f t="array" ref="S545">IFERROR(INDEX(Queue_Subname_list!$K$3:$K$22,MATCH(1,($J545=Queue_Subname_list!$L$3:$L$22)*($K545=Queue_Subname_list!$M$3:$M$22)*($L545=Queue_Subname_list!$N$3:$N$22),0)),"Other")</f>
        <v>Wind Turbine</v>
      </c>
      <c r="T545" s="10">
        <f>IF(J545=Queue_Subname_list!$L$9,MIN(M545,P545),0)+IF(K545=Queue_Subname_list!$L$9,MIN(N545,P545),0)+IF(L545=Queue_Subname_list!$L$9,MIN(O545,P545),0)</f>
        <v>0</v>
      </c>
      <c r="U545" s="10">
        <f>IF(J545=Queue_Subname_list!$L$4,MIN(M545,P545),0)+IF(K545=Queue_Subname_list!$L$4,MIN(N545,P545),0)+IF(L545=Queue_Subname_list!$L$4,MIN(O545,P545),0)</f>
        <v>900</v>
      </c>
      <c r="V545" s="10">
        <f>IF(Q545="Energy Only",0,IF(S545="Wind Turbine",MIN(U545,P545),IF(OR(S545="Wind-Hybrid", S545="Wind-Solar-Hybrid"),MIN(MAX(P545-T545,0)/INDEX(Queue_Subname_list!$R$6:$T$6,1,MATCH(AH545,Queue_Subname_list!$R$4:$T$4,0)),U545),0)))</f>
        <v>900</v>
      </c>
      <c r="W545" s="10">
        <f t="shared" si="41"/>
        <v>0</v>
      </c>
      <c r="X545" s="10">
        <f>IF(AND(S545="Offshore Wind",OR(Q545="Full Capacity",Q545="Partial Capacity")),IF(J545=Queue_Subname_list!$L$5,M545,0)+IF(K545=Queue_Subname_list!$L$5,N545,0),0)</f>
        <v>0</v>
      </c>
      <c r="Y545" s="10">
        <f>IF(AND(S545="Offshore Wind",Q545="Energy Only"),IF(J545=Queue_Subname_list!$L$5,M545,0)+IF(K545=Queue_Subname_list!$L$5,N545,0),0)</f>
        <v>0</v>
      </c>
      <c r="Z545" s="10">
        <f>IF(J545=Queue_Subname_list!$L$8,MIN(M545,P545),0)+IF(K545=Queue_Subname_list!$L$8,MIN(N545,P545),0)+IF(L545=Queue_Subname_list!$L$8,MIN(O545,P545),0)</f>
        <v>0</v>
      </c>
      <c r="AA545" s="10">
        <f>IF(Q545="Energy Only",0,IF(S545="Solar",MIN(Z545,P545),IF(S545="Solar-Hybrid",MIN(MAX(P545-T545,0)/INDEX(Queue_Subname_list!$R$5:$T$5,1,MATCH(AH545,Queue_Subname_list!$R$4:$T$4,0)),MAX(P545-T545*0.5,0)/INDEX(Queue_Subname_list!$U$5:$W$5,1,MATCH(AH545,Queue_Subname_list!$U$4:$W$4,0)),Z545),0)))</f>
        <v>0</v>
      </c>
      <c r="AB545" s="10">
        <f t="shared" si="42"/>
        <v>0</v>
      </c>
      <c r="AC545" s="10">
        <f>IF(J545=Queue_Subname_list!$L$3,MIN(M545,P545),0)+IF(K545=Queue_Subname_list!$L$3,MIN(N545,P545),0)+IF(L545=Queue_Subname_list!$L$3,MIN(O545,P545),0)</f>
        <v>0</v>
      </c>
      <c r="AD545" s="10">
        <f t="shared" si="43"/>
        <v>0</v>
      </c>
      <c r="AE545" s="10" t="s">
        <v>1115</v>
      </c>
      <c r="AF545" s="10" t="s">
        <v>55</v>
      </c>
      <c r="AG545" s="10" t="s">
        <v>56</v>
      </c>
      <c r="AH545" s="10" t="str">
        <f t="shared" si="44"/>
        <v>SDGE</v>
      </c>
      <c r="AI545" s="12" t="s">
        <v>577</v>
      </c>
      <c r="AJ545" s="12" t="str">
        <f>IFERROR(INDEX(Queue_Subname_list!$B$2:$B$598,MATCH($AI545,Queue_Subname_list!$A$2:$A$598,0),1),"not found")</f>
        <v>ECO</v>
      </c>
      <c r="AK545" s="12">
        <f>IFERROR(INDEX(Queue_Subname_list!$C$2:$C$598,MATCH($AI545,Queue_Subname_list!$A$2:$A$598,0),1),"not found")</f>
        <v>500</v>
      </c>
      <c r="AL545" s="12" cm="1">
        <f t="array" ref="AL545">IFERROR(MATCH(1,($AJ545=Substation_Info!$B$5:$B$322)*($AK545=Substation_Info!$C$5:$C$322),0),"notfound")</f>
        <v>69</v>
      </c>
      <c r="AM545" s="12">
        <f>IF($AL545="notfound",IFERROR(INDEX(Queue_Subname_list!$D$2:$D$594,MATCH($AI545,Queue_Subname_list!$A$2:$A$594,0),1),"not found"),0)</f>
        <v>0</v>
      </c>
      <c r="AN545" s="12">
        <f>IF($AL545="notfound",IFERROR(INDEX(Queue_Subname_list!$E$2:$E$594,MATCH($AI545,Queue_Subname_list!$A$2:$A$594,0),1),"not found"),0)</f>
        <v>0</v>
      </c>
      <c r="AO545" s="12" t="str" cm="1">
        <f t="array" ref="AO545">IF(AM545=0, "N/A",IFERROR(MATCH(1,($AM545=Substation_Info!$B$5:$B$322)*($AN545=Substation_Info!$C$5:$C$322),0),"notfound"))</f>
        <v>N/A</v>
      </c>
      <c r="AP545" s="12">
        <f t="shared" si="45"/>
        <v>1</v>
      </c>
      <c r="AQ545" s="11">
        <v>46843.291666666701</v>
      </c>
      <c r="AR545" s="11">
        <v>46843.291666666701</v>
      </c>
      <c r="AS545" s="10" t="s">
        <v>82</v>
      </c>
      <c r="AT545" s="10"/>
      <c r="AU545" s="10"/>
      <c r="AV545" s="10" t="s">
        <v>82</v>
      </c>
      <c r="AW545" s="10"/>
    </row>
    <row r="546" spans="1:49" s="26" customFormat="1" ht="25" x14ac:dyDescent="0.25">
      <c r="A546" s="32" t="s">
        <v>1116</v>
      </c>
      <c r="B546" s="10">
        <v>2188</v>
      </c>
      <c r="C546" s="11">
        <v>44301</v>
      </c>
      <c r="D546" s="11">
        <v>44301.291666666701</v>
      </c>
      <c r="E546" s="10" t="s">
        <v>49</v>
      </c>
      <c r="F546" s="10" t="s">
        <v>585</v>
      </c>
      <c r="G546" s="10" t="s">
        <v>63</v>
      </c>
      <c r="H546" s="10"/>
      <c r="I546" s="10"/>
      <c r="J546" s="10" t="s">
        <v>70</v>
      </c>
      <c r="K546" s="10"/>
      <c r="L546" s="10"/>
      <c r="M546" s="10">
        <v>51.4</v>
      </c>
      <c r="N546" s="10"/>
      <c r="O546" s="10"/>
      <c r="P546" s="10">
        <v>50</v>
      </c>
      <c r="Q546" s="10" t="s">
        <v>65</v>
      </c>
      <c r="R546" s="10"/>
      <c r="S546" s="10" t="str" cm="1">
        <f t="array" ref="S546">IFERROR(INDEX(Queue_Subname_list!$K$3:$K$22,MATCH(1,($J546=Queue_Subname_list!$L$3:$L$22)*($K546=Queue_Subname_list!$M$3:$M$22)*($L546=Queue_Subname_list!$N$3:$N$22),0)),"Other")</f>
        <v>Battery</v>
      </c>
      <c r="T546" s="10">
        <f>IF(J546=Queue_Subname_list!$L$9,MIN(M546,P546),0)+IF(K546=Queue_Subname_list!$L$9,MIN(N546,P546),0)+IF(L546=Queue_Subname_list!$L$9,MIN(O546,P546),0)</f>
        <v>50</v>
      </c>
      <c r="U546" s="10">
        <f>IF(J546=Queue_Subname_list!$L$4,MIN(M546,P546),0)+IF(K546=Queue_Subname_list!$L$4,MIN(N546,P546),0)+IF(L546=Queue_Subname_list!$L$4,MIN(O546,P546),0)</f>
        <v>0</v>
      </c>
      <c r="V546" s="10">
        <f>IF(Q546="Energy Only",0,IF(S546="Wind Turbine",MIN(U546,P546),IF(OR(S546="Wind-Hybrid", S546="Wind-Solar-Hybrid"),MIN(MAX(P546-T546,0)/INDEX(Queue_Subname_list!$R$6:$T$6,1,MATCH(AH546,Queue_Subname_list!$R$4:$T$4,0)),U546),0)))</f>
        <v>0</v>
      </c>
      <c r="W546" s="10">
        <f t="shared" si="41"/>
        <v>0</v>
      </c>
      <c r="X546" s="10">
        <f>IF(AND(S546="Offshore Wind",OR(Q546="Full Capacity",Q546="Partial Capacity")),IF(J546=Queue_Subname_list!$L$5,M546,0)+IF(K546=Queue_Subname_list!$L$5,N546,0),0)</f>
        <v>0</v>
      </c>
      <c r="Y546" s="10">
        <f>IF(AND(S546="Offshore Wind",Q546="Energy Only"),IF(J546=Queue_Subname_list!$L$5,M546,0)+IF(K546=Queue_Subname_list!$L$5,N546,0),0)</f>
        <v>0</v>
      </c>
      <c r="Z546" s="10">
        <f>IF(J546=Queue_Subname_list!$L$8,MIN(M546,P546),0)+IF(K546=Queue_Subname_list!$L$8,MIN(N546,P546),0)+IF(L546=Queue_Subname_list!$L$8,MIN(O546,P546),0)</f>
        <v>0</v>
      </c>
      <c r="AA546" s="10">
        <f>IF(Q546="Energy Only",0,IF(S546="Solar",MIN(Z546,P546),IF(S546="Solar-Hybrid",MIN(MAX(P546-T546,0)/INDEX(Queue_Subname_list!$R$5:$T$5,1,MATCH(AH546,Queue_Subname_list!$R$4:$T$4,0)),MAX(P546-T546*0.5,0)/INDEX(Queue_Subname_list!$U$5:$W$5,1,MATCH(AH546,Queue_Subname_list!$U$4:$W$4,0)),Z546),0)))</f>
        <v>0</v>
      </c>
      <c r="AB546" s="10">
        <f t="shared" si="42"/>
        <v>0</v>
      </c>
      <c r="AC546" s="10">
        <f>IF(J546=Queue_Subname_list!$L$3,MIN(M546,P546),0)+IF(K546=Queue_Subname_list!$L$3,MIN(N546,P546),0)+IF(L546=Queue_Subname_list!$L$3,MIN(O546,P546),0)</f>
        <v>0</v>
      </c>
      <c r="AD546" s="10">
        <f t="shared" si="43"/>
        <v>0</v>
      </c>
      <c r="AE546" s="10" t="s">
        <v>1076</v>
      </c>
      <c r="AF546" s="10" t="s">
        <v>55</v>
      </c>
      <c r="AG546" s="10" t="s">
        <v>56</v>
      </c>
      <c r="AH546" s="10" t="str">
        <f t="shared" si="44"/>
        <v>SDGE</v>
      </c>
      <c r="AI546" s="12" t="s">
        <v>1117</v>
      </c>
      <c r="AJ546" s="12" t="str">
        <f>IFERROR(INDEX(Queue_Subname_list!$B$2:$B$598,MATCH($AI546,Queue_Subname_list!$A$2:$A$598,0),1),"not found")</f>
        <v>Miguel</v>
      </c>
      <c r="AK546" s="12">
        <f>IFERROR(INDEX(Queue_Subname_list!$C$2:$C$598,MATCH($AI546,Queue_Subname_list!$A$2:$A$598,0),1),"not found")</f>
        <v>230</v>
      </c>
      <c r="AL546" s="12" cm="1">
        <f t="array" ref="AL546">IFERROR(MATCH(1,($AJ546=Substation_Info!$B$5:$B$322)*($AK546=Substation_Info!$C$5:$C$322),0),"notfound")</f>
        <v>174</v>
      </c>
      <c r="AM546" s="12">
        <f>IF($AL546="notfound",IFERROR(INDEX(Queue_Subname_list!$D$2:$D$594,MATCH($AI546,Queue_Subname_list!$A$2:$A$594,0),1),"not found"),0)</f>
        <v>0</v>
      </c>
      <c r="AN546" s="12">
        <f>IF($AL546="notfound",IFERROR(INDEX(Queue_Subname_list!$E$2:$E$594,MATCH($AI546,Queue_Subname_list!$A$2:$A$594,0),1),"not found"),0)</f>
        <v>0</v>
      </c>
      <c r="AO546" s="12" t="str" cm="1">
        <f t="array" ref="AO546">IF(AM546=0, "N/A",IFERROR(MATCH(1,($AM546=Substation_Info!$B$5:$B$322)*($AN546=Substation_Info!$C$5:$C$322),0),"notfound"))</f>
        <v>N/A</v>
      </c>
      <c r="AP546" s="12">
        <f t="shared" si="45"/>
        <v>1</v>
      </c>
      <c r="AQ546" s="11">
        <v>45291.333333333299</v>
      </c>
      <c r="AR546" s="11">
        <v>45291.333333333299</v>
      </c>
      <c r="AS546" s="10" t="s">
        <v>82</v>
      </c>
      <c r="AT546" s="10"/>
      <c r="AU546" s="10"/>
      <c r="AV546" s="10" t="s">
        <v>82</v>
      </c>
      <c r="AW546" s="10"/>
    </row>
    <row r="547" spans="1:49" s="26" customFormat="1" ht="25" x14ac:dyDescent="0.25">
      <c r="A547" s="32" t="s">
        <v>1118</v>
      </c>
      <c r="B547" s="10">
        <v>2189</v>
      </c>
      <c r="C547" s="11">
        <v>44300</v>
      </c>
      <c r="D547" s="11">
        <v>44301.291666666701</v>
      </c>
      <c r="E547" s="10" t="s">
        <v>49</v>
      </c>
      <c r="F547" s="10" t="s">
        <v>585</v>
      </c>
      <c r="G547" s="10" t="s">
        <v>63</v>
      </c>
      <c r="H547" s="10"/>
      <c r="I547" s="10"/>
      <c r="J547" s="10" t="s">
        <v>70</v>
      </c>
      <c r="K547" s="10"/>
      <c r="L547" s="10"/>
      <c r="M547" s="10">
        <v>105.98309999999999</v>
      </c>
      <c r="N547" s="10"/>
      <c r="O547" s="10"/>
      <c r="P547" s="10">
        <v>100</v>
      </c>
      <c r="Q547" s="10" t="s">
        <v>65</v>
      </c>
      <c r="R547" s="10"/>
      <c r="S547" s="10" t="str" cm="1">
        <f t="array" ref="S547">IFERROR(INDEX(Queue_Subname_list!$K$3:$K$22,MATCH(1,($J547=Queue_Subname_list!$L$3:$L$22)*($K547=Queue_Subname_list!$M$3:$M$22)*($L547=Queue_Subname_list!$N$3:$N$22),0)),"Other")</f>
        <v>Battery</v>
      </c>
      <c r="T547" s="10">
        <f>IF(J547=Queue_Subname_list!$L$9,MIN(M547,P547),0)+IF(K547=Queue_Subname_list!$L$9,MIN(N547,P547),0)+IF(L547=Queue_Subname_list!$L$9,MIN(O547,P547),0)</f>
        <v>100</v>
      </c>
      <c r="U547" s="10">
        <f>IF(J547=Queue_Subname_list!$L$4,MIN(M547,P547),0)+IF(K547=Queue_Subname_list!$L$4,MIN(N547,P547),0)+IF(L547=Queue_Subname_list!$L$4,MIN(O547,P547),0)</f>
        <v>0</v>
      </c>
      <c r="V547" s="10">
        <f>IF(Q547="Energy Only",0,IF(S547="Wind Turbine",MIN(U547,P547),IF(OR(S547="Wind-Hybrid", S547="Wind-Solar-Hybrid"),MIN(MAX(P547-T547,0)/INDEX(Queue_Subname_list!$R$6:$T$6,1,MATCH(AH547,Queue_Subname_list!$R$4:$T$4,0)),U547),0)))</f>
        <v>0</v>
      </c>
      <c r="W547" s="10">
        <f t="shared" si="41"/>
        <v>0</v>
      </c>
      <c r="X547" s="10">
        <f>IF(AND(S547="Offshore Wind",OR(Q547="Full Capacity",Q547="Partial Capacity")),IF(J547=Queue_Subname_list!$L$5,M547,0)+IF(K547=Queue_Subname_list!$L$5,N547,0),0)</f>
        <v>0</v>
      </c>
      <c r="Y547" s="10">
        <f>IF(AND(S547="Offshore Wind",Q547="Energy Only"),IF(J547=Queue_Subname_list!$L$5,M547,0)+IF(K547=Queue_Subname_list!$L$5,N547,0),0)</f>
        <v>0</v>
      </c>
      <c r="Z547" s="10">
        <f>IF(J547=Queue_Subname_list!$L$8,MIN(M547,P547),0)+IF(K547=Queue_Subname_list!$L$8,MIN(N547,P547),0)+IF(L547=Queue_Subname_list!$L$8,MIN(O547,P547),0)</f>
        <v>0</v>
      </c>
      <c r="AA547" s="10">
        <f>IF(Q547="Energy Only",0,IF(S547="Solar",MIN(Z547,P547),IF(S547="Solar-Hybrid",MIN(MAX(P547-T547,0)/INDEX(Queue_Subname_list!$R$5:$T$5,1,MATCH(AH547,Queue_Subname_list!$R$4:$T$4,0)),MAX(P547-T547*0.5,0)/INDEX(Queue_Subname_list!$U$5:$W$5,1,MATCH(AH547,Queue_Subname_list!$U$4:$W$4,0)),Z547),0)))</f>
        <v>0</v>
      </c>
      <c r="AB547" s="10">
        <f t="shared" si="42"/>
        <v>0</v>
      </c>
      <c r="AC547" s="10">
        <f>IF(J547=Queue_Subname_list!$L$3,MIN(M547,P547),0)+IF(K547=Queue_Subname_list!$L$3,MIN(N547,P547),0)+IF(L547=Queue_Subname_list!$L$3,MIN(O547,P547),0)</f>
        <v>0</v>
      </c>
      <c r="AD547" s="10">
        <f t="shared" si="43"/>
        <v>0</v>
      </c>
      <c r="AE547" s="10" t="s">
        <v>54</v>
      </c>
      <c r="AF547" s="10" t="s">
        <v>55</v>
      </c>
      <c r="AG547" s="10" t="s">
        <v>56</v>
      </c>
      <c r="AH547" s="10" t="str">
        <f t="shared" si="44"/>
        <v>SDGE</v>
      </c>
      <c r="AI547" s="12" t="s">
        <v>205</v>
      </c>
      <c r="AJ547" s="12" t="str">
        <f>IFERROR(INDEX(Queue_Subname_list!$B$2:$B$598,MATCH($AI547,Queue_Subname_list!$A$2:$A$598,0),1),"not found")</f>
        <v>Otay Mesa</v>
      </c>
      <c r="AK547" s="12">
        <f>IFERROR(INDEX(Queue_Subname_list!$C$2:$C$598,MATCH($AI547,Queue_Subname_list!$A$2:$A$598,0),1),"not found")</f>
        <v>230</v>
      </c>
      <c r="AL547" s="12" cm="1">
        <f t="array" ref="AL547">IFERROR(MATCH(1,($AJ547=Substation_Info!$B$5:$B$322)*($AK547=Substation_Info!$C$5:$C$322),0),"notfound")</f>
        <v>195</v>
      </c>
      <c r="AM547" s="12">
        <f>IF($AL547="notfound",IFERROR(INDEX(Queue_Subname_list!$D$2:$D$594,MATCH($AI547,Queue_Subname_list!$A$2:$A$594,0),1),"not found"),0)</f>
        <v>0</v>
      </c>
      <c r="AN547" s="12">
        <f>IF($AL547="notfound",IFERROR(INDEX(Queue_Subname_list!$E$2:$E$594,MATCH($AI547,Queue_Subname_list!$A$2:$A$594,0),1),"not found"),0)</f>
        <v>0</v>
      </c>
      <c r="AO547" s="12" t="str" cm="1">
        <f t="array" ref="AO547">IF(AM547=0, "N/A",IFERROR(MATCH(1,($AM547=Substation_Info!$B$5:$B$322)*($AN547=Substation_Info!$C$5:$C$322),0),"notfound"))</f>
        <v>N/A</v>
      </c>
      <c r="AP547" s="12">
        <f t="shared" si="45"/>
        <v>1</v>
      </c>
      <c r="AQ547" s="11">
        <v>45444.291666666701</v>
      </c>
      <c r="AR547" s="11">
        <v>45444.291666666701</v>
      </c>
      <c r="AS547" s="10" t="s">
        <v>82</v>
      </c>
      <c r="AT547" s="10"/>
      <c r="AU547" s="10"/>
      <c r="AV547" s="10" t="s">
        <v>82</v>
      </c>
      <c r="AW547" s="10"/>
    </row>
    <row r="548" spans="1:49" s="26" customFormat="1" ht="25" x14ac:dyDescent="0.25">
      <c r="A548" s="32" t="s">
        <v>1119</v>
      </c>
      <c r="B548" s="10">
        <v>2192</v>
      </c>
      <c r="C548" s="11">
        <v>44299</v>
      </c>
      <c r="D548" s="11">
        <v>44301.291666666701</v>
      </c>
      <c r="E548" s="10" t="s">
        <v>49</v>
      </c>
      <c r="F548" s="10" t="s">
        <v>585</v>
      </c>
      <c r="G548" s="10" t="s">
        <v>63</v>
      </c>
      <c r="H548" s="10"/>
      <c r="I548" s="10"/>
      <c r="J548" s="10" t="s">
        <v>70</v>
      </c>
      <c r="K548" s="10"/>
      <c r="L548" s="10"/>
      <c r="M548" s="10">
        <v>102.04</v>
      </c>
      <c r="N548" s="10"/>
      <c r="O548" s="10"/>
      <c r="P548" s="10">
        <v>100</v>
      </c>
      <c r="Q548" s="10" t="s">
        <v>65</v>
      </c>
      <c r="R548" s="10"/>
      <c r="S548" s="10" t="str" cm="1">
        <f t="array" ref="S548">IFERROR(INDEX(Queue_Subname_list!$K$3:$K$22,MATCH(1,($J548=Queue_Subname_list!$L$3:$L$22)*($K548=Queue_Subname_list!$M$3:$M$22)*($L548=Queue_Subname_list!$N$3:$N$22),0)),"Other")</f>
        <v>Battery</v>
      </c>
      <c r="T548" s="10">
        <f>IF(J548=Queue_Subname_list!$L$9,MIN(M548,P548),0)+IF(K548=Queue_Subname_list!$L$9,MIN(N548,P548),0)+IF(L548=Queue_Subname_list!$L$9,MIN(O548,P548),0)</f>
        <v>100</v>
      </c>
      <c r="U548" s="10">
        <f>IF(J548=Queue_Subname_list!$L$4,MIN(M548,P548),0)+IF(K548=Queue_Subname_list!$L$4,MIN(N548,P548),0)+IF(L548=Queue_Subname_list!$L$4,MIN(O548,P548),0)</f>
        <v>0</v>
      </c>
      <c r="V548" s="10">
        <f>IF(Q548="Energy Only",0,IF(S548="Wind Turbine",MIN(U548,P548),IF(OR(S548="Wind-Hybrid", S548="Wind-Solar-Hybrid"),MIN(MAX(P548-T548,0)/INDEX(Queue_Subname_list!$R$6:$T$6,1,MATCH(AH548,Queue_Subname_list!$R$4:$T$4,0)),U548),0)))</f>
        <v>0</v>
      </c>
      <c r="W548" s="10">
        <f t="shared" si="41"/>
        <v>0</v>
      </c>
      <c r="X548" s="10">
        <f>IF(AND(S548="Offshore Wind",OR(Q548="Full Capacity",Q548="Partial Capacity")),IF(J548=Queue_Subname_list!$L$5,M548,0)+IF(K548=Queue_Subname_list!$L$5,N548,0),0)</f>
        <v>0</v>
      </c>
      <c r="Y548" s="10">
        <f>IF(AND(S548="Offshore Wind",Q548="Energy Only"),IF(J548=Queue_Subname_list!$L$5,M548,0)+IF(K548=Queue_Subname_list!$L$5,N548,0),0)</f>
        <v>0</v>
      </c>
      <c r="Z548" s="10">
        <f>IF(J548=Queue_Subname_list!$L$8,MIN(M548,P548),0)+IF(K548=Queue_Subname_list!$L$8,MIN(N548,P548),0)+IF(L548=Queue_Subname_list!$L$8,MIN(O548,P548),0)</f>
        <v>0</v>
      </c>
      <c r="AA548" s="10">
        <f>IF(Q548="Energy Only",0,IF(S548="Solar",MIN(Z548,P548),IF(S548="Solar-Hybrid",MIN(MAX(P548-T548,0)/INDEX(Queue_Subname_list!$R$5:$T$5,1,MATCH(AH548,Queue_Subname_list!$R$4:$T$4,0)),MAX(P548-T548*0.5,0)/INDEX(Queue_Subname_list!$U$5:$W$5,1,MATCH(AH548,Queue_Subname_list!$U$4:$W$4,0)),Z548),0)))</f>
        <v>0</v>
      </c>
      <c r="AB548" s="10">
        <f t="shared" si="42"/>
        <v>0</v>
      </c>
      <c r="AC548" s="10">
        <f>IF(J548=Queue_Subname_list!$L$3,MIN(M548,P548),0)+IF(K548=Queue_Subname_list!$L$3,MIN(N548,P548),0)+IF(L548=Queue_Subname_list!$L$3,MIN(O548,P548),0)</f>
        <v>0</v>
      </c>
      <c r="AD548" s="10">
        <f t="shared" si="43"/>
        <v>0</v>
      </c>
      <c r="AE548" s="10" t="s">
        <v>54</v>
      </c>
      <c r="AF548" s="10" t="s">
        <v>55</v>
      </c>
      <c r="AG548" s="10" t="s">
        <v>56</v>
      </c>
      <c r="AH548" s="10" t="str">
        <f t="shared" si="44"/>
        <v>SDGE</v>
      </c>
      <c r="AI548" s="12" t="s">
        <v>1120</v>
      </c>
      <c r="AJ548" s="12" t="str">
        <f>IFERROR(INDEX(Queue_Subname_list!$B$2:$B$598,MATCH($AI548,Queue_Subname_list!$A$2:$A$598,0),1),"not found")</f>
        <v>Salt Creek</v>
      </c>
      <c r="AK548" s="12">
        <f>IFERROR(INDEX(Queue_Subname_list!$C$2:$C$598,MATCH($AI548,Queue_Subname_list!$A$2:$A$598,0),1),"not found")</f>
        <v>69</v>
      </c>
      <c r="AL548" s="12" t="str" cm="1">
        <f t="array" ref="AL548">IFERROR(MATCH(1,($AJ548=Substation_Info!$B$5:$B$322)*($AK548=Substation_Info!$C$5:$C$322),0),"notfound")</f>
        <v>notfound</v>
      </c>
      <c r="AM548" s="12" t="str">
        <f>IF($AL548="notfound",IFERROR(INDEX(Queue_Subname_list!$D$2:$D$594,MATCH($AI548,Queue_Subname_list!$A$2:$A$594,0),1),"not found"),0)</f>
        <v>Miguel</v>
      </c>
      <c r="AN548" s="12">
        <f>IF($AL548="notfound",IFERROR(INDEX(Queue_Subname_list!$E$2:$E$594,MATCH($AI548,Queue_Subname_list!$A$2:$A$594,0),1),"not found"),0)</f>
        <v>230</v>
      </c>
      <c r="AO548" s="12" cm="1">
        <f t="array" ref="AO548">IF(AM548=0, "N/A",IFERROR(MATCH(1,($AM548=Substation_Info!$B$5:$B$322)*($AN548=Substation_Info!$C$5:$C$322),0),"notfound"))</f>
        <v>174</v>
      </c>
      <c r="AP548" s="12">
        <f t="shared" si="45"/>
        <v>1</v>
      </c>
      <c r="AQ548" s="11">
        <v>45536.291666666701</v>
      </c>
      <c r="AR548" s="11">
        <v>45536.291666666701</v>
      </c>
      <c r="AS548" s="10" t="s">
        <v>82</v>
      </c>
      <c r="AT548" s="10"/>
      <c r="AU548" s="10"/>
      <c r="AV548" s="10" t="s">
        <v>82</v>
      </c>
      <c r="AW548" s="10"/>
    </row>
    <row r="549" spans="1:49" s="26" customFormat="1" ht="25" x14ac:dyDescent="0.25">
      <c r="A549" s="32" t="s">
        <v>1121</v>
      </c>
      <c r="B549" s="10">
        <v>2195</v>
      </c>
      <c r="C549" s="11">
        <v>44749</v>
      </c>
      <c r="D549" s="11">
        <v>44847.291666666701</v>
      </c>
      <c r="E549" s="10" t="s">
        <v>49</v>
      </c>
      <c r="F549" s="10" t="s">
        <v>226</v>
      </c>
      <c r="G549" s="10" t="s">
        <v>345</v>
      </c>
      <c r="H549" s="10" t="s">
        <v>63</v>
      </c>
      <c r="I549" s="10"/>
      <c r="J549" s="10" t="s">
        <v>70</v>
      </c>
      <c r="K549" s="10"/>
      <c r="L549" s="10"/>
      <c r="M549" s="10">
        <v>11.3</v>
      </c>
      <c r="N549" s="10">
        <v>11.3</v>
      </c>
      <c r="O549" s="10"/>
      <c r="P549" s="10">
        <v>11</v>
      </c>
      <c r="Q549" s="10" t="s">
        <v>65</v>
      </c>
      <c r="R549" s="10" t="s">
        <v>53</v>
      </c>
      <c r="S549" s="10" t="str" cm="1">
        <f t="array" ref="S549">IFERROR(INDEX(Queue_Subname_list!$K$3:$K$22,MATCH(1,($J549=Queue_Subname_list!$L$3:$L$22)*($K549=Queue_Subname_list!$M$3:$M$22)*($L549=Queue_Subname_list!$N$3:$N$22),0)),"Other")</f>
        <v>Battery</v>
      </c>
      <c r="T549" s="10">
        <f>IF(J549=Queue_Subname_list!$L$9,MIN(M549,P549),0)+IF(K549=Queue_Subname_list!$L$9,MIN(N549,P549),0)+IF(L549=Queue_Subname_list!$L$9,MIN(O549,P549),0)</f>
        <v>11</v>
      </c>
      <c r="U549" s="10">
        <f>IF(J549=Queue_Subname_list!$L$4,MIN(M549,P549),0)+IF(K549=Queue_Subname_list!$L$4,MIN(N549,P549),0)+IF(L549=Queue_Subname_list!$L$4,MIN(O549,P549),0)</f>
        <v>0</v>
      </c>
      <c r="V549" s="10">
        <f>IF(Q549="Energy Only",0,IF(S549="Wind Turbine",MIN(U549,P549),IF(OR(S549="Wind-Hybrid", S549="Wind-Solar-Hybrid"),MIN(MAX(P549-T549,0)/INDEX(Queue_Subname_list!$R$6:$T$6,1,MATCH(AH549,Queue_Subname_list!$R$4:$T$4,0)),U549),0)))</f>
        <v>0</v>
      </c>
      <c r="W549" s="10">
        <f t="shared" si="41"/>
        <v>0</v>
      </c>
      <c r="X549" s="10">
        <f>IF(AND(S549="Offshore Wind",OR(Q549="Full Capacity",Q549="Partial Capacity")),IF(J549=Queue_Subname_list!$L$5,M549,0)+IF(K549=Queue_Subname_list!$L$5,N549,0),0)</f>
        <v>0</v>
      </c>
      <c r="Y549" s="10">
        <f>IF(AND(S549="Offshore Wind",Q549="Energy Only"),IF(J549=Queue_Subname_list!$L$5,M549,0)+IF(K549=Queue_Subname_list!$L$5,N549,0),0)</f>
        <v>0</v>
      </c>
      <c r="Z549" s="10">
        <f>IF(J549=Queue_Subname_list!$L$8,MIN(M549,P549),0)+IF(K549=Queue_Subname_list!$L$8,MIN(N549,P549),0)+IF(L549=Queue_Subname_list!$L$8,MIN(O549,P549),0)</f>
        <v>0</v>
      </c>
      <c r="AA549" s="10">
        <f>IF(Q549="Energy Only",0,IF(S549="Solar",MIN(Z549,P549),IF(S549="Solar-Hybrid",MIN(MAX(P549-T549,0)/INDEX(Queue_Subname_list!$R$5:$T$5,1,MATCH(AH549,Queue_Subname_list!$R$4:$T$4,0)),MAX(P549-T549*0.5,0)/INDEX(Queue_Subname_list!$U$5:$W$5,1,MATCH(AH549,Queue_Subname_list!$U$4:$W$4,0)),Z549),0)))</f>
        <v>0</v>
      </c>
      <c r="AB549" s="10">
        <f t="shared" si="42"/>
        <v>0</v>
      </c>
      <c r="AC549" s="10">
        <f>IF(J549=Queue_Subname_list!$L$3,MIN(M549,P549),0)+IF(K549=Queue_Subname_list!$L$3,MIN(N549,P549),0)+IF(L549=Queue_Subname_list!$L$3,MIN(O549,P549),0)</f>
        <v>0</v>
      </c>
      <c r="AD549" s="10">
        <f t="shared" si="43"/>
        <v>0</v>
      </c>
      <c r="AE549" s="10" t="s">
        <v>622</v>
      </c>
      <c r="AF549" s="10" t="s">
        <v>55</v>
      </c>
      <c r="AG549" s="10" t="s">
        <v>88</v>
      </c>
      <c r="AH549" s="10" t="str">
        <f t="shared" si="44"/>
        <v>PGAE</v>
      </c>
      <c r="AI549" s="12" t="s">
        <v>1122</v>
      </c>
      <c r="AJ549" s="12" t="str">
        <f>IFERROR(INDEX(Queue_Subname_list!$B$2:$B$598,MATCH($AI549,Queue_Subname_list!$A$2:$A$598,0),1),"not found")</f>
        <v>Greenleaf</v>
      </c>
      <c r="AK549" s="12">
        <f>IFERROR(INDEX(Queue_Subname_list!$C$2:$C$598,MATCH($AI549,Queue_Subname_list!$A$2:$A$598,0),1),"not found")</f>
        <v>115</v>
      </c>
      <c r="AL549" s="12" t="str" cm="1">
        <f t="array" ref="AL549">IFERROR(MATCH(1,($AJ549=Substation_Info!$B$5:$B$322)*($AK549=Substation_Info!$C$5:$C$322),0),"notfound")</f>
        <v>notfound</v>
      </c>
      <c r="AM549" s="12" t="str">
        <f>IF($AL549="notfound",IFERROR(INDEX(Queue_Subname_list!$D$2:$D$594,MATCH($AI549,Queue_Subname_list!$A$2:$A$594,0),1),"not found"),0)</f>
        <v>Pease</v>
      </c>
      <c r="AN549" s="12">
        <f>IF($AL549="notfound",IFERROR(INDEX(Queue_Subname_list!$E$2:$E$594,MATCH($AI549,Queue_Subname_list!$A$2:$A$594,0),1),"not found"),0)</f>
        <v>115</v>
      </c>
      <c r="AO549" s="12" cm="1">
        <f t="array" ref="AO549">IF(AM549=0, "N/A",IFERROR(MATCH(1,($AM549=Substation_Info!$B$5:$B$322)*($AN549=Substation_Info!$C$5:$C$322),0),"notfound"))</f>
        <v>207</v>
      </c>
      <c r="AP549" s="12">
        <f t="shared" si="45"/>
        <v>1</v>
      </c>
      <c r="AQ549" s="11">
        <v>45444.291666666701</v>
      </c>
      <c r="AR549" s="11">
        <v>45444.291666666701</v>
      </c>
      <c r="AS549" s="10" t="s">
        <v>82</v>
      </c>
      <c r="AT549" s="10"/>
      <c r="AU549" s="10"/>
      <c r="AV549" s="10" t="s">
        <v>82</v>
      </c>
      <c r="AW549" s="10"/>
    </row>
    <row r="550" spans="1:49" s="26" customFormat="1" ht="25" x14ac:dyDescent="0.25">
      <c r="A550" s="32" t="s">
        <v>107</v>
      </c>
      <c r="B550" s="10" t="s">
        <v>108</v>
      </c>
      <c r="C550" s="11">
        <v>40458</v>
      </c>
      <c r="D550" s="11">
        <v>40464.291666666701</v>
      </c>
      <c r="E550" s="10" t="s">
        <v>49</v>
      </c>
      <c r="F550" s="10" t="s">
        <v>109</v>
      </c>
      <c r="G550" s="10" t="s">
        <v>74</v>
      </c>
      <c r="H550" s="10" t="s">
        <v>63</v>
      </c>
      <c r="I550" s="10"/>
      <c r="J550" s="10" t="s">
        <v>75</v>
      </c>
      <c r="K550" s="10" t="s">
        <v>70</v>
      </c>
      <c r="L550" s="10"/>
      <c r="M550" s="10">
        <v>12</v>
      </c>
      <c r="N550" s="10">
        <v>12.1</v>
      </c>
      <c r="O550" s="10"/>
      <c r="P550" s="10">
        <v>12</v>
      </c>
      <c r="Q550" s="10" t="s">
        <v>92</v>
      </c>
      <c r="R550" s="10" t="s">
        <v>93</v>
      </c>
      <c r="S550" s="10" t="str" cm="1">
        <f t="array" ref="S550">IFERROR(INDEX(Queue_Subname_list!$K$3:$K$22,MATCH(1,($J550=Queue_Subname_list!$L$3:$L$22)*($K550=Queue_Subname_list!$M$3:$M$22)*($L550=Queue_Subname_list!$N$3:$N$22),0)),"Other")</f>
        <v>Solar-Hybrid</v>
      </c>
      <c r="T550" s="10">
        <f>IF(J550=Queue_Subname_list!$L$9,MIN(M550,P550),0)+IF(K550=Queue_Subname_list!$L$9,MIN(N550,P550),0)+IF(L550=Queue_Subname_list!$L$9,MIN(O550,P550),0)</f>
        <v>12</v>
      </c>
      <c r="U550" s="10">
        <f>IF(J550=Queue_Subname_list!$L$4,MIN(M550,P550),0)+IF(K550=Queue_Subname_list!$L$4,MIN(N550,P550),0)+IF(L550=Queue_Subname_list!$L$4,MIN(O550,P550),0)</f>
        <v>0</v>
      </c>
      <c r="V550" s="10">
        <f>IF(Q550="Energy Only",0,IF(S550="Wind Turbine",MIN(U550,P550),IF(OR(S550="Wind-Hybrid", S550="Wind-Solar-Hybrid"),MIN(MAX(P550-T550,0)/INDEX(Queue_Subname_list!$R$6:$T$6,1,MATCH(AH550,Queue_Subname_list!$R$4:$T$4,0)),U550),0)))</f>
        <v>0</v>
      </c>
      <c r="W550" s="10">
        <f t="shared" si="41"/>
        <v>0</v>
      </c>
      <c r="X550" s="10">
        <f>IF(AND(S550="Offshore Wind",OR(Q550="Full Capacity",Q550="Partial Capacity")),IF(J550=Queue_Subname_list!$L$5,M550,0)+IF(K550=Queue_Subname_list!$L$5,N550,0),0)</f>
        <v>0</v>
      </c>
      <c r="Y550" s="10">
        <f>IF(AND(S550="Offshore Wind",Q550="Energy Only"),IF(J550=Queue_Subname_list!$L$5,M550,0)+IF(K550=Queue_Subname_list!$L$5,N550,0),0)</f>
        <v>0</v>
      </c>
      <c r="Z550" s="10">
        <f>IF(J550=Queue_Subname_list!$L$8,MIN(M550,P550),0)+IF(K550=Queue_Subname_list!$L$8,MIN(N550,P550),0)+IF(L550=Queue_Subname_list!$L$8,MIN(O550,P550),0)</f>
        <v>12</v>
      </c>
      <c r="AA550" s="10">
        <f>IF(Q550="Energy Only",0,IF(S550="Solar",MIN(Z550,P550),IF(S550="Solar-Hybrid",MIN(MAX(P550-T550,0)/INDEX(Queue_Subname_list!$R$5:$T$5,1,MATCH(AH550,Queue_Subname_list!$R$4:$T$4,0)),MAX(P550-T550*0.5,0)/INDEX(Queue_Subname_list!$U$5:$W$5,1,MATCH(AH550,Queue_Subname_list!$U$4:$W$4,0)),Z550),0)))</f>
        <v>0</v>
      </c>
      <c r="AB550" s="10">
        <f t="shared" si="42"/>
        <v>12</v>
      </c>
      <c r="AC550" s="10">
        <f>IF(J550=Queue_Subname_list!$L$3,MIN(M550,P550),0)+IF(K550=Queue_Subname_list!$L$3,MIN(N550,P550),0)+IF(L550=Queue_Subname_list!$L$3,MIN(O550,P550),0)</f>
        <v>0</v>
      </c>
      <c r="AD550" s="10">
        <f t="shared" si="43"/>
        <v>0</v>
      </c>
      <c r="AE550" s="10" t="s">
        <v>110</v>
      </c>
      <c r="AF550" s="10" t="s">
        <v>55</v>
      </c>
      <c r="AG550" s="10" t="s">
        <v>88</v>
      </c>
      <c r="AH550" s="10" t="str">
        <f t="shared" si="44"/>
        <v>PGAE</v>
      </c>
      <c r="AI550" s="12" t="s">
        <v>111</v>
      </c>
      <c r="AJ550" s="12" t="str">
        <f>IFERROR(INDEX(Queue_Subname_list!$B$2:$B$598,MATCH($AI550,Queue_Subname_list!$A$2:$A$598,0),1),"not found")</f>
        <v>Woodland</v>
      </c>
      <c r="AK550" s="12">
        <f>IFERROR(INDEX(Queue_Subname_list!$C$2:$C$598,MATCH($AI550,Queue_Subname_list!$A$2:$A$598,0),1),"not found")</f>
        <v>115</v>
      </c>
      <c r="AL550" s="12" cm="1">
        <f t="array" ref="AL550">IFERROR(MATCH(1,($AJ550=Substation_Info!$B$5:$B$322)*($AK550=Substation_Info!$C$5:$C$322),0),"notfound")</f>
        <v>317</v>
      </c>
      <c r="AM550" s="12">
        <f>IF($AL550="notfound",IFERROR(INDEX(Queue_Subname_list!$D$2:$D$594,MATCH($AI550,Queue_Subname_list!$A$2:$A$594,0),1),"not found"),0)</f>
        <v>0</v>
      </c>
      <c r="AN550" s="12">
        <f>IF($AL550="notfound",IFERROR(INDEX(Queue_Subname_list!$E$2:$E$594,MATCH($AI550,Queue_Subname_list!$A$2:$A$594,0),1),"not found"),0)</f>
        <v>0</v>
      </c>
      <c r="AO550" s="12" t="str" cm="1">
        <f t="array" ref="AO550">IF(AM550=0, "N/A",IFERROR(MATCH(1,($AM550=Substation_Info!$B$5:$B$322)*($AN550=Substation_Info!$C$5:$C$322),0),"notfound"))</f>
        <v>N/A</v>
      </c>
      <c r="AP550" s="12">
        <f t="shared" si="45"/>
        <v>1</v>
      </c>
      <c r="AQ550" s="11">
        <v>41030.291666666701</v>
      </c>
      <c r="AR550" s="11">
        <v>44711.291666666701</v>
      </c>
      <c r="AS550" s="10" t="s">
        <v>82</v>
      </c>
      <c r="AT550" s="10" t="s">
        <v>59</v>
      </c>
      <c r="AU550" s="10" t="s">
        <v>59</v>
      </c>
      <c r="AV550" s="10" t="s">
        <v>82</v>
      </c>
      <c r="AW550" s="10" t="s">
        <v>61</v>
      </c>
    </row>
    <row r="553" spans="1:49" s="27" customFormat="1" x14ac:dyDescent="0.35">
      <c r="A553" s="4"/>
      <c r="B553" s="4"/>
      <c r="C553" s="5" t="s">
        <v>25</v>
      </c>
      <c r="D553" s="98" t="s">
        <v>28</v>
      </c>
      <c r="E553" s="98"/>
      <c r="F553" s="98"/>
      <c r="G553" s="98"/>
      <c r="H553" s="98"/>
      <c r="I553" s="98"/>
      <c r="J553" s="98"/>
      <c r="K553" s="98"/>
      <c r="L553" s="98"/>
      <c r="M553" s="98"/>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c r="AL553" s="98"/>
      <c r="AM553" s="98"/>
      <c r="AN553" s="98"/>
      <c r="AO553" s="98"/>
      <c r="AP553" s="98"/>
      <c r="AQ553" s="98"/>
      <c r="AR553" s="98"/>
      <c r="AS553" s="98"/>
      <c r="AT553" s="98"/>
      <c r="AU553" s="98"/>
      <c r="AV553" s="98"/>
      <c r="AW553" s="98"/>
    </row>
    <row r="554" spans="1:49" s="27" customFormat="1" ht="26.25" customHeight="1" x14ac:dyDescent="0.35">
      <c r="A554" s="4"/>
      <c r="B554" s="4"/>
      <c r="C554" s="6"/>
      <c r="D554" s="99" t="s">
        <v>29</v>
      </c>
      <c r="E554" s="99"/>
      <c r="F554" s="99"/>
      <c r="G554" s="99"/>
      <c r="H554" s="99"/>
      <c r="I554" s="99"/>
      <c r="J554" s="99"/>
      <c r="K554" s="99"/>
      <c r="L554" s="99"/>
      <c r="M554" s="99"/>
      <c r="N554" s="99"/>
      <c r="O554" s="99"/>
      <c r="P554" s="99"/>
      <c r="Q554" s="99"/>
      <c r="R554" s="99"/>
      <c r="S554" s="99"/>
      <c r="T554" s="99"/>
      <c r="U554" s="99"/>
      <c r="V554" s="99"/>
      <c r="W554" s="99"/>
      <c r="X554" s="99"/>
      <c r="Y554" s="99"/>
      <c r="Z554" s="99"/>
      <c r="AA554" s="99"/>
      <c r="AB554" s="99"/>
      <c r="AC554" s="99"/>
      <c r="AD554" s="99"/>
      <c r="AE554" s="99"/>
      <c r="AF554" s="99"/>
      <c r="AG554" s="99"/>
      <c r="AH554" s="99"/>
      <c r="AI554" s="99"/>
      <c r="AJ554" s="99"/>
      <c r="AK554" s="99"/>
      <c r="AL554" s="99"/>
      <c r="AM554" s="99"/>
      <c r="AN554" s="99"/>
      <c r="AO554" s="99"/>
      <c r="AP554" s="99"/>
      <c r="AQ554" s="99"/>
      <c r="AR554" s="99"/>
      <c r="AS554" s="99"/>
      <c r="AT554" s="99"/>
      <c r="AU554" s="99"/>
      <c r="AV554" s="99"/>
      <c r="AW554" s="99"/>
    </row>
    <row r="555" spans="1:49" s="27" customFormat="1" ht="13.5" customHeight="1" x14ac:dyDescent="0.35">
      <c r="A555" s="4"/>
      <c r="B555" s="4"/>
      <c r="C555" s="6"/>
      <c r="D555" s="100" t="s">
        <v>31</v>
      </c>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c r="AA555" s="100"/>
      <c r="AB555" s="100"/>
      <c r="AC555" s="100"/>
      <c r="AD555" s="100"/>
      <c r="AE555" s="100"/>
      <c r="AF555" s="100"/>
      <c r="AG555" s="100"/>
      <c r="AH555" s="100"/>
      <c r="AI555" s="100"/>
      <c r="AJ555" s="100"/>
      <c r="AK555" s="100"/>
      <c r="AL555" s="100"/>
      <c r="AM555" s="100"/>
      <c r="AN555" s="100"/>
      <c r="AO555" s="100"/>
      <c r="AP555" s="100"/>
      <c r="AQ555" s="100"/>
      <c r="AR555" s="100"/>
      <c r="AS555" s="100"/>
      <c r="AT555" s="100"/>
      <c r="AU555" s="100"/>
      <c r="AV555" s="100"/>
      <c r="AW555" s="100"/>
    </row>
    <row r="556" spans="1:49" s="27" customFormat="1" x14ac:dyDescent="0.35">
      <c r="A556" s="4"/>
      <c r="B556" s="4"/>
      <c r="C556" s="6"/>
      <c r="D556" s="98" t="s">
        <v>32</v>
      </c>
      <c r="E556" s="98"/>
      <c r="F556" s="98"/>
      <c r="G556" s="98"/>
      <c r="H556" s="98"/>
      <c r="I556" s="98"/>
      <c r="J556" s="98"/>
      <c r="K556" s="98"/>
      <c r="L556" s="98"/>
      <c r="M556" s="98"/>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c r="AL556" s="98"/>
      <c r="AM556" s="98"/>
      <c r="AN556" s="98"/>
      <c r="AO556" s="98"/>
      <c r="AP556" s="98"/>
      <c r="AQ556" s="98"/>
      <c r="AR556" s="98"/>
      <c r="AS556" s="98"/>
      <c r="AT556" s="98"/>
      <c r="AU556" s="98"/>
      <c r="AV556" s="98"/>
      <c r="AW556" s="98"/>
    </row>
    <row r="558" spans="1:49" x14ac:dyDescent="0.35">
      <c r="A558" s="97" t="s">
        <v>38</v>
      </c>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c r="AQ558" s="97"/>
      <c r="AR558" s="97"/>
      <c r="AS558" s="97"/>
      <c r="AT558" s="97"/>
      <c r="AU558" s="97"/>
      <c r="AV558" s="97"/>
      <c r="AW558" s="97"/>
    </row>
  </sheetData>
  <autoFilter ref="A4:AW550" xr:uid="{00000000-0009-0000-0000-000000000000}"/>
  <mergeCells count="14">
    <mergeCell ref="A558:AW558"/>
    <mergeCell ref="D553:AW553"/>
    <mergeCell ref="D554:AW554"/>
    <mergeCell ref="D555:AW555"/>
    <mergeCell ref="D556:AW556"/>
    <mergeCell ref="AV1:AW1"/>
    <mergeCell ref="F2:AQ2"/>
    <mergeCell ref="M3:P3"/>
    <mergeCell ref="AE3:AF3"/>
    <mergeCell ref="AS3:AW3"/>
    <mergeCell ref="G3:L3"/>
    <mergeCell ref="AG3:AI3"/>
    <mergeCell ref="Q3:R3"/>
    <mergeCell ref="AJ3:AP3"/>
  </mergeCells>
  <pageMargins left="0.2" right="0.2" top="0.75" bottom="0.75" header="0.5" footer="0.25"/>
  <pageSetup paperSize="3" scale="52" fitToHeight="0" orientation="landscape" r:id="rId1"/>
  <headerFooter>
    <oddFooter>&amp;CCalifornia ISO&amp;RPage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5F0D-6F48-4004-82DF-0ADED9875DD0}">
  <sheetPr>
    <tabColor theme="0"/>
  </sheetPr>
  <dimension ref="A1:W500"/>
  <sheetViews>
    <sheetView topLeftCell="B1" workbookViewId="0">
      <selection activeCell="B2" sqref="B2"/>
    </sheetView>
  </sheetViews>
  <sheetFormatPr defaultRowHeight="14.5" x14ac:dyDescent="0.35"/>
  <cols>
    <col min="1" max="1" width="22" bestFit="1" customWidth="1"/>
    <col min="2" max="2" width="25.54296875" customWidth="1"/>
    <col min="4" max="4" width="19.26953125" bestFit="1" customWidth="1"/>
    <col min="8" max="8" width="13.1796875" customWidth="1"/>
    <col min="11" max="11" width="18.453125" bestFit="1" customWidth="1"/>
    <col min="12" max="12" width="21.81640625" bestFit="1" customWidth="1"/>
    <col min="13" max="13" width="21.7265625" bestFit="1" customWidth="1"/>
    <col min="17" max="17" width="17.453125" bestFit="1" customWidth="1"/>
  </cols>
  <sheetData>
    <row r="1" spans="1:23" x14ac:dyDescent="0.35">
      <c r="B1" s="63" t="s">
        <v>4912</v>
      </c>
    </row>
    <row r="2" spans="1:23" x14ac:dyDescent="0.35">
      <c r="A2" t="s">
        <v>4314</v>
      </c>
      <c r="B2" t="s">
        <v>4315</v>
      </c>
      <c r="C2" t="s">
        <v>4316</v>
      </c>
      <c r="D2" t="s">
        <v>4317</v>
      </c>
      <c r="E2" t="s">
        <v>4318</v>
      </c>
      <c r="K2" s="37" t="s">
        <v>4319</v>
      </c>
      <c r="L2" s="37" t="s">
        <v>4320</v>
      </c>
      <c r="M2" s="37" t="s">
        <v>4321</v>
      </c>
      <c r="N2" s="37" t="s">
        <v>4322</v>
      </c>
      <c r="Q2" t="s">
        <v>4323</v>
      </c>
    </row>
    <row r="3" spans="1:23" ht="26" x14ac:dyDescent="0.35">
      <c r="A3" s="12" t="s">
        <v>4324</v>
      </c>
      <c r="B3" s="37" t="s">
        <v>4325</v>
      </c>
      <c r="C3">
        <v>500</v>
      </c>
      <c r="G3">
        <v>100</v>
      </c>
      <c r="H3" t="b">
        <v>0</v>
      </c>
      <c r="K3" s="37" t="s">
        <v>611</v>
      </c>
      <c r="L3" s="37" t="s">
        <v>611</v>
      </c>
      <c r="M3" s="37"/>
      <c r="Q3" s="101" t="s">
        <v>4319</v>
      </c>
      <c r="R3" s="38" t="s">
        <v>4326</v>
      </c>
      <c r="S3" s="38" t="s">
        <v>4326</v>
      </c>
      <c r="T3" s="38" t="s">
        <v>4326</v>
      </c>
      <c r="U3" s="38" t="s">
        <v>4327</v>
      </c>
      <c r="V3" s="38" t="s">
        <v>4327</v>
      </c>
      <c r="W3" s="38" t="s">
        <v>4327</v>
      </c>
    </row>
    <row r="4" spans="1:23" ht="26" x14ac:dyDescent="0.35">
      <c r="A4" s="12" t="s">
        <v>875</v>
      </c>
      <c r="B4" t="s">
        <v>4328</v>
      </c>
      <c r="C4">
        <v>115</v>
      </c>
      <c r="G4">
        <v>1</v>
      </c>
      <c r="H4" t="b">
        <v>0</v>
      </c>
      <c r="K4" s="37" t="s">
        <v>51</v>
      </c>
      <c r="L4" s="37" t="s">
        <v>51</v>
      </c>
      <c r="M4" s="37"/>
      <c r="Q4" s="102"/>
      <c r="R4" s="39" t="s">
        <v>56</v>
      </c>
      <c r="S4" s="40" t="s">
        <v>71</v>
      </c>
      <c r="T4" s="40" t="s">
        <v>88</v>
      </c>
      <c r="U4" s="40" t="s">
        <v>56</v>
      </c>
      <c r="V4" s="40" t="s">
        <v>71</v>
      </c>
      <c r="W4" s="41" t="s">
        <v>88</v>
      </c>
    </row>
    <row r="5" spans="1:23" ht="26" x14ac:dyDescent="0.35">
      <c r="A5" s="12" t="s">
        <v>1031</v>
      </c>
      <c r="B5" t="s">
        <v>4329</v>
      </c>
      <c r="C5">
        <v>230</v>
      </c>
      <c r="G5">
        <v>2</v>
      </c>
      <c r="H5" t="b">
        <v>0</v>
      </c>
      <c r="K5" s="37" t="s">
        <v>4330</v>
      </c>
      <c r="L5" s="37" t="s">
        <v>4331</v>
      </c>
      <c r="M5" s="37"/>
      <c r="Q5" s="42" t="s">
        <v>75</v>
      </c>
      <c r="R5" s="43">
        <v>0.03</v>
      </c>
      <c r="S5" s="42">
        <v>0.106</v>
      </c>
      <c r="T5" s="42">
        <v>0.1</v>
      </c>
      <c r="U5" s="42">
        <v>0.40200000000000002</v>
      </c>
      <c r="V5" s="42">
        <v>0.42699999999999999</v>
      </c>
      <c r="W5" s="42">
        <v>0.55600000000000005</v>
      </c>
    </row>
    <row r="6" spans="1:23" ht="26" x14ac:dyDescent="0.35">
      <c r="A6" s="12" t="s">
        <v>871</v>
      </c>
      <c r="B6" t="s">
        <v>4332</v>
      </c>
      <c r="C6">
        <v>115</v>
      </c>
      <c r="G6">
        <v>3</v>
      </c>
      <c r="H6" t="b">
        <v>0</v>
      </c>
      <c r="K6" s="37" t="s">
        <v>4330</v>
      </c>
      <c r="L6" s="37" t="s">
        <v>4331</v>
      </c>
      <c r="M6" s="37" t="s">
        <v>70</v>
      </c>
      <c r="Q6" s="42" t="s">
        <v>4333</v>
      </c>
      <c r="R6" s="43">
        <v>0.33700000000000002</v>
      </c>
      <c r="S6" s="42">
        <v>0.55700000000000005</v>
      </c>
      <c r="T6" s="42">
        <v>0.66500000000000004</v>
      </c>
      <c r="U6" s="42">
        <v>0.112</v>
      </c>
      <c r="V6" s="42">
        <v>0.20799999999999999</v>
      </c>
      <c r="W6" s="42">
        <v>0.16300000000000001</v>
      </c>
    </row>
    <row r="7" spans="1:23" ht="26" x14ac:dyDescent="0.35">
      <c r="A7" s="12" t="s">
        <v>172</v>
      </c>
      <c r="B7" t="s">
        <v>4334</v>
      </c>
      <c r="C7">
        <v>230</v>
      </c>
      <c r="G7">
        <v>126</v>
      </c>
      <c r="H7" t="b">
        <v>0</v>
      </c>
      <c r="K7" s="37" t="s">
        <v>4330</v>
      </c>
      <c r="L7" s="37" t="s">
        <v>70</v>
      </c>
      <c r="M7" s="37" t="s">
        <v>4331</v>
      </c>
      <c r="Q7" s="42" t="s">
        <v>4335</v>
      </c>
      <c r="R7" s="43">
        <v>1</v>
      </c>
      <c r="S7" s="42">
        <v>1</v>
      </c>
      <c r="T7" s="42">
        <v>1</v>
      </c>
      <c r="U7" s="42">
        <v>1</v>
      </c>
      <c r="V7" s="42">
        <v>1</v>
      </c>
      <c r="W7" s="42">
        <v>1</v>
      </c>
    </row>
    <row r="8" spans="1:23" ht="26" x14ac:dyDescent="0.35">
      <c r="A8" s="12" t="s">
        <v>963</v>
      </c>
      <c r="B8" t="s">
        <v>1526</v>
      </c>
      <c r="C8">
        <v>230</v>
      </c>
      <c r="G8">
        <v>5</v>
      </c>
      <c r="H8" t="b">
        <v>0</v>
      </c>
      <c r="K8" s="37" t="s">
        <v>75</v>
      </c>
      <c r="L8" s="37" t="s">
        <v>75</v>
      </c>
      <c r="M8" s="37"/>
      <c r="Q8" s="42" t="s">
        <v>611</v>
      </c>
      <c r="R8" s="43">
        <v>1</v>
      </c>
      <c r="S8" s="42">
        <v>1</v>
      </c>
      <c r="T8" s="42">
        <v>1</v>
      </c>
      <c r="U8" s="42">
        <v>1</v>
      </c>
      <c r="V8" s="42">
        <v>1</v>
      </c>
      <c r="W8" s="42">
        <v>1</v>
      </c>
    </row>
    <row r="9" spans="1:23" ht="26" x14ac:dyDescent="0.35">
      <c r="A9" s="12" t="s">
        <v>4261</v>
      </c>
      <c r="B9" t="s">
        <v>1526</v>
      </c>
      <c r="C9">
        <v>230</v>
      </c>
      <c r="G9">
        <v>5</v>
      </c>
      <c r="H9" t="b">
        <v>0</v>
      </c>
      <c r="K9" s="37" t="s">
        <v>70</v>
      </c>
      <c r="L9" s="37" t="s">
        <v>70</v>
      </c>
      <c r="M9" s="37"/>
      <c r="Q9" s="42" t="s">
        <v>4336</v>
      </c>
      <c r="R9" s="43">
        <v>1</v>
      </c>
      <c r="S9" s="42">
        <v>1</v>
      </c>
      <c r="T9" s="42">
        <v>1</v>
      </c>
      <c r="U9" s="42">
        <v>0.5</v>
      </c>
      <c r="V9" s="42">
        <v>0.5</v>
      </c>
      <c r="W9" s="42">
        <v>0.5</v>
      </c>
    </row>
    <row r="10" spans="1:23" ht="26" x14ac:dyDescent="0.35">
      <c r="A10" s="12" t="s">
        <v>219</v>
      </c>
      <c r="B10" t="s">
        <v>1526</v>
      </c>
      <c r="C10">
        <v>230</v>
      </c>
      <c r="G10">
        <v>5</v>
      </c>
      <c r="H10" t="b">
        <v>0</v>
      </c>
      <c r="K10" s="37" t="s">
        <v>4337</v>
      </c>
      <c r="L10" s="37" t="s">
        <v>64</v>
      </c>
      <c r="M10" s="37"/>
      <c r="Q10" s="42" t="s">
        <v>4338</v>
      </c>
      <c r="R10" s="43">
        <v>1</v>
      </c>
      <c r="S10" s="42">
        <v>1</v>
      </c>
      <c r="T10" s="42">
        <v>1</v>
      </c>
      <c r="U10" s="42">
        <v>1</v>
      </c>
      <c r="V10" s="42">
        <v>1</v>
      </c>
      <c r="W10" s="42">
        <v>1</v>
      </c>
    </row>
    <row r="11" spans="1:23" ht="26" x14ac:dyDescent="0.35">
      <c r="A11" s="12" t="s">
        <v>946</v>
      </c>
      <c r="B11" t="s">
        <v>1526</v>
      </c>
      <c r="C11">
        <v>230</v>
      </c>
      <c r="G11">
        <v>5</v>
      </c>
      <c r="H11" t="b">
        <v>0</v>
      </c>
      <c r="K11" s="37" t="s">
        <v>4339</v>
      </c>
      <c r="L11" s="37" t="s">
        <v>611</v>
      </c>
      <c r="M11" s="37" t="s">
        <v>70</v>
      </c>
      <c r="Q11" s="42"/>
      <c r="R11" s="43"/>
      <c r="S11" s="42"/>
      <c r="T11" s="42"/>
      <c r="U11" s="42"/>
      <c r="V11" s="42"/>
      <c r="W11" s="42"/>
    </row>
    <row r="12" spans="1:23" ht="26" x14ac:dyDescent="0.35">
      <c r="A12" s="12" t="s">
        <v>122</v>
      </c>
      <c r="B12" t="s">
        <v>1526</v>
      </c>
      <c r="C12">
        <v>230</v>
      </c>
      <c r="G12">
        <v>5</v>
      </c>
      <c r="H12" t="b">
        <v>0</v>
      </c>
      <c r="K12" s="37" t="s">
        <v>4340</v>
      </c>
      <c r="L12" s="37" t="s">
        <v>70</v>
      </c>
      <c r="M12" s="37" t="s">
        <v>75</v>
      </c>
    </row>
    <row r="13" spans="1:23" ht="26" x14ac:dyDescent="0.35">
      <c r="A13" s="12" t="s">
        <v>952</v>
      </c>
      <c r="B13" t="s">
        <v>1526</v>
      </c>
      <c r="C13">
        <v>230</v>
      </c>
      <c r="G13">
        <v>5</v>
      </c>
      <c r="H13" t="b">
        <v>0</v>
      </c>
      <c r="K13" s="37" t="s">
        <v>4340</v>
      </c>
      <c r="L13" s="37" t="s">
        <v>75</v>
      </c>
      <c r="M13" t="s">
        <v>70</v>
      </c>
      <c r="Q13" t="s">
        <v>4341</v>
      </c>
    </row>
    <row r="14" spans="1:23" ht="26" x14ac:dyDescent="0.35">
      <c r="A14" s="12" t="s">
        <v>960</v>
      </c>
      <c r="B14" s="44" t="s">
        <v>1526</v>
      </c>
      <c r="C14" s="44">
        <v>230</v>
      </c>
      <c r="G14">
        <v>5</v>
      </c>
      <c r="H14" t="b">
        <v>0</v>
      </c>
      <c r="K14" s="37" t="s">
        <v>4342</v>
      </c>
      <c r="L14" s="37" t="s">
        <v>70</v>
      </c>
      <c r="M14" s="37" t="s">
        <v>51</v>
      </c>
      <c r="Q14" s="103" t="s">
        <v>4343</v>
      </c>
      <c r="R14" s="38" t="s">
        <v>4333</v>
      </c>
      <c r="S14" s="38" t="s">
        <v>4333</v>
      </c>
      <c r="T14" s="38" t="s">
        <v>4333</v>
      </c>
      <c r="U14" s="38" t="s">
        <v>75</v>
      </c>
      <c r="V14" s="38" t="s">
        <v>75</v>
      </c>
      <c r="W14" s="38" t="s">
        <v>75</v>
      </c>
    </row>
    <row r="15" spans="1:23" ht="16" thickBot="1" x14ac:dyDescent="0.4">
      <c r="A15" s="12" t="s">
        <v>832</v>
      </c>
      <c r="B15" t="s">
        <v>4344</v>
      </c>
      <c r="C15">
        <v>230</v>
      </c>
      <c r="G15">
        <v>6</v>
      </c>
      <c r="H15" t="b">
        <v>0</v>
      </c>
      <c r="K15" s="37" t="s">
        <v>4342</v>
      </c>
      <c r="L15" s="37" t="s">
        <v>51</v>
      </c>
      <c r="M15" s="37" t="s">
        <v>70</v>
      </c>
      <c r="Q15" s="104"/>
      <c r="R15" s="39" t="s">
        <v>56</v>
      </c>
      <c r="S15" s="40" t="s">
        <v>71</v>
      </c>
      <c r="T15" s="40" t="s">
        <v>88</v>
      </c>
      <c r="U15" s="40" t="s">
        <v>56</v>
      </c>
      <c r="V15" s="40" t="s">
        <v>71</v>
      </c>
      <c r="W15" s="41" t="s">
        <v>88</v>
      </c>
    </row>
    <row r="16" spans="1:23" x14ac:dyDescent="0.35">
      <c r="A16" s="12" t="s">
        <v>353</v>
      </c>
      <c r="B16" t="s">
        <v>4344</v>
      </c>
      <c r="C16">
        <v>230</v>
      </c>
      <c r="G16">
        <v>6</v>
      </c>
      <c r="H16" t="b">
        <v>0</v>
      </c>
      <c r="K16" s="37" t="s">
        <v>4345</v>
      </c>
      <c r="L16" s="37" t="s">
        <v>51</v>
      </c>
      <c r="M16" s="37" t="s">
        <v>75</v>
      </c>
      <c r="Q16" s="42" t="s">
        <v>75</v>
      </c>
      <c r="R16" s="42">
        <v>0.68</v>
      </c>
      <c r="S16" s="42">
        <v>0.68</v>
      </c>
      <c r="T16" s="42">
        <v>0.68</v>
      </c>
      <c r="U16" s="42">
        <v>0.79</v>
      </c>
      <c r="V16" s="42">
        <v>0.77</v>
      </c>
      <c r="W16" s="42">
        <v>0.79</v>
      </c>
    </row>
    <row r="17" spans="1:23" x14ac:dyDescent="0.35">
      <c r="A17" s="12" t="s">
        <v>3292</v>
      </c>
      <c r="B17" s="44" t="s">
        <v>4344</v>
      </c>
      <c r="C17" s="44">
        <v>230</v>
      </c>
      <c r="G17">
        <v>6</v>
      </c>
      <c r="H17" t="b">
        <v>0</v>
      </c>
      <c r="K17" s="37" t="s">
        <v>4612</v>
      </c>
      <c r="L17" s="37" t="s">
        <v>51</v>
      </c>
      <c r="M17" s="37" t="s">
        <v>75</v>
      </c>
      <c r="N17" s="37" t="s">
        <v>70</v>
      </c>
      <c r="Q17" s="42" t="s">
        <v>4333</v>
      </c>
      <c r="R17" s="42">
        <v>0.69</v>
      </c>
      <c r="S17" s="42">
        <v>0.64</v>
      </c>
      <c r="T17" s="42">
        <v>0.63</v>
      </c>
      <c r="U17" s="42">
        <v>0.44</v>
      </c>
      <c r="V17" s="42">
        <v>0.44</v>
      </c>
      <c r="W17" s="42">
        <v>0.44</v>
      </c>
    </row>
    <row r="18" spans="1:23" x14ac:dyDescent="0.35">
      <c r="A18" s="12" t="s">
        <v>351</v>
      </c>
      <c r="B18" s="44" t="s">
        <v>4344</v>
      </c>
      <c r="C18" s="44">
        <v>230</v>
      </c>
      <c r="G18">
        <v>6</v>
      </c>
      <c r="H18" t="b">
        <v>0</v>
      </c>
      <c r="K18" s="37" t="s">
        <v>4612</v>
      </c>
      <c r="L18" s="37" t="s">
        <v>70</v>
      </c>
      <c r="M18" s="37" t="s">
        <v>75</v>
      </c>
      <c r="N18" s="37" t="s">
        <v>51</v>
      </c>
      <c r="Q18" s="42" t="s">
        <v>4335</v>
      </c>
      <c r="R18" s="42">
        <v>0</v>
      </c>
      <c r="S18" s="42">
        <v>0</v>
      </c>
      <c r="T18" s="42">
        <v>0</v>
      </c>
      <c r="U18" s="42">
        <v>0</v>
      </c>
      <c r="V18" s="42">
        <v>0</v>
      </c>
      <c r="W18" s="42">
        <v>0</v>
      </c>
    </row>
    <row r="19" spans="1:23" x14ac:dyDescent="0.35">
      <c r="A19" s="12" t="s">
        <v>895</v>
      </c>
      <c r="B19" s="44" t="s">
        <v>4344</v>
      </c>
      <c r="C19" s="44">
        <v>230</v>
      </c>
      <c r="G19">
        <v>6</v>
      </c>
      <c r="H19" t="b">
        <v>0</v>
      </c>
      <c r="K19" s="37" t="s">
        <v>4612</v>
      </c>
      <c r="L19" s="37" t="s">
        <v>51</v>
      </c>
      <c r="M19" s="37" t="s">
        <v>70</v>
      </c>
      <c r="N19" s="37" t="s">
        <v>75</v>
      </c>
      <c r="Q19" s="42" t="s">
        <v>611</v>
      </c>
      <c r="R19" s="42">
        <v>0</v>
      </c>
      <c r="S19" s="42">
        <v>0</v>
      </c>
      <c r="T19" s="42">
        <v>0</v>
      </c>
      <c r="U19" s="42">
        <v>0</v>
      </c>
      <c r="V19" s="42">
        <v>0</v>
      </c>
      <c r="W19" s="42">
        <v>0</v>
      </c>
    </row>
    <row r="20" spans="1:23" x14ac:dyDescent="0.35">
      <c r="A20" s="12" t="s">
        <v>4347</v>
      </c>
      <c r="B20" s="45" t="s">
        <v>4348</v>
      </c>
      <c r="C20" s="45">
        <v>69</v>
      </c>
      <c r="D20" s="46" t="s">
        <v>4349</v>
      </c>
      <c r="E20" s="46">
        <v>138</v>
      </c>
      <c r="G20" t="s">
        <v>4350</v>
      </c>
      <c r="H20">
        <v>273</v>
      </c>
      <c r="K20" s="37" t="s">
        <v>4612</v>
      </c>
      <c r="L20" s="37" t="s">
        <v>75</v>
      </c>
      <c r="M20" s="37" t="s">
        <v>70</v>
      </c>
      <c r="N20" s="37" t="s">
        <v>51</v>
      </c>
      <c r="Q20" s="42" t="s">
        <v>4336</v>
      </c>
      <c r="R20" s="42">
        <v>-1</v>
      </c>
      <c r="S20" s="42">
        <v>-1</v>
      </c>
      <c r="T20" s="42">
        <v>-1</v>
      </c>
      <c r="U20" s="42">
        <v>-1</v>
      </c>
      <c r="V20" s="42">
        <v>-1</v>
      </c>
      <c r="W20" s="42">
        <v>-1</v>
      </c>
    </row>
    <row r="21" spans="1:23" x14ac:dyDescent="0.35">
      <c r="A21" s="12" t="s">
        <v>711</v>
      </c>
      <c r="B21" s="45" t="s">
        <v>4351</v>
      </c>
      <c r="C21" s="45">
        <v>230</v>
      </c>
      <c r="D21" s="46" t="s">
        <v>4352</v>
      </c>
      <c r="E21" s="46">
        <v>230</v>
      </c>
      <c r="G21" t="s">
        <v>4350</v>
      </c>
      <c r="H21">
        <v>236</v>
      </c>
      <c r="K21" s="37" t="s">
        <v>4337</v>
      </c>
      <c r="L21" s="37" t="s">
        <v>70</v>
      </c>
      <c r="M21" s="37" t="s">
        <v>4346</v>
      </c>
      <c r="Q21" s="42" t="s">
        <v>4338</v>
      </c>
      <c r="R21" s="42">
        <v>-1</v>
      </c>
      <c r="S21" s="42">
        <v>-1</v>
      </c>
      <c r="T21" s="42">
        <v>-1</v>
      </c>
      <c r="U21" s="42">
        <v>-1</v>
      </c>
      <c r="V21" s="42">
        <v>-1</v>
      </c>
      <c r="W21" s="42">
        <v>-1</v>
      </c>
    </row>
    <row r="22" spans="1:23" x14ac:dyDescent="0.35">
      <c r="A22" s="12" t="s">
        <v>488</v>
      </c>
      <c r="B22" s="45" t="s">
        <v>4351</v>
      </c>
      <c r="C22" s="45">
        <v>230</v>
      </c>
      <c r="D22" s="46" t="s">
        <v>4352</v>
      </c>
      <c r="E22" s="46">
        <v>230</v>
      </c>
      <c r="G22" t="s">
        <v>4350</v>
      </c>
      <c r="H22">
        <v>236</v>
      </c>
      <c r="Q22" s="42"/>
    </row>
    <row r="23" spans="1:23" ht="26" x14ac:dyDescent="0.35">
      <c r="A23" s="12" t="s">
        <v>203</v>
      </c>
      <c r="B23" s="45" t="s">
        <v>4353</v>
      </c>
      <c r="C23" s="45">
        <v>69</v>
      </c>
      <c r="D23" s="46" t="s">
        <v>4354</v>
      </c>
      <c r="E23" s="46">
        <v>230</v>
      </c>
      <c r="G23" t="s">
        <v>4350</v>
      </c>
      <c r="H23">
        <v>246</v>
      </c>
    </row>
    <row r="24" spans="1:23" x14ac:dyDescent="0.35">
      <c r="A24" s="12" t="s">
        <v>4275</v>
      </c>
      <c r="B24" t="s">
        <v>4355</v>
      </c>
      <c r="C24">
        <v>230</v>
      </c>
      <c r="G24">
        <v>9</v>
      </c>
      <c r="H24" t="b">
        <v>0</v>
      </c>
    </row>
    <row r="25" spans="1:23" x14ac:dyDescent="0.35">
      <c r="A25" s="12" t="s">
        <v>4044</v>
      </c>
      <c r="B25" t="s">
        <v>4356</v>
      </c>
      <c r="C25">
        <v>230</v>
      </c>
      <c r="G25">
        <v>12</v>
      </c>
      <c r="H25" t="b">
        <v>0</v>
      </c>
    </row>
    <row r="26" spans="1:23" ht="26" x14ac:dyDescent="0.35">
      <c r="A26" s="12" t="s">
        <v>857</v>
      </c>
      <c r="B26" s="45" t="s">
        <v>4357</v>
      </c>
      <c r="C26" s="45">
        <v>115</v>
      </c>
      <c r="D26" s="46" t="s">
        <v>4057</v>
      </c>
      <c r="E26" s="46">
        <v>115</v>
      </c>
      <c r="G26" t="s">
        <v>4350</v>
      </c>
      <c r="H26">
        <v>154</v>
      </c>
    </row>
    <row r="27" spans="1:23" x14ac:dyDescent="0.35">
      <c r="A27" s="12" t="s">
        <v>1054</v>
      </c>
      <c r="B27" t="s">
        <v>4358</v>
      </c>
      <c r="C27">
        <v>138</v>
      </c>
      <c r="G27">
        <v>13</v>
      </c>
      <c r="H27" t="b">
        <v>0</v>
      </c>
    </row>
    <row r="28" spans="1:23" x14ac:dyDescent="0.35">
      <c r="A28" s="12" t="s">
        <v>717</v>
      </c>
      <c r="B28" t="s">
        <v>4359</v>
      </c>
      <c r="C28">
        <v>115</v>
      </c>
      <c r="G28">
        <v>15</v>
      </c>
      <c r="H28" t="b">
        <v>0</v>
      </c>
    </row>
    <row r="29" spans="1:23" ht="26" x14ac:dyDescent="0.35">
      <c r="A29" s="12" t="s">
        <v>4214</v>
      </c>
      <c r="B29" t="s">
        <v>4359</v>
      </c>
      <c r="C29">
        <v>230</v>
      </c>
      <c r="D29" s="45" t="s">
        <v>4360</v>
      </c>
      <c r="E29" s="45">
        <v>230</v>
      </c>
      <c r="G29">
        <v>14</v>
      </c>
      <c r="H29" t="s">
        <v>4350</v>
      </c>
    </row>
    <row r="30" spans="1:23" ht="38.5" x14ac:dyDescent="0.35">
      <c r="A30" s="12" t="s">
        <v>684</v>
      </c>
      <c r="B30" t="s">
        <v>4359</v>
      </c>
      <c r="C30">
        <v>230</v>
      </c>
      <c r="D30" s="45" t="s">
        <v>4361</v>
      </c>
      <c r="E30" s="45">
        <v>230</v>
      </c>
      <c r="G30">
        <v>14</v>
      </c>
      <c r="H30" t="s">
        <v>4350</v>
      </c>
    </row>
    <row r="31" spans="1:23" ht="26" x14ac:dyDescent="0.35">
      <c r="A31" s="12" t="s">
        <v>182</v>
      </c>
      <c r="B31" t="s">
        <v>4359</v>
      </c>
      <c r="C31">
        <v>115</v>
      </c>
      <c r="G31">
        <v>15</v>
      </c>
      <c r="H31" t="b">
        <v>0</v>
      </c>
    </row>
    <row r="32" spans="1:23" x14ac:dyDescent="0.35">
      <c r="A32" s="12" t="s">
        <v>867</v>
      </c>
      <c r="B32" s="45" t="s">
        <v>4362</v>
      </c>
      <c r="C32" s="45">
        <v>70</v>
      </c>
      <c r="D32" s="46" t="s">
        <v>4344</v>
      </c>
      <c r="E32" s="46">
        <v>230</v>
      </c>
      <c r="G32" t="s">
        <v>4350</v>
      </c>
      <c r="H32">
        <v>6</v>
      </c>
    </row>
    <row r="33" spans="1:8" ht="26" x14ac:dyDescent="0.35">
      <c r="A33" s="12" t="s">
        <v>620</v>
      </c>
      <c r="B33" t="s">
        <v>4363</v>
      </c>
      <c r="C33">
        <v>230</v>
      </c>
      <c r="G33">
        <v>18</v>
      </c>
      <c r="H33" t="b">
        <v>0</v>
      </c>
    </row>
    <row r="34" spans="1:8" ht="26" x14ac:dyDescent="0.35">
      <c r="A34" s="12" t="s">
        <v>1235</v>
      </c>
      <c r="B34" t="s">
        <v>4363</v>
      </c>
      <c r="C34">
        <v>230</v>
      </c>
      <c r="G34">
        <v>18</v>
      </c>
      <c r="H34" t="b">
        <v>0</v>
      </c>
    </row>
    <row r="35" spans="1:8" ht="26" x14ac:dyDescent="0.35">
      <c r="A35" s="12" t="s">
        <v>338</v>
      </c>
      <c r="B35" t="s">
        <v>4363</v>
      </c>
      <c r="C35">
        <v>230</v>
      </c>
      <c r="G35">
        <v>18</v>
      </c>
      <c r="H35" t="b">
        <v>0</v>
      </c>
    </row>
    <row r="36" spans="1:8" ht="26" x14ac:dyDescent="0.35">
      <c r="A36" s="12" t="s">
        <v>929</v>
      </c>
      <c r="B36" t="s">
        <v>4364</v>
      </c>
      <c r="C36">
        <v>161</v>
      </c>
      <c r="G36">
        <v>19</v>
      </c>
      <c r="H36" t="b">
        <v>0</v>
      </c>
    </row>
    <row r="37" spans="1:8" ht="26" x14ac:dyDescent="0.35">
      <c r="A37" s="12" t="s">
        <v>766</v>
      </c>
      <c r="B37" t="s">
        <v>4365</v>
      </c>
      <c r="C37">
        <v>230</v>
      </c>
      <c r="G37">
        <v>20</v>
      </c>
      <c r="H37" t="b">
        <v>0</v>
      </c>
    </row>
    <row r="38" spans="1:8" ht="26" x14ac:dyDescent="0.35">
      <c r="A38" s="12" t="s">
        <v>1095</v>
      </c>
      <c r="B38" s="45" t="s">
        <v>4366</v>
      </c>
      <c r="C38" s="45">
        <v>69</v>
      </c>
      <c r="D38" s="46" t="s">
        <v>4367</v>
      </c>
      <c r="E38" s="46">
        <v>230</v>
      </c>
      <c r="G38" t="s">
        <v>4350</v>
      </c>
      <c r="H38">
        <v>195</v>
      </c>
    </row>
    <row r="39" spans="1:8" x14ac:dyDescent="0.35">
      <c r="A39" s="12" t="s">
        <v>4368</v>
      </c>
      <c r="B39" s="45" t="s">
        <v>4366</v>
      </c>
      <c r="C39" s="45">
        <v>69</v>
      </c>
      <c r="D39" s="46" t="s">
        <v>4367</v>
      </c>
      <c r="E39" s="46">
        <v>230</v>
      </c>
      <c r="G39" t="s">
        <v>4350</v>
      </c>
      <c r="H39">
        <v>195</v>
      </c>
    </row>
    <row r="40" spans="1:8" x14ac:dyDescent="0.35">
      <c r="A40" s="12" t="s">
        <v>1631</v>
      </c>
      <c r="B40" s="45" t="s">
        <v>4366</v>
      </c>
      <c r="C40" s="45">
        <v>69</v>
      </c>
      <c r="D40" s="46" t="s">
        <v>4367</v>
      </c>
      <c r="E40" s="46">
        <v>230</v>
      </c>
      <c r="G40" t="s">
        <v>4350</v>
      </c>
      <c r="H40">
        <v>195</v>
      </c>
    </row>
    <row r="41" spans="1:8" ht="26" x14ac:dyDescent="0.35">
      <c r="A41" s="12" t="s">
        <v>57</v>
      </c>
      <c r="B41" s="45" t="s">
        <v>4369</v>
      </c>
      <c r="C41" s="45">
        <v>138</v>
      </c>
      <c r="D41" s="46" t="s">
        <v>4370</v>
      </c>
      <c r="E41" s="46">
        <v>115</v>
      </c>
      <c r="G41" t="s">
        <v>4350</v>
      </c>
      <c r="H41">
        <v>71</v>
      </c>
    </row>
    <row r="42" spans="1:8" ht="26" x14ac:dyDescent="0.35">
      <c r="A42" s="12" t="s">
        <v>1640</v>
      </c>
      <c r="B42" s="45" t="s">
        <v>4369</v>
      </c>
      <c r="C42" s="45">
        <v>138</v>
      </c>
      <c r="D42" s="46" t="s">
        <v>4370</v>
      </c>
      <c r="E42" s="46">
        <v>115</v>
      </c>
      <c r="G42" t="s">
        <v>4350</v>
      </c>
      <c r="H42">
        <v>71</v>
      </c>
    </row>
    <row r="43" spans="1:8" ht="26" x14ac:dyDescent="0.35">
      <c r="A43" s="12" t="s">
        <v>127</v>
      </c>
      <c r="B43" s="45" t="s">
        <v>4369</v>
      </c>
      <c r="C43" s="45">
        <v>138</v>
      </c>
      <c r="D43" s="46" t="s">
        <v>4370</v>
      </c>
      <c r="E43" s="46">
        <v>115</v>
      </c>
      <c r="G43" t="s">
        <v>4350</v>
      </c>
      <c r="H43">
        <v>71</v>
      </c>
    </row>
    <row r="44" spans="1:8" ht="26" x14ac:dyDescent="0.35">
      <c r="A44" s="12" t="s">
        <v>4371</v>
      </c>
      <c r="B44" s="45" t="s">
        <v>4369</v>
      </c>
      <c r="C44" s="45">
        <v>138</v>
      </c>
      <c r="D44" s="46" t="s">
        <v>4370</v>
      </c>
      <c r="E44" s="46">
        <v>115</v>
      </c>
      <c r="G44" t="s">
        <v>4350</v>
      </c>
      <c r="H44">
        <v>71</v>
      </c>
    </row>
    <row r="45" spans="1:8" ht="26" x14ac:dyDescent="0.35">
      <c r="A45" s="12" t="s">
        <v>3917</v>
      </c>
      <c r="B45" s="37" t="s">
        <v>4372</v>
      </c>
      <c r="C45">
        <v>115</v>
      </c>
      <c r="G45">
        <v>22</v>
      </c>
      <c r="H45" t="b">
        <v>0</v>
      </c>
    </row>
    <row r="46" spans="1:8" x14ac:dyDescent="0.35">
      <c r="A46" s="12" t="s">
        <v>2348</v>
      </c>
      <c r="B46" t="s">
        <v>4373</v>
      </c>
      <c r="C46">
        <v>230</v>
      </c>
      <c r="G46">
        <v>25</v>
      </c>
      <c r="H46" t="b">
        <v>0</v>
      </c>
    </row>
    <row r="47" spans="1:8" ht="26" x14ac:dyDescent="0.35">
      <c r="A47" s="12" t="s">
        <v>131</v>
      </c>
      <c r="B47" t="s">
        <v>4373</v>
      </c>
      <c r="C47">
        <v>230</v>
      </c>
      <c r="G47">
        <v>25</v>
      </c>
      <c r="H47" t="b">
        <v>0</v>
      </c>
    </row>
    <row r="48" spans="1:8" x14ac:dyDescent="0.35">
      <c r="A48" s="12" t="s">
        <v>982</v>
      </c>
      <c r="B48" t="s">
        <v>4373</v>
      </c>
      <c r="C48">
        <v>230</v>
      </c>
      <c r="G48">
        <v>25</v>
      </c>
      <c r="H48" t="b">
        <v>0</v>
      </c>
    </row>
    <row r="49" spans="1:8" x14ac:dyDescent="0.35">
      <c r="A49" s="12" t="s">
        <v>217</v>
      </c>
      <c r="B49" t="s">
        <v>4373</v>
      </c>
      <c r="C49">
        <v>230</v>
      </c>
      <c r="G49">
        <v>25</v>
      </c>
      <c r="H49" t="b">
        <v>0</v>
      </c>
    </row>
    <row r="50" spans="1:8" ht="26" x14ac:dyDescent="0.35">
      <c r="A50" s="12" t="s">
        <v>863</v>
      </c>
      <c r="B50" t="s">
        <v>4374</v>
      </c>
      <c r="C50">
        <v>230</v>
      </c>
      <c r="G50">
        <v>26</v>
      </c>
      <c r="H50" t="b">
        <v>0</v>
      </c>
    </row>
    <row r="51" spans="1:8" ht="26" x14ac:dyDescent="0.35">
      <c r="A51" s="12" t="s">
        <v>519</v>
      </c>
      <c r="B51" t="s">
        <v>4374</v>
      </c>
      <c r="C51">
        <v>230</v>
      </c>
      <c r="G51">
        <v>26</v>
      </c>
      <c r="H51" t="b">
        <v>0</v>
      </c>
    </row>
    <row r="52" spans="1:8" ht="26" x14ac:dyDescent="0.35">
      <c r="A52" s="12" t="s">
        <v>821</v>
      </c>
      <c r="B52" s="45" t="s">
        <v>4375</v>
      </c>
      <c r="C52" s="45">
        <v>230</v>
      </c>
      <c r="D52" s="46" t="s">
        <v>4376</v>
      </c>
      <c r="E52" s="46">
        <v>230</v>
      </c>
      <c r="G52" t="s">
        <v>4350</v>
      </c>
      <c r="H52">
        <v>86</v>
      </c>
    </row>
    <row r="53" spans="1:8" ht="26" x14ac:dyDescent="0.35">
      <c r="A53" s="12" t="s">
        <v>4243</v>
      </c>
      <c r="B53" s="45" t="s">
        <v>4377</v>
      </c>
      <c r="C53" s="45">
        <v>115</v>
      </c>
      <c r="D53" s="46" t="s">
        <v>4378</v>
      </c>
      <c r="E53" s="46">
        <v>115</v>
      </c>
      <c r="G53" t="s">
        <v>4350</v>
      </c>
      <c r="H53">
        <v>166</v>
      </c>
    </row>
    <row r="54" spans="1:8" ht="26" x14ac:dyDescent="0.35">
      <c r="A54" s="12" t="s">
        <v>377</v>
      </c>
      <c r="B54" s="45" t="s">
        <v>4629</v>
      </c>
      <c r="C54" s="45">
        <v>138</v>
      </c>
      <c r="D54" s="46" t="s">
        <v>4370</v>
      </c>
      <c r="E54" s="46">
        <v>115</v>
      </c>
      <c r="G54" t="s">
        <v>4350</v>
      </c>
      <c r="H54">
        <v>71</v>
      </c>
    </row>
    <row r="55" spans="1:8" ht="51" x14ac:dyDescent="0.35">
      <c r="A55" s="12" t="s">
        <v>4379</v>
      </c>
      <c r="B55" s="45" t="s">
        <v>4629</v>
      </c>
      <c r="C55" s="45">
        <v>138</v>
      </c>
      <c r="D55" s="46" t="s">
        <v>4370</v>
      </c>
      <c r="E55" s="46">
        <v>115</v>
      </c>
      <c r="G55" t="s">
        <v>4350</v>
      </c>
      <c r="H55">
        <v>71</v>
      </c>
    </row>
    <row r="56" spans="1:8" ht="26" x14ac:dyDescent="0.35">
      <c r="A56" s="12" t="s">
        <v>280</v>
      </c>
      <c r="B56" t="s">
        <v>4380</v>
      </c>
      <c r="C56">
        <v>230</v>
      </c>
      <c r="G56">
        <v>33</v>
      </c>
      <c r="H56" t="b">
        <v>0</v>
      </c>
    </row>
    <row r="57" spans="1:8" ht="26" x14ac:dyDescent="0.35">
      <c r="A57" s="12" t="s">
        <v>1017</v>
      </c>
      <c r="B57" t="s">
        <v>4381</v>
      </c>
      <c r="C57">
        <v>230</v>
      </c>
      <c r="G57">
        <v>34</v>
      </c>
      <c r="H57" t="b">
        <v>0</v>
      </c>
    </row>
    <row r="58" spans="1:8" ht="26" x14ac:dyDescent="0.35">
      <c r="A58" s="12" t="s">
        <v>4090</v>
      </c>
      <c r="B58" t="s">
        <v>4382</v>
      </c>
      <c r="C58">
        <v>115</v>
      </c>
      <c r="G58">
        <v>35</v>
      </c>
      <c r="H58" t="b">
        <v>0</v>
      </c>
    </row>
    <row r="59" spans="1:8" ht="26" x14ac:dyDescent="0.35">
      <c r="A59" s="12" t="s">
        <v>1079</v>
      </c>
      <c r="B59" t="s">
        <v>4349</v>
      </c>
      <c r="C59">
        <v>138</v>
      </c>
      <c r="G59">
        <v>273</v>
      </c>
      <c r="H59" t="b">
        <v>0</v>
      </c>
    </row>
    <row r="60" spans="1:8" x14ac:dyDescent="0.35">
      <c r="A60" s="12" t="s">
        <v>1009</v>
      </c>
      <c r="B60" t="s">
        <v>4383</v>
      </c>
      <c r="C60">
        <v>230</v>
      </c>
      <c r="G60">
        <v>37</v>
      </c>
      <c r="H60" t="b">
        <v>0</v>
      </c>
    </row>
    <row r="61" spans="1:8" ht="26" x14ac:dyDescent="0.35">
      <c r="A61" s="12" t="s">
        <v>826</v>
      </c>
      <c r="B61" s="45" t="s">
        <v>4384</v>
      </c>
      <c r="C61" s="45">
        <v>115</v>
      </c>
      <c r="D61" s="46" t="s">
        <v>4385</v>
      </c>
      <c r="E61" s="46">
        <v>115</v>
      </c>
      <c r="G61" t="s">
        <v>4350</v>
      </c>
      <c r="H61">
        <v>139</v>
      </c>
    </row>
    <row r="62" spans="1:8" x14ac:dyDescent="0.35">
      <c r="A62" s="12" t="s">
        <v>334</v>
      </c>
      <c r="B62" s="45" t="s">
        <v>4386</v>
      </c>
      <c r="C62" s="45">
        <v>60</v>
      </c>
      <c r="D62" s="46" t="s">
        <v>4387</v>
      </c>
      <c r="E62" s="46">
        <v>115</v>
      </c>
      <c r="G62" t="s">
        <v>4350</v>
      </c>
      <c r="H62">
        <v>158</v>
      </c>
    </row>
    <row r="63" spans="1:8" ht="26" x14ac:dyDescent="0.35">
      <c r="A63" s="12" t="s">
        <v>899</v>
      </c>
      <c r="B63" t="s">
        <v>4388</v>
      </c>
      <c r="C63">
        <v>500</v>
      </c>
      <c r="G63">
        <v>57</v>
      </c>
      <c r="H63" t="b">
        <v>0</v>
      </c>
    </row>
    <row r="64" spans="1:8" ht="26" x14ac:dyDescent="0.35">
      <c r="A64" s="12" t="s">
        <v>4200</v>
      </c>
      <c r="B64" t="s">
        <v>4389</v>
      </c>
      <c r="C64">
        <v>230</v>
      </c>
      <c r="G64">
        <v>41</v>
      </c>
      <c r="H64" t="b">
        <v>0</v>
      </c>
    </row>
    <row r="65" spans="1:8" ht="26" x14ac:dyDescent="0.35">
      <c r="A65" s="12" t="s">
        <v>755</v>
      </c>
      <c r="B65" t="s">
        <v>4389</v>
      </c>
      <c r="C65">
        <v>230</v>
      </c>
      <c r="G65">
        <v>41</v>
      </c>
      <c r="H65" t="b">
        <v>0</v>
      </c>
    </row>
    <row r="66" spans="1:8" ht="26" x14ac:dyDescent="0.35">
      <c r="A66" s="12" t="s">
        <v>936</v>
      </c>
      <c r="B66" t="s">
        <v>4390</v>
      </c>
      <c r="C66">
        <v>500</v>
      </c>
      <c r="G66">
        <v>42</v>
      </c>
      <c r="H66" t="b">
        <v>0</v>
      </c>
    </row>
    <row r="67" spans="1:8" ht="26" x14ac:dyDescent="0.35">
      <c r="A67" s="12" t="s">
        <v>105</v>
      </c>
      <c r="B67" s="37" t="s">
        <v>4390</v>
      </c>
      <c r="C67">
        <v>230</v>
      </c>
      <c r="G67">
        <v>43</v>
      </c>
      <c r="H67" t="b">
        <v>0</v>
      </c>
    </row>
    <row r="68" spans="1:8" ht="26" x14ac:dyDescent="0.35">
      <c r="A68" s="12" t="s">
        <v>212</v>
      </c>
      <c r="B68" s="37" t="s">
        <v>4390</v>
      </c>
      <c r="C68">
        <v>230</v>
      </c>
      <c r="G68">
        <v>43</v>
      </c>
      <c r="H68" t="b">
        <v>0</v>
      </c>
    </row>
    <row r="69" spans="1:8" ht="26" x14ac:dyDescent="0.35">
      <c r="A69" s="12" t="s">
        <v>912</v>
      </c>
      <c r="B69" s="37" t="s">
        <v>4390</v>
      </c>
      <c r="C69">
        <v>230</v>
      </c>
      <c r="G69">
        <v>43</v>
      </c>
      <c r="H69" t="b">
        <v>0</v>
      </c>
    </row>
    <row r="70" spans="1:8" ht="26" x14ac:dyDescent="0.35">
      <c r="A70" s="12" t="s">
        <v>209</v>
      </c>
      <c r="B70" s="37" t="s">
        <v>4390</v>
      </c>
      <c r="C70">
        <v>230</v>
      </c>
      <c r="G70">
        <v>43</v>
      </c>
      <c r="H70" t="b">
        <v>0</v>
      </c>
    </row>
    <row r="71" spans="1:8" ht="26" x14ac:dyDescent="0.35">
      <c r="A71" s="12" t="s">
        <v>81</v>
      </c>
      <c r="B71" s="37" t="s">
        <v>4390</v>
      </c>
      <c r="C71">
        <v>500</v>
      </c>
      <c r="G71">
        <v>42</v>
      </c>
      <c r="H71" t="b">
        <v>0</v>
      </c>
    </row>
    <row r="72" spans="1:8" ht="26" x14ac:dyDescent="0.35">
      <c r="A72" s="12" t="s">
        <v>903</v>
      </c>
      <c r="B72" s="37" t="s">
        <v>4388</v>
      </c>
      <c r="C72">
        <v>500</v>
      </c>
      <c r="G72">
        <v>57</v>
      </c>
      <c r="H72" t="b">
        <v>0</v>
      </c>
    </row>
    <row r="73" spans="1:8" ht="38.5" x14ac:dyDescent="0.35">
      <c r="A73" s="12" t="s">
        <v>695</v>
      </c>
      <c r="B73" t="s">
        <v>4391</v>
      </c>
      <c r="C73">
        <v>230</v>
      </c>
      <c r="G73">
        <v>45</v>
      </c>
      <c r="H73" t="b">
        <v>0</v>
      </c>
    </row>
    <row r="74" spans="1:8" ht="26" x14ac:dyDescent="0.35">
      <c r="A74" s="12" t="s">
        <v>736</v>
      </c>
      <c r="B74" t="s">
        <v>4391</v>
      </c>
      <c r="C74">
        <v>230</v>
      </c>
      <c r="G74">
        <v>45</v>
      </c>
      <c r="H74" t="b">
        <v>0</v>
      </c>
    </row>
    <row r="75" spans="1:8" ht="26" x14ac:dyDescent="0.35">
      <c r="A75" s="12" t="s">
        <v>713</v>
      </c>
      <c r="B75" t="s">
        <v>4391</v>
      </c>
      <c r="C75">
        <v>230</v>
      </c>
      <c r="G75">
        <v>45</v>
      </c>
      <c r="H75" t="b">
        <v>0</v>
      </c>
    </row>
    <row r="76" spans="1:8" ht="26" x14ac:dyDescent="0.35">
      <c r="A76" s="12" t="s">
        <v>476</v>
      </c>
      <c r="B76" t="s">
        <v>4392</v>
      </c>
      <c r="C76">
        <v>230</v>
      </c>
      <c r="G76">
        <v>59</v>
      </c>
      <c r="H76" t="b">
        <v>0</v>
      </c>
    </row>
    <row r="77" spans="1:8" ht="26" x14ac:dyDescent="0.35">
      <c r="A77" s="12" t="s">
        <v>995</v>
      </c>
      <c r="B77" t="s">
        <v>4393</v>
      </c>
      <c r="C77">
        <v>115</v>
      </c>
      <c r="G77">
        <v>46</v>
      </c>
      <c r="H77" t="b">
        <v>0</v>
      </c>
    </row>
    <row r="78" spans="1:8" ht="26" x14ac:dyDescent="0.35">
      <c r="A78" s="12" t="s">
        <v>742</v>
      </c>
      <c r="B78" t="s">
        <v>4394</v>
      </c>
      <c r="C78">
        <v>115</v>
      </c>
      <c r="G78">
        <v>150</v>
      </c>
      <c r="H78" t="b">
        <v>0</v>
      </c>
    </row>
    <row r="79" spans="1:8" ht="26" x14ac:dyDescent="0.35">
      <c r="A79" s="12" t="s">
        <v>257</v>
      </c>
      <c r="B79" s="37" t="s">
        <v>4395</v>
      </c>
      <c r="C79">
        <v>115</v>
      </c>
      <c r="G79">
        <v>48</v>
      </c>
      <c r="H79" t="b">
        <v>0</v>
      </c>
    </row>
    <row r="80" spans="1:8" ht="26" x14ac:dyDescent="0.35">
      <c r="A80" s="12" t="s">
        <v>814</v>
      </c>
      <c r="B80" s="47" t="s">
        <v>4396</v>
      </c>
      <c r="C80" s="44">
        <v>115</v>
      </c>
      <c r="G80">
        <v>49</v>
      </c>
      <c r="H80" t="b">
        <v>0</v>
      </c>
    </row>
    <row r="81" spans="1:8" ht="26" x14ac:dyDescent="0.35">
      <c r="A81" s="12" t="s">
        <v>196</v>
      </c>
      <c r="B81" s="48" t="s">
        <v>4332</v>
      </c>
      <c r="C81" s="49">
        <v>115</v>
      </c>
      <c r="G81">
        <v>3</v>
      </c>
      <c r="H81" t="b">
        <v>0</v>
      </c>
    </row>
    <row r="82" spans="1:8" x14ac:dyDescent="0.35">
      <c r="A82" s="12" t="s">
        <v>322</v>
      </c>
      <c r="B82" t="s">
        <v>4397</v>
      </c>
      <c r="C82">
        <v>115</v>
      </c>
      <c r="G82">
        <v>50</v>
      </c>
      <c r="H82" t="b">
        <v>0</v>
      </c>
    </row>
    <row r="83" spans="1:8" x14ac:dyDescent="0.35">
      <c r="A83" s="12" t="s">
        <v>326</v>
      </c>
      <c r="B83" s="44" t="s">
        <v>4397</v>
      </c>
      <c r="C83" s="44">
        <v>115</v>
      </c>
      <c r="G83">
        <v>50</v>
      </c>
      <c r="H83" t="b">
        <v>0</v>
      </c>
    </row>
    <row r="84" spans="1:8" ht="38.5" x14ac:dyDescent="0.35">
      <c r="A84" s="12" t="s">
        <v>3618</v>
      </c>
      <c r="B84" t="s">
        <v>4397</v>
      </c>
      <c r="C84">
        <v>115</v>
      </c>
      <c r="G84">
        <v>50</v>
      </c>
      <c r="H84" t="b">
        <v>0</v>
      </c>
    </row>
    <row r="85" spans="1:8" x14ac:dyDescent="0.35">
      <c r="A85" s="12" t="s">
        <v>701</v>
      </c>
      <c r="B85" s="45" t="s">
        <v>4361</v>
      </c>
      <c r="C85" s="45">
        <v>230</v>
      </c>
      <c r="D85" s="46" t="s">
        <v>4359</v>
      </c>
      <c r="E85" s="46">
        <v>230</v>
      </c>
      <c r="G85" t="s">
        <v>4350</v>
      </c>
      <c r="H85">
        <v>14</v>
      </c>
    </row>
    <row r="86" spans="1:8" ht="26" x14ac:dyDescent="0.35">
      <c r="A86" s="12" t="s">
        <v>638</v>
      </c>
      <c r="B86" s="49" t="s">
        <v>4398</v>
      </c>
      <c r="C86" s="49">
        <v>230</v>
      </c>
      <c r="G86">
        <v>88</v>
      </c>
      <c r="H86" t="b">
        <v>0</v>
      </c>
    </row>
    <row r="87" spans="1:8" ht="26" x14ac:dyDescent="0.35">
      <c r="A87" s="12" t="s">
        <v>275</v>
      </c>
      <c r="B87" t="s">
        <v>4399</v>
      </c>
      <c r="C87">
        <v>230</v>
      </c>
      <c r="G87">
        <v>288</v>
      </c>
      <c r="H87" t="b">
        <v>0</v>
      </c>
    </row>
    <row r="88" spans="1:8" ht="26" x14ac:dyDescent="0.35">
      <c r="A88" s="12" t="s">
        <v>747</v>
      </c>
      <c r="B88" s="45" t="s">
        <v>4400</v>
      </c>
      <c r="C88" s="45">
        <v>115</v>
      </c>
      <c r="D88" s="46" t="s">
        <v>4401</v>
      </c>
      <c r="E88" s="46">
        <v>230</v>
      </c>
      <c r="G88" t="s">
        <v>4350</v>
      </c>
      <c r="H88">
        <v>184</v>
      </c>
    </row>
    <row r="89" spans="1:8" ht="26" x14ac:dyDescent="0.35">
      <c r="A89" s="12" t="s">
        <v>568</v>
      </c>
      <c r="B89" s="45" t="s">
        <v>4402</v>
      </c>
      <c r="C89" s="45">
        <v>69</v>
      </c>
      <c r="D89" s="46" t="s">
        <v>4349</v>
      </c>
      <c r="E89" s="46">
        <v>138</v>
      </c>
      <c r="G89" t="s">
        <v>4350</v>
      </c>
      <c r="H89">
        <v>273</v>
      </c>
    </row>
    <row r="90" spans="1:8" ht="26" x14ac:dyDescent="0.35">
      <c r="A90" s="12" t="s">
        <v>4403</v>
      </c>
      <c r="B90" s="45" t="s">
        <v>4402</v>
      </c>
      <c r="C90" s="45">
        <v>69</v>
      </c>
      <c r="D90" s="46" t="s">
        <v>4349</v>
      </c>
      <c r="E90" s="46">
        <v>138</v>
      </c>
      <c r="G90" t="s">
        <v>4350</v>
      </c>
      <c r="H90">
        <v>273</v>
      </c>
    </row>
    <row r="91" spans="1:8" ht="26" x14ac:dyDescent="0.35">
      <c r="A91" s="12" t="s">
        <v>823</v>
      </c>
      <c r="B91" s="45" t="s">
        <v>4404</v>
      </c>
      <c r="C91" s="45">
        <v>70</v>
      </c>
      <c r="D91" s="46" t="s">
        <v>4405</v>
      </c>
      <c r="E91" s="46">
        <v>230</v>
      </c>
      <c r="G91" t="s">
        <v>4350</v>
      </c>
      <c r="H91">
        <v>101</v>
      </c>
    </row>
    <row r="92" spans="1:8" ht="26" x14ac:dyDescent="0.35">
      <c r="A92" s="12" t="s">
        <v>497</v>
      </c>
      <c r="B92" s="45" t="s">
        <v>4404</v>
      </c>
      <c r="C92" s="45">
        <v>70</v>
      </c>
      <c r="D92" s="46" t="s">
        <v>4405</v>
      </c>
      <c r="E92" s="46">
        <v>230</v>
      </c>
      <c r="G92" t="s">
        <v>4350</v>
      </c>
      <c r="H92">
        <v>101</v>
      </c>
    </row>
    <row r="93" spans="1:8" ht="26" x14ac:dyDescent="0.35">
      <c r="A93" s="12" t="s">
        <v>722</v>
      </c>
      <c r="B93" s="50" t="s">
        <v>4406</v>
      </c>
      <c r="C93" s="45">
        <v>60</v>
      </c>
      <c r="D93" s="51" t="s">
        <v>4407</v>
      </c>
      <c r="E93" s="46">
        <v>230</v>
      </c>
      <c r="G93" t="s">
        <v>4350</v>
      </c>
      <c r="H93">
        <v>307</v>
      </c>
    </row>
    <row r="94" spans="1:8" ht="26" x14ac:dyDescent="0.35">
      <c r="A94" s="12" t="s">
        <v>282</v>
      </c>
      <c r="B94" s="50" t="s">
        <v>4406</v>
      </c>
      <c r="C94" s="45">
        <v>60</v>
      </c>
      <c r="D94" s="51" t="s">
        <v>4407</v>
      </c>
      <c r="E94" s="46">
        <v>230</v>
      </c>
      <c r="G94" t="s">
        <v>4350</v>
      </c>
      <c r="H94">
        <v>307</v>
      </c>
    </row>
    <row r="95" spans="1:8" ht="26" x14ac:dyDescent="0.35">
      <c r="A95" s="12" t="s">
        <v>4210</v>
      </c>
      <c r="B95" s="45" t="s">
        <v>4408</v>
      </c>
      <c r="C95" s="45">
        <v>60</v>
      </c>
      <c r="D95" s="46" t="s">
        <v>4407</v>
      </c>
      <c r="E95" s="46">
        <v>230</v>
      </c>
      <c r="G95" t="s">
        <v>4350</v>
      </c>
      <c r="H95">
        <v>307</v>
      </c>
    </row>
    <row r="96" spans="1:8" x14ac:dyDescent="0.35">
      <c r="A96" s="12" t="s">
        <v>4388</v>
      </c>
      <c r="B96" t="s">
        <v>4388</v>
      </c>
      <c r="C96">
        <v>500</v>
      </c>
      <c r="G96">
        <v>57</v>
      </c>
      <c r="H96" t="b">
        <v>0</v>
      </c>
    </row>
    <row r="97" spans="1:8" ht="26" x14ac:dyDescent="0.35">
      <c r="A97" s="12" t="s">
        <v>474</v>
      </c>
      <c r="B97" t="s">
        <v>4388</v>
      </c>
      <c r="C97">
        <v>500</v>
      </c>
      <c r="G97">
        <v>57</v>
      </c>
      <c r="H97" t="b">
        <v>0</v>
      </c>
    </row>
    <row r="98" spans="1:8" ht="26" x14ac:dyDescent="0.35">
      <c r="A98" s="12" t="s">
        <v>3903</v>
      </c>
      <c r="B98" t="s">
        <v>4388</v>
      </c>
      <c r="C98">
        <v>500</v>
      </c>
      <c r="G98">
        <v>57</v>
      </c>
      <c r="H98" t="b">
        <v>0</v>
      </c>
    </row>
    <row r="99" spans="1:8" ht="26" x14ac:dyDescent="0.35">
      <c r="A99" s="12" t="s">
        <v>305</v>
      </c>
      <c r="B99" t="s">
        <v>4388</v>
      </c>
      <c r="C99">
        <v>500</v>
      </c>
      <c r="D99" s="37"/>
      <c r="G99">
        <v>57</v>
      </c>
      <c r="H99" t="b">
        <v>0</v>
      </c>
    </row>
    <row r="100" spans="1:8" ht="26" x14ac:dyDescent="0.35">
      <c r="A100" s="12" t="s">
        <v>373</v>
      </c>
      <c r="B100" t="s">
        <v>4388</v>
      </c>
      <c r="C100">
        <v>500</v>
      </c>
      <c r="D100" s="37"/>
      <c r="G100">
        <v>57</v>
      </c>
      <c r="H100" t="b">
        <v>0</v>
      </c>
    </row>
    <row r="101" spans="1:8" x14ac:dyDescent="0.35">
      <c r="A101" s="12" t="s">
        <v>355</v>
      </c>
      <c r="B101" t="s">
        <v>4409</v>
      </c>
      <c r="C101">
        <v>230</v>
      </c>
      <c r="G101">
        <v>58</v>
      </c>
      <c r="H101" t="b">
        <v>0</v>
      </c>
    </row>
    <row r="102" spans="1:8" ht="26" x14ac:dyDescent="0.35">
      <c r="A102" s="12" t="s">
        <v>284</v>
      </c>
      <c r="B102" t="s">
        <v>4392</v>
      </c>
      <c r="C102">
        <v>230</v>
      </c>
      <c r="G102">
        <v>59</v>
      </c>
      <c r="H102" t="b">
        <v>0</v>
      </c>
    </row>
    <row r="103" spans="1:8" ht="26" x14ac:dyDescent="0.35">
      <c r="A103" s="12" t="s">
        <v>72</v>
      </c>
      <c r="B103" s="37" t="s">
        <v>4410</v>
      </c>
      <c r="C103" s="37">
        <v>230</v>
      </c>
      <c r="G103">
        <v>62</v>
      </c>
      <c r="H103" t="b">
        <v>0</v>
      </c>
    </row>
    <row r="104" spans="1:8" ht="26" x14ac:dyDescent="0.35">
      <c r="A104" s="12" t="s">
        <v>916</v>
      </c>
      <c r="B104" t="s">
        <v>4410</v>
      </c>
      <c r="C104">
        <v>230</v>
      </c>
      <c r="G104">
        <v>62</v>
      </c>
      <c r="H104" t="b">
        <v>0</v>
      </c>
    </row>
    <row r="105" spans="1:8" x14ac:dyDescent="0.35">
      <c r="A105" s="12" t="s">
        <v>371</v>
      </c>
      <c r="B105" t="s">
        <v>4410</v>
      </c>
      <c r="C105">
        <v>230</v>
      </c>
      <c r="G105">
        <v>62</v>
      </c>
      <c r="H105" t="b">
        <v>0</v>
      </c>
    </row>
    <row r="106" spans="1:8" x14ac:dyDescent="0.35">
      <c r="A106" s="12" t="s">
        <v>253</v>
      </c>
      <c r="B106" t="s">
        <v>4410</v>
      </c>
      <c r="C106">
        <v>230</v>
      </c>
      <c r="G106">
        <v>62</v>
      </c>
      <c r="H106" t="b">
        <v>0</v>
      </c>
    </row>
    <row r="107" spans="1:8" ht="26" x14ac:dyDescent="0.35">
      <c r="A107" s="12" t="s">
        <v>914</v>
      </c>
      <c r="B107" s="52" t="s">
        <v>4411</v>
      </c>
      <c r="C107" s="52">
        <v>230</v>
      </c>
      <c r="G107">
        <v>72</v>
      </c>
      <c r="H107" t="b">
        <v>0</v>
      </c>
    </row>
    <row r="108" spans="1:8" ht="26" x14ac:dyDescent="0.35">
      <c r="A108" s="12" t="s">
        <v>865</v>
      </c>
      <c r="B108" t="s">
        <v>4412</v>
      </c>
      <c r="C108">
        <v>500</v>
      </c>
      <c r="G108">
        <v>64</v>
      </c>
      <c r="H108" t="b">
        <v>0</v>
      </c>
    </row>
    <row r="109" spans="1:8" ht="26" x14ac:dyDescent="0.35">
      <c r="A109" s="12" t="s">
        <v>877</v>
      </c>
      <c r="B109" t="s">
        <v>4412</v>
      </c>
      <c r="C109">
        <v>500</v>
      </c>
      <c r="G109">
        <v>64</v>
      </c>
      <c r="H109" t="b">
        <v>0</v>
      </c>
    </row>
    <row r="110" spans="1:8" ht="26" x14ac:dyDescent="0.35">
      <c r="A110" s="12" t="s">
        <v>521</v>
      </c>
      <c r="B110" t="s">
        <v>4412</v>
      </c>
      <c r="C110">
        <v>500</v>
      </c>
      <c r="G110">
        <v>64</v>
      </c>
      <c r="H110" t="b">
        <v>0</v>
      </c>
    </row>
    <row r="111" spans="1:8" x14ac:dyDescent="0.35">
      <c r="A111" s="12" t="s">
        <v>4133</v>
      </c>
      <c r="B111" t="s">
        <v>4413</v>
      </c>
      <c r="C111">
        <v>500</v>
      </c>
      <c r="G111">
        <v>182</v>
      </c>
      <c r="H111" t="b">
        <v>0</v>
      </c>
    </row>
    <row r="112" spans="1:8" ht="26" x14ac:dyDescent="0.35">
      <c r="A112" s="12" t="s">
        <v>4212</v>
      </c>
      <c r="B112" s="45" t="s">
        <v>4414</v>
      </c>
      <c r="C112" s="45">
        <v>115</v>
      </c>
      <c r="D112" s="46" t="s">
        <v>4394</v>
      </c>
      <c r="E112" s="46">
        <v>115</v>
      </c>
      <c r="G112" t="s">
        <v>4350</v>
      </c>
      <c r="H112">
        <v>150</v>
      </c>
    </row>
    <row r="113" spans="1:8" ht="26" x14ac:dyDescent="0.35">
      <c r="A113" s="12" t="s">
        <v>732</v>
      </c>
      <c r="B113" s="45" t="s">
        <v>4415</v>
      </c>
      <c r="C113" s="45">
        <v>115</v>
      </c>
      <c r="D113" s="46" t="s">
        <v>4394</v>
      </c>
      <c r="E113" s="46">
        <v>115</v>
      </c>
      <c r="G113" t="s">
        <v>4350</v>
      </c>
      <c r="H113">
        <v>150</v>
      </c>
    </row>
    <row r="114" spans="1:8" ht="26" x14ac:dyDescent="0.35">
      <c r="A114" s="12" t="s">
        <v>678</v>
      </c>
      <c r="B114" s="45" t="s">
        <v>4415</v>
      </c>
      <c r="C114" s="45">
        <v>115</v>
      </c>
      <c r="D114" s="46" t="s">
        <v>4394</v>
      </c>
      <c r="E114" s="46">
        <v>115</v>
      </c>
      <c r="G114" t="s">
        <v>4350</v>
      </c>
      <c r="H114">
        <v>150</v>
      </c>
    </row>
    <row r="115" spans="1:8" ht="26" x14ac:dyDescent="0.35">
      <c r="A115" s="12" t="s">
        <v>4255</v>
      </c>
      <c r="B115" s="45" t="s">
        <v>4416</v>
      </c>
      <c r="C115" s="45">
        <v>230</v>
      </c>
      <c r="D115" s="46" t="s">
        <v>4417</v>
      </c>
      <c r="E115" s="46">
        <v>230</v>
      </c>
      <c r="G115" t="s">
        <v>4350</v>
      </c>
      <c r="H115">
        <v>227</v>
      </c>
    </row>
    <row r="116" spans="1:8" ht="26" x14ac:dyDescent="0.35">
      <c r="A116" s="12" t="s">
        <v>1768</v>
      </c>
      <c r="B116" t="s">
        <v>4370</v>
      </c>
      <c r="C116">
        <v>230</v>
      </c>
      <c r="G116">
        <v>70</v>
      </c>
      <c r="H116" t="b">
        <v>0</v>
      </c>
    </row>
    <row r="117" spans="1:8" ht="26" x14ac:dyDescent="0.35">
      <c r="A117" s="12" t="s">
        <v>453</v>
      </c>
      <c r="B117" t="s">
        <v>4370</v>
      </c>
      <c r="C117">
        <v>230</v>
      </c>
      <c r="G117">
        <v>70</v>
      </c>
      <c r="H117" t="b">
        <v>0</v>
      </c>
    </row>
    <row r="118" spans="1:8" ht="26" x14ac:dyDescent="0.35">
      <c r="A118" s="12" t="s">
        <v>577</v>
      </c>
      <c r="B118" t="s">
        <v>4370</v>
      </c>
      <c r="C118">
        <v>500</v>
      </c>
      <c r="G118">
        <v>69</v>
      </c>
      <c r="H118" t="b">
        <v>0</v>
      </c>
    </row>
    <row r="119" spans="1:8" x14ac:dyDescent="0.35">
      <c r="A119" s="12" t="s">
        <v>4418</v>
      </c>
      <c r="B119" t="s">
        <v>4370</v>
      </c>
      <c r="C119">
        <v>230</v>
      </c>
      <c r="G119">
        <v>70</v>
      </c>
      <c r="H119" t="b">
        <v>0</v>
      </c>
    </row>
    <row r="120" spans="1:8" x14ac:dyDescent="0.35">
      <c r="A120" s="12" t="s">
        <v>4419</v>
      </c>
      <c r="B120" t="s">
        <v>4370</v>
      </c>
      <c r="C120">
        <v>500</v>
      </c>
      <c r="G120">
        <v>69</v>
      </c>
      <c r="H120" t="b">
        <v>0</v>
      </c>
    </row>
    <row r="121" spans="1:8" ht="26" x14ac:dyDescent="0.35">
      <c r="A121" s="12" t="s">
        <v>153</v>
      </c>
      <c r="B121" s="45" t="s">
        <v>4420</v>
      </c>
      <c r="C121" s="45">
        <v>69</v>
      </c>
      <c r="D121" s="46" t="s">
        <v>4421</v>
      </c>
      <c r="E121" s="46">
        <v>138</v>
      </c>
      <c r="G121" t="s">
        <v>4350</v>
      </c>
      <c r="H121">
        <v>178</v>
      </c>
    </row>
    <row r="122" spans="1:8" x14ac:dyDescent="0.35">
      <c r="A122" s="12" t="s">
        <v>4422</v>
      </c>
      <c r="B122" s="45" t="s">
        <v>4420</v>
      </c>
      <c r="C122" s="45">
        <v>69</v>
      </c>
      <c r="D122" s="46" t="s">
        <v>4421</v>
      </c>
      <c r="E122" s="46">
        <v>138</v>
      </c>
      <c r="G122" t="s">
        <v>4350</v>
      </c>
      <c r="H122">
        <v>178</v>
      </c>
    </row>
    <row r="123" spans="1:8" ht="26" x14ac:dyDescent="0.35">
      <c r="A123" s="12" t="s">
        <v>781</v>
      </c>
      <c r="B123" t="s">
        <v>4423</v>
      </c>
      <c r="C123">
        <v>230</v>
      </c>
      <c r="G123">
        <v>73</v>
      </c>
      <c r="H123" t="b">
        <v>0</v>
      </c>
    </row>
    <row r="124" spans="1:8" ht="26" x14ac:dyDescent="0.35">
      <c r="A124" s="12" t="s">
        <v>1015</v>
      </c>
      <c r="B124" t="s">
        <v>4423</v>
      </c>
      <c r="C124">
        <v>230</v>
      </c>
      <c r="G124">
        <v>73</v>
      </c>
      <c r="H124" t="b">
        <v>0</v>
      </c>
    </row>
    <row r="125" spans="1:8" ht="26" x14ac:dyDescent="0.35">
      <c r="A125" s="12" t="s">
        <v>551</v>
      </c>
      <c r="B125" t="s">
        <v>4424</v>
      </c>
      <c r="C125">
        <v>230</v>
      </c>
      <c r="G125">
        <v>76</v>
      </c>
      <c r="H125" t="b">
        <v>0</v>
      </c>
    </row>
    <row r="126" spans="1:8" ht="26" x14ac:dyDescent="0.35">
      <c r="A126" s="12" t="s">
        <v>98</v>
      </c>
      <c r="B126" t="s">
        <v>4425</v>
      </c>
      <c r="C126">
        <v>230</v>
      </c>
      <c r="G126">
        <v>120</v>
      </c>
      <c r="H126" t="b">
        <v>0</v>
      </c>
    </row>
    <row r="127" spans="1:8" x14ac:dyDescent="0.35">
      <c r="A127" s="12" t="s">
        <v>566</v>
      </c>
      <c r="B127" t="s">
        <v>4426</v>
      </c>
      <c r="C127">
        <v>115</v>
      </c>
      <c r="G127">
        <v>80</v>
      </c>
      <c r="H127" t="b">
        <v>0</v>
      </c>
    </row>
    <row r="128" spans="1:8" x14ac:dyDescent="0.35">
      <c r="A128" s="12" t="s">
        <v>3626</v>
      </c>
      <c r="B128" t="s">
        <v>4426</v>
      </c>
      <c r="C128">
        <v>115</v>
      </c>
      <c r="G128">
        <v>80</v>
      </c>
      <c r="H128" t="b">
        <v>0</v>
      </c>
    </row>
    <row r="129" spans="1:8" x14ac:dyDescent="0.35">
      <c r="A129" s="12" t="s">
        <v>4427</v>
      </c>
      <c r="B129" s="44" t="s">
        <v>4428</v>
      </c>
      <c r="C129" s="44">
        <v>230</v>
      </c>
      <c r="G129">
        <v>81</v>
      </c>
      <c r="H129" t="b">
        <v>0</v>
      </c>
    </row>
    <row r="130" spans="1:8" ht="26" x14ac:dyDescent="0.35">
      <c r="A130" s="12" t="s">
        <v>572</v>
      </c>
      <c r="B130" t="s">
        <v>4428</v>
      </c>
      <c r="C130">
        <v>230</v>
      </c>
      <c r="G130">
        <v>81</v>
      </c>
      <c r="H130" t="b">
        <v>0</v>
      </c>
    </row>
    <row r="131" spans="1:8" ht="26" x14ac:dyDescent="0.35">
      <c r="A131" s="12" t="s">
        <v>155</v>
      </c>
      <c r="B131" s="44" t="s">
        <v>4428</v>
      </c>
      <c r="C131" s="44">
        <v>230</v>
      </c>
      <c r="G131">
        <v>81</v>
      </c>
      <c r="H131" t="b">
        <v>0</v>
      </c>
    </row>
    <row r="132" spans="1:8" ht="26" x14ac:dyDescent="0.35">
      <c r="A132" s="12" t="s">
        <v>910</v>
      </c>
      <c r="B132" s="37" t="s">
        <v>4429</v>
      </c>
      <c r="C132">
        <v>230</v>
      </c>
      <c r="G132">
        <v>82</v>
      </c>
      <c r="H132" t="b">
        <v>0</v>
      </c>
    </row>
    <row r="133" spans="1:8" ht="26" x14ac:dyDescent="0.35">
      <c r="A133" s="12" t="s">
        <v>429</v>
      </c>
      <c r="B133" s="37" t="s">
        <v>4429</v>
      </c>
      <c r="C133">
        <v>230</v>
      </c>
      <c r="G133">
        <v>82</v>
      </c>
      <c r="H133" t="b">
        <v>0</v>
      </c>
    </row>
    <row r="134" spans="1:8" ht="26" x14ac:dyDescent="0.35">
      <c r="A134" s="12" t="s">
        <v>659</v>
      </c>
      <c r="B134" s="45" t="s">
        <v>4430</v>
      </c>
      <c r="C134" s="45">
        <v>115</v>
      </c>
      <c r="D134" s="46" t="s">
        <v>4394</v>
      </c>
      <c r="E134" s="46">
        <v>115</v>
      </c>
      <c r="G134" t="s">
        <v>4350</v>
      </c>
      <c r="H134">
        <v>150</v>
      </c>
    </row>
    <row r="135" spans="1:8" ht="26" x14ac:dyDescent="0.35">
      <c r="A135" s="12" t="s">
        <v>794</v>
      </c>
      <c r="B135" s="45" t="s">
        <v>4431</v>
      </c>
      <c r="C135" s="45">
        <v>115</v>
      </c>
      <c r="D135" s="46" t="s">
        <v>4432</v>
      </c>
      <c r="E135" s="46">
        <v>115</v>
      </c>
      <c r="G135" t="s">
        <v>4350</v>
      </c>
      <c r="H135">
        <v>253</v>
      </c>
    </row>
    <row r="136" spans="1:8" ht="26" x14ac:dyDescent="0.35">
      <c r="A136" s="12" t="s">
        <v>787</v>
      </c>
      <c r="B136" s="45" t="s">
        <v>4431</v>
      </c>
      <c r="C136" s="45">
        <v>115</v>
      </c>
      <c r="D136" s="46" t="s">
        <v>4432</v>
      </c>
      <c r="E136" s="46">
        <v>115</v>
      </c>
      <c r="G136" t="s">
        <v>4350</v>
      </c>
      <c r="H136">
        <v>253</v>
      </c>
    </row>
    <row r="137" spans="1:8" x14ac:dyDescent="0.35">
      <c r="A137" s="12" t="s">
        <v>693</v>
      </c>
      <c r="B137" s="45" t="s">
        <v>4433</v>
      </c>
      <c r="C137" s="45">
        <v>115</v>
      </c>
      <c r="D137" s="46" t="s">
        <v>4391</v>
      </c>
      <c r="E137" s="46">
        <v>230</v>
      </c>
      <c r="G137" t="s">
        <v>4350</v>
      </c>
      <c r="H137">
        <v>45</v>
      </c>
    </row>
    <row r="138" spans="1:8" ht="26" x14ac:dyDescent="0.35">
      <c r="A138" s="12" t="s">
        <v>3526</v>
      </c>
      <c r="B138" s="45" t="s">
        <v>4434</v>
      </c>
      <c r="C138" s="45">
        <v>70</v>
      </c>
      <c r="D138" s="46" t="s">
        <v>4432</v>
      </c>
      <c r="E138" s="46">
        <v>115</v>
      </c>
      <c r="G138" t="s">
        <v>4350</v>
      </c>
      <c r="H138">
        <v>253</v>
      </c>
    </row>
    <row r="139" spans="1:8" x14ac:dyDescent="0.35">
      <c r="A139" s="12" t="s">
        <v>750</v>
      </c>
      <c r="B139" s="45" t="s">
        <v>4435</v>
      </c>
      <c r="C139" s="45">
        <v>115</v>
      </c>
      <c r="D139" s="46" t="s">
        <v>4394</v>
      </c>
      <c r="E139" s="46">
        <v>115</v>
      </c>
      <c r="G139" t="s">
        <v>4350</v>
      </c>
      <c r="H139">
        <v>150</v>
      </c>
    </row>
    <row r="140" spans="1:8" x14ac:dyDescent="0.35">
      <c r="A140" s="12" t="s">
        <v>4303</v>
      </c>
      <c r="B140" s="45" t="s">
        <v>4436</v>
      </c>
      <c r="C140" s="45">
        <v>138</v>
      </c>
      <c r="D140" s="46" t="s">
        <v>4421</v>
      </c>
      <c r="E140" s="46">
        <v>138</v>
      </c>
      <c r="G140" t="s">
        <v>4350</v>
      </c>
      <c r="H140">
        <v>178</v>
      </c>
    </row>
    <row r="141" spans="1:8" x14ac:dyDescent="0.35">
      <c r="A141" s="12" t="s">
        <v>612</v>
      </c>
      <c r="B141" t="s">
        <v>4437</v>
      </c>
      <c r="C141">
        <v>230</v>
      </c>
      <c r="G141">
        <v>83</v>
      </c>
      <c r="H141" t="b">
        <v>0</v>
      </c>
    </row>
    <row r="142" spans="1:8" x14ac:dyDescent="0.35">
      <c r="A142" s="12" t="s">
        <v>593</v>
      </c>
      <c r="B142" t="s">
        <v>4437</v>
      </c>
      <c r="C142">
        <v>230</v>
      </c>
      <c r="G142">
        <v>83</v>
      </c>
      <c r="H142" t="b">
        <v>0</v>
      </c>
    </row>
    <row r="143" spans="1:8" x14ac:dyDescent="0.35">
      <c r="A143" s="12" t="s">
        <v>636</v>
      </c>
      <c r="B143" s="44" t="s">
        <v>4437</v>
      </c>
      <c r="C143" s="44">
        <v>230</v>
      </c>
      <c r="G143">
        <v>83</v>
      </c>
      <c r="H143" t="b">
        <v>0</v>
      </c>
    </row>
    <row r="144" spans="1:8" x14ac:dyDescent="0.35">
      <c r="A144" s="12" t="s">
        <v>286</v>
      </c>
      <c r="B144" t="s">
        <v>4437</v>
      </c>
      <c r="C144">
        <v>230</v>
      </c>
      <c r="G144">
        <v>83</v>
      </c>
      <c r="H144" t="b">
        <v>0</v>
      </c>
    </row>
    <row r="145" spans="1:8" ht="26" x14ac:dyDescent="0.35">
      <c r="A145" s="12" t="s">
        <v>1060</v>
      </c>
      <c r="B145" s="37" t="s">
        <v>4438</v>
      </c>
      <c r="C145">
        <v>230</v>
      </c>
      <c r="G145">
        <v>31</v>
      </c>
      <c r="H145" t="b">
        <v>0</v>
      </c>
    </row>
    <row r="146" spans="1:8" ht="26" x14ac:dyDescent="0.35">
      <c r="A146" s="12" t="s">
        <v>557</v>
      </c>
      <c r="B146" s="37" t="s">
        <v>4438</v>
      </c>
      <c r="C146">
        <v>230</v>
      </c>
      <c r="G146">
        <v>31</v>
      </c>
      <c r="H146" t="b">
        <v>0</v>
      </c>
    </row>
    <row r="147" spans="1:8" ht="26" x14ac:dyDescent="0.35">
      <c r="A147" s="12" t="s">
        <v>164</v>
      </c>
      <c r="B147" s="37" t="s">
        <v>4438</v>
      </c>
      <c r="C147">
        <v>230</v>
      </c>
      <c r="G147">
        <v>31</v>
      </c>
      <c r="H147" t="b">
        <v>0</v>
      </c>
    </row>
    <row r="148" spans="1:8" ht="26" x14ac:dyDescent="0.35">
      <c r="A148" s="12" t="s">
        <v>4439</v>
      </c>
      <c r="B148" s="37" t="s">
        <v>848</v>
      </c>
      <c r="C148">
        <v>230</v>
      </c>
      <c r="G148">
        <v>170</v>
      </c>
      <c r="H148" t="b">
        <v>0</v>
      </c>
    </row>
    <row r="149" spans="1:8" ht="26" x14ac:dyDescent="0.35">
      <c r="A149" s="12" t="s">
        <v>873</v>
      </c>
      <c r="B149" s="42" t="s">
        <v>4376</v>
      </c>
      <c r="C149">
        <v>230</v>
      </c>
      <c r="G149">
        <v>86</v>
      </c>
      <c r="H149" t="b">
        <v>0</v>
      </c>
    </row>
    <row r="150" spans="1:8" x14ac:dyDescent="0.35">
      <c r="A150" s="12" t="s">
        <v>233</v>
      </c>
      <c r="B150" s="37" t="s">
        <v>4376</v>
      </c>
      <c r="C150">
        <v>230</v>
      </c>
      <c r="G150">
        <v>86</v>
      </c>
      <c r="H150" t="b">
        <v>0</v>
      </c>
    </row>
    <row r="151" spans="1:8" x14ac:dyDescent="0.35">
      <c r="A151" s="12" t="s">
        <v>343</v>
      </c>
      <c r="B151" s="37" t="s">
        <v>4376</v>
      </c>
      <c r="C151">
        <v>500</v>
      </c>
      <c r="G151">
        <v>85</v>
      </c>
      <c r="H151" t="b">
        <v>0</v>
      </c>
    </row>
    <row r="152" spans="1:8" x14ac:dyDescent="0.35">
      <c r="A152" s="12" t="s">
        <v>137</v>
      </c>
      <c r="B152" s="37" t="s">
        <v>4376</v>
      </c>
      <c r="C152">
        <v>230</v>
      </c>
      <c r="G152">
        <v>86</v>
      </c>
      <c r="H152" t="b">
        <v>0</v>
      </c>
    </row>
    <row r="153" spans="1:8" x14ac:dyDescent="0.35">
      <c r="A153" s="12" t="s">
        <v>149</v>
      </c>
      <c r="B153" s="37" t="s">
        <v>4376</v>
      </c>
      <c r="C153">
        <v>230</v>
      </c>
      <c r="G153">
        <v>86</v>
      </c>
      <c r="H153" t="b">
        <v>0</v>
      </c>
    </row>
    <row r="154" spans="1:8" x14ac:dyDescent="0.35">
      <c r="A154" s="12" t="s">
        <v>803</v>
      </c>
      <c r="B154" s="37" t="s">
        <v>4376</v>
      </c>
      <c r="C154">
        <v>500</v>
      </c>
      <c r="G154">
        <v>85</v>
      </c>
      <c r="H154" t="b">
        <v>0</v>
      </c>
    </row>
    <row r="155" spans="1:8" ht="26" x14ac:dyDescent="0.35">
      <c r="A155" s="12" t="s">
        <v>1371</v>
      </c>
      <c r="B155" s="37" t="s">
        <v>4440</v>
      </c>
      <c r="C155">
        <v>230</v>
      </c>
      <c r="G155">
        <v>185</v>
      </c>
      <c r="H155" t="b">
        <v>0</v>
      </c>
    </row>
    <row r="156" spans="1:8" x14ac:dyDescent="0.35">
      <c r="A156" s="12" t="s">
        <v>405</v>
      </c>
      <c r="B156" s="37" t="s">
        <v>4376</v>
      </c>
      <c r="C156">
        <v>230</v>
      </c>
      <c r="G156">
        <v>86</v>
      </c>
      <c r="H156" t="b">
        <v>0</v>
      </c>
    </row>
    <row r="157" spans="1:8" x14ac:dyDescent="0.35">
      <c r="A157" s="12" t="s">
        <v>3986</v>
      </c>
      <c r="B157" s="37" t="s">
        <v>4376</v>
      </c>
      <c r="C157">
        <v>230</v>
      </c>
      <c r="G157">
        <v>86</v>
      </c>
      <c r="H157" t="b">
        <v>0</v>
      </c>
    </row>
    <row r="158" spans="1:8" x14ac:dyDescent="0.35">
      <c r="A158" s="12" t="s">
        <v>799</v>
      </c>
      <c r="B158" s="37" t="s">
        <v>4376</v>
      </c>
      <c r="C158">
        <v>230</v>
      </c>
      <c r="G158">
        <v>86</v>
      </c>
      <c r="H158" t="b">
        <v>0</v>
      </c>
    </row>
    <row r="159" spans="1:8" ht="26" x14ac:dyDescent="0.35">
      <c r="A159" s="12" t="s">
        <v>176</v>
      </c>
      <c r="B159" s="37" t="s">
        <v>4441</v>
      </c>
      <c r="C159">
        <v>230</v>
      </c>
      <c r="D159" s="37"/>
      <c r="G159">
        <v>87</v>
      </c>
      <c r="H159" t="b">
        <v>0</v>
      </c>
    </row>
    <row r="160" spans="1:8" ht="26" x14ac:dyDescent="0.35">
      <c r="A160" s="12" t="s">
        <v>640</v>
      </c>
      <c r="B160" s="37" t="s">
        <v>4441</v>
      </c>
      <c r="C160">
        <v>230</v>
      </c>
      <c r="G160">
        <v>87</v>
      </c>
      <c r="H160" t="b">
        <v>0</v>
      </c>
    </row>
    <row r="161" spans="1:8" x14ac:dyDescent="0.35">
      <c r="A161" s="12" t="s">
        <v>809</v>
      </c>
      <c r="B161" s="50" t="s">
        <v>4442</v>
      </c>
      <c r="C161" s="45">
        <v>70</v>
      </c>
      <c r="D161" s="46" t="s">
        <v>4405</v>
      </c>
      <c r="E161" s="46">
        <v>230</v>
      </c>
      <c r="G161" t="s">
        <v>4350</v>
      </c>
      <c r="H161">
        <v>101</v>
      </c>
    </row>
    <row r="162" spans="1:8" x14ac:dyDescent="0.35">
      <c r="A162" s="12" t="s">
        <v>360</v>
      </c>
      <c r="B162" s="47" t="s">
        <v>4443</v>
      </c>
      <c r="C162" s="44">
        <v>115</v>
      </c>
      <c r="G162">
        <v>89</v>
      </c>
      <c r="H162" t="b">
        <v>0</v>
      </c>
    </row>
    <row r="163" spans="1:8" ht="26" x14ac:dyDescent="0.35">
      <c r="A163" s="12" t="s">
        <v>618</v>
      </c>
      <c r="B163" s="51" t="s">
        <v>4443</v>
      </c>
      <c r="C163" s="46">
        <v>115</v>
      </c>
      <c r="D163" s="45" t="s">
        <v>4444</v>
      </c>
      <c r="E163" s="45">
        <v>230</v>
      </c>
      <c r="G163">
        <v>89</v>
      </c>
      <c r="H163" t="s">
        <v>4350</v>
      </c>
    </row>
    <row r="164" spans="1:8" ht="26" x14ac:dyDescent="0.35">
      <c r="A164" s="12" t="s">
        <v>4205</v>
      </c>
      <c r="B164" s="45" t="s">
        <v>4445</v>
      </c>
      <c r="C164" s="45">
        <v>115</v>
      </c>
      <c r="G164" t="s">
        <v>4350</v>
      </c>
      <c r="H164" t="b">
        <v>0</v>
      </c>
    </row>
    <row r="165" spans="1:8" ht="26" x14ac:dyDescent="0.35">
      <c r="A165" s="12" t="s">
        <v>4202</v>
      </c>
      <c r="B165" s="45" t="s">
        <v>4445</v>
      </c>
      <c r="C165" s="45">
        <v>115</v>
      </c>
      <c r="G165" t="s">
        <v>4350</v>
      </c>
      <c r="H165" t="b">
        <v>0</v>
      </c>
    </row>
    <row r="166" spans="1:8" ht="26" x14ac:dyDescent="0.35">
      <c r="A166" s="12" t="s">
        <v>668</v>
      </c>
      <c r="B166" s="45" t="s">
        <v>4445</v>
      </c>
      <c r="C166" s="45">
        <v>115</v>
      </c>
      <c r="G166" t="s">
        <v>4350</v>
      </c>
      <c r="H166" t="b">
        <v>0</v>
      </c>
    </row>
    <row r="167" spans="1:8" ht="26" x14ac:dyDescent="0.35">
      <c r="A167" s="12" t="s">
        <v>649</v>
      </c>
      <c r="B167" s="45" t="s">
        <v>4446</v>
      </c>
      <c r="C167" s="45">
        <v>115</v>
      </c>
      <c r="D167" s="46" t="s">
        <v>4401</v>
      </c>
      <c r="E167" s="46">
        <v>230</v>
      </c>
      <c r="G167" t="s">
        <v>4350</v>
      </c>
      <c r="H167">
        <v>184</v>
      </c>
    </row>
    <row r="168" spans="1:8" ht="26" x14ac:dyDescent="0.35">
      <c r="A168" s="12" t="s">
        <v>1122</v>
      </c>
      <c r="B168" s="45" t="s">
        <v>4447</v>
      </c>
      <c r="C168" s="45">
        <v>115</v>
      </c>
      <c r="D168" s="46" t="s">
        <v>4448</v>
      </c>
      <c r="E168" s="46">
        <v>115</v>
      </c>
      <c r="G168" t="s">
        <v>4350</v>
      </c>
      <c r="H168">
        <v>207</v>
      </c>
    </row>
    <row r="169" spans="1:8" x14ac:dyDescent="0.35">
      <c r="A169" s="12" t="s">
        <v>4631</v>
      </c>
      <c r="B169" s="45" t="s">
        <v>4447</v>
      </c>
      <c r="C169" s="45">
        <v>115</v>
      </c>
      <c r="D169" s="46" t="s">
        <v>4448</v>
      </c>
      <c r="E169" s="46">
        <v>115</v>
      </c>
      <c r="G169" t="s">
        <v>4350</v>
      </c>
      <c r="H169">
        <v>207</v>
      </c>
    </row>
    <row r="170" spans="1:8" x14ac:dyDescent="0.35">
      <c r="A170" s="12" t="s">
        <v>791</v>
      </c>
      <c r="B170" t="s">
        <v>4449</v>
      </c>
      <c r="C170">
        <v>230</v>
      </c>
      <c r="G170">
        <v>96</v>
      </c>
      <c r="H170" t="b">
        <v>0</v>
      </c>
    </row>
    <row r="171" spans="1:8" x14ac:dyDescent="0.35">
      <c r="A171" s="12" t="s">
        <v>4232</v>
      </c>
      <c r="B171" t="s">
        <v>4449</v>
      </c>
      <c r="C171">
        <v>230</v>
      </c>
      <c r="G171">
        <v>96</v>
      </c>
      <c r="H171" t="b">
        <v>0</v>
      </c>
    </row>
    <row r="172" spans="1:8" ht="26" x14ac:dyDescent="0.35">
      <c r="A172" s="12" t="s">
        <v>4234</v>
      </c>
      <c r="B172" s="44" t="s">
        <v>4450</v>
      </c>
      <c r="C172" s="44">
        <v>115</v>
      </c>
      <c r="G172">
        <v>102</v>
      </c>
      <c r="H172" t="b">
        <v>0</v>
      </c>
    </row>
    <row r="173" spans="1:8" ht="26" x14ac:dyDescent="0.35">
      <c r="A173" s="12" t="s">
        <v>807</v>
      </c>
      <c r="B173" s="44" t="s">
        <v>4450</v>
      </c>
      <c r="C173" s="44">
        <v>115</v>
      </c>
      <c r="G173">
        <v>102</v>
      </c>
      <c r="H173" t="b">
        <v>0</v>
      </c>
    </row>
    <row r="174" spans="1:8" ht="26" x14ac:dyDescent="0.35">
      <c r="A174" s="12" t="s">
        <v>499</v>
      </c>
      <c r="B174" s="37" t="s">
        <v>4451</v>
      </c>
      <c r="C174">
        <v>115</v>
      </c>
      <c r="G174">
        <v>98</v>
      </c>
      <c r="H174" t="b">
        <v>0</v>
      </c>
    </row>
    <row r="175" spans="1:8" ht="26" x14ac:dyDescent="0.35">
      <c r="A175" s="12" t="s">
        <v>1072</v>
      </c>
      <c r="B175" t="s">
        <v>4424</v>
      </c>
      <c r="C175">
        <v>500</v>
      </c>
      <c r="G175">
        <v>75</v>
      </c>
      <c r="H175" t="b">
        <v>0</v>
      </c>
    </row>
    <row r="176" spans="1:8" ht="26" x14ac:dyDescent="0.35">
      <c r="A176" s="12" t="s">
        <v>1084</v>
      </c>
      <c r="B176" s="37" t="s">
        <v>4459</v>
      </c>
      <c r="C176">
        <v>500</v>
      </c>
      <c r="G176">
        <v>100</v>
      </c>
      <c r="H176" t="b">
        <v>0</v>
      </c>
    </row>
    <row r="177" spans="1:8" ht="26" x14ac:dyDescent="0.35">
      <c r="A177" s="12" t="s">
        <v>4452</v>
      </c>
      <c r="B177" s="37" t="s">
        <v>4325</v>
      </c>
      <c r="C177">
        <v>500</v>
      </c>
      <c r="G177">
        <v>100</v>
      </c>
      <c r="H177" t="b">
        <v>0</v>
      </c>
    </row>
    <row r="178" spans="1:8" ht="26" x14ac:dyDescent="0.35">
      <c r="A178" s="12" t="s">
        <v>4453</v>
      </c>
      <c r="B178" s="37" t="s">
        <v>4325</v>
      </c>
      <c r="C178">
        <v>500</v>
      </c>
      <c r="G178">
        <v>100</v>
      </c>
      <c r="H178" t="b">
        <v>0</v>
      </c>
    </row>
    <row r="179" spans="1:8" ht="26" x14ac:dyDescent="0.35">
      <c r="A179" s="12" t="s">
        <v>4454</v>
      </c>
      <c r="B179" s="37" t="s">
        <v>4325</v>
      </c>
      <c r="C179">
        <v>500</v>
      </c>
      <c r="G179">
        <v>100</v>
      </c>
      <c r="H179" t="b">
        <v>0</v>
      </c>
    </row>
    <row r="180" spans="1:8" ht="26" x14ac:dyDescent="0.35">
      <c r="A180" s="12" t="s">
        <v>251</v>
      </c>
      <c r="B180" s="37" t="s">
        <v>4325</v>
      </c>
      <c r="C180">
        <v>500</v>
      </c>
      <c r="G180">
        <v>100</v>
      </c>
      <c r="H180" t="b">
        <v>0</v>
      </c>
    </row>
    <row r="181" spans="1:8" x14ac:dyDescent="0.35">
      <c r="A181" s="12" t="s">
        <v>4218</v>
      </c>
      <c r="B181" s="37" t="s">
        <v>4405</v>
      </c>
      <c r="C181">
        <v>230</v>
      </c>
      <c r="G181">
        <v>101</v>
      </c>
      <c r="H181" t="b">
        <v>0</v>
      </c>
    </row>
    <row r="182" spans="1:8" ht="26" x14ac:dyDescent="0.35">
      <c r="A182" s="12" t="s">
        <v>140</v>
      </c>
      <c r="B182" s="37" t="s">
        <v>4451</v>
      </c>
      <c r="C182">
        <v>115</v>
      </c>
      <c r="D182" s="37"/>
      <c r="G182">
        <v>98</v>
      </c>
      <c r="H182" t="b">
        <v>0</v>
      </c>
    </row>
    <row r="183" spans="1:8" ht="26" x14ac:dyDescent="0.35">
      <c r="A183" s="12" t="s">
        <v>399</v>
      </c>
      <c r="B183" s="51" t="s">
        <v>4450</v>
      </c>
      <c r="C183" s="51">
        <v>115</v>
      </c>
      <c r="G183">
        <v>102</v>
      </c>
      <c r="H183" t="b">
        <v>0</v>
      </c>
    </row>
    <row r="184" spans="1:8" x14ac:dyDescent="0.35">
      <c r="A184" s="12" t="s">
        <v>4208</v>
      </c>
      <c r="B184" s="50" t="s">
        <v>4455</v>
      </c>
      <c r="C184" s="45">
        <v>60</v>
      </c>
      <c r="D184" s="46" t="s">
        <v>4334</v>
      </c>
      <c r="E184" s="46">
        <v>230</v>
      </c>
      <c r="G184" t="s">
        <v>4350</v>
      </c>
      <c r="H184">
        <v>126</v>
      </c>
    </row>
    <row r="185" spans="1:8" ht="26" x14ac:dyDescent="0.35">
      <c r="A185" s="12" t="s">
        <v>4165</v>
      </c>
      <c r="B185" s="37" t="s">
        <v>4456</v>
      </c>
      <c r="C185">
        <v>230</v>
      </c>
      <c r="D185" s="37"/>
      <c r="G185">
        <v>104</v>
      </c>
      <c r="H185" t="b">
        <v>0</v>
      </c>
    </row>
    <row r="186" spans="1:8" x14ac:dyDescent="0.35">
      <c r="A186" s="12" t="s">
        <v>1037</v>
      </c>
      <c r="B186" s="37" t="s">
        <v>4457</v>
      </c>
      <c r="C186">
        <v>230</v>
      </c>
      <c r="G186">
        <v>105</v>
      </c>
      <c r="H186" t="b">
        <v>0</v>
      </c>
    </row>
    <row r="187" spans="1:8" x14ac:dyDescent="0.35">
      <c r="A187" s="12" t="s">
        <v>4295</v>
      </c>
      <c r="B187" s="37" t="s">
        <v>4457</v>
      </c>
      <c r="C187">
        <v>230</v>
      </c>
      <c r="G187">
        <v>105</v>
      </c>
      <c r="H187" t="b">
        <v>0</v>
      </c>
    </row>
    <row r="188" spans="1:8" x14ac:dyDescent="0.35">
      <c r="A188" s="12" t="s">
        <v>999</v>
      </c>
      <c r="B188" s="37" t="s">
        <v>4457</v>
      </c>
      <c r="C188">
        <v>230</v>
      </c>
      <c r="G188">
        <v>105</v>
      </c>
      <c r="H188" t="b">
        <v>0</v>
      </c>
    </row>
    <row r="189" spans="1:8" x14ac:dyDescent="0.35">
      <c r="A189" s="12" t="s">
        <v>410</v>
      </c>
      <c r="B189" s="37" t="s">
        <v>4457</v>
      </c>
      <c r="C189">
        <v>230</v>
      </c>
      <c r="G189">
        <v>105</v>
      </c>
      <c r="H189" t="b">
        <v>0</v>
      </c>
    </row>
    <row r="190" spans="1:8" ht="26" x14ac:dyDescent="0.35">
      <c r="A190" s="12" t="s">
        <v>4088</v>
      </c>
      <c r="B190" s="50" t="s">
        <v>4400</v>
      </c>
      <c r="C190" s="45">
        <v>115</v>
      </c>
      <c r="D190" s="51" t="s">
        <v>4401</v>
      </c>
      <c r="E190" s="46">
        <v>230</v>
      </c>
      <c r="G190" t="s">
        <v>4350</v>
      </c>
      <c r="H190">
        <v>184</v>
      </c>
    </row>
    <row r="191" spans="1:8" ht="26" x14ac:dyDescent="0.35">
      <c r="A191" s="12" t="s">
        <v>4458</v>
      </c>
      <c r="B191" s="37" t="s">
        <v>4459</v>
      </c>
      <c r="C191" s="37">
        <v>500</v>
      </c>
      <c r="G191">
        <v>107</v>
      </c>
      <c r="H191" t="b">
        <v>0</v>
      </c>
    </row>
    <row r="192" spans="1:8" ht="26" x14ac:dyDescent="0.35">
      <c r="A192" s="12" t="s">
        <v>4460</v>
      </c>
      <c r="B192" s="37" t="s">
        <v>4459</v>
      </c>
      <c r="C192" s="37">
        <v>500</v>
      </c>
      <c r="G192">
        <v>107</v>
      </c>
      <c r="H192" t="b">
        <v>0</v>
      </c>
    </row>
    <row r="193" spans="1:8" ht="26" x14ac:dyDescent="0.35">
      <c r="A193" s="12" t="s">
        <v>4461</v>
      </c>
      <c r="B193" s="37" t="s">
        <v>4459</v>
      </c>
      <c r="C193" s="37">
        <v>500</v>
      </c>
      <c r="G193">
        <v>107</v>
      </c>
      <c r="H193" t="b">
        <v>0</v>
      </c>
    </row>
    <row r="194" spans="1:8" ht="26" x14ac:dyDescent="0.35">
      <c r="A194" s="12" t="s">
        <v>160</v>
      </c>
      <c r="B194" s="37" t="s">
        <v>4459</v>
      </c>
      <c r="C194" s="37">
        <v>500</v>
      </c>
      <c r="G194">
        <v>107</v>
      </c>
      <c r="H194" t="b">
        <v>0</v>
      </c>
    </row>
    <row r="195" spans="1:8" ht="26" x14ac:dyDescent="0.35">
      <c r="A195" s="12" t="s">
        <v>4462</v>
      </c>
      <c r="B195" s="37" t="s">
        <v>4459</v>
      </c>
      <c r="C195" s="37">
        <v>500</v>
      </c>
      <c r="G195">
        <v>107</v>
      </c>
      <c r="H195" t="b">
        <v>0</v>
      </c>
    </row>
    <row r="196" spans="1:8" ht="26" x14ac:dyDescent="0.35">
      <c r="A196" s="12" t="s">
        <v>1099</v>
      </c>
      <c r="B196" s="37" t="s">
        <v>4459</v>
      </c>
      <c r="C196" s="37">
        <v>500</v>
      </c>
      <c r="D196" s="37"/>
      <c r="E196" s="37"/>
      <c r="G196">
        <v>107</v>
      </c>
      <c r="H196" t="b">
        <v>0</v>
      </c>
    </row>
    <row r="197" spans="1:8" ht="26" x14ac:dyDescent="0.35">
      <c r="A197" s="12" t="s">
        <v>349</v>
      </c>
      <c r="B197" s="37" t="s">
        <v>4463</v>
      </c>
      <c r="C197" s="37">
        <v>115</v>
      </c>
      <c r="G197">
        <v>108</v>
      </c>
      <c r="H197" t="b">
        <v>0</v>
      </c>
    </row>
    <row r="198" spans="1:8" x14ac:dyDescent="0.35">
      <c r="A198" s="12" t="s">
        <v>779</v>
      </c>
      <c r="B198" s="45" t="s">
        <v>4464</v>
      </c>
      <c r="C198" s="45">
        <v>70</v>
      </c>
      <c r="D198" s="46" t="s">
        <v>4376</v>
      </c>
      <c r="E198" s="46">
        <v>230</v>
      </c>
      <c r="G198" t="s">
        <v>4350</v>
      </c>
      <c r="H198">
        <v>86</v>
      </c>
    </row>
    <row r="199" spans="1:8" ht="26" x14ac:dyDescent="0.35">
      <c r="A199" s="12" t="s">
        <v>596</v>
      </c>
      <c r="B199" s="50" t="s">
        <v>4465</v>
      </c>
      <c r="C199" s="50">
        <v>115</v>
      </c>
      <c r="D199" s="46" t="s">
        <v>4466</v>
      </c>
      <c r="E199" s="46">
        <v>230</v>
      </c>
      <c r="G199" t="s">
        <v>4350</v>
      </c>
      <c r="H199">
        <v>136</v>
      </c>
    </row>
    <row r="200" spans="1:8" x14ac:dyDescent="0.35">
      <c r="A200" s="12" t="s">
        <v>4467</v>
      </c>
      <c r="B200" s="37" t="s">
        <v>4468</v>
      </c>
      <c r="C200" s="37">
        <v>230</v>
      </c>
      <c r="G200">
        <v>114</v>
      </c>
      <c r="H200" t="b">
        <v>0</v>
      </c>
    </row>
    <row r="201" spans="1:8" ht="26" x14ac:dyDescent="0.35">
      <c r="A201" s="12" t="s">
        <v>201</v>
      </c>
      <c r="B201" s="37" t="s">
        <v>4468</v>
      </c>
      <c r="C201" s="37">
        <v>230</v>
      </c>
      <c r="G201">
        <v>114</v>
      </c>
      <c r="H201" t="b">
        <v>0</v>
      </c>
    </row>
    <row r="202" spans="1:8" ht="26" x14ac:dyDescent="0.35">
      <c r="A202" s="12" t="s">
        <v>2360</v>
      </c>
      <c r="B202" s="37" t="s">
        <v>4468</v>
      </c>
      <c r="C202" s="37">
        <v>230</v>
      </c>
      <c r="G202">
        <v>114</v>
      </c>
      <c r="H202" t="b">
        <v>0</v>
      </c>
    </row>
    <row r="203" spans="1:8" ht="26" x14ac:dyDescent="0.35">
      <c r="A203" s="12" t="s">
        <v>2360</v>
      </c>
      <c r="B203" s="37" t="s">
        <v>4468</v>
      </c>
      <c r="C203" s="37">
        <v>230</v>
      </c>
      <c r="G203">
        <v>114</v>
      </c>
      <c r="H203" t="b">
        <v>0</v>
      </c>
    </row>
    <row r="204" spans="1:8" x14ac:dyDescent="0.35">
      <c r="A204" s="12" t="s">
        <v>440</v>
      </c>
      <c r="B204" s="37" t="s">
        <v>4469</v>
      </c>
      <c r="C204" s="37">
        <v>230</v>
      </c>
      <c r="G204">
        <v>115</v>
      </c>
      <c r="H204" t="b">
        <v>0</v>
      </c>
    </row>
    <row r="205" spans="1:8" ht="26" x14ac:dyDescent="0.35">
      <c r="A205" s="12" t="s">
        <v>3692</v>
      </c>
      <c r="B205" s="37" t="s">
        <v>4469</v>
      </c>
      <c r="C205" s="37">
        <v>230</v>
      </c>
      <c r="G205">
        <v>115</v>
      </c>
      <c r="H205" t="b">
        <v>0</v>
      </c>
    </row>
    <row r="206" spans="1:8" ht="26" x14ac:dyDescent="0.35">
      <c r="A206" s="12" t="s">
        <v>1062</v>
      </c>
      <c r="B206" s="37" t="s">
        <v>4470</v>
      </c>
      <c r="C206" s="37">
        <v>230</v>
      </c>
      <c r="G206">
        <v>60</v>
      </c>
      <c r="H206" t="b">
        <v>0</v>
      </c>
    </row>
    <row r="207" spans="1:8" ht="26" x14ac:dyDescent="0.35">
      <c r="A207" s="12" t="s">
        <v>4471</v>
      </c>
      <c r="B207" s="44" t="s">
        <v>4472</v>
      </c>
      <c r="C207" s="44">
        <v>230</v>
      </c>
      <c r="G207">
        <v>174</v>
      </c>
      <c r="H207" t="b">
        <v>0</v>
      </c>
    </row>
    <row r="208" spans="1:8" ht="26" x14ac:dyDescent="0.35">
      <c r="A208" s="12" t="s">
        <v>1034</v>
      </c>
      <c r="B208" t="s">
        <v>4473</v>
      </c>
      <c r="C208">
        <v>230</v>
      </c>
      <c r="G208">
        <v>123</v>
      </c>
      <c r="H208" t="b">
        <v>0</v>
      </c>
    </row>
    <row r="209" spans="1:8" x14ac:dyDescent="0.35">
      <c r="A209" s="12" t="s">
        <v>4474</v>
      </c>
      <c r="B209" s="50" t="s">
        <v>4474</v>
      </c>
      <c r="C209" s="50">
        <v>230</v>
      </c>
      <c r="D209" s="51" t="s">
        <v>4417</v>
      </c>
      <c r="E209" s="46">
        <v>230</v>
      </c>
      <c r="G209" t="s">
        <v>4350</v>
      </c>
      <c r="H209">
        <v>227</v>
      </c>
    </row>
    <row r="210" spans="1:8" ht="26" x14ac:dyDescent="0.35">
      <c r="A210" s="12" t="s">
        <v>817</v>
      </c>
      <c r="B210" t="s">
        <v>4475</v>
      </c>
      <c r="C210">
        <v>230</v>
      </c>
      <c r="G210">
        <v>124</v>
      </c>
      <c r="H210" t="b">
        <v>0</v>
      </c>
    </row>
    <row r="211" spans="1:8" ht="26" x14ac:dyDescent="0.35">
      <c r="A211" s="12" t="s">
        <v>3797</v>
      </c>
      <c r="B211" s="45" t="s">
        <v>4476</v>
      </c>
      <c r="C211" s="45">
        <v>69</v>
      </c>
      <c r="D211" s="51" t="s">
        <v>4421</v>
      </c>
      <c r="E211" s="51">
        <v>138</v>
      </c>
      <c r="G211" t="s">
        <v>4350</v>
      </c>
      <c r="H211">
        <v>178</v>
      </c>
    </row>
    <row r="212" spans="1:8" x14ac:dyDescent="0.35">
      <c r="A212" s="12" t="s">
        <v>336</v>
      </c>
      <c r="B212" s="37" t="s">
        <v>4334</v>
      </c>
      <c r="C212" s="37">
        <v>230</v>
      </c>
      <c r="G212">
        <v>126</v>
      </c>
      <c r="H212" t="b">
        <v>0</v>
      </c>
    </row>
    <row r="213" spans="1:8" ht="26" x14ac:dyDescent="0.35">
      <c r="A213" s="12" t="s">
        <v>705</v>
      </c>
      <c r="B213" s="37" t="s">
        <v>4334</v>
      </c>
      <c r="C213" s="37">
        <v>230</v>
      </c>
      <c r="G213">
        <v>126</v>
      </c>
      <c r="H213" t="b">
        <v>0</v>
      </c>
    </row>
    <row r="214" spans="1:8" x14ac:dyDescent="0.35">
      <c r="A214" s="12" t="s">
        <v>740</v>
      </c>
      <c r="B214" s="45" t="s">
        <v>4477</v>
      </c>
      <c r="C214" s="45">
        <v>60</v>
      </c>
      <c r="D214" s="46" t="s">
        <v>4394</v>
      </c>
      <c r="E214" s="46">
        <v>115</v>
      </c>
      <c r="G214" t="s">
        <v>4350</v>
      </c>
      <c r="H214">
        <v>150</v>
      </c>
    </row>
    <row r="215" spans="1:8" x14ac:dyDescent="0.35">
      <c r="A215" s="12" t="s">
        <v>192</v>
      </c>
      <c r="B215" s="45" t="s">
        <v>4478</v>
      </c>
      <c r="C215" s="45">
        <v>70</v>
      </c>
      <c r="D215" s="51" t="s">
        <v>4450</v>
      </c>
      <c r="E215" s="51">
        <v>115</v>
      </c>
      <c r="G215" t="s">
        <v>4350</v>
      </c>
      <c r="H215">
        <v>102</v>
      </c>
    </row>
    <row r="216" spans="1:8" ht="26" x14ac:dyDescent="0.35">
      <c r="A216" s="12" t="s">
        <v>785</v>
      </c>
      <c r="B216" s="45" t="s">
        <v>4478</v>
      </c>
      <c r="C216" s="45">
        <v>70</v>
      </c>
      <c r="D216" s="51" t="s">
        <v>4450</v>
      </c>
      <c r="E216" s="51">
        <v>115</v>
      </c>
      <c r="G216" t="s">
        <v>4350</v>
      </c>
      <c r="H216">
        <v>102</v>
      </c>
    </row>
    <row r="217" spans="1:8" ht="26" x14ac:dyDescent="0.35">
      <c r="A217" s="12" t="s">
        <v>844</v>
      </c>
      <c r="B217" s="46" t="s">
        <v>4479</v>
      </c>
      <c r="C217" s="46">
        <v>115</v>
      </c>
      <c r="G217">
        <v>127</v>
      </c>
      <c r="H217" t="b">
        <v>0</v>
      </c>
    </row>
    <row r="218" spans="1:8" x14ac:dyDescent="0.35">
      <c r="A218" s="12" t="s">
        <v>4239</v>
      </c>
      <c r="B218" s="46" t="s">
        <v>4479</v>
      </c>
      <c r="C218" s="46">
        <v>115</v>
      </c>
      <c r="G218">
        <v>127</v>
      </c>
      <c r="H218" t="b">
        <v>0</v>
      </c>
    </row>
    <row r="219" spans="1:8" ht="26" x14ac:dyDescent="0.35">
      <c r="A219" s="12" t="s">
        <v>860</v>
      </c>
      <c r="B219" s="44" t="s">
        <v>4480</v>
      </c>
      <c r="C219" s="44">
        <v>115</v>
      </c>
      <c r="G219">
        <v>129</v>
      </c>
      <c r="H219" t="b">
        <v>0</v>
      </c>
    </row>
    <row r="220" spans="1:8" ht="26" x14ac:dyDescent="0.35">
      <c r="A220" s="12" t="s">
        <v>851</v>
      </c>
      <c r="B220" t="s">
        <v>4480</v>
      </c>
      <c r="C220">
        <v>115</v>
      </c>
      <c r="G220">
        <v>129</v>
      </c>
      <c r="H220" t="b">
        <v>0</v>
      </c>
    </row>
    <row r="221" spans="1:8" ht="26" x14ac:dyDescent="0.35">
      <c r="A221" s="12" t="s">
        <v>869</v>
      </c>
      <c r="B221" s="44" t="s">
        <v>4480</v>
      </c>
      <c r="C221" s="44">
        <v>115</v>
      </c>
      <c r="G221">
        <v>129</v>
      </c>
      <c r="H221" t="b">
        <v>0</v>
      </c>
    </row>
    <row r="222" spans="1:8" x14ac:dyDescent="0.35">
      <c r="A222" s="12" t="s">
        <v>4196</v>
      </c>
      <c r="B222" s="45" t="s">
        <v>4481</v>
      </c>
      <c r="C222" s="45">
        <v>60</v>
      </c>
      <c r="D222" s="46" t="s">
        <v>4482</v>
      </c>
      <c r="E222" s="46">
        <v>115</v>
      </c>
      <c r="G222" t="s">
        <v>4350</v>
      </c>
      <c r="H222">
        <v>67</v>
      </c>
    </row>
    <row r="223" spans="1:8" ht="26" x14ac:dyDescent="0.35">
      <c r="A223" s="12" t="s">
        <v>535</v>
      </c>
      <c r="B223" s="37" t="s">
        <v>1722</v>
      </c>
      <c r="C223" s="37">
        <v>230</v>
      </c>
      <c r="G223">
        <v>131</v>
      </c>
      <c r="H223" t="b">
        <v>0</v>
      </c>
    </row>
    <row r="224" spans="1:8" ht="26" x14ac:dyDescent="0.35">
      <c r="A224" s="12" t="s">
        <v>986</v>
      </c>
      <c r="B224" s="37" t="s">
        <v>1722</v>
      </c>
      <c r="C224" s="37">
        <v>230</v>
      </c>
      <c r="G224">
        <v>131</v>
      </c>
      <c r="H224" t="b">
        <v>0</v>
      </c>
    </row>
    <row r="225" spans="1:8" ht="26" x14ac:dyDescent="0.35">
      <c r="A225" s="12" t="s">
        <v>4283</v>
      </c>
      <c r="B225" s="37" t="s">
        <v>1722</v>
      </c>
      <c r="C225" s="37">
        <v>230</v>
      </c>
      <c r="G225">
        <v>131</v>
      </c>
      <c r="H225" t="b">
        <v>0</v>
      </c>
    </row>
    <row r="226" spans="1:8" x14ac:dyDescent="0.35">
      <c r="A226" s="12" t="s">
        <v>215</v>
      </c>
      <c r="B226" s="37" t="s">
        <v>1722</v>
      </c>
      <c r="C226" s="37">
        <v>230</v>
      </c>
      <c r="G226">
        <v>131</v>
      </c>
      <c r="H226" t="b">
        <v>0</v>
      </c>
    </row>
    <row r="227" spans="1:8" x14ac:dyDescent="0.35">
      <c r="A227" s="12" t="s">
        <v>980</v>
      </c>
      <c r="B227" s="37" t="s">
        <v>4312</v>
      </c>
      <c r="C227" s="37">
        <v>230</v>
      </c>
      <c r="G227">
        <v>152</v>
      </c>
      <c r="H227" t="b">
        <v>0</v>
      </c>
    </row>
    <row r="228" spans="1:8" ht="26" x14ac:dyDescent="0.35">
      <c r="A228" s="12" t="s">
        <v>4288</v>
      </c>
      <c r="B228" s="37" t="s">
        <v>4483</v>
      </c>
      <c r="C228" s="37">
        <v>230</v>
      </c>
      <c r="G228">
        <v>297</v>
      </c>
      <c r="H228" t="b">
        <v>0</v>
      </c>
    </row>
    <row r="229" spans="1:8" ht="26" x14ac:dyDescent="0.35">
      <c r="A229" s="12" t="s">
        <v>1011</v>
      </c>
      <c r="B229" s="37" t="s">
        <v>4484</v>
      </c>
      <c r="C229" s="37">
        <v>230</v>
      </c>
      <c r="G229">
        <v>133</v>
      </c>
      <c r="H229" t="b">
        <v>0</v>
      </c>
    </row>
    <row r="230" spans="1:8" ht="26" x14ac:dyDescent="0.35">
      <c r="A230" s="12" t="s">
        <v>1046</v>
      </c>
      <c r="B230" s="37" t="s">
        <v>4485</v>
      </c>
      <c r="C230" s="37">
        <v>230</v>
      </c>
      <c r="G230">
        <v>135</v>
      </c>
      <c r="H230" t="b">
        <v>0</v>
      </c>
    </row>
    <row r="231" spans="1:8" ht="26" x14ac:dyDescent="0.35">
      <c r="A231" s="12" t="s">
        <v>1022</v>
      </c>
      <c r="B231" s="37" t="s">
        <v>4485</v>
      </c>
      <c r="C231" s="37">
        <v>230</v>
      </c>
      <c r="G231">
        <v>135</v>
      </c>
      <c r="H231" t="b">
        <v>0</v>
      </c>
    </row>
    <row r="232" spans="1:8" ht="26" x14ac:dyDescent="0.35">
      <c r="A232" s="12" t="s">
        <v>412</v>
      </c>
      <c r="B232" s="37" t="s">
        <v>4485</v>
      </c>
      <c r="C232" s="37">
        <v>230</v>
      </c>
      <c r="D232" s="37"/>
      <c r="G232">
        <v>135</v>
      </c>
      <c r="H232" t="b">
        <v>0</v>
      </c>
    </row>
    <row r="233" spans="1:8" ht="26" x14ac:dyDescent="0.35">
      <c r="A233" s="12" t="s">
        <v>357</v>
      </c>
      <c r="B233" s="50" t="s">
        <v>4486</v>
      </c>
      <c r="C233" s="50">
        <v>70</v>
      </c>
      <c r="D233" s="51" t="s">
        <v>4487</v>
      </c>
      <c r="E233" s="51">
        <v>115</v>
      </c>
      <c r="G233" t="s">
        <v>4350</v>
      </c>
      <c r="H233">
        <v>310</v>
      </c>
    </row>
    <row r="234" spans="1:8" ht="26" x14ac:dyDescent="0.35">
      <c r="A234" s="12" t="s">
        <v>599</v>
      </c>
      <c r="B234" s="47" t="s">
        <v>4466</v>
      </c>
      <c r="C234" s="47">
        <v>230</v>
      </c>
      <c r="G234">
        <v>136</v>
      </c>
      <c r="H234" t="b">
        <v>0</v>
      </c>
    </row>
    <row r="235" spans="1:8" ht="26" x14ac:dyDescent="0.35">
      <c r="A235" s="12" t="s">
        <v>609</v>
      </c>
      <c r="B235" s="47" t="s">
        <v>4466</v>
      </c>
      <c r="C235" s="47">
        <v>230</v>
      </c>
      <c r="G235">
        <v>136</v>
      </c>
      <c r="H235" t="b">
        <v>0</v>
      </c>
    </row>
    <row r="236" spans="1:8" x14ac:dyDescent="0.35">
      <c r="A236" s="12" t="s">
        <v>491</v>
      </c>
      <c r="B236" s="47" t="s">
        <v>4466</v>
      </c>
      <c r="C236" s="47">
        <v>230</v>
      </c>
      <c r="G236">
        <v>136</v>
      </c>
      <c r="H236" t="b">
        <v>0</v>
      </c>
    </row>
    <row r="237" spans="1:8" ht="26" x14ac:dyDescent="0.35">
      <c r="A237" s="12" t="s">
        <v>603</v>
      </c>
      <c r="B237" s="50" t="s">
        <v>4488</v>
      </c>
      <c r="C237" s="50">
        <v>230</v>
      </c>
      <c r="D237" s="46" t="s">
        <v>4363</v>
      </c>
      <c r="E237" s="46">
        <v>230</v>
      </c>
      <c r="G237" t="s">
        <v>4350</v>
      </c>
      <c r="H237">
        <v>18</v>
      </c>
    </row>
    <row r="238" spans="1:8" ht="26" x14ac:dyDescent="0.35">
      <c r="A238" s="12" t="s">
        <v>757</v>
      </c>
      <c r="B238" s="37" t="s">
        <v>4489</v>
      </c>
      <c r="C238" s="37">
        <v>115</v>
      </c>
      <c r="G238">
        <v>137</v>
      </c>
      <c r="H238" t="b">
        <v>0</v>
      </c>
    </row>
    <row r="239" spans="1:8" x14ac:dyDescent="0.35">
      <c r="A239" s="12" t="s">
        <v>119</v>
      </c>
      <c r="B239" s="37" t="s">
        <v>4489</v>
      </c>
      <c r="C239" s="37">
        <v>115</v>
      </c>
      <c r="G239">
        <v>137</v>
      </c>
      <c r="H239" t="b">
        <v>0</v>
      </c>
    </row>
    <row r="240" spans="1:8" ht="26" x14ac:dyDescent="0.35">
      <c r="A240" s="12" t="s">
        <v>828</v>
      </c>
      <c r="B240" s="37" t="s">
        <v>4489</v>
      </c>
      <c r="C240" s="37">
        <v>115</v>
      </c>
      <c r="G240">
        <v>137</v>
      </c>
      <c r="H240" t="b">
        <v>0</v>
      </c>
    </row>
    <row r="241" spans="1:8" x14ac:dyDescent="0.35">
      <c r="A241" s="12" t="s">
        <v>515</v>
      </c>
      <c r="B241" s="37" t="s">
        <v>4489</v>
      </c>
      <c r="C241" s="37">
        <v>115</v>
      </c>
      <c r="G241">
        <v>137</v>
      </c>
      <c r="H241" t="b">
        <v>0</v>
      </c>
    </row>
    <row r="242" spans="1:8" ht="26" x14ac:dyDescent="0.35">
      <c r="A242" s="12" t="s">
        <v>1052</v>
      </c>
      <c r="B242" s="37" t="s">
        <v>4490</v>
      </c>
      <c r="C242" s="37">
        <v>138</v>
      </c>
      <c r="G242">
        <v>138</v>
      </c>
      <c r="H242" t="b">
        <v>0</v>
      </c>
    </row>
    <row r="243" spans="1:8" ht="26" x14ac:dyDescent="0.35">
      <c r="A243" s="12" t="s">
        <v>771</v>
      </c>
      <c r="B243" t="s">
        <v>4385</v>
      </c>
      <c r="C243">
        <v>115</v>
      </c>
      <c r="G243">
        <v>139</v>
      </c>
      <c r="H243" t="b">
        <v>0</v>
      </c>
    </row>
    <row r="244" spans="1:8" ht="26" x14ac:dyDescent="0.35">
      <c r="A244" s="12" t="s">
        <v>819</v>
      </c>
      <c r="B244" s="37" t="s">
        <v>4491</v>
      </c>
      <c r="C244" s="37">
        <v>230</v>
      </c>
      <c r="G244">
        <v>287</v>
      </c>
      <c r="H244" t="b">
        <v>0</v>
      </c>
    </row>
    <row r="245" spans="1:8" ht="26" x14ac:dyDescent="0.35">
      <c r="A245" s="12" t="s">
        <v>1002</v>
      </c>
      <c r="B245" s="50" t="s">
        <v>4492</v>
      </c>
      <c r="C245" s="50">
        <v>230</v>
      </c>
      <c r="G245" t="s">
        <v>4350</v>
      </c>
      <c r="H245" t="b">
        <v>0</v>
      </c>
    </row>
    <row r="246" spans="1:8" x14ac:dyDescent="0.35">
      <c r="A246" s="12" t="s">
        <v>682</v>
      </c>
      <c r="B246" s="50" t="s">
        <v>4493</v>
      </c>
      <c r="C246" s="50">
        <v>115</v>
      </c>
      <c r="G246" t="s">
        <v>4350</v>
      </c>
      <c r="H246" t="b">
        <v>0</v>
      </c>
    </row>
    <row r="247" spans="1:8" ht="26" x14ac:dyDescent="0.35">
      <c r="A247" s="12" t="s">
        <v>317</v>
      </c>
      <c r="B247" s="50" t="s">
        <v>4493</v>
      </c>
      <c r="C247" s="50">
        <v>115</v>
      </c>
      <c r="G247" t="s">
        <v>4350</v>
      </c>
      <c r="H247" t="b">
        <v>0</v>
      </c>
    </row>
    <row r="248" spans="1:8" ht="26" x14ac:dyDescent="0.35">
      <c r="A248" s="12" t="s">
        <v>607</v>
      </c>
      <c r="B248" t="s">
        <v>4409</v>
      </c>
      <c r="C248">
        <v>230</v>
      </c>
      <c r="G248">
        <v>58</v>
      </c>
      <c r="H248" t="b">
        <v>0</v>
      </c>
    </row>
    <row r="249" spans="1:8" ht="26" x14ac:dyDescent="0.35">
      <c r="A249" s="12" t="s">
        <v>783</v>
      </c>
      <c r="B249" s="45" t="s">
        <v>4494</v>
      </c>
      <c r="C249" s="50">
        <v>500</v>
      </c>
      <c r="D249" t="s">
        <v>848</v>
      </c>
      <c r="E249">
        <v>500</v>
      </c>
      <c r="G249" t="s">
        <v>4350</v>
      </c>
      <c r="H249">
        <v>171</v>
      </c>
    </row>
    <row r="250" spans="1:8" ht="26" x14ac:dyDescent="0.35">
      <c r="A250" s="12" t="s">
        <v>231</v>
      </c>
      <c r="B250" s="51" t="s">
        <v>4495</v>
      </c>
      <c r="C250" s="51">
        <v>230</v>
      </c>
      <c r="G250">
        <v>148</v>
      </c>
      <c r="H250" t="b">
        <v>0</v>
      </c>
    </row>
    <row r="251" spans="1:8" x14ac:dyDescent="0.35">
      <c r="A251" s="12" t="s">
        <v>328</v>
      </c>
      <c r="B251" s="37" t="s">
        <v>4495</v>
      </c>
      <c r="C251" s="37">
        <v>230</v>
      </c>
      <c r="G251">
        <v>148</v>
      </c>
      <c r="H251" t="b">
        <v>0</v>
      </c>
    </row>
    <row r="252" spans="1:8" ht="26" x14ac:dyDescent="0.35">
      <c r="A252" s="12" t="s">
        <v>789</v>
      </c>
      <c r="B252" s="37" t="s">
        <v>4495</v>
      </c>
      <c r="C252" s="37">
        <v>230</v>
      </c>
      <c r="G252">
        <v>148</v>
      </c>
      <c r="H252" t="b">
        <v>0</v>
      </c>
    </row>
    <row r="253" spans="1:8" ht="26" x14ac:dyDescent="0.35">
      <c r="A253" s="12" t="s">
        <v>293</v>
      </c>
      <c r="B253" s="37" t="s">
        <v>4495</v>
      </c>
      <c r="C253" s="37">
        <v>230</v>
      </c>
      <c r="G253">
        <v>148</v>
      </c>
      <c r="H253" t="b">
        <v>0</v>
      </c>
    </row>
    <row r="254" spans="1:8" ht="26" x14ac:dyDescent="0.35">
      <c r="A254" s="12" t="s">
        <v>775</v>
      </c>
      <c r="B254" t="s">
        <v>4495</v>
      </c>
      <c r="C254" s="37">
        <v>500</v>
      </c>
      <c r="G254">
        <v>149</v>
      </c>
      <c r="H254" t="b">
        <v>0</v>
      </c>
    </row>
    <row r="255" spans="1:8" ht="26" x14ac:dyDescent="0.35">
      <c r="A255" s="12" t="s">
        <v>288</v>
      </c>
      <c r="B255" s="37" t="s">
        <v>4495</v>
      </c>
      <c r="C255" s="37">
        <v>230</v>
      </c>
      <c r="G255">
        <v>148</v>
      </c>
      <c r="H255" t="b">
        <v>0</v>
      </c>
    </row>
    <row r="256" spans="1:8" ht="26" x14ac:dyDescent="0.35">
      <c r="A256" s="12" t="s">
        <v>801</v>
      </c>
      <c r="B256" s="37" t="s">
        <v>4495</v>
      </c>
      <c r="C256" s="37">
        <v>230</v>
      </c>
      <c r="G256">
        <v>148</v>
      </c>
      <c r="H256" t="b">
        <v>0</v>
      </c>
    </row>
    <row r="257" spans="1:8" ht="26" x14ac:dyDescent="0.35">
      <c r="A257" s="12" t="s">
        <v>125</v>
      </c>
      <c r="B257" s="37" t="s">
        <v>4495</v>
      </c>
      <c r="C257" s="37">
        <v>230</v>
      </c>
      <c r="G257">
        <v>148</v>
      </c>
      <c r="H257" t="b">
        <v>0</v>
      </c>
    </row>
    <row r="258" spans="1:8" ht="26" x14ac:dyDescent="0.35">
      <c r="A258" s="12" t="s">
        <v>563</v>
      </c>
      <c r="B258" s="50" t="s">
        <v>4496</v>
      </c>
      <c r="C258" s="50">
        <v>138</v>
      </c>
      <c r="D258" s="51" t="s">
        <v>4349</v>
      </c>
      <c r="E258" s="51">
        <v>230</v>
      </c>
      <c r="G258" t="s">
        <v>4350</v>
      </c>
      <c r="H258">
        <v>272</v>
      </c>
    </row>
    <row r="259" spans="1:8" ht="26" x14ac:dyDescent="0.35">
      <c r="A259" s="12" t="s">
        <v>330</v>
      </c>
      <c r="B259" s="37" t="s">
        <v>4394</v>
      </c>
      <c r="C259" s="37">
        <v>115</v>
      </c>
      <c r="G259">
        <v>150</v>
      </c>
      <c r="H259" t="b">
        <v>0</v>
      </c>
    </row>
    <row r="260" spans="1:8" ht="26" x14ac:dyDescent="0.35">
      <c r="A260" s="12" t="s">
        <v>89</v>
      </c>
      <c r="B260" s="37" t="s">
        <v>4394</v>
      </c>
      <c r="C260" s="37">
        <v>115</v>
      </c>
      <c r="G260">
        <v>150</v>
      </c>
      <c r="H260" t="b">
        <v>0</v>
      </c>
    </row>
    <row r="261" spans="1:8" ht="26" x14ac:dyDescent="0.35">
      <c r="A261" s="12" t="s">
        <v>689</v>
      </c>
      <c r="B261" s="47" t="s">
        <v>4394</v>
      </c>
      <c r="C261" s="47">
        <v>115</v>
      </c>
      <c r="G261">
        <v>150</v>
      </c>
      <c r="H261" t="b">
        <v>0</v>
      </c>
    </row>
    <row r="262" spans="1:8" ht="26" x14ac:dyDescent="0.35">
      <c r="A262" s="12" t="s">
        <v>385</v>
      </c>
      <c r="B262" s="47" t="s">
        <v>4394</v>
      </c>
      <c r="C262" s="47">
        <v>115</v>
      </c>
      <c r="G262">
        <v>150</v>
      </c>
      <c r="H262" t="b">
        <v>0</v>
      </c>
    </row>
    <row r="263" spans="1:8" ht="26" x14ac:dyDescent="0.35">
      <c r="A263" s="12" t="s">
        <v>1110</v>
      </c>
      <c r="B263" s="46" t="s">
        <v>4497</v>
      </c>
      <c r="C263" s="46">
        <v>230</v>
      </c>
      <c r="G263">
        <v>271</v>
      </c>
      <c r="H263" t="b">
        <v>0</v>
      </c>
    </row>
    <row r="264" spans="1:8" x14ac:dyDescent="0.35">
      <c r="A264" s="12" t="s">
        <v>992</v>
      </c>
      <c r="B264" s="37" t="s">
        <v>4312</v>
      </c>
      <c r="C264" s="37">
        <v>500</v>
      </c>
      <c r="G264">
        <v>151</v>
      </c>
      <c r="H264" t="b">
        <v>0</v>
      </c>
    </row>
    <row r="265" spans="1:8" x14ac:dyDescent="0.35">
      <c r="A265" s="12" t="s">
        <v>984</v>
      </c>
      <c r="B265" t="s">
        <v>4498</v>
      </c>
      <c r="C265">
        <v>230</v>
      </c>
      <c r="G265">
        <v>211</v>
      </c>
      <c r="H265" t="b">
        <v>0</v>
      </c>
    </row>
    <row r="266" spans="1:8" ht="26" x14ac:dyDescent="0.35">
      <c r="A266" s="12" t="s">
        <v>542</v>
      </c>
      <c r="B266" t="s">
        <v>4499</v>
      </c>
      <c r="C266" s="37">
        <v>230</v>
      </c>
      <c r="G266">
        <v>156</v>
      </c>
      <c r="H266" t="b">
        <v>0</v>
      </c>
    </row>
    <row r="267" spans="1:8" x14ac:dyDescent="0.35">
      <c r="A267" s="12" t="s">
        <v>709</v>
      </c>
      <c r="B267" s="37" t="s">
        <v>4500</v>
      </c>
      <c r="C267" s="37">
        <v>115</v>
      </c>
      <c r="G267">
        <v>157</v>
      </c>
      <c r="H267" t="b">
        <v>0</v>
      </c>
    </row>
    <row r="268" spans="1:8" x14ac:dyDescent="0.35">
      <c r="A268" s="12" t="s">
        <v>388</v>
      </c>
      <c r="B268" s="37" t="s">
        <v>4500</v>
      </c>
      <c r="C268" s="37">
        <v>115</v>
      </c>
      <c r="G268">
        <v>157</v>
      </c>
      <c r="H268" t="b">
        <v>0</v>
      </c>
    </row>
    <row r="269" spans="1:8" x14ac:dyDescent="0.35">
      <c r="A269" s="12" t="s">
        <v>4222</v>
      </c>
      <c r="B269" t="s">
        <v>4501</v>
      </c>
      <c r="C269">
        <v>230</v>
      </c>
      <c r="G269">
        <v>159</v>
      </c>
      <c r="H269" t="b">
        <v>0</v>
      </c>
    </row>
    <row r="270" spans="1:8" ht="26" x14ac:dyDescent="0.35">
      <c r="A270" s="12" t="s">
        <v>185</v>
      </c>
      <c r="B270" s="37" t="s">
        <v>4502</v>
      </c>
      <c r="C270" s="37">
        <v>115</v>
      </c>
      <c r="G270">
        <v>53</v>
      </c>
      <c r="H270" t="b">
        <v>0</v>
      </c>
    </row>
    <row r="271" spans="1:8" ht="26" x14ac:dyDescent="0.35">
      <c r="A271" s="12" t="s">
        <v>773</v>
      </c>
      <c r="B271" s="37" t="s">
        <v>4503</v>
      </c>
      <c r="C271" s="37">
        <v>115</v>
      </c>
      <c r="G271">
        <v>164</v>
      </c>
      <c r="H271" t="b">
        <v>0</v>
      </c>
    </row>
    <row r="272" spans="1:8" ht="26" x14ac:dyDescent="0.35">
      <c r="A272" s="12" t="s">
        <v>1474</v>
      </c>
      <c r="B272" s="37" t="s">
        <v>4503</v>
      </c>
      <c r="C272" s="37">
        <v>115</v>
      </c>
      <c r="G272">
        <v>164</v>
      </c>
      <c r="H272" t="b">
        <v>0</v>
      </c>
    </row>
    <row r="273" spans="1:8" ht="26" x14ac:dyDescent="0.35">
      <c r="A273" s="12" t="s">
        <v>502</v>
      </c>
      <c r="B273" s="50" t="s">
        <v>4504</v>
      </c>
      <c r="C273" s="50">
        <v>70</v>
      </c>
      <c r="D273" s="51" t="s">
        <v>4495</v>
      </c>
      <c r="E273" s="51">
        <v>230</v>
      </c>
      <c r="G273" t="s">
        <v>4350</v>
      </c>
      <c r="H273">
        <v>148</v>
      </c>
    </row>
    <row r="274" spans="1:8" x14ac:dyDescent="0.35">
      <c r="A274" s="12" t="s">
        <v>4116</v>
      </c>
      <c r="B274" s="37" t="s">
        <v>4378</v>
      </c>
      <c r="C274" s="37">
        <v>115</v>
      </c>
      <c r="G274">
        <v>166</v>
      </c>
      <c r="H274" t="b">
        <v>0</v>
      </c>
    </row>
    <row r="275" spans="1:8" x14ac:dyDescent="0.35">
      <c r="A275" s="12" t="s">
        <v>341</v>
      </c>
      <c r="B275" s="37" t="s">
        <v>4378</v>
      </c>
      <c r="C275" s="37">
        <v>230</v>
      </c>
      <c r="G275">
        <v>167</v>
      </c>
      <c r="H275" t="b">
        <v>0</v>
      </c>
    </row>
    <row r="276" spans="1:8" x14ac:dyDescent="0.35">
      <c r="A276" s="12" t="s">
        <v>1024</v>
      </c>
      <c r="B276" s="47" t="s">
        <v>4378</v>
      </c>
      <c r="C276" s="47">
        <v>230</v>
      </c>
      <c r="G276">
        <v>167</v>
      </c>
      <c r="H276" t="b">
        <v>0</v>
      </c>
    </row>
    <row r="277" spans="1:8" x14ac:dyDescent="0.35">
      <c r="A277" s="12" t="s">
        <v>506</v>
      </c>
      <c r="B277" s="37" t="s">
        <v>4378</v>
      </c>
      <c r="C277" s="37">
        <v>230</v>
      </c>
      <c r="G277">
        <v>167</v>
      </c>
      <c r="H277" t="b">
        <v>0</v>
      </c>
    </row>
    <row r="278" spans="1:8" x14ac:dyDescent="0.35">
      <c r="A278" s="12" t="s">
        <v>324</v>
      </c>
      <c r="B278" s="47" t="s">
        <v>4505</v>
      </c>
      <c r="C278" s="47">
        <v>230</v>
      </c>
      <c r="G278">
        <v>169</v>
      </c>
      <c r="H278" t="b">
        <v>0</v>
      </c>
    </row>
    <row r="279" spans="1:8" ht="26" x14ac:dyDescent="0.35">
      <c r="A279" s="12" t="s">
        <v>390</v>
      </c>
      <c r="B279" s="37" t="s">
        <v>4505</v>
      </c>
      <c r="C279" s="37">
        <v>230</v>
      </c>
      <c r="G279">
        <v>169</v>
      </c>
      <c r="H279" t="b">
        <v>0</v>
      </c>
    </row>
    <row r="280" spans="1:8" x14ac:dyDescent="0.35">
      <c r="A280" s="12" t="s">
        <v>848</v>
      </c>
      <c r="B280" s="37" t="s">
        <v>848</v>
      </c>
      <c r="C280" s="37">
        <v>115</v>
      </c>
      <c r="G280">
        <v>172</v>
      </c>
      <c r="H280" t="b">
        <v>0</v>
      </c>
    </row>
    <row r="281" spans="1:8" ht="26" x14ac:dyDescent="0.35">
      <c r="A281" s="12" t="s">
        <v>239</v>
      </c>
      <c r="B281" s="50" t="s">
        <v>4506</v>
      </c>
      <c r="C281" s="50">
        <v>230</v>
      </c>
      <c r="D281" t="s">
        <v>848</v>
      </c>
      <c r="E281">
        <v>230</v>
      </c>
      <c r="G281" t="s">
        <v>4350</v>
      </c>
      <c r="H281">
        <v>170</v>
      </c>
    </row>
    <row r="282" spans="1:8" ht="26" x14ac:dyDescent="0.35">
      <c r="A282" s="12" t="s">
        <v>297</v>
      </c>
      <c r="B282" s="37" t="s">
        <v>848</v>
      </c>
      <c r="C282" s="37">
        <v>115</v>
      </c>
      <c r="G282">
        <v>172</v>
      </c>
      <c r="H282" t="b">
        <v>0</v>
      </c>
    </row>
    <row r="283" spans="1:8" ht="26" x14ac:dyDescent="0.35">
      <c r="A283" s="12" t="s">
        <v>853</v>
      </c>
      <c r="B283" s="37" t="s">
        <v>848</v>
      </c>
      <c r="C283" s="37">
        <v>230</v>
      </c>
      <c r="G283">
        <v>170</v>
      </c>
      <c r="H283" t="b">
        <v>0</v>
      </c>
    </row>
    <row r="284" spans="1:8" ht="26" x14ac:dyDescent="0.35">
      <c r="A284" s="12" t="s">
        <v>517</v>
      </c>
      <c r="B284" s="37" t="s">
        <v>848</v>
      </c>
      <c r="C284" s="37">
        <v>230</v>
      </c>
      <c r="G284">
        <v>170</v>
      </c>
      <c r="H284" t="b">
        <v>0</v>
      </c>
    </row>
    <row r="285" spans="1:8" ht="26" x14ac:dyDescent="0.35">
      <c r="A285" s="12" t="s">
        <v>407</v>
      </c>
      <c r="B285" s="37" t="s">
        <v>848</v>
      </c>
      <c r="C285" s="37">
        <v>500</v>
      </c>
      <c r="G285">
        <v>171</v>
      </c>
      <c r="H285" t="b">
        <v>0</v>
      </c>
    </row>
    <row r="286" spans="1:8" ht="26" x14ac:dyDescent="0.35">
      <c r="A286" s="12" t="s">
        <v>134</v>
      </c>
      <c r="B286" s="50" t="s">
        <v>4506</v>
      </c>
      <c r="C286" s="50">
        <v>230</v>
      </c>
      <c r="D286" t="s">
        <v>848</v>
      </c>
      <c r="E286">
        <v>230</v>
      </c>
      <c r="G286" t="s">
        <v>4350</v>
      </c>
      <c r="H286">
        <v>170</v>
      </c>
    </row>
    <row r="287" spans="1:8" ht="26" x14ac:dyDescent="0.35">
      <c r="A287" s="12" t="s">
        <v>403</v>
      </c>
      <c r="B287" s="37" t="s">
        <v>4507</v>
      </c>
      <c r="C287" s="37">
        <v>115</v>
      </c>
      <c r="G287">
        <v>234</v>
      </c>
      <c r="H287" t="b">
        <v>0</v>
      </c>
    </row>
    <row r="288" spans="1:8" ht="26" x14ac:dyDescent="0.35">
      <c r="A288" s="12" t="s">
        <v>883</v>
      </c>
      <c r="B288" s="50" t="s">
        <v>4506</v>
      </c>
      <c r="C288" s="50">
        <v>230</v>
      </c>
      <c r="D288" t="s">
        <v>848</v>
      </c>
      <c r="E288">
        <v>230</v>
      </c>
      <c r="G288" t="s">
        <v>4350</v>
      </c>
      <c r="H288">
        <v>170</v>
      </c>
    </row>
    <row r="289" spans="1:8" x14ac:dyDescent="0.35">
      <c r="A289" s="12" t="s">
        <v>1117</v>
      </c>
      <c r="B289" s="47" t="s">
        <v>4472</v>
      </c>
      <c r="C289" s="47">
        <v>230</v>
      </c>
      <c r="G289">
        <v>174</v>
      </c>
      <c r="H289" t="b">
        <v>0</v>
      </c>
    </row>
    <row r="290" spans="1:8" ht="26" x14ac:dyDescent="0.35">
      <c r="A290" s="12" t="s">
        <v>719</v>
      </c>
      <c r="B290" s="50" t="s">
        <v>4508</v>
      </c>
      <c r="C290" s="50">
        <v>60</v>
      </c>
      <c r="D290" s="46" t="s">
        <v>4500</v>
      </c>
      <c r="E290" s="46">
        <v>115</v>
      </c>
      <c r="G290" t="s">
        <v>4350</v>
      </c>
      <c r="H290">
        <v>157</v>
      </c>
    </row>
    <row r="291" spans="1:8" x14ac:dyDescent="0.35">
      <c r="A291" s="12" t="s">
        <v>1469</v>
      </c>
      <c r="B291" s="50" t="s">
        <v>4509</v>
      </c>
      <c r="C291" s="50">
        <v>115</v>
      </c>
      <c r="D291" s="37"/>
      <c r="E291" s="37"/>
      <c r="G291" t="s">
        <v>4350</v>
      </c>
      <c r="H291" t="b">
        <v>0</v>
      </c>
    </row>
    <row r="292" spans="1:8" x14ac:dyDescent="0.35">
      <c r="A292" s="12" t="s">
        <v>394</v>
      </c>
      <c r="B292" s="50" t="s">
        <v>4509</v>
      </c>
      <c r="C292" s="50">
        <v>115</v>
      </c>
      <c r="D292" s="37"/>
      <c r="E292" s="37"/>
      <c r="G292" t="s">
        <v>4350</v>
      </c>
      <c r="H292" t="b">
        <v>0</v>
      </c>
    </row>
    <row r="293" spans="1:8" ht="26" x14ac:dyDescent="0.35">
      <c r="A293" s="12" t="s">
        <v>4290</v>
      </c>
      <c r="B293" s="37" t="s">
        <v>4383</v>
      </c>
      <c r="C293" s="37">
        <v>230</v>
      </c>
      <c r="G293">
        <v>37</v>
      </c>
      <c r="H293" t="b">
        <v>0</v>
      </c>
    </row>
    <row r="294" spans="1:8" ht="26" x14ac:dyDescent="0.35">
      <c r="A294" s="12" t="s">
        <v>1004</v>
      </c>
      <c r="B294" s="37" t="s">
        <v>4510</v>
      </c>
      <c r="C294" s="37">
        <v>230</v>
      </c>
      <c r="G294">
        <v>176</v>
      </c>
      <c r="H294" t="b">
        <v>0</v>
      </c>
    </row>
    <row r="295" spans="1:8" ht="26" x14ac:dyDescent="0.35">
      <c r="A295" s="12" t="s">
        <v>532</v>
      </c>
      <c r="B295" s="37" t="s">
        <v>4510</v>
      </c>
      <c r="C295" s="37">
        <v>230</v>
      </c>
      <c r="G295">
        <v>176</v>
      </c>
      <c r="H295" t="b">
        <v>0</v>
      </c>
    </row>
    <row r="296" spans="1:8" ht="26" x14ac:dyDescent="0.35">
      <c r="A296" s="12" t="s">
        <v>934</v>
      </c>
      <c r="B296" s="50" t="s">
        <v>4511</v>
      </c>
      <c r="C296" s="50">
        <v>220</v>
      </c>
      <c r="D296" s="46" t="s">
        <v>4410</v>
      </c>
      <c r="E296" s="46">
        <v>230</v>
      </c>
      <c r="G296" t="s">
        <v>4350</v>
      </c>
      <c r="H296">
        <v>62</v>
      </c>
    </row>
    <row r="297" spans="1:8" ht="26" x14ac:dyDescent="0.35">
      <c r="A297" s="12" t="s">
        <v>3793</v>
      </c>
      <c r="B297" s="50" t="s">
        <v>4512</v>
      </c>
      <c r="C297" s="50">
        <v>69</v>
      </c>
      <c r="D297" s="51" t="s">
        <v>4349</v>
      </c>
      <c r="E297" s="51">
        <v>138</v>
      </c>
      <c r="G297" t="s">
        <v>4350</v>
      </c>
      <c r="H297">
        <v>273</v>
      </c>
    </row>
    <row r="298" spans="1:8" ht="26" x14ac:dyDescent="0.35">
      <c r="A298" s="12" t="s">
        <v>1048</v>
      </c>
      <c r="B298" s="37" t="s">
        <v>4513</v>
      </c>
      <c r="C298" s="37">
        <v>500</v>
      </c>
      <c r="G298">
        <v>179</v>
      </c>
      <c r="H298" t="b">
        <v>0</v>
      </c>
    </row>
    <row r="299" spans="1:8" ht="26" x14ac:dyDescent="0.35">
      <c r="A299" s="12" t="s">
        <v>368</v>
      </c>
      <c r="B299" s="37" t="s">
        <v>4513</v>
      </c>
      <c r="C299" s="37">
        <v>500</v>
      </c>
      <c r="G299">
        <v>179</v>
      </c>
      <c r="H299" t="b">
        <v>0</v>
      </c>
    </row>
    <row r="300" spans="1:8" ht="26" x14ac:dyDescent="0.35">
      <c r="A300" s="12" t="s">
        <v>699</v>
      </c>
      <c r="B300" s="50" t="s">
        <v>4514</v>
      </c>
      <c r="C300" s="50">
        <v>230</v>
      </c>
      <c r="D300" s="46" t="s">
        <v>4394</v>
      </c>
      <c r="E300" s="46">
        <v>115</v>
      </c>
      <c r="G300" t="s">
        <v>4350</v>
      </c>
      <c r="H300">
        <v>150</v>
      </c>
    </row>
    <row r="301" spans="1:8" ht="26" x14ac:dyDescent="0.35">
      <c r="A301" s="12" t="s">
        <v>418</v>
      </c>
      <c r="B301" s="37" t="s">
        <v>4515</v>
      </c>
      <c r="C301" s="37">
        <v>230</v>
      </c>
      <c r="G301">
        <v>180</v>
      </c>
      <c r="H301" t="b">
        <v>0</v>
      </c>
    </row>
    <row r="302" spans="1:8" ht="26" x14ac:dyDescent="0.35">
      <c r="A302" s="12" t="s">
        <v>752</v>
      </c>
      <c r="B302" s="37" t="s">
        <v>4516</v>
      </c>
      <c r="C302" s="37">
        <v>230</v>
      </c>
      <c r="G302">
        <v>181</v>
      </c>
      <c r="H302" t="b">
        <v>0</v>
      </c>
    </row>
    <row r="303" spans="1:8" ht="26" x14ac:dyDescent="0.35">
      <c r="A303" s="12" t="s">
        <v>4125</v>
      </c>
      <c r="B303" s="37" t="s">
        <v>4516</v>
      </c>
      <c r="C303" s="37">
        <v>230</v>
      </c>
      <c r="G303">
        <v>181</v>
      </c>
      <c r="H303" t="b">
        <v>0</v>
      </c>
    </row>
    <row r="304" spans="1:8" x14ac:dyDescent="0.35">
      <c r="A304" s="12" t="s">
        <v>586</v>
      </c>
      <c r="B304" s="37" t="s">
        <v>4516</v>
      </c>
      <c r="C304" s="37">
        <v>230</v>
      </c>
      <c r="G304">
        <v>181</v>
      </c>
      <c r="H304" t="b">
        <v>0</v>
      </c>
    </row>
    <row r="305" spans="1:8" ht="26" x14ac:dyDescent="0.35">
      <c r="A305" s="12" t="s">
        <v>885</v>
      </c>
      <c r="B305" s="37" t="s">
        <v>4516</v>
      </c>
      <c r="C305" s="37">
        <v>230</v>
      </c>
      <c r="G305">
        <v>181</v>
      </c>
      <c r="H305" t="b">
        <v>0</v>
      </c>
    </row>
    <row r="306" spans="1:8" ht="26" x14ac:dyDescent="0.35">
      <c r="A306" s="12" t="s">
        <v>504</v>
      </c>
      <c r="B306" s="37" t="s">
        <v>4516</v>
      </c>
      <c r="C306" s="37">
        <v>230</v>
      </c>
      <c r="G306">
        <v>181</v>
      </c>
      <c r="H306" t="b">
        <v>0</v>
      </c>
    </row>
    <row r="307" spans="1:8" ht="26" x14ac:dyDescent="0.35">
      <c r="A307" s="12" t="s">
        <v>511</v>
      </c>
      <c r="B307" s="37" t="s">
        <v>4516</v>
      </c>
      <c r="C307" s="37">
        <v>230</v>
      </c>
      <c r="G307">
        <v>181</v>
      </c>
      <c r="H307" t="b">
        <v>0</v>
      </c>
    </row>
    <row r="308" spans="1:8" ht="26" x14ac:dyDescent="0.35">
      <c r="A308" s="12" t="s">
        <v>1487</v>
      </c>
      <c r="B308" s="47" t="s">
        <v>4401</v>
      </c>
      <c r="C308" s="47">
        <v>230</v>
      </c>
      <c r="G308">
        <v>184</v>
      </c>
      <c r="H308" t="b">
        <v>0</v>
      </c>
    </row>
    <row r="309" spans="1:8" ht="26" x14ac:dyDescent="0.35">
      <c r="A309" s="12" t="s">
        <v>691</v>
      </c>
      <c r="B309" s="37" t="s">
        <v>4401</v>
      </c>
      <c r="C309" s="37">
        <v>500</v>
      </c>
      <c r="G309">
        <v>183</v>
      </c>
      <c r="H309" t="b">
        <v>0</v>
      </c>
    </row>
    <row r="310" spans="1:8" ht="26" x14ac:dyDescent="0.35">
      <c r="A310" s="12" t="s">
        <v>381</v>
      </c>
      <c r="B310" s="37" t="s">
        <v>4401</v>
      </c>
      <c r="C310" s="37">
        <v>500</v>
      </c>
      <c r="G310">
        <v>183</v>
      </c>
      <c r="H310" t="b">
        <v>0</v>
      </c>
    </row>
    <row r="311" spans="1:8" ht="26" x14ac:dyDescent="0.35">
      <c r="A311" s="12" t="s">
        <v>198</v>
      </c>
      <c r="B311" s="37" t="s">
        <v>4440</v>
      </c>
      <c r="C311" s="37">
        <v>230</v>
      </c>
      <c r="G311">
        <v>185</v>
      </c>
      <c r="H311" t="b">
        <v>0</v>
      </c>
    </row>
    <row r="312" spans="1:8" ht="26" x14ac:dyDescent="0.35">
      <c r="A312" s="12" t="s">
        <v>958</v>
      </c>
      <c r="B312" s="50" t="s">
        <v>4517</v>
      </c>
      <c r="C312" s="50">
        <v>66</v>
      </c>
      <c r="G312" t="s">
        <v>4350</v>
      </c>
      <c r="H312" t="b">
        <v>0</v>
      </c>
    </row>
    <row r="313" spans="1:8" ht="38.5" x14ac:dyDescent="0.35">
      <c r="A313" s="12" t="s">
        <v>4079</v>
      </c>
      <c r="B313" s="37" t="s">
        <v>4394</v>
      </c>
      <c r="C313" s="37">
        <v>115</v>
      </c>
      <c r="G313">
        <v>150</v>
      </c>
      <c r="H313" t="b">
        <v>0</v>
      </c>
    </row>
    <row r="314" spans="1:8" ht="51" x14ac:dyDescent="0.35">
      <c r="A314" s="12" t="s">
        <v>4518</v>
      </c>
      <c r="B314" s="37" t="s">
        <v>4370</v>
      </c>
      <c r="C314" s="37">
        <v>115</v>
      </c>
      <c r="G314">
        <v>71</v>
      </c>
      <c r="H314" t="b">
        <v>0</v>
      </c>
    </row>
    <row r="315" spans="1:8" ht="26" x14ac:dyDescent="0.35">
      <c r="A315" s="12" t="s">
        <v>728</v>
      </c>
      <c r="B315" s="50" t="s">
        <v>4415</v>
      </c>
      <c r="C315" s="50">
        <v>230</v>
      </c>
      <c r="D315" s="46" t="s">
        <v>4394</v>
      </c>
      <c r="E315" s="46">
        <v>115</v>
      </c>
      <c r="G315" t="s">
        <v>4350</v>
      </c>
      <c r="H315">
        <v>150</v>
      </c>
    </row>
    <row r="316" spans="1:8" ht="26" x14ac:dyDescent="0.35">
      <c r="A316" s="12" t="s">
        <v>1090</v>
      </c>
      <c r="B316" s="50" t="s">
        <v>4519</v>
      </c>
      <c r="C316" s="50">
        <v>500</v>
      </c>
      <c r="D316" t="s">
        <v>4468</v>
      </c>
      <c r="E316">
        <v>500</v>
      </c>
      <c r="G316" t="s">
        <v>4350</v>
      </c>
      <c r="H316">
        <v>113</v>
      </c>
    </row>
    <row r="317" spans="1:8" x14ac:dyDescent="0.35">
      <c r="A317" s="12" t="s">
        <v>674</v>
      </c>
      <c r="B317" s="50" t="s">
        <v>4520</v>
      </c>
      <c r="C317" s="50">
        <v>115</v>
      </c>
      <c r="D317" s="46" t="s">
        <v>4521</v>
      </c>
      <c r="E317" s="46">
        <v>115</v>
      </c>
      <c r="G317" t="s">
        <v>4350</v>
      </c>
      <c r="H317">
        <v>233</v>
      </c>
    </row>
    <row r="318" spans="1:8" ht="38.5" x14ac:dyDescent="0.35">
      <c r="A318" s="12" t="s">
        <v>583</v>
      </c>
      <c r="B318" s="50" t="s">
        <v>4520</v>
      </c>
      <c r="C318" s="50">
        <v>115</v>
      </c>
      <c r="D318" s="51" t="s">
        <v>4521</v>
      </c>
      <c r="E318" s="51">
        <v>115</v>
      </c>
      <c r="G318" t="s">
        <v>4350</v>
      </c>
      <c r="H318">
        <v>233</v>
      </c>
    </row>
    <row r="319" spans="1:8" ht="26" x14ac:dyDescent="0.35">
      <c r="A319" s="12" t="s">
        <v>726</v>
      </c>
      <c r="B319" s="45" t="s">
        <v>4522</v>
      </c>
      <c r="C319" s="45">
        <v>115</v>
      </c>
      <c r="D319" s="45" t="s">
        <v>4523</v>
      </c>
      <c r="E319" s="45">
        <v>115</v>
      </c>
      <c r="G319" t="s">
        <v>4350</v>
      </c>
      <c r="H319" t="s">
        <v>4350</v>
      </c>
    </row>
    <row r="320" spans="1:8" ht="26" x14ac:dyDescent="0.35">
      <c r="A320" s="12" t="s">
        <v>579</v>
      </c>
      <c r="B320" s="45" t="s">
        <v>4524</v>
      </c>
      <c r="C320" s="45">
        <v>69</v>
      </c>
      <c r="D320" s="51" t="s">
        <v>4354</v>
      </c>
      <c r="E320" s="51">
        <v>230</v>
      </c>
      <c r="G320" t="s">
        <v>4350</v>
      </c>
      <c r="H320">
        <v>246</v>
      </c>
    </row>
    <row r="321" spans="1:8" ht="26" x14ac:dyDescent="0.35">
      <c r="A321" s="12" t="s">
        <v>4525</v>
      </c>
      <c r="B321" s="45" t="s">
        <v>4524</v>
      </c>
      <c r="C321" s="45">
        <v>69</v>
      </c>
      <c r="D321" s="51" t="s">
        <v>4354</v>
      </c>
      <c r="E321" s="51">
        <v>230</v>
      </c>
      <c r="G321" t="s">
        <v>4350</v>
      </c>
      <c r="H321">
        <v>246</v>
      </c>
    </row>
    <row r="322" spans="1:8" ht="26" x14ac:dyDescent="0.35">
      <c r="A322" s="12" t="s">
        <v>4185</v>
      </c>
      <c r="B322" s="45" t="s">
        <v>4526</v>
      </c>
      <c r="C322" s="45">
        <v>69</v>
      </c>
      <c r="D322" s="51" t="s">
        <v>4354</v>
      </c>
      <c r="E322" s="51">
        <v>230</v>
      </c>
      <c r="G322" t="s">
        <v>4350</v>
      </c>
      <c r="H322">
        <v>246</v>
      </c>
    </row>
    <row r="323" spans="1:8" ht="26" x14ac:dyDescent="0.35">
      <c r="A323" s="12" t="s">
        <v>4129</v>
      </c>
      <c r="B323" s="53" t="s">
        <v>4527</v>
      </c>
      <c r="C323" s="50">
        <v>70</v>
      </c>
      <c r="D323" s="51" t="s">
        <v>4479</v>
      </c>
      <c r="E323" s="51">
        <v>115</v>
      </c>
      <c r="G323" t="s">
        <v>4350</v>
      </c>
      <c r="H323">
        <v>127</v>
      </c>
    </row>
    <row r="324" spans="1:8" x14ac:dyDescent="0.35">
      <c r="A324" s="12" t="s">
        <v>893</v>
      </c>
      <c r="B324" t="s">
        <v>4528</v>
      </c>
      <c r="C324" s="37">
        <v>115</v>
      </c>
      <c r="G324">
        <v>192</v>
      </c>
      <c r="H324" t="b">
        <v>0</v>
      </c>
    </row>
    <row r="325" spans="1:8" ht="26" x14ac:dyDescent="0.35">
      <c r="A325" s="12" t="s">
        <v>841</v>
      </c>
      <c r="B325" t="s">
        <v>4332</v>
      </c>
      <c r="C325" s="37">
        <v>115</v>
      </c>
      <c r="G325">
        <v>3</v>
      </c>
      <c r="H325" t="b">
        <v>0</v>
      </c>
    </row>
    <row r="326" spans="1:8" ht="26" x14ac:dyDescent="0.35">
      <c r="A326" s="12" t="s">
        <v>319</v>
      </c>
      <c r="B326" s="37" t="s">
        <v>4528</v>
      </c>
      <c r="C326" s="37">
        <v>115</v>
      </c>
      <c r="G326">
        <v>192</v>
      </c>
      <c r="H326" t="b">
        <v>0</v>
      </c>
    </row>
    <row r="327" spans="1:8" ht="26" x14ac:dyDescent="0.35">
      <c r="A327" s="12" t="s">
        <v>4529</v>
      </c>
      <c r="B327" s="37" t="s">
        <v>4367</v>
      </c>
      <c r="C327" s="37">
        <v>230</v>
      </c>
      <c r="G327">
        <v>195</v>
      </c>
      <c r="H327" t="b">
        <v>0</v>
      </c>
    </row>
    <row r="328" spans="1:8" ht="26" x14ac:dyDescent="0.35">
      <c r="A328" s="12" t="s">
        <v>3175</v>
      </c>
      <c r="B328" s="37" t="s">
        <v>4367</v>
      </c>
      <c r="C328" s="37">
        <v>230</v>
      </c>
      <c r="G328">
        <v>195</v>
      </c>
      <c r="H328" t="b">
        <v>0</v>
      </c>
    </row>
    <row r="329" spans="1:8" ht="26" x14ac:dyDescent="0.35">
      <c r="A329" s="12" t="s">
        <v>205</v>
      </c>
      <c r="B329" s="37" t="s">
        <v>4367</v>
      </c>
      <c r="C329" s="37">
        <v>230</v>
      </c>
      <c r="G329">
        <v>195</v>
      </c>
      <c r="H329" t="b">
        <v>0</v>
      </c>
    </row>
    <row r="330" spans="1:8" x14ac:dyDescent="0.35">
      <c r="A330" s="12" t="s">
        <v>151</v>
      </c>
      <c r="B330" s="50" t="s">
        <v>4530</v>
      </c>
      <c r="C330" s="50">
        <v>69</v>
      </c>
      <c r="D330" s="51" t="s">
        <v>4367</v>
      </c>
      <c r="E330" s="51">
        <v>230</v>
      </c>
      <c r="G330" t="s">
        <v>4350</v>
      </c>
      <c r="H330">
        <v>195</v>
      </c>
    </row>
    <row r="331" spans="1:8" x14ac:dyDescent="0.35">
      <c r="A331" s="12" t="s">
        <v>4531</v>
      </c>
      <c r="B331" s="50" t="s">
        <v>4530</v>
      </c>
      <c r="C331" s="50">
        <v>69</v>
      </c>
      <c r="D331" s="51" t="s">
        <v>4367</v>
      </c>
      <c r="E331" s="51">
        <v>230</v>
      </c>
      <c r="G331" t="s">
        <v>4350</v>
      </c>
      <c r="H331">
        <v>195</v>
      </c>
    </row>
    <row r="332" spans="1:8" ht="26" x14ac:dyDescent="0.35">
      <c r="A332" s="12" t="s">
        <v>655</v>
      </c>
      <c r="B332" s="44" t="s">
        <v>4532</v>
      </c>
      <c r="C332" s="47">
        <v>230</v>
      </c>
      <c r="G332">
        <v>199</v>
      </c>
      <c r="H332" t="b">
        <v>0</v>
      </c>
    </row>
    <row r="333" spans="1:8" ht="26" x14ac:dyDescent="0.35">
      <c r="A333" s="12" t="s">
        <v>4533</v>
      </c>
      <c r="B333" s="37" t="s">
        <v>4534</v>
      </c>
      <c r="C333" s="37">
        <v>230</v>
      </c>
      <c r="G333">
        <v>201</v>
      </c>
      <c r="H333" t="b">
        <v>0</v>
      </c>
    </row>
    <row r="334" spans="1:8" ht="26" x14ac:dyDescent="0.35">
      <c r="A334" s="12" t="s">
        <v>4229</v>
      </c>
      <c r="B334" t="s">
        <v>4535</v>
      </c>
      <c r="C334" s="37">
        <v>230</v>
      </c>
      <c r="G334">
        <v>203</v>
      </c>
      <c r="H334" t="b">
        <v>0</v>
      </c>
    </row>
    <row r="335" spans="1:8" ht="26" x14ac:dyDescent="0.35">
      <c r="A335" s="12" t="s">
        <v>3545</v>
      </c>
      <c r="B335" t="s">
        <v>4535</v>
      </c>
      <c r="C335" s="37">
        <v>115</v>
      </c>
      <c r="G335">
        <v>202</v>
      </c>
      <c r="H335" t="b">
        <v>0</v>
      </c>
    </row>
    <row r="336" spans="1:8" ht="26" x14ac:dyDescent="0.35">
      <c r="A336" s="12" t="s">
        <v>3961</v>
      </c>
      <c r="B336" t="s">
        <v>4535</v>
      </c>
      <c r="C336" s="37">
        <v>230</v>
      </c>
      <c r="G336">
        <v>203</v>
      </c>
      <c r="H336" t="b">
        <v>0</v>
      </c>
    </row>
    <row r="337" spans="1:8" ht="26" x14ac:dyDescent="0.35">
      <c r="A337" s="12" t="s">
        <v>346</v>
      </c>
      <c r="B337" s="37" t="s">
        <v>4535</v>
      </c>
      <c r="C337" s="37">
        <v>230</v>
      </c>
      <c r="G337">
        <v>203</v>
      </c>
      <c r="H337" t="b">
        <v>0</v>
      </c>
    </row>
    <row r="338" spans="1:8" ht="26" x14ac:dyDescent="0.35">
      <c r="A338" s="12" t="s">
        <v>940</v>
      </c>
      <c r="B338" s="37" t="s">
        <v>4598</v>
      </c>
      <c r="C338" s="37">
        <v>230</v>
      </c>
      <c r="G338">
        <v>302</v>
      </c>
      <c r="H338" t="b">
        <v>0</v>
      </c>
    </row>
    <row r="339" spans="1:8" ht="26" x14ac:dyDescent="0.35">
      <c r="A339" s="12" t="s">
        <v>4267</v>
      </c>
      <c r="B339" s="37" t="s">
        <v>4536</v>
      </c>
      <c r="C339" s="37">
        <v>230</v>
      </c>
      <c r="G339">
        <v>205</v>
      </c>
      <c r="H339" t="b">
        <v>0</v>
      </c>
    </row>
    <row r="340" spans="1:8" ht="26" x14ac:dyDescent="0.35">
      <c r="A340" s="12" t="s">
        <v>271</v>
      </c>
      <c r="B340" s="37" t="s">
        <v>4536</v>
      </c>
      <c r="C340" s="37">
        <v>230</v>
      </c>
      <c r="G340">
        <v>205</v>
      </c>
      <c r="H340" t="b">
        <v>0</v>
      </c>
    </row>
    <row r="341" spans="1:8" x14ac:dyDescent="0.35">
      <c r="A341" s="12" t="s">
        <v>644</v>
      </c>
      <c r="B341" s="51" t="s">
        <v>4448</v>
      </c>
      <c r="C341" s="51">
        <v>115</v>
      </c>
      <c r="G341">
        <v>207</v>
      </c>
      <c r="H341" t="b">
        <v>0</v>
      </c>
    </row>
    <row r="342" spans="1:8" x14ac:dyDescent="0.35">
      <c r="A342" s="12" t="s">
        <v>697</v>
      </c>
      <c r="B342" s="50" t="s">
        <v>4537</v>
      </c>
      <c r="C342" s="50">
        <v>115</v>
      </c>
      <c r="D342" s="46" t="s">
        <v>4505</v>
      </c>
      <c r="E342" s="46">
        <v>230</v>
      </c>
      <c r="G342" t="s">
        <v>4350</v>
      </c>
      <c r="H342">
        <v>169</v>
      </c>
    </row>
    <row r="343" spans="1:8" x14ac:dyDescent="0.35">
      <c r="A343" s="12" t="s">
        <v>988</v>
      </c>
      <c r="B343" t="s">
        <v>4498</v>
      </c>
      <c r="C343">
        <v>230</v>
      </c>
      <c r="G343">
        <v>211</v>
      </c>
      <c r="H343" t="b">
        <v>0</v>
      </c>
    </row>
    <row r="344" spans="1:8" ht="26" x14ac:dyDescent="0.35">
      <c r="A344" s="12" t="s">
        <v>642</v>
      </c>
      <c r="B344" t="s">
        <v>4538</v>
      </c>
      <c r="C344">
        <v>230</v>
      </c>
      <c r="G344">
        <v>51</v>
      </c>
      <c r="H344" t="b">
        <v>0</v>
      </c>
    </row>
    <row r="345" spans="1:8" ht="26" x14ac:dyDescent="0.35">
      <c r="A345" s="12" t="s">
        <v>179</v>
      </c>
      <c r="B345" s="51" t="s">
        <v>4539</v>
      </c>
      <c r="C345" s="51">
        <v>230</v>
      </c>
      <c r="G345">
        <v>241</v>
      </c>
      <c r="H345" t="b">
        <v>0</v>
      </c>
    </row>
    <row r="346" spans="1:8" x14ac:dyDescent="0.35">
      <c r="A346" s="12" t="s">
        <v>734</v>
      </c>
      <c r="B346" s="37" t="s">
        <v>4540</v>
      </c>
      <c r="C346" s="37">
        <v>230</v>
      </c>
      <c r="G346">
        <v>214</v>
      </c>
      <c r="H346" t="b">
        <v>0</v>
      </c>
    </row>
    <row r="347" spans="1:8" ht="26" x14ac:dyDescent="0.35">
      <c r="A347" s="12" t="s">
        <v>657</v>
      </c>
      <c r="B347" s="47" t="s">
        <v>4541</v>
      </c>
      <c r="C347" s="47">
        <v>230</v>
      </c>
      <c r="G347">
        <v>213</v>
      </c>
      <c r="H347" t="b">
        <v>0</v>
      </c>
    </row>
    <row r="348" spans="1:8" ht="26" x14ac:dyDescent="0.35">
      <c r="A348" s="12" t="s">
        <v>661</v>
      </c>
      <c r="B348" s="37" t="s">
        <v>4541</v>
      </c>
      <c r="C348" s="37">
        <v>230</v>
      </c>
      <c r="G348">
        <v>213</v>
      </c>
      <c r="H348" t="b">
        <v>0</v>
      </c>
    </row>
    <row r="349" spans="1:8" ht="26" x14ac:dyDescent="0.35">
      <c r="A349" s="12" t="s">
        <v>495</v>
      </c>
      <c r="B349" s="37" t="s">
        <v>4541</v>
      </c>
      <c r="C349" s="37">
        <v>230</v>
      </c>
      <c r="G349">
        <v>213</v>
      </c>
      <c r="H349" t="b">
        <v>0</v>
      </c>
    </row>
    <row r="350" spans="1:8" ht="26" x14ac:dyDescent="0.35">
      <c r="A350" s="12" t="s">
        <v>1471</v>
      </c>
      <c r="B350" s="37" t="s">
        <v>4541</v>
      </c>
      <c r="C350" s="37">
        <v>230</v>
      </c>
      <c r="G350">
        <v>213</v>
      </c>
      <c r="H350" t="b">
        <v>0</v>
      </c>
    </row>
    <row r="351" spans="1:8" ht="26" x14ac:dyDescent="0.35">
      <c r="A351" s="12" t="s">
        <v>670</v>
      </c>
      <c r="B351" s="44" t="s">
        <v>4541</v>
      </c>
      <c r="C351" s="44">
        <v>230</v>
      </c>
      <c r="G351">
        <v>213</v>
      </c>
      <c r="H351" t="b">
        <v>0</v>
      </c>
    </row>
    <row r="352" spans="1:8" ht="26" x14ac:dyDescent="0.35">
      <c r="A352" s="12" t="s">
        <v>663</v>
      </c>
      <c r="B352" t="s">
        <v>4542</v>
      </c>
      <c r="C352" s="37">
        <v>230</v>
      </c>
      <c r="G352">
        <v>282</v>
      </c>
      <c r="H352" t="b">
        <v>0</v>
      </c>
    </row>
    <row r="353" spans="1:8" ht="26" x14ac:dyDescent="0.35">
      <c r="A353" s="12" t="s">
        <v>469</v>
      </c>
      <c r="B353" s="50" t="s">
        <v>4543</v>
      </c>
      <c r="C353" s="50">
        <v>69</v>
      </c>
      <c r="D353" s="51" t="s">
        <v>4544</v>
      </c>
      <c r="E353" s="51">
        <v>230</v>
      </c>
      <c r="G353" t="s">
        <v>4350</v>
      </c>
      <c r="H353">
        <v>190</v>
      </c>
    </row>
    <row r="354" spans="1:8" ht="26" x14ac:dyDescent="0.35">
      <c r="A354" s="12" t="s">
        <v>464</v>
      </c>
      <c r="B354" s="50" t="s">
        <v>4545</v>
      </c>
      <c r="C354" s="50">
        <v>69</v>
      </c>
      <c r="D354" s="51" t="s">
        <v>4349</v>
      </c>
      <c r="E354" s="51">
        <v>138</v>
      </c>
      <c r="G354" t="s">
        <v>4350</v>
      </c>
      <c r="H354">
        <v>273</v>
      </c>
    </row>
    <row r="355" spans="1:8" ht="26" x14ac:dyDescent="0.35">
      <c r="A355" s="12" t="s">
        <v>67</v>
      </c>
      <c r="B355" s="37" t="s">
        <v>4546</v>
      </c>
      <c r="C355" s="37">
        <v>500</v>
      </c>
      <c r="G355">
        <v>140</v>
      </c>
      <c r="H355" t="b">
        <v>0</v>
      </c>
    </row>
    <row r="356" spans="1:8" ht="26" x14ac:dyDescent="0.35">
      <c r="A356" s="12" t="s">
        <v>797</v>
      </c>
      <c r="B356" t="s">
        <v>4547</v>
      </c>
      <c r="C356">
        <v>230</v>
      </c>
      <c r="G356">
        <v>221</v>
      </c>
      <c r="H356" t="b">
        <v>0</v>
      </c>
    </row>
    <row r="357" spans="1:8" ht="26" x14ac:dyDescent="0.35">
      <c r="A357" s="12" t="s">
        <v>237</v>
      </c>
      <c r="B357" s="37" t="s">
        <v>4407</v>
      </c>
      <c r="C357" s="37">
        <v>230</v>
      </c>
      <c r="D357" s="37"/>
      <c r="E357" s="37"/>
      <c r="G357">
        <v>307</v>
      </c>
      <c r="H357" t="b">
        <v>0</v>
      </c>
    </row>
    <row r="358" spans="1:8" ht="26" x14ac:dyDescent="0.35">
      <c r="A358" s="12" t="s">
        <v>4297</v>
      </c>
      <c r="B358" s="45" t="s">
        <v>4548</v>
      </c>
      <c r="C358" s="45">
        <v>138</v>
      </c>
      <c r="D358" s="46" t="s">
        <v>4549</v>
      </c>
      <c r="E358" s="46">
        <v>138</v>
      </c>
      <c r="G358" t="s">
        <v>4350</v>
      </c>
      <c r="H358" t="s">
        <v>4350</v>
      </c>
    </row>
    <row r="359" spans="1:8" ht="26" x14ac:dyDescent="0.35">
      <c r="A359" s="12" t="s">
        <v>686</v>
      </c>
      <c r="B359" s="50" t="s">
        <v>4550</v>
      </c>
      <c r="C359" s="50">
        <v>230</v>
      </c>
      <c r="D359" s="44" t="s">
        <v>4359</v>
      </c>
      <c r="E359" s="44">
        <v>230</v>
      </c>
      <c r="G359" t="s">
        <v>4350</v>
      </c>
      <c r="H359">
        <v>14</v>
      </c>
    </row>
    <row r="360" spans="1:8" x14ac:dyDescent="0.35">
      <c r="A360" s="12" t="s">
        <v>965</v>
      </c>
      <c r="B360" t="s">
        <v>4551</v>
      </c>
      <c r="C360">
        <v>230</v>
      </c>
      <c r="G360">
        <v>225</v>
      </c>
      <c r="H360" t="b">
        <v>0</v>
      </c>
    </row>
    <row r="361" spans="1:8" x14ac:dyDescent="0.35">
      <c r="A361" s="12" t="s">
        <v>944</v>
      </c>
      <c r="B361" t="s">
        <v>4551</v>
      </c>
      <c r="C361">
        <v>230</v>
      </c>
      <c r="G361">
        <v>225</v>
      </c>
      <c r="H361" t="b">
        <v>0</v>
      </c>
    </row>
    <row r="362" spans="1:8" x14ac:dyDescent="0.35">
      <c r="A362" s="12" t="s">
        <v>4016</v>
      </c>
      <c r="B362" t="s">
        <v>4551</v>
      </c>
      <c r="C362">
        <v>230</v>
      </c>
      <c r="G362">
        <v>225</v>
      </c>
      <c r="H362" t="b">
        <v>0</v>
      </c>
    </row>
    <row r="363" spans="1:8" x14ac:dyDescent="0.35">
      <c r="A363" s="12" t="s">
        <v>255</v>
      </c>
      <c r="B363" s="37" t="s">
        <v>4417</v>
      </c>
      <c r="C363" s="37">
        <v>230</v>
      </c>
      <c r="G363">
        <v>227</v>
      </c>
      <c r="H363" t="b">
        <v>0</v>
      </c>
    </row>
    <row r="364" spans="1:8" x14ac:dyDescent="0.35">
      <c r="A364" s="12" t="s">
        <v>1356</v>
      </c>
      <c r="B364" s="37" t="s">
        <v>4417</v>
      </c>
      <c r="C364" s="37">
        <v>230</v>
      </c>
      <c r="G364">
        <v>227</v>
      </c>
      <c r="H364" t="b">
        <v>0</v>
      </c>
    </row>
    <row r="365" spans="1:8" ht="26" x14ac:dyDescent="0.35">
      <c r="A365" s="12" t="s">
        <v>918</v>
      </c>
      <c r="B365" s="37" t="s">
        <v>4417</v>
      </c>
      <c r="C365" s="37">
        <v>230</v>
      </c>
      <c r="G365">
        <v>227</v>
      </c>
      <c r="H365" t="b">
        <v>0</v>
      </c>
    </row>
    <row r="366" spans="1:8" ht="26" x14ac:dyDescent="0.35">
      <c r="A366" s="12" t="s">
        <v>94</v>
      </c>
      <c r="B366" s="37" t="s">
        <v>4417</v>
      </c>
      <c r="C366" s="37">
        <v>230</v>
      </c>
      <c r="G366">
        <v>227</v>
      </c>
      <c r="H366" t="b">
        <v>0</v>
      </c>
    </row>
    <row r="367" spans="1:8" ht="26" x14ac:dyDescent="0.35">
      <c r="A367" s="12" t="s">
        <v>923</v>
      </c>
      <c r="B367" s="37" t="s">
        <v>4417</v>
      </c>
      <c r="C367" s="37">
        <v>230</v>
      </c>
      <c r="G367">
        <v>227</v>
      </c>
      <c r="H367" t="b">
        <v>0</v>
      </c>
    </row>
    <row r="368" spans="1:8" ht="26" x14ac:dyDescent="0.35">
      <c r="A368" s="12" t="s">
        <v>76</v>
      </c>
      <c r="B368" s="37" t="s">
        <v>4417</v>
      </c>
      <c r="C368" s="37">
        <v>230</v>
      </c>
      <c r="G368">
        <v>227</v>
      </c>
      <c r="H368" t="b">
        <v>0</v>
      </c>
    </row>
    <row r="369" spans="1:8" ht="26" x14ac:dyDescent="0.35">
      <c r="A369" s="12" t="s">
        <v>926</v>
      </c>
      <c r="B369" s="37" t="s">
        <v>4417</v>
      </c>
      <c r="C369" s="37">
        <v>500</v>
      </c>
      <c r="G369">
        <v>226</v>
      </c>
      <c r="H369" t="b">
        <v>0</v>
      </c>
    </row>
    <row r="370" spans="1:8" ht="26" x14ac:dyDescent="0.35">
      <c r="A370" s="12" t="s">
        <v>431</v>
      </c>
      <c r="B370" s="37" t="s">
        <v>4417</v>
      </c>
      <c r="C370" s="37">
        <v>500</v>
      </c>
      <c r="G370">
        <v>226</v>
      </c>
      <c r="H370" t="b">
        <v>0</v>
      </c>
    </row>
    <row r="371" spans="1:8" ht="26" x14ac:dyDescent="0.35">
      <c r="A371" s="12" t="s">
        <v>1006</v>
      </c>
      <c r="B371" s="37" t="s">
        <v>4552</v>
      </c>
      <c r="C371" s="37">
        <v>230</v>
      </c>
      <c r="G371">
        <v>235</v>
      </c>
      <c r="H371" t="b">
        <v>0</v>
      </c>
    </row>
    <row r="372" spans="1:8" ht="26" x14ac:dyDescent="0.35">
      <c r="A372" s="12" t="s">
        <v>3229</v>
      </c>
      <c r="B372" s="37" t="s">
        <v>4552</v>
      </c>
      <c r="C372" s="37">
        <v>230</v>
      </c>
      <c r="D372" s="37"/>
      <c r="G372">
        <v>235</v>
      </c>
      <c r="H372" t="b">
        <v>0</v>
      </c>
    </row>
    <row r="373" spans="1:8" ht="26" x14ac:dyDescent="0.35">
      <c r="A373" s="12" t="s">
        <v>623</v>
      </c>
      <c r="B373" s="44" t="s">
        <v>4352</v>
      </c>
      <c r="C373" s="44">
        <v>230</v>
      </c>
      <c r="G373">
        <v>236</v>
      </c>
      <c r="H373" t="b">
        <v>0</v>
      </c>
    </row>
    <row r="374" spans="1:8" ht="38.5" x14ac:dyDescent="0.35">
      <c r="A374" s="12" t="s">
        <v>4198</v>
      </c>
      <c r="B374" t="s">
        <v>4352</v>
      </c>
      <c r="C374">
        <v>230</v>
      </c>
      <c r="D374" t="s">
        <v>4443</v>
      </c>
      <c r="E374">
        <v>230</v>
      </c>
      <c r="G374">
        <v>236</v>
      </c>
      <c r="H374" t="s">
        <v>4350</v>
      </c>
    </row>
    <row r="375" spans="1:8" x14ac:dyDescent="0.35">
      <c r="A375" s="12" t="s">
        <v>392</v>
      </c>
      <c r="B375" s="37" t="s">
        <v>4553</v>
      </c>
      <c r="C375" s="37">
        <v>115</v>
      </c>
      <c r="G375">
        <v>237</v>
      </c>
      <c r="H375" t="b">
        <v>0</v>
      </c>
    </row>
    <row r="376" spans="1:8" ht="26" x14ac:dyDescent="0.35">
      <c r="A376" s="12" t="s">
        <v>366</v>
      </c>
      <c r="B376" s="37" t="s">
        <v>4554</v>
      </c>
      <c r="C376" s="37">
        <v>115</v>
      </c>
      <c r="G376">
        <v>239</v>
      </c>
      <c r="H376" t="b">
        <v>0</v>
      </c>
    </row>
    <row r="377" spans="1:8" ht="26" x14ac:dyDescent="0.35">
      <c r="A377" s="12" t="s">
        <v>308</v>
      </c>
      <c r="B377" s="37" t="s">
        <v>4554</v>
      </c>
      <c r="C377" s="37">
        <v>115</v>
      </c>
      <c r="G377">
        <v>239</v>
      </c>
      <c r="H377" t="b">
        <v>0</v>
      </c>
    </row>
    <row r="378" spans="1:8" ht="26" x14ac:dyDescent="0.35">
      <c r="A378" s="12" t="s">
        <v>480</v>
      </c>
      <c r="B378" s="37" t="s">
        <v>4539</v>
      </c>
      <c r="C378" s="37">
        <v>230</v>
      </c>
      <c r="G378">
        <v>241</v>
      </c>
      <c r="H378" t="b">
        <v>0</v>
      </c>
    </row>
    <row r="379" spans="1:8" ht="26" x14ac:dyDescent="0.35">
      <c r="A379" s="12" t="s">
        <v>3938</v>
      </c>
      <c r="B379" s="37" t="s">
        <v>4539</v>
      </c>
      <c r="C379" s="37">
        <v>500</v>
      </c>
      <c r="G379">
        <v>242</v>
      </c>
      <c r="H379" t="b">
        <v>0</v>
      </c>
    </row>
    <row r="380" spans="1:8" ht="26" x14ac:dyDescent="0.35">
      <c r="A380" s="12" t="s">
        <v>1120</v>
      </c>
      <c r="B380" s="50" t="s">
        <v>4555</v>
      </c>
      <c r="C380" s="50">
        <v>69</v>
      </c>
      <c r="D380" s="46" t="s">
        <v>4472</v>
      </c>
      <c r="E380" s="46">
        <v>230</v>
      </c>
      <c r="G380" t="s">
        <v>4350</v>
      </c>
      <c r="H380">
        <v>174</v>
      </c>
    </row>
    <row r="381" spans="1:8" ht="26" x14ac:dyDescent="0.35">
      <c r="A381" s="12" t="s">
        <v>4216</v>
      </c>
      <c r="B381" s="50" t="s">
        <v>4400</v>
      </c>
      <c r="C381" s="50">
        <v>115</v>
      </c>
      <c r="G381" t="s">
        <v>4350</v>
      </c>
      <c r="H381" t="b">
        <v>0</v>
      </c>
    </row>
    <row r="382" spans="1:8" x14ac:dyDescent="0.35">
      <c r="A382" s="12" t="s">
        <v>921</v>
      </c>
      <c r="B382" s="37" t="s">
        <v>4556</v>
      </c>
      <c r="C382" s="37">
        <v>230</v>
      </c>
      <c r="G382">
        <v>244</v>
      </c>
      <c r="H382" t="b">
        <v>0</v>
      </c>
    </row>
    <row r="383" spans="1:8" ht="26" x14ac:dyDescent="0.35">
      <c r="A383" s="12" t="s">
        <v>1113</v>
      </c>
      <c r="B383" t="s">
        <v>4354</v>
      </c>
      <c r="C383">
        <v>230</v>
      </c>
      <c r="G383">
        <v>246</v>
      </c>
      <c r="H383" t="b">
        <v>0</v>
      </c>
    </row>
    <row r="384" spans="1:8" ht="26" x14ac:dyDescent="0.35">
      <c r="A384" s="12" t="s">
        <v>759</v>
      </c>
      <c r="B384" t="s">
        <v>4557</v>
      </c>
      <c r="C384">
        <v>115</v>
      </c>
      <c r="G384">
        <v>249</v>
      </c>
      <c r="H384" t="b">
        <v>0</v>
      </c>
    </row>
    <row r="385" spans="1:8" ht="26" x14ac:dyDescent="0.35">
      <c r="A385" s="12" t="s">
        <v>4558</v>
      </c>
      <c r="B385" s="46" t="s">
        <v>4495</v>
      </c>
      <c r="C385" s="46">
        <v>230</v>
      </c>
      <c r="G385">
        <v>148</v>
      </c>
      <c r="H385" t="b">
        <v>0</v>
      </c>
    </row>
    <row r="386" spans="1:8" ht="26" x14ac:dyDescent="0.35">
      <c r="A386" s="12" t="s">
        <v>616</v>
      </c>
      <c r="B386" s="46" t="s">
        <v>4559</v>
      </c>
      <c r="C386" s="46">
        <v>115</v>
      </c>
      <c r="G386">
        <v>16</v>
      </c>
      <c r="H386" t="b">
        <v>0</v>
      </c>
    </row>
    <row r="387" spans="1:8" ht="26" x14ac:dyDescent="0.35">
      <c r="A387" s="12" t="s">
        <v>651</v>
      </c>
      <c r="B387" s="45" t="s">
        <v>4560</v>
      </c>
      <c r="C387" s="45">
        <v>115</v>
      </c>
      <c r="G387" t="s">
        <v>4350</v>
      </c>
      <c r="H387" t="b">
        <v>0</v>
      </c>
    </row>
    <row r="388" spans="1:8" ht="26" x14ac:dyDescent="0.35">
      <c r="A388" s="12" t="s">
        <v>273</v>
      </c>
      <c r="B388" s="37" t="s">
        <v>4424</v>
      </c>
      <c r="C388" s="37">
        <v>230</v>
      </c>
      <c r="G388">
        <v>76</v>
      </c>
      <c r="H388" t="b">
        <v>0</v>
      </c>
    </row>
    <row r="389" spans="1:8" ht="26" x14ac:dyDescent="0.35">
      <c r="A389" s="12" t="s">
        <v>1050</v>
      </c>
      <c r="B389" s="37" t="s">
        <v>4424</v>
      </c>
      <c r="C389" s="37">
        <v>230</v>
      </c>
      <c r="G389">
        <v>76</v>
      </c>
      <c r="H389" t="b">
        <v>0</v>
      </c>
    </row>
    <row r="390" spans="1:8" ht="26" x14ac:dyDescent="0.35">
      <c r="A390" s="12" t="s">
        <v>653</v>
      </c>
      <c r="B390" t="s">
        <v>4561</v>
      </c>
      <c r="C390">
        <v>115</v>
      </c>
      <c r="G390">
        <v>254</v>
      </c>
      <c r="H390" t="b">
        <v>0</v>
      </c>
    </row>
    <row r="391" spans="1:8" x14ac:dyDescent="0.35">
      <c r="A391" s="12" t="s">
        <v>744</v>
      </c>
      <c r="B391" t="s">
        <v>4561</v>
      </c>
      <c r="C391">
        <v>115</v>
      </c>
      <c r="G391">
        <v>254</v>
      </c>
      <c r="H391" t="b">
        <v>0</v>
      </c>
    </row>
    <row r="392" spans="1:8" x14ac:dyDescent="0.35">
      <c r="A392" s="12" t="s">
        <v>1092</v>
      </c>
      <c r="B392" s="45" t="s">
        <v>4562</v>
      </c>
      <c r="C392" s="45">
        <v>69</v>
      </c>
      <c r="D392" s="46" t="s">
        <v>4349</v>
      </c>
      <c r="E392" s="46">
        <v>230</v>
      </c>
      <c r="G392" t="s">
        <v>4350</v>
      </c>
      <c r="H392">
        <v>272</v>
      </c>
    </row>
    <row r="393" spans="1:8" ht="26" x14ac:dyDescent="0.35">
      <c r="A393" s="12" t="s">
        <v>834</v>
      </c>
      <c r="B393" t="s">
        <v>4563</v>
      </c>
      <c r="C393">
        <v>115</v>
      </c>
      <c r="G393">
        <v>255</v>
      </c>
      <c r="H393" t="b">
        <v>0</v>
      </c>
    </row>
    <row r="394" spans="1:8" ht="26" x14ac:dyDescent="0.35">
      <c r="A394" s="12" t="s">
        <v>1043</v>
      </c>
      <c r="B394" t="s">
        <v>4564</v>
      </c>
      <c r="C394">
        <v>230</v>
      </c>
      <c r="G394">
        <v>257</v>
      </c>
      <c r="H394" t="b">
        <v>0</v>
      </c>
    </row>
    <row r="395" spans="1:8" ht="26" x14ac:dyDescent="0.35">
      <c r="A395" s="12" t="s">
        <v>838</v>
      </c>
      <c r="B395" t="s">
        <v>4565</v>
      </c>
      <c r="C395">
        <v>115</v>
      </c>
      <c r="G395">
        <v>258</v>
      </c>
      <c r="H395" t="b">
        <v>0</v>
      </c>
    </row>
    <row r="396" spans="1:8" ht="26" x14ac:dyDescent="0.35">
      <c r="A396" s="12" t="s">
        <v>466</v>
      </c>
      <c r="B396" s="37" t="s">
        <v>4566</v>
      </c>
      <c r="C396" s="37">
        <v>230</v>
      </c>
      <c r="G396">
        <v>260</v>
      </c>
      <c r="H396" t="b">
        <v>0</v>
      </c>
    </row>
    <row r="397" spans="1:8" ht="26" x14ac:dyDescent="0.35">
      <c r="A397" s="12" t="s">
        <v>4567</v>
      </c>
      <c r="B397" s="37" t="s">
        <v>4566</v>
      </c>
      <c r="C397" s="37">
        <v>230</v>
      </c>
      <c r="G397">
        <v>260</v>
      </c>
      <c r="H397" t="b">
        <v>0</v>
      </c>
    </row>
    <row r="398" spans="1:8" ht="26" x14ac:dyDescent="0.35">
      <c r="A398" s="12" t="s">
        <v>4114</v>
      </c>
      <c r="B398" s="37" t="s">
        <v>4568</v>
      </c>
      <c r="C398" s="37">
        <v>115</v>
      </c>
      <c r="G398">
        <v>261</v>
      </c>
      <c r="H398" t="b">
        <v>0</v>
      </c>
    </row>
    <row r="399" spans="1:8" ht="26" x14ac:dyDescent="0.35">
      <c r="A399" s="12" t="s">
        <v>277</v>
      </c>
      <c r="B399" t="s">
        <v>4569</v>
      </c>
      <c r="C399" s="37">
        <v>230</v>
      </c>
      <c r="G399">
        <v>262</v>
      </c>
      <c r="H399" t="b">
        <v>0</v>
      </c>
    </row>
    <row r="400" spans="1:8" ht="38.5" x14ac:dyDescent="0.35">
      <c r="A400" s="12" t="s">
        <v>724</v>
      </c>
      <c r="B400" s="51" t="s">
        <v>4521</v>
      </c>
      <c r="C400" s="51">
        <v>115</v>
      </c>
      <c r="G400">
        <v>233</v>
      </c>
      <c r="H400" t="b">
        <v>0</v>
      </c>
    </row>
    <row r="401" spans="1:8" ht="26" x14ac:dyDescent="0.35">
      <c r="A401" s="12" t="s">
        <v>891</v>
      </c>
      <c r="B401" s="37" t="s">
        <v>4570</v>
      </c>
      <c r="C401" s="37">
        <v>230</v>
      </c>
      <c r="G401">
        <v>264</v>
      </c>
      <c r="H401" t="b">
        <v>0</v>
      </c>
    </row>
    <row r="402" spans="1:8" ht="26" x14ac:dyDescent="0.35">
      <c r="A402" s="12" t="s">
        <v>969</v>
      </c>
      <c r="B402" t="s">
        <v>4571</v>
      </c>
      <c r="C402">
        <v>230</v>
      </c>
      <c r="G402">
        <v>266</v>
      </c>
      <c r="H402" t="b">
        <v>0</v>
      </c>
    </row>
    <row r="403" spans="1:8" ht="26" x14ac:dyDescent="0.35">
      <c r="A403" s="12" t="s">
        <v>4572</v>
      </c>
      <c r="B403" t="s">
        <v>4497</v>
      </c>
      <c r="C403">
        <v>230</v>
      </c>
      <c r="G403">
        <v>271</v>
      </c>
      <c r="H403" t="b">
        <v>0</v>
      </c>
    </row>
    <row r="404" spans="1:8" ht="26" x14ac:dyDescent="0.35">
      <c r="A404" s="12" t="s">
        <v>1097</v>
      </c>
      <c r="B404" t="s">
        <v>4497</v>
      </c>
      <c r="C404">
        <v>230</v>
      </c>
      <c r="G404">
        <v>271</v>
      </c>
      <c r="H404" t="b">
        <v>0</v>
      </c>
    </row>
    <row r="405" spans="1:8" ht="26" x14ac:dyDescent="0.35">
      <c r="A405" s="12" t="s">
        <v>312</v>
      </c>
      <c r="B405" s="50" t="s">
        <v>4573</v>
      </c>
      <c r="C405" s="50">
        <v>500</v>
      </c>
      <c r="D405" s="51" t="s">
        <v>4574</v>
      </c>
      <c r="E405" s="46">
        <v>500</v>
      </c>
      <c r="G405" t="s">
        <v>4350</v>
      </c>
      <c r="H405">
        <v>189</v>
      </c>
    </row>
    <row r="406" spans="1:8" ht="26" x14ac:dyDescent="0.35">
      <c r="A406" s="12" t="s">
        <v>4575</v>
      </c>
      <c r="B406" s="50" t="s">
        <v>4573</v>
      </c>
      <c r="C406" s="50">
        <v>500</v>
      </c>
      <c r="D406" s="51" t="s">
        <v>4574</v>
      </c>
      <c r="E406" s="46">
        <v>500</v>
      </c>
      <c r="G406" t="s">
        <v>4350</v>
      </c>
      <c r="H406">
        <v>189</v>
      </c>
    </row>
    <row r="407" spans="1:8" ht="26" x14ac:dyDescent="0.35">
      <c r="A407" s="12" t="s">
        <v>471</v>
      </c>
      <c r="B407" s="37" t="s">
        <v>4349</v>
      </c>
      <c r="C407" s="37">
        <v>138</v>
      </c>
      <c r="G407">
        <v>273</v>
      </c>
      <c r="H407" t="b">
        <v>0</v>
      </c>
    </row>
    <row r="408" spans="1:8" ht="26" x14ac:dyDescent="0.35">
      <c r="A408" s="12" t="s">
        <v>4305</v>
      </c>
      <c r="B408" t="s">
        <v>4349</v>
      </c>
      <c r="C408">
        <v>230</v>
      </c>
      <c r="G408">
        <v>272</v>
      </c>
      <c r="H408" t="b">
        <v>0</v>
      </c>
    </row>
    <row r="409" spans="1:8" x14ac:dyDescent="0.35">
      <c r="A409" s="12" t="s">
        <v>1039</v>
      </c>
      <c r="B409" t="s">
        <v>4576</v>
      </c>
      <c r="C409">
        <v>230</v>
      </c>
      <c r="G409">
        <v>274</v>
      </c>
      <c r="H409" t="b">
        <v>0</v>
      </c>
    </row>
    <row r="410" spans="1:8" ht="26" x14ac:dyDescent="0.35">
      <c r="A410" s="12" t="s">
        <v>846</v>
      </c>
      <c r="B410" s="37" t="s">
        <v>4577</v>
      </c>
      <c r="C410" s="37">
        <v>115</v>
      </c>
      <c r="G410">
        <v>263</v>
      </c>
      <c r="H410" t="b">
        <v>0</v>
      </c>
    </row>
    <row r="411" spans="1:8" ht="26" x14ac:dyDescent="0.35">
      <c r="A411" s="12" t="s">
        <v>626</v>
      </c>
      <c r="B411" s="37" t="s">
        <v>4578</v>
      </c>
      <c r="C411" s="37">
        <v>115</v>
      </c>
      <c r="G411">
        <v>275</v>
      </c>
      <c r="H411" t="b">
        <v>0</v>
      </c>
    </row>
    <row r="412" spans="1:8" ht="26" x14ac:dyDescent="0.35">
      <c r="A412" s="12" t="s">
        <v>4063</v>
      </c>
      <c r="B412" s="37" t="s">
        <v>4578</v>
      </c>
      <c r="C412" s="37">
        <v>115</v>
      </c>
      <c r="G412">
        <v>275</v>
      </c>
      <c r="H412" t="b">
        <v>0</v>
      </c>
    </row>
    <row r="413" spans="1:8" ht="26" x14ac:dyDescent="0.35">
      <c r="A413" s="12" t="s">
        <v>632</v>
      </c>
      <c r="B413" s="37" t="s">
        <v>4352</v>
      </c>
      <c r="C413">
        <v>230</v>
      </c>
      <c r="G413">
        <v>236</v>
      </c>
      <c r="H413" t="b">
        <v>0</v>
      </c>
    </row>
    <row r="414" spans="1:8" x14ac:dyDescent="0.35">
      <c r="A414" s="12" t="s">
        <v>449</v>
      </c>
      <c r="B414" s="47" t="s">
        <v>4549</v>
      </c>
      <c r="C414" s="47">
        <v>230</v>
      </c>
      <c r="G414">
        <v>277</v>
      </c>
      <c r="H414" t="b">
        <v>0</v>
      </c>
    </row>
    <row r="415" spans="1:8" x14ac:dyDescent="0.35">
      <c r="A415" s="12" t="s">
        <v>1087</v>
      </c>
      <c r="B415" t="s">
        <v>4549</v>
      </c>
      <c r="C415">
        <v>230</v>
      </c>
      <c r="G415">
        <v>277</v>
      </c>
      <c r="H415" t="b">
        <v>0</v>
      </c>
    </row>
    <row r="416" spans="1:8" ht="26" x14ac:dyDescent="0.35">
      <c r="A416" s="12" t="s">
        <v>672</v>
      </c>
      <c r="B416" s="45" t="s">
        <v>4579</v>
      </c>
      <c r="C416" s="45">
        <v>230</v>
      </c>
      <c r="D416" s="46" t="s">
        <v>4380</v>
      </c>
      <c r="E416" s="46">
        <v>230</v>
      </c>
      <c r="G416" t="s">
        <v>4350</v>
      </c>
      <c r="H416">
        <v>33</v>
      </c>
    </row>
    <row r="417" spans="1:8" ht="26" x14ac:dyDescent="0.35">
      <c r="A417" s="12" t="s">
        <v>830</v>
      </c>
      <c r="B417" t="s">
        <v>4580</v>
      </c>
      <c r="C417">
        <v>230</v>
      </c>
      <c r="G417">
        <v>280</v>
      </c>
      <c r="H417" t="b">
        <v>0</v>
      </c>
    </row>
    <row r="418" spans="1:8" x14ac:dyDescent="0.35">
      <c r="A418" s="12" t="s">
        <v>249</v>
      </c>
      <c r="B418" s="37" t="s">
        <v>4542</v>
      </c>
      <c r="C418" s="37">
        <v>230</v>
      </c>
      <c r="G418">
        <v>282</v>
      </c>
      <c r="H418" t="b">
        <v>0</v>
      </c>
    </row>
    <row r="419" spans="1:8" x14ac:dyDescent="0.35">
      <c r="A419" s="12" t="s">
        <v>730</v>
      </c>
      <c r="B419" s="37" t="s">
        <v>4542</v>
      </c>
      <c r="C419" s="37">
        <v>230</v>
      </c>
      <c r="G419">
        <v>282</v>
      </c>
      <c r="H419" t="b">
        <v>0</v>
      </c>
    </row>
    <row r="420" spans="1:8" x14ac:dyDescent="0.35">
      <c r="A420" s="12" t="s">
        <v>247</v>
      </c>
      <c r="B420" s="37" t="s">
        <v>4542</v>
      </c>
      <c r="C420" s="37">
        <v>230</v>
      </c>
      <c r="G420">
        <v>282</v>
      </c>
      <c r="H420" t="b">
        <v>0</v>
      </c>
    </row>
    <row r="421" spans="1:8" x14ac:dyDescent="0.35">
      <c r="A421" s="12" t="s">
        <v>493</v>
      </c>
      <c r="B421" s="37" t="s">
        <v>4542</v>
      </c>
      <c r="C421" s="37">
        <v>500</v>
      </c>
      <c r="G421">
        <v>283</v>
      </c>
      <c r="H421" t="b">
        <v>0</v>
      </c>
    </row>
    <row r="422" spans="1:8" ht="26" x14ac:dyDescent="0.35">
      <c r="A422" s="12" t="s">
        <v>676</v>
      </c>
      <c r="B422" s="37" t="s">
        <v>4542</v>
      </c>
      <c r="C422" s="37">
        <v>230</v>
      </c>
      <c r="G422">
        <v>282</v>
      </c>
      <c r="H422" t="b">
        <v>0</v>
      </c>
    </row>
    <row r="423" spans="1:8" ht="26" x14ac:dyDescent="0.35">
      <c r="A423" s="12" t="s">
        <v>680</v>
      </c>
      <c r="B423" s="37" t="s">
        <v>4542</v>
      </c>
      <c r="C423" s="37">
        <v>230</v>
      </c>
      <c r="G423">
        <v>282</v>
      </c>
      <c r="H423" t="b">
        <v>0</v>
      </c>
    </row>
    <row r="424" spans="1:8" x14ac:dyDescent="0.35">
      <c r="A424" s="12" t="s">
        <v>997</v>
      </c>
      <c r="B424" s="50" t="s">
        <v>4581</v>
      </c>
      <c r="C424" s="50">
        <v>115</v>
      </c>
      <c r="D424" s="46" t="s">
        <v>4395</v>
      </c>
      <c r="E424" s="46">
        <v>115</v>
      </c>
      <c r="G424" t="s">
        <v>4350</v>
      </c>
      <c r="H424">
        <v>48</v>
      </c>
    </row>
    <row r="425" spans="1:8" ht="26" x14ac:dyDescent="0.35">
      <c r="A425" s="12" t="s">
        <v>4630</v>
      </c>
      <c r="B425" s="37" t="s">
        <v>4582</v>
      </c>
      <c r="C425" s="37">
        <v>138</v>
      </c>
      <c r="G425">
        <v>30</v>
      </c>
      <c r="H425" t="b">
        <v>0</v>
      </c>
    </row>
    <row r="426" spans="1:8" ht="26" x14ac:dyDescent="0.35">
      <c r="A426" s="12" t="s">
        <v>1081</v>
      </c>
      <c r="B426" t="s">
        <v>4583</v>
      </c>
      <c r="C426">
        <v>138</v>
      </c>
      <c r="G426">
        <v>286</v>
      </c>
      <c r="H426" t="b">
        <v>0</v>
      </c>
    </row>
    <row r="427" spans="1:8" ht="26" x14ac:dyDescent="0.35">
      <c r="A427" s="12" t="s">
        <v>769</v>
      </c>
      <c r="B427" s="37" t="s">
        <v>4491</v>
      </c>
      <c r="C427" s="37">
        <v>230</v>
      </c>
      <c r="G427">
        <v>287</v>
      </c>
      <c r="H427" t="b">
        <v>0</v>
      </c>
    </row>
    <row r="428" spans="1:8" ht="26" x14ac:dyDescent="0.35">
      <c r="A428" s="12" t="s">
        <v>188</v>
      </c>
      <c r="B428" s="37" t="s">
        <v>4491</v>
      </c>
      <c r="C428" s="37">
        <v>230</v>
      </c>
      <c r="G428">
        <v>287</v>
      </c>
      <c r="H428" t="b">
        <v>0</v>
      </c>
    </row>
    <row r="429" spans="1:8" ht="26" x14ac:dyDescent="0.35">
      <c r="A429" s="12" t="s">
        <v>290</v>
      </c>
      <c r="B429" s="37" t="s">
        <v>4491</v>
      </c>
      <c r="C429" s="37">
        <v>230</v>
      </c>
      <c r="G429">
        <v>287</v>
      </c>
      <c r="H429" t="b">
        <v>0</v>
      </c>
    </row>
    <row r="430" spans="1:8" ht="26" x14ac:dyDescent="0.35">
      <c r="A430" s="12" t="s">
        <v>795</v>
      </c>
      <c r="B430" s="37" t="s">
        <v>4491</v>
      </c>
      <c r="C430" s="37">
        <v>230</v>
      </c>
      <c r="G430">
        <v>287</v>
      </c>
      <c r="H430" t="b">
        <v>0</v>
      </c>
    </row>
    <row r="431" spans="1:8" ht="26" x14ac:dyDescent="0.35">
      <c r="A431" s="12" t="s">
        <v>190</v>
      </c>
      <c r="B431" s="37" t="s">
        <v>4491</v>
      </c>
      <c r="C431" s="37">
        <v>230</v>
      </c>
      <c r="G431">
        <v>287</v>
      </c>
      <c r="H431" t="b">
        <v>0</v>
      </c>
    </row>
    <row r="432" spans="1:8" ht="26" x14ac:dyDescent="0.35">
      <c r="A432" s="12" t="s">
        <v>1066</v>
      </c>
      <c r="B432" s="37" t="s">
        <v>4399</v>
      </c>
      <c r="C432" s="37">
        <v>230</v>
      </c>
      <c r="G432">
        <v>288</v>
      </c>
      <c r="H432" t="b">
        <v>0</v>
      </c>
    </row>
    <row r="433" spans="1:8" ht="26" x14ac:dyDescent="0.35">
      <c r="A433" s="12" t="s">
        <v>444</v>
      </c>
      <c r="B433" s="37" t="s">
        <v>4399</v>
      </c>
      <c r="C433" s="37">
        <v>230</v>
      </c>
      <c r="G433">
        <v>288</v>
      </c>
      <c r="H433" t="b">
        <v>0</v>
      </c>
    </row>
    <row r="434" spans="1:8" ht="26" x14ac:dyDescent="0.35">
      <c r="A434" s="12" t="s">
        <v>1064</v>
      </c>
      <c r="B434" s="37" t="s">
        <v>4399</v>
      </c>
      <c r="C434" s="37">
        <v>230</v>
      </c>
      <c r="G434">
        <v>288</v>
      </c>
      <c r="H434" t="b">
        <v>0</v>
      </c>
    </row>
    <row r="435" spans="1:8" ht="26" x14ac:dyDescent="0.35">
      <c r="A435" s="12" t="s">
        <v>442</v>
      </c>
      <c r="B435" s="37" t="s">
        <v>4399</v>
      </c>
      <c r="C435" s="37">
        <v>230</v>
      </c>
      <c r="G435">
        <v>288</v>
      </c>
      <c r="H435" t="b">
        <v>0</v>
      </c>
    </row>
    <row r="436" spans="1:8" x14ac:dyDescent="0.35">
      <c r="A436" s="12" t="s">
        <v>397</v>
      </c>
      <c r="B436" s="37" t="s">
        <v>4584</v>
      </c>
      <c r="C436" s="37">
        <v>115</v>
      </c>
      <c r="G436">
        <v>293</v>
      </c>
      <c r="H436" t="b">
        <v>0</v>
      </c>
    </row>
    <row r="437" spans="1:8" ht="26" x14ac:dyDescent="0.35">
      <c r="A437" s="12" t="s">
        <v>4131</v>
      </c>
      <c r="B437" s="37" t="s">
        <v>4585</v>
      </c>
      <c r="C437" s="37">
        <v>115</v>
      </c>
      <c r="G437">
        <v>290</v>
      </c>
      <c r="H437" t="b">
        <v>0</v>
      </c>
    </row>
    <row r="438" spans="1:8" ht="26" x14ac:dyDescent="0.35">
      <c r="A438" s="12" t="s">
        <v>634</v>
      </c>
      <c r="B438" s="37" t="s">
        <v>4584</v>
      </c>
      <c r="C438" s="37">
        <v>115</v>
      </c>
      <c r="G438">
        <v>293</v>
      </c>
      <c r="H438" t="b">
        <v>0</v>
      </c>
    </row>
    <row r="439" spans="1:8" ht="26" x14ac:dyDescent="0.35">
      <c r="A439" s="12" t="s">
        <v>629</v>
      </c>
      <c r="B439" s="47" t="s">
        <v>4584</v>
      </c>
      <c r="C439" s="47">
        <v>115</v>
      </c>
      <c r="G439">
        <v>293</v>
      </c>
      <c r="H439" t="b">
        <v>0</v>
      </c>
    </row>
    <row r="440" spans="1:8" ht="26" x14ac:dyDescent="0.35">
      <c r="A440" s="12" t="s">
        <v>243</v>
      </c>
      <c r="B440" s="47" t="s">
        <v>4584</v>
      </c>
      <c r="C440" s="47">
        <v>115</v>
      </c>
      <c r="G440">
        <v>293</v>
      </c>
      <c r="H440" t="b">
        <v>0</v>
      </c>
    </row>
    <row r="441" spans="1:8" ht="26" x14ac:dyDescent="0.35">
      <c r="A441" s="12" t="s">
        <v>614</v>
      </c>
      <c r="B441" s="37" t="s">
        <v>4584</v>
      </c>
      <c r="C441" s="37">
        <v>500</v>
      </c>
      <c r="G441">
        <v>292</v>
      </c>
      <c r="H441" t="b">
        <v>0</v>
      </c>
    </row>
    <row r="442" spans="1:8" ht="26" x14ac:dyDescent="0.35">
      <c r="A442" s="12" t="s">
        <v>4070</v>
      </c>
      <c r="B442" s="37" t="s">
        <v>4584</v>
      </c>
      <c r="C442" s="37">
        <v>500</v>
      </c>
      <c r="G442">
        <v>292</v>
      </c>
      <c r="H442" t="b">
        <v>0</v>
      </c>
    </row>
    <row r="443" spans="1:8" ht="26" x14ac:dyDescent="0.35">
      <c r="A443" s="12" t="s">
        <v>601</v>
      </c>
      <c r="B443" s="51" t="s">
        <v>4586</v>
      </c>
      <c r="C443" s="51">
        <v>230</v>
      </c>
      <c r="G443">
        <v>289</v>
      </c>
      <c r="H443" t="b">
        <v>0</v>
      </c>
    </row>
    <row r="444" spans="1:8" x14ac:dyDescent="0.35">
      <c r="A444" s="12" t="s">
        <v>4587</v>
      </c>
      <c r="B444" s="45" t="s">
        <v>4588</v>
      </c>
      <c r="C444" s="45">
        <v>69</v>
      </c>
      <c r="D444" s="51" t="s">
        <v>4428</v>
      </c>
      <c r="E444" s="51">
        <v>230</v>
      </c>
      <c r="G444" t="s">
        <v>4350</v>
      </c>
      <c r="H444">
        <v>81</v>
      </c>
    </row>
    <row r="445" spans="1:8" ht="26" x14ac:dyDescent="0.35">
      <c r="A445" s="12" t="s">
        <v>4589</v>
      </c>
      <c r="B445" s="45" t="s">
        <v>4588</v>
      </c>
      <c r="C445" s="45">
        <v>69</v>
      </c>
      <c r="D445" s="51" t="s">
        <v>4428</v>
      </c>
      <c r="E445" s="51">
        <v>230</v>
      </c>
      <c r="G445" t="s">
        <v>4350</v>
      </c>
      <c r="H445">
        <v>81</v>
      </c>
    </row>
    <row r="446" spans="1:8" ht="26" x14ac:dyDescent="0.35">
      <c r="A446" s="12" t="s">
        <v>666</v>
      </c>
      <c r="B446" s="45" t="s">
        <v>4590</v>
      </c>
      <c r="C446" s="45">
        <v>60</v>
      </c>
      <c r="D446" s="46" t="s">
        <v>4359</v>
      </c>
      <c r="E446" s="46">
        <v>115</v>
      </c>
      <c r="G446" t="s">
        <v>4350</v>
      </c>
      <c r="H446">
        <v>15</v>
      </c>
    </row>
    <row r="447" spans="1:8" x14ac:dyDescent="0.35">
      <c r="A447" s="12" t="s">
        <v>144</v>
      </c>
      <c r="B447" s="37" t="s">
        <v>4591</v>
      </c>
      <c r="C447" s="37">
        <v>138</v>
      </c>
      <c r="G447">
        <v>295</v>
      </c>
      <c r="H447" t="b">
        <v>0</v>
      </c>
    </row>
    <row r="448" spans="1:8" x14ac:dyDescent="0.35">
      <c r="A448" s="12" t="s">
        <v>436</v>
      </c>
      <c r="B448" s="37" t="s">
        <v>4592</v>
      </c>
      <c r="C448" s="37">
        <v>500</v>
      </c>
      <c r="G448">
        <v>294</v>
      </c>
      <c r="H448" t="b">
        <v>0</v>
      </c>
    </row>
    <row r="449" spans="1:8" x14ac:dyDescent="0.35">
      <c r="A449" s="12" t="s">
        <v>434</v>
      </c>
      <c r="B449" s="37" t="s">
        <v>4592</v>
      </c>
      <c r="C449" s="37">
        <v>500</v>
      </c>
      <c r="G449">
        <v>294</v>
      </c>
      <c r="H449" t="b">
        <v>0</v>
      </c>
    </row>
    <row r="450" spans="1:8" x14ac:dyDescent="0.35">
      <c r="A450" s="12" t="s">
        <v>1454</v>
      </c>
      <c r="B450" s="50" t="s">
        <v>4593</v>
      </c>
      <c r="C450" s="50">
        <v>60</v>
      </c>
      <c r="D450" s="51" t="s">
        <v>4334</v>
      </c>
      <c r="E450" s="51">
        <v>230</v>
      </c>
      <c r="G450" t="s">
        <v>4350</v>
      </c>
      <c r="H450">
        <v>126</v>
      </c>
    </row>
    <row r="451" spans="1:8" x14ac:dyDescent="0.35">
      <c r="A451" s="12" t="s">
        <v>548</v>
      </c>
      <c r="B451" s="37" t="s">
        <v>4594</v>
      </c>
      <c r="C451" s="37">
        <v>230</v>
      </c>
      <c r="G451">
        <v>296</v>
      </c>
      <c r="H451" t="b">
        <v>0</v>
      </c>
    </row>
    <row r="452" spans="1:8" x14ac:dyDescent="0.35">
      <c r="A452" s="12" t="s">
        <v>363</v>
      </c>
      <c r="B452" s="37" t="s">
        <v>4594</v>
      </c>
      <c r="C452" s="37">
        <v>230</v>
      </c>
      <c r="G452">
        <v>296</v>
      </c>
      <c r="H452" t="b">
        <v>0</v>
      </c>
    </row>
    <row r="453" spans="1:8" x14ac:dyDescent="0.35">
      <c r="A453" s="12" t="s">
        <v>581</v>
      </c>
      <c r="B453" s="37" t="s">
        <v>4483</v>
      </c>
      <c r="C453" s="37">
        <v>230</v>
      </c>
      <c r="G453">
        <v>297</v>
      </c>
      <c r="H453" t="b">
        <v>0</v>
      </c>
    </row>
    <row r="454" spans="1:8" x14ac:dyDescent="0.35">
      <c r="A454" s="12" t="s">
        <v>990</v>
      </c>
      <c r="B454" s="37" t="s">
        <v>4483</v>
      </c>
      <c r="C454" s="37">
        <v>230</v>
      </c>
      <c r="G454">
        <v>297</v>
      </c>
      <c r="H454" t="b">
        <v>0</v>
      </c>
    </row>
    <row r="455" spans="1:8" x14ac:dyDescent="0.35">
      <c r="A455" s="12" t="s">
        <v>1492</v>
      </c>
      <c r="B455" s="37" t="s">
        <v>4483</v>
      </c>
      <c r="C455" s="37">
        <v>230</v>
      </c>
      <c r="G455">
        <v>297</v>
      </c>
      <c r="H455" t="b">
        <v>0</v>
      </c>
    </row>
    <row r="456" spans="1:8" x14ac:dyDescent="0.35">
      <c r="A456" s="12" t="s">
        <v>1029</v>
      </c>
      <c r="B456" s="37" t="s">
        <v>4595</v>
      </c>
      <c r="C456" s="37">
        <v>230</v>
      </c>
      <c r="G456">
        <v>299</v>
      </c>
      <c r="H456" t="b">
        <v>0</v>
      </c>
    </row>
    <row r="457" spans="1:8" x14ac:dyDescent="0.35">
      <c r="A457" s="12" t="s">
        <v>483</v>
      </c>
      <c r="B457" s="37" t="s">
        <v>4596</v>
      </c>
      <c r="C457" s="37">
        <v>115</v>
      </c>
      <c r="G457">
        <v>300</v>
      </c>
      <c r="H457" t="b">
        <v>0</v>
      </c>
    </row>
    <row r="458" spans="1:8" ht="26" x14ac:dyDescent="0.35">
      <c r="A458" s="12" t="s">
        <v>1020</v>
      </c>
      <c r="B458" t="s">
        <v>4597</v>
      </c>
      <c r="C458">
        <v>230</v>
      </c>
      <c r="G458" t="s">
        <v>4350</v>
      </c>
      <c r="H458" t="b">
        <v>0</v>
      </c>
    </row>
    <row r="459" spans="1:8" ht="26" x14ac:dyDescent="0.35">
      <c r="A459" s="12" t="s">
        <v>949</v>
      </c>
      <c r="B459" s="37" t="s">
        <v>4598</v>
      </c>
      <c r="C459" s="37">
        <v>230</v>
      </c>
      <c r="G459">
        <v>302</v>
      </c>
      <c r="H459" t="b">
        <v>0</v>
      </c>
    </row>
    <row r="460" spans="1:8" x14ac:dyDescent="0.35">
      <c r="A460" s="12" t="s">
        <v>1501</v>
      </c>
      <c r="B460" s="37" t="s">
        <v>4598</v>
      </c>
      <c r="C460" s="37">
        <v>230</v>
      </c>
      <c r="G460">
        <v>302</v>
      </c>
      <c r="H460" t="b">
        <v>0</v>
      </c>
    </row>
    <row r="461" spans="1:8" x14ac:dyDescent="0.35">
      <c r="A461" s="12" t="s">
        <v>1495</v>
      </c>
      <c r="B461" s="37" t="s">
        <v>4598</v>
      </c>
      <c r="C461" s="37">
        <v>230</v>
      </c>
      <c r="G461">
        <v>302</v>
      </c>
      <c r="H461" t="b">
        <v>0</v>
      </c>
    </row>
    <row r="462" spans="1:8" ht="26" x14ac:dyDescent="0.35">
      <c r="A462" s="12" t="s">
        <v>422</v>
      </c>
      <c r="B462" s="37" t="s">
        <v>4598</v>
      </c>
      <c r="C462" s="37">
        <v>230</v>
      </c>
      <c r="G462">
        <v>302</v>
      </c>
      <c r="H462" t="b">
        <v>0</v>
      </c>
    </row>
    <row r="463" spans="1:8" x14ac:dyDescent="0.35">
      <c r="A463" s="12" t="s">
        <v>266</v>
      </c>
      <c r="B463" s="37" t="s">
        <v>4598</v>
      </c>
      <c r="C463" s="37">
        <v>230</v>
      </c>
      <c r="G463">
        <v>302</v>
      </c>
      <c r="H463" t="b">
        <v>0</v>
      </c>
    </row>
    <row r="464" spans="1:8" x14ac:dyDescent="0.35">
      <c r="A464" s="12" t="s">
        <v>420</v>
      </c>
      <c r="B464" s="47" t="s">
        <v>4598</v>
      </c>
      <c r="C464" s="47">
        <v>230</v>
      </c>
      <c r="G464">
        <v>302</v>
      </c>
      <c r="H464" t="b">
        <v>0</v>
      </c>
    </row>
    <row r="465" spans="1:8" x14ac:dyDescent="0.35">
      <c r="A465" s="12" t="s">
        <v>1058</v>
      </c>
      <c r="B465" s="37" t="s">
        <v>4599</v>
      </c>
      <c r="C465" s="37">
        <v>138</v>
      </c>
      <c r="G465">
        <v>304</v>
      </c>
      <c r="H465" t="b">
        <v>0</v>
      </c>
    </row>
    <row r="466" spans="1:8" x14ac:dyDescent="0.35">
      <c r="A466" s="12" t="s">
        <v>146</v>
      </c>
      <c r="B466" s="50" t="s">
        <v>4600</v>
      </c>
      <c r="C466" s="45" t="s">
        <v>4601</v>
      </c>
      <c r="D466" s="46" t="s">
        <v>4538</v>
      </c>
      <c r="E466" s="46">
        <v>230</v>
      </c>
      <c r="G466" t="s">
        <v>4350</v>
      </c>
      <c r="H466">
        <v>51</v>
      </c>
    </row>
    <row r="467" spans="1:8" x14ac:dyDescent="0.35">
      <c r="A467" s="12" t="s">
        <v>117</v>
      </c>
      <c r="B467" s="50" t="s">
        <v>4600</v>
      </c>
      <c r="C467" s="45" t="s">
        <v>4601</v>
      </c>
      <c r="D467" s="46" t="s">
        <v>4538</v>
      </c>
      <c r="E467" s="46">
        <v>230</v>
      </c>
      <c r="G467" t="s">
        <v>4350</v>
      </c>
      <c r="H467">
        <v>51</v>
      </c>
    </row>
    <row r="468" spans="1:8" x14ac:dyDescent="0.35">
      <c r="A468" s="12" t="s">
        <v>414</v>
      </c>
      <c r="B468" s="37" t="s">
        <v>4602</v>
      </c>
      <c r="C468" s="37">
        <v>230</v>
      </c>
      <c r="G468">
        <v>306</v>
      </c>
      <c r="H468" t="b">
        <v>0</v>
      </c>
    </row>
    <row r="469" spans="1:8" x14ac:dyDescent="0.35">
      <c r="A469" s="12" t="s">
        <v>1013</v>
      </c>
      <c r="B469" s="37" t="s">
        <v>4602</v>
      </c>
      <c r="C469" s="37">
        <v>230</v>
      </c>
      <c r="G469">
        <v>306</v>
      </c>
      <c r="H469" t="b">
        <v>0</v>
      </c>
    </row>
    <row r="470" spans="1:8" x14ac:dyDescent="0.35">
      <c r="A470" s="12" t="s">
        <v>591</v>
      </c>
      <c r="B470" s="45" t="s">
        <v>4603</v>
      </c>
      <c r="C470" s="45">
        <v>60</v>
      </c>
      <c r="D470" s="51" t="s">
        <v>4359</v>
      </c>
      <c r="E470" s="51">
        <v>115</v>
      </c>
      <c r="G470" t="s">
        <v>4350</v>
      </c>
      <c r="H470">
        <v>15</v>
      </c>
    </row>
    <row r="471" spans="1:8" x14ac:dyDescent="0.35">
      <c r="A471" s="12" t="s">
        <v>703</v>
      </c>
      <c r="B471" s="45" t="s">
        <v>4603</v>
      </c>
      <c r="C471" s="45">
        <v>60</v>
      </c>
      <c r="D471" s="51" t="s">
        <v>4359</v>
      </c>
      <c r="E471" s="51">
        <v>115</v>
      </c>
      <c r="G471" t="s">
        <v>4350</v>
      </c>
      <c r="H471">
        <v>15</v>
      </c>
    </row>
    <row r="472" spans="1:8" x14ac:dyDescent="0.35">
      <c r="A472" s="12" t="s">
        <v>245</v>
      </c>
      <c r="B472" s="45" t="s">
        <v>4604</v>
      </c>
      <c r="C472" s="45">
        <v>60</v>
      </c>
      <c r="D472" s="51" t="s">
        <v>4359</v>
      </c>
      <c r="E472" s="51">
        <v>115</v>
      </c>
      <c r="G472" t="s">
        <v>4350</v>
      </c>
      <c r="H472">
        <v>15</v>
      </c>
    </row>
    <row r="473" spans="1:8" ht="26" x14ac:dyDescent="0.35">
      <c r="A473" s="12" t="s">
        <v>761</v>
      </c>
      <c r="B473" t="s">
        <v>4605</v>
      </c>
      <c r="C473">
        <v>115</v>
      </c>
      <c r="G473">
        <v>308</v>
      </c>
      <c r="H473" t="b">
        <v>0</v>
      </c>
    </row>
    <row r="474" spans="1:8" x14ac:dyDescent="0.35">
      <c r="A474" s="12" t="s">
        <v>715</v>
      </c>
      <c r="B474" t="s">
        <v>4407</v>
      </c>
      <c r="C474">
        <v>230</v>
      </c>
      <c r="G474">
        <v>307</v>
      </c>
      <c r="H474" t="b">
        <v>0</v>
      </c>
    </row>
    <row r="475" spans="1:8" ht="26" x14ac:dyDescent="0.35">
      <c r="A475" s="12" t="s">
        <v>889</v>
      </c>
      <c r="B475" s="37" t="s">
        <v>4487</v>
      </c>
      <c r="C475" s="37">
        <v>230</v>
      </c>
      <c r="G475">
        <v>311</v>
      </c>
      <c r="H475" t="b">
        <v>0</v>
      </c>
    </row>
    <row r="476" spans="1:8" ht="26" x14ac:dyDescent="0.35">
      <c r="A476" s="12" t="s">
        <v>301</v>
      </c>
      <c r="B476" s="37" t="s">
        <v>4487</v>
      </c>
      <c r="C476" s="37">
        <v>230</v>
      </c>
      <c r="G476">
        <v>311</v>
      </c>
      <c r="H476" t="b">
        <v>0</v>
      </c>
    </row>
    <row r="477" spans="1:8" ht="26" x14ac:dyDescent="0.35">
      <c r="A477" s="12" t="s">
        <v>299</v>
      </c>
      <c r="B477" s="51" t="s">
        <v>4487</v>
      </c>
      <c r="C477" s="51">
        <v>115</v>
      </c>
      <c r="G477">
        <v>310</v>
      </c>
      <c r="H477" t="b">
        <v>0</v>
      </c>
    </row>
    <row r="478" spans="1:8" ht="26" x14ac:dyDescent="0.35">
      <c r="A478" s="12" t="s">
        <v>4237</v>
      </c>
      <c r="B478" s="51" t="s">
        <v>4487</v>
      </c>
      <c r="C478" s="51">
        <v>115</v>
      </c>
      <c r="G478">
        <v>310</v>
      </c>
      <c r="H478" t="b">
        <v>0</v>
      </c>
    </row>
    <row r="479" spans="1:8" x14ac:dyDescent="0.35">
      <c r="A479" s="12" t="s">
        <v>1503</v>
      </c>
      <c r="B479" s="37" t="s">
        <v>4606</v>
      </c>
      <c r="C479" s="37">
        <v>230</v>
      </c>
      <c r="G479">
        <v>313</v>
      </c>
      <c r="H479" t="b">
        <v>0</v>
      </c>
    </row>
    <row r="480" spans="1:8" ht="26" x14ac:dyDescent="0.35">
      <c r="A480" s="12" t="s">
        <v>166</v>
      </c>
      <c r="B480" s="37" t="s">
        <v>4606</v>
      </c>
      <c r="C480" s="37">
        <v>230</v>
      </c>
      <c r="G480">
        <v>313</v>
      </c>
      <c r="H480" t="b">
        <v>0</v>
      </c>
    </row>
    <row r="481" spans="1:8" ht="26" x14ac:dyDescent="0.35">
      <c r="A481" s="12" t="s">
        <v>1412</v>
      </c>
      <c r="B481" s="37" t="s">
        <v>4606</v>
      </c>
      <c r="C481" s="37">
        <v>230</v>
      </c>
      <c r="G481">
        <v>313</v>
      </c>
      <c r="H481" t="b">
        <v>0</v>
      </c>
    </row>
    <row r="482" spans="1:8" ht="26" x14ac:dyDescent="0.35">
      <c r="A482" s="12" t="s">
        <v>168</v>
      </c>
      <c r="B482" s="37" t="s">
        <v>4606</v>
      </c>
      <c r="C482" s="37">
        <v>230</v>
      </c>
      <c r="G482">
        <v>313</v>
      </c>
      <c r="H482" t="b">
        <v>0</v>
      </c>
    </row>
    <row r="483" spans="1:8" ht="26" x14ac:dyDescent="0.35">
      <c r="A483" s="12" t="s">
        <v>269</v>
      </c>
      <c r="B483" s="37" t="s">
        <v>4606</v>
      </c>
      <c r="C483" s="37">
        <v>230</v>
      </c>
      <c r="G483">
        <v>313</v>
      </c>
      <c r="H483" t="b">
        <v>0</v>
      </c>
    </row>
    <row r="484" spans="1:8" ht="26" x14ac:dyDescent="0.35">
      <c r="A484" s="12" t="s">
        <v>102</v>
      </c>
      <c r="B484" s="37" t="s">
        <v>4606</v>
      </c>
      <c r="C484" s="37">
        <v>230</v>
      </c>
      <c r="G484">
        <v>313</v>
      </c>
      <c r="H484" t="b">
        <v>0</v>
      </c>
    </row>
    <row r="485" spans="1:8" ht="26" x14ac:dyDescent="0.35">
      <c r="A485" s="12" t="s">
        <v>102</v>
      </c>
      <c r="B485" s="37" t="s">
        <v>4606</v>
      </c>
      <c r="C485" s="37">
        <v>230</v>
      </c>
      <c r="G485">
        <v>313</v>
      </c>
      <c r="H485" t="b">
        <v>0</v>
      </c>
    </row>
    <row r="486" spans="1:8" ht="26" x14ac:dyDescent="0.35">
      <c r="A486" s="12" t="s">
        <v>222</v>
      </c>
      <c r="B486" s="37" t="s">
        <v>4606</v>
      </c>
      <c r="C486" s="37">
        <v>230</v>
      </c>
      <c r="G486">
        <v>313</v>
      </c>
      <c r="H486" t="b">
        <v>0</v>
      </c>
    </row>
    <row r="487" spans="1:8" ht="26" x14ac:dyDescent="0.35">
      <c r="A487" s="12" t="s">
        <v>973</v>
      </c>
      <c r="B487" t="s">
        <v>4606</v>
      </c>
      <c r="C487">
        <v>500</v>
      </c>
      <c r="G487">
        <v>312</v>
      </c>
      <c r="H487" t="b">
        <v>0</v>
      </c>
    </row>
    <row r="488" spans="1:8" ht="26" x14ac:dyDescent="0.35">
      <c r="A488" s="12" t="s">
        <v>978</v>
      </c>
      <c r="B488" t="s">
        <v>4606</v>
      </c>
      <c r="C488">
        <v>500</v>
      </c>
      <c r="G488">
        <v>312</v>
      </c>
      <c r="H488" t="b">
        <v>0</v>
      </c>
    </row>
    <row r="489" spans="1:8" ht="26" x14ac:dyDescent="0.35">
      <c r="A489" s="12" t="s">
        <v>908</v>
      </c>
      <c r="B489" s="45" t="s">
        <v>4607</v>
      </c>
      <c r="C489" s="45">
        <v>230</v>
      </c>
      <c r="D489" s="46" t="s">
        <v>4510</v>
      </c>
      <c r="E489" s="46">
        <v>230</v>
      </c>
      <c r="G489" t="s">
        <v>4350</v>
      </c>
      <c r="H489">
        <v>176</v>
      </c>
    </row>
    <row r="490" spans="1:8" x14ac:dyDescent="0.35">
      <c r="A490" s="12" t="s">
        <v>763</v>
      </c>
      <c r="B490" s="45" t="s">
        <v>4608</v>
      </c>
      <c r="C490" s="45">
        <v>115</v>
      </c>
      <c r="D490" s="46" t="s">
        <v>4609</v>
      </c>
      <c r="E490" s="46">
        <v>115</v>
      </c>
      <c r="G490" t="s">
        <v>4350</v>
      </c>
      <c r="H490">
        <v>165</v>
      </c>
    </row>
    <row r="491" spans="1:8" x14ac:dyDescent="0.35">
      <c r="A491" s="12" t="s">
        <v>805</v>
      </c>
      <c r="B491" s="45" t="s">
        <v>4608</v>
      </c>
      <c r="C491" s="45">
        <v>230</v>
      </c>
      <c r="D491" s="46" t="s">
        <v>4609</v>
      </c>
      <c r="E491" s="46">
        <v>115</v>
      </c>
      <c r="G491" t="s">
        <v>4350</v>
      </c>
      <c r="H491">
        <v>165</v>
      </c>
    </row>
    <row r="492" spans="1:8" x14ac:dyDescent="0.35">
      <c r="A492" s="12" t="s">
        <v>1208</v>
      </c>
      <c r="B492" s="37" t="s">
        <v>4610</v>
      </c>
      <c r="C492" s="37">
        <v>230</v>
      </c>
      <c r="G492" t="s">
        <v>4350</v>
      </c>
      <c r="H492" t="b">
        <v>0</v>
      </c>
    </row>
    <row r="493" spans="1:8" ht="26" x14ac:dyDescent="0.35">
      <c r="A493" s="12" t="s">
        <v>424</v>
      </c>
      <c r="B493" s="37" t="s">
        <v>4610</v>
      </c>
      <c r="C493" s="37">
        <v>230</v>
      </c>
      <c r="G493" t="s">
        <v>4350</v>
      </c>
      <c r="H493" t="b">
        <v>0</v>
      </c>
    </row>
    <row r="494" spans="1:8" ht="26" x14ac:dyDescent="0.35">
      <c r="A494" s="12" t="s">
        <v>1195</v>
      </c>
      <c r="B494" s="37" t="s">
        <v>4610</v>
      </c>
      <c r="C494" s="37">
        <v>230</v>
      </c>
      <c r="G494" t="s">
        <v>4350</v>
      </c>
      <c r="H494" t="b">
        <v>0</v>
      </c>
    </row>
    <row r="495" spans="1:8" ht="26" x14ac:dyDescent="0.35">
      <c r="A495" s="12" t="s">
        <v>971</v>
      </c>
      <c r="B495" s="37" t="s">
        <v>4610</v>
      </c>
      <c r="C495" s="37">
        <v>230</v>
      </c>
      <c r="G495" t="s">
        <v>4350</v>
      </c>
      <c r="H495" t="b">
        <v>0</v>
      </c>
    </row>
    <row r="496" spans="1:8" ht="26" x14ac:dyDescent="0.35">
      <c r="A496" s="12" t="s">
        <v>264</v>
      </c>
      <c r="B496" s="37" t="s">
        <v>4610</v>
      </c>
      <c r="C496" s="37">
        <v>230</v>
      </c>
      <c r="G496" t="s">
        <v>4350</v>
      </c>
      <c r="H496" t="b">
        <v>0</v>
      </c>
    </row>
    <row r="497" spans="1:8" ht="26" x14ac:dyDescent="0.35">
      <c r="A497" s="12" t="s">
        <v>954</v>
      </c>
      <c r="B497" s="37" t="s">
        <v>4610</v>
      </c>
      <c r="C497" s="37">
        <v>500</v>
      </c>
      <c r="G497" t="s">
        <v>4350</v>
      </c>
      <c r="H497" t="b">
        <v>0</v>
      </c>
    </row>
    <row r="498" spans="1:8" ht="26" x14ac:dyDescent="0.35">
      <c r="A498" s="12" t="s">
        <v>426</v>
      </c>
      <c r="B498" s="37" t="s">
        <v>4610</v>
      </c>
      <c r="C498" s="37">
        <v>500</v>
      </c>
      <c r="G498" t="s">
        <v>4350</v>
      </c>
      <c r="H498" t="b">
        <v>0</v>
      </c>
    </row>
    <row r="499" spans="1:8" x14ac:dyDescent="0.35">
      <c r="A499" s="12" t="s">
        <v>478</v>
      </c>
      <c r="B499" s="37" t="s">
        <v>4611</v>
      </c>
      <c r="C499" s="37">
        <v>115</v>
      </c>
      <c r="G499" t="s">
        <v>4350</v>
      </c>
      <c r="H499" t="b">
        <v>0</v>
      </c>
    </row>
    <row r="500" spans="1:8" x14ac:dyDescent="0.35">
      <c r="A500" s="12" t="s">
        <v>111</v>
      </c>
      <c r="B500" s="37" t="s">
        <v>4611</v>
      </c>
      <c r="C500" s="37">
        <v>115</v>
      </c>
      <c r="G500" t="s">
        <v>4350</v>
      </c>
      <c r="H500" t="b">
        <v>0</v>
      </c>
    </row>
  </sheetData>
  <mergeCells count="2">
    <mergeCell ref="Q3:Q4"/>
    <mergeCell ref="Q14:Q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BFFB-B5EA-41D5-90AB-C6133A0BA291}">
  <sheetPr>
    <tabColor theme="8" tint="0.59999389629810485"/>
  </sheetPr>
  <dimension ref="A1:CJ323"/>
  <sheetViews>
    <sheetView workbookViewId="0"/>
  </sheetViews>
  <sheetFormatPr defaultRowHeight="14.5" outlineLevelCol="1" x14ac:dyDescent="0.35"/>
  <cols>
    <col min="4" max="10" width="8.7265625" hidden="1" customWidth="1" outlineLevel="1"/>
    <col min="11" max="11" width="3.54296875" customWidth="1" collapsed="1"/>
    <col min="12" max="22" width="8.7265625" customWidth="1" outlineLevel="1"/>
    <col min="23" max="23" width="3.36328125" customWidth="1"/>
    <col min="24" max="34" width="8.7265625" customWidth="1" outlineLevel="1"/>
    <col min="35" max="35" width="3" customWidth="1"/>
    <col min="65" max="65" width="3.6328125" customWidth="1"/>
    <col min="77" max="77" width="4.1796875" customWidth="1"/>
  </cols>
  <sheetData>
    <row r="1" spans="1:88" x14ac:dyDescent="0.35">
      <c r="A1" s="63" t="s">
        <v>4913</v>
      </c>
    </row>
    <row r="2" spans="1:88" x14ac:dyDescent="0.35">
      <c r="K2" s="78"/>
      <c r="L2" s="63" t="s">
        <v>4896</v>
      </c>
      <c r="W2" s="78"/>
      <c r="X2" s="63" t="s">
        <v>4898</v>
      </c>
      <c r="AI2" s="78"/>
      <c r="AJ2" s="63" t="s">
        <v>4898</v>
      </c>
      <c r="AV2" t="s">
        <v>4902</v>
      </c>
      <c r="AY2" t="s">
        <v>4906</v>
      </c>
      <c r="BB2" s="63" t="s">
        <v>4896</v>
      </c>
      <c r="BM2" s="78"/>
      <c r="BN2" s="63" t="s">
        <v>4898</v>
      </c>
      <c r="BY2" s="78"/>
      <c r="BZ2" s="63" t="s">
        <v>4898</v>
      </c>
    </row>
    <row r="3" spans="1:88" x14ac:dyDescent="0.35">
      <c r="K3" s="78"/>
      <c r="L3" s="63" t="s">
        <v>4897</v>
      </c>
      <c r="W3" s="78"/>
      <c r="X3" t="s">
        <v>4899</v>
      </c>
      <c r="Y3" t="s">
        <v>61</v>
      </c>
      <c r="Z3" t="s">
        <v>4900</v>
      </c>
      <c r="AI3" s="78"/>
      <c r="AJ3" t="s">
        <v>4899</v>
      </c>
      <c r="AK3" t="s">
        <v>59</v>
      </c>
      <c r="AL3" t="s">
        <v>4901</v>
      </c>
      <c r="AV3" t="s">
        <v>70</v>
      </c>
      <c r="AW3" t="s">
        <v>4333</v>
      </c>
      <c r="AX3" t="s">
        <v>4333</v>
      </c>
      <c r="AY3" t="s">
        <v>75</v>
      </c>
      <c r="AZ3" t="s">
        <v>75</v>
      </c>
      <c r="BB3" s="63" t="s">
        <v>4897</v>
      </c>
      <c r="BM3" s="78"/>
      <c r="BN3" t="s">
        <v>4899</v>
      </c>
      <c r="BO3" t="s">
        <v>61</v>
      </c>
      <c r="BP3" t="s">
        <v>4900</v>
      </c>
      <c r="BY3" s="78"/>
      <c r="BZ3" t="s">
        <v>4899</v>
      </c>
      <c r="CA3" t="s">
        <v>59</v>
      </c>
      <c r="CB3" t="s">
        <v>4901</v>
      </c>
    </row>
    <row r="4" spans="1:88" ht="34.5" x14ac:dyDescent="0.35">
      <c r="A4" s="66" t="s">
        <v>4679</v>
      </c>
      <c r="B4" s="66" t="s">
        <v>4680</v>
      </c>
      <c r="C4" s="66" t="s">
        <v>4623</v>
      </c>
      <c r="D4" s="63" t="s">
        <v>4336</v>
      </c>
      <c r="E4" s="63" t="s">
        <v>75</v>
      </c>
      <c r="F4" s="63" t="s">
        <v>611</v>
      </c>
      <c r="G4" s="63" t="s">
        <v>4333</v>
      </c>
      <c r="H4" s="63" t="s">
        <v>4722</v>
      </c>
      <c r="I4" s="63" t="s">
        <v>4723</v>
      </c>
      <c r="J4" s="63" t="s">
        <v>4338</v>
      </c>
      <c r="K4" s="78"/>
      <c r="L4" s="76" t="s">
        <v>70</v>
      </c>
      <c r="M4" s="76" t="s">
        <v>4613</v>
      </c>
      <c r="N4" s="76" t="s">
        <v>4614</v>
      </c>
      <c r="O4" s="76" t="s">
        <v>4615</v>
      </c>
      <c r="P4" s="76" t="s">
        <v>4616</v>
      </c>
      <c r="Q4" s="76" t="s">
        <v>4617</v>
      </c>
      <c r="R4" s="76" t="s">
        <v>4618</v>
      </c>
      <c r="S4" s="76" t="s">
        <v>4619</v>
      </c>
      <c r="T4" s="76" t="s">
        <v>4620</v>
      </c>
      <c r="U4" s="76" t="s">
        <v>611</v>
      </c>
      <c r="V4" s="76" t="s">
        <v>4337</v>
      </c>
      <c r="W4" s="78"/>
      <c r="X4" s="76" t="s">
        <v>70</v>
      </c>
      <c r="Y4" s="76" t="s">
        <v>4613</v>
      </c>
      <c r="Z4" s="76" t="s">
        <v>4614</v>
      </c>
      <c r="AA4" s="76" t="s">
        <v>4615</v>
      </c>
      <c r="AB4" s="76" t="s">
        <v>4616</v>
      </c>
      <c r="AC4" s="76" t="s">
        <v>4617</v>
      </c>
      <c r="AD4" s="76" t="s">
        <v>4618</v>
      </c>
      <c r="AE4" s="76" t="s">
        <v>4619</v>
      </c>
      <c r="AF4" s="76" t="s">
        <v>4620</v>
      </c>
      <c r="AG4" s="76" t="s">
        <v>611</v>
      </c>
      <c r="AH4" s="76" t="s">
        <v>4337</v>
      </c>
      <c r="AI4" s="78"/>
      <c r="AJ4" s="76" t="s">
        <v>70</v>
      </c>
      <c r="AK4" s="76" t="s">
        <v>4613</v>
      </c>
      <c r="AL4" s="76" t="s">
        <v>4614</v>
      </c>
      <c r="AM4" s="76" t="s">
        <v>4615</v>
      </c>
      <c r="AN4" s="76" t="s">
        <v>4616</v>
      </c>
      <c r="AO4" s="76" t="s">
        <v>4617</v>
      </c>
      <c r="AP4" s="76" t="s">
        <v>4618</v>
      </c>
      <c r="AQ4" s="76" t="s">
        <v>4619</v>
      </c>
      <c r="AR4" s="76" t="s">
        <v>4620</v>
      </c>
      <c r="AS4" s="76" t="s">
        <v>611</v>
      </c>
      <c r="AT4" s="76" t="s">
        <v>4337</v>
      </c>
      <c r="AV4" t="s">
        <v>4903</v>
      </c>
      <c r="AW4" t="s">
        <v>4905</v>
      </c>
      <c r="AX4" t="s">
        <v>4904</v>
      </c>
      <c r="AY4" t="s">
        <v>4903</v>
      </c>
      <c r="AZ4" t="s">
        <v>4904</v>
      </c>
      <c r="BB4" s="76" t="s">
        <v>70</v>
      </c>
      <c r="BC4" s="76" t="s">
        <v>4613</v>
      </c>
      <c r="BD4" s="76" t="s">
        <v>4614</v>
      </c>
      <c r="BE4" s="76" t="s">
        <v>4615</v>
      </c>
      <c r="BF4" s="76" t="s">
        <v>4616</v>
      </c>
      <c r="BG4" s="76" t="s">
        <v>4617</v>
      </c>
      <c r="BH4" s="76" t="s">
        <v>4618</v>
      </c>
      <c r="BI4" s="76" t="s">
        <v>4619</v>
      </c>
      <c r="BJ4" s="76" t="s">
        <v>4620</v>
      </c>
      <c r="BK4" s="76" t="s">
        <v>611</v>
      </c>
      <c r="BL4" s="76" t="s">
        <v>4337</v>
      </c>
      <c r="BM4" s="78"/>
      <c r="BN4" s="76" t="s">
        <v>70</v>
      </c>
      <c r="BO4" s="76" t="s">
        <v>4613</v>
      </c>
      <c r="BP4" s="76" t="s">
        <v>4614</v>
      </c>
      <c r="BQ4" s="76" t="s">
        <v>4615</v>
      </c>
      <c r="BR4" s="76" t="s">
        <v>4616</v>
      </c>
      <c r="BS4" s="76" t="s">
        <v>4617</v>
      </c>
      <c r="BT4" s="76" t="s">
        <v>4618</v>
      </c>
      <c r="BU4" s="76" t="s">
        <v>4619</v>
      </c>
      <c r="BV4" s="76" t="s">
        <v>4620</v>
      </c>
      <c r="BW4" s="76" t="s">
        <v>611</v>
      </c>
      <c r="BX4" s="76" t="s">
        <v>4337</v>
      </c>
      <c r="BY4" s="78"/>
      <c r="BZ4" s="76" t="s">
        <v>70</v>
      </c>
      <c r="CA4" s="76" t="s">
        <v>4613</v>
      </c>
      <c r="CB4" s="76" t="s">
        <v>4614</v>
      </c>
      <c r="CC4" s="76" t="s">
        <v>4615</v>
      </c>
      <c r="CD4" s="76" t="s">
        <v>4616</v>
      </c>
      <c r="CE4" s="76" t="s">
        <v>4617</v>
      </c>
      <c r="CF4" s="76" t="s">
        <v>4618</v>
      </c>
      <c r="CG4" s="76" t="s">
        <v>4619</v>
      </c>
      <c r="CH4" s="76" t="s">
        <v>4620</v>
      </c>
      <c r="CI4" s="76" t="s">
        <v>611</v>
      </c>
      <c r="CJ4" s="76" t="s">
        <v>4337</v>
      </c>
    </row>
    <row r="5" spans="1:88" x14ac:dyDescent="0.35">
      <c r="A5" t="str">
        <f>Substation_Info!A5</f>
        <v xml:space="preserve">PG&amp;E East Kern Study Area </v>
      </c>
      <c r="B5" t="str">
        <f>Substation_Info!B5</f>
        <v>7th Standard</v>
      </c>
      <c r="C5">
        <f>Substation_Info!C5</f>
        <v>115</v>
      </c>
      <c r="D5" t="str" cm="1">
        <f t="array" ref="D5">INDEX(Substation_Info!$AT$5:$BB$322,MATCH(1,($B5=Substation_Info!$B$5:$B$322)*($C5=Substation_Info!$C$5:$C$322),0),MATCH(D$4,Substation_Info!$AT$4:$BB$4,0))</f>
        <v>Southern_PGAE_Li_Battery</v>
      </c>
      <c r="E5" t="str" cm="1">
        <f t="array" ref="E5">INDEX(Substation_Info!$AT$5:$BB$322,MATCH(1,($B5=Substation_Info!$B$5:$B$322)*($C5=Substation_Info!$C$5:$C$322),0),MATCH(E$4,Substation_Info!$AT$4:$BB$4,0))</f>
        <v>Southern_PGAE_Solar</v>
      </c>
      <c r="F5" cm="1">
        <f t="array" ref="F5">INDEX(Substation_Info!$AT$5:$BB$322,MATCH(1,($B5=Substation_Info!$B$5:$B$322)*($C5=Substation_Info!$C$5:$C$322),0),MATCH(F$4,Substation_Info!$AT$4:$BB$4,0))</f>
        <v>0</v>
      </c>
      <c r="G5" cm="1">
        <f t="array" ref="G5">INDEX(Substation_Info!$AT$5:$BB$322,MATCH(1,($B5=Substation_Info!$B$5:$B$322)*($C5=Substation_Info!$C$5:$C$322),0),MATCH(G$4,Substation_Info!$AT$4:$BB$4,0))</f>
        <v>0</v>
      </c>
      <c r="H5" cm="1">
        <f t="array" ref="H5">INDEX(Substation_Info!$AT$5:$BB$322,MATCH(1,($B5=Substation_Info!$B$5:$B$322)*($C5=Substation_Info!$C$5:$C$322),0),MATCH(H$4,Substation_Info!$AT$4:$BB$4,0))</f>
        <v>0</v>
      </c>
      <c r="I5" cm="1">
        <f t="array" ref="I5">INDEX(Substation_Info!$AT$5:$BB$322,MATCH(1,($B5=Substation_Info!$B$5:$B$322)*($C5=Substation_Info!$C$5:$C$322),0),MATCH(I$4,Substation_Info!$AT$4:$BB$4,0))</f>
        <v>0</v>
      </c>
      <c r="J5" cm="1">
        <f t="array" ref="J5">INDEX(Substation_Info!$AT$5:$BB$322,MATCH(1,($B5=Substation_Info!$B$5:$B$322)*($C5=Substation_Info!$C$5:$C$322),0),MATCH(J$4,Substation_Info!$AT$4:$BB$4,0))</f>
        <v>0</v>
      </c>
      <c r="L5">
        <f>SUMIFS(Grid_GenerationQueue!T$5:T$550,Grid_GenerationQueue!$AJ$5:$AJ$550,$B5,Grid_GenerationQueue!$AK$5:$AK$550,$C5)+SUMIFS(Grid_GenerationQueue!T$5:T$550,Grid_GenerationQueue!$AM$5:$AM$550,$B5,Grid_GenerationQueue!$AN$5:$AN$550,$C5)</f>
        <v>82.9</v>
      </c>
      <c r="M5">
        <f>SUMIFS(Grid_GenerationQueue!U$5:U$550,Grid_GenerationQueue!$AJ$5:$AJ$550,$B5,Grid_GenerationQueue!$AK$5:$AK$550,$C5)+SUMIFS(Grid_GenerationQueue!U$5:U$550,Grid_GenerationQueue!$AM$5:$AM$550,$B5,Grid_GenerationQueue!$AN$5:$AN$550,$C5)</f>
        <v>0</v>
      </c>
      <c r="N5">
        <f>SUMIFS(Grid_GenerationQueue!V$5:V$550,Grid_GenerationQueue!$AJ$5:$AJ$550,$B5,Grid_GenerationQueue!$AK$5:$AK$550,$C5)+SUMIFS(Grid_GenerationQueue!V$5:V$550,Grid_GenerationQueue!$AM$5:$AM$550,$B5,Grid_GenerationQueue!$AN$5:$AN$550,$C5)</f>
        <v>0</v>
      </c>
      <c r="O5">
        <f>SUMIFS(Grid_GenerationQueue!W$5:W$550,Grid_GenerationQueue!$AJ$5:$AJ$550,$B5,Grid_GenerationQueue!$AK$5:$AK$550,$C5)+SUMIFS(Grid_GenerationQueue!W$5:W$550,Grid_GenerationQueue!$AM$5:$AM$550,$B5,Grid_GenerationQueue!$AN$5:$AN$550,$C5)</f>
        <v>0</v>
      </c>
      <c r="P5">
        <f>SUMIFS(Grid_GenerationQueue!X$5:X$550,Grid_GenerationQueue!$AJ$5:$AJ$550,$B5,Grid_GenerationQueue!$AK$5:$AK$550,$C5)+SUMIFS(Grid_GenerationQueue!X$5:X$550,Grid_GenerationQueue!$AM$5:$AM$550,$B5,Grid_GenerationQueue!$AN$5:$AN$550,$C5)</f>
        <v>0</v>
      </c>
      <c r="Q5">
        <f>SUMIFS(Grid_GenerationQueue!Y$5:Y$550,Grid_GenerationQueue!$AJ$5:$AJ$550,$B5,Grid_GenerationQueue!$AK$5:$AK$550,$C5)+SUMIFS(Grid_GenerationQueue!Y$5:Y$550,Grid_GenerationQueue!$AM$5:$AM$550,$B5,Grid_GenerationQueue!$AN$5:$AN$550,$C5)</f>
        <v>0</v>
      </c>
      <c r="R5">
        <f>SUMIFS(Grid_GenerationQueue!Z$5:Z$550,Grid_GenerationQueue!$AJ$5:$AJ$550,$B5,Grid_GenerationQueue!$AK$5:$AK$550,$C5)+SUMIFS(Grid_GenerationQueue!Z$5:Z$550,Grid_GenerationQueue!$AM$5:$AM$550,$B5,Grid_GenerationQueue!$AN$5:$AN$550,$C5)</f>
        <v>0</v>
      </c>
      <c r="S5">
        <f>SUMIFS(Grid_GenerationQueue!AA$5:AA$550,Grid_GenerationQueue!$AJ$5:$AJ$550,$B5,Grid_GenerationQueue!$AK$5:$AK$550,$C5)+SUMIFS(Grid_GenerationQueue!AA$5:AA$550,Grid_GenerationQueue!$AM$5:$AM$550,$B5,Grid_GenerationQueue!$AN$5:$AN$550,$C5)</f>
        <v>0</v>
      </c>
      <c r="T5">
        <f>SUMIFS(Grid_GenerationQueue!AB$5:AB$550,Grid_GenerationQueue!$AJ$5:$AJ$550,$B5,Grid_GenerationQueue!$AK$5:$AK$550,$C5)+SUMIFS(Grid_GenerationQueue!AB$5:AB$550,Grid_GenerationQueue!$AM$5:$AM$550,$B5,Grid_GenerationQueue!$AN$5:$AN$550,$C5)</f>
        <v>0</v>
      </c>
      <c r="U5">
        <f>SUMIFS(Grid_GenerationQueue!AC$5:AC$550,Grid_GenerationQueue!$AJ$5:$AJ$550,$B5,Grid_GenerationQueue!$AK$5:$AK$550,$C5)+SUMIFS(Grid_GenerationQueue!AC$5:AC$550,Grid_GenerationQueue!$AM$5:$AM$550,$B5,Grid_GenerationQueue!$AN$5:$AN$550,$C5)</f>
        <v>0</v>
      </c>
      <c r="V5">
        <f>SUMIFS(Grid_GenerationQueue!AD$5:AD$550,Grid_GenerationQueue!$AJ$5:$AJ$550,$B5,Grid_GenerationQueue!$AK$5:$AK$550,$C5)+SUMIFS(Grid_GenerationQueue!AD$5:AD$550,Grid_GenerationQueue!$AM$5:$AM$550,$B5,Grid_GenerationQueue!$AN$5:$AN$550,$C5)</f>
        <v>0</v>
      </c>
      <c r="X5">
        <f>SUMIFS(Grid_GenerationQueue!T$5:T$550,Grid_GenerationQueue!$AJ$5:$AJ$550,$B5,Grid_GenerationQueue!$AK$5:$AK$550,$C5,Grid_GenerationQueue!$AW$5:$AW$550,$Y$3)+SUMIFS(Grid_GenerationQueue!T$5:T$550,Grid_GenerationQueue!$AM$5:$AM$550,$B5,Grid_GenerationQueue!$AN$5:$AN$550,$C5,Grid_GenerationQueue!$AW$5:$AW$550,$Y$3)</f>
        <v>0</v>
      </c>
      <c r="Y5">
        <f>SUMIFS(Grid_GenerationQueue!U$5:U$550,Grid_GenerationQueue!$AJ$5:$AJ$550,$B5,Grid_GenerationQueue!$AK$5:$AK$550,$C5,Grid_GenerationQueue!$AW$5:$AW$550,$Y$3)+SUMIFS(Grid_GenerationQueue!U$5:U$550,Grid_GenerationQueue!$AM$5:$AM$550,$B5,Grid_GenerationQueue!$AN$5:$AN$550,$C5,Grid_GenerationQueue!$AW$5:$AW$550,$Y$3)</f>
        <v>0</v>
      </c>
      <c r="Z5">
        <f>SUMIFS(Grid_GenerationQueue!V$5:V$550,Grid_GenerationQueue!$AJ$5:$AJ$550,$B5,Grid_GenerationQueue!$AK$5:$AK$550,$C5,Grid_GenerationQueue!$AW$5:$AW$550,$Y$3)+SUMIFS(Grid_GenerationQueue!V$5:V$550,Grid_GenerationQueue!$AM$5:$AM$550,$B5,Grid_GenerationQueue!$AN$5:$AN$550,$C5,Grid_GenerationQueue!$AW$5:$AW$550,$Y$3)</f>
        <v>0</v>
      </c>
      <c r="AA5">
        <f>SUMIFS(Grid_GenerationQueue!W$5:W$550,Grid_GenerationQueue!$AJ$5:$AJ$550,$B5,Grid_GenerationQueue!$AK$5:$AK$550,$C5,Grid_GenerationQueue!$AW$5:$AW$550,$Y$3)+SUMIFS(Grid_GenerationQueue!W$5:W$550,Grid_GenerationQueue!$AM$5:$AM$550,$B5,Grid_GenerationQueue!$AN$5:$AN$550,$C5,Grid_GenerationQueue!$AW$5:$AW$550,$Y$3)</f>
        <v>0</v>
      </c>
      <c r="AB5">
        <f>SUMIFS(Grid_GenerationQueue!X$5:X$550,Grid_GenerationQueue!$AJ$5:$AJ$550,$B5,Grid_GenerationQueue!$AK$5:$AK$550,$C5,Grid_GenerationQueue!$AW$5:$AW$550,$Y$3)+SUMIFS(Grid_GenerationQueue!X$5:X$550,Grid_GenerationQueue!$AM$5:$AM$550,$B5,Grid_GenerationQueue!$AN$5:$AN$550,$C5,Grid_GenerationQueue!$AW$5:$AW$550,$Y$3)</f>
        <v>0</v>
      </c>
      <c r="AC5">
        <f>SUMIFS(Grid_GenerationQueue!Y$5:Y$550,Grid_GenerationQueue!$AJ$5:$AJ$550,$B5,Grid_GenerationQueue!$AK$5:$AK$550,$C5,Grid_GenerationQueue!$AW$5:$AW$550,$Y$3)+SUMIFS(Grid_GenerationQueue!Y$5:Y$550,Grid_GenerationQueue!$AM$5:$AM$550,$B5,Grid_GenerationQueue!$AN$5:$AN$550,$C5,Grid_GenerationQueue!$AW$5:$AW$550,$Y$3)</f>
        <v>0</v>
      </c>
      <c r="AD5">
        <f>SUMIFS(Grid_GenerationQueue!Z$5:Z$550,Grid_GenerationQueue!$AJ$5:$AJ$550,$B5,Grid_GenerationQueue!$AK$5:$AK$550,$C5,Grid_GenerationQueue!$AW$5:$AW$550,$Y$3)+SUMIFS(Grid_GenerationQueue!Z$5:Z$550,Grid_GenerationQueue!$AM$5:$AM$550,$B5,Grid_GenerationQueue!$AN$5:$AN$550,$C5,Grid_GenerationQueue!$AW$5:$AW$550,$Y$3)</f>
        <v>0</v>
      </c>
      <c r="AE5">
        <f>SUMIFS(Grid_GenerationQueue!AA$5:AA$550,Grid_GenerationQueue!$AJ$5:$AJ$550,$B5,Grid_GenerationQueue!$AK$5:$AK$550,$C5,Grid_GenerationQueue!$AW$5:$AW$550,$Y$3)+SUMIFS(Grid_GenerationQueue!AA$5:AA$550,Grid_GenerationQueue!$AM$5:$AM$550,$B5,Grid_GenerationQueue!$AN$5:$AN$550,$C5,Grid_GenerationQueue!$AW$5:$AW$550,$Y$3)</f>
        <v>0</v>
      </c>
      <c r="AF5">
        <f>SUMIFS(Grid_GenerationQueue!AB$5:AB$550,Grid_GenerationQueue!$AJ$5:$AJ$550,$B5,Grid_GenerationQueue!$AK$5:$AK$550,$C5,Grid_GenerationQueue!$AW$5:$AW$550,$Y$3)+SUMIFS(Grid_GenerationQueue!AB$5:AB$550,Grid_GenerationQueue!$AM$5:$AM$550,$B5,Grid_GenerationQueue!$AN$5:$AN$550,$C5,Grid_GenerationQueue!$AW$5:$AW$550,$Y$3)</f>
        <v>0</v>
      </c>
      <c r="AG5">
        <f>SUMIFS(Grid_GenerationQueue!AC$5:AC$550,Grid_GenerationQueue!$AJ$5:$AJ$550,$B5,Grid_GenerationQueue!$AK$5:$AK$550,$C5,Grid_GenerationQueue!$AW$5:$AW$550,$Y$3)+SUMIFS(Grid_GenerationQueue!AC$5:AC$550,Grid_GenerationQueue!$AM$5:$AM$550,$B5,Grid_GenerationQueue!$AN$5:$AN$550,$C5,Grid_GenerationQueue!$AW$5:$AW$550,$Y$3)</f>
        <v>0</v>
      </c>
      <c r="AH5">
        <f>SUMIFS(Grid_GenerationQueue!AD$5:AD$550,Grid_GenerationQueue!$AJ$5:$AJ$550,$B5,Grid_GenerationQueue!$AK$5:$AK$550,$C5,Grid_GenerationQueue!$AW$5:$AW$550,$Y$3)+SUMIFS(Grid_GenerationQueue!AD$5:AD$550,Grid_GenerationQueue!$AM$5:$AM$550,$B5,Grid_GenerationQueue!$AN$5:$AN$550,$C5,Grid_GenerationQueue!$AW$5:$AW$550,$Y$3)</f>
        <v>0</v>
      </c>
      <c r="AJ5">
        <f>X5+SUMIFS(Grid_GenerationQueue!T$5:T$550,Grid_GenerationQueue!$AJ$5:$AJ$550,$B5,Grid_GenerationQueue!$AK$5:$AK$550,$C5,Grid_GenerationQueue!$AW$5:$AW$550,"&lt;&gt;"&amp;$Y$3,Grid_GenerationQueue!$AU$5:$AU$550,$AK$3)+SUMIFS(Grid_GenerationQueue!T$5:T$550,Grid_GenerationQueue!$AM$5:$AM$550,$B5,Grid_GenerationQueue!$AN$5:$AN$550,$C5,Grid_GenerationQueue!$AW$5:$AW$550,"&lt;&gt;"&amp;$Y$3,Grid_GenerationQueue!$AU$5:$AU$550,$AK$3)</f>
        <v>0</v>
      </c>
      <c r="AK5">
        <f>Y5+SUMIFS(Grid_GenerationQueue!U$5:U$550,Grid_GenerationQueue!$AJ$5:$AJ$550,$B5,Grid_GenerationQueue!$AK$5:$AK$550,$C5,Grid_GenerationQueue!$AW$5:$AW$550,"&lt;&gt;"&amp;$Y$3,Grid_GenerationQueue!$AU$5:$AU$550,$AK$3)+SUMIFS(Grid_GenerationQueue!U$5:U$550,Grid_GenerationQueue!$AM$5:$AM$550,$B5,Grid_GenerationQueue!$AN$5:$AN$550,$C5,Grid_GenerationQueue!$AW$5:$AW$550,"&lt;&gt;"&amp;$Y$3,Grid_GenerationQueue!$AU$5:$AU$550,$AK$3)</f>
        <v>0</v>
      </c>
      <c r="AL5">
        <f>Z5+SUMIFS(Grid_GenerationQueue!V$5:V$550,Grid_GenerationQueue!$AJ$5:$AJ$550,$B5,Grid_GenerationQueue!$AK$5:$AK$550,$C5,Grid_GenerationQueue!$AW$5:$AW$550,"&lt;&gt;"&amp;$Y$3,Grid_GenerationQueue!$AU$5:$AU$550,$AK$3)+SUMIFS(Grid_GenerationQueue!V$5:V$550,Grid_GenerationQueue!$AM$5:$AM$550,$B5,Grid_GenerationQueue!$AN$5:$AN$550,$C5,Grid_GenerationQueue!$AW$5:$AW$550,"&lt;&gt;"&amp;$Y$3,Grid_GenerationQueue!$AU$5:$AU$550,$AK$3)</f>
        <v>0</v>
      </c>
      <c r="AM5">
        <f>AA5+SUMIFS(Grid_GenerationQueue!W$5:W$550,Grid_GenerationQueue!$AJ$5:$AJ$550,$B5,Grid_GenerationQueue!$AK$5:$AK$550,$C5,Grid_GenerationQueue!$AW$5:$AW$550,"&lt;&gt;"&amp;$Y$3,Grid_GenerationQueue!$AU$5:$AU$550,$AK$3)+SUMIFS(Grid_GenerationQueue!W$5:W$550,Grid_GenerationQueue!$AM$5:$AM$550,$B5,Grid_GenerationQueue!$AN$5:$AN$550,$C5,Grid_GenerationQueue!$AW$5:$AW$550,"&lt;&gt;"&amp;$Y$3,Grid_GenerationQueue!$AU$5:$AU$550,$AK$3)</f>
        <v>0</v>
      </c>
      <c r="AN5">
        <f>AB5+SUMIFS(Grid_GenerationQueue!X$5:X$550,Grid_GenerationQueue!$AJ$5:$AJ$550,$B5,Grid_GenerationQueue!$AK$5:$AK$550,$C5,Grid_GenerationQueue!$AW$5:$AW$550,"&lt;&gt;"&amp;$Y$3,Grid_GenerationQueue!$AU$5:$AU$550,$AK$3)+SUMIFS(Grid_GenerationQueue!X$5:X$550,Grid_GenerationQueue!$AM$5:$AM$550,$B5,Grid_GenerationQueue!$AN$5:$AN$550,$C5,Grid_GenerationQueue!$AW$5:$AW$550,"&lt;&gt;"&amp;$Y$3,Grid_GenerationQueue!$AU$5:$AU$550,$AK$3)</f>
        <v>0</v>
      </c>
      <c r="AO5">
        <f>AC5+SUMIFS(Grid_GenerationQueue!Y$5:Y$550,Grid_GenerationQueue!$AJ$5:$AJ$550,$B5,Grid_GenerationQueue!$AK$5:$AK$550,$C5,Grid_GenerationQueue!$AW$5:$AW$550,"&lt;&gt;"&amp;$Y$3,Grid_GenerationQueue!$AU$5:$AU$550,$AK$3)+SUMIFS(Grid_GenerationQueue!Y$5:Y$550,Grid_GenerationQueue!$AM$5:$AM$550,$B5,Grid_GenerationQueue!$AN$5:$AN$550,$C5,Grid_GenerationQueue!$AW$5:$AW$550,"&lt;&gt;"&amp;$Y$3,Grid_GenerationQueue!$AU$5:$AU$550,$AK$3)</f>
        <v>0</v>
      </c>
      <c r="AP5">
        <f>AD5+SUMIFS(Grid_GenerationQueue!Z$5:Z$550,Grid_GenerationQueue!$AJ$5:$AJ$550,$B5,Grid_GenerationQueue!$AK$5:$AK$550,$C5,Grid_GenerationQueue!$AW$5:$AW$550,"&lt;&gt;"&amp;$Y$3,Grid_GenerationQueue!$AU$5:$AU$550,$AK$3)+SUMIFS(Grid_GenerationQueue!Z$5:Z$550,Grid_GenerationQueue!$AM$5:$AM$550,$B5,Grid_GenerationQueue!$AN$5:$AN$550,$C5,Grid_GenerationQueue!$AW$5:$AW$550,"&lt;&gt;"&amp;$Y$3,Grid_GenerationQueue!$AU$5:$AU$550,$AK$3)</f>
        <v>0</v>
      </c>
      <c r="AQ5">
        <f>AE5+SUMIFS(Grid_GenerationQueue!AA$5:AA$550,Grid_GenerationQueue!$AJ$5:$AJ$550,$B5,Grid_GenerationQueue!$AK$5:$AK$550,$C5,Grid_GenerationQueue!$AW$5:$AW$550,"&lt;&gt;"&amp;$Y$3,Grid_GenerationQueue!$AU$5:$AU$550,$AK$3)+SUMIFS(Grid_GenerationQueue!AA$5:AA$550,Grid_GenerationQueue!$AM$5:$AM$550,$B5,Grid_GenerationQueue!$AN$5:$AN$550,$C5,Grid_GenerationQueue!$AW$5:$AW$550,"&lt;&gt;"&amp;$Y$3,Grid_GenerationQueue!$AU$5:$AU$550,$AK$3)</f>
        <v>0</v>
      </c>
      <c r="AR5">
        <f>AF5+SUMIFS(Grid_GenerationQueue!AB$5:AB$550,Grid_GenerationQueue!$AJ$5:$AJ$550,$B5,Grid_GenerationQueue!$AK$5:$AK$550,$C5,Grid_GenerationQueue!$AW$5:$AW$550,"&lt;&gt;"&amp;$Y$3,Grid_GenerationQueue!$AU$5:$AU$550,$AK$3)+SUMIFS(Grid_GenerationQueue!AB$5:AB$550,Grid_GenerationQueue!$AM$5:$AM$550,$B5,Grid_GenerationQueue!$AN$5:$AN$550,$C5,Grid_GenerationQueue!$AW$5:$AW$550,"&lt;&gt;"&amp;$Y$3,Grid_GenerationQueue!$AU$5:$AU$550,$AK$3)</f>
        <v>0</v>
      </c>
      <c r="AS5">
        <f>AG5+SUMIFS(Grid_GenerationQueue!AC$5:AC$550,Grid_GenerationQueue!$AJ$5:$AJ$550,$B5,Grid_GenerationQueue!$AK$5:$AK$550,$C5,Grid_GenerationQueue!$AW$5:$AW$550,"&lt;&gt;"&amp;$Y$3,Grid_GenerationQueue!$AU$5:$AU$550,$AK$3)+SUMIFS(Grid_GenerationQueue!AC$5:AC$550,Grid_GenerationQueue!$AM$5:$AM$550,$B5,Grid_GenerationQueue!$AN$5:$AN$550,$C5,Grid_GenerationQueue!$AW$5:$AW$550,"&lt;&gt;"&amp;$Y$3,Grid_GenerationQueue!$AU$5:$AU$550,$AK$3)</f>
        <v>0</v>
      </c>
      <c r="AT5">
        <f>AH5+SUMIFS(Grid_GenerationQueue!AD$5:AD$550,Grid_GenerationQueue!$AJ$5:$AJ$550,$B5,Grid_GenerationQueue!$AK$5:$AK$550,$C5,Grid_GenerationQueue!$AW$5:$AW$550,"&lt;&gt;"&amp;$Y$3,Grid_GenerationQueue!$AU$5:$AU$550,$AK$3)+SUMIFS(Grid_GenerationQueue!AD$5:AD$550,Grid_GenerationQueue!$AM$5:$AM$550,$B5,Grid_GenerationQueue!$AN$5:$AN$550,$C5,Grid_GenerationQueue!$AW$5:$AW$550,"&lt;&gt;"&amp;$Y$3,Grid_GenerationQueue!$AU$5:$AU$550,$AK$3)</f>
        <v>0</v>
      </c>
      <c r="AV5">
        <v>0</v>
      </c>
      <c r="AW5">
        <v>0</v>
      </c>
      <c r="AX5">
        <v>0</v>
      </c>
      <c r="AY5">
        <v>0</v>
      </c>
      <c r="AZ5">
        <v>0</v>
      </c>
      <c r="BB5">
        <f>L5-$AV5</f>
        <v>82.9</v>
      </c>
      <c r="BC5">
        <f>BD5+BE5</f>
        <v>0</v>
      </c>
      <c r="BD5">
        <f>N5-$AW5</f>
        <v>0</v>
      </c>
      <c r="BE5">
        <f>O5-$AX5</f>
        <v>0</v>
      </c>
      <c r="BF5">
        <f>P5</f>
        <v>0</v>
      </c>
      <c r="BG5">
        <f>Q5</f>
        <v>0</v>
      </c>
      <c r="BH5">
        <f>BI5+BJ5</f>
        <v>0</v>
      </c>
      <c r="BI5">
        <f>S5-$AY5</f>
        <v>0</v>
      </c>
      <c r="BJ5">
        <f>T5-$AZ5</f>
        <v>0</v>
      </c>
      <c r="BK5">
        <f>U5</f>
        <v>0</v>
      </c>
      <c r="BL5">
        <f>V5</f>
        <v>0</v>
      </c>
      <c r="BN5">
        <f>X5-$AV5</f>
        <v>0</v>
      </c>
      <c r="BO5">
        <f>BP5+BQ5</f>
        <v>0</v>
      </c>
      <c r="BP5">
        <f>Z5-$AW5</f>
        <v>0</v>
      </c>
      <c r="BQ5">
        <f>AA5-$AX5</f>
        <v>0</v>
      </c>
      <c r="BR5">
        <f>AB5</f>
        <v>0</v>
      </c>
      <c r="BS5">
        <f>AC5</f>
        <v>0</v>
      </c>
      <c r="BT5">
        <f>BU5+BV5</f>
        <v>0</v>
      </c>
      <c r="BU5">
        <f>AE5-$AY5</f>
        <v>0</v>
      </c>
      <c r="BV5">
        <f>AF5-$AZ5</f>
        <v>0</v>
      </c>
      <c r="BW5">
        <f>AG5</f>
        <v>0</v>
      </c>
      <c r="BX5">
        <f>AH5</f>
        <v>0</v>
      </c>
      <c r="BZ5">
        <f>AJ5-$AV5</f>
        <v>0</v>
      </c>
      <c r="CA5">
        <f>CB5+CC5</f>
        <v>0</v>
      </c>
      <c r="CB5">
        <f>AL5-$AW5</f>
        <v>0</v>
      </c>
      <c r="CC5">
        <f>AM5-$AX5</f>
        <v>0</v>
      </c>
      <c r="CD5">
        <f>AN5</f>
        <v>0</v>
      </c>
      <c r="CE5">
        <f>AO5</f>
        <v>0</v>
      </c>
      <c r="CF5">
        <f>CG5+CH5</f>
        <v>0</v>
      </c>
      <c r="CG5">
        <f>AQ5-$AY5</f>
        <v>0</v>
      </c>
      <c r="CH5">
        <f>AR5-$AZ5</f>
        <v>0</v>
      </c>
      <c r="CI5">
        <f>AS5</f>
        <v>0</v>
      </c>
      <c r="CJ5">
        <f>AT5</f>
        <v>0</v>
      </c>
    </row>
    <row r="6" spans="1:88" x14ac:dyDescent="0.35">
      <c r="A6" t="str">
        <f>Substation_Info!A6</f>
        <v xml:space="preserve">SCE Metro Study Area </v>
      </c>
      <c r="B6" t="str">
        <f>Substation_Info!B6</f>
        <v>Alamitos</v>
      </c>
      <c r="C6">
        <f>Substation_Info!C6</f>
        <v>230</v>
      </c>
      <c r="D6" t="str" cm="1">
        <f t="array" ref="D6">INDEX(Substation_Info!$AT$5:$BB$322,MATCH(1,($B6=Substation_Info!$B$5:$B$322)*($C6=Substation_Info!$C$5:$C$322),0),MATCH(D$4,Substation_Info!$AT$4:$BB$4,0))</f>
        <v>Greater_LA_Li_Battery</v>
      </c>
      <c r="E6" t="str" cm="1">
        <f t="array" ref="E6">INDEX(Substation_Info!$AT$5:$BB$322,MATCH(1,($B6=Substation_Info!$B$5:$B$322)*($C6=Substation_Info!$C$5:$C$322),0),MATCH(E$4,Substation_Info!$AT$4:$BB$4,0))</f>
        <v>Greater_LA_Solar</v>
      </c>
      <c r="F6" cm="1">
        <f t="array" ref="F6">INDEX(Substation_Info!$AT$5:$BB$322,MATCH(1,($B6=Substation_Info!$B$5:$B$322)*($C6=Substation_Info!$C$5:$C$322),0),MATCH(F$4,Substation_Info!$AT$4:$BB$4,0))</f>
        <v>0</v>
      </c>
      <c r="G6" cm="1">
        <f t="array" ref="G6">INDEX(Substation_Info!$AT$5:$BB$322,MATCH(1,($B6=Substation_Info!$B$5:$B$322)*($C6=Substation_Info!$C$5:$C$322),0),MATCH(G$4,Substation_Info!$AT$4:$BB$4,0))</f>
        <v>0</v>
      </c>
      <c r="H6" cm="1">
        <f t="array" ref="H6">INDEX(Substation_Info!$AT$5:$BB$322,MATCH(1,($B6=Substation_Info!$B$5:$B$322)*($C6=Substation_Info!$C$5:$C$322),0),MATCH(H$4,Substation_Info!$AT$4:$BB$4,0))</f>
        <v>0</v>
      </c>
      <c r="I6" cm="1">
        <f t="array" ref="I6">INDEX(Substation_Info!$AT$5:$BB$322,MATCH(1,($B6=Substation_Info!$B$5:$B$322)*($C6=Substation_Info!$C$5:$C$322),0),MATCH(I$4,Substation_Info!$AT$4:$BB$4,0))</f>
        <v>0</v>
      </c>
      <c r="J6" cm="1">
        <f t="array" ref="J6">INDEX(Substation_Info!$AT$5:$BB$322,MATCH(1,($B6=Substation_Info!$B$5:$B$322)*($C6=Substation_Info!$C$5:$C$322),0),MATCH(J$4,Substation_Info!$AT$4:$BB$4,0))</f>
        <v>0</v>
      </c>
      <c r="L6">
        <f>SUMIFS(Grid_GenerationQueue!T$5:T$550,Grid_GenerationQueue!$AJ$5:$AJ$550,$B6,Grid_GenerationQueue!$AK$5:$AK$550,$C6)+SUMIFS(Grid_GenerationQueue!T$5:T$550,Grid_GenerationQueue!$AM$5:$AM$550,$B6,Grid_GenerationQueue!$AN$5:$AN$550,$C6)</f>
        <v>236</v>
      </c>
      <c r="M6">
        <f>SUMIFS(Grid_GenerationQueue!U$5:U$550,Grid_GenerationQueue!$AJ$5:$AJ$550,$B6,Grid_GenerationQueue!$AK$5:$AK$550,$C6)+SUMIFS(Grid_GenerationQueue!U$5:U$550,Grid_GenerationQueue!$AM$5:$AM$550,$B6,Grid_GenerationQueue!$AN$5:$AN$550,$C6)</f>
        <v>0</v>
      </c>
      <c r="N6">
        <f>SUMIFS(Grid_GenerationQueue!V$5:V$550,Grid_GenerationQueue!$AJ$5:$AJ$550,$B6,Grid_GenerationQueue!$AK$5:$AK$550,$C6)+SUMIFS(Grid_GenerationQueue!V$5:V$550,Grid_GenerationQueue!$AM$5:$AM$550,$B6,Grid_GenerationQueue!$AN$5:$AN$550,$C6)</f>
        <v>0</v>
      </c>
      <c r="O6">
        <f>SUMIFS(Grid_GenerationQueue!W$5:W$550,Grid_GenerationQueue!$AJ$5:$AJ$550,$B6,Grid_GenerationQueue!$AK$5:$AK$550,$C6)+SUMIFS(Grid_GenerationQueue!W$5:W$550,Grid_GenerationQueue!$AM$5:$AM$550,$B6,Grid_GenerationQueue!$AN$5:$AN$550,$C6)</f>
        <v>0</v>
      </c>
      <c r="P6">
        <f>SUMIFS(Grid_GenerationQueue!X$5:X$550,Grid_GenerationQueue!$AJ$5:$AJ$550,$B6,Grid_GenerationQueue!$AK$5:$AK$550,$C6)+SUMIFS(Grid_GenerationQueue!X$5:X$550,Grid_GenerationQueue!$AM$5:$AM$550,$B6,Grid_GenerationQueue!$AN$5:$AN$550,$C6)</f>
        <v>0</v>
      </c>
      <c r="Q6">
        <f>SUMIFS(Grid_GenerationQueue!Y$5:Y$550,Grid_GenerationQueue!$AJ$5:$AJ$550,$B6,Grid_GenerationQueue!$AK$5:$AK$550,$C6)+SUMIFS(Grid_GenerationQueue!Y$5:Y$550,Grid_GenerationQueue!$AM$5:$AM$550,$B6,Grid_GenerationQueue!$AN$5:$AN$550,$C6)</f>
        <v>0</v>
      </c>
      <c r="R6">
        <f>SUMIFS(Grid_GenerationQueue!Z$5:Z$550,Grid_GenerationQueue!$AJ$5:$AJ$550,$B6,Grid_GenerationQueue!$AK$5:$AK$550,$C6)+SUMIFS(Grid_GenerationQueue!Z$5:Z$550,Grid_GenerationQueue!$AM$5:$AM$550,$B6,Grid_GenerationQueue!$AN$5:$AN$550,$C6)</f>
        <v>0</v>
      </c>
      <c r="S6">
        <f>SUMIFS(Grid_GenerationQueue!AA$5:AA$550,Grid_GenerationQueue!$AJ$5:$AJ$550,$B6,Grid_GenerationQueue!$AK$5:$AK$550,$C6)+SUMIFS(Grid_GenerationQueue!AA$5:AA$550,Grid_GenerationQueue!$AM$5:$AM$550,$B6,Grid_GenerationQueue!$AN$5:$AN$550,$C6)</f>
        <v>0</v>
      </c>
      <c r="T6">
        <f>SUMIFS(Grid_GenerationQueue!AB$5:AB$550,Grid_GenerationQueue!$AJ$5:$AJ$550,$B6,Grid_GenerationQueue!$AK$5:$AK$550,$C6)+SUMIFS(Grid_GenerationQueue!AB$5:AB$550,Grid_GenerationQueue!$AM$5:$AM$550,$B6,Grid_GenerationQueue!$AN$5:$AN$550,$C6)</f>
        <v>0</v>
      </c>
      <c r="U6">
        <f>SUMIFS(Grid_GenerationQueue!AC$5:AC$550,Grid_GenerationQueue!$AJ$5:$AJ$550,$B6,Grid_GenerationQueue!$AK$5:$AK$550,$C6)+SUMIFS(Grid_GenerationQueue!AC$5:AC$550,Grid_GenerationQueue!$AM$5:$AM$550,$B6,Grid_GenerationQueue!$AN$5:$AN$550,$C6)</f>
        <v>0</v>
      </c>
      <c r="V6">
        <f>SUMIFS(Grid_GenerationQueue!AD$5:AD$550,Grid_GenerationQueue!$AJ$5:$AJ$550,$B6,Grid_GenerationQueue!$AK$5:$AK$550,$C6)+SUMIFS(Grid_GenerationQueue!AD$5:AD$550,Grid_GenerationQueue!$AM$5:$AM$550,$B6,Grid_GenerationQueue!$AN$5:$AN$550,$C6)</f>
        <v>0</v>
      </c>
      <c r="X6">
        <f>SUMIFS(Grid_GenerationQueue!T$5:T$550,Grid_GenerationQueue!$AJ$5:$AJ$550,$B6,Grid_GenerationQueue!$AK$5:$AK$550,$C6,Grid_GenerationQueue!$AW$5:$AW$550,$Y$3)+SUMIFS(Grid_GenerationQueue!T$5:T$550,Grid_GenerationQueue!$AM$5:$AM$550,$B6,Grid_GenerationQueue!$AN$5:$AN$550,$C6,Grid_GenerationQueue!$AW$5:$AW$550,$Y$3)</f>
        <v>0</v>
      </c>
      <c r="Y6">
        <f>SUMIFS(Grid_GenerationQueue!U$5:U$550,Grid_GenerationQueue!$AJ$5:$AJ$550,$B6,Grid_GenerationQueue!$AK$5:$AK$550,$C6,Grid_GenerationQueue!$AW$5:$AW$550,$Y$3)+SUMIFS(Grid_GenerationQueue!U$5:U$550,Grid_GenerationQueue!$AM$5:$AM$550,$B6,Grid_GenerationQueue!$AN$5:$AN$550,$C6,Grid_GenerationQueue!$AW$5:$AW$550,$Y$3)</f>
        <v>0</v>
      </c>
      <c r="Z6">
        <f>SUMIFS(Grid_GenerationQueue!V$5:V$550,Grid_GenerationQueue!$AJ$5:$AJ$550,$B6,Grid_GenerationQueue!$AK$5:$AK$550,$C6,Grid_GenerationQueue!$AW$5:$AW$550,$Y$3)+SUMIFS(Grid_GenerationQueue!V$5:V$550,Grid_GenerationQueue!$AM$5:$AM$550,$B6,Grid_GenerationQueue!$AN$5:$AN$550,$C6,Grid_GenerationQueue!$AW$5:$AW$550,$Y$3)</f>
        <v>0</v>
      </c>
      <c r="AA6">
        <f>SUMIFS(Grid_GenerationQueue!W$5:W$550,Grid_GenerationQueue!$AJ$5:$AJ$550,$B6,Grid_GenerationQueue!$AK$5:$AK$550,$C6,Grid_GenerationQueue!$AW$5:$AW$550,$Y$3)+SUMIFS(Grid_GenerationQueue!W$5:W$550,Grid_GenerationQueue!$AM$5:$AM$550,$B6,Grid_GenerationQueue!$AN$5:$AN$550,$C6,Grid_GenerationQueue!$AW$5:$AW$550,$Y$3)</f>
        <v>0</v>
      </c>
      <c r="AB6">
        <f>SUMIFS(Grid_GenerationQueue!X$5:X$550,Grid_GenerationQueue!$AJ$5:$AJ$550,$B6,Grid_GenerationQueue!$AK$5:$AK$550,$C6,Grid_GenerationQueue!$AW$5:$AW$550,$Y$3)+SUMIFS(Grid_GenerationQueue!X$5:X$550,Grid_GenerationQueue!$AM$5:$AM$550,$B6,Grid_GenerationQueue!$AN$5:$AN$550,$C6,Grid_GenerationQueue!$AW$5:$AW$550,$Y$3)</f>
        <v>0</v>
      </c>
      <c r="AC6">
        <f>SUMIFS(Grid_GenerationQueue!Y$5:Y$550,Grid_GenerationQueue!$AJ$5:$AJ$550,$B6,Grid_GenerationQueue!$AK$5:$AK$550,$C6,Grid_GenerationQueue!$AW$5:$AW$550,$Y$3)+SUMIFS(Grid_GenerationQueue!Y$5:Y$550,Grid_GenerationQueue!$AM$5:$AM$550,$B6,Grid_GenerationQueue!$AN$5:$AN$550,$C6,Grid_GenerationQueue!$AW$5:$AW$550,$Y$3)</f>
        <v>0</v>
      </c>
      <c r="AD6">
        <f>SUMIFS(Grid_GenerationQueue!Z$5:Z$550,Grid_GenerationQueue!$AJ$5:$AJ$550,$B6,Grid_GenerationQueue!$AK$5:$AK$550,$C6,Grid_GenerationQueue!$AW$5:$AW$550,$Y$3)+SUMIFS(Grid_GenerationQueue!Z$5:Z$550,Grid_GenerationQueue!$AM$5:$AM$550,$B6,Grid_GenerationQueue!$AN$5:$AN$550,$C6,Grid_GenerationQueue!$AW$5:$AW$550,$Y$3)</f>
        <v>0</v>
      </c>
      <c r="AE6">
        <f>SUMIFS(Grid_GenerationQueue!AA$5:AA$550,Grid_GenerationQueue!$AJ$5:$AJ$550,$B6,Grid_GenerationQueue!$AK$5:$AK$550,$C6,Grid_GenerationQueue!$AW$5:$AW$550,$Y$3)+SUMIFS(Grid_GenerationQueue!AA$5:AA$550,Grid_GenerationQueue!$AM$5:$AM$550,$B6,Grid_GenerationQueue!$AN$5:$AN$550,$C6,Grid_GenerationQueue!$AW$5:$AW$550,$Y$3)</f>
        <v>0</v>
      </c>
      <c r="AF6">
        <f>SUMIFS(Grid_GenerationQueue!AB$5:AB$550,Grid_GenerationQueue!$AJ$5:$AJ$550,$B6,Grid_GenerationQueue!$AK$5:$AK$550,$C6,Grid_GenerationQueue!$AW$5:$AW$550,$Y$3)+SUMIFS(Grid_GenerationQueue!AB$5:AB$550,Grid_GenerationQueue!$AM$5:$AM$550,$B6,Grid_GenerationQueue!$AN$5:$AN$550,$C6,Grid_GenerationQueue!$AW$5:$AW$550,$Y$3)</f>
        <v>0</v>
      </c>
      <c r="AG6">
        <f>SUMIFS(Grid_GenerationQueue!AC$5:AC$550,Grid_GenerationQueue!$AJ$5:$AJ$550,$B6,Grid_GenerationQueue!$AK$5:$AK$550,$C6,Grid_GenerationQueue!$AW$5:$AW$550,$Y$3)+SUMIFS(Grid_GenerationQueue!AC$5:AC$550,Grid_GenerationQueue!$AM$5:$AM$550,$B6,Grid_GenerationQueue!$AN$5:$AN$550,$C6,Grid_GenerationQueue!$AW$5:$AW$550,$Y$3)</f>
        <v>0</v>
      </c>
      <c r="AH6">
        <f>SUMIFS(Grid_GenerationQueue!AD$5:AD$550,Grid_GenerationQueue!$AJ$5:$AJ$550,$B6,Grid_GenerationQueue!$AK$5:$AK$550,$C6,Grid_GenerationQueue!$AW$5:$AW$550,$Y$3)+SUMIFS(Grid_GenerationQueue!AD$5:AD$550,Grid_GenerationQueue!$AM$5:$AM$550,$B6,Grid_GenerationQueue!$AN$5:$AN$550,$C6,Grid_GenerationQueue!$AW$5:$AW$550,$Y$3)</f>
        <v>0</v>
      </c>
      <c r="AJ6">
        <f>X6+SUMIFS(Grid_GenerationQueue!T$5:T$550,Grid_GenerationQueue!$AJ$5:$AJ$550,$B6,Grid_GenerationQueue!$AK$5:$AK$550,$C6,Grid_GenerationQueue!$AW$5:$AW$550,"&lt;&gt;"&amp;$Y$3,Grid_GenerationQueue!$AU$5:$AU$550,$AK$3)+SUMIFS(Grid_GenerationQueue!T$5:T$550,Grid_GenerationQueue!$AM$5:$AM$550,$B6,Grid_GenerationQueue!$AN$5:$AN$550,$C6,Grid_GenerationQueue!$AW$5:$AW$550,"&lt;&gt;"&amp;$Y$3,Grid_GenerationQueue!$AU$5:$AU$550,$AK$3)</f>
        <v>0</v>
      </c>
      <c r="AK6">
        <f>Y6+SUMIFS(Grid_GenerationQueue!U$5:U$550,Grid_GenerationQueue!$AJ$5:$AJ$550,$B6,Grid_GenerationQueue!$AK$5:$AK$550,$C6,Grid_GenerationQueue!$AW$5:$AW$550,"&lt;&gt;"&amp;$Y$3,Grid_GenerationQueue!$AU$5:$AU$550,$AK$3)+SUMIFS(Grid_GenerationQueue!U$5:U$550,Grid_GenerationQueue!$AM$5:$AM$550,$B6,Grid_GenerationQueue!$AN$5:$AN$550,$C6,Grid_GenerationQueue!$AW$5:$AW$550,"&lt;&gt;"&amp;$Y$3,Grid_GenerationQueue!$AU$5:$AU$550,$AK$3)</f>
        <v>0</v>
      </c>
      <c r="AL6">
        <f>Z6+SUMIFS(Grid_GenerationQueue!V$5:V$550,Grid_GenerationQueue!$AJ$5:$AJ$550,$B6,Grid_GenerationQueue!$AK$5:$AK$550,$C6,Grid_GenerationQueue!$AW$5:$AW$550,"&lt;&gt;"&amp;$Y$3,Grid_GenerationQueue!$AU$5:$AU$550,$AK$3)+SUMIFS(Grid_GenerationQueue!V$5:V$550,Grid_GenerationQueue!$AM$5:$AM$550,$B6,Grid_GenerationQueue!$AN$5:$AN$550,$C6,Grid_GenerationQueue!$AW$5:$AW$550,"&lt;&gt;"&amp;$Y$3,Grid_GenerationQueue!$AU$5:$AU$550,$AK$3)</f>
        <v>0</v>
      </c>
      <c r="AM6">
        <f>AA6+SUMIFS(Grid_GenerationQueue!W$5:W$550,Grid_GenerationQueue!$AJ$5:$AJ$550,$B6,Grid_GenerationQueue!$AK$5:$AK$550,$C6,Grid_GenerationQueue!$AW$5:$AW$550,"&lt;&gt;"&amp;$Y$3,Grid_GenerationQueue!$AU$5:$AU$550,$AK$3)+SUMIFS(Grid_GenerationQueue!W$5:W$550,Grid_GenerationQueue!$AM$5:$AM$550,$B6,Grid_GenerationQueue!$AN$5:$AN$550,$C6,Grid_GenerationQueue!$AW$5:$AW$550,"&lt;&gt;"&amp;$Y$3,Grid_GenerationQueue!$AU$5:$AU$550,$AK$3)</f>
        <v>0</v>
      </c>
      <c r="AN6">
        <f>AB6+SUMIFS(Grid_GenerationQueue!X$5:X$550,Grid_GenerationQueue!$AJ$5:$AJ$550,$B6,Grid_GenerationQueue!$AK$5:$AK$550,$C6,Grid_GenerationQueue!$AW$5:$AW$550,"&lt;&gt;"&amp;$Y$3,Grid_GenerationQueue!$AU$5:$AU$550,$AK$3)+SUMIFS(Grid_GenerationQueue!X$5:X$550,Grid_GenerationQueue!$AM$5:$AM$550,$B6,Grid_GenerationQueue!$AN$5:$AN$550,$C6,Grid_GenerationQueue!$AW$5:$AW$550,"&lt;&gt;"&amp;$Y$3,Grid_GenerationQueue!$AU$5:$AU$550,$AK$3)</f>
        <v>0</v>
      </c>
      <c r="AO6">
        <f>AC6+SUMIFS(Grid_GenerationQueue!Y$5:Y$550,Grid_GenerationQueue!$AJ$5:$AJ$550,$B6,Grid_GenerationQueue!$AK$5:$AK$550,$C6,Grid_GenerationQueue!$AW$5:$AW$550,"&lt;&gt;"&amp;$Y$3,Grid_GenerationQueue!$AU$5:$AU$550,$AK$3)+SUMIFS(Grid_GenerationQueue!Y$5:Y$550,Grid_GenerationQueue!$AM$5:$AM$550,$B6,Grid_GenerationQueue!$AN$5:$AN$550,$C6,Grid_GenerationQueue!$AW$5:$AW$550,"&lt;&gt;"&amp;$Y$3,Grid_GenerationQueue!$AU$5:$AU$550,$AK$3)</f>
        <v>0</v>
      </c>
      <c r="AP6">
        <f>AD6+SUMIFS(Grid_GenerationQueue!Z$5:Z$550,Grid_GenerationQueue!$AJ$5:$AJ$550,$B6,Grid_GenerationQueue!$AK$5:$AK$550,$C6,Grid_GenerationQueue!$AW$5:$AW$550,"&lt;&gt;"&amp;$Y$3,Grid_GenerationQueue!$AU$5:$AU$550,$AK$3)+SUMIFS(Grid_GenerationQueue!Z$5:Z$550,Grid_GenerationQueue!$AM$5:$AM$550,$B6,Grid_GenerationQueue!$AN$5:$AN$550,$C6,Grid_GenerationQueue!$AW$5:$AW$550,"&lt;&gt;"&amp;$Y$3,Grid_GenerationQueue!$AU$5:$AU$550,$AK$3)</f>
        <v>0</v>
      </c>
      <c r="AQ6">
        <f>AE6+SUMIFS(Grid_GenerationQueue!AA$5:AA$550,Grid_GenerationQueue!$AJ$5:$AJ$550,$B6,Grid_GenerationQueue!$AK$5:$AK$550,$C6,Grid_GenerationQueue!$AW$5:$AW$550,"&lt;&gt;"&amp;$Y$3,Grid_GenerationQueue!$AU$5:$AU$550,$AK$3)+SUMIFS(Grid_GenerationQueue!AA$5:AA$550,Grid_GenerationQueue!$AM$5:$AM$550,$B6,Grid_GenerationQueue!$AN$5:$AN$550,$C6,Grid_GenerationQueue!$AW$5:$AW$550,"&lt;&gt;"&amp;$Y$3,Grid_GenerationQueue!$AU$5:$AU$550,$AK$3)</f>
        <v>0</v>
      </c>
      <c r="AR6">
        <f>AF6+SUMIFS(Grid_GenerationQueue!AB$5:AB$550,Grid_GenerationQueue!$AJ$5:$AJ$550,$B6,Grid_GenerationQueue!$AK$5:$AK$550,$C6,Grid_GenerationQueue!$AW$5:$AW$550,"&lt;&gt;"&amp;$Y$3,Grid_GenerationQueue!$AU$5:$AU$550,$AK$3)+SUMIFS(Grid_GenerationQueue!AB$5:AB$550,Grid_GenerationQueue!$AM$5:$AM$550,$B6,Grid_GenerationQueue!$AN$5:$AN$550,$C6,Grid_GenerationQueue!$AW$5:$AW$550,"&lt;&gt;"&amp;$Y$3,Grid_GenerationQueue!$AU$5:$AU$550,$AK$3)</f>
        <v>0</v>
      </c>
      <c r="AS6">
        <f>AG6+SUMIFS(Grid_GenerationQueue!AC$5:AC$550,Grid_GenerationQueue!$AJ$5:$AJ$550,$B6,Grid_GenerationQueue!$AK$5:$AK$550,$C6,Grid_GenerationQueue!$AW$5:$AW$550,"&lt;&gt;"&amp;$Y$3,Grid_GenerationQueue!$AU$5:$AU$550,$AK$3)+SUMIFS(Grid_GenerationQueue!AC$5:AC$550,Grid_GenerationQueue!$AM$5:$AM$550,$B6,Grid_GenerationQueue!$AN$5:$AN$550,$C6,Grid_GenerationQueue!$AW$5:$AW$550,"&lt;&gt;"&amp;$Y$3,Grid_GenerationQueue!$AU$5:$AU$550,$AK$3)</f>
        <v>0</v>
      </c>
      <c r="AT6">
        <f>AH6+SUMIFS(Grid_GenerationQueue!AD$5:AD$550,Grid_GenerationQueue!$AJ$5:$AJ$550,$B6,Grid_GenerationQueue!$AK$5:$AK$550,$C6,Grid_GenerationQueue!$AW$5:$AW$550,"&lt;&gt;"&amp;$Y$3,Grid_GenerationQueue!$AU$5:$AU$550,$AK$3)+SUMIFS(Grid_GenerationQueue!AD$5:AD$550,Grid_GenerationQueue!$AM$5:$AM$550,$B6,Grid_GenerationQueue!$AN$5:$AN$550,$C6,Grid_GenerationQueue!$AW$5:$AW$550,"&lt;&gt;"&amp;$Y$3,Grid_GenerationQueue!$AU$5:$AU$550,$AK$3)</f>
        <v>0</v>
      </c>
      <c r="AV6">
        <v>0</v>
      </c>
      <c r="AW6">
        <v>0</v>
      </c>
      <c r="AX6">
        <v>0</v>
      </c>
      <c r="AY6">
        <v>0</v>
      </c>
      <c r="AZ6">
        <v>0</v>
      </c>
      <c r="BB6">
        <f t="shared" ref="BB6:BB14" si="0">L6-$AV6</f>
        <v>236</v>
      </c>
      <c r="BC6">
        <f t="shared" ref="BC6:BC14" si="1">BD6+BE6</f>
        <v>0</v>
      </c>
      <c r="BD6">
        <f t="shared" ref="BD6:BD14" si="2">N6-$AW6</f>
        <v>0</v>
      </c>
      <c r="BE6">
        <f t="shared" ref="BE6:BE14" si="3">O6-$AX6</f>
        <v>0</v>
      </c>
      <c r="BF6">
        <f t="shared" ref="BF6:BF14" si="4">P6</f>
        <v>0</v>
      </c>
      <c r="BG6">
        <f t="shared" ref="BG6:BG14" si="5">Q6</f>
        <v>0</v>
      </c>
      <c r="BH6">
        <f t="shared" ref="BH6:BH14" si="6">BI6+BJ6</f>
        <v>0</v>
      </c>
      <c r="BI6">
        <f t="shared" ref="BI6:BI14" si="7">S6-$AY6</f>
        <v>0</v>
      </c>
      <c r="BJ6">
        <f t="shared" ref="BJ6:BJ14" si="8">T6-$AZ6</f>
        <v>0</v>
      </c>
      <c r="BK6">
        <f t="shared" ref="BK6:BK14" si="9">U6</f>
        <v>0</v>
      </c>
      <c r="BL6">
        <f t="shared" ref="BL6:BL14" si="10">V6</f>
        <v>0</v>
      </c>
      <c r="BN6">
        <f t="shared" ref="BN6:BN31" si="11">X6-$AV6</f>
        <v>0</v>
      </c>
      <c r="BO6">
        <f t="shared" ref="BO6:BO31" si="12">BP6+BQ6</f>
        <v>0</v>
      </c>
      <c r="BP6">
        <f t="shared" ref="BP6:BP31" si="13">Z6-$AW6</f>
        <v>0</v>
      </c>
      <c r="BQ6">
        <f t="shared" ref="BQ6:BQ31" si="14">AA6-$AX6</f>
        <v>0</v>
      </c>
      <c r="BR6">
        <f t="shared" ref="BR6:BR31" si="15">AB6</f>
        <v>0</v>
      </c>
      <c r="BS6">
        <f t="shared" ref="BS6:BS31" si="16">AC6</f>
        <v>0</v>
      </c>
      <c r="BT6">
        <f t="shared" ref="BT6:BT31" si="17">BU6+BV6</f>
        <v>0</v>
      </c>
      <c r="BU6">
        <f t="shared" ref="BU6:BU31" si="18">AE6-$AY6</f>
        <v>0</v>
      </c>
      <c r="BV6">
        <f t="shared" ref="BV6:BV31" si="19">AF6-$AZ6</f>
        <v>0</v>
      </c>
      <c r="BW6">
        <f t="shared" ref="BW6:BW31" si="20">AG6</f>
        <v>0</v>
      </c>
      <c r="BX6">
        <f t="shared" ref="BX6:BX31" si="21">AH6</f>
        <v>0</v>
      </c>
      <c r="BZ6">
        <f t="shared" ref="BZ6:BZ31" si="22">AJ6-$AV6</f>
        <v>0</v>
      </c>
      <c r="CA6">
        <f t="shared" ref="CA6:CA31" si="23">CB6+CC6</f>
        <v>0</v>
      </c>
      <c r="CB6">
        <f t="shared" ref="CB6:CB31" si="24">AL6-$AW6</f>
        <v>0</v>
      </c>
      <c r="CC6">
        <f t="shared" ref="CC6:CC31" si="25">AM6-$AX6</f>
        <v>0</v>
      </c>
      <c r="CD6">
        <f t="shared" ref="CD6:CD31" si="26">AN6</f>
        <v>0</v>
      </c>
      <c r="CE6">
        <f t="shared" ref="CE6:CE31" si="27">AO6</f>
        <v>0</v>
      </c>
      <c r="CF6">
        <f t="shared" ref="CF6:CF31" si="28">CG6+CH6</f>
        <v>0</v>
      </c>
      <c r="CG6">
        <f t="shared" ref="CG6:CG31" si="29">AQ6-$AY6</f>
        <v>0</v>
      </c>
      <c r="CH6">
        <f t="shared" ref="CH6:CH31" si="30">AR6-$AZ6</f>
        <v>0</v>
      </c>
      <c r="CI6">
        <f t="shared" ref="CI6:CI31" si="31">AS6</f>
        <v>0</v>
      </c>
      <c r="CJ6">
        <f t="shared" ref="CJ6:CJ31" si="32">AT6</f>
        <v>0</v>
      </c>
    </row>
    <row r="7" spans="1:88" x14ac:dyDescent="0.35">
      <c r="A7" t="str">
        <f>Substation_Info!A7</f>
        <v>PG&amp;E Fresno Study Area</v>
      </c>
      <c r="B7" t="str">
        <f>Substation_Info!B7</f>
        <v>Alpaugh</v>
      </c>
      <c r="C7">
        <f>Substation_Info!C7</f>
        <v>115</v>
      </c>
      <c r="D7" t="str" cm="1">
        <f t="array" ref="D7">INDEX(Substation_Info!$AT$5:$BB$322,MATCH(1,($B7=Substation_Info!$B$5:$B$322)*($C7=Substation_Info!$C$5:$C$322),0),MATCH(D$4,Substation_Info!$AT$4:$BB$4,0))</f>
        <v>Southern_PGAE_Li_Battery</v>
      </c>
      <c r="E7" t="str" cm="1">
        <f t="array" ref="E7">INDEX(Substation_Info!$AT$5:$BB$322,MATCH(1,($B7=Substation_Info!$B$5:$B$322)*($C7=Substation_Info!$C$5:$C$322),0),MATCH(E$4,Substation_Info!$AT$4:$BB$4,0))</f>
        <v>Southern_PGAE_Solar</v>
      </c>
      <c r="F7" cm="1">
        <f t="array" ref="F7">INDEX(Substation_Info!$AT$5:$BB$322,MATCH(1,($B7=Substation_Info!$B$5:$B$322)*($C7=Substation_Info!$C$5:$C$322),0),MATCH(F$4,Substation_Info!$AT$4:$BB$4,0))</f>
        <v>0</v>
      </c>
      <c r="G7" cm="1">
        <f t="array" ref="G7">INDEX(Substation_Info!$AT$5:$BB$322,MATCH(1,($B7=Substation_Info!$B$5:$B$322)*($C7=Substation_Info!$C$5:$C$322),0),MATCH(G$4,Substation_Info!$AT$4:$BB$4,0))</f>
        <v>0</v>
      </c>
      <c r="H7" cm="1">
        <f t="array" ref="H7">INDEX(Substation_Info!$AT$5:$BB$322,MATCH(1,($B7=Substation_Info!$B$5:$B$322)*($C7=Substation_Info!$C$5:$C$322),0),MATCH(H$4,Substation_Info!$AT$4:$BB$4,0))</f>
        <v>0</v>
      </c>
      <c r="I7" cm="1">
        <f t="array" ref="I7">INDEX(Substation_Info!$AT$5:$BB$322,MATCH(1,($B7=Substation_Info!$B$5:$B$322)*($C7=Substation_Info!$C$5:$C$322),0),MATCH(I$4,Substation_Info!$AT$4:$BB$4,0))</f>
        <v>0</v>
      </c>
      <c r="J7" cm="1">
        <f t="array" ref="J7">INDEX(Substation_Info!$AT$5:$BB$322,MATCH(1,($B7=Substation_Info!$B$5:$B$322)*($C7=Substation_Info!$C$5:$C$322),0),MATCH(J$4,Substation_Info!$AT$4:$BB$4,0))</f>
        <v>0</v>
      </c>
      <c r="L7">
        <f>SUMIFS(Grid_GenerationQueue!T$5:T$550,Grid_GenerationQueue!$AJ$5:$AJ$550,$B7,Grid_GenerationQueue!$AK$5:$AK$550,$C7)+SUMIFS(Grid_GenerationQueue!T$5:T$550,Grid_GenerationQueue!$AM$5:$AM$550,$B7,Grid_GenerationQueue!$AN$5:$AN$550,$C7)</f>
        <v>600</v>
      </c>
      <c r="M7">
        <f>SUMIFS(Grid_GenerationQueue!U$5:U$550,Grid_GenerationQueue!$AJ$5:$AJ$550,$B7,Grid_GenerationQueue!$AK$5:$AK$550,$C7)+SUMIFS(Grid_GenerationQueue!U$5:U$550,Grid_GenerationQueue!$AM$5:$AM$550,$B7,Grid_GenerationQueue!$AN$5:$AN$550,$C7)</f>
        <v>0</v>
      </c>
      <c r="N7">
        <f>SUMIFS(Grid_GenerationQueue!V$5:V$550,Grid_GenerationQueue!$AJ$5:$AJ$550,$B7,Grid_GenerationQueue!$AK$5:$AK$550,$C7)+SUMIFS(Grid_GenerationQueue!V$5:V$550,Grid_GenerationQueue!$AM$5:$AM$550,$B7,Grid_GenerationQueue!$AN$5:$AN$550,$C7)</f>
        <v>0</v>
      </c>
      <c r="O7">
        <f>SUMIFS(Grid_GenerationQueue!W$5:W$550,Grid_GenerationQueue!$AJ$5:$AJ$550,$B7,Grid_GenerationQueue!$AK$5:$AK$550,$C7)+SUMIFS(Grid_GenerationQueue!W$5:W$550,Grid_GenerationQueue!$AM$5:$AM$550,$B7,Grid_GenerationQueue!$AN$5:$AN$550,$C7)</f>
        <v>0</v>
      </c>
      <c r="P7">
        <f>SUMIFS(Grid_GenerationQueue!X$5:X$550,Grid_GenerationQueue!$AJ$5:$AJ$550,$B7,Grid_GenerationQueue!$AK$5:$AK$550,$C7)+SUMIFS(Grid_GenerationQueue!X$5:X$550,Grid_GenerationQueue!$AM$5:$AM$550,$B7,Grid_GenerationQueue!$AN$5:$AN$550,$C7)</f>
        <v>0</v>
      </c>
      <c r="Q7">
        <f>SUMIFS(Grid_GenerationQueue!Y$5:Y$550,Grid_GenerationQueue!$AJ$5:$AJ$550,$B7,Grid_GenerationQueue!$AK$5:$AK$550,$C7)+SUMIFS(Grid_GenerationQueue!Y$5:Y$550,Grid_GenerationQueue!$AM$5:$AM$550,$B7,Grid_GenerationQueue!$AN$5:$AN$550,$C7)</f>
        <v>0</v>
      </c>
      <c r="R7">
        <f>SUMIFS(Grid_GenerationQueue!Z$5:Z$550,Grid_GenerationQueue!$AJ$5:$AJ$550,$B7,Grid_GenerationQueue!$AK$5:$AK$550,$C7)+SUMIFS(Grid_GenerationQueue!Z$5:Z$550,Grid_GenerationQueue!$AM$5:$AM$550,$B7,Grid_GenerationQueue!$AN$5:$AN$550,$C7)</f>
        <v>590</v>
      </c>
      <c r="S7">
        <f>SUMIFS(Grid_GenerationQueue!AA$5:AA$550,Grid_GenerationQueue!$AJ$5:$AJ$550,$B7,Grid_GenerationQueue!$AK$5:$AK$550,$C7)+SUMIFS(Grid_GenerationQueue!AA$5:AA$550,Grid_GenerationQueue!$AM$5:$AM$550,$B7,Grid_GenerationQueue!$AN$5:$AN$550,$C7)</f>
        <v>0</v>
      </c>
      <c r="T7">
        <f>SUMIFS(Grid_GenerationQueue!AB$5:AB$550,Grid_GenerationQueue!$AJ$5:$AJ$550,$B7,Grid_GenerationQueue!$AK$5:$AK$550,$C7)+SUMIFS(Grid_GenerationQueue!AB$5:AB$550,Grid_GenerationQueue!$AM$5:$AM$550,$B7,Grid_GenerationQueue!$AN$5:$AN$550,$C7)</f>
        <v>590</v>
      </c>
      <c r="U7">
        <f>SUMIFS(Grid_GenerationQueue!AC$5:AC$550,Grid_GenerationQueue!$AJ$5:$AJ$550,$B7,Grid_GenerationQueue!$AK$5:$AK$550,$C7)+SUMIFS(Grid_GenerationQueue!AC$5:AC$550,Grid_GenerationQueue!$AM$5:$AM$550,$B7,Grid_GenerationQueue!$AN$5:$AN$550,$C7)</f>
        <v>0</v>
      </c>
      <c r="V7">
        <f>SUMIFS(Grid_GenerationQueue!AD$5:AD$550,Grid_GenerationQueue!$AJ$5:$AJ$550,$B7,Grid_GenerationQueue!$AK$5:$AK$550,$C7)+SUMIFS(Grid_GenerationQueue!AD$5:AD$550,Grid_GenerationQueue!$AM$5:$AM$550,$B7,Grid_GenerationQueue!$AN$5:$AN$550,$C7)</f>
        <v>0</v>
      </c>
      <c r="X7">
        <f>SUMIFS(Grid_GenerationQueue!T$5:T$550,Grid_GenerationQueue!$AJ$5:$AJ$550,$B7,Grid_GenerationQueue!$AK$5:$AK$550,$C7,Grid_GenerationQueue!$AW$5:$AW$550,$Y$3)+SUMIFS(Grid_GenerationQueue!T$5:T$550,Grid_GenerationQueue!$AM$5:$AM$550,$B7,Grid_GenerationQueue!$AN$5:$AN$550,$C7,Grid_GenerationQueue!$AW$5:$AW$550,$Y$3)</f>
        <v>10</v>
      </c>
      <c r="Y7">
        <f>SUMIFS(Grid_GenerationQueue!U$5:U$550,Grid_GenerationQueue!$AJ$5:$AJ$550,$B7,Grid_GenerationQueue!$AK$5:$AK$550,$C7,Grid_GenerationQueue!$AW$5:$AW$550,$Y$3)+SUMIFS(Grid_GenerationQueue!U$5:U$550,Grid_GenerationQueue!$AM$5:$AM$550,$B7,Grid_GenerationQueue!$AN$5:$AN$550,$C7,Grid_GenerationQueue!$AW$5:$AW$550,$Y$3)</f>
        <v>0</v>
      </c>
      <c r="Z7">
        <f>SUMIFS(Grid_GenerationQueue!V$5:V$550,Grid_GenerationQueue!$AJ$5:$AJ$550,$B7,Grid_GenerationQueue!$AK$5:$AK$550,$C7,Grid_GenerationQueue!$AW$5:$AW$550,$Y$3)+SUMIFS(Grid_GenerationQueue!V$5:V$550,Grid_GenerationQueue!$AM$5:$AM$550,$B7,Grid_GenerationQueue!$AN$5:$AN$550,$C7,Grid_GenerationQueue!$AW$5:$AW$550,$Y$3)</f>
        <v>0</v>
      </c>
      <c r="AA7">
        <f>SUMIFS(Grid_GenerationQueue!W$5:W$550,Grid_GenerationQueue!$AJ$5:$AJ$550,$B7,Grid_GenerationQueue!$AK$5:$AK$550,$C7,Grid_GenerationQueue!$AW$5:$AW$550,$Y$3)+SUMIFS(Grid_GenerationQueue!W$5:W$550,Grid_GenerationQueue!$AM$5:$AM$550,$B7,Grid_GenerationQueue!$AN$5:$AN$550,$C7,Grid_GenerationQueue!$AW$5:$AW$550,$Y$3)</f>
        <v>0</v>
      </c>
      <c r="AB7">
        <f>SUMIFS(Grid_GenerationQueue!X$5:X$550,Grid_GenerationQueue!$AJ$5:$AJ$550,$B7,Grid_GenerationQueue!$AK$5:$AK$550,$C7,Grid_GenerationQueue!$AW$5:$AW$550,$Y$3)+SUMIFS(Grid_GenerationQueue!X$5:X$550,Grid_GenerationQueue!$AM$5:$AM$550,$B7,Grid_GenerationQueue!$AN$5:$AN$550,$C7,Grid_GenerationQueue!$AW$5:$AW$550,$Y$3)</f>
        <v>0</v>
      </c>
      <c r="AC7">
        <f>SUMIFS(Grid_GenerationQueue!Y$5:Y$550,Grid_GenerationQueue!$AJ$5:$AJ$550,$B7,Grid_GenerationQueue!$AK$5:$AK$550,$C7,Grid_GenerationQueue!$AW$5:$AW$550,$Y$3)+SUMIFS(Grid_GenerationQueue!Y$5:Y$550,Grid_GenerationQueue!$AM$5:$AM$550,$B7,Grid_GenerationQueue!$AN$5:$AN$550,$C7,Grid_GenerationQueue!$AW$5:$AW$550,$Y$3)</f>
        <v>0</v>
      </c>
      <c r="AD7">
        <f>SUMIFS(Grid_GenerationQueue!Z$5:Z$550,Grid_GenerationQueue!$AJ$5:$AJ$550,$B7,Grid_GenerationQueue!$AK$5:$AK$550,$C7,Grid_GenerationQueue!$AW$5:$AW$550,$Y$3)+SUMIFS(Grid_GenerationQueue!Z$5:Z$550,Grid_GenerationQueue!$AM$5:$AM$550,$B7,Grid_GenerationQueue!$AN$5:$AN$550,$C7,Grid_GenerationQueue!$AW$5:$AW$550,$Y$3)</f>
        <v>0</v>
      </c>
      <c r="AE7">
        <f>SUMIFS(Grid_GenerationQueue!AA$5:AA$550,Grid_GenerationQueue!$AJ$5:$AJ$550,$B7,Grid_GenerationQueue!$AK$5:$AK$550,$C7,Grid_GenerationQueue!$AW$5:$AW$550,$Y$3)+SUMIFS(Grid_GenerationQueue!AA$5:AA$550,Grid_GenerationQueue!$AM$5:$AM$550,$B7,Grid_GenerationQueue!$AN$5:$AN$550,$C7,Grid_GenerationQueue!$AW$5:$AW$550,$Y$3)</f>
        <v>0</v>
      </c>
      <c r="AF7">
        <f>SUMIFS(Grid_GenerationQueue!AB$5:AB$550,Grid_GenerationQueue!$AJ$5:$AJ$550,$B7,Grid_GenerationQueue!$AK$5:$AK$550,$C7,Grid_GenerationQueue!$AW$5:$AW$550,$Y$3)+SUMIFS(Grid_GenerationQueue!AB$5:AB$550,Grid_GenerationQueue!$AM$5:$AM$550,$B7,Grid_GenerationQueue!$AN$5:$AN$550,$C7,Grid_GenerationQueue!$AW$5:$AW$550,$Y$3)</f>
        <v>0</v>
      </c>
      <c r="AG7">
        <f>SUMIFS(Grid_GenerationQueue!AC$5:AC$550,Grid_GenerationQueue!$AJ$5:$AJ$550,$B7,Grid_GenerationQueue!$AK$5:$AK$550,$C7,Grid_GenerationQueue!$AW$5:$AW$550,$Y$3)+SUMIFS(Grid_GenerationQueue!AC$5:AC$550,Grid_GenerationQueue!$AM$5:$AM$550,$B7,Grid_GenerationQueue!$AN$5:$AN$550,$C7,Grid_GenerationQueue!$AW$5:$AW$550,$Y$3)</f>
        <v>0</v>
      </c>
      <c r="AH7">
        <f>SUMIFS(Grid_GenerationQueue!AD$5:AD$550,Grid_GenerationQueue!$AJ$5:$AJ$550,$B7,Grid_GenerationQueue!$AK$5:$AK$550,$C7,Grid_GenerationQueue!$AW$5:$AW$550,$Y$3)+SUMIFS(Grid_GenerationQueue!AD$5:AD$550,Grid_GenerationQueue!$AM$5:$AM$550,$B7,Grid_GenerationQueue!$AN$5:$AN$550,$C7,Grid_GenerationQueue!$AW$5:$AW$550,$Y$3)</f>
        <v>0</v>
      </c>
      <c r="AJ7">
        <f>X7+SUMIFS(Grid_GenerationQueue!T$5:T$550,Grid_GenerationQueue!$AJ$5:$AJ$550,$B7,Grid_GenerationQueue!$AK$5:$AK$550,$C7,Grid_GenerationQueue!$AW$5:$AW$550,"&lt;&gt;"&amp;$Y$3,Grid_GenerationQueue!$AU$5:$AU$550,$AK$3)+SUMIFS(Grid_GenerationQueue!T$5:T$550,Grid_GenerationQueue!$AM$5:$AM$550,$B7,Grid_GenerationQueue!$AN$5:$AN$550,$C7,Grid_GenerationQueue!$AW$5:$AW$550,"&lt;&gt;"&amp;$Y$3,Grid_GenerationQueue!$AU$5:$AU$550,$AK$3)</f>
        <v>10</v>
      </c>
      <c r="AK7">
        <f>Y7+SUMIFS(Grid_GenerationQueue!U$5:U$550,Grid_GenerationQueue!$AJ$5:$AJ$550,$B7,Grid_GenerationQueue!$AK$5:$AK$550,$C7,Grid_GenerationQueue!$AW$5:$AW$550,"&lt;&gt;"&amp;$Y$3,Grid_GenerationQueue!$AU$5:$AU$550,$AK$3)+SUMIFS(Grid_GenerationQueue!U$5:U$550,Grid_GenerationQueue!$AM$5:$AM$550,$B7,Grid_GenerationQueue!$AN$5:$AN$550,$C7,Grid_GenerationQueue!$AW$5:$AW$550,"&lt;&gt;"&amp;$Y$3,Grid_GenerationQueue!$AU$5:$AU$550,$AK$3)</f>
        <v>0</v>
      </c>
      <c r="AL7">
        <f>Z7+SUMIFS(Grid_GenerationQueue!V$5:V$550,Grid_GenerationQueue!$AJ$5:$AJ$550,$B7,Grid_GenerationQueue!$AK$5:$AK$550,$C7,Grid_GenerationQueue!$AW$5:$AW$550,"&lt;&gt;"&amp;$Y$3,Grid_GenerationQueue!$AU$5:$AU$550,$AK$3)+SUMIFS(Grid_GenerationQueue!V$5:V$550,Grid_GenerationQueue!$AM$5:$AM$550,$B7,Grid_GenerationQueue!$AN$5:$AN$550,$C7,Grid_GenerationQueue!$AW$5:$AW$550,"&lt;&gt;"&amp;$Y$3,Grid_GenerationQueue!$AU$5:$AU$550,$AK$3)</f>
        <v>0</v>
      </c>
      <c r="AM7">
        <f>AA7+SUMIFS(Grid_GenerationQueue!W$5:W$550,Grid_GenerationQueue!$AJ$5:$AJ$550,$B7,Grid_GenerationQueue!$AK$5:$AK$550,$C7,Grid_GenerationQueue!$AW$5:$AW$550,"&lt;&gt;"&amp;$Y$3,Grid_GenerationQueue!$AU$5:$AU$550,$AK$3)+SUMIFS(Grid_GenerationQueue!W$5:W$550,Grid_GenerationQueue!$AM$5:$AM$550,$B7,Grid_GenerationQueue!$AN$5:$AN$550,$C7,Grid_GenerationQueue!$AW$5:$AW$550,"&lt;&gt;"&amp;$Y$3,Grid_GenerationQueue!$AU$5:$AU$550,$AK$3)</f>
        <v>0</v>
      </c>
      <c r="AN7">
        <f>AB7+SUMIFS(Grid_GenerationQueue!X$5:X$550,Grid_GenerationQueue!$AJ$5:$AJ$550,$B7,Grid_GenerationQueue!$AK$5:$AK$550,$C7,Grid_GenerationQueue!$AW$5:$AW$550,"&lt;&gt;"&amp;$Y$3,Grid_GenerationQueue!$AU$5:$AU$550,$AK$3)+SUMIFS(Grid_GenerationQueue!X$5:X$550,Grid_GenerationQueue!$AM$5:$AM$550,$B7,Grid_GenerationQueue!$AN$5:$AN$550,$C7,Grid_GenerationQueue!$AW$5:$AW$550,"&lt;&gt;"&amp;$Y$3,Grid_GenerationQueue!$AU$5:$AU$550,$AK$3)</f>
        <v>0</v>
      </c>
      <c r="AO7">
        <f>AC7+SUMIFS(Grid_GenerationQueue!Y$5:Y$550,Grid_GenerationQueue!$AJ$5:$AJ$550,$B7,Grid_GenerationQueue!$AK$5:$AK$550,$C7,Grid_GenerationQueue!$AW$5:$AW$550,"&lt;&gt;"&amp;$Y$3,Grid_GenerationQueue!$AU$5:$AU$550,$AK$3)+SUMIFS(Grid_GenerationQueue!Y$5:Y$550,Grid_GenerationQueue!$AM$5:$AM$550,$B7,Grid_GenerationQueue!$AN$5:$AN$550,$C7,Grid_GenerationQueue!$AW$5:$AW$550,"&lt;&gt;"&amp;$Y$3,Grid_GenerationQueue!$AU$5:$AU$550,$AK$3)</f>
        <v>0</v>
      </c>
      <c r="AP7">
        <f>AD7+SUMIFS(Grid_GenerationQueue!Z$5:Z$550,Grid_GenerationQueue!$AJ$5:$AJ$550,$B7,Grid_GenerationQueue!$AK$5:$AK$550,$C7,Grid_GenerationQueue!$AW$5:$AW$550,"&lt;&gt;"&amp;$Y$3,Grid_GenerationQueue!$AU$5:$AU$550,$AK$3)+SUMIFS(Grid_GenerationQueue!Z$5:Z$550,Grid_GenerationQueue!$AM$5:$AM$550,$B7,Grid_GenerationQueue!$AN$5:$AN$550,$C7,Grid_GenerationQueue!$AW$5:$AW$550,"&lt;&gt;"&amp;$Y$3,Grid_GenerationQueue!$AU$5:$AU$550,$AK$3)</f>
        <v>0</v>
      </c>
      <c r="AQ7">
        <f>AE7+SUMIFS(Grid_GenerationQueue!AA$5:AA$550,Grid_GenerationQueue!$AJ$5:$AJ$550,$B7,Grid_GenerationQueue!$AK$5:$AK$550,$C7,Grid_GenerationQueue!$AW$5:$AW$550,"&lt;&gt;"&amp;$Y$3,Grid_GenerationQueue!$AU$5:$AU$550,$AK$3)+SUMIFS(Grid_GenerationQueue!AA$5:AA$550,Grid_GenerationQueue!$AM$5:$AM$550,$B7,Grid_GenerationQueue!$AN$5:$AN$550,$C7,Grid_GenerationQueue!$AW$5:$AW$550,"&lt;&gt;"&amp;$Y$3,Grid_GenerationQueue!$AU$5:$AU$550,$AK$3)</f>
        <v>0</v>
      </c>
      <c r="AR7">
        <f>AF7+SUMIFS(Grid_GenerationQueue!AB$5:AB$550,Grid_GenerationQueue!$AJ$5:$AJ$550,$B7,Grid_GenerationQueue!$AK$5:$AK$550,$C7,Grid_GenerationQueue!$AW$5:$AW$550,"&lt;&gt;"&amp;$Y$3,Grid_GenerationQueue!$AU$5:$AU$550,$AK$3)+SUMIFS(Grid_GenerationQueue!AB$5:AB$550,Grid_GenerationQueue!$AM$5:$AM$550,$B7,Grid_GenerationQueue!$AN$5:$AN$550,$C7,Grid_GenerationQueue!$AW$5:$AW$550,"&lt;&gt;"&amp;$Y$3,Grid_GenerationQueue!$AU$5:$AU$550,$AK$3)</f>
        <v>0</v>
      </c>
      <c r="AS7">
        <f>AG7+SUMIFS(Grid_GenerationQueue!AC$5:AC$550,Grid_GenerationQueue!$AJ$5:$AJ$550,$B7,Grid_GenerationQueue!$AK$5:$AK$550,$C7,Grid_GenerationQueue!$AW$5:$AW$550,"&lt;&gt;"&amp;$Y$3,Grid_GenerationQueue!$AU$5:$AU$550,$AK$3)+SUMIFS(Grid_GenerationQueue!AC$5:AC$550,Grid_GenerationQueue!$AM$5:$AM$550,$B7,Grid_GenerationQueue!$AN$5:$AN$550,$C7,Grid_GenerationQueue!$AW$5:$AW$550,"&lt;&gt;"&amp;$Y$3,Grid_GenerationQueue!$AU$5:$AU$550,$AK$3)</f>
        <v>0</v>
      </c>
      <c r="AT7">
        <f>AH7+SUMIFS(Grid_GenerationQueue!AD$5:AD$550,Grid_GenerationQueue!$AJ$5:$AJ$550,$B7,Grid_GenerationQueue!$AK$5:$AK$550,$C7,Grid_GenerationQueue!$AW$5:$AW$550,"&lt;&gt;"&amp;$Y$3,Grid_GenerationQueue!$AU$5:$AU$550,$AK$3)+SUMIFS(Grid_GenerationQueue!AD$5:AD$550,Grid_GenerationQueue!$AM$5:$AM$550,$B7,Grid_GenerationQueue!$AN$5:$AN$550,$C7,Grid_GenerationQueue!$AW$5:$AW$550,"&lt;&gt;"&amp;$Y$3,Grid_GenerationQueue!$AU$5:$AU$550,$AK$3)</f>
        <v>0</v>
      </c>
      <c r="AV7">
        <v>0</v>
      </c>
      <c r="AW7">
        <v>0</v>
      </c>
      <c r="AX7">
        <v>0</v>
      </c>
      <c r="AY7">
        <v>0</v>
      </c>
      <c r="AZ7">
        <v>0</v>
      </c>
      <c r="BB7">
        <f t="shared" si="0"/>
        <v>600</v>
      </c>
      <c r="BC7">
        <f t="shared" si="1"/>
        <v>0</v>
      </c>
      <c r="BD7">
        <f t="shared" si="2"/>
        <v>0</v>
      </c>
      <c r="BE7">
        <f t="shared" si="3"/>
        <v>0</v>
      </c>
      <c r="BF7">
        <f t="shared" si="4"/>
        <v>0</v>
      </c>
      <c r="BG7">
        <f t="shared" si="5"/>
        <v>0</v>
      </c>
      <c r="BH7">
        <f t="shared" si="6"/>
        <v>590</v>
      </c>
      <c r="BI7">
        <f t="shared" si="7"/>
        <v>0</v>
      </c>
      <c r="BJ7">
        <f t="shared" si="8"/>
        <v>590</v>
      </c>
      <c r="BK7">
        <f t="shared" si="9"/>
        <v>0</v>
      </c>
      <c r="BL7">
        <f t="shared" si="10"/>
        <v>0</v>
      </c>
      <c r="BN7">
        <f t="shared" si="11"/>
        <v>10</v>
      </c>
      <c r="BO7">
        <f t="shared" si="12"/>
        <v>0</v>
      </c>
      <c r="BP7">
        <f t="shared" si="13"/>
        <v>0</v>
      </c>
      <c r="BQ7">
        <f t="shared" si="14"/>
        <v>0</v>
      </c>
      <c r="BR7">
        <f t="shared" si="15"/>
        <v>0</v>
      </c>
      <c r="BS7">
        <f t="shared" si="16"/>
        <v>0</v>
      </c>
      <c r="BT7">
        <f t="shared" si="17"/>
        <v>0</v>
      </c>
      <c r="BU7">
        <f t="shared" si="18"/>
        <v>0</v>
      </c>
      <c r="BV7">
        <f t="shared" si="19"/>
        <v>0</v>
      </c>
      <c r="BW7">
        <f t="shared" si="20"/>
        <v>0</v>
      </c>
      <c r="BX7">
        <f t="shared" si="21"/>
        <v>0</v>
      </c>
      <c r="BZ7">
        <f t="shared" si="22"/>
        <v>10</v>
      </c>
      <c r="CA7">
        <f t="shared" si="23"/>
        <v>0</v>
      </c>
      <c r="CB7">
        <f t="shared" si="24"/>
        <v>0</v>
      </c>
      <c r="CC7">
        <f t="shared" si="25"/>
        <v>0</v>
      </c>
      <c r="CD7">
        <f t="shared" si="26"/>
        <v>0</v>
      </c>
      <c r="CE7">
        <f t="shared" si="27"/>
        <v>0</v>
      </c>
      <c r="CF7">
        <f t="shared" si="28"/>
        <v>0</v>
      </c>
      <c r="CG7">
        <f t="shared" si="29"/>
        <v>0</v>
      </c>
      <c r="CH7">
        <f t="shared" si="30"/>
        <v>0</v>
      </c>
      <c r="CI7">
        <f t="shared" si="31"/>
        <v>0</v>
      </c>
      <c r="CJ7">
        <f t="shared" si="32"/>
        <v>0</v>
      </c>
    </row>
    <row r="8" spans="1:88" x14ac:dyDescent="0.35">
      <c r="A8" t="str">
        <f>Substation_Info!A8</f>
        <v>SCE Northern Area</v>
      </c>
      <c r="B8" t="str">
        <f>Substation_Info!B8</f>
        <v>Antelope</v>
      </c>
      <c r="C8">
        <f>Substation_Info!C8</f>
        <v>500</v>
      </c>
      <c r="D8" t="str" cm="1">
        <f t="array" ref="D8">INDEX(Substation_Info!$AT$5:$BB$322,MATCH(1,($B8=Substation_Info!$B$5:$B$322)*($C8=Substation_Info!$C$5:$C$322),0),MATCH(D$4,Substation_Info!$AT$4:$BB$4,0))</f>
        <v>Tehachapi_Li_Battery</v>
      </c>
      <c r="E8" t="str" cm="1">
        <f t="array" ref="E8">INDEX(Substation_Info!$AT$5:$BB$322,MATCH(1,($B8=Substation_Info!$B$5:$B$322)*($C8=Substation_Info!$C$5:$C$322),0),MATCH(E$4,Substation_Info!$AT$4:$BB$4,0))</f>
        <v>Tehachapi_Solar</v>
      </c>
      <c r="F8" cm="1">
        <f t="array" ref="F8">INDEX(Substation_Info!$AT$5:$BB$322,MATCH(1,($B8=Substation_Info!$B$5:$B$322)*($C8=Substation_Info!$C$5:$C$322),0),MATCH(F$4,Substation_Info!$AT$4:$BB$4,0))</f>
        <v>0</v>
      </c>
      <c r="G8" t="str" cm="1">
        <f t="array" ref="G8">INDEX(Substation_Info!$AT$5:$BB$322,MATCH(1,($B8=Substation_Info!$B$5:$B$322)*($C8=Substation_Info!$C$5:$C$322),0),MATCH(G$4,Substation_Info!$AT$4:$BB$4,0))</f>
        <v>Tehachapi_Wind</v>
      </c>
      <c r="H8" cm="1">
        <f t="array" ref="H8">INDEX(Substation_Info!$AT$5:$BB$322,MATCH(1,($B8=Substation_Info!$B$5:$B$322)*($C8=Substation_Info!$C$5:$C$322),0),MATCH(H$4,Substation_Info!$AT$4:$BB$4,0))</f>
        <v>0</v>
      </c>
      <c r="I8" cm="1">
        <f t="array" ref="I8">INDEX(Substation_Info!$AT$5:$BB$322,MATCH(1,($B8=Substation_Info!$B$5:$B$322)*($C8=Substation_Info!$C$5:$C$322),0),MATCH(I$4,Substation_Info!$AT$4:$BB$4,0))</f>
        <v>0</v>
      </c>
      <c r="J8" cm="1">
        <f t="array" ref="J8">INDEX(Substation_Info!$AT$5:$BB$322,MATCH(1,($B8=Substation_Info!$B$5:$B$322)*($C8=Substation_Info!$C$5:$C$322),0),MATCH(J$4,Substation_Info!$AT$4:$BB$4,0))</f>
        <v>0</v>
      </c>
      <c r="L8">
        <f>SUMIFS(Grid_GenerationQueue!T$5:T$550,Grid_GenerationQueue!$AJ$5:$AJ$550,$B8,Grid_GenerationQueue!$AK$5:$AK$550,$C8)+SUMIFS(Grid_GenerationQueue!T$5:T$550,Grid_GenerationQueue!$AM$5:$AM$550,$B8,Grid_GenerationQueue!$AN$5:$AN$550,$C8)</f>
        <v>0</v>
      </c>
      <c r="M8">
        <f>SUMIFS(Grid_GenerationQueue!U$5:U$550,Grid_GenerationQueue!$AJ$5:$AJ$550,$B8,Grid_GenerationQueue!$AK$5:$AK$550,$C8)+SUMIFS(Grid_GenerationQueue!U$5:U$550,Grid_GenerationQueue!$AM$5:$AM$550,$B8,Grid_GenerationQueue!$AN$5:$AN$550,$C8)</f>
        <v>0</v>
      </c>
      <c r="N8">
        <f>SUMIFS(Grid_GenerationQueue!V$5:V$550,Grid_GenerationQueue!$AJ$5:$AJ$550,$B8,Grid_GenerationQueue!$AK$5:$AK$550,$C8)+SUMIFS(Grid_GenerationQueue!V$5:V$550,Grid_GenerationQueue!$AM$5:$AM$550,$B8,Grid_GenerationQueue!$AN$5:$AN$550,$C8)</f>
        <v>0</v>
      </c>
      <c r="O8">
        <f>SUMIFS(Grid_GenerationQueue!W$5:W$550,Grid_GenerationQueue!$AJ$5:$AJ$550,$B8,Grid_GenerationQueue!$AK$5:$AK$550,$C8)+SUMIFS(Grid_GenerationQueue!W$5:W$550,Grid_GenerationQueue!$AM$5:$AM$550,$B8,Grid_GenerationQueue!$AN$5:$AN$550,$C8)</f>
        <v>0</v>
      </c>
      <c r="P8">
        <f>SUMIFS(Grid_GenerationQueue!X$5:X$550,Grid_GenerationQueue!$AJ$5:$AJ$550,$B8,Grid_GenerationQueue!$AK$5:$AK$550,$C8)+SUMIFS(Grid_GenerationQueue!X$5:X$550,Grid_GenerationQueue!$AM$5:$AM$550,$B8,Grid_GenerationQueue!$AN$5:$AN$550,$C8)</f>
        <v>0</v>
      </c>
      <c r="Q8">
        <f>SUMIFS(Grid_GenerationQueue!Y$5:Y$550,Grid_GenerationQueue!$AJ$5:$AJ$550,$B8,Grid_GenerationQueue!$AK$5:$AK$550,$C8)+SUMIFS(Grid_GenerationQueue!Y$5:Y$550,Grid_GenerationQueue!$AM$5:$AM$550,$B8,Grid_GenerationQueue!$AN$5:$AN$550,$C8)</f>
        <v>0</v>
      </c>
      <c r="R8">
        <f>SUMIFS(Grid_GenerationQueue!Z$5:Z$550,Grid_GenerationQueue!$AJ$5:$AJ$550,$B8,Grid_GenerationQueue!$AK$5:$AK$550,$C8)+SUMIFS(Grid_GenerationQueue!Z$5:Z$550,Grid_GenerationQueue!$AM$5:$AM$550,$B8,Grid_GenerationQueue!$AN$5:$AN$550,$C8)</f>
        <v>0</v>
      </c>
      <c r="S8">
        <f>SUMIFS(Grid_GenerationQueue!AA$5:AA$550,Grid_GenerationQueue!$AJ$5:$AJ$550,$B8,Grid_GenerationQueue!$AK$5:$AK$550,$C8)+SUMIFS(Grid_GenerationQueue!AA$5:AA$550,Grid_GenerationQueue!$AM$5:$AM$550,$B8,Grid_GenerationQueue!$AN$5:$AN$550,$C8)</f>
        <v>0</v>
      </c>
      <c r="T8">
        <f>SUMIFS(Grid_GenerationQueue!AB$5:AB$550,Grid_GenerationQueue!$AJ$5:$AJ$550,$B8,Grid_GenerationQueue!$AK$5:$AK$550,$C8)+SUMIFS(Grid_GenerationQueue!AB$5:AB$550,Grid_GenerationQueue!$AM$5:$AM$550,$B8,Grid_GenerationQueue!$AN$5:$AN$550,$C8)</f>
        <v>0</v>
      </c>
      <c r="U8">
        <f>SUMIFS(Grid_GenerationQueue!AC$5:AC$550,Grid_GenerationQueue!$AJ$5:$AJ$550,$B8,Grid_GenerationQueue!$AK$5:$AK$550,$C8)+SUMIFS(Grid_GenerationQueue!AC$5:AC$550,Grid_GenerationQueue!$AM$5:$AM$550,$B8,Grid_GenerationQueue!$AN$5:$AN$550,$C8)</f>
        <v>0</v>
      </c>
      <c r="V8">
        <f>SUMIFS(Grid_GenerationQueue!AD$5:AD$550,Grid_GenerationQueue!$AJ$5:$AJ$550,$B8,Grid_GenerationQueue!$AK$5:$AK$550,$C8)+SUMIFS(Grid_GenerationQueue!AD$5:AD$550,Grid_GenerationQueue!$AM$5:$AM$550,$B8,Grid_GenerationQueue!$AN$5:$AN$550,$C8)</f>
        <v>0</v>
      </c>
      <c r="X8">
        <f>SUMIFS(Grid_GenerationQueue!T$5:T$550,Grid_GenerationQueue!$AJ$5:$AJ$550,$B8,Grid_GenerationQueue!$AK$5:$AK$550,$C8,Grid_GenerationQueue!$AW$5:$AW$550,$Y$3)+SUMIFS(Grid_GenerationQueue!T$5:T$550,Grid_GenerationQueue!$AM$5:$AM$550,$B8,Grid_GenerationQueue!$AN$5:$AN$550,$C8,Grid_GenerationQueue!$AW$5:$AW$550,$Y$3)</f>
        <v>0</v>
      </c>
      <c r="Y8">
        <f>SUMIFS(Grid_GenerationQueue!U$5:U$550,Grid_GenerationQueue!$AJ$5:$AJ$550,$B8,Grid_GenerationQueue!$AK$5:$AK$550,$C8,Grid_GenerationQueue!$AW$5:$AW$550,$Y$3)+SUMIFS(Grid_GenerationQueue!U$5:U$550,Grid_GenerationQueue!$AM$5:$AM$550,$B8,Grid_GenerationQueue!$AN$5:$AN$550,$C8,Grid_GenerationQueue!$AW$5:$AW$550,$Y$3)</f>
        <v>0</v>
      </c>
      <c r="Z8">
        <f>SUMIFS(Grid_GenerationQueue!V$5:V$550,Grid_GenerationQueue!$AJ$5:$AJ$550,$B8,Grid_GenerationQueue!$AK$5:$AK$550,$C8,Grid_GenerationQueue!$AW$5:$AW$550,$Y$3)+SUMIFS(Grid_GenerationQueue!V$5:V$550,Grid_GenerationQueue!$AM$5:$AM$550,$B8,Grid_GenerationQueue!$AN$5:$AN$550,$C8,Grid_GenerationQueue!$AW$5:$AW$550,$Y$3)</f>
        <v>0</v>
      </c>
      <c r="AA8">
        <f>SUMIFS(Grid_GenerationQueue!W$5:W$550,Grid_GenerationQueue!$AJ$5:$AJ$550,$B8,Grid_GenerationQueue!$AK$5:$AK$550,$C8,Grid_GenerationQueue!$AW$5:$AW$550,$Y$3)+SUMIFS(Grid_GenerationQueue!W$5:W$550,Grid_GenerationQueue!$AM$5:$AM$550,$B8,Grid_GenerationQueue!$AN$5:$AN$550,$C8,Grid_GenerationQueue!$AW$5:$AW$550,$Y$3)</f>
        <v>0</v>
      </c>
      <c r="AB8">
        <f>SUMIFS(Grid_GenerationQueue!X$5:X$550,Grid_GenerationQueue!$AJ$5:$AJ$550,$B8,Grid_GenerationQueue!$AK$5:$AK$550,$C8,Grid_GenerationQueue!$AW$5:$AW$550,$Y$3)+SUMIFS(Grid_GenerationQueue!X$5:X$550,Grid_GenerationQueue!$AM$5:$AM$550,$B8,Grid_GenerationQueue!$AN$5:$AN$550,$C8,Grid_GenerationQueue!$AW$5:$AW$550,$Y$3)</f>
        <v>0</v>
      </c>
      <c r="AC8">
        <f>SUMIFS(Grid_GenerationQueue!Y$5:Y$550,Grid_GenerationQueue!$AJ$5:$AJ$550,$B8,Grid_GenerationQueue!$AK$5:$AK$550,$C8,Grid_GenerationQueue!$AW$5:$AW$550,$Y$3)+SUMIFS(Grid_GenerationQueue!Y$5:Y$550,Grid_GenerationQueue!$AM$5:$AM$550,$B8,Grid_GenerationQueue!$AN$5:$AN$550,$C8,Grid_GenerationQueue!$AW$5:$AW$550,$Y$3)</f>
        <v>0</v>
      </c>
      <c r="AD8">
        <f>SUMIFS(Grid_GenerationQueue!Z$5:Z$550,Grid_GenerationQueue!$AJ$5:$AJ$550,$B8,Grid_GenerationQueue!$AK$5:$AK$550,$C8,Grid_GenerationQueue!$AW$5:$AW$550,$Y$3)+SUMIFS(Grid_GenerationQueue!Z$5:Z$550,Grid_GenerationQueue!$AM$5:$AM$550,$B8,Grid_GenerationQueue!$AN$5:$AN$550,$C8,Grid_GenerationQueue!$AW$5:$AW$550,$Y$3)</f>
        <v>0</v>
      </c>
      <c r="AE8">
        <f>SUMIFS(Grid_GenerationQueue!AA$5:AA$550,Grid_GenerationQueue!$AJ$5:$AJ$550,$B8,Grid_GenerationQueue!$AK$5:$AK$550,$C8,Grid_GenerationQueue!$AW$5:$AW$550,$Y$3)+SUMIFS(Grid_GenerationQueue!AA$5:AA$550,Grid_GenerationQueue!$AM$5:$AM$550,$B8,Grid_GenerationQueue!$AN$5:$AN$550,$C8,Grid_GenerationQueue!$AW$5:$AW$550,$Y$3)</f>
        <v>0</v>
      </c>
      <c r="AF8">
        <f>SUMIFS(Grid_GenerationQueue!AB$5:AB$550,Grid_GenerationQueue!$AJ$5:$AJ$550,$B8,Grid_GenerationQueue!$AK$5:$AK$550,$C8,Grid_GenerationQueue!$AW$5:$AW$550,$Y$3)+SUMIFS(Grid_GenerationQueue!AB$5:AB$550,Grid_GenerationQueue!$AM$5:$AM$550,$B8,Grid_GenerationQueue!$AN$5:$AN$550,$C8,Grid_GenerationQueue!$AW$5:$AW$550,$Y$3)</f>
        <v>0</v>
      </c>
      <c r="AG8">
        <f>SUMIFS(Grid_GenerationQueue!AC$5:AC$550,Grid_GenerationQueue!$AJ$5:$AJ$550,$B8,Grid_GenerationQueue!$AK$5:$AK$550,$C8,Grid_GenerationQueue!$AW$5:$AW$550,$Y$3)+SUMIFS(Grid_GenerationQueue!AC$5:AC$550,Grid_GenerationQueue!$AM$5:$AM$550,$B8,Grid_GenerationQueue!$AN$5:$AN$550,$C8,Grid_GenerationQueue!$AW$5:$AW$550,$Y$3)</f>
        <v>0</v>
      </c>
      <c r="AH8">
        <f>SUMIFS(Grid_GenerationQueue!AD$5:AD$550,Grid_GenerationQueue!$AJ$5:$AJ$550,$B8,Grid_GenerationQueue!$AK$5:$AK$550,$C8,Grid_GenerationQueue!$AW$5:$AW$550,$Y$3)+SUMIFS(Grid_GenerationQueue!AD$5:AD$550,Grid_GenerationQueue!$AM$5:$AM$550,$B8,Grid_GenerationQueue!$AN$5:$AN$550,$C8,Grid_GenerationQueue!$AW$5:$AW$550,$Y$3)</f>
        <v>0</v>
      </c>
      <c r="AJ8">
        <f>X8+SUMIFS(Grid_GenerationQueue!T$5:T$550,Grid_GenerationQueue!$AJ$5:$AJ$550,$B8,Grid_GenerationQueue!$AK$5:$AK$550,$C8,Grid_GenerationQueue!$AW$5:$AW$550,"&lt;&gt;"&amp;$Y$3,Grid_GenerationQueue!$AU$5:$AU$550,$AK$3)+SUMIFS(Grid_GenerationQueue!T$5:T$550,Grid_GenerationQueue!$AM$5:$AM$550,$B8,Grid_GenerationQueue!$AN$5:$AN$550,$C8,Grid_GenerationQueue!$AW$5:$AW$550,"&lt;&gt;"&amp;$Y$3,Grid_GenerationQueue!$AU$5:$AU$550,$AK$3)</f>
        <v>0</v>
      </c>
      <c r="AK8">
        <f>Y8+SUMIFS(Grid_GenerationQueue!U$5:U$550,Grid_GenerationQueue!$AJ$5:$AJ$550,$B8,Grid_GenerationQueue!$AK$5:$AK$550,$C8,Grid_GenerationQueue!$AW$5:$AW$550,"&lt;&gt;"&amp;$Y$3,Grid_GenerationQueue!$AU$5:$AU$550,$AK$3)+SUMIFS(Grid_GenerationQueue!U$5:U$550,Grid_GenerationQueue!$AM$5:$AM$550,$B8,Grid_GenerationQueue!$AN$5:$AN$550,$C8,Grid_GenerationQueue!$AW$5:$AW$550,"&lt;&gt;"&amp;$Y$3,Grid_GenerationQueue!$AU$5:$AU$550,$AK$3)</f>
        <v>0</v>
      </c>
      <c r="AL8">
        <f>Z8+SUMIFS(Grid_GenerationQueue!V$5:V$550,Grid_GenerationQueue!$AJ$5:$AJ$550,$B8,Grid_GenerationQueue!$AK$5:$AK$550,$C8,Grid_GenerationQueue!$AW$5:$AW$550,"&lt;&gt;"&amp;$Y$3,Grid_GenerationQueue!$AU$5:$AU$550,$AK$3)+SUMIFS(Grid_GenerationQueue!V$5:V$550,Grid_GenerationQueue!$AM$5:$AM$550,$B8,Grid_GenerationQueue!$AN$5:$AN$550,$C8,Grid_GenerationQueue!$AW$5:$AW$550,"&lt;&gt;"&amp;$Y$3,Grid_GenerationQueue!$AU$5:$AU$550,$AK$3)</f>
        <v>0</v>
      </c>
      <c r="AM8">
        <f>AA8+SUMIFS(Grid_GenerationQueue!W$5:W$550,Grid_GenerationQueue!$AJ$5:$AJ$550,$B8,Grid_GenerationQueue!$AK$5:$AK$550,$C8,Grid_GenerationQueue!$AW$5:$AW$550,"&lt;&gt;"&amp;$Y$3,Grid_GenerationQueue!$AU$5:$AU$550,$AK$3)+SUMIFS(Grid_GenerationQueue!W$5:W$550,Grid_GenerationQueue!$AM$5:$AM$550,$B8,Grid_GenerationQueue!$AN$5:$AN$550,$C8,Grid_GenerationQueue!$AW$5:$AW$550,"&lt;&gt;"&amp;$Y$3,Grid_GenerationQueue!$AU$5:$AU$550,$AK$3)</f>
        <v>0</v>
      </c>
      <c r="AN8">
        <f>AB8+SUMIFS(Grid_GenerationQueue!X$5:X$550,Grid_GenerationQueue!$AJ$5:$AJ$550,$B8,Grid_GenerationQueue!$AK$5:$AK$550,$C8,Grid_GenerationQueue!$AW$5:$AW$550,"&lt;&gt;"&amp;$Y$3,Grid_GenerationQueue!$AU$5:$AU$550,$AK$3)+SUMIFS(Grid_GenerationQueue!X$5:X$550,Grid_GenerationQueue!$AM$5:$AM$550,$B8,Grid_GenerationQueue!$AN$5:$AN$550,$C8,Grid_GenerationQueue!$AW$5:$AW$550,"&lt;&gt;"&amp;$Y$3,Grid_GenerationQueue!$AU$5:$AU$550,$AK$3)</f>
        <v>0</v>
      </c>
      <c r="AO8">
        <f>AC8+SUMIFS(Grid_GenerationQueue!Y$5:Y$550,Grid_GenerationQueue!$AJ$5:$AJ$550,$B8,Grid_GenerationQueue!$AK$5:$AK$550,$C8,Grid_GenerationQueue!$AW$5:$AW$550,"&lt;&gt;"&amp;$Y$3,Grid_GenerationQueue!$AU$5:$AU$550,$AK$3)+SUMIFS(Grid_GenerationQueue!Y$5:Y$550,Grid_GenerationQueue!$AM$5:$AM$550,$B8,Grid_GenerationQueue!$AN$5:$AN$550,$C8,Grid_GenerationQueue!$AW$5:$AW$550,"&lt;&gt;"&amp;$Y$3,Grid_GenerationQueue!$AU$5:$AU$550,$AK$3)</f>
        <v>0</v>
      </c>
      <c r="AP8">
        <f>AD8+SUMIFS(Grid_GenerationQueue!Z$5:Z$550,Grid_GenerationQueue!$AJ$5:$AJ$550,$B8,Grid_GenerationQueue!$AK$5:$AK$550,$C8,Grid_GenerationQueue!$AW$5:$AW$550,"&lt;&gt;"&amp;$Y$3,Grid_GenerationQueue!$AU$5:$AU$550,$AK$3)+SUMIFS(Grid_GenerationQueue!Z$5:Z$550,Grid_GenerationQueue!$AM$5:$AM$550,$B8,Grid_GenerationQueue!$AN$5:$AN$550,$C8,Grid_GenerationQueue!$AW$5:$AW$550,"&lt;&gt;"&amp;$Y$3,Grid_GenerationQueue!$AU$5:$AU$550,$AK$3)</f>
        <v>0</v>
      </c>
      <c r="AQ8">
        <f>AE8+SUMIFS(Grid_GenerationQueue!AA$5:AA$550,Grid_GenerationQueue!$AJ$5:$AJ$550,$B8,Grid_GenerationQueue!$AK$5:$AK$550,$C8,Grid_GenerationQueue!$AW$5:$AW$550,"&lt;&gt;"&amp;$Y$3,Grid_GenerationQueue!$AU$5:$AU$550,$AK$3)+SUMIFS(Grid_GenerationQueue!AA$5:AA$550,Grid_GenerationQueue!$AM$5:$AM$550,$B8,Grid_GenerationQueue!$AN$5:$AN$550,$C8,Grid_GenerationQueue!$AW$5:$AW$550,"&lt;&gt;"&amp;$Y$3,Grid_GenerationQueue!$AU$5:$AU$550,$AK$3)</f>
        <v>0</v>
      </c>
      <c r="AR8">
        <f>AF8+SUMIFS(Grid_GenerationQueue!AB$5:AB$550,Grid_GenerationQueue!$AJ$5:$AJ$550,$B8,Grid_GenerationQueue!$AK$5:$AK$550,$C8,Grid_GenerationQueue!$AW$5:$AW$550,"&lt;&gt;"&amp;$Y$3,Grid_GenerationQueue!$AU$5:$AU$550,$AK$3)+SUMIFS(Grid_GenerationQueue!AB$5:AB$550,Grid_GenerationQueue!$AM$5:$AM$550,$B8,Grid_GenerationQueue!$AN$5:$AN$550,$C8,Grid_GenerationQueue!$AW$5:$AW$550,"&lt;&gt;"&amp;$Y$3,Grid_GenerationQueue!$AU$5:$AU$550,$AK$3)</f>
        <v>0</v>
      </c>
      <c r="AS8">
        <f>AG8+SUMIFS(Grid_GenerationQueue!AC$5:AC$550,Grid_GenerationQueue!$AJ$5:$AJ$550,$B8,Grid_GenerationQueue!$AK$5:$AK$550,$C8,Grid_GenerationQueue!$AW$5:$AW$550,"&lt;&gt;"&amp;$Y$3,Grid_GenerationQueue!$AU$5:$AU$550,$AK$3)+SUMIFS(Grid_GenerationQueue!AC$5:AC$550,Grid_GenerationQueue!$AM$5:$AM$550,$B8,Grid_GenerationQueue!$AN$5:$AN$550,$C8,Grid_GenerationQueue!$AW$5:$AW$550,"&lt;&gt;"&amp;$Y$3,Grid_GenerationQueue!$AU$5:$AU$550,$AK$3)</f>
        <v>0</v>
      </c>
      <c r="AT8">
        <f>AH8+SUMIFS(Grid_GenerationQueue!AD$5:AD$550,Grid_GenerationQueue!$AJ$5:$AJ$550,$B8,Grid_GenerationQueue!$AK$5:$AK$550,$C8,Grid_GenerationQueue!$AW$5:$AW$550,"&lt;&gt;"&amp;$Y$3,Grid_GenerationQueue!$AU$5:$AU$550,$AK$3)+SUMIFS(Grid_GenerationQueue!AD$5:AD$550,Grid_GenerationQueue!$AM$5:$AM$550,$B8,Grid_GenerationQueue!$AN$5:$AN$550,$C8,Grid_GenerationQueue!$AW$5:$AW$550,"&lt;&gt;"&amp;$Y$3,Grid_GenerationQueue!$AU$5:$AU$550,$AK$3)</f>
        <v>0</v>
      </c>
      <c r="AV8">
        <v>0</v>
      </c>
      <c r="AW8">
        <v>0</v>
      </c>
      <c r="AX8">
        <v>0</v>
      </c>
      <c r="AY8">
        <v>0</v>
      </c>
      <c r="AZ8">
        <v>0</v>
      </c>
      <c r="BB8">
        <f t="shared" si="0"/>
        <v>0</v>
      </c>
      <c r="BC8">
        <f t="shared" si="1"/>
        <v>0</v>
      </c>
      <c r="BD8">
        <f t="shared" si="2"/>
        <v>0</v>
      </c>
      <c r="BE8">
        <f t="shared" si="3"/>
        <v>0</v>
      </c>
      <c r="BF8">
        <f t="shared" si="4"/>
        <v>0</v>
      </c>
      <c r="BG8">
        <f t="shared" si="5"/>
        <v>0</v>
      </c>
      <c r="BH8">
        <f t="shared" si="6"/>
        <v>0</v>
      </c>
      <c r="BI8">
        <f t="shared" si="7"/>
        <v>0</v>
      </c>
      <c r="BJ8">
        <f t="shared" si="8"/>
        <v>0</v>
      </c>
      <c r="BK8">
        <f t="shared" si="9"/>
        <v>0</v>
      </c>
      <c r="BL8">
        <f t="shared" si="10"/>
        <v>0</v>
      </c>
      <c r="BN8">
        <f t="shared" si="11"/>
        <v>0</v>
      </c>
      <c r="BO8">
        <f t="shared" si="12"/>
        <v>0</v>
      </c>
      <c r="BP8">
        <f t="shared" si="13"/>
        <v>0</v>
      </c>
      <c r="BQ8">
        <f t="shared" si="14"/>
        <v>0</v>
      </c>
      <c r="BR8">
        <f t="shared" si="15"/>
        <v>0</v>
      </c>
      <c r="BS8">
        <f t="shared" si="16"/>
        <v>0</v>
      </c>
      <c r="BT8">
        <f t="shared" si="17"/>
        <v>0</v>
      </c>
      <c r="BU8">
        <f t="shared" si="18"/>
        <v>0</v>
      </c>
      <c r="BV8">
        <f t="shared" si="19"/>
        <v>0</v>
      </c>
      <c r="BW8">
        <f t="shared" si="20"/>
        <v>0</v>
      </c>
      <c r="BX8">
        <f t="shared" si="21"/>
        <v>0</v>
      </c>
      <c r="BZ8">
        <f t="shared" si="22"/>
        <v>0</v>
      </c>
      <c r="CA8">
        <f t="shared" si="23"/>
        <v>0</v>
      </c>
      <c r="CB8">
        <f t="shared" si="24"/>
        <v>0</v>
      </c>
      <c r="CC8">
        <f t="shared" si="25"/>
        <v>0</v>
      </c>
      <c r="CD8">
        <f t="shared" si="26"/>
        <v>0</v>
      </c>
      <c r="CE8">
        <f t="shared" si="27"/>
        <v>0</v>
      </c>
      <c r="CF8">
        <f t="shared" si="28"/>
        <v>0</v>
      </c>
      <c r="CG8">
        <f t="shared" si="29"/>
        <v>0</v>
      </c>
      <c r="CH8">
        <f t="shared" si="30"/>
        <v>0</v>
      </c>
      <c r="CI8">
        <f t="shared" si="31"/>
        <v>0</v>
      </c>
      <c r="CJ8">
        <f t="shared" si="32"/>
        <v>0</v>
      </c>
    </row>
    <row r="9" spans="1:88" x14ac:dyDescent="0.35">
      <c r="A9" t="str">
        <f>Substation_Info!A9</f>
        <v>SCE Northern Area</v>
      </c>
      <c r="B9" t="str">
        <f>Substation_Info!B9</f>
        <v>Antelope</v>
      </c>
      <c r="C9">
        <f>Substation_Info!C9</f>
        <v>230</v>
      </c>
      <c r="D9" t="str" cm="1">
        <f t="array" ref="D9">INDEX(Substation_Info!$AT$5:$BB$322,MATCH(1,($B9=Substation_Info!$B$5:$B$322)*($C9=Substation_Info!$C$5:$C$322),0),MATCH(D$4,Substation_Info!$AT$4:$BB$4,0))</f>
        <v>Tehachapi_Li_Battery</v>
      </c>
      <c r="E9" t="str" cm="1">
        <f t="array" ref="E9">INDEX(Substation_Info!$AT$5:$BB$322,MATCH(1,($B9=Substation_Info!$B$5:$B$322)*($C9=Substation_Info!$C$5:$C$322),0),MATCH(E$4,Substation_Info!$AT$4:$BB$4,0))</f>
        <v>Tehachapi_Solar</v>
      </c>
      <c r="F9" cm="1">
        <f t="array" ref="F9">INDEX(Substation_Info!$AT$5:$BB$322,MATCH(1,($B9=Substation_Info!$B$5:$B$322)*($C9=Substation_Info!$C$5:$C$322),0),MATCH(F$4,Substation_Info!$AT$4:$BB$4,0))</f>
        <v>0</v>
      </c>
      <c r="G9" t="str" cm="1">
        <f t="array" ref="G9">INDEX(Substation_Info!$AT$5:$BB$322,MATCH(1,($B9=Substation_Info!$B$5:$B$322)*($C9=Substation_Info!$C$5:$C$322),0),MATCH(G$4,Substation_Info!$AT$4:$BB$4,0))</f>
        <v>Tehachapi_Wind</v>
      </c>
      <c r="H9" cm="1">
        <f t="array" ref="H9">INDEX(Substation_Info!$AT$5:$BB$322,MATCH(1,($B9=Substation_Info!$B$5:$B$322)*($C9=Substation_Info!$C$5:$C$322),0),MATCH(H$4,Substation_Info!$AT$4:$BB$4,0))</f>
        <v>0</v>
      </c>
      <c r="I9" cm="1">
        <f t="array" ref="I9">INDEX(Substation_Info!$AT$5:$BB$322,MATCH(1,($B9=Substation_Info!$B$5:$B$322)*($C9=Substation_Info!$C$5:$C$322),0),MATCH(I$4,Substation_Info!$AT$4:$BB$4,0))</f>
        <v>0</v>
      </c>
      <c r="J9" cm="1">
        <f t="array" ref="J9">INDEX(Substation_Info!$AT$5:$BB$322,MATCH(1,($B9=Substation_Info!$B$5:$B$322)*($C9=Substation_Info!$C$5:$C$322),0),MATCH(J$4,Substation_Info!$AT$4:$BB$4,0))</f>
        <v>0</v>
      </c>
      <c r="L9">
        <f>SUMIFS(Grid_GenerationQueue!T$5:T$550,Grid_GenerationQueue!$AJ$5:$AJ$550,$B9,Grid_GenerationQueue!$AK$5:$AK$550,$C9)+SUMIFS(Grid_GenerationQueue!T$5:T$550,Grid_GenerationQueue!$AM$5:$AM$550,$B9,Grid_GenerationQueue!$AN$5:$AN$550,$C9)</f>
        <v>1528.0720000000001</v>
      </c>
      <c r="M9">
        <f>SUMIFS(Grid_GenerationQueue!U$5:U$550,Grid_GenerationQueue!$AJ$5:$AJ$550,$B9,Grid_GenerationQueue!$AK$5:$AK$550,$C9)+SUMIFS(Grid_GenerationQueue!U$5:U$550,Grid_GenerationQueue!$AM$5:$AM$550,$B9,Grid_GenerationQueue!$AN$5:$AN$550,$C9)</f>
        <v>0</v>
      </c>
      <c r="N9">
        <f>SUMIFS(Grid_GenerationQueue!V$5:V$550,Grid_GenerationQueue!$AJ$5:$AJ$550,$B9,Grid_GenerationQueue!$AK$5:$AK$550,$C9)+SUMIFS(Grid_GenerationQueue!V$5:V$550,Grid_GenerationQueue!$AM$5:$AM$550,$B9,Grid_GenerationQueue!$AN$5:$AN$550,$C9)</f>
        <v>0</v>
      </c>
      <c r="O9">
        <f>SUMIFS(Grid_GenerationQueue!W$5:W$550,Grid_GenerationQueue!$AJ$5:$AJ$550,$B9,Grid_GenerationQueue!$AK$5:$AK$550,$C9)+SUMIFS(Grid_GenerationQueue!W$5:W$550,Grid_GenerationQueue!$AM$5:$AM$550,$B9,Grid_GenerationQueue!$AN$5:$AN$550,$C9)</f>
        <v>0</v>
      </c>
      <c r="P9">
        <f>SUMIFS(Grid_GenerationQueue!X$5:X$550,Grid_GenerationQueue!$AJ$5:$AJ$550,$B9,Grid_GenerationQueue!$AK$5:$AK$550,$C9)+SUMIFS(Grid_GenerationQueue!X$5:X$550,Grid_GenerationQueue!$AM$5:$AM$550,$B9,Grid_GenerationQueue!$AN$5:$AN$550,$C9)</f>
        <v>0</v>
      </c>
      <c r="Q9">
        <f>SUMIFS(Grid_GenerationQueue!Y$5:Y$550,Grid_GenerationQueue!$AJ$5:$AJ$550,$B9,Grid_GenerationQueue!$AK$5:$AK$550,$C9)+SUMIFS(Grid_GenerationQueue!Y$5:Y$550,Grid_GenerationQueue!$AM$5:$AM$550,$B9,Grid_GenerationQueue!$AN$5:$AN$550,$C9)</f>
        <v>0</v>
      </c>
      <c r="R9">
        <f>SUMIFS(Grid_GenerationQueue!Z$5:Z$550,Grid_GenerationQueue!$AJ$5:$AJ$550,$B9,Grid_GenerationQueue!$AK$5:$AK$550,$C9)+SUMIFS(Grid_GenerationQueue!Z$5:Z$550,Grid_GenerationQueue!$AM$5:$AM$550,$B9,Grid_GenerationQueue!$AN$5:$AN$550,$C9)</f>
        <v>1103.8319999999999</v>
      </c>
      <c r="S9">
        <f>SUMIFS(Grid_GenerationQueue!AA$5:AA$550,Grid_GenerationQueue!$AJ$5:$AJ$550,$B9,Grid_GenerationQueue!$AK$5:$AK$550,$C9)+SUMIFS(Grid_GenerationQueue!AA$5:AA$550,Grid_GenerationQueue!$AM$5:$AM$550,$B9,Grid_GenerationQueue!$AN$5:$AN$550,$C9)</f>
        <v>903.83199999999999</v>
      </c>
      <c r="T9">
        <f>SUMIFS(Grid_GenerationQueue!AB$5:AB$550,Grid_GenerationQueue!$AJ$5:$AJ$550,$B9,Grid_GenerationQueue!$AK$5:$AK$550,$C9)+SUMIFS(Grid_GenerationQueue!AB$5:AB$550,Grid_GenerationQueue!$AM$5:$AM$550,$B9,Grid_GenerationQueue!$AN$5:$AN$550,$C9)</f>
        <v>200</v>
      </c>
      <c r="U9">
        <f>SUMIFS(Grid_GenerationQueue!AC$5:AC$550,Grid_GenerationQueue!$AJ$5:$AJ$550,$B9,Grid_GenerationQueue!$AK$5:$AK$550,$C9)+SUMIFS(Grid_GenerationQueue!AC$5:AC$550,Grid_GenerationQueue!$AM$5:$AM$550,$B9,Grid_GenerationQueue!$AN$5:$AN$550,$C9)</f>
        <v>0</v>
      </c>
      <c r="V9">
        <f>SUMIFS(Grid_GenerationQueue!AD$5:AD$550,Grid_GenerationQueue!$AJ$5:$AJ$550,$B9,Grid_GenerationQueue!$AK$5:$AK$550,$C9)+SUMIFS(Grid_GenerationQueue!AD$5:AD$550,Grid_GenerationQueue!$AM$5:$AM$550,$B9,Grid_GenerationQueue!$AN$5:$AN$550,$C9)</f>
        <v>0</v>
      </c>
      <c r="X9">
        <f>SUMIFS(Grid_GenerationQueue!T$5:T$550,Grid_GenerationQueue!$AJ$5:$AJ$550,$B9,Grid_GenerationQueue!$AK$5:$AK$550,$C9,Grid_GenerationQueue!$AW$5:$AW$550,$Y$3)+SUMIFS(Grid_GenerationQueue!T$5:T$550,Grid_GenerationQueue!$AM$5:$AM$550,$B9,Grid_GenerationQueue!$AN$5:$AN$550,$C9,Grid_GenerationQueue!$AW$5:$AW$550,$Y$3)</f>
        <v>363.4</v>
      </c>
      <c r="Y9">
        <f>SUMIFS(Grid_GenerationQueue!U$5:U$550,Grid_GenerationQueue!$AJ$5:$AJ$550,$B9,Grid_GenerationQueue!$AK$5:$AK$550,$C9,Grid_GenerationQueue!$AW$5:$AW$550,$Y$3)+SUMIFS(Grid_GenerationQueue!U$5:U$550,Grid_GenerationQueue!$AM$5:$AM$550,$B9,Grid_GenerationQueue!$AN$5:$AN$550,$C9,Grid_GenerationQueue!$AW$5:$AW$550,$Y$3)</f>
        <v>0</v>
      </c>
      <c r="Z9">
        <f>SUMIFS(Grid_GenerationQueue!V$5:V$550,Grid_GenerationQueue!$AJ$5:$AJ$550,$B9,Grid_GenerationQueue!$AK$5:$AK$550,$C9,Grid_GenerationQueue!$AW$5:$AW$550,$Y$3)+SUMIFS(Grid_GenerationQueue!V$5:V$550,Grid_GenerationQueue!$AM$5:$AM$550,$B9,Grid_GenerationQueue!$AN$5:$AN$550,$C9,Grid_GenerationQueue!$AW$5:$AW$550,$Y$3)</f>
        <v>0</v>
      </c>
      <c r="AA9">
        <f>SUMIFS(Grid_GenerationQueue!W$5:W$550,Grid_GenerationQueue!$AJ$5:$AJ$550,$B9,Grid_GenerationQueue!$AK$5:$AK$550,$C9,Grid_GenerationQueue!$AW$5:$AW$550,$Y$3)+SUMIFS(Grid_GenerationQueue!W$5:W$550,Grid_GenerationQueue!$AM$5:$AM$550,$B9,Grid_GenerationQueue!$AN$5:$AN$550,$C9,Grid_GenerationQueue!$AW$5:$AW$550,$Y$3)</f>
        <v>0</v>
      </c>
      <c r="AB9">
        <f>SUMIFS(Grid_GenerationQueue!X$5:X$550,Grid_GenerationQueue!$AJ$5:$AJ$550,$B9,Grid_GenerationQueue!$AK$5:$AK$550,$C9,Grid_GenerationQueue!$AW$5:$AW$550,$Y$3)+SUMIFS(Grid_GenerationQueue!X$5:X$550,Grid_GenerationQueue!$AM$5:$AM$550,$B9,Grid_GenerationQueue!$AN$5:$AN$550,$C9,Grid_GenerationQueue!$AW$5:$AW$550,$Y$3)</f>
        <v>0</v>
      </c>
      <c r="AC9">
        <f>SUMIFS(Grid_GenerationQueue!Y$5:Y$550,Grid_GenerationQueue!$AJ$5:$AJ$550,$B9,Grid_GenerationQueue!$AK$5:$AK$550,$C9,Grid_GenerationQueue!$AW$5:$AW$550,$Y$3)+SUMIFS(Grid_GenerationQueue!Y$5:Y$550,Grid_GenerationQueue!$AM$5:$AM$550,$B9,Grid_GenerationQueue!$AN$5:$AN$550,$C9,Grid_GenerationQueue!$AW$5:$AW$550,$Y$3)</f>
        <v>0</v>
      </c>
      <c r="AD9">
        <f>SUMIFS(Grid_GenerationQueue!Z$5:Z$550,Grid_GenerationQueue!$AJ$5:$AJ$550,$B9,Grid_GenerationQueue!$AK$5:$AK$550,$C9,Grid_GenerationQueue!$AW$5:$AW$550,$Y$3)+SUMIFS(Grid_GenerationQueue!Z$5:Z$550,Grid_GenerationQueue!$AM$5:$AM$550,$B9,Grid_GenerationQueue!$AN$5:$AN$550,$C9,Grid_GenerationQueue!$AW$5:$AW$550,$Y$3)</f>
        <v>770</v>
      </c>
      <c r="AE9">
        <f>SUMIFS(Grid_GenerationQueue!AA$5:AA$550,Grid_GenerationQueue!$AJ$5:$AJ$550,$B9,Grid_GenerationQueue!$AK$5:$AK$550,$C9,Grid_GenerationQueue!$AW$5:$AW$550,$Y$3)+SUMIFS(Grid_GenerationQueue!AA$5:AA$550,Grid_GenerationQueue!$AM$5:$AM$550,$B9,Grid_GenerationQueue!$AN$5:$AN$550,$C9,Grid_GenerationQueue!$AW$5:$AW$550,$Y$3)</f>
        <v>770</v>
      </c>
      <c r="AF9">
        <f>SUMIFS(Grid_GenerationQueue!AB$5:AB$550,Grid_GenerationQueue!$AJ$5:$AJ$550,$B9,Grid_GenerationQueue!$AK$5:$AK$550,$C9,Grid_GenerationQueue!$AW$5:$AW$550,$Y$3)+SUMIFS(Grid_GenerationQueue!AB$5:AB$550,Grid_GenerationQueue!$AM$5:$AM$550,$B9,Grid_GenerationQueue!$AN$5:$AN$550,$C9,Grid_GenerationQueue!$AW$5:$AW$550,$Y$3)</f>
        <v>0</v>
      </c>
      <c r="AG9">
        <f>SUMIFS(Grid_GenerationQueue!AC$5:AC$550,Grid_GenerationQueue!$AJ$5:$AJ$550,$B9,Grid_GenerationQueue!$AK$5:$AK$550,$C9,Grid_GenerationQueue!$AW$5:$AW$550,$Y$3)+SUMIFS(Grid_GenerationQueue!AC$5:AC$550,Grid_GenerationQueue!$AM$5:$AM$550,$B9,Grid_GenerationQueue!$AN$5:$AN$550,$C9,Grid_GenerationQueue!$AW$5:$AW$550,$Y$3)</f>
        <v>0</v>
      </c>
      <c r="AH9">
        <f>SUMIFS(Grid_GenerationQueue!AD$5:AD$550,Grid_GenerationQueue!$AJ$5:$AJ$550,$B9,Grid_GenerationQueue!$AK$5:$AK$550,$C9,Grid_GenerationQueue!$AW$5:$AW$550,$Y$3)+SUMIFS(Grid_GenerationQueue!AD$5:AD$550,Grid_GenerationQueue!$AM$5:$AM$550,$B9,Grid_GenerationQueue!$AN$5:$AN$550,$C9,Grid_GenerationQueue!$AW$5:$AW$550,$Y$3)</f>
        <v>0</v>
      </c>
      <c r="AJ9">
        <f>X9+SUMIFS(Grid_GenerationQueue!T$5:T$550,Grid_GenerationQueue!$AJ$5:$AJ$550,$B9,Grid_GenerationQueue!$AK$5:$AK$550,$C9,Grid_GenerationQueue!$AW$5:$AW$550,"&lt;&gt;"&amp;$Y$3,Grid_GenerationQueue!$AU$5:$AU$550,$AK$3)+SUMIFS(Grid_GenerationQueue!T$5:T$550,Grid_GenerationQueue!$AM$5:$AM$550,$B9,Grid_GenerationQueue!$AN$5:$AN$550,$C9,Grid_GenerationQueue!$AW$5:$AW$550,"&lt;&gt;"&amp;$Y$3,Grid_GenerationQueue!$AU$5:$AU$550,$AK$3)</f>
        <v>363.4</v>
      </c>
      <c r="AK9">
        <f>Y9+SUMIFS(Grid_GenerationQueue!U$5:U$550,Grid_GenerationQueue!$AJ$5:$AJ$550,$B9,Grid_GenerationQueue!$AK$5:$AK$550,$C9,Grid_GenerationQueue!$AW$5:$AW$550,"&lt;&gt;"&amp;$Y$3,Grid_GenerationQueue!$AU$5:$AU$550,$AK$3)+SUMIFS(Grid_GenerationQueue!U$5:U$550,Grid_GenerationQueue!$AM$5:$AM$550,$B9,Grid_GenerationQueue!$AN$5:$AN$550,$C9,Grid_GenerationQueue!$AW$5:$AW$550,"&lt;&gt;"&amp;$Y$3,Grid_GenerationQueue!$AU$5:$AU$550,$AK$3)</f>
        <v>0</v>
      </c>
      <c r="AL9">
        <f>Z9+SUMIFS(Grid_GenerationQueue!V$5:V$550,Grid_GenerationQueue!$AJ$5:$AJ$550,$B9,Grid_GenerationQueue!$AK$5:$AK$550,$C9,Grid_GenerationQueue!$AW$5:$AW$550,"&lt;&gt;"&amp;$Y$3,Grid_GenerationQueue!$AU$5:$AU$550,$AK$3)+SUMIFS(Grid_GenerationQueue!V$5:V$550,Grid_GenerationQueue!$AM$5:$AM$550,$B9,Grid_GenerationQueue!$AN$5:$AN$550,$C9,Grid_GenerationQueue!$AW$5:$AW$550,"&lt;&gt;"&amp;$Y$3,Grid_GenerationQueue!$AU$5:$AU$550,$AK$3)</f>
        <v>0</v>
      </c>
      <c r="AM9">
        <f>AA9+SUMIFS(Grid_GenerationQueue!W$5:W$550,Grid_GenerationQueue!$AJ$5:$AJ$550,$B9,Grid_GenerationQueue!$AK$5:$AK$550,$C9,Grid_GenerationQueue!$AW$5:$AW$550,"&lt;&gt;"&amp;$Y$3,Grid_GenerationQueue!$AU$5:$AU$550,$AK$3)+SUMIFS(Grid_GenerationQueue!W$5:W$550,Grid_GenerationQueue!$AM$5:$AM$550,$B9,Grid_GenerationQueue!$AN$5:$AN$550,$C9,Grid_GenerationQueue!$AW$5:$AW$550,"&lt;&gt;"&amp;$Y$3,Grid_GenerationQueue!$AU$5:$AU$550,$AK$3)</f>
        <v>0</v>
      </c>
      <c r="AN9">
        <f>AB9+SUMIFS(Grid_GenerationQueue!X$5:X$550,Grid_GenerationQueue!$AJ$5:$AJ$550,$B9,Grid_GenerationQueue!$AK$5:$AK$550,$C9,Grid_GenerationQueue!$AW$5:$AW$550,"&lt;&gt;"&amp;$Y$3,Grid_GenerationQueue!$AU$5:$AU$550,$AK$3)+SUMIFS(Grid_GenerationQueue!X$5:X$550,Grid_GenerationQueue!$AM$5:$AM$550,$B9,Grid_GenerationQueue!$AN$5:$AN$550,$C9,Grid_GenerationQueue!$AW$5:$AW$550,"&lt;&gt;"&amp;$Y$3,Grid_GenerationQueue!$AU$5:$AU$550,$AK$3)</f>
        <v>0</v>
      </c>
      <c r="AO9">
        <f>AC9+SUMIFS(Grid_GenerationQueue!Y$5:Y$550,Grid_GenerationQueue!$AJ$5:$AJ$550,$B9,Grid_GenerationQueue!$AK$5:$AK$550,$C9,Grid_GenerationQueue!$AW$5:$AW$550,"&lt;&gt;"&amp;$Y$3,Grid_GenerationQueue!$AU$5:$AU$550,$AK$3)+SUMIFS(Grid_GenerationQueue!Y$5:Y$550,Grid_GenerationQueue!$AM$5:$AM$550,$B9,Grid_GenerationQueue!$AN$5:$AN$550,$C9,Grid_GenerationQueue!$AW$5:$AW$550,"&lt;&gt;"&amp;$Y$3,Grid_GenerationQueue!$AU$5:$AU$550,$AK$3)</f>
        <v>0</v>
      </c>
      <c r="AP9">
        <f>AD9+SUMIFS(Grid_GenerationQueue!Z$5:Z$550,Grid_GenerationQueue!$AJ$5:$AJ$550,$B9,Grid_GenerationQueue!$AK$5:$AK$550,$C9,Grid_GenerationQueue!$AW$5:$AW$550,"&lt;&gt;"&amp;$Y$3,Grid_GenerationQueue!$AU$5:$AU$550,$AK$3)+SUMIFS(Grid_GenerationQueue!Z$5:Z$550,Grid_GenerationQueue!$AM$5:$AM$550,$B9,Grid_GenerationQueue!$AN$5:$AN$550,$C9,Grid_GenerationQueue!$AW$5:$AW$550,"&lt;&gt;"&amp;$Y$3,Grid_GenerationQueue!$AU$5:$AU$550,$AK$3)</f>
        <v>770</v>
      </c>
      <c r="AQ9">
        <f>AE9+SUMIFS(Grid_GenerationQueue!AA$5:AA$550,Grid_GenerationQueue!$AJ$5:$AJ$550,$B9,Grid_GenerationQueue!$AK$5:$AK$550,$C9,Grid_GenerationQueue!$AW$5:$AW$550,"&lt;&gt;"&amp;$Y$3,Grid_GenerationQueue!$AU$5:$AU$550,$AK$3)+SUMIFS(Grid_GenerationQueue!AA$5:AA$550,Grid_GenerationQueue!$AM$5:$AM$550,$B9,Grid_GenerationQueue!$AN$5:$AN$550,$C9,Grid_GenerationQueue!$AW$5:$AW$550,"&lt;&gt;"&amp;$Y$3,Grid_GenerationQueue!$AU$5:$AU$550,$AK$3)</f>
        <v>770</v>
      </c>
      <c r="AR9">
        <f>AF9+SUMIFS(Grid_GenerationQueue!AB$5:AB$550,Grid_GenerationQueue!$AJ$5:$AJ$550,$B9,Grid_GenerationQueue!$AK$5:$AK$550,$C9,Grid_GenerationQueue!$AW$5:$AW$550,"&lt;&gt;"&amp;$Y$3,Grid_GenerationQueue!$AU$5:$AU$550,$AK$3)+SUMIFS(Grid_GenerationQueue!AB$5:AB$550,Grid_GenerationQueue!$AM$5:$AM$550,$B9,Grid_GenerationQueue!$AN$5:$AN$550,$C9,Grid_GenerationQueue!$AW$5:$AW$550,"&lt;&gt;"&amp;$Y$3,Grid_GenerationQueue!$AU$5:$AU$550,$AK$3)</f>
        <v>0</v>
      </c>
      <c r="AS9">
        <f>AG9+SUMIFS(Grid_GenerationQueue!AC$5:AC$550,Grid_GenerationQueue!$AJ$5:$AJ$550,$B9,Grid_GenerationQueue!$AK$5:$AK$550,$C9,Grid_GenerationQueue!$AW$5:$AW$550,"&lt;&gt;"&amp;$Y$3,Grid_GenerationQueue!$AU$5:$AU$550,$AK$3)+SUMIFS(Grid_GenerationQueue!AC$5:AC$550,Grid_GenerationQueue!$AM$5:$AM$550,$B9,Grid_GenerationQueue!$AN$5:$AN$550,$C9,Grid_GenerationQueue!$AW$5:$AW$550,"&lt;&gt;"&amp;$Y$3,Grid_GenerationQueue!$AU$5:$AU$550,$AK$3)</f>
        <v>0</v>
      </c>
      <c r="AT9">
        <f>AH9+SUMIFS(Grid_GenerationQueue!AD$5:AD$550,Grid_GenerationQueue!$AJ$5:$AJ$550,$B9,Grid_GenerationQueue!$AK$5:$AK$550,$C9,Grid_GenerationQueue!$AW$5:$AW$550,"&lt;&gt;"&amp;$Y$3,Grid_GenerationQueue!$AU$5:$AU$550,$AK$3)+SUMIFS(Grid_GenerationQueue!AD$5:AD$550,Grid_GenerationQueue!$AM$5:$AM$550,$B9,Grid_GenerationQueue!$AN$5:$AN$550,$C9,Grid_GenerationQueue!$AW$5:$AW$550,"&lt;&gt;"&amp;$Y$3,Grid_GenerationQueue!$AU$5:$AU$550,$AK$3)</f>
        <v>0</v>
      </c>
      <c r="AV9">
        <v>227</v>
      </c>
      <c r="AW9">
        <v>0</v>
      </c>
      <c r="AX9">
        <v>0</v>
      </c>
      <c r="AY9">
        <v>0</v>
      </c>
      <c r="AZ9">
        <v>0</v>
      </c>
      <c r="BB9">
        <f t="shared" si="0"/>
        <v>1301.0720000000001</v>
      </c>
      <c r="BC9">
        <f t="shared" si="1"/>
        <v>0</v>
      </c>
      <c r="BD9">
        <f t="shared" si="2"/>
        <v>0</v>
      </c>
      <c r="BE9">
        <f t="shared" si="3"/>
        <v>0</v>
      </c>
      <c r="BF9">
        <f t="shared" si="4"/>
        <v>0</v>
      </c>
      <c r="BG9">
        <f t="shared" si="5"/>
        <v>0</v>
      </c>
      <c r="BH9">
        <f t="shared" si="6"/>
        <v>1103.8319999999999</v>
      </c>
      <c r="BI9">
        <f t="shared" si="7"/>
        <v>903.83199999999999</v>
      </c>
      <c r="BJ9">
        <f t="shared" si="8"/>
        <v>200</v>
      </c>
      <c r="BK9">
        <f t="shared" si="9"/>
        <v>0</v>
      </c>
      <c r="BL9">
        <f t="shared" si="10"/>
        <v>0</v>
      </c>
      <c r="BN9">
        <f t="shared" si="11"/>
        <v>136.39999999999998</v>
      </c>
      <c r="BO9">
        <f t="shared" si="12"/>
        <v>0</v>
      </c>
      <c r="BP9">
        <f t="shared" si="13"/>
        <v>0</v>
      </c>
      <c r="BQ9">
        <f t="shared" si="14"/>
        <v>0</v>
      </c>
      <c r="BR9">
        <f t="shared" si="15"/>
        <v>0</v>
      </c>
      <c r="BS9">
        <f t="shared" si="16"/>
        <v>0</v>
      </c>
      <c r="BT9">
        <f t="shared" si="17"/>
        <v>770</v>
      </c>
      <c r="BU9">
        <f t="shared" si="18"/>
        <v>770</v>
      </c>
      <c r="BV9">
        <f t="shared" si="19"/>
        <v>0</v>
      </c>
      <c r="BW9">
        <f t="shared" si="20"/>
        <v>0</v>
      </c>
      <c r="BX9">
        <f t="shared" si="21"/>
        <v>0</v>
      </c>
      <c r="BZ9">
        <f t="shared" si="22"/>
        <v>136.39999999999998</v>
      </c>
      <c r="CA9">
        <f t="shared" si="23"/>
        <v>0</v>
      </c>
      <c r="CB9">
        <f t="shared" si="24"/>
        <v>0</v>
      </c>
      <c r="CC9">
        <f t="shared" si="25"/>
        <v>0</v>
      </c>
      <c r="CD9">
        <f t="shared" si="26"/>
        <v>0</v>
      </c>
      <c r="CE9">
        <f t="shared" si="27"/>
        <v>0</v>
      </c>
      <c r="CF9">
        <f t="shared" si="28"/>
        <v>770</v>
      </c>
      <c r="CG9">
        <f t="shared" si="29"/>
        <v>770</v>
      </c>
      <c r="CH9">
        <f t="shared" si="30"/>
        <v>0</v>
      </c>
      <c r="CI9">
        <f t="shared" si="31"/>
        <v>0</v>
      </c>
      <c r="CJ9">
        <f t="shared" si="32"/>
        <v>0</v>
      </c>
    </row>
    <row r="10" spans="1:88" x14ac:dyDescent="0.35">
      <c r="A10" t="str">
        <f>Substation_Info!A10</f>
        <v xml:space="preserve">PG&amp;E East Kern Study Area </v>
      </c>
      <c r="B10" t="str">
        <f>Substation_Info!B10</f>
        <v>Arco</v>
      </c>
      <c r="C10">
        <f>Substation_Info!C10</f>
        <v>230</v>
      </c>
      <c r="D10" t="str" cm="1">
        <f t="array" ref="D10">INDEX(Substation_Info!$AT$5:$BB$322,MATCH(1,($B10=Substation_Info!$B$5:$B$322)*($C10=Substation_Info!$C$5:$C$322),0),MATCH(D$4,Substation_Info!$AT$4:$BB$4,0))</f>
        <v>Southern_PGAE_Li_Battery</v>
      </c>
      <c r="E10" t="str" cm="1">
        <f t="array" ref="E10">INDEX(Substation_Info!$AT$5:$BB$322,MATCH(1,($B10=Substation_Info!$B$5:$B$322)*($C10=Substation_Info!$C$5:$C$322),0),MATCH(E$4,Substation_Info!$AT$4:$BB$4,0))</f>
        <v>Southern_PGAE_Solar</v>
      </c>
      <c r="F10" cm="1">
        <f t="array" ref="F10">INDEX(Substation_Info!$AT$5:$BB$322,MATCH(1,($B10=Substation_Info!$B$5:$B$322)*($C10=Substation_Info!$C$5:$C$322),0),MATCH(F$4,Substation_Info!$AT$4:$BB$4,0))</f>
        <v>0</v>
      </c>
      <c r="G10" cm="1">
        <f t="array" ref="G10">INDEX(Substation_Info!$AT$5:$BB$322,MATCH(1,($B10=Substation_Info!$B$5:$B$322)*($C10=Substation_Info!$C$5:$C$322),0),MATCH(G$4,Substation_Info!$AT$4:$BB$4,0))</f>
        <v>0</v>
      </c>
      <c r="H10" cm="1">
        <f t="array" ref="H10">INDEX(Substation_Info!$AT$5:$BB$322,MATCH(1,($B10=Substation_Info!$B$5:$B$322)*($C10=Substation_Info!$C$5:$C$322),0),MATCH(H$4,Substation_Info!$AT$4:$BB$4,0))</f>
        <v>0</v>
      </c>
      <c r="I10" cm="1">
        <f t="array" ref="I10">INDEX(Substation_Info!$AT$5:$BB$322,MATCH(1,($B10=Substation_Info!$B$5:$B$322)*($C10=Substation_Info!$C$5:$C$322),0),MATCH(I$4,Substation_Info!$AT$4:$BB$4,0))</f>
        <v>0</v>
      </c>
      <c r="J10" cm="1">
        <f t="array" ref="J10">INDEX(Substation_Info!$AT$5:$BB$322,MATCH(1,($B10=Substation_Info!$B$5:$B$322)*($C10=Substation_Info!$C$5:$C$322),0),MATCH(J$4,Substation_Info!$AT$4:$BB$4,0))</f>
        <v>0</v>
      </c>
      <c r="L10">
        <f>SUMIFS(Grid_GenerationQueue!T$5:T$550,Grid_GenerationQueue!$AJ$5:$AJ$550,$B10,Grid_GenerationQueue!$AK$5:$AK$550,$C10)+SUMIFS(Grid_GenerationQueue!T$5:T$550,Grid_GenerationQueue!$AM$5:$AM$550,$B10,Grid_GenerationQueue!$AN$5:$AN$550,$C10)</f>
        <v>1370.4</v>
      </c>
      <c r="M10">
        <f>SUMIFS(Grid_GenerationQueue!U$5:U$550,Grid_GenerationQueue!$AJ$5:$AJ$550,$B10,Grid_GenerationQueue!$AK$5:$AK$550,$C10)+SUMIFS(Grid_GenerationQueue!U$5:U$550,Grid_GenerationQueue!$AM$5:$AM$550,$B10,Grid_GenerationQueue!$AN$5:$AN$550,$C10)</f>
        <v>0</v>
      </c>
      <c r="N10">
        <f>SUMIFS(Grid_GenerationQueue!V$5:V$550,Grid_GenerationQueue!$AJ$5:$AJ$550,$B10,Grid_GenerationQueue!$AK$5:$AK$550,$C10)+SUMIFS(Grid_GenerationQueue!V$5:V$550,Grid_GenerationQueue!$AM$5:$AM$550,$B10,Grid_GenerationQueue!$AN$5:$AN$550,$C10)</f>
        <v>0</v>
      </c>
      <c r="O10">
        <f>SUMIFS(Grid_GenerationQueue!W$5:W$550,Grid_GenerationQueue!$AJ$5:$AJ$550,$B10,Grid_GenerationQueue!$AK$5:$AK$550,$C10)+SUMIFS(Grid_GenerationQueue!W$5:W$550,Grid_GenerationQueue!$AM$5:$AM$550,$B10,Grid_GenerationQueue!$AN$5:$AN$550,$C10)</f>
        <v>0</v>
      </c>
      <c r="P10">
        <f>SUMIFS(Grid_GenerationQueue!X$5:X$550,Grid_GenerationQueue!$AJ$5:$AJ$550,$B10,Grid_GenerationQueue!$AK$5:$AK$550,$C10)+SUMIFS(Grid_GenerationQueue!X$5:X$550,Grid_GenerationQueue!$AM$5:$AM$550,$B10,Grid_GenerationQueue!$AN$5:$AN$550,$C10)</f>
        <v>0</v>
      </c>
      <c r="Q10">
        <f>SUMIFS(Grid_GenerationQueue!Y$5:Y$550,Grid_GenerationQueue!$AJ$5:$AJ$550,$B10,Grid_GenerationQueue!$AK$5:$AK$550,$C10)+SUMIFS(Grid_GenerationQueue!Y$5:Y$550,Grid_GenerationQueue!$AM$5:$AM$550,$B10,Grid_GenerationQueue!$AN$5:$AN$550,$C10)</f>
        <v>0</v>
      </c>
      <c r="R10">
        <f>SUMIFS(Grid_GenerationQueue!Z$5:Z$550,Grid_GenerationQueue!$AJ$5:$AJ$550,$B10,Grid_GenerationQueue!$AK$5:$AK$550,$C10)+SUMIFS(Grid_GenerationQueue!Z$5:Z$550,Grid_GenerationQueue!$AM$5:$AM$550,$B10,Grid_GenerationQueue!$AN$5:$AN$550,$C10)</f>
        <v>1384.9</v>
      </c>
      <c r="S10">
        <f>SUMIFS(Grid_GenerationQueue!AA$5:AA$550,Grid_GenerationQueue!$AJ$5:$AJ$550,$B10,Grid_GenerationQueue!$AK$5:$AK$550,$C10)+SUMIFS(Grid_GenerationQueue!AA$5:AA$550,Grid_GenerationQueue!$AM$5:$AM$550,$B10,Grid_GenerationQueue!$AN$5:$AN$550,$C10)</f>
        <v>112.89999999999998</v>
      </c>
      <c r="T10">
        <f>SUMIFS(Grid_GenerationQueue!AB$5:AB$550,Grid_GenerationQueue!$AJ$5:$AJ$550,$B10,Grid_GenerationQueue!$AK$5:$AK$550,$C10)+SUMIFS(Grid_GenerationQueue!AB$5:AB$550,Grid_GenerationQueue!$AM$5:$AM$550,$B10,Grid_GenerationQueue!$AN$5:$AN$550,$C10)</f>
        <v>1272</v>
      </c>
      <c r="U10">
        <f>SUMIFS(Grid_GenerationQueue!AC$5:AC$550,Grid_GenerationQueue!$AJ$5:$AJ$550,$B10,Grid_GenerationQueue!$AK$5:$AK$550,$C10)+SUMIFS(Grid_GenerationQueue!AC$5:AC$550,Grid_GenerationQueue!$AM$5:$AM$550,$B10,Grid_GenerationQueue!$AN$5:$AN$550,$C10)</f>
        <v>0</v>
      </c>
      <c r="V10">
        <f>SUMIFS(Grid_GenerationQueue!AD$5:AD$550,Grid_GenerationQueue!$AJ$5:$AJ$550,$B10,Grid_GenerationQueue!$AK$5:$AK$550,$C10)+SUMIFS(Grid_GenerationQueue!AD$5:AD$550,Grid_GenerationQueue!$AM$5:$AM$550,$B10,Grid_GenerationQueue!$AN$5:$AN$550,$C10)</f>
        <v>0</v>
      </c>
      <c r="X10">
        <f>SUMIFS(Grid_GenerationQueue!T$5:T$550,Grid_GenerationQueue!$AJ$5:$AJ$550,$B10,Grid_GenerationQueue!$AK$5:$AK$550,$C10,Grid_GenerationQueue!$AW$5:$AW$550,$Y$3)+SUMIFS(Grid_GenerationQueue!T$5:T$550,Grid_GenerationQueue!$AM$5:$AM$550,$B10,Grid_GenerationQueue!$AN$5:$AN$550,$C10,Grid_GenerationQueue!$AW$5:$AW$550,$Y$3)</f>
        <v>80.400000000000006</v>
      </c>
      <c r="Y10">
        <f>SUMIFS(Grid_GenerationQueue!U$5:U$550,Grid_GenerationQueue!$AJ$5:$AJ$550,$B10,Grid_GenerationQueue!$AK$5:$AK$550,$C10,Grid_GenerationQueue!$AW$5:$AW$550,$Y$3)+SUMIFS(Grid_GenerationQueue!U$5:U$550,Grid_GenerationQueue!$AM$5:$AM$550,$B10,Grid_GenerationQueue!$AN$5:$AN$550,$C10,Grid_GenerationQueue!$AW$5:$AW$550,$Y$3)</f>
        <v>0</v>
      </c>
      <c r="Z10">
        <f>SUMIFS(Grid_GenerationQueue!V$5:V$550,Grid_GenerationQueue!$AJ$5:$AJ$550,$B10,Grid_GenerationQueue!$AK$5:$AK$550,$C10,Grid_GenerationQueue!$AW$5:$AW$550,$Y$3)+SUMIFS(Grid_GenerationQueue!V$5:V$550,Grid_GenerationQueue!$AM$5:$AM$550,$B10,Grid_GenerationQueue!$AN$5:$AN$550,$C10,Grid_GenerationQueue!$AW$5:$AW$550,$Y$3)</f>
        <v>0</v>
      </c>
      <c r="AA10">
        <f>SUMIFS(Grid_GenerationQueue!W$5:W$550,Grid_GenerationQueue!$AJ$5:$AJ$550,$B10,Grid_GenerationQueue!$AK$5:$AK$550,$C10,Grid_GenerationQueue!$AW$5:$AW$550,$Y$3)+SUMIFS(Grid_GenerationQueue!W$5:W$550,Grid_GenerationQueue!$AM$5:$AM$550,$B10,Grid_GenerationQueue!$AN$5:$AN$550,$C10,Grid_GenerationQueue!$AW$5:$AW$550,$Y$3)</f>
        <v>0</v>
      </c>
      <c r="AB10">
        <f>SUMIFS(Grid_GenerationQueue!X$5:X$550,Grid_GenerationQueue!$AJ$5:$AJ$550,$B10,Grid_GenerationQueue!$AK$5:$AK$550,$C10,Grid_GenerationQueue!$AW$5:$AW$550,$Y$3)+SUMIFS(Grid_GenerationQueue!X$5:X$550,Grid_GenerationQueue!$AM$5:$AM$550,$B10,Grid_GenerationQueue!$AN$5:$AN$550,$C10,Grid_GenerationQueue!$AW$5:$AW$550,$Y$3)</f>
        <v>0</v>
      </c>
      <c r="AC10">
        <f>SUMIFS(Grid_GenerationQueue!Y$5:Y$550,Grid_GenerationQueue!$AJ$5:$AJ$550,$B10,Grid_GenerationQueue!$AK$5:$AK$550,$C10,Grid_GenerationQueue!$AW$5:$AW$550,$Y$3)+SUMIFS(Grid_GenerationQueue!Y$5:Y$550,Grid_GenerationQueue!$AM$5:$AM$550,$B10,Grid_GenerationQueue!$AN$5:$AN$550,$C10,Grid_GenerationQueue!$AW$5:$AW$550,$Y$3)</f>
        <v>0</v>
      </c>
      <c r="AD10">
        <f>SUMIFS(Grid_GenerationQueue!Z$5:Z$550,Grid_GenerationQueue!$AJ$5:$AJ$550,$B10,Grid_GenerationQueue!$AK$5:$AK$550,$C10,Grid_GenerationQueue!$AW$5:$AW$550,$Y$3)+SUMIFS(Grid_GenerationQueue!Z$5:Z$550,Grid_GenerationQueue!$AM$5:$AM$550,$B10,Grid_GenerationQueue!$AN$5:$AN$550,$C10,Grid_GenerationQueue!$AW$5:$AW$550,$Y$3)</f>
        <v>124.9</v>
      </c>
      <c r="AE10">
        <f>SUMIFS(Grid_GenerationQueue!AA$5:AA$550,Grid_GenerationQueue!$AJ$5:$AJ$550,$B10,Grid_GenerationQueue!$AK$5:$AK$550,$C10,Grid_GenerationQueue!$AW$5:$AW$550,$Y$3)+SUMIFS(Grid_GenerationQueue!AA$5:AA$550,Grid_GenerationQueue!$AM$5:$AM$550,$B10,Grid_GenerationQueue!$AN$5:$AN$550,$C10,Grid_GenerationQueue!$AW$5:$AW$550,$Y$3)</f>
        <v>112.89999999999998</v>
      </c>
      <c r="AF10">
        <f>SUMIFS(Grid_GenerationQueue!AB$5:AB$550,Grid_GenerationQueue!$AJ$5:$AJ$550,$B10,Grid_GenerationQueue!$AK$5:$AK$550,$C10,Grid_GenerationQueue!$AW$5:$AW$550,$Y$3)+SUMIFS(Grid_GenerationQueue!AB$5:AB$550,Grid_GenerationQueue!$AM$5:$AM$550,$B10,Grid_GenerationQueue!$AN$5:$AN$550,$C10,Grid_GenerationQueue!$AW$5:$AW$550,$Y$3)</f>
        <v>12.000000000000028</v>
      </c>
      <c r="AG10">
        <f>SUMIFS(Grid_GenerationQueue!AC$5:AC$550,Grid_GenerationQueue!$AJ$5:$AJ$550,$B10,Grid_GenerationQueue!$AK$5:$AK$550,$C10,Grid_GenerationQueue!$AW$5:$AW$550,$Y$3)+SUMIFS(Grid_GenerationQueue!AC$5:AC$550,Grid_GenerationQueue!$AM$5:$AM$550,$B10,Grid_GenerationQueue!$AN$5:$AN$550,$C10,Grid_GenerationQueue!$AW$5:$AW$550,$Y$3)</f>
        <v>0</v>
      </c>
      <c r="AH10">
        <f>SUMIFS(Grid_GenerationQueue!AD$5:AD$550,Grid_GenerationQueue!$AJ$5:$AJ$550,$B10,Grid_GenerationQueue!$AK$5:$AK$550,$C10,Grid_GenerationQueue!$AW$5:$AW$550,$Y$3)+SUMIFS(Grid_GenerationQueue!AD$5:AD$550,Grid_GenerationQueue!$AM$5:$AM$550,$B10,Grid_GenerationQueue!$AN$5:$AN$550,$C10,Grid_GenerationQueue!$AW$5:$AW$550,$Y$3)</f>
        <v>0</v>
      </c>
      <c r="AJ10">
        <f>X10+SUMIFS(Grid_GenerationQueue!T$5:T$550,Grid_GenerationQueue!$AJ$5:$AJ$550,$B10,Grid_GenerationQueue!$AK$5:$AK$550,$C10,Grid_GenerationQueue!$AW$5:$AW$550,"&lt;&gt;"&amp;$Y$3,Grid_GenerationQueue!$AU$5:$AU$550,$AK$3)+SUMIFS(Grid_GenerationQueue!T$5:T$550,Grid_GenerationQueue!$AM$5:$AM$550,$B10,Grid_GenerationQueue!$AN$5:$AN$550,$C10,Grid_GenerationQueue!$AW$5:$AW$550,"&lt;&gt;"&amp;$Y$3,Grid_GenerationQueue!$AU$5:$AU$550,$AK$3)</f>
        <v>680.4</v>
      </c>
      <c r="AK10">
        <f>Y10+SUMIFS(Grid_GenerationQueue!U$5:U$550,Grid_GenerationQueue!$AJ$5:$AJ$550,$B10,Grid_GenerationQueue!$AK$5:$AK$550,$C10,Grid_GenerationQueue!$AW$5:$AW$550,"&lt;&gt;"&amp;$Y$3,Grid_GenerationQueue!$AU$5:$AU$550,$AK$3)+SUMIFS(Grid_GenerationQueue!U$5:U$550,Grid_GenerationQueue!$AM$5:$AM$550,$B10,Grid_GenerationQueue!$AN$5:$AN$550,$C10,Grid_GenerationQueue!$AW$5:$AW$550,"&lt;&gt;"&amp;$Y$3,Grid_GenerationQueue!$AU$5:$AU$550,$AK$3)</f>
        <v>0</v>
      </c>
      <c r="AL10">
        <f>Z10+SUMIFS(Grid_GenerationQueue!V$5:V$550,Grid_GenerationQueue!$AJ$5:$AJ$550,$B10,Grid_GenerationQueue!$AK$5:$AK$550,$C10,Grid_GenerationQueue!$AW$5:$AW$550,"&lt;&gt;"&amp;$Y$3,Grid_GenerationQueue!$AU$5:$AU$550,$AK$3)+SUMIFS(Grid_GenerationQueue!V$5:V$550,Grid_GenerationQueue!$AM$5:$AM$550,$B10,Grid_GenerationQueue!$AN$5:$AN$550,$C10,Grid_GenerationQueue!$AW$5:$AW$550,"&lt;&gt;"&amp;$Y$3,Grid_GenerationQueue!$AU$5:$AU$550,$AK$3)</f>
        <v>0</v>
      </c>
      <c r="AM10">
        <f>AA10+SUMIFS(Grid_GenerationQueue!W$5:W$550,Grid_GenerationQueue!$AJ$5:$AJ$550,$B10,Grid_GenerationQueue!$AK$5:$AK$550,$C10,Grid_GenerationQueue!$AW$5:$AW$550,"&lt;&gt;"&amp;$Y$3,Grid_GenerationQueue!$AU$5:$AU$550,$AK$3)+SUMIFS(Grid_GenerationQueue!W$5:W$550,Grid_GenerationQueue!$AM$5:$AM$550,$B10,Grid_GenerationQueue!$AN$5:$AN$550,$C10,Grid_GenerationQueue!$AW$5:$AW$550,"&lt;&gt;"&amp;$Y$3,Grid_GenerationQueue!$AU$5:$AU$550,$AK$3)</f>
        <v>0</v>
      </c>
      <c r="AN10">
        <f>AB10+SUMIFS(Grid_GenerationQueue!X$5:X$550,Grid_GenerationQueue!$AJ$5:$AJ$550,$B10,Grid_GenerationQueue!$AK$5:$AK$550,$C10,Grid_GenerationQueue!$AW$5:$AW$550,"&lt;&gt;"&amp;$Y$3,Grid_GenerationQueue!$AU$5:$AU$550,$AK$3)+SUMIFS(Grid_GenerationQueue!X$5:X$550,Grid_GenerationQueue!$AM$5:$AM$550,$B10,Grid_GenerationQueue!$AN$5:$AN$550,$C10,Grid_GenerationQueue!$AW$5:$AW$550,"&lt;&gt;"&amp;$Y$3,Grid_GenerationQueue!$AU$5:$AU$550,$AK$3)</f>
        <v>0</v>
      </c>
      <c r="AO10">
        <f>AC10+SUMIFS(Grid_GenerationQueue!Y$5:Y$550,Grid_GenerationQueue!$AJ$5:$AJ$550,$B10,Grid_GenerationQueue!$AK$5:$AK$550,$C10,Grid_GenerationQueue!$AW$5:$AW$550,"&lt;&gt;"&amp;$Y$3,Grid_GenerationQueue!$AU$5:$AU$550,$AK$3)+SUMIFS(Grid_GenerationQueue!Y$5:Y$550,Grid_GenerationQueue!$AM$5:$AM$550,$B10,Grid_GenerationQueue!$AN$5:$AN$550,$C10,Grid_GenerationQueue!$AW$5:$AW$550,"&lt;&gt;"&amp;$Y$3,Grid_GenerationQueue!$AU$5:$AU$550,$AK$3)</f>
        <v>0</v>
      </c>
      <c r="AP10">
        <f>AD10+SUMIFS(Grid_GenerationQueue!Z$5:Z$550,Grid_GenerationQueue!$AJ$5:$AJ$550,$B10,Grid_GenerationQueue!$AK$5:$AK$550,$C10,Grid_GenerationQueue!$AW$5:$AW$550,"&lt;&gt;"&amp;$Y$3,Grid_GenerationQueue!$AU$5:$AU$550,$AK$3)+SUMIFS(Grid_GenerationQueue!Z$5:Z$550,Grid_GenerationQueue!$AM$5:$AM$550,$B10,Grid_GenerationQueue!$AN$5:$AN$550,$C10,Grid_GenerationQueue!$AW$5:$AW$550,"&lt;&gt;"&amp;$Y$3,Grid_GenerationQueue!$AU$5:$AU$550,$AK$3)</f>
        <v>724.9</v>
      </c>
      <c r="AQ10">
        <f>AE10+SUMIFS(Grid_GenerationQueue!AA$5:AA$550,Grid_GenerationQueue!$AJ$5:$AJ$550,$B10,Grid_GenerationQueue!$AK$5:$AK$550,$C10,Grid_GenerationQueue!$AW$5:$AW$550,"&lt;&gt;"&amp;$Y$3,Grid_GenerationQueue!$AU$5:$AU$550,$AK$3)+SUMIFS(Grid_GenerationQueue!AA$5:AA$550,Grid_GenerationQueue!$AM$5:$AM$550,$B10,Grid_GenerationQueue!$AN$5:$AN$550,$C10,Grid_GenerationQueue!$AW$5:$AW$550,"&lt;&gt;"&amp;$Y$3,Grid_GenerationQueue!$AU$5:$AU$550,$AK$3)</f>
        <v>112.89999999999998</v>
      </c>
      <c r="AR10">
        <f>AF10+SUMIFS(Grid_GenerationQueue!AB$5:AB$550,Grid_GenerationQueue!$AJ$5:$AJ$550,$B10,Grid_GenerationQueue!$AK$5:$AK$550,$C10,Grid_GenerationQueue!$AW$5:$AW$550,"&lt;&gt;"&amp;$Y$3,Grid_GenerationQueue!$AU$5:$AU$550,$AK$3)+SUMIFS(Grid_GenerationQueue!AB$5:AB$550,Grid_GenerationQueue!$AM$5:$AM$550,$B10,Grid_GenerationQueue!$AN$5:$AN$550,$C10,Grid_GenerationQueue!$AW$5:$AW$550,"&lt;&gt;"&amp;$Y$3,Grid_GenerationQueue!$AU$5:$AU$550,$AK$3)</f>
        <v>612</v>
      </c>
      <c r="AS10">
        <f>AG10+SUMIFS(Grid_GenerationQueue!AC$5:AC$550,Grid_GenerationQueue!$AJ$5:$AJ$550,$B10,Grid_GenerationQueue!$AK$5:$AK$550,$C10,Grid_GenerationQueue!$AW$5:$AW$550,"&lt;&gt;"&amp;$Y$3,Grid_GenerationQueue!$AU$5:$AU$550,$AK$3)+SUMIFS(Grid_GenerationQueue!AC$5:AC$550,Grid_GenerationQueue!$AM$5:$AM$550,$B10,Grid_GenerationQueue!$AN$5:$AN$550,$C10,Grid_GenerationQueue!$AW$5:$AW$550,"&lt;&gt;"&amp;$Y$3,Grid_GenerationQueue!$AU$5:$AU$550,$AK$3)</f>
        <v>0</v>
      </c>
      <c r="AT10">
        <f>AH10+SUMIFS(Grid_GenerationQueue!AD$5:AD$550,Grid_GenerationQueue!$AJ$5:$AJ$550,$B10,Grid_GenerationQueue!$AK$5:$AK$550,$C10,Grid_GenerationQueue!$AW$5:$AW$550,"&lt;&gt;"&amp;$Y$3,Grid_GenerationQueue!$AU$5:$AU$550,$AK$3)+SUMIFS(Grid_GenerationQueue!AD$5:AD$550,Grid_GenerationQueue!$AM$5:$AM$550,$B10,Grid_GenerationQueue!$AN$5:$AN$550,$C10,Grid_GenerationQueue!$AW$5:$AW$550,"&lt;&gt;"&amp;$Y$3,Grid_GenerationQueue!$AU$5:$AU$550,$AK$3)</f>
        <v>0</v>
      </c>
      <c r="AV10">
        <v>0</v>
      </c>
      <c r="AW10">
        <v>0</v>
      </c>
      <c r="AX10">
        <v>0</v>
      </c>
      <c r="AY10">
        <v>0</v>
      </c>
      <c r="AZ10">
        <v>0</v>
      </c>
      <c r="BB10">
        <f t="shared" si="0"/>
        <v>1370.4</v>
      </c>
      <c r="BC10">
        <f t="shared" si="1"/>
        <v>0</v>
      </c>
      <c r="BD10">
        <f t="shared" si="2"/>
        <v>0</v>
      </c>
      <c r="BE10">
        <f t="shared" si="3"/>
        <v>0</v>
      </c>
      <c r="BF10">
        <f t="shared" si="4"/>
        <v>0</v>
      </c>
      <c r="BG10">
        <f t="shared" si="5"/>
        <v>0</v>
      </c>
      <c r="BH10">
        <f t="shared" si="6"/>
        <v>1384.9</v>
      </c>
      <c r="BI10">
        <f t="shared" si="7"/>
        <v>112.89999999999998</v>
      </c>
      <c r="BJ10">
        <f t="shared" si="8"/>
        <v>1272</v>
      </c>
      <c r="BK10">
        <f t="shared" si="9"/>
        <v>0</v>
      </c>
      <c r="BL10">
        <f t="shared" si="10"/>
        <v>0</v>
      </c>
      <c r="BN10">
        <f t="shared" si="11"/>
        <v>80.400000000000006</v>
      </c>
      <c r="BO10">
        <f t="shared" si="12"/>
        <v>0</v>
      </c>
      <c r="BP10">
        <f t="shared" si="13"/>
        <v>0</v>
      </c>
      <c r="BQ10">
        <f t="shared" si="14"/>
        <v>0</v>
      </c>
      <c r="BR10">
        <f t="shared" si="15"/>
        <v>0</v>
      </c>
      <c r="BS10">
        <f t="shared" si="16"/>
        <v>0</v>
      </c>
      <c r="BT10">
        <f t="shared" si="17"/>
        <v>124.9</v>
      </c>
      <c r="BU10">
        <f t="shared" si="18"/>
        <v>112.89999999999998</v>
      </c>
      <c r="BV10">
        <f t="shared" si="19"/>
        <v>12.000000000000028</v>
      </c>
      <c r="BW10">
        <f t="shared" si="20"/>
        <v>0</v>
      </c>
      <c r="BX10">
        <f t="shared" si="21"/>
        <v>0</v>
      </c>
      <c r="BZ10">
        <f t="shared" si="22"/>
        <v>680.4</v>
      </c>
      <c r="CA10">
        <f t="shared" si="23"/>
        <v>0</v>
      </c>
      <c r="CB10">
        <f t="shared" si="24"/>
        <v>0</v>
      </c>
      <c r="CC10">
        <f t="shared" si="25"/>
        <v>0</v>
      </c>
      <c r="CD10">
        <f t="shared" si="26"/>
        <v>0</v>
      </c>
      <c r="CE10">
        <f t="shared" si="27"/>
        <v>0</v>
      </c>
      <c r="CF10">
        <f t="shared" si="28"/>
        <v>724.9</v>
      </c>
      <c r="CG10">
        <f t="shared" si="29"/>
        <v>112.89999999999998</v>
      </c>
      <c r="CH10">
        <f t="shared" si="30"/>
        <v>612</v>
      </c>
      <c r="CI10">
        <f t="shared" si="31"/>
        <v>0</v>
      </c>
      <c r="CJ10">
        <f t="shared" si="32"/>
        <v>0</v>
      </c>
    </row>
    <row r="11" spans="1:88" x14ac:dyDescent="0.35">
      <c r="A11" t="str">
        <f>Substation_Info!A11</f>
        <v xml:space="preserve">SCE Metro Study Area </v>
      </c>
      <c r="B11" t="str">
        <f>Substation_Info!B11</f>
        <v>Arcogen</v>
      </c>
      <c r="C11">
        <f>Substation_Info!C11</f>
        <v>230</v>
      </c>
      <c r="D11" t="str" cm="1">
        <f t="array" ref="D11">INDEX(Substation_Info!$AT$5:$BB$322,MATCH(1,($B11=Substation_Info!$B$5:$B$322)*($C11=Substation_Info!$C$5:$C$322),0),MATCH(D$4,Substation_Info!$AT$4:$BB$4,0))</f>
        <v>Greater_LA_Li_Battery</v>
      </c>
      <c r="E11" t="str" cm="1">
        <f t="array" ref="E11">INDEX(Substation_Info!$AT$5:$BB$322,MATCH(1,($B11=Substation_Info!$B$5:$B$322)*($C11=Substation_Info!$C$5:$C$322),0),MATCH(E$4,Substation_Info!$AT$4:$BB$4,0))</f>
        <v>Greater_LA_Solar</v>
      </c>
      <c r="F11" cm="1">
        <f t="array" ref="F11">INDEX(Substation_Info!$AT$5:$BB$322,MATCH(1,($B11=Substation_Info!$B$5:$B$322)*($C11=Substation_Info!$C$5:$C$322),0),MATCH(F$4,Substation_Info!$AT$4:$BB$4,0))</f>
        <v>0</v>
      </c>
      <c r="G11" cm="1">
        <f t="array" ref="G11">INDEX(Substation_Info!$AT$5:$BB$322,MATCH(1,($B11=Substation_Info!$B$5:$B$322)*($C11=Substation_Info!$C$5:$C$322),0),MATCH(G$4,Substation_Info!$AT$4:$BB$4,0))</f>
        <v>0</v>
      </c>
      <c r="H11" cm="1">
        <f t="array" ref="H11">INDEX(Substation_Info!$AT$5:$BB$322,MATCH(1,($B11=Substation_Info!$B$5:$B$322)*($C11=Substation_Info!$C$5:$C$322),0),MATCH(H$4,Substation_Info!$AT$4:$BB$4,0))</f>
        <v>0</v>
      </c>
      <c r="I11" cm="1">
        <f t="array" ref="I11">INDEX(Substation_Info!$AT$5:$BB$322,MATCH(1,($B11=Substation_Info!$B$5:$B$322)*($C11=Substation_Info!$C$5:$C$322),0),MATCH(I$4,Substation_Info!$AT$4:$BB$4,0))</f>
        <v>0</v>
      </c>
      <c r="J11" cm="1">
        <f t="array" ref="J11">INDEX(Substation_Info!$AT$5:$BB$322,MATCH(1,($B11=Substation_Info!$B$5:$B$322)*($C11=Substation_Info!$C$5:$C$322),0),MATCH(J$4,Substation_Info!$AT$4:$BB$4,0))</f>
        <v>0</v>
      </c>
      <c r="L11">
        <f>SUMIFS(Grid_GenerationQueue!T$5:T$550,Grid_GenerationQueue!$AJ$5:$AJ$550,$B11,Grid_GenerationQueue!$AK$5:$AK$550,$C11)+SUMIFS(Grid_GenerationQueue!T$5:T$550,Grid_GenerationQueue!$AM$5:$AM$550,$B11,Grid_GenerationQueue!$AN$5:$AN$550,$C11)</f>
        <v>0</v>
      </c>
      <c r="M11">
        <f>SUMIFS(Grid_GenerationQueue!U$5:U$550,Grid_GenerationQueue!$AJ$5:$AJ$550,$B11,Grid_GenerationQueue!$AK$5:$AK$550,$C11)+SUMIFS(Grid_GenerationQueue!U$5:U$550,Grid_GenerationQueue!$AM$5:$AM$550,$B11,Grid_GenerationQueue!$AN$5:$AN$550,$C11)</f>
        <v>0</v>
      </c>
      <c r="N11">
        <f>SUMIFS(Grid_GenerationQueue!V$5:V$550,Grid_GenerationQueue!$AJ$5:$AJ$550,$B11,Grid_GenerationQueue!$AK$5:$AK$550,$C11)+SUMIFS(Grid_GenerationQueue!V$5:V$550,Grid_GenerationQueue!$AM$5:$AM$550,$B11,Grid_GenerationQueue!$AN$5:$AN$550,$C11)</f>
        <v>0</v>
      </c>
      <c r="O11">
        <f>SUMIFS(Grid_GenerationQueue!W$5:W$550,Grid_GenerationQueue!$AJ$5:$AJ$550,$B11,Grid_GenerationQueue!$AK$5:$AK$550,$C11)+SUMIFS(Grid_GenerationQueue!W$5:W$550,Grid_GenerationQueue!$AM$5:$AM$550,$B11,Grid_GenerationQueue!$AN$5:$AN$550,$C11)</f>
        <v>0</v>
      </c>
      <c r="P11">
        <f>SUMIFS(Grid_GenerationQueue!X$5:X$550,Grid_GenerationQueue!$AJ$5:$AJ$550,$B11,Grid_GenerationQueue!$AK$5:$AK$550,$C11)+SUMIFS(Grid_GenerationQueue!X$5:X$550,Grid_GenerationQueue!$AM$5:$AM$550,$B11,Grid_GenerationQueue!$AN$5:$AN$550,$C11)</f>
        <v>0</v>
      </c>
      <c r="Q11">
        <f>SUMIFS(Grid_GenerationQueue!Y$5:Y$550,Grid_GenerationQueue!$AJ$5:$AJ$550,$B11,Grid_GenerationQueue!$AK$5:$AK$550,$C11)+SUMIFS(Grid_GenerationQueue!Y$5:Y$550,Grid_GenerationQueue!$AM$5:$AM$550,$B11,Grid_GenerationQueue!$AN$5:$AN$550,$C11)</f>
        <v>0</v>
      </c>
      <c r="R11">
        <f>SUMIFS(Grid_GenerationQueue!Z$5:Z$550,Grid_GenerationQueue!$AJ$5:$AJ$550,$B11,Grid_GenerationQueue!$AK$5:$AK$550,$C11)+SUMIFS(Grid_GenerationQueue!Z$5:Z$550,Grid_GenerationQueue!$AM$5:$AM$550,$B11,Grid_GenerationQueue!$AN$5:$AN$550,$C11)</f>
        <v>0</v>
      </c>
      <c r="S11">
        <f>SUMIFS(Grid_GenerationQueue!AA$5:AA$550,Grid_GenerationQueue!$AJ$5:$AJ$550,$B11,Grid_GenerationQueue!$AK$5:$AK$550,$C11)+SUMIFS(Grid_GenerationQueue!AA$5:AA$550,Grid_GenerationQueue!$AM$5:$AM$550,$B11,Grid_GenerationQueue!$AN$5:$AN$550,$C11)</f>
        <v>0</v>
      </c>
      <c r="T11">
        <f>SUMIFS(Grid_GenerationQueue!AB$5:AB$550,Grid_GenerationQueue!$AJ$5:$AJ$550,$B11,Grid_GenerationQueue!$AK$5:$AK$550,$C11)+SUMIFS(Grid_GenerationQueue!AB$5:AB$550,Grid_GenerationQueue!$AM$5:$AM$550,$B11,Grid_GenerationQueue!$AN$5:$AN$550,$C11)</f>
        <v>0</v>
      </c>
      <c r="U11">
        <f>SUMIFS(Grid_GenerationQueue!AC$5:AC$550,Grid_GenerationQueue!$AJ$5:$AJ$550,$B11,Grid_GenerationQueue!$AK$5:$AK$550,$C11)+SUMIFS(Grid_GenerationQueue!AC$5:AC$550,Grid_GenerationQueue!$AM$5:$AM$550,$B11,Grid_GenerationQueue!$AN$5:$AN$550,$C11)</f>
        <v>0</v>
      </c>
      <c r="V11">
        <f>SUMIFS(Grid_GenerationQueue!AD$5:AD$550,Grid_GenerationQueue!$AJ$5:$AJ$550,$B11,Grid_GenerationQueue!$AK$5:$AK$550,$C11)+SUMIFS(Grid_GenerationQueue!AD$5:AD$550,Grid_GenerationQueue!$AM$5:$AM$550,$B11,Grid_GenerationQueue!$AN$5:$AN$550,$C11)</f>
        <v>0</v>
      </c>
      <c r="X11">
        <f>SUMIFS(Grid_GenerationQueue!T$5:T$550,Grid_GenerationQueue!$AJ$5:$AJ$550,$B11,Grid_GenerationQueue!$AK$5:$AK$550,$C11,Grid_GenerationQueue!$AW$5:$AW$550,$Y$3)+SUMIFS(Grid_GenerationQueue!T$5:T$550,Grid_GenerationQueue!$AM$5:$AM$550,$B11,Grid_GenerationQueue!$AN$5:$AN$550,$C11,Grid_GenerationQueue!$AW$5:$AW$550,$Y$3)</f>
        <v>0</v>
      </c>
      <c r="Y11">
        <f>SUMIFS(Grid_GenerationQueue!U$5:U$550,Grid_GenerationQueue!$AJ$5:$AJ$550,$B11,Grid_GenerationQueue!$AK$5:$AK$550,$C11,Grid_GenerationQueue!$AW$5:$AW$550,$Y$3)+SUMIFS(Grid_GenerationQueue!U$5:U$550,Grid_GenerationQueue!$AM$5:$AM$550,$B11,Grid_GenerationQueue!$AN$5:$AN$550,$C11,Grid_GenerationQueue!$AW$5:$AW$550,$Y$3)</f>
        <v>0</v>
      </c>
      <c r="Z11">
        <f>SUMIFS(Grid_GenerationQueue!V$5:V$550,Grid_GenerationQueue!$AJ$5:$AJ$550,$B11,Grid_GenerationQueue!$AK$5:$AK$550,$C11,Grid_GenerationQueue!$AW$5:$AW$550,$Y$3)+SUMIFS(Grid_GenerationQueue!V$5:V$550,Grid_GenerationQueue!$AM$5:$AM$550,$B11,Grid_GenerationQueue!$AN$5:$AN$550,$C11,Grid_GenerationQueue!$AW$5:$AW$550,$Y$3)</f>
        <v>0</v>
      </c>
      <c r="AA11">
        <f>SUMIFS(Grid_GenerationQueue!W$5:W$550,Grid_GenerationQueue!$AJ$5:$AJ$550,$B11,Grid_GenerationQueue!$AK$5:$AK$550,$C11,Grid_GenerationQueue!$AW$5:$AW$550,$Y$3)+SUMIFS(Grid_GenerationQueue!W$5:W$550,Grid_GenerationQueue!$AM$5:$AM$550,$B11,Grid_GenerationQueue!$AN$5:$AN$550,$C11,Grid_GenerationQueue!$AW$5:$AW$550,$Y$3)</f>
        <v>0</v>
      </c>
      <c r="AB11">
        <f>SUMIFS(Grid_GenerationQueue!X$5:X$550,Grid_GenerationQueue!$AJ$5:$AJ$550,$B11,Grid_GenerationQueue!$AK$5:$AK$550,$C11,Grid_GenerationQueue!$AW$5:$AW$550,$Y$3)+SUMIFS(Grid_GenerationQueue!X$5:X$550,Grid_GenerationQueue!$AM$5:$AM$550,$B11,Grid_GenerationQueue!$AN$5:$AN$550,$C11,Grid_GenerationQueue!$AW$5:$AW$550,$Y$3)</f>
        <v>0</v>
      </c>
      <c r="AC11">
        <f>SUMIFS(Grid_GenerationQueue!Y$5:Y$550,Grid_GenerationQueue!$AJ$5:$AJ$550,$B11,Grid_GenerationQueue!$AK$5:$AK$550,$C11,Grid_GenerationQueue!$AW$5:$AW$550,$Y$3)+SUMIFS(Grid_GenerationQueue!Y$5:Y$550,Grid_GenerationQueue!$AM$5:$AM$550,$B11,Grid_GenerationQueue!$AN$5:$AN$550,$C11,Grid_GenerationQueue!$AW$5:$AW$550,$Y$3)</f>
        <v>0</v>
      </c>
      <c r="AD11">
        <f>SUMIFS(Grid_GenerationQueue!Z$5:Z$550,Grid_GenerationQueue!$AJ$5:$AJ$550,$B11,Grid_GenerationQueue!$AK$5:$AK$550,$C11,Grid_GenerationQueue!$AW$5:$AW$550,$Y$3)+SUMIFS(Grid_GenerationQueue!Z$5:Z$550,Grid_GenerationQueue!$AM$5:$AM$550,$B11,Grid_GenerationQueue!$AN$5:$AN$550,$C11,Grid_GenerationQueue!$AW$5:$AW$550,$Y$3)</f>
        <v>0</v>
      </c>
      <c r="AE11">
        <f>SUMIFS(Grid_GenerationQueue!AA$5:AA$550,Grid_GenerationQueue!$AJ$5:$AJ$550,$B11,Grid_GenerationQueue!$AK$5:$AK$550,$C11,Grid_GenerationQueue!$AW$5:$AW$550,$Y$3)+SUMIFS(Grid_GenerationQueue!AA$5:AA$550,Grid_GenerationQueue!$AM$5:$AM$550,$B11,Grid_GenerationQueue!$AN$5:$AN$550,$C11,Grid_GenerationQueue!$AW$5:$AW$550,$Y$3)</f>
        <v>0</v>
      </c>
      <c r="AF11">
        <f>SUMIFS(Grid_GenerationQueue!AB$5:AB$550,Grid_GenerationQueue!$AJ$5:$AJ$550,$B11,Grid_GenerationQueue!$AK$5:$AK$550,$C11,Grid_GenerationQueue!$AW$5:$AW$550,$Y$3)+SUMIFS(Grid_GenerationQueue!AB$5:AB$550,Grid_GenerationQueue!$AM$5:$AM$550,$B11,Grid_GenerationQueue!$AN$5:$AN$550,$C11,Grid_GenerationQueue!$AW$5:$AW$550,$Y$3)</f>
        <v>0</v>
      </c>
      <c r="AG11">
        <f>SUMIFS(Grid_GenerationQueue!AC$5:AC$550,Grid_GenerationQueue!$AJ$5:$AJ$550,$B11,Grid_GenerationQueue!$AK$5:$AK$550,$C11,Grid_GenerationQueue!$AW$5:$AW$550,$Y$3)+SUMIFS(Grid_GenerationQueue!AC$5:AC$550,Grid_GenerationQueue!$AM$5:$AM$550,$B11,Grid_GenerationQueue!$AN$5:$AN$550,$C11,Grid_GenerationQueue!$AW$5:$AW$550,$Y$3)</f>
        <v>0</v>
      </c>
      <c r="AH11">
        <f>SUMIFS(Grid_GenerationQueue!AD$5:AD$550,Grid_GenerationQueue!$AJ$5:$AJ$550,$B11,Grid_GenerationQueue!$AK$5:$AK$550,$C11,Grid_GenerationQueue!$AW$5:$AW$550,$Y$3)+SUMIFS(Grid_GenerationQueue!AD$5:AD$550,Grid_GenerationQueue!$AM$5:$AM$550,$B11,Grid_GenerationQueue!$AN$5:$AN$550,$C11,Grid_GenerationQueue!$AW$5:$AW$550,$Y$3)</f>
        <v>0</v>
      </c>
      <c r="AJ11">
        <f>X11+SUMIFS(Grid_GenerationQueue!T$5:T$550,Grid_GenerationQueue!$AJ$5:$AJ$550,$B11,Grid_GenerationQueue!$AK$5:$AK$550,$C11,Grid_GenerationQueue!$AW$5:$AW$550,"&lt;&gt;"&amp;$Y$3,Grid_GenerationQueue!$AU$5:$AU$550,$AK$3)+SUMIFS(Grid_GenerationQueue!T$5:T$550,Grid_GenerationQueue!$AM$5:$AM$550,$B11,Grid_GenerationQueue!$AN$5:$AN$550,$C11,Grid_GenerationQueue!$AW$5:$AW$550,"&lt;&gt;"&amp;$Y$3,Grid_GenerationQueue!$AU$5:$AU$550,$AK$3)</f>
        <v>0</v>
      </c>
      <c r="AK11">
        <f>Y11+SUMIFS(Grid_GenerationQueue!U$5:U$550,Grid_GenerationQueue!$AJ$5:$AJ$550,$B11,Grid_GenerationQueue!$AK$5:$AK$550,$C11,Grid_GenerationQueue!$AW$5:$AW$550,"&lt;&gt;"&amp;$Y$3,Grid_GenerationQueue!$AU$5:$AU$550,$AK$3)+SUMIFS(Grid_GenerationQueue!U$5:U$550,Grid_GenerationQueue!$AM$5:$AM$550,$B11,Grid_GenerationQueue!$AN$5:$AN$550,$C11,Grid_GenerationQueue!$AW$5:$AW$550,"&lt;&gt;"&amp;$Y$3,Grid_GenerationQueue!$AU$5:$AU$550,$AK$3)</f>
        <v>0</v>
      </c>
      <c r="AL11">
        <f>Z11+SUMIFS(Grid_GenerationQueue!V$5:V$550,Grid_GenerationQueue!$AJ$5:$AJ$550,$B11,Grid_GenerationQueue!$AK$5:$AK$550,$C11,Grid_GenerationQueue!$AW$5:$AW$550,"&lt;&gt;"&amp;$Y$3,Grid_GenerationQueue!$AU$5:$AU$550,$AK$3)+SUMIFS(Grid_GenerationQueue!V$5:V$550,Grid_GenerationQueue!$AM$5:$AM$550,$B11,Grid_GenerationQueue!$AN$5:$AN$550,$C11,Grid_GenerationQueue!$AW$5:$AW$550,"&lt;&gt;"&amp;$Y$3,Grid_GenerationQueue!$AU$5:$AU$550,$AK$3)</f>
        <v>0</v>
      </c>
      <c r="AM11">
        <f>AA11+SUMIFS(Grid_GenerationQueue!W$5:W$550,Grid_GenerationQueue!$AJ$5:$AJ$550,$B11,Grid_GenerationQueue!$AK$5:$AK$550,$C11,Grid_GenerationQueue!$AW$5:$AW$550,"&lt;&gt;"&amp;$Y$3,Grid_GenerationQueue!$AU$5:$AU$550,$AK$3)+SUMIFS(Grid_GenerationQueue!W$5:W$550,Grid_GenerationQueue!$AM$5:$AM$550,$B11,Grid_GenerationQueue!$AN$5:$AN$550,$C11,Grid_GenerationQueue!$AW$5:$AW$550,"&lt;&gt;"&amp;$Y$3,Grid_GenerationQueue!$AU$5:$AU$550,$AK$3)</f>
        <v>0</v>
      </c>
      <c r="AN11">
        <f>AB11+SUMIFS(Grid_GenerationQueue!X$5:X$550,Grid_GenerationQueue!$AJ$5:$AJ$550,$B11,Grid_GenerationQueue!$AK$5:$AK$550,$C11,Grid_GenerationQueue!$AW$5:$AW$550,"&lt;&gt;"&amp;$Y$3,Grid_GenerationQueue!$AU$5:$AU$550,$AK$3)+SUMIFS(Grid_GenerationQueue!X$5:X$550,Grid_GenerationQueue!$AM$5:$AM$550,$B11,Grid_GenerationQueue!$AN$5:$AN$550,$C11,Grid_GenerationQueue!$AW$5:$AW$550,"&lt;&gt;"&amp;$Y$3,Grid_GenerationQueue!$AU$5:$AU$550,$AK$3)</f>
        <v>0</v>
      </c>
      <c r="AO11">
        <f>AC11+SUMIFS(Grid_GenerationQueue!Y$5:Y$550,Grid_GenerationQueue!$AJ$5:$AJ$550,$B11,Grid_GenerationQueue!$AK$5:$AK$550,$C11,Grid_GenerationQueue!$AW$5:$AW$550,"&lt;&gt;"&amp;$Y$3,Grid_GenerationQueue!$AU$5:$AU$550,$AK$3)+SUMIFS(Grid_GenerationQueue!Y$5:Y$550,Grid_GenerationQueue!$AM$5:$AM$550,$B11,Grid_GenerationQueue!$AN$5:$AN$550,$C11,Grid_GenerationQueue!$AW$5:$AW$550,"&lt;&gt;"&amp;$Y$3,Grid_GenerationQueue!$AU$5:$AU$550,$AK$3)</f>
        <v>0</v>
      </c>
      <c r="AP11">
        <f>AD11+SUMIFS(Grid_GenerationQueue!Z$5:Z$550,Grid_GenerationQueue!$AJ$5:$AJ$550,$B11,Grid_GenerationQueue!$AK$5:$AK$550,$C11,Grid_GenerationQueue!$AW$5:$AW$550,"&lt;&gt;"&amp;$Y$3,Grid_GenerationQueue!$AU$5:$AU$550,$AK$3)+SUMIFS(Grid_GenerationQueue!Z$5:Z$550,Grid_GenerationQueue!$AM$5:$AM$550,$B11,Grid_GenerationQueue!$AN$5:$AN$550,$C11,Grid_GenerationQueue!$AW$5:$AW$550,"&lt;&gt;"&amp;$Y$3,Grid_GenerationQueue!$AU$5:$AU$550,$AK$3)</f>
        <v>0</v>
      </c>
      <c r="AQ11">
        <f>AE11+SUMIFS(Grid_GenerationQueue!AA$5:AA$550,Grid_GenerationQueue!$AJ$5:$AJ$550,$B11,Grid_GenerationQueue!$AK$5:$AK$550,$C11,Grid_GenerationQueue!$AW$5:$AW$550,"&lt;&gt;"&amp;$Y$3,Grid_GenerationQueue!$AU$5:$AU$550,$AK$3)+SUMIFS(Grid_GenerationQueue!AA$5:AA$550,Grid_GenerationQueue!$AM$5:$AM$550,$B11,Grid_GenerationQueue!$AN$5:$AN$550,$C11,Grid_GenerationQueue!$AW$5:$AW$550,"&lt;&gt;"&amp;$Y$3,Grid_GenerationQueue!$AU$5:$AU$550,$AK$3)</f>
        <v>0</v>
      </c>
      <c r="AR11">
        <f>AF11+SUMIFS(Grid_GenerationQueue!AB$5:AB$550,Grid_GenerationQueue!$AJ$5:$AJ$550,$B11,Grid_GenerationQueue!$AK$5:$AK$550,$C11,Grid_GenerationQueue!$AW$5:$AW$550,"&lt;&gt;"&amp;$Y$3,Grid_GenerationQueue!$AU$5:$AU$550,$AK$3)+SUMIFS(Grid_GenerationQueue!AB$5:AB$550,Grid_GenerationQueue!$AM$5:$AM$550,$B11,Grid_GenerationQueue!$AN$5:$AN$550,$C11,Grid_GenerationQueue!$AW$5:$AW$550,"&lt;&gt;"&amp;$Y$3,Grid_GenerationQueue!$AU$5:$AU$550,$AK$3)</f>
        <v>0</v>
      </c>
      <c r="AS11">
        <f>AG11+SUMIFS(Grid_GenerationQueue!AC$5:AC$550,Grid_GenerationQueue!$AJ$5:$AJ$550,$B11,Grid_GenerationQueue!$AK$5:$AK$550,$C11,Grid_GenerationQueue!$AW$5:$AW$550,"&lt;&gt;"&amp;$Y$3,Grid_GenerationQueue!$AU$5:$AU$550,$AK$3)+SUMIFS(Grid_GenerationQueue!AC$5:AC$550,Grid_GenerationQueue!$AM$5:$AM$550,$B11,Grid_GenerationQueue!$AN$5:$AN$550,$C11,Grid_GenerationQueue!$AW$5:$AW$550,"&lt;&gt;"&amp;$Y$3,Grid_GenerationQueue!$AU$5:$AU$550,$AK$3)</f>
        <v>0</v>
      </c>
      <c r="AT11">
        <f>AH11+SUMIFS(Grid_GenerationQueue!AD$5:AD$550,Grid_GenerationQueue!$AJ$5:$AJ$550,$B11,Grid_GenerationQueue!$AK$5:$AK$550,$C11,Grid_GenerationQueue!$AW$5:$AW$550,"&lt;&gt;"&amp;$Y$3,Grid_GenerationQueue!$AU$5:$AU$550,$AK$3)+SUMIFS(Grid_GenerationQueue!AD$5:AD$550,Grid_GenerationQueue!$AM$5:$AM$550,$B11,Grid_GenerationQueue!$AN$5:$AN$550,$C11,Grid_GenerationQueue!$AW$5:$AW$550,"&lt;&gt;"&amp;$Y$3,Grid_GenerationQueue!$AU$5:$AU$550,$AK$3)</f>
        <v>0</v>
      </c>
      <c r="AV11">
        <v>0</v>
      </c>
      <c r="AW11">
        <v>0</v>
      </c>
      <c r="AX11">
        <v>0</v>
      </c>
      <c r="AY11">
        <v>0</v>
      </c>
      <c r="AZ11">
        <v>0</v>
      </c>
      <c r="BB11">
        <f t="shared" si="0"/>
        <v>0</v>
      </c>
      <c r="BC11">
        <f t="shared" si="1"/>
        <v>0</v>
      </c>
      <c r="BD11">
        <f t="shared" si="2"/>
        <v>0</v>
      </c>
      <c r="BE11">
        <f t="shared" si="3"/>
        <v>0</v>
      </c>
      <c r="BF11">
        <f t="shared" si="4"/>
        <v>0</v>
      </c>
      <c r="BG11">
        <f t="shared" si="5"/>
        <v>0</v>
      </c>
      <c r="BH11">
        <f t="shared" si="6"/>
        <v>0</v>
      </c>
      <c r="BI11">
        <f t="shared" si="7"/>
        <v>0</v>
      </c>
      <c r="BJ11">
        <f t="shared" si="8"/>
        <v>0</v>
      </c>
      <c r="BK11">
        <f t="shared" si="9"/>
        <v>0</v>
      </c>
      <c r="BL11">
        <f t="shared" si="10"/>
        <v>0</v>
      </c>
      <c r="BN11">
        <f t="shared" si="11"/>
        <v>0</v>
      </c>
      <c r="BO11">
        <f t="shared" si="12"/>
        <v>0</v>
      </c>
      <c r="BP11">
        <f t="shared" si="13"/>
        <v>0</v>
      </c>
      <c r="BQ11">
        <f t="shared" si="14"/>
        <v>0</v>
      </c>
      <c r="BR11">
        <f t="shared" si="15"/>
        <v>0</v>
      </c>
      <c r="BS11">
        <f t="shared" si="16"/>
        <v>0</v>
      </c>
      <c r="BT11">
        <f t="shared" si="17"/>
        <v>0</v>
      </c>
      <c r="BU11">
        <f t="shared" si="18"/>
        <v>0</v>
      </c>
      <c r="BV11">
        <f t="shared" si="19"/>
        <v>0</v>
      </c>
      <c r="BW11">
        <f t="shared" si="20"/>
        <v>0</v>
      </c>
      <c r="BX11">
        <f t="shared" si="21"/>
        <v>0</v>
      </c>
      <c r="BZ11">
        <f t="shared" si="22"/>
        <v>0</v>
      </c>
      <c r="CA11">
        <f t="shared" si="23"/>
        <v>0</v>
      </c>
      <c r="CB11">
        <f t="shared" si="24"/>
        <v>0</v>
      </c>
      <c r="CC11">
        <f t="shared" si="25"/>
        <v>0</v>
      </c>
      <c r="CD11">
        <f t="shared" si="26"/>
        <v>0</v>
      </c>
      <c r="CE11">
        <f t="shared" si="27"/>
        <v>0</v>
      </c>
      <c r="CF11">
        <f t="shared" si="28"/>
        <v>0</v>
      </c>
      <c r="CG11">
        <f t="shared" si="29"/>
        <v>0</v>
      </c>
      <c r="CH11">
        <f t="shared" si="30"/>
        <v>0</v>
      </c>
      <c r="CI11">
        <f t="shared" si="31"/>
        <v>0</v>
      </c>
      <c r="CJ11">
        <f t="shared" si="32"/>
        <v>0</v>
      </c>
    </row>
    <row r="12" spans="1:88" x14ac:dyDescent="0.35">
      <c r="A12" t="str">
        <f>Substation_Info!A12</f>
        <v xml:space="preserve">PG&amp;E East Kern Study Area </v>
      </c>
      <c r="B12" t="str">
        <f>Substation_Info!B12</f>
        <v>Avenal</v>
      </c>
      <c r="C12">
        <f>Substation_Info!C12</f>
        <v>115</v>
      </c>
      <c r="D12" t="str" cm="1">
        <f t="array" ref="D12">INDEX(Substation_Info!$AT$5:$BB$322,MATCH(1,($B12=Substation_Info!$B$5:$B$322)*($C12=Substation_Info!$C$5:$C$322),0),MATCH(D$4,Substation_Info!$AT$4:$BB$4,0))</f>
        <v>Southern_PGAE_Li_Battery</v>
      </c>
      <c r="E12" t="str" cm="1">
        <f t="array" ref="E12">INDEX(Substation_Info!$AT$5:$BB$322,MATCH(1,($B12=Substation_Info!$B$5:$B$322)*($C12=Substation_Info!$C$5:$C$322),0),MATCH(E$4,Substation_Info!$AT$4:$BB$4,0))</f>
        <v>Southern_PGAE_Solar</v>
      </c>
      <c r="F12" cm="1">
        <f t="array" ref="F12">INDEX(Substation_Info!$AT$5:$BB$322,MATCH(1,($B12=Substation_Info!$B$5:$B$322)*($C12=Substation_Info!$C$5:$C$322),0),MATCH(F$4,Substation_Info!$AT$4:$BB$4,0))</f>
        <v>0</v>
      </c>
      <c r="G12" cm="1">
        <f t="array" ref="G12">INDEX(Substation_Info!$AT$5:$BB$322,MATCH(1,($B12=Substation_Info!$B$5:$B$322)*($C12=Substation_Info!$C$5:$C$322),0),MATCH(G$4,Substation_Info!$AT$4:$BB$4,0))</f>
        <v>0</v>
      </c>
      <c r="H12" cm="1">
        <f t="array" ref="H12">INDEX(Substation_Info!$AT$5:$BB$322,MATCH(1,($B12=Substation_Info!$B$5:$B$322)*($C12=Substation_Info!$C$5:$C$322),0),MATCH(H$4,Substation_Info!$AT$4:$BB$4,0))</f>
        <v>0</v>
      </c>
      <c r="I12" cm="1">
        <f t="array" ref="I12">INDEX(Substation_Info!$AT$5:$BB$322,MATCH(1,($B12=Substation_Info!$B$5:$B$322)*($C12=Substation_Info!$C$5:$C$322),0),MATCH(I$4,Substation_Info!$AT$4:$BB$4,0))</f>
        <v>0</v>
      </c>
      <c r="J12" cm="1">
        <f t="array" ref="J12">INDEX(Substation_Info!$AT$5:$BB$322,MATCH(1,($B12=Substation_Info!$B$5:$B$322)*($C12=Substation_Info!$C$5:$C$322),0),MATCH(J$4,Substation_Info!$AT$4:$BB$4,0))</f>
        <v>0</v>
      </c>
      <c r="L12">
        <f>SUMIFS(Grid_GenerationQueue!T$5:T$550,Grid_GenerationQueue!$AJ$5:$AJ$550,$B12,Grid_GenerationQueue!$AK$5:$AK$550,$C12)+SUMIFS(Grid_GenerationQueue!T$5:T$550,Grid_GenerationQueue!$AM$5:$AM$550,$B12,Grid_GenerationQueue!$AN$5:$AN$550,$C12)</f>
        <v>0</v>
      </c>
      <c r="M12">
        <f>SUMIFS(Grid_GenerationQueue!U$5:U$550,Grid_GenerationQueue!$AJ$5:$AJ$550,$B12,Grid_GenerationQueue!$AK$5:$AK$550,$C12)+SUMIFS(Grid_GenerationQueue!U$5:U$550,Grid_GenerationQueue!$AM$5:$AM$550,$B12,Grid_GenerationQueue!$AN$5:$AN$550,$C12)</f>
        <v>0</v>
      </c>
      <c r="N12">
        <f>SUMIFS(Grid_GenerationQueue!V$5:V$550,Grid_GenerationQueue!$AJ$5:$AJ$550,$B12,Grid_GenerationQueue!$AK$5:$AK$550,$C12)+SUMIFS(Grid_GenerationQueue!V$5:V$550,Grid_GenerationQueue!$AM$5:$AM$550,$B12,Grid_GenerationQueue!$AN$5:$AN$550,$C12)</f>
        <v>0</v>
      </c>
      <c r="O12">
        <f>SUMIFS(Grid_GenerationQueue!W$5:W$550,Grid_GenerationQueue!$AJ$5:$AJ$550,$B12,Grid_GenerationQueue!$AK$5:$AK$550,$C12)+SUMIFS(Grid_GenerationQueue!W$5:W$550,Grid_GenerationQueue!$AM$5:$AM$550,$B12,Grid_GenerationQueue!$AN$5:$AN$550,$C12)</f>
        <v>0</v>
      </c>
      <c r="P12">
        <f>SUMIFS(Grid_GenerationQueue!X$5:X$550,Grid_GenerationQueue!$AJ$5:$AJ$550,$B12,Grid_GenerationQueue!$AK$5:$AK$550,$C12)+SUMIFS(Grid_GenerationQueue!X$5:X$550,Grid_GenerationQueue!$AM$5:$AM$550,$B12,Grid_GenerationQueue!$AN$5:$AN$550,$C12)</f>
        <v>0</v>
      </c>
      <c r="Q12">
        <f>SUMIFS(Grid_GenerationQueue!Y$5:Y$550,Grid_GenerationQueue!$AJ$5:$AJ$550,$B12,Grid_GenerationQueue!$AK$5:$AK$550,$C12)+SUMIFS(Grid_GenerationQueue!Y$5:Y$550,Grid_GenerationQueue!$AM$5:$AM$550,$B12,Grid_GenerationQueue!$AN$5:$AN$550,$C12)</f>
        <v>0</v>
      </c>
      <c r="R12">
        <f>SUMIFS(Grid_GenerationQueue!Z$5:Z$550,Grid_GenerationQueue!$AJ$5:$AJ$550,$B12,Grid_GenerationQueue!$AK$5:$AK$550,$C12)+SUMIFS(Grid_GenerationQueue!Z$5:Z$550,Grid_GenerationQueue!$AM$5:$AM$550,$B12,Grid_GenerationQueue!$AN$5:$AN$550,$C12)</f>
        <v>0</v>
      </c>
      <c r="S12">
        <f>SUMIFS(Grid_GenerationQueue!AA$5:AA$550,Grid_GenerationQueue!$AJ$5:$AJ$550,$B12,Grid_GenerationQueue!$AK$5:$AK$550,$C12)+SUMIFS(Grid_GenerationQueue!AA$5:AA$550,Grid_GenerationQueue!$AM$5:$AM$550,$B12,Grid_GenerationQueue!$AN$5:$AN$550,$C12)</f>
        <v>0</v>
      </c>
      <c r="T12">
        <f>SUMIFS(Grid_GenerationQueue!AB$5:AB$550,Grid_GenerationQueue!$AJ$5:$AJ$550,$B12,Grid_GenerationQueue!$AK$5:$AK$550,$C12)+SUMIFS(Grid_GenerationQueue!AB$5:AB$550,Grid_GenerationQueue!$AM$5:$AM$550,$B12,Grid_GenerationQueue!$AN$5:$AN$550,$C12)</f>
        <v>0</v>
      </c>
      <c r="U12">
        <f>SUMIFS(Grid_GenerationQueue!AC$5:AC$550,Grid_GenerationQueue!$AJ$5:$AJ$550,$B12,Grid_GenerationQueue!$AK$5:$AK$550,$C12)+SUMIFS(Grid_GenerationQueue!AC$5:AC$550,Grid_GenerationQueue!$AM$5:$AM$550,$B12,Grid_GenerationQueue!$AN$5:$AN$550,$C12)</f>
        <v>0</v>
      </c>
      <c r="V12">
        <f>SUMIFS(Grid_GenerationQueue!AD$5:AD$550,Grid_GenerationQueue!$AJ$5:$AJ$550,$B12,Grid_GenerationQueue!$AK$5:$AK$550,$C12)+SUMIFS(Grid_GenerationQueue!AD$5:AD$550,Grid_GenerationQueue!$AM$5:$AM$550,$B12,Grid_GenerationQueue!$AN$5:$AN$550,$C12)</f>
        <v>0</v>
      </c>
      <c r="X12">
        <f>SUMIFS(Grid_GenerationQueue!T$5:T$550,Grid_GenerationQueue!$AJ$5:$AJ$550,$B12,Grid_GenerationQueue!$AK$5:$AK$550,$C12,Grid_GenerationQueue!$AW$5:$AW$550,$Y$3)+SUMIFS(Grid_GenerationQueue!T$5:T$550,Grid_GenerationQueue!$AM$5:$AM$550,$B12,Grid_GenerationQueue!$AN$5:$AN$550,$C12,Grid_GenerationQueue!$AW$5:$AW$550,$Y$3)</f>
        <v>0</v>
      </c>
      <c r="Y12">
        <f>SUMIFS(Grid_GenerationQueue!U$5:U$550,Grid_GenerationQueue!$AJ$5:$AJ$550,$B12,Grid_GenerationQueue!$AK$5:$AK$550,$C12,Grid_GenerationQueue!$AW$5:$AW$550,$Y$3)+SUMIFS(Grid_GenerationQueue!U$5:U$550,Grid_GenerationQueue!$AM$5:$AM$550,$B12,Grid_GenerationQueue!$AN$5:$AN$550,$C12,Grid_GenerationQueue!$AW$5:$AW$550,$Y$3)</f>
        <v>0</v>
      </c>
      <c r="Z12">
        <f>SUMIFS(Grid_GenerationQueue!V$5:V$550,Grid_GenerationQueue!$AJ$5:$AJ$550,$B12,Grid_GenerationQueue!$AK$5:$AK$550,$C12,Grid_GenerationQueue!$AW$5:$AW$550,$Y$3)+SUMIFS(Grid_GenerationQueue!V$5:V$550,Grid_GenerationQueue!$AM$5:$AM$550,$B12,Grid_GenerationQueue!$AN$5:$AN$550,$C12,Grid_GenerationQueue!$AW$5:$AW$550,$Y$3)</f>
        <v>0</v>
      </c>
      <c r="AA12">
        <f>SUMIFS(Grid_GenerationQueue!W$5:W$550,Grid_GenerationQueue!$AJ$5:$AJ$550,$B12,Grid_GenerationQueue!$AK$5:$AK$550,$C12,Grid_GenerationQueue!$AW$5:$AW$550,$Y$3)+SUMIFS(Grid_GenerationQueue!W$5:W$550,Grid_GenerationQueue!$AM$5:$AM$550,$B12,Grid_GenerationQueue!$AN$5:$AN$550,$C12,Grid_GenerationQueue!$AW$5:$AW$550,$Y$3)</f>
        <v>0</v>
      </c>
      <c r="AB12">
        <f>SUMIFS(Grid_GenerationQueue!X$5:X$550,Grid_GenerationQueue!$AJ$5:$AJ$550,$B12,Grid_GenerationQueue!$AK$5:$AK$550,$C12,Grid_GenerationQueue!$AW$5:$AW$550,$Y$3)+SUMIFS(Grid_GenerationQueue!X$5:X$550,Grid_GenerationQueue!$AM$5:$AM$550,$B12,Grid_GenerationQueue!$AN$5:$AN$550,$C12,Grid_GenerationQueue!$AW$5:$AW$550,$Y$3)</f>
        <v>0</v>
      </c>
      <c r="AC12">
        <f>SUMIFS(Grid_GenerationQueue!Y$5:Y$550,Grid_GenerationQueue!$AJ$5:$AJ$550,$B12,Grid_GenerationQueue!$AK$5:$AK$550,$C12,Grid_GenerationQueue!$AW$5:$AW$550,$Y$3)+SUMIFS(Grid_GenerationQueue!Y$5:Y$550,Grid_GenerationQueue!$AM$5:$AM$550,$B12,Grid_GenerationQueue!$AN$5:$AN$550,$C12,Grid_GenerationQueue!$AW$5:$AW$550,$Y$3)</f>
        <v>0</v>
      </c>
      <c r="AD12">
        <f>SUMIFS(Grid_GenerationQueue!Z$5:Z$550,Grid_GenerationQueue!$AJ$5:$AJ$550,$B12,Grid_GenerationQueue!$AK$5:$AK$550,$C12,Grid_GenerationQueue!$AW$5:$AW$550,$Y$3)+SUMIFS(Grid_GenerationQueue!Z$5:Z$550,Grid_GenerationQueue!$AM$5:$AM$550,$B12,Grid_GenerationQueue!$AN$5:$AN$550,$C12,Grid_GenerationQueue!$AW$5:$AW$550,$Y$3)</f>
        <v>0</v>
      </c>
      <c r="AE12">
        <f>SUMIFS(Grid_GenerationQueue!AA$5:AA$550,Grid_GenerationQueue!$AJ$5:$AJ$550,$B12,Grid_GenerationQueue!$AK$5:$AK$550,$C12,Grid_GenerationQueue!$AW$5:$AW$550,$Y$3)+SUMIFS(Grid_GenerationQueue!AA$5:AA$550,Grid_GenerationQueue!$AM$5:$AM$550,$B12,Grid_GenerationQueue!$AN$5:$AN$550,$C12,Grid_GenerationQueue!$AW$5:$AW$550,$Y$3)</f>
        <v>0</v>
      </c>
      <c r="AF12">
        <f>SUMIFS(Grid_GenerationQueue!AB$5:AB$550,Grid_GenerationQueue!$AJ$5:$AJ$550,$B12,Grid_GenerationQueue!$AK$5:$AK$550,$C12,Grid_GenerationQueue!$AW$5:$AW$550,$Y$3)+SUMIFS(Grid_GenerationQueue!AB$5:AB$550,Grid_GenerationQueue!$AM$5:$AM$550,$B12,Grid_GenerationQueue!$AN$5:$AN$550,$C12,Grid_GenerationQueue!$AW$5:$AW$550,$Y$3)</f>
        <v>0</v>
      </c>
      <c r="AG12">
        <f>SUMIFS(Grid_GenerationQueue!AC$5:AC$550,Grid_GenerationQueue!$AJ$5:$AJ$550,$B12,Grid_GenerationQueue!$AK$5:$AK$550,$C12,Grid_GenerationQueue!$AW$5:$AW$550,$Y$3)+SUMIFS(Grid_GenerationQueue!AC$5:AC$550,Grid_GenerationQueue!$AM$5:$AM$550,$B12,Grid_GenerationQueue!$AN$5:$AN$550,$C12,Grid_GenerationQueue!$AW$5:$AW$550,$Y$3)</f>
        <v>0</v>
      </c>
      <c r="AH12">
        <f>SUMIFS(Grid_GenerationQueue!AD$5:AD$550,Grid_GenerationQueue!$AJ$5:$AJ$550,$B12,Grid_GenerationQueue!$AK$5:$AK$550,$C12,Grid_GenerationQueue!$AW$5:$AW$550,$Y$3)+SUMIFS(Grid_GenerationQueue!AD$5:AD$550,Grid_GenerationQueue!$AM$5:$AM$550,$B12,Grid_GenerationQueue!$AN$5:$AN$550,$C12,Grid_GenerationQueue!$AW$5:$AW$550,$Y$3)</f>
        <v>0</v>
      </c>
      <c r="AJ12">
        <f>X12+SUMIFS(Grid_GenerationQueue!T$5:T$550,Grid_GenerationQueue!$AJ$5:$AJ$550,$B12,Grid_GenerationQueue!$AK$5:$AK$550,$C12,Grid_GenerationQueue!$AW$5:$AW$550,"&lt;&gt;"&amp;$Y$3,Grid_GenerationQueue!$AU$5:$AU$550,$AK$3)+SUMIFS(Grid_GenerationQueue!T$5:T$550,Grid_GenerationQueue!$AM$5:$AM$550,$B12,Grid_GenerationQueue!$AN$5:$AN$550,$C12,Grid_GenerationQueue!$AW$5:$AW$550,"&lt;&gt;"&amp;$Y$3,Grid_GenerationQueue!$AU$5:$AU$550,$AK$3)</f>
        <v>0</v>
      </c>
      <c r="AK12">
        <f>Y12+SUMIFS(Grid_GenerationQueue!U$5:U$550,Grid_GenerationQueue!$AJ$5:$AJ$550,$B12,Grid_GenerationQueue!$AK$5:$AK$550,$C12,Grid_GenerationQueue!$AW$5:$AW$550,"&lt;&gt;"&amp;$Y$3,Grid_GenerationQueue!$AU$5:$AU$550,$AK$3)+SUMIFS(Grid_GenerationQueue!U$5:U$550,Grid_GenerationQueue!$AM$5:$AM$550,$B12,Grid_GenerationQueue!$AN$5:$AN$550,$C12,Grid_GenerationQueue!$AW$5:$AW$550,"&lt;&gt;"&amp;$Y$3,Grid_GenerationQueue!$AU$5:$AU$550,$AK$3)</f>
        <v>0</v>
      </c>
      <c r="AL12">
        <f>Z12+SUMIFS(Grid_GenerationQueue!V$5:V$550,Grid_GenerationQueue!$AJ$5:$AJ$550,$B12,Grid_GenerationQueue!$AK$5:$AK$550,$C12,Grid_GenerationQueue!$AW$5:$AW$550,"&lt;&gt;"&amp;$Y$3,Grid_GenerationQueue!$AU$5:$AU$550,$AK$3)+SUMIFS(Grid_GenerationQueue!V$5:V$550,Grid_GenerationQueue!$AM$5:$AM$550,$B12,Grid_GenerationQueue!$AN$5:$AN$550,$C12,Grid_GenerationQueue!$AW$5:$AW$550,"&lt;&gt;"&amp;$Y$3,Grid_GenerationQueue!$AU$5:$AU$550,$AK$3)</f>
        <v>0</v>
      </c>
      <c r="AM12">
        <f>AA12+SUMIFS(Grid_GenerationQueue!W$5:W$550,Grid_GenerationQueue!$AJ$5:$AJ$550,$B12,Grid_GenerationQueue!$AK$5:$AK$550,$C12,Grid_GenerationQueue!$AW$5:$AW$550,"&lt;&gt;"&amp;$Y$3,Grid_GenerationQueue!$AU$5:$AU$550,$AK$3)+SUMIFS(Grid_GenerationQueue!W$5:W$550,Grid_GenerationQueue!$AM$5:$AM$550,$B12,Grid_GenerationQueue!$AN$5:$AN$550,$C12,Grid_GenerationQueue!$AW$5:$AW$550,"&lt;&gt;"&amp;$Y$3,Grid_GenerationQueue!$AU$5:$AU$550,$AK$3)</f>
        <v>0</v>
      </c>
      <c r="AN12">
        <f>AB12+SUMIFS(Grid_GenerationQueue!X$5:X$550,Grid_GenerationQueue!$AJ$5:$AJ$550,$B12,Grid_GenerationQueue!$AK$5:$AK$550,$C12,Grid_GenerationQueue!$AW$5:$AW$550,"&lt;&gt;"&amp;$Y$3,Grid_GenerationQueue!$AU$5:$AU$550,$AK$3)+SUMIFS(Grid_GenerationQueue!X$5:X$550,Grid_GenerationQueue!$AM$5:$AM$550,$B12,Grid_GenerationQueue!$AN$5:$AN$550,$C12,Grid_GenerationQueue!$AW$5:$AW$550,"&lt;&gt;"&amp;$Y$3,Grid_GenerationQueue!$AU$5:$AU$550,$AK$3)</f>
        <v>0</v>
      </c>
      <c r="AO12">
        <f>AC12+SUMIFS(Grid_GenerationQueue!Y$5:Y$550,Grid_GenerationQueue!$AJ$5:$AJ$550,$B12,Grid_GenerationQueue!$AK$5:$AK$550,$C12,Grid_GenerationQueue!$AW$5:$AW$550,"&lt;&gt;"&amp;$Y$3,Grid_GenerationQueue!$AU$5:$AU$550,$AK$3)+SUMIFS(Grid_GenerationQueue!Y$5:Y$550,Grid_GenerationQueue!$AM$5:$AM$550,$B12,Grid_GenerationQueue!$AN$5:$AN$550,$C12,Grid_GenerationQueue!$AW$5:$AW$550,"&lt;&gt;"&amp;$Y$3,Grid_GenerationQueue!$AU$5:$AU$550,$AK$3)</f>
        <v>0</v>
      </c>
      <c r="AP12">
        <f>AD12+SUMIFS(Grid_GenerationQueue!Z$5:Z$550,Grid_GenerationQueue!$AJ$5:$AJ$550,$B12,Grid_GenerationQueue!$AK$5:$AK$550,$C12,Grid_GenerationQueue!$AW$5:$AW$550,"&lt;&gt;"&amp;$Y$3,Grid_GenerationQueue!$AU$5:$AU$550,$AK$3)+SUMIFS(Grid_GenerationQueue!Z$5:Z$550,Grid_GenerationQueue!$AM$5:$AM$550,$B12,Grid_GenerationQueue!$AN$5:$AN$550,$C12,Grid_GenerationQueue!$AW$5:$AW$550,"&lt;&gt;"&amp;$Y$3,Grid_GenerationQueue!$AU$5:$AU$550,$AK$3)</f>
        <v>0</v>
      </c>
      <c r="AQ12">
        <f>AE12+SUMIFS(Grid_GenerationQueue!AA$5:AA$550,Grid_GenerationQueue!$AJ$5:$AJ$550,$B12,Grid_GenerationQueue!$AK$5:$AK$550,$C12,Grid_GenerationQueue!$AW$5:$AW$550,"&lt;&gt;"&amp;$Y$3,Grid_GenerationQueue!$AU$5:$AU$550,$AK$3)+SUMIFS(Grid_GenerationQueue!AA$5:AA$550,Grid_GenerationQueue!$AM$5:$AM$550,$B12,Grid_GenerationQueue!$AN$5:$AN$550,$C12,Grid_GenerationQueue!$AW$5:$AW$550,"&lt;&gt;"&amp;$Y$3,Grid_GenerationQueue!$AU$5:$AU$550,$AK$3)</f>
        <v>0</v>
      </c>
      <c r="AR12">
        <f>AF12+SUMIFS(Grid_GenerationQueue!AB$5:AB$550,Grid_GenerationQueue!$AJ$5:$AJ$550,$B12,Grid_GenerationQueue!$AK$5:$AK$550,$C12,Grid_GenerationQueue!$AW$5:$AW$550,"&lt;&gt;"&amp;$Y$3,Grid_GenerationQueue!$AU$5:$AU$550,$AK$3)+SUMIFS(Grid_GenerationQueue!AB$5:AB$550,Grid_GenerationQueue!$AM$5:$AM$550,$B12,Grid_GenerationQueue!$AN$5:$AN$550,$C12,Grid_GenerationQueue!$AW$5:$AW$550,"&lt;&gt;"&amp;$Y$3,Grid_GenerationQueue!$AU$5:$AU$550,$AK$3)</f>
        <v>0</v>
      </c>
      <c r="AS12">
        <f>AG12+SUMIFS(Grid_GenerationQueue!AC$5:AC$550,Grid_GenerationQueue!$AJ$5:$AJ$550,$B12,Grid_GenerationQueue!$AK$5:$AK$550,$C12,Grid_GenerationQueue!$AW$5:$AW$550,"&lt;&gt;"&amp;$Y$3,Grid_GenerationQueue!$AU$5:$AU$550,$AK$3)+SUMIFS(Grid_GenerationQueue!AC$5:AC$550,Grid_GenerationQueue!$AM$5:$AM$550,$B12,Grid_GenerationQueue!$AN$5:$AN$550,$C12,Grid_GenerationQueue!$AW$5:$AW$550,"&lt;&gt;"&amp;$Y$3,Grid_GenerationQueue!$AU$5:$AU$550,$AK$3)</f>
        <v>0</v>
      </c>
      <c r="AT12">
        <f>AH12+SUMIFS(Grid_GenerationQueue!AD$5:AD$550,Grid_GenerationQueue!$AJ$5:$AJ$550,$B12,Grid_GenerationQueue!$AK$5:$AK$550,$C12,Grid_GenerationQueue!$AW$5:$AW$550,"&lt;&gt;"&amp;$Y$3,Grid_GenerationQueue!$AU$5:$AU$550,$AK$3)+SUMIFS(Grid_GenerationQueue!AD$5:AD$550,Grid_GenerationQueue!$AM$5:$AM$550,$B12,Grid_GenerationQueue!$AN$5:$AN$550,$C12,Grid_GenerationQueue!$AW$5:$AW$550,"&lt;&gt;"&amp;$Y$3,Grid_GenerationQueue!$AU$5:$AU$550,$AK$3)</f>
        <v>0</v>
      </c>
      <c r="AV12">
        <v>0</v>
      </c>
      <c r="AW12">
        <v>0</v>
      </c>
      <c r="AX12">
        <v>0</v>
      </c>
      <c r="AY12">
        <v>0</v>
      </c>
      <c r="AZ12">
        <v>0</v>
      </c>
      <c r="BB12">
        <f t="shared" si="0"/>
        <v>0</v>
      </c>
      <c r="BC12">
        <f t="shared" si="1"/>
        <v>0</v>
      </c>
      <c r="BD12">
        <f t="shared" si="2"/>
        <v>0</v>
      </c>
      <c r="BE12">
        <f t="shared" si="3"/>
        <v>0</v>
      </c>
      <c r="BF12">
        <f t="shared" si="4"/>
        <v>0</v>
      </c>
      <c r="BG12">
        <f t="shared" si="5"/>
        <v>0</v>
      </c>
      <c r="BH12">
        <f t="shared" si="6"/>
        <v>0</v>
      </c>
      <c r="BI12">
        <f t="shared" si="7"/>
        <v>0</v>
      </c>
      <c r="BJ12">
        <f t="shared" si="8"/>
        <v>0</v>
      </c>
      <c r="BK12">
        <f t="shared" si="9"/>
        <v>0</v>
      </c>
      <c r="BL12">
        <f t="shared" si="10"/>
        <v>0</v>
      </c>
      <c r="BN12">
        <f t="shared" si="11"/>
        <v>0</v>
      </c>
      <c r="BO12">
        <f t="shared" si="12"/>
        <v>0</v>
      </c>
      <c r="BP12">
        <f t="shared" si="13"/>
        <v>0</v>
      </c>
      <c r="BQ12">
        <f t="shared" si="14"/>
        <v>0</v>
      </c>
      <c r="BR12">
        <f t="shared" si="15"/>
        <v>0</v>
      </c>
      <c r="BS12">
        <f t="shared" si="16"/>
        <v>0</v>
      </c>
      <c r="BT12">
        <f t="shared" si="17"/>
        <v>0</v>
      </c>
      <c r="BU12">
        <f t="shared" si="18"/>
        <v>0</v>
      </c>
      <c r="BV12">
        <f t="shared" si="19"/>
        <v>0</v>
      </c>
      <c r="BW12">
        <f t="shared" si="20"/>
        <v>0</v>
      </c>
      <c r="BX12">
        <f t="shared" si="21"/>
        <v>0</v>
      </c>
      <c r="BZ12">
        <f t="shared" si="22"/>
        <v>0</v>
      </c>
      <c r="CA12">
        <f t="shared" si="23"/>
        <v>0</v>
      </c>
      <c r="CB12">
        <f t="shared" si="24"/>
        <v>0</v>
      </c>
      <c r="CC12">
        <f t="shared" si="25"/>
        <v>0</v>
      </c>
      <c r="CD12">
        <f t="shared" si="26"/>
        <v>0</v>
      </c>
      <c r="CE12">
        <f t="shared" si="27"/>
        <v>0</v>
      </c>
      <c r="CF12">
        <f t="shared" si="28"/>
        <v>0</v>
      </c>
      <c r="CG12">
        <f t="shared" si="29"/>
        <v>0</v>
      </c>
      <c r="CH12">
        <f t="shared" si="30"/>
        <v>0</v>
      </c>
      <c r="CI12">
        <f t="shared" si="31"/>
        <v>0</v>
      </c>
      <c r="CJ12">
        <f t="shared" si="32"/>
        <v>0</v>
      </c>
    </row>
    <row r="13" spans="1:88" x14ac:dyDescent="0.35">
      <c r="A13" t="str">
        <f>Substation_Info!A13</f>
        <v>SCE Northern Area</v>
      </c>
      <c r="B13" t="str">
        <f>Substation_Info!B13</f>
        <v>Bailey</v>
      </c>
      <c r="C13">
        <f>Substation_Info!C13</f>
        <v>230</v>
      </c>
      <c r="D13" t="str" cm="1">
        <f t="array" ref="D13">INDEX(Substation_Info!$AT$5:$BB$322,MATCH(1,($B13=Substation_Info!$B$5:$B$322)*($C13=Substation_Info!$C$5:$C$322),0),MATCH(D$4,Substation_Info!$AT$4:$BB$4,0))</f>
        <v>Tehachapi_Li_Battery</v>
      </c>
      <c r="E13" t="str" cm="1">
        <f t="array" ref="E13">INDEX(Substation_Info!$AT$5:$BB$322,MATCH(1,($B13=Substation_Info!$B$5:$B$322)*($C13=Substation_Info!$C$5:$C$322),0),MATCH(E$4,Substation_Info!$AT$4:$BB$4,0))</f>
        <v>Tehachapi_Solar</v>
      </c>
      <c r="F13" cm="1">
        <f t="array" ref="F13">INDEX(Substation_Info!$AT$5:$BB$322,MATCH(1,($B13=Substation_Info!$B$5:$B$322)*($C13=Substation_Info!$C$5:$C$322),0),MATCH(F$4,Substation_Info!$AT$4:$BB$4,0))</f>
        <v>0</v>
      </c>
      <c r="G13" cm="1">
        <f t="array" ref="G13">INDEX(Substation_Info!$AT$5:$BB$322,MATCH(1,($B13=Substation_Info!$B$5:$B$322)*($C13=Substation_Info!$C$5:$C$322),0),MATCH(G$4,Substation_Info!$AT$4:$BB$4,0))</f>
        <v>0</v>
      </c>
      <c r="H13" cm="1">
        <f t="array" ref="H13">INDEX(Substation_Info!$AT$5:$BB$322,MATCH(1,($B13=Substation_Info!$B$5:$B$322)*($C13=Substation_Info!$C$5:$C$322),0),MATCH(H$4,Substation_Info!$AT$4:$BB$4,0))</f>
        <v>0</v>
      </c>
      <c r="I13" cm="1">
        <f t="array" ref="I13">INDEX(Substation_Info!$AT$5:$BB$322,MATCH(1,($B13=Substation_Info!$B$5:$B$322)*($C13=Substation_Info!$C$5:$C$322),0),MATCH(I$4,Substation_Info!$AT$4:$BB$4,0))</f>
        <v>0</v>
      </c>
      <c r="J13" cm="1">
        <f t="array" ref="J13">INDEX(Substation_Info!$AT$5:$BB$322,MATCH(1,($B13=Substation_Info!$B$5:$B$322)*($C13=Substation_Info!$C$5:$C$322),0),MATCH(J$4,Substation_Info!$AT$4:$BB$4,0))</f>
        <v>0</v>
      </c>
      <c r="L13">
        <f>SUMIFS(Grid_GenerationQueue!T$5:T$550,Grid_GenerationQueue!$AJ$5:$AJ$550,$B13,Grid_GenerationQueue!$AK$5:$AK$550,$C13)+SUMIFS(Grid_GenerationQueue!T$5:T$550,Grid_GenerationQueue!$AM$5:$AM$550,$B13,Grid_GenerationQueue!$AN$5:$AN$550,$C13)</f>
        <v>0</v>
      </c>
      <c r="M13">
        <f>SUMIFS(Grid_GenerationQueue!U$5:U$550,Grid_GenerationQueue!$AJ$5:$AJ$550,$B13,Grid_GenerationQueue!$AK$5:$AK$550,$C13)+SUMIFS(Grid_GenerationQueue!U$5:U$550,Grid_GenerationQueue!$AM$5:$AM$550,$B13,Grid_GenerationQueue!$AN$5:$AN$550,$C13)</f>
        <v>0</v>
      </c>
      <c r="N13">
        <f>SUMIFS(Grid_GenerationQueue!V$5:V$550,Grid_GenerationQueue!$AJ$5:$AJ$550,$B13,Grid_GenerationQueue!$AK$5:$AK$550,$C13)+SUMIFS(Grid_GenerationQueue!V$5:V$550,Grid_GenerationQueue!$AM$5:$AM$550,$B13,Grid_GenerationQueue!$AN$5:$AN$550,$C13)</f>
        <v>0</v>
      </c>
      <c r="O13">
        <f>SUMIFS(Grid_GenerationQueue!W$5:W$550,Grid_GenerationQueue!$AJ$5:$AJ$550,$B13,Grid_GenerationQueue!$AK$5:$AK$550,$C13)+SUMIFS(Grid_GenerationQueue!W$5:W$550,Grid_GenerationQueue!$AM$5:$AM$550,$B13,Grid_GenerationQueue!$AN$5:$AN$550,$C13)</f>
        <v>0</v>
      </c>
      <c r="P13">
        <f>SUMIFS(Grid_GenerationQueue!X$5:X$550,Grid_GenerationQueue!$AJ$5:$AJ$550,$B13,Grid_GenerationQueue!$AK$5:$AK$550,$C13)+SUMIFS(Grid_GenerationQueue!X$5:X$550,Grid_GenerationQueue!$AM$5:$AM$550,$B13,Grid_GenerationQueue!$AN$5:$AN$550,$C13)</f>
        <v>0</v>
      </c>
      <c r="Q13">
        <f>SUMIFS(Grid_GenerationQueue!Y$5:Y$550,Grid_GenerationQueue!$AJ$5:$AJ$550,$B13,Grid_GenerationQueue!$AK$5:$AK$550,$C13)+SUMIFS(Grid_GenerationQueue!Y$5:Y$550,Grid_GenerationQueue!$AM$5:$AM$550,$B13,Grid_GenerationQueue!$AN$5:$AN$550,$C13)</f>
        <v>0</v>
      </c>
      <c r="R13">
        <f>SUMIFS(Grid_GenerationQueue!Z$5:Z$550,Grid_GenerationQueue!$AJ$5:$AJ$550,$B13,Grid_GenerationQueue!$AK$5:$AK$550,$C13)+SUMIFS(Grid_GenerationQueue!Z$5:Z$550,Grid_GenerationQueue!$AM$5:$AM$550,$B13,Grid_GenerationQueue!$AN$5:$AN$550,$C13)</f>
        <v>0</v>
      </c>
      <c r="S13">
        <f>SUMIFS(Grid_GenerationQueue!AA$5:AA$550,Grid_GenerationQueue!$AJ$5:$AJ$550,$B13,Grid_GenerationQueue!$AK$5:$AK$550,$C13)+SUMIFS(Grid_GenerationQueue!AA$5:AA$550,Grid_GenerationQueue!$AM$5:$AM$550,$B13,Grid_GenerationQueue!$AN$5:$AN$550,$C13)</f>
        <v>0</v>
      </c>
      <c r="T13">
        <f>SUMIFS(Grid_GenerationQueue!AB$5:AB$550,Grid_GenerationQueue!$AJ$5:$AJ$550,$B13,Grid_GenerationQueue!$AK$5:$AK$550,$C13)+SUMIFS(Grid_GenerationQueue!AB$5:AB$550,Grid_GenerationQueue!$AM$5:$AM$550,$B13,Grid_GenerationQueue!$AN$5:$AN$550,$C13)</f>
        <v>0</v>
      </c>
      <c r="U13">
        <f>SUMIFS(Grid_GenerationQueue!AC$5:AC$550,Grid_GenerationQueue!$AJ$5:$AJ$550,$B13,Grid_GenerationQueue!$AK$5:$AK$550,$C13)+SUMIFS(Grid_GenerationQueue!AC$5:AC$550,Grid_GenerationQueue!$AM$5:$AM$550,$B13,Grid_GenerationQueue!$AN$5:$AN$550,$C13)</f>
        <v>0</v>
      </c>
      <c r="V13">
        <f>SUMIFS(Grid_GenerationQueue!AD$5:AD$550,Grid_GenerationQueue!$AJ$5:$AJ$550,$B13,Grid_GenerationQueue!$AK$5:$AK$550,$C13)+SUMIFS(Grid_GenerationQueue!AD$5:AD$550,Grid_GenerationQueue!$AM$5:$AM$550,$B13,Grid_GenerationQueue!$AN$5:$AN$550,$C13)</f>
        <v>0</v>
      </c>
      <c r="X13">
        <f>SUMIFS(Grid_GenerationQueue!T$5:T$550,Grid_GenerationQueue!$AJ$5:$AJ$550,$B13,Grid_GenerationQueue!$AK$5:$AK$550,$C13,Grid_GenerationQueue!$AW$5:$AW$550,$Y$3)+SUMIFS(Grid_GenerationQueue!T$5:T$550,Grid_GenerationQueue!$AM$5:$AM$550,$B13,Grid_GenerationQueue!$AN$5:$AN$550,$C13,Grid_GenerationQueue!$AW$5:$AW$550,$Y$3)</f>
        <v>0</v>
      </c>
      <c r="Y13">
        <f>SUMIFS(Grid_GenerationQueue!U$5:U$550,Grid_GenerationQueue!$AJ$5:$AJ$550,$B13,Grid_GenerationQueue!$AK$5:$AK$550,$C13,Grid_GenerationQueue!$AW$5:$AW$550,$Y$3)+SUMIFS(Grid_GenerationQueue!U$5:U$550,Grid_GenerationQueue!$AM$5:$AM$550,$B13,Grid_GenerationQueue!$AN$5:$AN$550,$C13,Grid_GenerationQueue!$AW$5:$AW$550,$Y$3)</f>
        <v>0</v>
      </c>
      <c r="Z13">
        <f>SUMIFS(Grid_GenerationQueue!V$5:V$550,Grid_GenerationQueue!$AJ$5:$AJ$550,$B13,Grid_GenerationQueue!$AK$5:$AK$550,$C13,Grid_GenerationQueue!$AW$5:$AW$550,$Y$3)+SUMIFS(Grid_GenerationQueue!V$5:V$550,Grid_GenerationQueue!$AM$5:$AM$550,$B13,Grid_GenerationQueue!$AN$5:$AN$550,$C13,Grid_GenerationQueue!$AW$5:$AW$550,$Y$3)</f>
        <v>0</v>
      </c>
      <c r="AA13">
        <f>SUMIFS(Grid_GenerationQueue!W$5:W$550,Grid_GenerationQueue!$AJ$5:$AJ$550,$B13,Grid_GenerationQueue!$AK$5:$AK$550,$C13,Grid_GenerationQueue!$AW$5:$AW$550,$Y$3)+SUMIFS(Grid_GenerationQueue!W$5:W$550,Grid_GenerationQueue!$AM$5:$AM$550,$B13,Grid_GenerationQueue!$AN$5:$AN$550,$C13,Grid_GenerationQueue!$AW$5:$AW$550,$Y$3)</f>
        <v>0</v>
      </c>
      <c r="AB13">
        <f>SUMIFS(Grid_GenerationQueue!X$5:X$550,Grid_GenerationQueue!$AJ$5:$AJ$550,$B13,Grid_GenerationQueue!$AK$5:$AK$550,$C13,Grid_GenerationQueue!$AW$5:$AW$550,$Y$3)+SUMIFS(Grid_GenerationQueue!X$5:X$550,Grid_GenerationQueue!$AM$5:$AM$550,$B13,Grid_GenerationQueue!$AN$5:$AN$550,$C13,Grid_GenerationQueue!$AW$5:$AW$550,$Y$3)</f>
        <v>0</v>
      </c>
      <c r="AC13">
        <f>SUMIFS(Grid_GenerationQueue!Y$5:Y$550,Grid_GenerationQueue!$AJ$5:$AJ$550,$B13,Grid_GenerationQueue!$AK$5:$AK$550,$C13,Grid_GenerationQueue!$AW$5:$AW$550,$Y$3)+SUMIFS(Grid_GenerationQueue!Y$5:Y$550,Grid_GenerationQueue!$AM$5:$AM$550,$B13,Grid_GenerationQueue!$AN$5:$AN$550,$C13,Grid_GenerationQueue!$AW$5:$AW$550,$Y$3)</f>
        <v>0</v>
      </c>
      <c r="AD13">
        <f>SUMIFS(Grid_GenerationQueue!Z$5:Z$550,Grid_GenerationQueue!$AJ$5:$AJ$550,$B13,Grid_GenerationQueue!$AK$5:$AK$550,$C13,Grid_GenerationQueue!$AW$5:$AW$550,$Y$3)+SUMIFS(Grid_GenerationQueue!Z$5:Z$550,Grid_GenerationQueue!$AM$5:$AM$550,$B13,Grid_GenerationQueue!$AN$5:$AN$550,$C13,Grid_GenerationQueue!$AW$5:$AW$550,$Y$3)</f>
        <v>0</v>
      </c>
      <c r="AE13">
        <f>SUMIFS(Grid_GenerationQueue!AA$5:AA$550,Grid_GenerationQueue!$AJ$5:$AJ$550,$B13,Grid_GenerationQueue!$AK$5:$AK$550,$C13,Grid_GenerationQueue!$AW$5:$AW$550,$Y$3)+SUMIFS(Grid_GenerationQueue!AA$5:AA$550,Grid_GenerationQueue!$AM$5:$AM$550,$B13,Grid_GenerationQueue!$AN$5:$AN$550,$C13,Grid_GenerationQueue!$AW$5:$AW$550,$Y$3)</f>
        <v>0</v>
      </c>
      <c r="AF13">
        <f>SUMIFS(Grid_GenerationQueue!AB$5:AB$550,Grid_GenerationQueue!$AJ$5:$AJ$550,$B13,Grid_GenerationQueue!$AK$5:$AK$550,$C13,Grid_GenerationQueue!$AW$5:$AW$550,$Y$3)+SUMIFS(Grid_GenerationQueue!AB$5:AB$550,Grid_GenerationQueue!$AM$5:$AM$550,$B13,Grid_GenerationQueue!$AN$5:$AN$550,$C13,Grid_GenerationQueue!$AW$5:$AW$550,$Y$3)</f>
        <v>0</v>
      </c>
      <c r="AG13">
        <f>SUMIFS(Grid_GenerationQueue!AC$5:AC$550,Grid_GenerationQueue!$AJ$5:$AJ$550,$B13,Grid_GenerationQueue!$AK$5:$AK$550,$C13,Grid_GenerationQueue!$AW$5:$AW$550,$Y$3)+SUMIFS(Grid_GenerationQueue!AC$5:AC$550,Grid_GenerationQueue!$AM$5:$AM$550,$B13,Grid_GenerationQueue!$AN$5:$AN$550,$C13,Grid_GenerationQueue!$AW$5:$AW$550,$Y$3)</f>
        <v>0</v>
      </c>
      <c r="AH13">
        <f>SUMIFS(Grid_GenerationQueue!AD$5:AD$550,Grid_GenerationQueue!$AJ$5:$AJ$550,$B13,Grid_GenerationQueue!$AK$5:$AK$550,$C13,Grid_GenerationQueue!$AW$5:$AW$550,$Y$3)+SUMIFS(Grid_GenerationQueue!AD$5:AD$550,Grid_GenerationQueue!$AM$5:$AM$550,$B13,Grid_GenerationQueue!$AN$5:$AN$550,$C13,Grid_GenerationQueue!$AW$5:$AW$550,$Y$3)</f>
        <v>0</v>
      </c>
      <c r="AJ13">
        <f>X13+SUMIFS(Grid_GenerationQueue!T$5:T$550,Grid_GenerationQueue!$AJ$5:$AJ$550,$B13,Grid_GenerationQueue!$AK$5:$AK$550,$C13,Grid_GenerationQueue!$AW$5:$AW$550,"&lt;&gt;"&amp;$Y$3,Grid_GenerationQueue!$AU$5:$AU$550,$AK$3)+SUMIFS(Grid_GenerationQueue!T$5:T$550,Grid_GenerationQueue!$AM$5:$AM$550,$B13,Grid_GenerationQueue!$AN$5:$AN$550,$C13,Grid_GenerationQueue!$AW$5:$AW$550,"&lt;&gt;"&amp;$Y$3,Grid_GenerationQueue!$AU$5:$AU$550,$AK$3)</f>
        <v>0</v>
      </c>
      <c r="AK13">
        <f>Y13+SUMIFS(Grid_GenerationQueue!U$5:U$550,Grid_GenerationQueue!$AJ$5:$AJ$550,$B13,Grid_GenerationQueue!$AK$5:$AK$550,$C13,Grid_GenerationQueue!$AW$5:$AW$550,"&lt;&gt;"&amp;$Y$3,Grid_GenerationQueue!$AU$5:$AU$550,$AK$3)+SUMIFS(Grid_GenerationQueue!U$5:U$550,Grid_GenerationQueue!$AM$5:$AM$550,$B13,Grid_GenerationQueue!$AN$5:$AN$550,$C13,Grid_GenerationQueue!$AW$5:$AW$550,"&lt;&gt;"&amp;$Y$3,Grid_GenerationQueue!$AU$5:$AU$550,$AK$3)</f>
        <v>0</v>
      </c>
      <c r="AL13">
        <f>Z13+SUMIFS(Grid_GenerationQueue!V$5:V$550,Grid_GenerationQueue!$AJ$5:$AJ$550,$B13,Grid_GenerationQueue!$AK$5:$AK$550,$C13,Grid_GenerationQueue!$AW$5:$AW$550,"&lt;&gt;"&amp;$Y$3,Grid_GenerationQueue!$AU$5:$AU$550,$AK$3)+SUMIFS(Grid_GenerationQueue!V$5:V$550,Grid_GenerationQueue!$AM$5:$AM$550,$B13,Grid_GenerationQueue!$AN$5:$AN$550,$C13,Grid_GenerationQueue!$AW$5:$AW$550,"&lt;&gt;"&amp;$Y$3,Grid_GenerationQueue!$AU$5:$AU$550,$AK$3)</f>
        <v>0</v>
      </c>
      <c r="AM13">
        <f>AA13+SUMIFS(Grid_GenerationQueue!W$5:W$550,Grid_GenerationQueue!$AJ$5:$AJ$550,$B13,Grid_GenerationQueue!$AK$5:$AK$550,$C13,Grid_GenerationQueue!$AW$5:$AW$550,"&lt;&gt;"&amp;$Y$3,Grid_GenerationQueue!$AU$5:$AU$550,$AK$3)+SUMIFS(Grid_GenerationQueue!W$5:W$550,Grid_GenerationQueue!$AM$5:$AM$550,$B13,Grid_GenerationQueue!$AN$5:$AN$550,$C13,Grid_GenerationQueue!$AW$5:$AW$550,"&lt;&gt;"&amp;$Y$3,Grid_GenerationQueue!$AU$5:$AU$550,$AK$3)</f>
        <v>0</v>
      </c>
      <c r="AN13">
        <f>AB13+SUMIFS(Grid_GenerationQueue!X$5:X$550,Grid_GenerationQueue!$AJ$5:$AJ$550,$B13,Grid_GenerationQueue!$AK$5:$AK$550,$C13,Grid_GenerationQueue!$AW$5:$AW$550,"&lt;&gt;"&amp;$Y$3,Grid_GenerationQueue!$AU$5:$AU$550,$AK$3)+SUMIFS(Grid_GenerationQueue!X$5:X$550,Grid_GenerationQueue!$AM$5:$AM$550,$B13,Grid_GenerationQueue!$AN$5:$AN$550,$C13,Grid_GenerationQueue!$AW$5:$AW$550,"&lt;&gt;"&amp;$Y$3,Grid_GenerationQueue!$AU$5:$AU$550,$AK$3)</f>
        <v>0</v>
      </c>
      <c r="AO13">
        <f>AC13+SUMIFS(Grid_GenerationQueue!Y$5:Y$550,Grid_GenerationQueue!$AJ$5:$AJ$550,$B13,Grid_GenerationQueue!$AK$5:$AK$550,$C13,Grid_GenerationQueue!$AW$5:$AW$550,"&lt;&gt;"&amp;$Y$3,Grid_GenerationQueue!$AU$5:$AU$550,$AK$3)+SUMIFS(Grid_GenerationQueue!Y$5:Y$550,Grid_GenerationQueue!$AM$5:$AM$550,$B13,Grid_GenerationQueue!$AN$5:$AN$550,$C13,Grid_GenerationQueue!$AW$5:$AW$550,"&lt;&gt;"&amp;$Y$3,Grid_GenerationQueue!$AU$5:$AU$550,$AK$3)</f>
        <v>0</v>
      </c>
      <c r="AP13">
        <f>AD13+SUMIFS(Grid_GenerationQueue!Z$5:Z$550,Grid_GenerationQueue!$AJ$5:$AJ$550,$B13,Grid_GenerationQueue!$AK$5:$AK$550,$C13,Grid_GenerationQueue!$AW$5:$AW$550,"&lt;&gt;"&amp;$Y$3,Grid_GenerationQueue!$AU$5:$AU$550,$AK$3)+SUMIFS(Grid_GenerationQueue!Z$5:Z$550,Grid_GenerationQueue!$AM$5:$AM$550,$B13,Grid_GenerationQueue!$AN$5:$AN$550,$C13,Grid_GenerationQueue!$AW$5:$AW$550,"&lt;&gt;"&amp;$Y$3,Grid_GenerationQueue!$AU$5:$AU$550,$AK$3)</f>
        <v>0</v>
      </c>
      <c r="AQ13">
        <f>AE13+SUMIFS(Grid_GenerationQueue!AA$5:AA$550,Grid_GenerationQueue!$AJ$5:$AJ$550,$B13,Grid_GenerationQueue!$AK$5:$AK$550,$C13,Grid_GenerationQueue!$AW$5:$AW$550,"&lt;&gt;"&amp;$Y$3,Grid_GenerationQueue!$AU$5:$AU$550,$AK$3)+SUMIFS(Grid_GenerationQueue!AA$5:AA$550,Grid_GenerationQueue!$AM$5:$AM$550,$B13,Grid_GenerationQueue!$AN$5:$AN$550,$C13,Grid_GenerationQueue!$AW$5:$AW$550,"&lt;&gt;"&amp;$Y$3,Grid_GenerationQueue!$AU$5:$AU$550,$AK$3)</f>
        <v>0</v>
      </c>
      <c r="AR13">
        <f>AF13+SUMIFS(Grid_GenerationQueue!AB$5:AB$550,Grid_GenerationQueue!$AJ$5:$AJ$550,$B13,Grid_GenerationQueue!$AK$5:$AK$550,$C13,Grid_GenerationQueue!$AW$5:$AW$550,"&lt;&gt;"&amp;$Y$3,Grid_GenerationQueue!$AU$5:$AU$550,$AK$3)+SUMIFS(Grid_GenerationQueue!AB$5:AB$550,Grid_GenerationQueue!$AM$5:$AM$550,$B13,Grid_GenerationQueue!$AN$5:$AN$550,$C13,Grid_GenerationQueue!$AW$5:$AW$550,"&lt;&gt;"&amp;$Y$3,Grid_GenerationQueue!$AU$5:$AU$550,$AK$3)</f>
        <v>0</v>
      </c>
      <c r="AS13">
        <f>AG13+SUMIFS(Grid_GenerationQueue!AC$5:AC$550,Grid_GenerationQueue!$AJ$5:$AJ$550,$B13,Grid_GenerationQueue!$AK$5:$AK$550,$C13,Grid_GenerationQueue!$AW$5:$AW$550,"&lt;&gt;"&amp;$Y$3,Grid_GenerationQueue!$AU$5:$AU$550,$AK$3)+SUMIFS(Grid_GenerationQueue!AC$5:AC$550,Grid_GenerationQueue!$AM$5:$AM$550,$B13,Grid_GenerationQueue!$AN$5:$AN$550,$C13,Grid_GenerationQueue!$AW$5:$AW$550,"&lt;&gt;"&amp;$Y$3,Grid_GenerationQueue!$AU$5:$AU$550,$AK$3)</f>
        <v>0</v>
      </c>
      <c r="AT13">
        <f>AH13+SUMIFS(Grid_GenerationQueue!AD$5:AD$550,Grid_GenerationQueue!$AJ$5:$AJ$550,$B13,Grid_GenerationQueue!$AK$5:$AK$550,$C13,Grid_GenerationQueue!$AW$5:$AW$550,"&lt;&gt;"&amp;$Y$3,Grid_GenerationQueue!$AU$5:$AU$550,$AK$3)+SUMIFS(Grid_GenerationQueue!AD$5:AD$550,Grid_GenerationQueue!$AM$5:$AM$550,$B13,Grid_GenerationQueue!$AN$5:$AN$550,$C13,Grid_GenerationQueue!$AW$5:$AW$550,"&lt;&gt;"&amp;$Y$3,Grid_GenerationQueue!$AU$5:$AU$550,$AK$3)</f>
        <v>0</v>
      </c>
      <c r="AV13">
        <v>0</v>
      </c>
      <c r="AW13">
        <v>0</v>
      </c>
      <c r="AX13">
        <v>0</v>
      </c>
      <c r="AY13">
        <v>0</v>
      </c>
      <c r="AZ13">
        <v>0</v>
      </c>
      <c r="BB13">
        <f t="shared" si="0"/>
        <v>0</v>
      </c>
      <c r="BC13">
        <f t="shared" si="1"/>
        <v>0</v>
      </c>
      <c r="BD13">
        <f t="shared" si="2"/>
        <v>0</v>
      </c>
      <c r="BE13">
        <f t="shared" si="3"/>
        <v>0</v>
      </c>
      <c r="BF13">
        <f t="shared" si="4"/>
        <v>0</v>
      </c>
      <c r="BG13">
        <f t="shared" si="5"/>
        <v>0</v>
      </c>
      <c r="BH13">
        <f t="shared" si="6"/>
        <v>0</v>
      </c>
      <c r="BI13">
        <f t="shared" si="7"/>
        <v>0</v>
      </c>
      <c r="BJ13">
        <f t="shared" si="8"/>
        <v>0</v>
      </c>
      <c r="BK13">
        <f t="shared" si="9"/>
        <v>0</v>
      </c>
      <c r="BL13">
        <f t="shared" si="10"/>
        <v>0</v>
      </c>
      <c r="BN13">
        <f t="shared" si="11"/>
        <v>0</v>
      </c>
      <c r="BO13">
        <f t="shared" si="12"/>
        <v>0</v>
      </c>
      <c r="BP13">
        <f t="shared" si="13"/>
        <v>0</v>
      </c>
      <c r="BQ13">
        <f t="shared" si="14"/>
        <v>0</v>
      </c>
      <c r="BR13">
        <f t="shared" si="15"/>
        <v>0</v>
      </c>
      <c r="BS13">
        <f t="shared" si="16"/>
        <v>0</v>
      </c>
      <c r="BT13">
        <f t="shared" si="17"/>
        <v>0</v>
      </c>
      <c r="BU13">
        <f t="shared" si="18"/>
        <v>0</v>
      </c>
      <c r="BV13">
        <f t="shared" si="19"/>
        <v>0</v>
      </c>
      <c r="BW13">
        <f t="shared" si="20"/>
        <v>0</v>
      </c>
      <c r="BX13">
        <f t="shared" si="21"/>
        <v>0</v>
      </c>
      <c r="BZ13">
        <f t="shared" si="22"/>
        <v>0</v>
      </c>
      <c r="CA13">
        <f t="shared" si="23"/>
        <v>0</v>
      </c>
      <c r="CB13">
        <f t="shared" si="24"/>
        <v>0</v>
      </c>
      <c r="CC13">
        <f t="shared" si="25"/>
        <v>0</v>
      </c>
      <c r="CD13">
        <f t="shared" si="26"/>
        <v>0</v>
      </c>
      <c r="CE13">
        <f t="shared" si="27"/>
        <v>0</v>
      </c>
      <c r="CF13">
        <f t="shared" si="28"/>
        <v>0</v>
      </c>
      <c r="CG13">
        <f t="shared" si="29"/>
        <v>0</v>
      </c>
      <c r="CH13">
        <f t="shared" si="30"/>
        <v>0</v>
      </c>
      <c r="CI13">
        <f t="shared" si="31"/>
        <v>0</v>
      </c>
      <c r="CJ13">
        <f t="shared" si="32"/>
        <v>0</v>
      </c>
    </row>
    <row r="14" spans="1:88" x14ac:dyDescent="0.35">
      <c r="A14" t="str">
        <f>Substation_Info!A14</f>
        <v xml:space="preserve">PG&amp;E East Kern Study Area </v>
      </c>
      <c r="B14" t="str">
        <f>Substation_Info!B14</f>
        <v>Bakersfield</v>
      </c>
      <c r="C14">
        <f>Substation_Info!C14</f>
        <v>230</v>
      </c>
      <c r="D14" t="str" cm="1">
        <f t="array" ref="D14">INDEX(Substation_Info!$AT$5:$BB$322,MATCH(1,($B14=Substation_Info!$B$5:$B$322)*($C14=Substation_Info!$C$5:$C$322),0),MATCH(D$4,Substation_Info!$AT$4:$BB$4,0))</f>
        <v>Southern_PGAE_Li_Battery</v>
      </c>
      <c r="E14" t="str" cm="1">
        <f t="array" ref="E14">INDEX(Substation_Info!$AT$5:$BB$322,MATCH(1,($B14=Substation_Info!$B$5:$B$322)*($C14=Substation_Info!$C$5:$C$322),0),MATCH(E$4,Substation_Info!$AT$4:$BB$4,0))</f>
        <v>Southern_PGAE_Solar</v>
      </c>
      <c r="F14" cm="1">
        <f t="array" ref="F14">INDEX(Substation_Info!$AT$5:$BB$322,MATCH(1,($B14=Substation_Info!$B$5:$B$322)*($C14=Substation_Info!$C$5:$C$322),0),MATCH(F$4,Substation_Info!$AT$4:$BB$4,0))</f>
        <v>0</v>
      </c>
      <c r="G14" cm="1">
        <f t="array" ref="G14">INDEX(Substation_Info!$AT$5:$BB$322,MATCH(1,($B14=Substation_Info!$B$5:$B$322)*($C14=Substation_Info!$C$5:$C$322),0),MATCH(G$4,Substation_Info!$AT$4:$BB$4,0))</f>
        <v>0</v>
      </c>
      <c r="H14" cm="1">
        <f t="array" ref="H14">INDEX(Substation_Info!$AT$5:$BB$322,MATCH(1,($B14=Substation_Info!$B$5:$B$322)*($C14=Substation_Info!$C$5:$C$322),0),MATCH(H$4,Substation_Info!$AT$4:$BB$4,0))</f>
        <v>0</v>
      </c>
      <c r="I14" cm="1">
        <f t="array" ref="I14">INDEX(Substation_Info!$AT$5:$BB$322,MATCH(1,($B14=Substation_Info!$B$5:$B$322)*($C14=Substation_Info!$C$5:$C$322),0),MATCH(I$4,Substation_Info!$AT$4:$BB$4,0))</f>
        <v>0</v>
      </c>
      <c r="J14" cm="1">
        <f t="array" ref="J14">INDEX(Substation_Info!$AT$5:$BB$322,MATCH(1,($B14=Substation_Info!$B$5:$B$322)*($C14=Substation_Info!$C$5:$C$322),0),MATCH(J$4,Substation_Info!$AT$4:$BB$4,0))</f>
        <v>0</v>
      </c>
      <c r="L14">
        <f>SUMIFS(Grid_GenerationQueue!T$5:T$550,Grid_GenerationQueue!$AJ$5:$AJ$550,$B14,Grid_GenerationQueue!$AK$5:$AK$550,$C14)+SUMIFS(Grid_GenerationQueue!T$5:T$550,Grid_GenerationQueue!$AM$5:$AM$550,$B14,Grid_GenerationQueue!$AN$5:$AN$550,$C14)</f>
        <v>0</v>
      </c>
      <c r="M14">
        <f>SUMIFS(Grid_GenerationQueue!U$5:U$550,Grid_GenerationQueue!$AJ$5:$AJ$550,$B14,Grid_GenerationQueue!$AK$5:$AK$550,$C14)+SUMIFS(Grid_GenerationQueue!U$5:U$550,Grid_GenerationQueue!$AM$5:$AM$550,$B14,Grid_GenerationQueue!$AN$5:$AN$550,$C14)</f>
        <v>0</v>
      </c>
      <c r="N14">
        <f>SUMIFS(Grid_GenerationQueue!V$5:V$550,Grid_GenerationQueue!$AJ$5:$AJ$550,$B14,Grid_GenerationQueue!$AK$5:$AK$550,$C14)+SUMIFS(Grid_GenerationQueue!V$5:V$550,Grid_GenerationQueue!$AM$5:$AM$550,$B14,Grid_GenerationQueue!$AN$5:$AN$550,$C14)</f>
        <v>0</v>
      </c>
      <c r="O14">
        <f>SUMIFS(Grid_GenerationQueue!W$5:W$550,Grid_GenerationQueue!$AJ$5:$AJ$550,$B14,Grid_GenerationQueue!$AK$5:$AK$550,$C14)+SUMIFS(Grid_GenerationQueue!W$5:W$550,Grid_GenerationQueue!$AM$5:$AM$550,$B14,Grid_GenerationQueue!$AN$5:$AN$550,$C14)</f>
        <v>0</v>
      </c>
      <c r="P14">
        <f>SUMIFS(Grid_GenerationQueue!X$5:X$550,Grid_GenerationQueue!$AJ$5:$AJ$550,$B14,Grid_GenerationQueue!$AK$5:$AK$550,$C14)+SUMIFS(Grid_GenerationQueue!X$5:X$550,Grid_GenerationQueue!$AM$5:$AM$550,$B14,Grid_GenerationQueue!$AN$5:$AN$550,$C14)</f>
        <v>0</v>
      </c>
      <c r="Q14">
        <f>SUMIFS(Grid_GenerationQueue!Y$5:Y$550,Grid_GenerationQueue!$AJ$5:$AJ$550,$B14,Grid_GenerationQueue!$AK$5:$AK$550,$C14)+SUMIFS(Grid_GenerationQueue!Y$5:Y$550,Grid_GenerationQueue!$AM$5:$AM$550,$B14,Grid_GenerationQueue!$AN$5:$AN$550,$C14)</f>
        <v>0</v>
      </c>
      <c r="R14">
        <f>SUMIFS(Grid_GenerationQueue!Z$5:Z$550,Grid_GenerationQueue!$AJ$5:$AJ$550,$B14,Grid_GenerationQueue!$AK$5:$AK$550,$C14)+SUMIFS(Grid_GenerationQueue!Z$5:Z$550,Grid_GenerationQueue!$AM$5:$AM$550,$B14,Grid_GenerationQueue!$AN$5:$AN$550,$C14)</f>
        <v>0</v>
      </c>
      <c r="S14">
        <f>SUMIFS(Grid_GenerationQueue!AA$5:AA$550,Grid_GenerationQueue!$AJ$5:$AJ$550,$B14,Grid_GenerationQueue!$AK$5:$AK$550,$C14)+SUMIFS(Grid_GenerationQueue!AA$5:AA$550,Grid_GenerationQueue!$AM$5:$AM$550,$B14,Grid_GenerationQueue!$AN$5:$AN$550,$C14)</f>
        <v>0</v>
      </c>
      <c r="T14">
        <f>SUMIFS(Grid_GenerationQueue!AB$5:AB$550,Grid_GenerationQueue!$AJ$5:$AJ$550,$B14,Grid_GenerationQueue!$AK$5:$AK$550,$C14)+SUMIFS(Grid_GenerationQueue!AB$5:AB$550,Grid_GenerationQueue!$AM$5:$AM$550,$B14,Grid_GenerationQueue!$AN$5:$AN$550,$C14)</f>
        <v>0</v>
      </c>
      <c r="U14">
        <f>SUMIFS(Grid_GenerationQueue!AC$5:AC$550,Grid_GenerationQueue!$AJ$5:$AJ$550,$B14,Grid_GenerationQueue!$AK$5:$AK$550,$C14)+SUMIFS(Grid_GenerationQueue!AC$5:AC$550,Grid_GenerationQueue!$AM$5:$AM$550,$B14,Grid_GenerationQueue!$AN$5:$AN$550,$C14)</f>
        <v>0</v>
      </c>
      <c r="V14">
        <f>SUMIFS(Grid_GenerationQueue!AD$5:AD$550,Grid_GenerationQueue!$AJ$5:$AJ$550,$B14,Grid_GenerationQueue!$AK$5:$AK$550,$C14)+SUMIFS(Grid_GenerationQueue!AD$5:AD$550,Grid_GenerationQueue!$AM$5:$AM$550,$B14,Grid_GenerationQueue!$AN$5:$AN$550,$C14)</f>
        <v>0</v>
      </c>
      <c r="X14">
        <f>SUMIFS(Grid_GenerationQueue!T$5:T$550,Grid_GenerationQueue!$AJ$5:$AJ$550,$B14,Grid_GenerationQueue!$AK$5:$AK$550,$C14,Grid_GenerationQueue!$AW$5:$AW$550,$Y$3)+SUMIFS(Grid_GenerationQueue!T$5:T$550,Grid_GenerationQueue!$AM$5:$AM$550,$B14,Grid_GenerationQueue!$AN$5:$AN$550,$C14,Grid_GenerationQueue!$AW$5:$AW$550,$Y$3)</f>
        <v>0</v>
      </c>
      <c r="Y14">
        <f>SUMIFS(Grid_GenerationQueue!U$5:U$550,Grid_GenerationQueue!$AJ$5:$AJ$550,$B14,Grid_GenerationQueue!$AK$5:$AK$550,$C14,Grid_GenerationQueue!$AW$5:$AW$550,$Y$3)+SUMIFS(Grid_GenerationQueue!U$5:U$550,Grid_GenerationQueue!$AM$5:$AM$550,$B14,Grid_GenerationQueue!$AN$5:$AN$550,$C14,Grid_GenerationQueue!$AW$5:$AW$550,$Y$3)</f>
        <v>0</v>
      </c>
      <c r="Z14">
        <f>SUMIFS(Grid_GenerationQueue!V$5:V$550,Grid_GenerationQueue!$AJ$5:$AJ$550,$B14,Grid_GenerationQueue!$AK$5:$AK$550,$C14,Grid_GenerationQueue!$AW$5:$AW$550,$Y$3)+SUMIFS(Grid_GenerationQueue!V$5:V$550,Grid_GenerationQueue!$AM$5:$AM$550,$B14,Grid_GenerationQueue!$AN$5:$AN$550,$C14,Grid_GenerationQueue!$AW$5:$AW$550,$Y$3)</f>
        <v>0</v>
      </c>
      <c r="AA14">
        <f>SUMIFS(Grid_GenerationQueue!W$5:W$550,Grid_GenerationQueue!$AJ$5:$AJ$550,$B14,Grid_GenerationQueue!$AK$5:$AK$550,$C14,Grid_GenerationQueue!$AW$5:$AW$550,$Y$3)+SUMIFS(Grid_GenerationQueue!W$5:W$550,Grid_GenerationQueue!$AM$5:$AM$550,$B14,Grid_GenerationQueue!$AN$5:$AN$550,$C14,Grid_GenerationQueue!$AW$5:$AW$550,$Y$3)</f>
        <v>0</v>
      </c>
      <c r="AB14">
        <f>SUMIFS(Grid_GenerationQueue!X$5:X$550,Grid_GenerationQueue!$AJ$5:$AJ$550,$B14,Grid_GenerationQueue!$AK$5:$AK$550,$C14,Grid_GenerationQueue!$AW$5:$AW$550,$Y$3)+SUMIFS(Grid_GenerationQueue!X$5:X$550,Grid_GenerationQueue!$AM$5:$AM$550,$B14,Grid_GenerationQueue!$AN$5:$AN$550,$C14,Grid_GenerationQueue!$AW$5:$AW$550,$Y$3)</f>
        <v>0</v>
      </c>
      <c r="AC14">
        <f>SUMIFS(Grid_GenerationQueue!Y$5:Y$550,Grid_GenerationQueue!$AJ$5:$AJ$550,$B14,Grid_GenerationQueue!$AK$5:$AK$550,$C14,Grid_GenerationQueue!$AW$5:$AW$550,$Y$3)+SUMIFS(Grid_GenerationQueue!Y$5:Y$550,Grid_GenerationQueue!$AM$5:$AM$550,$B14,Grid_GenerationQueue!$AN$5:$AN$550,$C14,Grid_GenerationQueue!$AW$5:$AW$550,$Y$3)</f>
        <v>0</v>
      </c>
      <c r="AD14">
        <f>SUMIFS(Grid_GenerationQueue!Z$5:Z$550,Grid_GenerationQueue!$AJ$5:$AJ$550,$B14,Grid_GenerationQueue!$AK$5:$AK$550,$C14,Grid_GenerationQueue!$AW$5:$AW$550,$Y$3)+SUMIFS(Grid_GenerationQueue!Z$5:Z$550,Grid_GenerationQueue!$AM$5:$AM$550,$B14,Grid_GenerationQueue!$AN$5:$AN$550,$C14,Grid_GenerationQueue!$AW$5:$AW$550,$Y$3)</f>
        <v>0</v>
      </c>
      <c r="AE14">
        <f>SUMIFS(Grid_GenerationQueue!AA$5:AA$550,Grid_GenerationQueue!$AJ$5:$AJ$550,$B14,Grid_GenerationQueue!$AK$5:$AK$550,$C14,Grid_GenerationQueue!$AW$5:$AW$550,$Y$3)+SUMIFS(Grid_GenerationQueue!AA$5:AA$550,Grid_GenerationQueue!$AM$5:$AM$550,$B14,Grid_GenerationQueue!$AN$5:$AN$550,$C14,Grid_GenerationQueue!$AW$5:$AW$550,$Y$3)</f>
        <v>0</v>
      </c>
      <c r="AF14">
        <f>SUMIFS(Grid_GenerationQueue!AB$5:AB$550,Grid_GenerationQueue!$AJ$5:$AJ$550,$B14,Grid_GenerationQueue!$AK$5:$AK$550,$C14,Grid_GenerationQueue!$AW$5:$AW$550,$Y$3)+SUMIFS(Grid_GenerationQueue!AB$5:AB$550,Grid_GenerationQueue!$AM$5:$AM$550,$B14,Grid_GenerationQueue!$AN$5:$AN$550,$C14,Grid_GenerationQueue!$AW$5:$AW$550,$Y$3)</f>
        <v>0</v>
      </c>
      <c r="AG14">
        <f>SUMIFS(Grid_GenerationQueue!AC$5:AC$550,Grid_GenerationQueue!$AJ$5:$AJ$550,$B14,Grid_GenerationQueue!$AK$5:$AK$550,$C14,Grid_GenerationQueue!$AW$5:$AW$550,$Y$3)+SUMIFS(Grid_GenerationQueue!AC$5:AC$550,Grid_GenerationQueue!$AM$5:$AM$550,$B14,Grid_GenerationQueue!$AN$5:$AN$550,$C14,Grid_GenerationQueue!$AW$5:$AW$550,$Y$3)</f>
        <v>0</v>
      </c>
      <c r="AH14">
        <f>SUMIFS(Grid_GenerationQueue!AD$5:AD$550,Grid_GenerationQueue!$AJ$5:$AJ$550,$B14,Grid_GenerationQueue!$AK$5:$AK$550,$C14,Grid_GenerationQueue!$AW$5:$AW$550,$Y$3)+SUMIFS(Grid_GenerationQueue!AD$5:AD$550,Grid_GenerationQueue!$AM$5:$AM$550,$B14,Grid_GenerationQueue!$AN$5:$AN$550,$C14,Grid_GenerationQueue!$AW$5:$AW$550,$Y$3)</f>
        <v>0</v>
      </c>
      <c r="AJ14">
        <f>X14+SUMIFS(Grid_GenerationQueue!T$5:T$550,Grid_GenerationQueue!$AJ$5:$AJ$550,$B14,Grid_GenerationQueue!$AK$5:$AK$550,$C14,Grid_GenerationQueue!$AW$5:$AW$550,"&lt;&gt;"&amp;$Y$3,Grid_GenerationQueue!$AU$5:$AU$550,$AK$3)+SUMIFS(Grid_GenerationQueue!T$5:T$550,Grid_GenerationQueue!$AM$5:$AM$550,$B14,Grid_GenerationQueue!$AN$5:$AN$550,$C14,Grid_GenerationQueue!$AW$5:$AW$550,"&lt;&gt;"&amp;$Y$3,Grid_GenerationQueue!$AU$5:$AU$550,$AK$3)</f>
        <v>0</v>
      </c>
      <c r="AK14">
        <f>Y14+SUMIFS(Grid_GenerationQueue!U$5:U$550,Grid_GenerationQueue!$AJ$5:$AJ$550,$B14,Grid_GenerationQueue!$AK$5:$AK$550,$C14,Grid_GenerationQueue!$AW$5:$AW$550,"&lt;&gt;"&amp;$Y$3,Grid_GenerationQueue!$AU$5:$AU$550,$AK$3)+SUMIFS(Grid_GenerationQueue!U$5:U$550,Grid_GenerationQueue!$AM$5:$AM$550,$B14,Grid_GenerationQueue!$AN$5:$AN$550,$C14,Grid_GenerationQueue!$AW$5:$AW$550,"&lt;&gt;"&amp;$Y$3,Grid_GenerationQueue!$AU$5:$AU$550,$AK$3)</f>
        <v>0</v>
      </c>
      <c r="AL14">
        <f>Z14+SUMIFS(Grid_GenerationQueue!V$5:V$550,Grid_GenerationQueue!$AJ$5:$AJ$550,$B14,Grid_GenerationQueue!$AK$5:$AK$550,$C14,Grid_GenerationQueue!$AW$5:$AW$550,"&lt;&gt;"&amp;$Y$3,Grid_GenerationQueue!$AU$5:$AU$550,$AK$3)+SUMIFS(Grid_GenerationQueue!V$5:V$550,Grid_GenerationQueue!$AM$5:$AM$550,$B14,Grid_GenerationQueue!$AN$5:$AN$550,$C14,Grid_GenerationQueue!$AW$5:$AW$550,"&lt;&gt;"&amp;$Y$3,Grid_GenerationQueue!$AU$5:$AU$550,$AK$3)</f>
        <v>0</v>
      </c>
      <c r="AM14">
        <f>AA14+SUMIFS(Grid_GenerationQueue!W$5:W$550,Grid_GenerationQueue!$AJ$5:$AJ$550,$B14,Grid_GenerationQueue!$AK$5:$AK$550,$C14,Grid_GenerationQueue!$AW$5:$AW$550,"&lt;&gt;"&amp;$Y$3,Grid_GenerationQueue!$AU$5:$AU$550,$AK$3)+SUMIFS(Grid_GenerationQueue!W$5:W$550,Grid_GenerationQueue!$AM$5:$AM$550,$B14,Grid_GenerationQueue!$AN$5:$AN$550,$C14,Grid_GenerationQueue!$AW$5:$AW$550,"&lt;&gt;"&amp;$Y$3,Grid_GenerationQueue!$AU$5:$AU$550,$AK$3)</f>
        <v>0</v>
      </c>
      <c r="AN14">
        <f>AB14+SUMIFS(Grid_GenerationQueue!X$5:X$550,Grid_GenerationQueue!$AJ$5:$AJ$550,$B14,Grid_GenerationQueue!$AK$5:$AK$550,$C14,Grid_GenerationQueue!$AW$5:$AW$550,"&lt;&gt;"&amp;$Y$3,Grid_GenerationQueue!$AU$5:$AU$550,$AK$3)+SUMIFS(Grid_GenerationQueue!X$5:X$550,Grid_GenerationQueue!$AM$5:$AM$550,$B14,Grid_GenerationQueue!$AN$5:$AN$550,$C14,Grid_GenerationQueue!$AW$5:$AW$550,"&lt;&gt;"&amp;$Y$3,Grid_GenerationQueue!$AU$5:$AU$550,$AK$3)</f>
        <v>0</v>
      </c>
      <c r="AO14">
        <f>AC14+SUMIFS(Grid_GenerationQueue!Y$5:Y$550,Grid_GenerationQueue!$AJ$5:$AJ$550,$B14,Grid_GenerationQueue!$AK$5:$AK$550,$C14,Grid_GenerationQueue!$AW$5:$AW$550,"&lt;&gt;"&amp;$Y$3,Grid_GenerationQueue!$AU$5:$AU$550,$AK$3)+SUMIFS(Grid_GenerationQueue!Y$5:Y$550,Grid_GenerationQueue!$AM$5:$AM$550,$B14,Grid_GenerationQueue!$AN$5:$AN$550,$C14,Grid_GenerationQueue!$AW$5:$AW$550,"&lt;&gt;"&amp;$Y$3,Grid_GenerationQueue!$AU$5:$AU$550,$AK$3)</f>
        <v>0</v>
      </c>
      <c r="AP14">
        <f>AD14+SUMIFS(Grid_GenerationQueue!Z$5:Z$550,Grid_GenerationQueue!$AJ$5:$AJ$550,$B14,Grid_GenerationQueue!$AK$5:$AK$550,$C14,Grid_GenerationQueue!$AW$5:$AW$550,"&lt;&gt;"&amp;$Y$3,Grid_GenerationQueue!$AU$5:$AU$550,$AK$3)+SUMIFS(Grid_GenerationQueue!Z$5:Z$550,Grid_GenerationQueue!$AM$5:$AM$550,$B14,Grid_GenerationQueue!$AN$5:$AN$550,$C14,Grid_GenerationQueue!$AW$5:$AW$550,"&lt;&gt;"&amp;$Y$3,Grid_GenerationQueue!$AU$5:$AU$550,$AK$3)</f>
        <v>0</v>
      </c>
      <c r="AQ14">
        <f>AE14+SUMIFS(Grid_GenerationQueue!AA$5:AA$550,Grid_GenerationQueue!$AJ$5:$AJ$550,$B14,Grid_GenerationQueue!$AK$5:$AK$550,$C14,Grid_GenerationQueue!$AW$5:$AW$550,"&lt;&gt;"&amp;$Y$3,Grid_GenerationQueue!$AU$5:$AU$550,$AK$3)+SUMIFS(Grid_GenerationQueue!AA$5:AA$550,Grid_GenerationQueue!$AM$5:$AM$550,$B14,Grid_GenerationQueue!$AN$5:$AN$550,$C14,Grid_GenerationQueue!$AW$5:$AW$550,"&lt;&gt;"&amp;$Y$3,Grid_GenerationQueue!$AU$5:$AU$550,$AK$3)</f>
        <v>0</v>
      </c>
      <c r="AR14">
        <f>AF14+SUMIFS(Grid_GenerationQueue!AB$5:AB$550,Grid_GenerationQueue!$AJ$5:$AJ$550,$B14,Grid_GenerationQueue!$AK$5:$AK$550,$C14,Grid_GenerationQueue!$AW$5:$AW$550,"&lt;&gt;"&amp;$Y$3,Grid_GenerationQueue!$AU$5:$AU$550,$AK$3)+SUMIFS(Grid_GenerationQueue!AB$5:AB$550,Grid_GenerationQueue!$AM$5:$AM$550,$B14,Grid_GenerationQueue!$AN$5:$AN$550,$C14,Grid_GenerationQueue!$AW$5:$AW$550,"&lt;&gt;"&amp;$Y$3,Grid_GenerationQueue!$AU$5:$AU$550,$AK$3)</f>
        <v>0</v>
      </c>
      <c r="AS14">
        <f>AG14+SUMIFS(Grid_GenerationQueue!AC$5:AC$550,Grid_GenerationQueue!$AJ$5:$AJ$550,$B14,Grid_GenerationQueue!$AK$5:$AK$550,$C14,Grid_GenerationQueue!$AW$5:$AW$550,"&lt;&gt;"&amp;$Y$3,Grid_GenerationQueue!$AU$5:$AU$550,$AK$3)+SUMIFS(Grid_GenerationQueue!AC$5:AC$550,Grid_GenerationQueue!$AM$5:$AM$550,$B14,Grid_GenerationQueue!$AN$5:$AN$550,$C14,Grid_GenerationQueue!$AW$5:$AW$550,"&lt;&gt;"&amp;$Y$3,Grid_GenerationQueue!$AU$5:$AU$550,$AK$3)</f>
        <v>0</v>
      </c>
      <c r="AT14">
        <f>AH14+SUMIFS(Grid_GenerationQueue!AD$5:AD$550,Grid_GenerationQueue!$AJ$5:$AJ$550,$B14,Grid_GenerationQueue!$AK$5:$AK$550,$C14,Grid_GenerationQueue!$AW$5:$AW$550,"&lt;&gt;"&amp;$Y$3,Grid_GenerationQueue!$AU$5:$AU$550,$AK$3)+SUMIFS(Grid_GenerationQueue!AD$5:AD$550,Grid_GenerationQueue!$AM$5:$AM$550,$B14,Grid_GenerationQueue!$AN$5:$AN$550,$C14,Grid_GenerationQueue!$AW$5:$AW$550,"&lt;&gt;"&amp;$Y$3,Grid_GenerationQueue!$AU$5:$AU$550,$AK$3)</f>
        <v>0</v>
      </c>
      <c r="AV14">
        <v>0</v>
      </c>
      <c r="AW14">
        <v>0</v>
      </c>
      <c r="AX14">
        <v>0</v>
      </c>
      <c r="AY14">
        <v>0</v>
      </c>
      <c r="AZ14">
        <v>0</v>
      </c>
      <c r="BB14">
        <f t="shared" si="0"/>
        <v>0</v>
      </c>
      <c r="BC14">
        <f t="shared" si="1"/>
        <v>0</v>
      </c>
      <c r="BD14">
        <f t="shared" si="2"/>
        <v>0</v>
      </c>
      <c r="BE14">
        <f t="shared" si="3"/>
        <v>0</v>
      </c>
      <c r="BF14">
        <f t="shared" si="4"/>
        <v>0</v>
      </c>
      <c r="BG14">
        <f t="shared" si="5"/>
        <v>0</v>
      </c>
      <c r="BH14">
        <f t="shared" si="6"/>
        <v>0</v>
      </c>
      <c r="BI14">
        <f t="shared" si="7"/>
        <v>0</v>
      </c>
      <c r="BJ14">
        <f t="shared" si="8"/>
        <v>0</v>
      </c>
      <c r="BK14">
        <f t="shared" si="9"/>
        <v>0</v>
      </c>
      <c r="BL14">
        <f t="shared" si="10"/>
        <v>0</v>
      </c>
      <c r="BN14">
        <f t="shared" si="11"/>
        <v>0</v>
      </c>
      <c r="BO14">
        <f t="shared" si="12"/>
        <v>0</v>
      </c>
      <c r="BP14">
        <f t="shared" si="13"/>
        <v>0</v>
      </c>
      <c r="BQ14">
        <f t="shared" si="14"/>
        <v>0</v>
      </c>
      <c r="BR14">
        <f t="shared" si="15"/>
        <v>0</v>
      </c>
      <c r="BS14">
        <f t="shared" si="16"/>
        <v>0</v>
      </c>
      <c r="BT14">
        <f t="shared" si="17"/>
        <v>0</v>
      </c>
      <c r="BU14">
        <f t="shared" si="18"/>
        <v>0</v>
      </c>
      <c r="BV14">
        <f t="shared" si="19"/>
        <v>0</v>
      </c>
      <c r="BW14">
        <f t="shared" si="20"/>
        <v>0</v>
      </c>
      <c r="BX14">
        <f t="shared" si="21"/>
        <v>0</v>
      </c>
      <c r="BZ14">
        <f t="shared" si="22"/>
        <v>0</v>
      </c>
      <c r="CA14">
        <f t="shared" si="23"/>
        <v>0</v>
      </c>
      <c r="CB14">
        <f t="shared" si="24"/>
        <v>0</v>
      </c>
      <c r="CC14">
        <f t="shared" si="25"/>
        <v>0</v>
      </c>
      <c r="CD14">
        <f t="shared" si="26"/>
        <v>0</v>
      </c>
      <c r="CE14">
        <f t="shared" si="27"/>
        <v>0</v>
      </c>
      <c r="CF14">
        <f t="shared" si="28"/>
        <v>0</v>
      </c>
      <c r="CG14">
        <f t="shared" si="29"/>
        <v>0</v>
      </c>
      <c r="CH14">
        <f t="shared" si="30"/>
        <v>0</v>
      </c>
      <c r="CI14">
        <f t="shared" si="31"/>
        <v>0</v>
      </c>
      <c r="CJ14">
        <f t="shared" si="32"/>
        <v>0</v>
      </c>
    </row>
    <row r="15" spans="1:88" x14ac:dyDescent="0.35">
      <c r="A15" t="str">
        <f>Substation_Info!A15</f>
        <v xml:space="preserve">SCE Metro Study Area </v>
      </c>
      <c r="B15" t="str">
        <f>Substation_Info!B15</f>
        <v>Barre</v>
      </c>
      <c r="C15">
        <f>Substation_Info!C15</f>
        <v>230</v>
      </c>
      <c r="D15" t="str" cm="1">
        <f t="array" ref="D15">INDEX(Substation_Info!$AT$5:$BB$322,MATCH(1,($B15=Substation_Info!$B$5:$B$322)*($C15=Substation_Info!$C$5:$C$322),0),MATCH(D$4,Substation_Info!$AT$4:$BB$4,0))</f>
        <v>Greater_LA_Li_Battery</v>
      </c>
      <c r="E15" t="str" cm="1">
        <f t="array" ref="E15">INDEX(Substation_Info!$AT$5:$BB$322,MATCH(1,($B15=Substation_Info!$B$5:$B$322)*($C15=Substation_Info!$C$5:$C$322),0),MATCH(E$4,Substation_Info!$AT$4:$BB$4,0))</f>
        <v>Greater_LA_Solar</v>
      </c>
      <c r="F15" cm="1">
        <f t="array" ref="F15">INDEX(Substation_Info!$AT$5:$BB$322,MATCH(1,($B15=Substation_Info!$B$5:$B$322)*($C15=Substation_Info!$C$5:$C$322),0),MATCH(F$4,Substation_Info!$AT$4:$BB$4,0))</f>
        <v>0</v>
      </c>
      <c r="G15" cm="1">
        <f t="array" ref="G15">INDEX(Substation_Info!$AT$5:$BB$322,MATCH(1,($B15=Substation_Info!$B$5:$B$322)*($C15=Substation_Info!$C$5:$C$322),0),MATCH(G$4,Substation_Info!$AT$4:$BB$4,0))</f>
        <v>0</v>
      </c>
      <c r="H15" cm="1">
        <f t="array" ref="H15">INDEX(Substation_Info!$AT$5:$BB$322,MATCH(1,($B15=Substation_Info!$B$5:$B$322)*($C15=Substation_Info!$C$5:$C$322),0),MATCH(H$4,Substation_Info!$AT$4:$BB$4,0))</f>
        <v>0</v>
      </c>
      <c r="I15" cm="1">
        <f t="array" ref="I15">INDEX(Substation_Info!$AT$5:$BB$322,MATCH(1,($B15=Substation_Info!$B$5:$B$322)*($C15=Substation_Info!$C$5:$C$322),0),MATCH(I$4,Substation_Info!$AT$4:$BB$4,0))</f>
        <v>0</v>
      </c>
      <c r="J15" cm="1">
        <f t="array" ref="J15">INDEX(Substation_Info!$AT$5:$BB$322,MATCH(1,($B15=Substation_Info!$B$5:$B$322)*($C15=Substation_Info!$C$5:$C$322),0),MATCH(J$4,Substation_Info!$AT$4:$BB$4,0))</f>
        <v>0</v>
      </c>
      <c r="L15">
        <f>SUMIFS(Grid_GenerationQueue!T$5:T$550,Grid_GenerationQueue!$AJ$5:$AJ$550,$B15,Grid_GenerationQueue!$AK$5:$AK$550,$C15)+SUMIFS(Grid_GenerationQueue!T$5:T$550,Grid_GenerationQueue!$AM$5:$AM$550,$B15,Grid_GenerationQueue!$AN$5:$AN$550,$C15)</f>
        <v>0</v>
      </c>
      <c r="M15">
        <f>SUMIFS(Grid_GenerationQueue!U$5:U$550,Grid_GenerationQueue!$AJ$5:$AJ$550,$B15,Grid_GenerationQueue!$AK$5:$AK$550,$C15)+SUMIFS(Grid_GenerationQueue!U$5:U$550,Grid_GenerationQueue!$AM$5:$AM$550,$B15,Grid_GenerationQueue!$AN$5:$AN$550,$C15)</f>
        <v>0</v>
      </c>
      <c r="N15">
        <f>SUMIFS(Grid_GenerationQueue!V$5:V$550,Grid_GenerationQueue!$AJ$5:$AJ$550,$B15,Grid_GenerationQueue!$AK$5:$AK$550,$C15)+SUMIFS(Grid_GenerationQueue!V$5:V$550,Grid_GenerationQueue!$AM$5:$AM$550,$B15,Grid_GenerationQueue!$AN$5:$AN$550,$C15)</f>
        <v>0</v>
      </c>
      <c r="O15">
        <f>SUMIFS(Grid_GenerationQueue!W$5:W$550,Grid_GenerationQueue!$AJ$5:$AJ$550,$B15,Grid_GenerationQueue!$AK$5:$AK$550,$C15)+SUMIFS(Grid_GenerationQueue!W$5:W$550,Grid_GenerationQueue!$AM$5:$AM$550,$B15,Grid_GenerationQueue!$AN$5:$AN$550,$C15)</f>
        <v>0</v>
      </c>
      <c r="P15">
        <f>SUMIFS(Grid_GenerationQueue!X$5:X$550,Grid_GenerationQueue!$AJ$5:$AJ$550,$B15,Grid_GenerationQueue!$AK$5:$AK$550,$C15)+SUMIFS(Grid_GenerationQueue!X$5:X$550,Grid_GenerationQueue!$AM$5:$AM$550,$B15,Grid_GenerationQueue!$AN$5:$AN$550,$C15)</f>
        <v>0</v>
      </c>
      <c r="Q15">
        <f>SUMIFS(Grid_GenerationQueue!Y$5:Y$550,Grid_GenerationQueue!$AJ$5:$AJ$550,$B15,Grid_GenerationQueue!$AK$5:$AK$550,$C15)+SUMIFS(Grid_GenerationQueue!Y$5:Y$550,Grid_GenerationQueue!$AM$5:$AM$550,$B15,Grid_GenerationQueue!$AN$5:$AN$550,$C15)</f>
        <v>0</v>
      </c>
      <c r="R15">
        <f>SUMIFS(Grid_GenerationQueue!Z$5:Z$550,Grid_GenerationQueue!$AJ$5:$AJ$550,$B15,Grid_GenerationQueue!$AK$5:$AK$550,$C15)+SUMIFS(Grid_GenerationQueue!Z$5:Z$550,Grid_GenerationQueue!$AM$5:$AM$550,$B15,Grid_GenerationQueue!$AN$5:$AN$550,$C15)</f>
        <v>0</v>
      </c>
      <c r="S15">
        <f>SUMIFS(Grid_GenerationQueue!AA$5:AA$550,Grid_GenerationQueue!$AJ$5:$AJ$550,$B15,Grid_GenerationQueue!$AK$5:$AK$550,$C15)+SUMIFS(Grid_GenerationQueue!AA$5:AA$550,Grid_GenerationQueue!$AM$5:$AM$550,$B15,Grid_GenerationQueue!$AN$5:$AN$550,$C15)</f>
        <v>0</v>
      </c>
      <c r="T15">
        <f>SUMIFS(Grid_GenerationQueue!AB$5:AB$550,Grid_GenerationQueue!$AJ$5:$AJ$550,$B15,Grid_GenerationQueue!$AK$5:$AK$550,$C15)+SUMIFS(Grid_GenerationQueue!AB$5:AB$550,Grid_GenerationQueue!$AM$5:$AM$550,$B15,Grid_GenerationQueue!$AN$5:$AN$550,$C15)</f>
        <v>0</v>
      </c>
      <c r="U15">
        <f>SUMIFS(Grid_GenerationQueue!AC$5:AC$550,Grid_GenerationQueue!$AJ$5:$AJ$550,$B15,Grid_GenerationQueue!$AK$5:$AK$550,$C15)+SUMIFS(Grid_GenerationQueue!AC$5:AC$550,Grid_GenerationQueue!$AM$5:$AM$550,$B15,Grid_GenerationQueue!$AN$5:$AN$550,$C15)</f>
        <v>0</v>
      </c>
      <c r="V15">
        <f>SUMIFS(Grid_GenerationQueue!AD$5:AD$550,Grid_GenerationQueue!$AJ$5:$AJ$550,$B15,Grid_GenerationQueue!$AK$5:$AK$550,$C15)+SUMIFS(Grid_GenerationQueue!AD$5:AD$550,Grid_GenerationQueue!$AM$5:$AM$550,$B15,Grid_GenerationQueue!$AN$5:$AN$550,$C15)</f>
        <v>0</v>
      </c>
      <c r="X15">
        <f>SUMIFS(Grid_GenerationQueue!T$5:T$550,Grid_GenerationQueue!$AJ$5:$AJ$550,$B15,Grid_GenerationQueue!$AK$5:$AK$550,$C15,Grid_GenerationQueue!$AW$5:$AW$550,$Y$3)+SUMIFS(Grid_GenerationQueue!T$5:T$550,Grid_GenerationQueue!$AM$5:$AM$550,$B15,Grid_GenerationQueue!$AN$5:$AN$550,$C15,Grid_GenerationQueue!$AW$5:$AW$550,$Y$3)</f>
        <v>0</v>
      </c>
      <c r="Y15">
        <f>SUMIFS(Grid_GenerationQueue!U$5:U$550,Grid_GenerationQueue!$AJ$5:$AJ$550,$B15,Grid_GenerationQueue!$AK$5:$AK$550,$C15,Grid_GenerationQueue!$AW$5:$AW$550,$Y$3)+SUMIFS(Grid_GenerationQueue!U$5:U$550,Grid_GenerationQueue!$AM$5:$AM$550,$B15,Grid_GenerationQueue!$AN$5:$AN$550,$C15,Grid_GenerationQueue!$AW$5:$AW$550,$Y$3)</f>
        <v>0</v>
      </c>
      <c r="Z15">
        <f>SUMIFS(Grid_GenerationQueue!V$5:V$550,Grid_GenerationQueue!$AJ$5:$AJ$550,$B15,Grid_GenerationQueue!$AK$5:$AK$550,$C15,Grid_GenerationQueue!$AW$5:$AW$550,$Y$3)+SUMIFS(Grid_GenerationQueue!V$5:V$550,Grid_GenerationQueue!$AM$5:$AM$550,$B15,Grid_GenerationQueue!$AN$5:$AN$550,$C15,Grid_GenerationQueue!$AW$5:$AW$550,$Y$3)</f>
        <v>0</v>
      </c>
      <c r="AA15">
        <f>SUMIFS(Grid_GenerationQueue!W$5:W$550,Grid_GenerationQueue!$AJ$5:$AJ$550,$B15,Grid_GenerationQueue!$AK$5:$AK$550,$C15,Grid_GenerationQueue!$AW$5:$AW$550,$Y$3)+SUMIFS(Grid_GenerationQueue!W$5:W$550,Grid_GenerationQueue!$AM$5:$AM$550,$B15,Grid_GenerationQueue!$AN$5:$AN$550,$C15,Grid_GenerationQueue!$AW$5:$AW$550,$Y$3)</f>
        <v>0</v>
      </c>
      <c r="AB15">
        <f>SUMIFS(Grid_GenerationQueue!X$5:X$550,Grid_GenerationQueue!$AJ$5:$AJ$550,$B15,Grid_GenerationQueue!$AK$5:$AK$550,$C15,Grid_GenerationQueue!$AW$5:$AW$550,$Y$3)+SUMIFS(Grid_GenerationQueue!X$5:X$550,Grid_GenerationQueue!$AM$5:$AM$550,$B15,Grid_GenerationQueue!$AN$5:$AN$550,$C15,Grid_GenerationQueue!$AW$5:$AW$550,$Y$3)</f>
        <v>0</v>
      </c>
      <c r="AC15">
        <f>SUMIFS(Grid_GenerationQueue!Y$5:Y$550,Grid_GenerationQueue!$AJ$5:$AJ$550,$B15,Grid_GenerationQueue!$AK$5:$AK$550,$C15,Grid_GenerationQueue!$AW$5:$AW$550,$Y$3)+SUMIFS(Grid_GenerationQueue!Y$5:Y$550,Grid_GenerationQueue!$AM$5:$AM$550,$B15,Grid_GenerationQueue!$AN$5:$AN$550,$C15,Grid_GenerationQueue!$AW$5:$AW$550,$Y$3)</f>
        <v>0</v>
      </c>
      <c r="AD15">
        <f>SUMIFS(Grid_GenerationQueue!Z$5:Z$550,Grid_GenerationQueue!$AJ$5:$AJ$550,$B15,Grid_GenerationQueue!$AK$5:$AK$550,$C15,Grid_GenerationQueue!$AW$5:$AW$550,$Y$3)+SUMIFS(Grid_GenerationQueue!Z$5:Z$550,Grid_GenerationQueue!$AM$5:$AM$550,$B15,Grid_GenerationQueue!$AN$5:$AN$550,$C15,Grid_GenerationQueue!$AW$5:$AW$550,$Y$3)</f>
        <v>0</v>
      </c>
      <c r="AE15">
        <f>SUMIFS(Grid_GenerationQueue!AA$5:AA$550,Grid_GenerationQueue!$AJ$5:$AJ$550,$B15,Grid_GenerationQueue!$AK$5:$AK$550,$C15,Grid_GenerationQueue!$AW$5:$AW$550,$Y$3)+SUMIFS(Grid_GenerationQueue!AA$5:AA$550,Grid_GenerationQueue!$AM$5:$AM$550,$B15,Grid_GenerationQueue!$AN$5:$AN$550,$C15,Grid_GenerationQueue!$AW$5:$AW$550,$Y$3)</f>
        <v>0</v>
      </c>
      <c r="AF15">
        <f>SUMIFS(Grid_GenerationQueue!AB$5:AB$550,Grid_GenerationQueue!$AJ$5:$AJ$550,$B15,Grid_GenerationQueue!$AK$5:$AK$550,$C15,Grid_GenerationQueue!$AW$5:$AW$550,$Y$3)+SUMIFS(Grid_GenerationQueue!AB$5:AB$550,Grid_GenerationQueue!$AM$5:$AM$550,$B15,Grid_GenerationQueue!$AN$5:$AN$550,$C15,Grid_GenerationQueue!$AW$5:$AW$550,$Y$3)</f>
        <v>0</v>
      </c>
      <c r="AG15">
        <f>SUMIFS(Grid_GenerationQueue!AC$5:AC$550,Grid_GenerationQueue!$AJ$5:$AJ$550,$B15,Grid_GenerationQueue!$AK$5:$AK$550,$C15,Grid_GenerationQueue!$AW$5:$AW$550,$Y$3)+SUMIFS(Grid_GenerationQueue!AC$5:AC$550,Grid_GenerationQueue!$AM$5:$AM$550,$B15,Grid_GenerationQueue!$AN$5:$AN$550,$C15,Grid_GenerationQueue!$AW$5:$AW$550,$Y$3)</f>
        <v>0</v>
      </c>
      <c r="AH15">
        <f>SUMIFS(Grid_GenerationQueue!AD$5:AD$550,Grid_GenerationQueue!$AJ$5:$AJ$550,$B15,Grid_GenerationQueue!$AK$5:$AK$550,$C15,Grid_GenerationQueue!$AW$5:$AW$550,$Y$3)+SUMIFS(Grid_GenerationQueue!AD$5:AD$550,Grid_GenerationQueue!$AM$5:$AM$550,$B15,Grid_GenerationQueue!$AN$5:$AN$550,$C15,Grid_GenerationQueue!$AW$5:$AW$550,$Y$3)</f>
        <v>0</v>
      </c>
      <c r="AJ15">
        <f>X15+SUMIFS(Grid_GenerationQueue!T$5:T$550,Grid_GenerationQueue!$AJ$5:$AJ$550,$B15,Grid_GenerationQueue!$AK$5:$AK$550,$C15,Grid_GenerationQueue!$AW$5:$AW$550,"&lt;&gt;"&amp;$Y$3,Grid_GenerationQueue!$AU$5:$AU$550,$AK$3)+SUMIFS(Grid_GenerationQueue!T$5:T$550,Grid_GenerationQueue!$AM$5:$AM$550,$B15,Grid_GenerationQueue!$AN$5:$AN$550,$C15,Grid_GenerationQueue!$AW$5:$AW$550,"&lt;&gt;"&amp;$Y$3,Grid_GenerationQueue!$AU$5:$AU$550,$AK$3)</f>
        <v>0</v>
      </c>
      <c r="AK15">
        <f>Y15+SUMIFS(Grid_GenerationQueue!U$5:U$550,Grid_GenerationQueue!$AJ$5:$AJ$550,$B15,Grid_GenerationQueue!$AK$5:$AK$550,$C15,Grid_GenerationQueue!$AW$5:$AW$550,"&lt;&gt;"&amp;$Y$3,Grid_GenerationQueue!$AU$5:$AU$550,$AK$3)+SUMIFS(Grid_GenerationQueue!U$5:U$550,Grid_GenerationQueue!$AM$5:$AM$550,$B15,Grid_GenerationQueue!$AN$5:$AN$550,$C15,Grid_GenerationQueue!$AW$5:$AW$550,"&lt;&gt;"&amp;$Y$3,Grid_GenerationQueue!$AU$5:$AU$550,$AK$3)</f>
        <v>0</v>
      </c>
      <c r="AL15">
        <f>Z15+SUMIFS(Grid_GenerationQueue!V$5:V$550,Grid_GenerationQueue!$AJ$5:$AJ$550,$B15,Grid_GenerationQueue!$AK$5:$AK$550,$C15,Grid_GenerationQueue!$AW$5:$AW$550,"&lt;&gt;"&amp;$Y$3,Grid_GenerationQueue!$AU$5:$AU$550,$AK$3)+SUMIFS(Grid_GenerationQueue!V$5:V$550,Grid_GenerationQueue!$AM$5:$AM$550,$B15,Grid_GenerationQueue!$AN$5:$AN$550,$C15,Grid_GenerationQueue!$AW$5:$AW$550,"&lt;&gt;"&amp;$Y$3,Grid_GenerationQueue!$AU$5:$AU$550,$AK$3)</f>
        <v>0</v>
      </c>
      <c r="AM15">
        <f>AA15+SUMIFS(Grid_GenerationQueue!W$5:W$550,Grid_GenerationQueue!$AJ$5:$AJ$550,$B15,Grid_GenerationQueue!$AK$5:$AK$550,$C15,Grid_GenerationQueue!$AW$5:$AW$550,"&lt;&gt;"&amp;$Y$3,Grid_GenerationQueue!$AU$5:$AU$550,$AK$3)+SUMIFS(Grid_GenerationQueue!W$5:W$550,Grid_GenerationQueue!$AM$5:$AM$550,$B15,Grid_GenerationQueue!$AN$5:$AN$550,$C15,Grid_GenerationQueue!$AW$5:$AW$550,"&lt;&gt;"&amp;$Y$3,Grid_GenerationQueue!$AU$5:$AU$550,$AK$3)</f>
        <v>0</v>
      </c>
      <c r="AN15">
        <f>AB15+SUMIFS(Grid_GenerationQueue!X$5:X$550,Grid_GenerationQueue!$AJ$5:$AJ$550,$B15,Grid_GenerationQueue!$AK$5:$AK$550,$C15,Grid_GenerationQueue!$AW$5:$AW$550,"&lt;&gt;"&amp;$Y$3,Grid_GenerationQueue!$AU$5:$AU$550,$AK$3)+SUMIFS(Grid_GenerationQueue!X$5:X$550,Grid_GenerationQueue!$AM$5:$AM$550,$B15,Grid_GenerationQueue!$AN$5:$AN$550,$C15,Grid_GenerationQueue!$AW$5:$AW$550,"&lt;&gt;"&amp;$Y$3,Grid_GenerationQueue!$AU$5:$AU$550,$AK$3)</f>
        <v>0</v>
      </c>
      <c r="AO15">
        <f>AC15+SUMIFS(Grid_GenerationQueue!Y$5:Y$550,Grid_GenerationQueue!$AJ$5:$AJ$550,$B15,Grid_GenerationQueue!$AK$5:$AK$550,$C15,Grid_GenerationQueue!$AW$5:$AW$550,"&lt;&gt;"&amp;$Y$3,Grid_GenerationQueue!$AU$5:$AU$550,$AK$3)+SUMIFS(Grid_GenerationQueue!Y$5:Y$550,Grid_GenerationQueue!$AM$5:$AM$550,$B15,Grid_GenerationQueue!$AN$5:$AN$550,$C15,Grid_GenerationQueue!$AW$5:$AW$550,"&lt;&gt;"&amp;$Y$3,Grid_GenerationQueue!$AU$5:$AU$550,$AK$3)</f>
        <v>0</v>
      </c>
      <c r="AP15">
        <f>AD15+SUMIFS(Grid_GenerationQueue!Z$5:Z$550,Grid_GenerationQueue!$AJ$5:$AJ$550,$B15,Grid_GenerationQueue!$AK$5:$AK$550,$C15,Grid_GenerationQueue!$AW$5:$AW$550,"&lt;&gt;"&amp;$Y$3,Grid_GenerationQueue!$AU$5:$AU$550,$AK$3)+SUMIFS(Grid_GenerationQueue!Z$5:Z$550,Grid_GenerationQueue!$AM$5:$AM$550,$B15,Grid_GenerationQueue!$AN$5:$AN$550,$C15,Grid_GenerationQueue!$AW$5:$AW$550,"&lt;&gt;"&amp;$Y$3,Grid_GenerationQueue!$AU$5:$AU$550,$AK$3)</f>
        <v>0</v>
      </c>
      <c r="AQ15">
        <f>AE15+SUMIFS(Grid_GenerationQueue!AA$5:AA$550,Grid_GenerationQueue!$AJ$5:$AJ$550,$B15,Grid_GenerationQueue!$AK$5:$AK$550,$C15,Grid_GenerationQueue!$AW$5:$AW$550,"&lt;&gt;"&amp;$Y$3,Grid_GenerationQueue!$AU$5:$AU$550,$AK$3)+SUMIFS(Grid_GenerationQueue!AA$5:AA$550,Grid_GenerationQueue!$AM$5:$AM$550,$B15,Grid_GenerationQueue!$AN$5:$AN$550,$C15,Grid_GenerationQueue!$AW$5:$AW$550,"&lt;&gt;"&amp;$Y$3,Grid_GenerationQueue!$AU$5:$AU$550,$AK$3)</f>
        <v>0</v>
      </c>
      <c r="AR15">
        <f>AF15+SUMIFS(Grid_GenerationQueue!AB$5:AB$550,Grid_GenerationQueue!$AJ$5:$AJ$550,$B15,Grid_GenerationQueue!$AK$5:$AK$550,$C15,Grid_GenerationQueue!$AW$5:$AW$550,"&lt;&gt;"&amp;$Y$3,Grid_GenerationQueue!$AU$5:$AU$550,$AK$3)+SUMIFS(Grid_GenerationQueue!AB$5:AB$550,Grid_GenerationQueue!$AM$5:$AM$550,$B15,Grid_GenerationQueue!$AN$5:$AN$550,$C15,Grid_GenerationQueue!$AW$5:$AW$550,"&lt;&gt;"&amp;$Y$3,Grid_GenerationQueue!$AU$5:$AU$550,$AK$3)</f>
        <v>0</v>
      </c>
      <c r="AS15">
        <f>AG15+SUMIFS(Grid_GenerationQueue!AC$5:AC$550,Grid_GenerationQueue!$AJ$5:$AJ$550,$B15,Grid_GenerationQueue!$AK$5:$AK$550,$C15,Grid_GenerationQueue!$AW$5:$AW$550,"&lt;&gt;"&amp;$Y$3,Grid_GenerationQueue!$AU$5:$AU$550,$AK$3)+SUMIFS(Grid_GenerationQueue!AC$5:AC$550,Grid_GenerationQueue!$AM$5:$AM$550,$B15,Grid_GenerationQueue!$AN$5:$AN$550,$C15,Grid_GenerationQueue!$AW$5:$AW$550,"&lt;&gt;"&amp;$Y$3,Grid_GenerationQueue!$AU$5:$AU$550,$AK$3)</f>
        <v>0</v>
      </c>
      <c r="AT15">
        <f>AH15+SUMIFS(Grid_GenerationQueue!AD$5:AD$550,Grid_GenerationQueue!$AJ$5:$AJ$550,$B15,Grid_GenerationQueue!$AK$5:$AK$550,$C15,Grid_GenerationQueue!$AW$5:$AW$550,"&lt;&gt;"&amp;$Y$3,Grid_GenerationQueue!$AU$5:$AU$550,$AK$3)+SUMIFS(Grid_GenerationQueue!AD$5:AD$550,Grid_GenerationQueue!$AM$5:$AM$550,$B15,Grid_GenerationQueue!$AN$5:$AN$550,$C15,Grid_GenerationQueue!$AW$5:$AW$550,"&lt;&gt;"&amp;$Y$3,Grid_GenerationQueue!$AU$5:$AU$550,$AK$3)</f>
        <v>0</v>
      </c>
      <c r="AV15">
        <v>0</v>
      </c>
      <c r="AW15">
        <v>0</v>
      </c>
      <c r="AX15">
        <v>0</v>
      </c>
      <c r="AY15">
        <v>0</v>
      </c>
      <c r="AZ15">
        <v>0</v>
      </c>
      <c r="BB15">
        <f t="shared" ref="BB15:BB78" si="33">L15-$AV15</f>
        <v>0</v>
      </c>
      <c r="BC15">
        <f t="shared" ref="BC15:BC78" si="34">BD15+BE15</f>
        <v>0</v>
      </c>
      <c r="BD15">
        <f t="shared" ref="BD15:BD78" si="35">N15-$AW15</f>
        <v>0</v>
      </c>
      <c r="BE15">
        <f t="shared" ref="BE15:BE78" si="36">O15-$AX15</f>
        <v>0</v>
      </c>
      <c r="BF15">
        <f t="shared" ref="BF15:BF78" si="37">P15</f>
        <v>0</v>
      </c>
      <c r="BG15">
        <f t="shared" ref="BG15:BG78" si="38">Q15</f>
        <v>0</v>
      </c>
      <c r="BH15">
        <f t="shared" ref="BH15:BH78" si="39">BI15+BJ15</f>
        <v>0</v>
      </c>
      <c r="BI15">
        <f t="shared" ref="BI15:BI78" si="40">S15-$AY15</f>
        <v>0</v>
      </c>
      <c r="BJ15">
        <f t="shared" ref="BJ15:BJ78" si="41">T15-$AZ15</f>
        <v>0</v>
      </c>
      <c r="BK15">
        <f t="shared" ref="BK15:BK78" si="42">U15</f>
        <v>0</v>
      </c>
      <c r="BL15">
        <f t="shared" ref="BL15:BL78" si="43">V15</f>
        <v>0</v>
      </c>
      <c r="BN15">
        <f t="shared" si="11"/>
        <v>0</v>
      </c>
      <c r="BO15">
        <f t="shared" si="12"/>
        <v>0</v>
      </c>
      <c r="BP15">
        <f t="shared" si="13"/>
        <v>0</v>
      </c>
      <c r="BQ15">
        <f t="shared" si="14"/>
        <v>0</v>
      </c>
      <c r="BR15">
        <f t="shared" si="15"/>
        <v>0</v>
      </c>
      <c r="BS15">
        <f t="shared" si="16"/>
        <v>0</v>
      </c>
      <c r="BT15">
        <f t="shared" si="17"/>
        <v>0</v>
      </c>
      <c r="BU15">
        <f t="shared" si="18"/>
        <v>0</v>
      </c>
      <c r="BV15">
        <f t="shared" si="19"/>
        <v>0</v>
      </c>
      <c r="BW15">
        <f t="shared" si="20"/>
        <v>0</v>
      </c>
      <c r="BX15">
        <f t="shared" si="21"/>
        <v>0</v>
      </c>
      <c r="BZ15">
        <f t="shared" si="22"/>
        <v>0</v>
      </c>
      <c r="CA15">
        <f t="shared" si="23"/>
        <v>0</v>
      </c>
      <c r="CB15">
        <f t="shared" si="24"/>
        <v>0</v>
      </c>
      <c r="CC15">
        <f t="shared" si="25"/>
        <v>0</v>
      </c>
      <c r="CD15">
        <f t="shared" si="26"/>
        <v>0</v>
      </c>
      <c r="CE15">
        <f t="shared" si="27"/>
        <v>0</v>
      </c>
      <c r="CF15">
        <f t="shared" si="28"/>
        <v>0</v>
      </c>
      <c r="CG15">
        <f t="shared" si="29"/>
        <v>0</v>
      </c>
      <c r="CH15">
        <f t="shared" si="30"/>
        <v>0</v>
      </c>
      <c r="CI15">
        <f t="shared" si="31"/>
        <v>0</v>
      </c>
      <c r="CJ15">
        <f t="shared" si="32"/>
        <v>0</v>
      </c>
    </row>
    <row r="16" spans="1:88" x14ac:dyDescent="0.35">
      <c r="A16" t="str">
        <f>Substation_Info!A16</f>
        <v>SDG&amp;E Study Area</v>
      </c>
      <c r="B16" t="str">
        <f>Substation_Info!B16</f>
        <v>Bay Boulevard</v>
      </c>
      <c r="C16">
        <f>Substation_Info!C16</f>
        <v>230</v>
      </c>
      <c r="D16" t="str" cm="1">
        <f t="array" ref="D16">INDEX(Substation_Info!$AT$5:$BB$322,MATCH(1,($B16=Substation_Info!$B$5:$B$322)*($C16=Substation_Info!$C$5:$C$322),0),MATCH(D$4,Substation_Info!$AT$4:$BB$4,0))</f>
        <v>San_Diego_Li_Battery</v>
      </c>
      <c r="E16" t="str" cm="1">
        <f t="array" ref="E16">INDEX(Substation_Info!$AT$5:$BB$322,MATCH(1,($B16=Substation_Info!$B$5:$B$322)*($C16=Substation_Info!$C$5:$C$322),0),MATCH(E$4,Substation_Info!$AT$4:$BB$4,0))</f>
        <v>San_Diego_Solar</v>
      </c>
      <c r="F16" cm="1">
        <f t="array" ref="F16">INDEX(Substation_Info!$AT$5:$BB$322,MATCH(1,($B16=Substation_Info!$B$5:$B$322)*($C16=Substation_Info!$C$5:$C$322),0),MATCH(F$4,Substation_Info!$AT$4:$BB$4,0))</f>
        <v>0</v>
      </c>
      <c r="G16" cm="1">
        <f t="array" ref="G16">INDEX(Substation_Info!$AT$5:$BB$322,MATCH(1,($B16=Substation_Info!$B$5:$B$322)*($C16=Substation_Info!$C$5:$C$322),0),MATCH(G$4,Substation_Info!$AT$4:$BB$4,0))</f>
        <v>0</v>
      </c>
      <c r="H16" cm="1">
        <f t="array" ref="H16">INDEX(Substation_Info!$AT$5:$BB$322,MATCH(1,($B16=Substation_Info!$B$5:$B$322)*($C16=Substation_Info!$C$5:$C$322),0),MATCH(H$4,Substation_Info!$AT$4:$BB$4,0))</f>
        <v>0</v>
      </c>
      <c r="I16" cm="1">
        <f t="array" ref="I16">INDEX(Substation_Info!$AT$5:$BB$322,MATCH(1,($B16=Substation_Info!$B$5:$B$322)*($C16=Substation_Info!$C$5:$C$322),0),MATCH(I$4,Substation_Info!$AT$4:$BB$4,0))</f>
        <v>0</v>
      </c>
      <c r="J16" cm="1">
        <f t="array" ref="J16">INDEX(Substation_Info!$AT$5:$BB$322,MATCH(1,($B16=Substation_Info!$B$5:$B$322)*($C16=Substation_Info!$C$5:$C$322),0),MATCH(J$4,Substation_Info!$AT$4:$BB$4,0))</f>
        <v>0</v>
      </c>
      <c r="L16">
        <f>SUMIFS(Grid_GenerationQueue!T$5:T$550,Grid_GenerationQueue!$AJ$5:$AJ$550,$B16,Grid_GenerationQueue!$AK$5:$AK$550,$C16)+SUMIFS(Grid_GenerationQueue!T$5:T$550,Grid_GenerationQueue!$AM$5:$AM$550,$B16,Grid_GenerationQueue!$AN$5:$AN$550,$C16)</f>
        <v>0</v>
      </c>
      <c r="M16">
        <f>SUMIFS(Grid_GenerationQueue!U$5:U$550,Grid_GenerationQueue!$AJ$5:$AJ$550,$B16,Grid_GenerationQueue!$AK$5:$AK$550,$C16)+SUMIFS(Grid_GenerationQueue!U$5:U$550,Grid_GenerationQueue!$AM$5:$AM$550,$B16,Grid_GenerationQueue!$AN$5:$AN$550,$C16)</f>
        <v>0</v>
      </c>
      <c r="N16">
        <f>SUMIFS(Grid_GenerationQueue!V$5:V$550,Grid_GenerationQueue!$AJ$5:$AJ$550,$B16,Grid_GenerationQueue!$AK$5:$AK$550,$C16)+SUMIFS(Grid_GenerationQueue!V$5:V$550,Grid_GenerationQueue!$AM$5:$AM$550,$B16,Grid_GenerationQueue!$AN$5:$AN$550,$C16)</f>
        <v>0</v>
      </c>
      <c r="O16">
        <f>SUMIFS(Grid_GenerationQueue!W$5:W$550,Grid_GenerationQueue!$AJ$5:$AJ$550,$B16,Grid_GenerationQueue!$AK$5:$AK$550,$C16)+SUMIFS(Grid_GenerationQueue!W$5:W$550,Grid_GenerationQueue!$AM$5:$AM$550,$B16,Grid_GenerationQueue!$AN$5:$AN$550,$C16)</f>
        <v>0</v>
      </c>
      <c r="P16">
        <f>SUMIFS(Grid_GenerationQueue!X$5:X$550,Grid_GenerationQueue!$AJ$5:$AJ$550,$B16,Grid_GenerationQueue!$AK$5:$AK$550,$C16)+SUMIFS(Grid_GenerationQueue!X$5:X$550,Grid_GenerationQueue!$AM$5:$AM$550,$B16,Grid_GenerationQueue!$AN$5:$AN$550,$C16)</f>
        <v>0</v>
      </c>
      <c r="Q16">
        <f>SUMIFS(Grid_GenerationQueue!Y$5:Y$550,Grid_GenerationQueue!$AJ$5:$AJ$550,$B16,Grid_GenerationQueue!$AK$5:$AK$550,$C16)+SUMIFS(Grid_GenerationQueue!Y$5:Y$550,Grid_GenerationQueue!$AM$5:$AM$550,$B16,Grid_GenerationQueue!$AN$5:$AN$550,$C16)</f>
        <v>0</v>
      </c>
      <c r="R16">
        <f>SUMIFS(Grid_GenerationQueue!Z$5:Z$550,Grid_GenerationQueue!$AJ$5:$AJ$550,$B16,Grid_GenerationQueue!$AK$5:$AK$550,$C16)+SUMIFS(Grid_GenerationQueue!Z$5:Z$550,Grid_GenerationQueue!$AM$5:$AM$550,$B16,Grid_GenerationQueue!$AN$5:$AN$550,$C16)</f>
        <v>0</v>
      </c>
      <c r="S16">
        <f>SUMIFS(Grid_GenerationQueue!AA$5:AA$550,Grid_GenerationQueue!$AJ$5:$AJ$550,$B16,Grid_GenerationQueue!$AK$5:$AK$550,$C16)+SUMIFS(Grid_GenerationQueue!AA$5:AA$550,Grid_GenerationQueue!$AM$5:$AM$550,$B16,Grid_GenerationQueue!$AN$5:$AN$550,$C16)</f>
        <v>0</v>
      </c>
      <c r="T16">
        <f>SUMIFS(Grid_GenerationQueue!AB$5:AB$550,Grid_GenerationQueue!$AJ$5:$AJ$550,$B16,Grid_GenerationQueue!$AK$5:$AK$550,$C16)+SUMIFS(Grid_GenerationQueue!AB$5:AB$550,Grid_GenerationQueue!$AM$5:$AM$550,$B16,Grid_GenerationQueue!$AN$5:$AN$550,$C16)</f>
        <v>0</v>
      </c>
      <c r="U16">
        <f>SUMIFS(Grid_GenerationQueue!AC$5:AC$550,Grid_GenerationQueue!$AJ$5:$AJ$550,$B16,Grid_GenerationQueue!$AK$5:$AK$550,$C16)+SUMIFS(Grid_GenerationQueue!AC$5:AC$550,Grid_GenerationQueue!$AM$5:$AM$550,$B16,Grid_GenerationQueue!$AN$5:$AN$550,$C16)</f>
        <v>0</v>
      </c>
      <c r="V16">
        <f>SUMIFS(Grid_GenerationQueue!AD$5:AD$550,Grid_GenerationQueue!$AJ$5:$AJ$550,$B16,Grid_GenerationQueue!$AK$5:$AK$550,$C16)+SUMIFS(Grid_GenerationQueue!AD$5:AD$550,Grid_GenerationQueue!$AM$5:$AM$550,$B16,Grid_GenerationQueue!$AN$5:$AN$550,$C16)</f>
        <v>0</v>
      </c>
      <c r="X16">
        <f>SUMIFS(Grid_GenerationQueue!T$5:T$550,Grid_GenerationQueue!$AJ$5:$AJ$550,$B16,Grid_GenerationQueue!$AK$5:$AK$550,$C16,Grid_GenerationQueue!$AW$5:$AW$550,$Y$3)+SUMIFS(Grid_GenerationQueue!T$5:T$550,Grid_GenerationQueue!$AM$5:$AM$550,$B16,Grid_GenerationQueue!$AN$5:$AN$550,$C16,Grid_GenerationQueue!$AW$5:$AW$550,$Y$3)</f>
        <v>0</v>
      </c>
      <c r="Y16">
        <f>SUMIFS(Grid_GenerationQueue!U$5:U$550,Grid_GenerationQueue!$AJ$5:$AJ$550,$B16,Grid_GenerationQueue!$AK$5:$AK$550,$C16,Grid_GenerationQueue!$AW$5:$AW$550,$Y$3)+SUMIFS(Grid_GenerationQueue!U$5:U$550,Grid_GenerationQueue!$AM$5:$AM$550,$B16,Grid_GenerationQueue!$AN$5:$AN$550,$C16,Grid_GenerationQueue!$AW$5:$AW$550,$Y$3)</f>
        <v>0</v>
      </c>
      <c r="Z16">
        <f>SUMIFS(Grid_GenerationQueue!V$5:V$550,Grid_GenerationQueue!$AJ$5:$AJ$550,$B16,Grid_GenerationQueue!$AK$5:$AK$550,$C16,Grid_GenerationQueue!$AW$5:$AW$550,$Y$3)+SUMIFS(Grid_GenerationQueue!V$5:V$550,Grid_GenerationQueue!$AM$5:$AM$550,$B16,Grid_GenerationQueue!$AN$5:$AN$550,$C16,Grid_GenerationQueue!$AW$5:$AW$550,$Y$3)</f>
        <v>0</v>
      </c>
      <c r="AA16">
        <f>SUMIFS(Grid_GenerationQueue!W$5:W$550,Grid_GenerationQueue!$AJ$5:$AJ$550,$B16,Grid_GenerationQueue!$AK$5:$AK$550,$C16,Grid_GenerationQueue!$AW$5:$AW$550,$Y$3)+SUMIFS(Grid_GenerationQueue!W$5:W$550,Grid_GenerationQueue!$AM$5:$AM$550,$B16,Grid_GenerationQueue!$AN$5:$AN$550,$C16,Grid_GenerationQueue!$AW$5:$AW$550,$Y$3)</f>
        <v>0</v>
      </c>
      <c r="AB16">
        <f>SUMIFS(Grid_GenerationQueue!X$5:X$550,Grid_GenerationQueue!$AJ$5:$AJ$550,$B16,Grid_GenerationQueue!$AK$5:$AK$550,$C16,Grid_GenerationQueue!$AW$5:$AW$550,$Y$3)+SUMIFS(Grid_GenerationQueue!X$5:X$550,Grid_GenerationQueue!$AM$5:$AM$550,$B16,Grid_GenerationQueue!$AN$5:$AN$550,$C16,Grid_GenerationQueue!$AW$5:$AW$550,$Y$3)</f>
        <v>0</v>
      </c>
      <c r="AC16">
        <f>SUMIFS(Grid_GenerationQueue!Y$5:Y$550,Grid_GenerationQueue!$AJ$5:$AJ$550,$B16,Grid_GenerationQueue!$AK$5:$AK$550,$C16,Grid_GenerationQueue!$AW$5:$AW$550,$Y$3)+SUMIFS(Grid_GenerationQueue!Y$5:Y$550,Grid_GenerationQueue!$AM$5:$AM$550,$B16,Grid_GenerationQueue!$AN$5:$AN$550,$C16,Grid_GenerationQueue!$AW$5:$AW$550,$Y$3)</f>
        <v>0</v>
      </c>
      <c r="AD16">
        <f>SUMIFS(Grid_GenerationQueue!Z$5:Z$550,Grid_GenerationQueue!$AJ$5:$AJ$550,$B16,Grid_GenerationQueue!$AK$5:$AK$550,$C16,Grid_GenerationQueue!$AW$5:$AW$550,$Y$3)+SUMIFS(Grid_GenerationQueue!Z$5:Z$550,Grid_GenerationQueue!$AM$5:$AM$550,$B16,Grid_GenerationQueue!$AN$5:$AN$550,$C16,Grid_GenerationQueue!$AW$5:$AW$550,$Y$3)</f>
        <v>0</v>
      </c>
      <c r="AE16">
        <f>SUMIFS(Grid_GenerationQueue!AA$5:AA$550,Grid_GenerationQueue!$AJ$5:$AJ$550,$B16,Grid_GenerationQueue!$AK$5:$AK$550,$C16,Grid_GenerationQueue!$AW$5:$AW$550,$Y$3)+SUMIFS(Grid_GenerationQueue!AA$5:AA$550,Grid_GenerationQueue!$AM$5:$AM$550,$B16,Grid_GenerationQueue!$AN$5:$AN$550,$C16,Grid_GenerationQueue!$AW$5:$AW$550,$Y$3)</f>
        <v>0</v>
      </c>
      <c r="AF16">
        <f>SUMIFS(Grid_GenerationQueue!AB$5:AB$550,Grid_GenerationQueue!$AJ$5:$AJ$550,$B16,Grid_GenerationQueue!$AK$5:$AK$550,$C16,Grid_GenerationQueue!$AW$5:$AW$550,$Y$3)+SUMIFS(Grid_GenerationQueue!AB$5:AB$550,Grid_GenerationQueue!$AM$5:$AM$550,$B16,Grid_GenerationQueue!$AN$5:$AN$550,$C16,Grid_GenerationQueue!$AW$5:$AW$550,$Y$3)</f>
        <v>0</v>
      </c>
      <c r="AG16">
        <f>SUMIFS(Grid_GenerationQueue!AC$5:AC$550,Grid_GenerationQueue!$AJ$5:$AJ$550,$B16,Grid_GenerationQueue!$AK$5:$AK$550,$C16,Grid_GenerationQueue!$AW$5:$AW$550,$Y$3)+SUMIFS(Grid_GenerationQueue!AC$5:AC$550,Grid_GenerationQueue!$AM$5:$AM$550,$B16,Grid_GenerationQueue!$AN$5:$AN$550,$C16,Grid_GenerationQueue!$AW$5:$AW$550,$Y$3)</f>
        <v>0</v>
      </c>
      <c r="AH16">
        <f>SUMIFS(Grid_GenerationQueue!AD$5:AD$550,Grid_GenerationQueue!$AJ$5:$AJ$550,$B16,Grid_GenerationQueue!$AK$5:$AK$550,$C16,Grid_GenerationQueue!$AW$5:$AW$550,$Y$3)+SUMIFS(Grid_GenerationQueue!AD$5:AD$550,Grid_GenerationQueue!$AM$5:$AM$550,$B16,Grid_GenerationQueue!$AN$5:$AN$550,$C16,Grid_GenerationQueue!$AW$5:$AW$550,$Y$3)</f>
        <v>0</v>
      </c>
      <c r="AJ16">
        <f>X16+SUMIFS(Grid_GenerationQueue!T$5:T$550,Grid_GenerationQueue!$AJ$5:$AJ$550,$B16,Grid_GenerationQueue!$AK$5:$AK$550,$C16,Grid_GenerationQueue!$AW$5:$AW$550,"&lt;&gt;"&amp;$Y$3,Grid_GenerationQueue!$AU$5:$AU$550,$AK$3)+SUMIFS(Grid_GenerationQueue!T$5:T$550,Grid_GenerationQueue!$AM$5:$AM$550,$B16,Grid_GenerationQueue!$AN$5:$AN$550,$C16,Grid_GenerationQueue!$AW$5:$AW$550,"&lt;&gt;"&amp;$Y$3,Grid_GenerationQueue!$AU$5:$AU$550,$AK$3)</f>
        <v>0</v>
      </c>
      <c r="AK16">
        <f>Y16+SUMIFS(Grid_GenerationQueue!U$5:U$550,Grid_GenerationQueue!$AJ$5:$AJ$550,$B16,Grid_GenerationQueue!$AK$5:$AK$550,$C16,Grid_GenerationQueue!$AW$5:$AW$550,"&lt;&gt;"&amp;$Y$3,Grid_GenerationQueue!$AU$5:$AU$550,$AK$3)+SUMIFS(Grid_GenerationQueue!U$5:U$550,Grid_GenerationQueue!$AM$5:$AM$550,$B16,Grid_GenerationQueue!$AN$5:$AN$550,$C16,Grid_GenerationQueue!$AW$5:$AW$550,"&lt;&gt;"&amp;$Y$3,Grid_GenerationQueue!$AU$5:$AU$550,$AK$3)</f>
        <v>0</v>
      </c>
      <c r="AL16">
        <f>Z16+SUMIFS(Grid_GenerationQueue!V$5:V$550,Grid_GenerationQueue!$AJ$5:$AJ$550,$B16,Grid_GenerationQueue!$AK$5:$AK$550,$C16,Grid_GenerationQueue!$AW$5:$AW$550,"&lt;&gt;"&amp;$Y$3,Grid_GenerationQueue!$AU$5:$AU$550,$AK$3)+SUMIFS(Grid_GenerationQueue!V$5:V$550,Grid_GenerationQueue!$AM$5:$AM$550,$B16,Grid_GenerationQueue!$AN$5:$AN$550,$C16,Grid_GenerationQueue!$AW$5:$AW$550,"&lt;&gt;"&amp;$Y$3,Grid_GenerationQueue!$AU$5:$AU$550,$AK$3)</f>
        <v>0</v>
      </c>
      <c r="AM16">
        <f>AA16+SUMIFS(Grid_GenerationQueue!W$5:W$550,Grid_GenerationQueue!$AJ$5:$AJ$550,$B16,Grid_GenerationQueue!$AK$5:$AK$550,$C16,Grid_GenerationQueue!$AW$5:$AW$550,"&lt;&gt;"&amp;$Y$3,Grid_GenerationQueue!$AU$5:$AU$550,$AK$3)+SUMIFS(Grid_GenerationQueue!W$5:W$550,Grid_GenerationQueue!$AM$5:$AM$550,$B16,Grid_GenerationQueue!$AN$5:$AN$550,$C16,Grid_GenerationQueue!$AW$5:$AW$550,"&lt;&gt;"&amp;$Y$3,Grid_GenerationQueue!$AU$5:$AU$550,$AK$3)</f>
        <v>0</v>
      </c>
      <c r="AN16">
        <f>AB16+SUMIFS(Grid_GenerationQueue!X$5:X$550,Grid_GenerationQueue!$AJ$5:$AJ$550,$B16,Grid_GenerationQueue!$AK$5:$AK$550,$C16,Grid_GenerationQueue!$AW$5:$AW$550,"&lt;&gt;"&amp;$Y$3,Grid_GenerationQueue!$AU$5:$AU$550,$AK$3)+SUMIFS(Grid_GenerationQueue!X$5:X$550,Grid_GenerationQueue!$AM$5:$AM$550,$B16,Grid_GenerationQueue!$AN$5:$AN$550,$C16,Grid_GenerationQueue!$AW$5:$AW$550,"&lt;&gt;"&amp;$Y$3,Grid_GenerationQueue!$AU$5:$AU$550,$AK$3)</f>
        <v>0</v>
      </c>
      <c r="AO16">
        <f>AC16+SUMIFS(Grid_GenerationQueue!Y$5:Y$550,Grid_GenerationQueue!$AJ$5:$AJ$550,$B16,Grid_GenerationQueue!$AK$5:$AK$550,$C16,Grid_GenerationQueue!$AW$5:$AW$550,"&lt;&gt;"&amp;$Y$3,Grid_GenerationQueue!$AU$5:$AU$550,$AK$3)+SUMIFS(Grid_GenerationQueue!Y$5:Y$550,Grid_GenerationQueue!$AM$5:$AM$550,$B16,Grid_GenerationQueue!$AN$5:$AN$550,$C16,Grid_GenerationQueue!$AW$5:$AW$550,"&lt;&gt;"&amp;$Y$3,Grid_GenerationQueue!$AU$5:$AU$550,$AK$3)</f>
        <v>0</v>
      </c>
      <c r="AP16">
        <f>AD16+SUMIFS(Grid_GenerationQueue!Z$5:Z$550,Grid_GenerationQueue!$AJ$5:$AJ$550,$B16,Grid_GenerationQueue!$AK$5:$AK$550,$C16,Grid_GenerationQueue!$AW$5:$AW$550,"&lt;&gt;"&amp;$Y$3,Grid_GenerationQueue!$AU$5:$AU$550,$AK$3)+SUMIFS(Grid_GenerationQueue!Z$5:Z$550,Grid_GenerationQueue!$AM$5:$AM$550,$B16,Grid_GenerationQueue!$AN$5:$AN$550,$C16,Grid_GenerationQueue!$AW$5:$AW$550,"&lt;&gt;"&amp;$Y$3,Grid_GenerationQueue!$AU$5:$AU$550,$AK$3)</f>
        <v>0</v>
      </c>
      <c r="AQ16">
        <f>AE16+SUMIFS(Grid_GenerationQueue!AA$5:AA$550,Grid_GenerationQueue!$AJ$5:$AJ$550,$B16,Grid_GenerationQueue!$AK$5:$AK$550,$C16,Grid_GenerationQueue!$AW$5:$AW$550,"&lt;&gt;"&amp;$Y$3,Grid_GenerationQueue!$AU$5:$AU$550,$AK$3)+SUMIFS(Grid_GenerationQueue!AA$5:AA$550,Grid_GenerationQueue!$AM$5:$AM$550,$B16,Grid_GenerationQueue!$AN$5:$AN$550,$C16,Grid_GenerationQueue!$AW$5:$AW$550,"&lt;&gt;"&amp;$Y$3,Grid_GenerationQueue!$AU$5:$AU$550,$AK$3)</f>
        <v>0</v>
      </c>
      <c r="AR16">
        <f>AF16+SUMIFS(Grid_GenerationQueue!AB$5:AB$550,Grid_GenerationQueue!$AJ$5:$AJ$550,$B16,Grid_GenerationQueue!$AK$5:$AK$550,$C16,Grid_GenerationQueue!$AW$5:$AW$550,"&lt;&gt;"&amp;$Y$3,Grid_GenerationQueue!$AU$5:$AU$550,$AK$3)+SUMIFS(Grid_GenerationQueue!AB$5:AB$550,Grid_GenerationQueue!$AM$5:$AM$550,$B16,Grid_GenerationQueue!$AN$5:$AN$550,$C16,Grid_GenerationQueue!$AW$5:$AW$550,"&lt;&gt;"&amp;$Y$3,Grid_GenerationQueue!$AU$5:$AU$550,$AK$3)</f>
        <v>0</v>
      </c>
      <c r="AS16">
        <f>AG16+SUMIFS(Grid_GenerationQueue!AC$5:AC$550,Grid_GenerationQueue!$AJ$5:$AJ$550,$B16,Grid_GenerationQueue!$AK$5:$AK$550,$C16,Grid_GenerationQueue!$AW$5:$AW$550,"&lt;&gt;"&amp;$Y$3,Grid_GenerationQueue!$AU$5:$AU$550,$AK$3)+SUMIFS(Grid_GenerationQueue!AC$5:AC$550,Grid_GenerationQueue!$AM$5:$AM$550,$B16,Grid_GenerationQueue!$AN$5:$AN$550,$C16,Grid_GenerationQueue!$AW$5:$AW$550,"&lt;&gt;"&amp;$Y$3,Grid_GenerationQueue!$AU$5:$AU$550,$AK$3)</f>
        <v>0</v>
      </c>
      <c r="AT16">
        <f>AH16+SUMIFS(Grid_GenerationQueue!AD$5:AD$550,Grid_GenerationQueue!$AJ$5:$AJ$550,$B16,Grid_GenerationQueue!$AK$5:$AK$550,$C16,Grid_GenerationQueue!$AW$5:$AW$550,"&lt;&gt;"&amp;$Y$3,Grid_GenerationQueue!$AU$5:$AU$550,$AK$3)+SUMIFS(Grid_GenerationQueue!AD$5:AD$550,Grid_GenerationQueue!$AM$5:$AM$550,$B16,Grid_GenerationQueue!$AN$5:$AN$550,$C16,Grid_GenerationQueue!$AW$5:$AW$550,"&lt;&gt;"&amp;$Y$3,Grid_GenerationQueue!$AU$5:$AU$550,$AK$3)</f>
        <v>0</v>
      </c>
      <c r="AV16">
        <v>0</v>
      </c>
      <c r="AW16">
        <v>0</v>
      </c>
      <c r="AX16">
        <v>0</v>
      </c>
      <c r="AY16">
        <v>0</v>
      </c>
      <c r="AZ16">
        <v>0</v>
      </c>
      <c r="BB16">
        <f t="shared" si="33"/>
        <v>0</v>
      </c>
      <c r="BC16">
        <f t="shared" si="34"/>
        <v>0</v>
      </c>
      <c r="BD16">
        <f t="shared" si="35"/>
        <v>0</v>
      </c>
      <c r="BE16">
        <f t="shared" si="36"/>
        <v>0</v>
      </c>
      <c r="BF16">
        <f t="shared" si="37"/>
        <v>0</v>
      </c>
      <c r="BG16">
        <f t="shared" si="38"/>
        <v>0</v>
      </c>
      <c r="BH16">
        <f t="shared" si="39"/>
        <v>0</v>
      </c>
      <c r="BI16">
        <f t="shared" si="40"/>
        <v>0</v>
      </c>
      <c r="BJ16">
        <f t="shared" si="41"/>
        <v>0</v>
      </c>
      <c r="BK16">
        <f t="shared" si="42"/>
        <v>0</v>
      </c>
      <c r="BL16">
        <f t="shared" si="43"/>
        <v>0</v>
      </c>
      <c r="BN16">
        <f t="shared" si="11"/>
        <v>0</v>
      </c>
      <c r="BO16">
        <f t="shared" si="12"/>
        <v>0</v>
      </c>
      <c r="BP16">
        <f t="shared" si="13"/>
        <v>0</v>
      </c>
      <c r="BQ16">
        <f t="shared" si="14"/>
        <v>0</v>
      </c>
      <c r="BR16">
        <f t="shared" si="15"/>
        <v>0</v>
      </c>
      <c r="BS16">
        <f t="shared" si="16"/>
        <v>0</v>
      </c>
      <c r="BT16">
        <f t="shared" si="17"/>
        <v>0</v>
      </c>
      <c r="BU16">
        <f t="shared" si="18"/>
        <v>0</v>
      </c>
      <c r="BV16">
        <f t="shared" si="19"/>
        <v>0</v>
      </c>
      <c r="BW16">
        <f t="shared" si="20"/>
        <v>0</v>
      </c>
      <c r="BX16">
        <f t="shared" si="21"/>
        <v>0</v>
      </c>
      <c r="BZ16">
        <f t="shared" si="22"/>
        <v>0</v>
      </c>
      <c r="CA16">
        <f t="shared" si="23"/>
        <v>0</v>
      </c>
      <c r="CB16">
        <f t="shared" si="24"/>
        <v>0</v>
      </c>
      <c r="CC16">
        <f t="shared" si="25"/>
        <v>0</v>
      </c>
      <c r="CD16">
        <f t="shared" si="26"/>
        <v>0</v>
      </c>
      <c r="CE16">
        <f t="shared" si="27"/>
        <v>0</v>
      </c>
      <c r="CF16">
        <f t="shared" si="28"/>
        <v>0</v>
      </c>
      <c r="CG16">
        <f t="shared" si="29"/>
        <v>0</v>
      </c>
      <c r="CH16">
        <f t="shared" si="30"/>
        <v>0</v>
      </c>
      <c r="CI16">
        <f t="shared" si="31"/>
        <v>0</v>
      </c>
      <c r="CJ16">
        <f t="shared" si="32"/>
        <v>0</v>
      </c>
    </row>
    <row r="17" spans="1:88" x14ac:dyDescent="0.35">
      <c r="A17" t="str">
        <f>Substation_Info!A17</f>
        <v xml:space="preserve">East of Pisgah Study Area </v>
      </c>
      <c r="B17" t="str">
        <f>Substation_Info!B17</f>
        <v>Beatty</v>
      </c>
      <c r="C17">
        <f>Substation_Info!C17</f>
        <v>138</v>
      </c>
      <c r="D17" t="str" cm="1">
        <f t="array" ref="D17">INDEX(Substation_Info!$AT$5:$BB$322,MATCH(1,($B17=Substation_Info!$B$5:$B$322)*($C17=Substation_Info!$C$5:$C$322),0),MATCH(D$4,Substation_Info!$AT$4:$BB$4,0))</f>
        <v>Southern_NV_Eldorado_Li_Battery</v>
      </c>
      <c r="E17" t="str" cm="1">
        <f t="array" ref="E17">INDEX(Substation_Info!$AT$5:$BB$322,MATCH(1,($B17=Substation_Info!$B$5:$B$322)*($C17=Substation_Info!$C$5:$C$322),0),MATCH(E$4,Substation_Info!$AT$4:$BB$4,0))</f>
        <v>Southern_NV_Eldorado_Solar</v>
      </c>
      <c r="F17" t="str" cm="1">
        <f t="array" ref="F17">INDEX(Substation_Info!$AT$5:$BB$322,MATCH(1,($B17=Substation_Info!$B$5:$B$322)*($C17=Substation_Info!$C$5:$C$322),0),MATCH(F$4,Substation_Info!$AT$4:$BB$4,0))</f>
        <v>Southern_Nevada_Geothermal</v>
      </c>
      <c r="G17" cm="1">
        <f t="array" ref="G17">INDEX(Substation_Info!$AT$5:$BB$322,MATCH(1,($B17=Substation_Info!$B$5:$B$322)*($C17=Substation_Info!$C$5:$C$322),0),MATCH(G$4,Substation_Info!$AT$4:$BB$4,0))</f>
        <v>0</v>
      </c>
      <c r="H17" cm="1">
        <f t="array" ref="H17">INDEX(Substation_Info!$AT$5:$BB$322,MATCH(1,($B17=Substation_Info!$B$5:$B$322)*($C17=Substation_Info!$C$5:$C$322),0),MATCH(H$4,Substation_Info!$AT$4:$BB$4,0))</f>
        <v>0</v>
      </c>
      <c r="I17" cm="1">
        <f t="array" ref="I17">INDEX(Substation_Info!$AT$5:$BB$322,MATCH(1,($B17=Substation_Info!$B$5:$B$322)*($C17=Substation_Info!$C$5:$C$322),0),MATCH(I$4,Substation_Info!$AT$4:$BB$4,0))</f>
        <v>0</v>
      </c>
      <c r="J17" cm="1">
        <f t="array" ref="J17">INDEX(Substation_Info!$AT$5:$BB$322,MATCH(1,($B17=Substation_Info!$B$5:$B$322)*($C17=Substation_Info!$C$5:$C$322),0),MATCH(J$4,Substation_Info!$AT$4:$BB$4,0))</f>
        <v>0</v>
      </c>
      <c r="L17">
        <f>SUMIFS(Grid_GenerationQueue!T$5:T$550,Grid_GenerationQueue!$AJ$5:$AJ$550,$B17,Grid_GenerationQueue!$AK$5:$AK$550,$C17)+SUMIFS(Grid_GenerationQueue!T$5:T$550,Grid_GenerationQueue!$AM$5:$AM$550,$B17,Grid_GenerationQueue!$AN$5:$AN$550,$C17)</f>
        <v>500</v>
      </c>
      <c r="M17">
        <f>SUMIFS(Grid_GenerationQueue!U$5:U$550,Grid_GenerationQueue!$AJ$5:$AJ$550,$B17,Grid_GenerationQueue!$AK$5:$AK$550,$C17)+SUMIFS(Grid_GenerationQueue!U$5:U$550,Grid_GenerationQueue!$AM$5:$AM$550,$B17,Grid_GenerationQueue!$AN$5:$AN$550,$C17)</f>
        <v>0</v>
      </c>
      <c r="N17">
        <f>SUMIFS(Grid_GenerationQueue!V$5:V$550,Grid_GenerationQueue!$AJ$5:$AJ$550,$B17,Grid_GenerationQueue!$AK$5:$AK$550,$C17)+SUMIFS(Grid_GenerationQueue!V$5:V$550,Grid_GenerationQueue!$AM$5:$AM$550,$B17,Grid_GenerationQueue!$AN$5:$AN$550,$C17)</f>
        <v>0</v>
      </c>
      <c r="O17">
        <f>SUMIFS(Grid_GenerationQueue!W$5:W$550,Grid_GenerationQueue!$AJ$5:$AJ$550,$B17,Grid_GenerationQueue!$AK$5:$AK$550,$C17)+SUMIFS(Grid_GenerationQueue!W$5:W$550,Grid_GenerationQueue!$AM$5:$AM$550,$B17,Grid_GenerationQueue!$AN$5:$AN$550,$C17)</f>
        <v>0</v>
      </c>
      <c r="P17">
        <f>SUMIFS(Grid_GenerationQueue!X$5:X$550,Grid_GenerationQueue!$AJ$5:$AJ$550,$B17,Grid_GenerationQueue!$AK$5:$AK$550,$C17)+SUMIFS(Grid_GenerationQueue!X$5:X$550,Grid_GenerationQueue!$AM$5:$AM$550,$B17,Grid_GenerationQueue!$AN$5:$AN$550,$C17)</f>
        <v>0</v>
      </c>
      <c r="Q17">
        <f>SUMIFS(Grid_GenerationQueue!Y$5:Y$550,Grid_GenerationQueue!$AJ$5:$AJ$550,$B17,Grid_GenerationQueue!$AK$5:$AK$550,$C17)+SUMIFS(Grid_GenerationQueue!Y$5:Y$550,Grid_GenerationQueue!$AM$5:$AM$550,$B17,Grid_GenerationQueue!$AN$5:$AN$550,$C17)</f>
        <v>0</v>
      </c>
      <c r="R17">
        <f>SUMIFS(Grid_GenerationQueue!Z$5:Z$550,Grid_GenerationQueue!$AJ$5:$AJ$550,$B17,Grid_GenerationQueue!$AK$5:$AK$550,$C17)+SUMIFS(Grid_GenerationQueue!Z$5:Z$550,Grid_GenerationQueue!$AM$5:$AM$550,$B17,Grid_GenerationQueue!$AN$5:$AN$550,$C17)</f>
        <v>500</v>
      </c>
      <c r="S17">
        <f>SUMIFS(Grid_GenerationQueue!AA$5:AA$550,Grid_GenerationQueue!$AJ$5:$AJ$550,$B17,Grid_GenerationQueue!$AK$5:$AK$550,$C17)+SUMIFS(Grid_GenerationQueue!AA$5:AA$550,Grid_GenerationQueue!$AM$5:$AM$550,$B17,Grid_GenerationQueue!$AN$5:$AN$550,$C17)</f>
        <v>0</v>
      </c>
      <c r="T17">
        <f>SUMIFS(Grid_GenerationQueue!AB$5:AB$550,Grid_GenerationQueue!$AJ$5:$AJ$550,$B17,Grid_GenerationQueue!$AK$5:$AK$550,$C17)+SUMIFS(Grid_GenerationQueue!AB$5:AB$550,Grid_GenerationQueue!$AM$5:$AM$550,$B17,Grid_GenerationQueue!$AN$5:$AN$550,$C17)</f>
        <v>500</v>
      </c>
      <c r="U17">
        <f>SUMIFS(Grid_GenerationQueue!AC$5:AC$550,Grid_GenerationQueue!$AJ$5:$AJ$550,$B17,Grid_GenerationQueue!$AK$5:$AK$550,$C17)+SUMIFS(Grid_GenerationQueue!AC$5:AC$550,Grid_GenerationQueue!$AM$5:$AM$550,$B17,Grid_GenerationQueue!$AN$5:$AN$550,$C17)</f>
        <v>427.3</v>
      </c>
      <c r="V17">
        <f>SUMIFS(Grid_GenerationQueue!AD$5:AD$550,Grid_GenerationQueue!$AJ$5:$AJ$550,$B17,Grid_GenerationQueue!$AK$5:$AK$550,$C17)+SUMIFS(Grid_GenerationQueue!AD$5:AD$550,Grid_GenerationQueue!$AM$5:$AM$550,$B17,Grid_GenerationQueue!$AN$5:$AN$550,$C17)</f>
        <v>0</v>
      </c>
      <c r="X17">
        <f>SUMIFS(Grid_GenerationQueue!T$5:T$550,Grid_GenerationQueue!$AJ$5:$AJ$550,$B17,Grid_GenerationQueue!$AK$5:$AK$550,$C17,Grid_GenerationQueue!$AW$5:$AW$550,$Y$3)+SUMIFS(Grid_GenerationQueue!T$5:T$550,Grid_GenerationQueue!$AM$5:$AM$550,$B17,Grid_GenerationQueue!$AN$5:$AN$550,$C17,Grid_GenerationQueue!$AW$5:$AW$550,$Y$3)</f>
        <v>0</v>
      </c>
      <c r="Y17">
        <f>SUMIFS(Grid_GenerationQueue!U$5:U$550,Grid_GenerationQueue!$AJ$5:$AJ$550,$B17,Grid_GenerationQueue!$AK$5:$AK$550,$C17,Grid_GenerationQueue!$AW$5:$AW$550,$Y$3)+SUMIFS(Grid_GenerationQueue!U$5:U$550,Grid_GenerationQueue!$AM$5:$AM$550,$B17,Grid_GenerationQueue!$AN$5:$AN$550,$C17,Grid_GenerationQueue!$AW$5:$AW$550,$Y$3)</f>
        <v>0</v>
      </c>
      <c r="Z17">
        <f>SUMIFS(Grid_GenerationQueue!V$5:V$550,Grid_GenerationQueue!$AJ$5:$AJ$550,$B17,Grid_GenerationQueue!$AK$5:$AK$550,$C17,Grid_GenerationQueue!$AW$5:$AW$550,$Y$3)+SUMIFS(Grid_GenerationQueue!V$5:V$550,Grid_GenerationQueue!$AM$5:$AM$550,$B17,Grid_GenerationQueue!$AN$5:$AN$550,$C17,Grid_GenerationQueue!$AW$5:$AW$550,$Y$3)</f>
        <v>0</v>
      </c>
      <c r="AA17">
        <f>SUMIFS(Grid_GenerationQueue!W$5:W$550,Grid_GenerationQueue!$AJ$5:$AJ$550,$B17,Grid_GenerationQueue!$AK$5:$AK$550,$C17,Grid_GenerationQueue!$AW$5:$AW$550,$Y$3)+SUMIFS(Grid_GenerationQueue!W$5:W$550,Grid_GenerationQueue!$AM$5:$AM$550,$B17,Grid_GenerationQueue!$AN$5:$AN$550,$C17,Grid_GenerationQueue!$AW$5:$AW$550,$Y$3)</f>
        <v>0</v>
      </c>
      <c r="AB17">
        <f>SUMIFS(Grid_GenerationQueue!X$5:X$550,Grid_GenerationQueue!$AJ$5:$AJ$550,$B17,Grid_GenerationQueue!$AK$5:$AK$550,$C17,Grid_GenerationQueue!$AW$5:$AW$550,$Y$3)+SUMIFS(Grid_GenerationQueue!X$5:X$550,Grid_GenerationQueue!$AM$5:$AM$550,$B17,Grid_GenerationQueue!$AN$5:$AN$550,$C17,Grid_GenerationQueue!$AW$5:$AW$550,$Y$3)</f>
        <v>0</v>
      </c>
      <c r="AC17">
        <f>SUMIFS(Grid_GenerationQueue!Y$5:Y$550,Grid_GenerationQueue!$AJ$5:$AJ$550,$B17,Grid_GenerationQueue!$AK$5:$AK$550,$C17,Grid_GenerationQueue!$AW$5:$AW$550,$Y$3)+SUMIFS(Grid_GenerationQueue!Y$5:Y$550,Grid_GenerationQueue!$AM$5:$AM$550,$B17,Grid_GenerationQueue!$AN$5:$AN$550,$C17,Grid_GenerationQueue!$AW$5:$AW$550,$Y$3)</f>
        <v>0</v>
      </c>
      <c r="AD17">
        <f>SUMIFS(Grid_GenerationQueue!Z$5:Z$550,Grid_GenerationQueue!$AJ$5:$AJ$550,$B17,Grid_GenerationQueue!$AK$5:$AK$550,$C17,Grid_GenerationQueue!$AW$5:$AW$550,$Y$3)+SUMIFS(Grid_GenerationQueue!Z$5:Z$550,Grid_GenerationQueue!$AM$5:$AM$550,$B17,Grid_GenerationQueue!$AN$5:$AN$550,$C17,Grid_GenerationQueue!$AW$5:$AW$550,$Y$3)</f>
        <v>0</v>
      </c>
      <c r="AE17">
        <f>SUMIFS(Grid_GenerationQueue!AA$5:AA$550,Grid_GenerationQueue!$AJ$5:$AJ$550,$B17,Grid_GenerationQueue!$AK$5:$AK$550,$C17,Grid_GenerationQueue!$AW$5:$AW$550,$Y$3)+SUMIFS(Grid_GenerationQueue!AA$5:AA$550,Grid_GenerationQueue!$AM$5:$AM$550,$B17,Grid_GenerationQueue!$AN$5:$AN$550,$C17,Grid_GenerationQueue!$AW$5:$AW$550,$Y$3)</f>
        <v>0</v>
      </c>
      <c r="AF17">
        <f>SUMIFS(Grid_GenerationQueue!AB$5:AB$550,Grid_GenerationQueue!$AJ$5:$AJ$550,$B17,Grid_GenerationQueue!$AK$5:$AK$550,$C17,Grid_GenerationQueue!$AW$5:$AW$550,$Y$3)+SUMIFS(Grid_GenerationQueue!AB$5:AB$550,Grid_GenerationQueue!$AM$5:$AM$550,$B17,Grid_GenerationQueue!$AN$5:$AN$550,$C17,Grid_GenerationQueue!$AW$5:$AW$550,$Y$3)</f>
        <v>0</v>
      </c>
      <c r="AG17">
        <f>SUMIFS(Grid_GenerationQueue!AC$5:AC$550,Grid_GenerationQueue!$AJ$5:$AJ$550,$B17,Grid_GenerationQueue!$AK$5:$AK$550,$C17,Grid_GenerationQueue!$AW$5:$AW$550,$Y$3)+SUMIFS(Grid_GenerationQueue!AC$5:AC$550,Grid_GenerationQueue!$AM$5:$AM$550,$B17,Grid_GenerationQueue!$AN$5:$AN$550,$C17,Grid_GenerationQueue!$AW$5:$AW$550,$Y$3)</f>
        <v>0</v>
      </c>
      <c r="AH17">
        <f>SUMIFS(Grid_GenerationQueue!AD$5:AD$550,Grid_GenerationQueue!$AJ$5:$AJ$550,$B17,Grid_GenerationQueue!$AK$5:$AK$550,$C17,Grid_GenerationQueue!$AW$5:$AW$550,$Y$3)+SUMIFS(Grid_GenerationQueue!AD$5:AD$550,Grid_GenerationQueue!$AM$5:$AM$550,$B17,Grid_GenerationQueue!$AN$5:$AN$550,$C17,Grid_GenerationQueue!$AW$5:$AW$550,$Y$3)</f>
        <v>0</v>
      </c>
      <c r="AJ17">
        <f>X17+SUMIFS(Grid_GenerationQueue!T$5:T$550,Grid_GenerationQueue!$AJ$5:$AJ$550,$B17,Grid_GenerationQueue!$AK$5:$AK$550,$C17,Grid_GenerationQueue!$AW$5:$AW$550,"&lt;&gt;"&amp;$Y$3,Grid_GenerationQueue!$AU$5:$AU$550,$AK$3)+SUMIFS(Grid_GenerationQueue!T$5:T$550,Grid_GenerationQueue!$AM$5:$AM$550,$B17,Grid_GenerationQueue!$AN$5:$AN$550,$C17,Grid_GenerationQueue!$AW$5:$AW$550,"&lt;&gt;"&amp;$Y$3,Grid_GenerationQueue!$AU$5:$AU$550,$AK$3)</f>
        <v>0</v>
      </c>
      <c r="AK17">
        <f>Y17+SUMIFS(Grid_GenerationQueue!U$5:U$550,Grid_GenerationQueue!$AJ$5:$AJ$550,$B17,Grid_GenerationQueue!$AK$5:$AK$550,$C17,Grid_GenerationQueue!$AW$5:$AW$550,"&lt;&gt;"&amp;$Y$3,Grid_GenerationQueue!$AU$5:$AU$550,$AK$3)+SUMIFS(Grid_GenerationQueue!U$5:U$550,Grid_GenerationQueue!$AM$5:$AM$550,$B17,Grid_GenerationQueue!$AN$5:$AN$550,$C17,Grid_GenerationQueue!$AW$5:$AW$550,"&lt;&gt;"&amp;$Y$3,Grid_GenerationQueue!$AU$5:$AU$550,$AK$3)</f>
        <v>0</v>
      </c>
      <c r="AL17">
        <f>Z17+SUMIFS(Grid_GenerationQueue!V$5:V$550,Grid_GenerationQueue!$AJ$5:$AJ$550,$B17,Grid_GenerationQueue!$AK$5:$AK$550,$C17,Grid_GenerationQueue!$AW$5:$AW$550,"&lt;&gt;"&amp;$Y$3,Grid_GenerationQueue!$AU$5:$AU$550,$AK$3)+SUMIFS(Grid_GenerationQueue!V$5:V$550,Grid_GenerationQueue!$AM$5:$AM$550,$B17,Grid_GenerationQueue!$AN$5:$AN$550,$C17,Grid_GenerationQueue!$AW$5:$AW$550,"&lt;&gt;"&amp;$Y$3,Grid_GenerationQueue!$AU$5:$AU$550,$AK$3)</f>
        <v>0</v>
      </c>
      <c r="AM17">
        <f>AA17+SUMIFS(Grid_GenerationQueue!W$5:W$550,Grid_GenerationQueue!$AJ$5:$AJ$550,$B17,Grid_GenerationQueue!$AK$5:$AK$550,$C17,Grid_GenerationQueue!$AW$5:$AW$550,"&lt;&gt;"&amp;$Y$3,Grid_GenerationQueue!$AU$5:$AU$550,$AK$3)+SUMIFS(Grid_GenerationQueue!W$5:W$550,Grid_GenerationQueue!$AM$5:$AM$550,$B17,Grid_GenerationQueue!$AN$5:$AN$550,$C17,Grid_GenerationQueue!$AW$5:$AW$550,"&lt;&gt;"&amp;$Y$3,Grid_GenerationQueue!$AU$5:$AU$550,$AK$3)</f>
        <v>0</v>
      </c>
      <c r="AN17">
        <f>AB17+SUMIFS(Grid_GenerationQueue!X$5:X$550,Grid_GenerationQueue!$AJ$5:$AJ$550,$B17,Grid_GenerationQueue!$AK$5:$AK$550,$C17,Grid_GenerationQueue!$AW$5:$AW$550,"&lt;&gt;"&amp;$Y$3,Grid_GenerationQueue!$AU$5:$AU$550,$AK$3)+SUMIFS(Grid_GenerationQueue!X$5:X$550,Grid_GenerationQueue!$AM$5:$AM$550,$B17,Grid_GenerationQueue!$AN$5:$AN$550,$C17,Grid_GenerationQueue!$AW$5:$AW$550,"&lt;&gt;"&amp;$Y$3,Grid_GenerationQueue!$AU$5:$AU$550,$AK$3)</f>
        <v>0</v>
      </c>
      <c r="AO17">
        <f>AC17+SUMIFS(Grid_GenerationQueue!Y$5:Y$550,Grid_GenerationQueue!$AJ$5:$AJ$550,$B17,Grid_GenerationQueue!$AK$5:$AK$550,$C17,Grid_GenerationQueue!$AW$5:$AW$550,"&lt;&gt;"&amp;$Y$3,Grid_GenerationQueue!$AU$5:$AU$550,$AK$3)+SUMIFS(Grid_GenerationQueue!Y$5:Y$550,Grid_GenerationQueue!$AM$5:$AM$550,$B17,Grid_GenerationQueue!$AN$5:$AN$550,$C17,Grid_GenerationQueue!$AW$5:$AW$550,"&lt;&gt;"&amp;$Y$3,Grid_GenerationQueue!$AU$5:$AU$550,$AK$3)</f>
        <v>0</v>
      </c>
      <c r="AP17">
        <f>AD17+SUMIFS(Grid_GenerationQueue!Z$5:Z$550,Grid_GenerationQueue!$AJ$5:$AJ$550,$B17,Grid_GenerationQueue!$AK$5:$AK$550,$C17,Grid_GenerationQueue!$AW$5:$AW$550,"&lt;&gt;"&amp;$Y$3,Grid_GenerationQueue!$AU$5:$AU$550,$AK$3)+SUMIFS(Grid_GenerationQueue!Z$5:Z$550,Grid_GenerationQueue!$AM$5:$AM$550,$B17,Grid_GenerationQueue!$AN$5:$AN$550,$C17,Grid_GenerationQueue!$AW$5:$AW$550,"&lt;&gt;"&amp;$Y$3,Grid_GenerationQueue!$AU$5:$AU$550,$AK$3)</f>
        <v>0</v>
      </c>
      <c r="AQ17">
        <f>AE17+SUMIFS(Grid_GenerationQueue!AA$5:AA$550,Grid_GenerationQueue!$AJ$5:$AJ$550,$B17,Grid_GenerationQueue!$AK$5:$AK$550,$C17,Grid_GenerationQueue!$AW$5:$AW$550,"&lt;&gt;"&amp;$Y$3,Grid_GenerationQueue!$AU$5:$AU$550,$AK$3)+SUMIFS(Grid_GenerationQueue!AA$5:AA$550,Grid_GenerationQueue!$AM$5:$AM$550,$B17,Grid_GenerationQueue!$AN$5:$AN$550,$C17,Grid_GenerationQueue!$AW$5:$AW$550,"&lt;&gt;"&amp;$Y$3,Grid_GenerationQueue!$AU$5:$AU$550,$AK$3)</f>
        <v>0</v>
      </c>
      <c r="AR17">
        <f>AF17+SUMIFS(Grid_GenerationQueue!AB$5:AB$550,Grid_GenerationQueue!$AJ$5:$AJ$550,$B17,Grid_GenerationQueue!$AK$5:$AK$550,$C17,Grid_GenerationQueue!$AW$5:$AW$550,"&lt;&gt;"&amp;$Y$3,Grid_GenerationQueue!$AU$5:$AU$550,$AK$3)+SUMIFS(Grid_GenerationQueue!AB$5:AB$550,Grid_GenerationQueue!$AM$5:$AM$550,$B17,Grid_GenerationQueue!$AN$5:$AN$550,$C17,Grid_GenerationQueue!$AW$5:$AW$550,"&lt;&gt;"&amp;$Y$3,Grid_GenerationQueue!$AU$5:$AU$550,$AK$3)</f>
        <v>0</v>
      </c>
      <c r="AS17">
        <f>AG17+SUMIFS(Grid_GenerationQueue!AC$5:AC$550,Grid_GenerationQueue!$AJ$5:$AJ$550,$B17,Grid_GenerationQueue!$AK$5:$AK$550,$C17,Grid_GenerationQueue!$AW$5:$AW$550,"&lt;&gt;"&amp;$Y$3,Grid_GenerationQueue!$AU$5:$AU$550,$AK$3)+SUMIFS(Grid_GenerationQueue!AC$5:AC$550,Grid_GenerationQueue!$AM$5:$AM$550,$B17,Grid_GenerationQueue!$AN$5:$AN$550,$C17,Grid_GenerationQueue!$AW$5:$AW$550,"&lt;&gt;"&amp;$Y$3,Grid_GenerationQueue!$AU$5:$AU$550,$AK$3)</f>
        <v>0</v>
      </c>
      <c r="AT17">
        <f>AH17+SUMIFS(Grid_GenerationQueue!AD$5:AD$550,Grid_GenerationQueue!$AJ$5:$AJ$550,$B17,Grid_GenerationQueue!$AK$5:$AK$550,$C17,Grid_GenerationQueue!$AW$5:$AW$550,"&lt;&gt;"&amp;$Y$3,Grid_GenerationQueue!$AU$5:$AU$550,$AK$3)+SUMIFS(Grid_GenerationQueue!AD$5:AD$550,Grid_GenerationQueue!$AM$5:$AM$550,$B17,Grid_GenerationQueue!$AN$5:$AN$550,$C17,Grid_GenerationQueue!$AW$5:$AW$550,"&lt;&gt;"&amp;$Y$3,Grid_GenerationQueue!$AU$5:$AU$550,$AK$3)</f>
        <v>0</v>
      </c>
      <c r="AV17">
        <v>0</v>
      </c>
      <c r="AW17">
        <v>0</v>
      </c>
      <c r="AX17">
        <v>0</v>
      </c>
      <c r="AY17">
        <v>0</v>
      </c>
      <c r="AZ17">
        <v>0</v>
      </c>
      <c r="BB17">
        <f t="shared" si="33"/>
        <v>500</v>
      </c>
      <c r="BC17">
        <f t="shared" si="34"/>
        <v>0</v>
      </c>
      <c r="BD17">
        <f t="shared" si="35"/>
        <v>0</v>
      </c>
      <c r="BE17">
        <f t="shared" si="36"/>
        <v>0</v>
      </c>
      <c r="BF17">
        <f t="shared" si="37"/>
        <v>0</v>
      </c>
      <c r="BG17">
        <f t="shared" si="38"/>
        <v>0</v>
      </c>
      <c r="BH17">
        <f t="shared" si="39"/>
        <v>500</v>
      </c>
      <c r="BI17">
        <f t="shared" si="40"/>
        <v>0</v>
      </c>
      <c r="BJ17">
        <f t="shared" si="41"/>
        <v>500</v>
      </c>
      <c r="BK17">
        <f t="shared" si="42"/>
        <v>427.3</v>
      </c>
      <c r="BL17">
        <f t="shared" si="43"/>
        <v>0</v>
      </c>
      <c r="BN17">
        <f t="shared" si="11"/>
        <v>0</v>
      </c>
      <c r="BO17">
        <f t="shared" si="12"/>
        <v>0</v>
      </c>
      <c r="BP17">
        <f t="shared" si="13"/>
        <v>0</v>
      </c>
      <c r="BQ17">
        <f t="shared" si="14"/>
        <v>0</v>
      </c>
      <c r="BR17">
        <f t="shared" si="15"/>
        <v>0</v>
      </c>
      <c r="BS17">
        <f t="shared" si="16"/>
        <v>0</v>
      </c>
      <c r="BT17">
        <f t="shared" si="17"/>
        <v>0</v>
      </c>
      <c r="BU17">
        <f t="shared" si="18"/>
        <v>0</v>
      </c>
      <c r="BV17">
        <f t="shared" si="19"/>
        <v>0</v>
      </c>
      <c r="BW17">
        <f t="shared" si="20"/>
        <v>0</v>
      </c>
      <c r="BX17">
        <f t="shared" si="21"/>
        <v>0</v>
      </c>
      <c r="BZ17">
        <f t="shared" si="22"/>
        <v>0</v>
      </c>
      <c r="CA17">
        <f t="shared" si="23"/>
        <v>0</v>
      </c>
      <c r="CB17">
        <f t="shared" si="24"/>
        <v>0</v>
      </c>
      <c r="CC17">
        <f t="shared" si="25"/>
        <v>0</v>
      </c>
      <c r="CD17">
        <f t="shared" si="26"/>
        <v>0</v>
      </c>
      <c r="CE17">
        <f t="shared" si="27"/>
        <v>0</v>
      </c>
      <c r="CF17">
        <f t="shared" si="28"/>
        <v>0</v>
      </c>
      <c r="CG17">
        <f t="shared" si="29"/>
        <v>0</v>
      </c>
      <c r="CH17">
        <f t="shared" si="30"/>
        <v>0</v>
      </c>
      <c r="CI17">
        <f t="shared" si="31"/>
        <v>0</v>
      </c>
      <c r="CJ17">
        <f t="shared" si="32"/>
        <v>0</v>
      </c>
    </row>
    <row r="18" spans="1:88" x14ac:dyDescent="0.35">
      <c r="A18" t="str">
        <f>Substation_Info!A18</f>
        <v xml:space="preserve">PG&amp;E North of Greater Bay Study Area </v>
      </c>
      <c r="B18" t="str">
        <f>Substation_Info!B18</f>
        <v>Bellota</v>
      </c>
      <c r="C18">
        <f>Substation_Info!C18</f>
        <v>230</v>
      </c>
      <c r="D18" t="str" cm="1">
        <f t="array" ref="D18">INDEX(Substation_Info!$AT$5:$BB$322,MATCH(1,($B18=Substation_Info!$B$5:$B$322)*($C18=Substation_Info!$C$5:$C$322),0),MATCH(D$4,Substation_Info!$AT$4:$BB$4,0))</f>
        <v>Northern_California_Li_Battery</v>
      </c>
      <c r="E18" t="str" cm="1">
        <f t="array" ref="E18">INDEX(Substation_Info!$AT$5:$BB$322,MATCH(1,($B18=Substation_Info!$B$5:$B$322)*($C18=Substation_Info!$C$5:$C$322),0),MATCH(E$4,Substation_Info!$AT$4:$BB$4,0))</f>
        <v>Northern_California_Solar</v>
      </c>
      <c r="F18" cm="1">
        <f t="array" ref="F18">INDEX(Substation_Info!$AT$5:$BB$322,MATCH(1,($B18=Substation_Info!$B$5:$B$322)*($C18=Substation_Info!$C$5:$C$322),0),MATCH(F$4,Substation_Info!$AT$4:$BB$4,0))</f>
        <v>0</v>
      </c>
      <c r="G18" cm="1">
        <f t="array" ref="G18">INDEX(Substation_Info!$AT$5:$BB$322,MATCH(1,($B18=Substation_Info!$B$5:$B$322)*($C18=Substation_Info!$C$5:$C$322),0),MATCH(G$4,Substation_Info!$AT$4:$BB$4,0))</f>
        <v>0</v>
      </c>
      <c r="H18" cm="1">
        <f t="array" ref="H18">INDEX(Substation_Info!$AT$5:$BB$322,MATCH(1,($B18=Substation_Info!$B$5:$B$322)*($C18=Substation_Info!$C$5:$C$322),0),MATCH(H$4,Substation_Info!$AT$4:$BB$4,0))</f>
        <v>0</v>
      </c>
      <c r="I18" cm="1">
        <f t="array" ref="I18">INDEX(Substation_Info!$AT$5:$BB$322,MATCH(1,($B18=Substation_Info!$B$5:$B$322)*($C18=Substation_Info!$C$5:$C$322),0),MATCH(I$4,Substation_Info!$AT$4:$BB$4,0))</f>
        <v>0</v>
      </c>
      <c r="J18" cm="1">
        <f t="array" ref="J18">INDEX(Substation_Info!$AT$5:$BB$322,MATCH(1,($B18=Substation_Info!$B$5:$B$322)*($C18=Substation_Info!$C$5:$C$322),0),MATCH(J$4,Substation_Info!$AT$4:$BB$4,0))</f>
        <v>0</v>
      </c>
      <c r="L18">
        <f>SUMIFS(Grid_GenerationQueue!T$5:T$550,Grid_GenerationQueue!$AJ$5:$AJ$550,$B18,Grid_GenerationQueue!$AK$5:$AK$550,$C18)+SUMIFS(Grid_GenerationQueue!T$5:T$550,Grid_GenerationQueue!$AM$5:$AM$550,$B18,Grid_GenerationQueue!$AN$5:$AN$550,$C18)</f>
        <v>850</v>
      </c>
      <c r="M18">
        <f>SUMIFS(Grid_GenerationQueue!U$5:U$550,Grid_GenerationQueue!$AJ$5:$AJ$550,$B18,Grid_GenerationQueue!$AK$5:$AK$550,$C18)+SUMIFS(Grid_GenerationQueue!U$5:U$550,Grid_GenerationQueue!$AM$5:$AM$550,$B18,Grid_GenerationQueue!$AN$5:$AN$550,$C18)</f>
        <v>0</v>
      </c>
      <c r="N18">
        <f>SUMIFS(Grid_GenerationQueue!V$5:V$550,Grid_GenerationQueue!$AJ$5:$AJ$550,$B18,Grid_GenerationQueue!$AK$5:$AK$550,$C18)+SUMIFS(Grid_GenerationQueue!V$5:V$550,Grid_GenerationQueue!$AM$5:$AM$550,$B18,Grid_GenerationQueue!$AN$5:$AN$550,$C18)</f>
        <v>0</v>
      </c>
      <c r="O18">
        <f>SUMIFS(Grid_GenerationQueue!W$5:W$550,Grid_GenerationQueue!$AJ$5:$AJ$550,$B18,Grid_GenerationQueue!$AK$5:$AK$550,$C18)+SUMIFS(Grid_GenerationQueue!W$5:W$550,Grid_GenerationQueue!$AM$5:$AM$550,$B18,Grid_GenerationQueue!$AN$5:$AN$550,$C18)</f>
        <v>0</v>
      </c>
      <c r="P18">
        <f>SUMIFS(Grid_GenerationQueue!X$5:X$550,Grid_GenerationQueue!$AJ$5:$AJ$550,$B18,Grid_GenerationQueue!$AK$5:$AK$550,$C18)+SUMIFS(Grid_GenerationQueue!X$5:X$550,Grid_GenerationQueue!$AM$5:$AM$550,$B18,Grid_GenerationQueue!$AN$5:$AN$550,$C18)</f>
        <v>0</v>
      </c>
      <c r="Q18">
        <f>SUMIFS(Grid_GenerationQueue!Y$5:Y$550,Grid_GenerationQueue!$AJ$5:$AJ$550,$B18,Grid_GenerationQueue!$AK$5:$AK$550,$C18)+SUMIFS(Grid_GenerationQueue!Y$5:Y$550,Grid_GenerationQueue!$AM$5:$AM$550,$B18,Grid_GenerationQueue!$AN$5:$AN$550,$C18)</f>
        <v>0</v>
      </c>
      <c r="R18">
        <f>SUMIFS(Grid_GenerationQueue!Z$5:Z$550,Grid_GenerationQueue!$AJ$5:$AJ$550,$B18,Grid_GenerationQueue!$AK$5:$AK$550,$C18)+SUMIFS(Grid_GenerationQueue!Z$5:Z$550,Grid_GenerationQueue!$AM$5:$AM$550,$B18,Grid_GenerationQueue!$AN$5:$AN$550,$C18)</f>
        <v>750</v>
      </c>
      <c r="S18">
        <f>SUMIFS(Grid_GenerationQueue!AA$5:AA$550,Grid_GenerationQueue!$AJ$5:$AJ$550,$B18,Grid_GenerationQueue!$AK$5:$AK$550,$C18)+SUMIFS(Grid_GenerationQueue!AA$5:AA$550,Grid_GenerationQueue!$AM$5:$AM$550,$B18,Grid_GenerationQueue!$AN$5:$AN$550,$C18)</f>
        <v>0</v>
      </c>
      <c r="T18">
        <f>SUMIFS(Grid_GenerationQueue!AB$5:AB$550,Grid_GenerationQueue!$AJ$5:$AJ$550,$B18,Grid_GenerationQueue!$AK$5:$AK$550,$C18)+SUMIFS(Grid_GenerationQueue!AB$5:AB$550,Grid_GenerationQueue!$AM$5:$AM$550,$B18,Grid_GenerationQueue!$AN$5:$AN$550,$C18)</f>
        <v>750</v>
      </c>
      <c r="U18">
        <f>SUMIFS(Grid_GenerationQueue!AC$5:AC$550,Grid_GenerationQueue!$AJ$5:$AJ$550,$B18,Grid_GenerationQueue!$AK$5:$AK$550,$C18)+SUMIFS(Grid_GenerationQueue!AC$5:AC$550,Grid_GenerationQueue!$AM$5:$AM$550,$B18,Grid_GenerationQueue!$AN$5:$AN$550,$C18)</f>
        <v>0</v>
      </c>
      <c r="V18">
        <f>SUMIFS(Grid_GenerationQueue!AD$5:AD$550,Grid_GenerationQueue!$AJ$5:$AJ$550,$B18,Grid_GenerationQueue!$AK$5:$AK$550,$C18)+SUMIFS(Grid_GenerationQueue!AD$5:AD$550,Grid_GenerationQueue!$AM$5:$AM$550,$B18,Grid_GenerationQueue!$AN$5:$AN$550,$C18)</f>
        <v>0</v>
      </c>
      <c r="X18">
        <f>SUMIFS(Grid_GenerationQueue!T$5:T$550,Grid_GenerationQueue!$AJ$5:$AJ$550,$B18,Grid_GenerationQueue!$AK$5:$AK$550,$C18,Grid_GenerationQueue!$AW$5:$AW$550,$Y$3)+SUMIFS(Grid_GenerationQueue!T$5:T$550,Grid_GenerationQueue!$AM$5:$AM$550,$B18,Grid_GenerationQueue!$AN$5:$AN$550,$C18,Grid_GenerationQueue!$AW$5:$AW$550,$Y$3)</f>
        <v>0</v>
      </c>
      <c r="Y18">
        <f>SUMIFS(Grid_GenerationQueue!U$5:U$550,Grid_GenerationQueue!$AJ$5:$AJ$550,$B18,Grid_GenerationQueue!$AK$5:$AK$550,$C18,Grid_GenerationQueue!$AW$5:$AW$550,$Y$3)+SUMIFS(Grid_GenerationQueue!U$5:U$550,Grid_GenerationQueue!$AM$5:$AM$550,$B18,Grid_GenerationQueue!$AN$5:$AN$550,$C18,Grid_GenerationQueue!$AW$5:$AW$550,$Y$3)</f>
        <v>0</v>
      </c>
      <c r="Z18">
        <f>SUMIFS(Grid_GenerationQueue!V$5:V$550,Grid_GenerationQueue!$AJ$5:$AJ$550,$B18,Grid_GenerationQueue!$AK$5:$AK$550,$C18,Grid_GenerationQueue!$AW$5:$AW$550,$Y$3)+SUMIFS(Grid_GenerationQueue!V$5:V$550,Grid_GenerationQueue!$AM$5:$AM$550,$B18,Grid_GenerationQueue!$AN$5:$AN$550,$C18,Grid_GenerationQueue!$AW$5:$AW$550,$Y$3)</f>
        <v>0</v>
      </c>
      <c r="AA18">
        <f>SUMIFS(Grid_GenerationQueue!W$5:W$550,Grid_GenerationQueue!$AJ$5:$AJ$550,$B18,Grid_GenerationQueue!$AK$5:$AK$550,$C18,Grid_GenerationQueue!$AW$5:$AW$550,$Y$3)+SUMIFS(Grid_GenerationQueue!W$5:W$550,Grid_GenerationQueue!$AM$5:$AM$550,$B18,Grid_GenerationQueue!$AN$5:$AN$550,$C18,Grid_GenerationQueue!$AW$5:$AW$550,$Y$3)</f>
        <v>0</v>
      </c>
      <c r="AB18">
        <f>SUMIFS(Grid_GenerationQueue!X$5:X$550,Grid_GenerationQueue!$AJ$5:$AJ$550,$B18,Grid_GenerationQueue!$AK$5:$AK$550,$C18,Grid_GenerationQueue!$AW$5:$AW$550,$Y$3)+SUMIFS(Grid_GenerationQueue!X$5:X$550,Grid_GenerationQueue!$AM$5:$AM$550,$B18,Grid_GenerationQueue!$AN$5:$AN$550,$C18,Grid_GenerationQueue!$AW$5:$AW$550,$Y$3)</f>
        <v>0</v>
      </c>
      <c r="AC18">
        <f>SUMIFS(Grid_GenerationQueue!Y$5:Y$550,Grid_GenerationQueue!$AJ$5:$AJ$550,$B18,Grid_GenerationQueue!$AK$5:$AK$550,$C18,Grid_GenerationQueue!$AW$5:$AW$550,$Y$3)+SUMIFS(Grid_GenerationQueue!Y$5:Y$550,Grid_GenerationQueue!$AM$5:$AM$550,$B18,Grid_GenerationQueue!$AN$5:$AN$550,$C18,Grid_GenerationQueue!$AW$5:$AW$550,$Y$3)</f>
        <v>0</v>
      </c>
      <c r="AD18">
        <f>SUMIFS(Grid_GenerationQueue!Z$5:Z$550,Grid_GenerationQueue!$AJ$5:$AJ$550,$B18,Grid_GenerationQueue!$AK$5:$AK$550,$C18,Grid_GenerationQueue!$AW$5:$AW$550,$Y$3)+SUMIFS(Grid_GenerationQueue!Z$5:Z$550,Grid_GenerationQueue!$AM$5:$AM$550,$B18,Grid_GenerationQueue!$AN$5:$AN$550,$C18,Grid_GenerationQueue!$AW$5:$AW$550,$Y$3)</f>
        <v>0</v>
      </c>
      <c r="AE18">
        <f>SUMIFS(Grid_GenerationQueue!AA$5:AA$550,Grid_GenerationQueue!$AJ$5:$AJ$550,$B18,Grid_GenerationQueue!$AK$5:$AK$550,$C18,Grid_GenerationQueue!$AW$5:$AW$550,$Y$3)+SUMIFS(Grid_GenerationQueue!AA$5:AA$550,Grid_GenerationQueue!$AM$5:$AM$550,$B18,Grid_GenerationQueue!$AN$5:$AN$550,$C18,Grid_GenerationQueue!$AW$5:$AW$550,$Y$3)</f>
        <v>0</v>
      </c>
      <c r="AF18">
        <f>SUMIFS(Grid_GenerationQueue!AB$5:AB$550,Grid_GenerationQueue!$AJ$5:$AJ$550,$B18,Grid_GenerationQueue!$AK$5:$AK$550,$C18,Grid_GenerationQueue!$AW$5:$AW$550,$Y$3)+SUMIFS(Grid_GenerationQueue!AB$5:AB$550,Grid_GenerationQueue!$AM$5:$AM$550,$B18,Grid_GenerationQueue!$AN$5:$AN$550,$C18,Grid_GenerationQueue!$AW$5:$AW$550,$Y$3)</f>
        <v>0</v>
      </c>
      <c r="AG18">
        <f>SUMIFS(Grid_GenerationQueue!AC$5:AC$550,Grid_GenerationQueue!$AJ$5:$AJ$550,$B18,Grid_GenerationQueue!$AK$5:$AK$550,$C18,Grid_GenerationQueue!$AW$5:$AW$550,$Y$3)+SUMIFS(Grid_GenerationQueue!AC$5:AC$550,Grid_GenerationQueue!$AM$5:$AM$550,$B18,Grid_GenerationQueue!$AN$5:$AN$550,$C18,Grid_GenerationQueue!$AW$5:$AW$550,$Y$3)</f>
        <v>0</v>
      </c>
      <c r="AH18">
        <f>SUMIFS(Grid_GenerationQueue!AD$5:AD$550,Grid_GenerationQueue!$AJ$5:$AJ$550,$B18,Grid_GenerationQueue!$AK$5:$AK$550,$C18,Grid_GenerationQueue!$AW$5:$AW$550,$Y$3)+SUMIFS(Grid_GenerationQueue!AD$5:AD$550,Grid_GenerationQueue!$AM$5:$AM$550,$B18,Grid_GenerationQueue!$AN$5:$AN$550,$C18,Grid_GenerationQueue!$AW$5:$AW$550,$Y$3)</f>
        <v>0</v>
      </c>
      <c r="AJ18">
        <f>X18+SUMIFS(Grid_GenerationQueue!T$5:T$550,Grid_GenerationQueue!$AJ$5:$AJ$550,$B18,Grid_GenerationQueue!$AK$5:$AK$550,$C18,Grid_GenerationQueue!$AW$5:$AW$550,"&lt;&gt;"&amp;$Y$3,Grid_GenerationQueue!$AU$5:$AU$550,$AK$3)+SUMIFS(Grid_GenerationQueue!T$5:T$550,Grid_GenerationQueue!$AM$5:$AM$550,$B18,Grid_GenerationQueue!$AN$5:$AN$550,$C18,Grid_GenerationQueue!$AW$5:$AW$550,"&lt;&gt;"&amp;$Y$3,Grid_GenerationQueue!$AU$5:$AU$550,$AK$3)</f>
        <v>0</v>
      </c>
      <c r="AK18">
        <f>Y18+SUMIFS(Grid_GenerationQueue!U$5:U$550,Grid_GenerationQueue!$AJ$5:$AJ$550,$B18,Grid_GenerationQueue!$AK$5:$AK$550,$C18,Grid_GenerationQueue!$AW$5:$AW$550,"&lt;&gt;"&amp;$Y$3,Grid_GenerationQueue!$AU$5:$AU$550,$AK$3)+SUMIFS(Grid_GenerationQueue!U$5:U$550,Grid_GenerationQueue!$AM$5:$AM$550,$B18,Grid_GenerationQueue!$AN$5:$AN$550,$C18,Grid_GenerationQueue!$AW$5:$AW$550,"&lt;&gt;"&amp;$Y$3,Grid_GenerationQueue!$AU$5:$AU$550,$AK$3)</f>
        <v>0</v>
      </c>
      <c r="AL18">
        <f>Z18+SUMIFS(Grid_GenerationQueue!V$5:V$550,Grid_GenerationQueue!$AJ$5:$AJ$550,$B18,Grid_GenerationQueue!$AK$5:$AK$550,$C18,Grid_GenerationQueue!$AW$5:$AW$550,"&lt;&gt;"&amp;$Y$3,Grid_GenerationQueue!$AU$5:$AU$550,$AK$3)+SUMIFS(Grid_GenerationQueue!V$5:V$550,Grid_GenerationQueue!$AM$5:$AM$550,$B18,Grid_GenerationQueue!$AN$5:$AN$550,$C18,Grid_GenerationQueue!$AW$5:$AW$550,"&lt;&gt;"&amp;$Y$3,Grid_GenerationQueue!$AU$5:$AU$550,$AK$3)</f>
        <v>0</v>
      </c>
      <c r="AM18">
        <f>AA18+SUMIFS(Grid_GenerationQueue!W$5:W$550,Grid_GenerationQueue!$AJ$5:$AJ$550,$B18,Grid_GenerationQueue!$AK$5:$AK$550,$C18,Grid_GenerationQueue!$AW$5:$AW$550,"&lt;&gt;"&amp;$Y$3,Grid_GenerationQueue!$AU$5:$AU$550,$AK$3)+SUMIFS(Grid_GenerationQueue!W$5:W$550,Grid_GenerationQueue!$AM$5:$AM$550,$B18,Grid_GenerationQueue!$AN$5:$AN$550,$C18,Grid_GenerationQueue!$AW$5:$AW$550,"&lt;&gt;"&amp;$Y$3,Grid_GenerationQueue!$AU$5:$AU$550,$AK$3)</f>
        <v>0</v>
      </c>
      <c r="AN18">
        <f>AB18+SUMIFS(Grid_GenerationQueue!X$5:X$550,Grid_GenerationQueue!$AJ$5:$AJ$550,$B18,Grid_GenerationQueue!$AK$5:$AK$550,$C18,Grid_GenerationQueue!$AW$5:$AW$550,"&lt;&gt;"&amp;$Y$3,Grid_GenerationQueue!$AU$5:$AU$550,$AK$3)+SUMIFS(Grid_GenerationQueue!X$5:X$550,Grid_GenerationQueue!$AM$5:$AM$550,$B18,Grid_GenerationQueue!$AN$5:$AN$550,$C18,Grid_GenerationQueue!$AW$5:$AW$550,"&lt;&gt;"&amp;$Y$3,Grid_GenerationQueue!$AU$5:$AU$550,$AK$3)</f>
        <v>0</v>
      </c>
      <c r="AO18">
        <f>AC18+SUMIFS(Grid_GenerationQueue!Y$5:Y$550,Grid_GenerationQueue!$AJ$5:$AJ$550,$B18,Grid_GenerationQueue!$AK$5:$AK$550,$C18,Grid_GenerationQueue!$AW$5:$AW$550,"&lt;&gt;"&amp;$Y$3,Grid_GenerationQueue!$AU$5:$AU$550,$AK$3)+SUMIFS(Grid_GenerationQueue!Y$5:Y$550,Grid_GenerationQueue!$AM$5:$AM$550,$B18,Grid_GenerationQueue!$AN$5:$AN$550,$C18,Grid_GenerationQueue!$AW$5:$AW$550,"&lt;&gt;"&amp;$Y$3,Grid_GenerationQueue!$AU$5:$AU$550,$AK$3)</f>
        <v>0</v>
      </c>
      <c r="AP18">
        <f>AD18+SUMIFS(Grid_GenerationQueue!Z$5:Z$550,Grid_GenerationQueue!$AJ$5:$AJ$550,$B18,Grid_GenerationQueue!$AK$5:$AK$550,$C18,Grid_GenerationQueue!$AW$5:$AW$550,"&lt;&gt;"&amp;$Y$3,Grid_GenerationQueue!$AU$5:$AU$550,$AK$3)+SUMIFS(Grid_GenerationQueue!Z$5:Z$550,Grid_GenerationQueue!$AM$5:$AM$550,$B18,Grid_GenerationQueue!$AN$5:$AN$550,$C18,Grid_GenerationQueue!$AW$5:$AW$550,"&lt;&gt;"&amp;$Y$3,Grid_GenerationQueue!$AU$5:$AU$550,$AK$3)</f>
        <v>0</v>
      </c>
      <c r="AQ18">
        <f>AE18+SUMIFS(Grid_GenerationQueue!AA$5:AA$550,Grid_GenerationQueue!$AJ$5:$AJ$550,$B18,Grid_GenerationQueue!$AK$5:$AK$550,$C18,Grid_GenerationQueue!$AW$5:$AW$550,"&lt;&gt;"&amp;$Y$3,Grid_GenerationQueue!$AU$5:$AU$550,$AK$3)+SUMIFS(Grid_GenerationQueue!AA$5:AA$550,Grid_GenerationQueue!$AM$5:$AM$550,$B18,Grid_GenerationQueue!$AN$5:$AN$550,$C18,Grid_GenerationQueue!$AW$5:$AW$550,"&lt;&gt;"&amp;$Y$3,Grid_GenerationQueue!$AU$5:$AU$550,$AK$3)</f>
        <v>0</v>
      </c>
      <c r="AR18">
        <f>AF18+SUMIFS(Grid_GenerationQueue!AB$5:AB$550,Grid_GenerationQueue!$AJ$5:$AJ$550,$B18,Grid_GenerationQueue!$AK$5:$AK$550,$C18,Grid_GenerationQueue!$AW$5:$AW$550,"&lt;&gt;"&amp;$Y$3,Grid_GenerationQueue!$AU$5:$AU$550,$AK$3)+SUMIFS(Grid_GenerationQueue!AB$5:AB$550,Grid_GenerationQueue!$AM$5:$AM$550,$B18,Grid_GenerationQueue!$AN$5:$AN$550,$C18,Grid_GenerationQueue!$AW$5:$AW$550,"&lt;&gt;"&amp;$Y$3,Grid_GenerationQueue!$AU$5:$AU$550,$AK$3)</f>
        <v>0</v>
      </c>
      <c r="AS18">
        <f>AG18+SUMIFS(Grid_GenerationQueue!AC$5:AC$550,Grid_GenerationQueue!$AJ$5:$AJ$550,$B18,Grid_GenerationQueue!$AK$5:$AK$550,$C18,Grid_GenerationQueue!$AW$5:$AW$550,"&lt;&gt;"&amp;$Y$3,Grid_GenerationQueue!$AU$5:$AU$550,$AK$3)+SUMIFS(Grid_GenerationQueue!AC$5:AC$550,Grid_GenerationQueue!$AM$5:$AM$550,$B18,Grid_GenerationQueue!$AN$5:$AN$550,$C18,Grid_GenerationQueue!$AW$5:$AW$550,"&lt;&gt;"&amp;$Y$3,Grid_GenerationQueue!$AU$5:$AU$550,$AK$3)</f>
        <v>0</v>
      </c>
      <c r="AT18">
        <f>AH18+SUMIFS(Grid_GenerationQueue!AD$5:AD$550,Grid_GenerationQueue!$AJ$5:$AJ$550,$B18,Grid_GenerationQueue!$AK$5:$AK$550,$C18,Grid_GenerationQueue!$AW$5:$AW$550,"&lt;&gt;"&amp;$Y$3,Grid_GenerationQueue!$AU$5:$AU$550,$AK$3)+SUMIFS(Grid_GenerationQueue!AD$5:AD$550,Grid_GenerationQueue!$AM$5:$AM$550,$B18,Grid_GenerationQueue!$AN$5:$AN$550,$C18,Grid_GenerationQueue!$AW$5:$AW$550,"&lt;&gt;"&amp;$Y$3,Grid_GenerationQueue!$AU$5:$AU$550,$AK$3)</f>
        <v>0</v>
      </c>
      <c r="AV18">
        <v>0</v>
      </c>
      <c r="AW18">
        <v>0</v>
      </c>
      <c r="AX18">
        <v>0</v>
      </c>
      <c r="AY18">
        <v>0</v>
      </c>
      <c r="AZ18">
        <v>0</v>
      </c>
      <c r="BB18">
        <f t="shared" si="33"/>
        <v>850</v>
      </c>
      <c r="BC18">
        <f t="shared" si="34"/>
        <v>0</v>
      </c>
      <c r="BD18">
        <f t="shared" si="35"/>
        <v>0</v>
      </c>
      <c r="BE18">
        <f t="shared" si="36"/>
        <v>0</v>
      </c>
      <c r="BF18">
        <f t="shared" si="37"/>
        <v>0</v>
      </c>
      <c r="BG18">
        <f t="shared" si="38"/>
        <v>0</v>
      </c>
      <c r="BH18">
        <f t="shared" si="39"/>
        <v>750</v>
      </c>
      <c r="BI18">
        <f t="shared" si="40"/>
        <v>0</v>
      </c>
      <c r="BJ18">
        <f t="shared" si="41"/>
        <v>750</v>
      </c>
      <c r="BK18">
        <f t="shared" si="42"/>
        <v>0</v>
      </c>
      <c r="BL18">
        <f t="shared" si="43"/>
        <v>0</v>
      </c>
      <c r="BN18">
        <f t="shared" si="11"/>
        <v>0</v>
      </c>
      <c r="BO18">
        <f t="shared" si="12"/>
        <v>0</v>
      </c>
      <c r="BP18">
        <f t="shared" si="13"/>
        <v>0</v>
      </c>
      <c r="BQ18">
        <f t="shared" si="14"/>
        <v>0</v>
      </c>
      <c r="BR18">
        <f t="shared" si="15"/>
        <v>0</v>
      </c>
      <c r="BS18">
        <f t="shared" si="16"/>
        <v>0</v>
      </c>
      <c r="BT18">
        <f t="shared" si="17"/>
        <v>0</v>
      </c>
      <c r="BU18">
        <f t="shared" si="18"/>
        <v>0</v>
      </c>
      <c r="BV18">
        <f t="shared" si="19"/>
        <v>0</v>
      </c>
      <c r="BW18">
        <f t="shared" si="20"/>
        <v>0</v>
      </c>
      <c r="BX18">
        <f t="shared" si="21"/>
        <v>0</v>
      </c>
      <c r="BZ18">
        <f t="shared" si="22"/>
        <v>0</v>
      </c>
      <c r="CA18">
        <f t="shared" si="23"/>
        <v>0</v>
      </c>
      <c r="CB18">
        <f t="shared" si="24"/>
        <v>0</v>
      </c>
      <c r="CC18">
        <f t="shared" si="25"/>
        <v>0</v>
      </c>
      <c r="CD18">
        <f t="shared" si="26"/>
        <v>0</v>
      </c>
      <c r="CE18">
        <f t="shared" si="27"/>
        <v>0</v>
      </c>
      <c r="CF18">
        <f t="shared" si="28"/>
        <v>0</v>
      </c>
      <c r="CG18">
        <f t="shared" si="29"/>
        <v>0</v>
      </c>
      <c r="CH18">
        <f t="shared" si="30"/>
        <v>0</v>
      </c>
      <c r="CI18">
        <f t="shared" si="31"/>
        <v>0</v>
      </c>
      <c r="CJ18">
        <f t="shared" si="32"/>
        <v>0</v>
      </c>
    </row>
    <row r="19" spans="1:88" x14ac:dyDescent="0.35">
      <c r="A19" t="str">
        <f>Substation_Info!A19</f>
        <v xml:space="preserve">PG&amp;E North of Greater Bay Study Area </v>
      </c>
      <c r="B19" t="str">
        <f>Substation_Info!B19</f>
        <v>Bellota</v>
      </c>
      <c r="C19">
        <f>Substation_Info!C19</f>
        <v>115</v>
      </c>
      <c r="D19" t="str" cm="1">
        <f t="array" ref="D19">INDEX(Substation_Info!$AT$5:$BB$322,MATCH(1,($B19=Substation_Info!$B$5:$B$322)*($C19=Substation_Info!$C$5:$C$322),0),MATCH(D$4,Substation_Info!$AT$4:$BB$4,0))</f>
        <v>Northern_California_Li_Battery</v>
      </c>
      <c r="E19" t="str" cm="1">
        <f t="array" ref="E19">INDEX(Substation_Info!$AT$5:$BB$322,MATCH(1,($B19=Substation_Info!$B$5:$B$322)*($C19=Substation_Info!$C$5:$C$322),0),MATCH(E$4,Substation_Info!$AT$4:$BB$4,0))</f>
        <v>Northern_California_Solar</v>
      </c>
      <c r="F19" cm="1">
        <f t="array" ref="F19">INDEX(Substation_Info!$AT$5:$BB$322,MATCH(1,($B19=Substation_Info!$B$5:$B$322)*($C19=Substation_Info!$C$5:$C$322),0),MATCH(F$4,Substation_Info!$AT$4:$BB$4,0))</f>
        <v>0</v>
      </c>
      <c r="G19" cm="1">
        <f t="array" ref="G19">INDEX(Substation_Info!$AT$5:$BB$322,MATCH(1,($B19=Substation_Info!$B$5:$B$322)*($C19=Substation_Info!$C$5:$C$322),0),MATCH(G$4,Substation_Info!$AT$4:$BB$4,0))</f>
        <v>0</v>
      </c>
      <c r="H19" cm="1">
        <f t="array" ref="H19">INDEX(Substation_Info!$AT$5:$BB$322,MATCH(1,($B19=Substation_Info!$B$5:$B$322)*($C19=Substation_Info!$C$5:$C$322),0),MATCH(H$4,Substation_Info!$AT$4:$BB$4,0))</f>
        <v>0</v>
      </c>
      <c r="I19" cm="1">
        <f t="array" ref="I19">INDEX(Substation_Info!$AT$5:$BB$322,MATCH(1,($B19=Substation_Info!$B$5:$B$322)*($C19=Substation_Info!$C$5:$C$322),0),MATCH(I$4,Substation_Info!$AT$4:$BB$4,0))</f>
        <v>0</v>
      </c>
      <c r="J19" cm="1">
        <f t="array" ref="J19">INDEX(Substation_Info!$AT$5:$BB$322,MATCH(1,($B19=Substation_Info!$B$5:$B$322)*($C19=Substation_Info!$C$5:$C$322),0),MATCH(J$4,Substation_Info!$AT$4:$BB$4,0))</f>
        <v>0</v>
      </c>
      <c r="L19">
        <f>SUMIFS(Grid_GenerationQueue!T$5:T$550,Grid_GenerationQueue!$AJ$5:$AJ$550,$B19,Grid_GenerationQueue!$AK$5:$AK$550,$C19)+SUMIFS(Grid_GenerationQueue!T$5:T$550,Grid_GenerationQueue!$AM$5:$AM$550,$B19,Grid_GenerationQueue!$AN$5:$AN$550,$C19)</f>
        <v>1187</v>
      </c>
      <c r="M19">
        <f>SUMIFS(Grid_GenerationQueue!U$5:U$550,Grid_GenerationQueue!$AJ$5:$AJ$550,$B19,Grid_GenerationQueue!$AK$5:$AK$550,$C19)+SUMIFS(Grid_GenerationQueue!U$5:U$550,Grid_GenerationQueue!$AM$5:$AM$550,$B19,Grid_GenerationQueue!$AN$5:$AN$550,$C19)</f>
        <v>0</v>
      </c>
      <c r="N19">
        <f>SUMIFS(Grid_GenerationQueue!V$5:V$550,Grid_GenerationQueue!$AJ$5:$AJ$550,$B19,Grid_GenerationQueue!$AK$5:$AK$550,$C19)+SUMIFS(Grid_GenerationQueue!V$5:V$550,Grid_GenerationQueue!$AM$5:$AM$550,$B19,Grid_GenerationQueue!$AN$5:$AN$550,$C19)</f>
        <v>0</v>
      </c>
      <c r="O19">
        <f>SUMIFS(Grid_GenerationQueue!W$5:W$550,Grid_GenerationQueue!$AJ$5:$AJ$550,$B19,Grid_GenerationQueue!$AK$5:$AK$550,$C19)+SUMIFS(Grid_GenerationQueue!W$5:W$550,Grid_GenerationQueue!$AM$5:$AM$550,$B19,Grid_GenerationQueue!$AN$5:$AN$550,$C19)</f>
        <v>0</v>
      </c>
      <c r="P19">
        <f>SUMIFS(Grid_GenerationQueue!X$5:X$550,Grid_GenerationQueue!$AJ$5:$AJ$550,$B19,Grid_GenerationQueue!$AK$5:$AK$550,$C19)+SUMIFS(Grid_GenerationQueue!X$5:X$550,Grid_GenerationQueue!$AM$5:$AM$550,$B19,Grid_GenerationQueue!$AN$5:$AN$550,$C19)</f>
        <v>0</v>
      </c>
      <c r="Q19">
        <f>SUMIFS(Grid_GenerationQueue!Y$5:Y$550,Grid_GenerationQueue!$AJ$5:$AJ$550,$B19,Grid_GenerationQueue!$AK$5:$AK$550,$C19)+SUMIFS(Grid_GenerationQueue!Y$5:Y$550,Grid_GenerationQueue!$AM$5:$AM$550,$B19,Grid_GenerationQueue!$AN$5:$AN$550,$C19)</f>
        <v>0</v>
      </c>
      <c r="R19">
        <f>SUMIFS(Grid_GenerationQueue!Z$5:Z$550,Grid_GenerationQueue!$AJ$5:$AJ$550,$B19,Grid_GenerationQueue!$AK$5:$AK$550,$C19)+SUMIFS(Grid_GenerationQueue!Z$5:Z$550,Grid_GenerationQueue!$AM$5:$AM$550,$B19,Grid_GenerationQueue!$AN$5:$AN$550,$C19)</f>
        <v>250</v>
      </c>
      <c r="S19">
        <f>SUMIFS(Grid_GenerationQueue!AA$5:AA$550,Grid_GenerationQueue!$AJ$5:$AJ$550,$B19,Grid_GenerationQueue!$AK$5:$AK$550,$C19)+SUMIFS(Grid_GenerationQueue!AA$5:AA$550,Grid_GenerationQueue!$AM$5:$AM$550,$B19,Grid_GenerationQueue!$AN$5:$AN$550,$C19)</f>
        <v>0</v>
      </c>
      <c r="T19">
        <f>SUMIFS(Grid_GenerationQueue!AB$5:AB$550,Grid_GenerationQueue!$AJ$5:$AJ$550,$B19,Grid_GenerationQueue!$AK$5:$AK$550,$C19)+SUMIFS(Grid_GenerationQueue!AB$5:AB$550,Grid_GenerationQueue!$AM$5:$AM$550,$B19,Grid_GenerationQueue!$AN$5:$AN$550,$C19)</f>
        <v>250</v>
      </c>
      <c r="U19">
        <f>SUMIFS(Grid_GenerationQueue!AC$5:AC$550,Grid_GenerationQueue!$AJ$5:$AJ$550,$B19,Grid_GenerationQueue!$AK$5:$AK$550,$C19)+SUMIFS(Grid_GenerationQueue!AC$5:AC$550,Grid_GenerationQueue!$AM$5:$AM$550,$B19,Grid_GenerationQueue!$AN$5:$AN$550,$C19)</f>
        <v>0</v>
      </c>
      <c r="V19">
        <f>SUMIFS(Grid_GenerationQueue!AD$5:AD$550,Grid_GenerationQueue!$AJ$5:$AJ$550,$B19,Grid_GenerationQueue!$AK$5:$AK$550,$C19)+SUMIFS(Grid_GenerationQueue!AD$5:AD$550,Grid_GenerationQueue!$AM$5:$AM$550,$B19,Grid_GenerationQueue!$AN$5:$AN$550,$C19)</f>
        <v>0</v>
      </c>
      <c r="X19">
        <f>SUMIFS(Grid_GenerationQueue!T$5:T$550,Grid_GenerationQueue!$AJ$5:$AJ$550,$B19,Grid_GenerationQueue!$AK$5:$AK$550,$C19,Grid_GenerationQueue!$AW$5:$AW$550,$Y$3)+SUMIFS(Grid_GenerationQueue!T$5:T$550,Grid_GenerationQueue!$AM$5:$AM$550,$B19,Grid_GenerationQueue!$AN$5:$AN$550,$C19,Grid_GenerationQueue!$AW$5:$AW$550,$Y$3)</f>
        <v>157</v>
      </c>
      <c r="Y19">
        <f>SUMIFS(Grid_GenerationQueue!U$5:U$550,Grid_GenerationQueue!$AJ$5:$AJ$550,$B19,Grid_GenerationQueue!$AK$5:$AK$550,$C19,Grid_GenerationQueue!$AW$5:$AW$550,$Y$3)+SUMIFS(Grid_GenerationQueue!U$5:U$550,Grid_GenerationQueue!$AM$5:$AM$550,$B19,Grid_GenerationQueue!$AN$5:$AN$550,$C19,Grid_GenerationQueue!$AW$5:$AW$550,$Y$3)</f>
        <v>0</v>
      </c>
      <c r="Z19">
        <f>SUMIFS(Grid_GenerationQueue!V$5:V$550,Grid_GenerationQueue!$AJ$5:$AJ$550,$B19,Grid_GenerationQueue!$AK$5:$AK$550,$C19,Grid_GenerationQueue!$AW$5:$AW$550,$Y$3)+SUMIFS(Grid_GenerationQueue!V$5:V$550,Grid_GenerationQueue!$AM$5:$AM$550,$B19,Grid_GenerationQueue!$AN$5:$AN$550,$C19,Grid_GenerationQueue!$AW$5:$AW$550,$Y$3)</f>
        <v>0</v>
      </c>
      <c r="AA19">
        <f>SUMIFS(Grid_GenerationQueue!W$5:W$550,Grid_GenerationQueue!$AJ$5:$AJ$550,$B19,Grid_GenerationQueue!$AK$5:$AK$550,$C19,Grid_GenerationQueue!$AW$5:$AW$550,$Y$3)+SUMIFS(Grid_GenerationQueue!W$5:W$550,Grid_GenerationQueue!$AM$5:$AM$550,$B19,Grid_GenerationQueue!$AN$5:$AN$550,$C19,Grid_GenerationQueue!$AW$5:$AW$550,$Y$3)</f>
        <v>0</v>
      </c>
      <c r="AB19">
        <f>SUMIFS(Grid_GenerationQueue!X$5:X$550,Grid_GenerationQueue!$AJ$5:$AJ$550,$B19,Grid_GenerationQueue!$AK$5:$AK$550,$C19,Grid_GenerationQueue!$AW$5:$AW$550,$Y$3)+SUMIFS(Grid_GenerationQueue!X$5:X$550,Grid_GenerationQueue!$AM$5:$AM$550,$B19,Grid_GenerationQueue!$AN$5:$AN$550,$C19,Grid_GenerationQueue!$AW$5:$AW$550,$Y$3)</f>
        <v>0</v>
      </c>
      <c r="AC19">
        <f>SUMIFS(Grid_GenerationQueue!Y$5:Y$550,Grid_GenerationQueue!$AJ$5:$AJ$550,$B19,Grid_GenerationQueue!$AK$5:$AK$550,$C19,Grid_GenerationQueue!$AW$5:$AW$550,$Y$3)+SUMIFS(Grid_GenerationQueue!Y$5:Y$550,Grid_GenerationQueue!$AM$5:$AM$550,$B19,Grid_GenerationQueue!$AN$5:$AN$550,$C19,Grid_GenerationQueue!$AW$5:$AW$550,$Y$3)</f>
        <v>0</v>
      </c>
      <c r="AD19">
        <f>SUMIFS(Grid_GenerationQueue!Z$5:Z$550,Grid_GenerationQueue!$AJ$5:$AJ$550,$B19,Grid_GenerationQueue!$AK$5:$AK$550,$C19,Grid_GenerationQueue!$AW$5:$AW$550,$Y$3)+SUMIFS(Grid_GenerationQueue!Z$5:Z$550,Grid_GenerationQueue!$AM$5:$AM$550,$B19,Grid_GenerationQueue!$AN$5:$AN$550,$C19,Grid_GenerationQueue!$AW$5:$AW$550,$Y$3)</f>
        <v>0</v>
      </c>
      <c r="AE19">
        <f>SUMIFS(Grid_GenerationQueue!AA$5:AA$550,Grid_GenerationQueue!$AJ$5:$AJ$550,$B19,Grid_GenerationQueue!$AK$5:$AK$550,$C19,Grid_GenerationQueue!$AW$5:$AW$550,$Y$3)+SUMIFS(Grid_GenerationQueue!AA$5:AA$550,Grid_GenerationQueue!$AM$5:$AM$550,$B19,Grid_GenerationQueue!$AN$5:$AN$550,$C19,Grid_GenerationQueue!$AW$5:$AW$550,$Y$3)</f>
        <v>0</v>
      </c>
      <c r="AF19">
        <f>SUMIFS(Grid_GenerationQueue!AB$5:AB$550,Grid_GenerationQueue!$AJ$5:$AJ$550,$B19,Grid_GenerationQueue!$AK$5:$AK$550,$C19,Grid_GenerationQueue!$AW$5:$AW$550,$Y$3)+SUMIFS(Grid_GenerationQueue!AB$5:AB$550,Grid_GenerationQueue!$AM$5:$AM$550,$B19,Grid_GenerationQueue!$AN$5:$AN$550,$C19,Grid_GenerationQueue!$AW$5:$AW$550,$Y$3)</f>
        <v>0</v>
      </c>
      <c r="AG19">
        <f>SUMIFS(Grid_GenerationQueue!AC$5:AC$550,Grid_GenerationQueue!$AJ$5:$AJ$550,$B19,Grid_GenerationQueue!$AK$5:$AK$550,$C19,Grid_GenerationQueue!$AW$5:$AW$550,$Y$3)+SUMIFS(Grid_GenerationQueue!AC$5:AC$550,Grid_GenerationQueue!$AM$5:$AM$550,$B19,Grid_GenerationQueue!$AN$5:$AN$550,$C19,Grid_GenerationQueue!$AW$5:$AW$550,$Y$3)</f>
        <v>0</v>
      </c>
      <c r="AH19">
        <f>SUMIFS(Grid_GenerationQueue!AD$5:AD$550,Grid_GenerationQueue!$AJ$5:$AJ$550,$B19,Grid_GenerationQueue!$AK$5:$AK$550,$C19,Grid_GenerationQueue!$AW$5:$AW$550,$Y$3)+SUMIFS(Grid_GenerationQueue!AD$5:AD$550,Grid_GenerationQueue!$AM$5:$AM$550,$B19,Grid_GenerationQueue!$AN$5:$AN$550,$C19,Grid_GenerationQueue!$AW$5:$AW$550,$Y$3)</f>
        <v>0</v>
      </c>
      <c r="AJ19">
        <f>X19+SUMIFS(Grid_GenerationQueue!T$5:T$550,Grid_GenerationQueue!$AJ$5:$AJ$550,$B19,Grid_GenerationQueue!$AK$5:$AK$550,$C19,Grid_GenerationQueue!$AW$5:$AW$550,"&lt;&gt;"&amp;$Y$3,Grid_GenerationQueue!$AU$5:$AU$550,$AK$3)+SUMIFS(Grid_GenerationQueue!T$5:T$550,Grid_GenerationQueue!$AM$5:$AM$550,$B19,Grid_GenerationQueue!$AN$5:$AN$550,$C19,Grid_GenerationQueue!$AW$5:$AW$550,"&lt;&gt;"&amp;$Y$3,Grid_GenerationQueue!$AU$5:$AU$550,$AK$3)</f>
        <v>157</v>
      </c>
      <c r="AK19">
        <f>Y19+SUMIFS(Grid_GenerationQueue!U$5:U$550,Grid_GenerationQueue!$AJ$5:$AJ$550,$B19,Grid_GenerationQueue!$AK$5:$AK$550,$C19,Grid_GenerationQueue!$AW$5:$AW$550,"&lt;&gt;"&amp;$Y$3,Grid_GenerationQueue!$AU$5:$AU$550,$AK$3)+SUMIFS(Grid_GenerationQueue!U$5:U$550,Grid_GenerationQueue!$AM$5:$AM$550,$B19,Grid_GenerationQueue!$AN$5:$AN$550,$C19,Grid_GenerationQueue!$AW$5:$AW$550,"&lt;&gt;"&amp;$Y$3,Grid_GenerationQueue!$AU$5:$AU$550,$AK$3)</f>
        <v>0</v>
      </c>
      <c r="AL19">
        <f>Z19+SUMIFS(Grid_GenerationQueue!V$5:V$550,Grid_GenerationQueue!$AJ$5:$AJ$550,$B19,Grid_GenerationQueue!$AK$5:$AK$550,$C19,Grid_GenerationQueue!$AW$5:$AW$550,"&lt;&gt;"&amp;$Y$3,Grid_GenerationQueue!$AU$5:$AU$550,$AK$3)+SUMIFS(Grid_GenerationQueue!V$5:V$550,Grid_GenerationQueue!$AM$5:$AM$550,$B19,Grid_GenerationQueue!$AN$5:$AN$550,$C19,Grid_GenerationQueue!$AW$5:$AW$550,"&lt;&gt;"&amp;$Y$3,Grid_GenerationQueue!$AU$5:$AU$550,$AK$3)</f>
        <v>0</v>
      </c>
      <c r="AM19">
        <f>AA19+SUMIFS(Grid_GenerationQueue!W$5:W$550,Grid_GenerationQueue!$AJ$5:$AJ$550,$B19,Grid_GenerationQueue!$AK$5:$AK$550,$C19,Grid_GenerationQueue!$AW$5:$AW$550,"&lt;&gt;"&amp;$Y$3,Grid_GenerationQueue!$AU$5:$AU$550,$AK$3)+SUMIFS(Grid_GenerationQueue!W$5:W$550,Grid_GenerationQueue!$AM$5:$AM$550,$B19,Grid_GenerationQueue!$AN$5:$AN$550,$C19,Grid_GenerationQueue!$AW$5:$AW$550,"&lt;&gt;"&amp;$Y$3,Grid_GenerationQueue!$AU$5:$AU$550,$AK$3)</f>
        <v>0</v>
      </c>
      <c r="AN19">
        <f>AB19+SUMIFS(Grid_GenerationQueue!X$5:X$550,Grid_GenerationQueue!$AJ$5:$AJ$550,$B19,Grid_GenerationQueue!$AK$5:$AK$550,$C19,Grid_GenerationQueue!$AW$5:$AW$550,"&lt;&gt;"&amp;$Y$3,Grid_GenerationQueue!$AU$5:$AU$550,$AK$3)+SUMIFS(Grid_GenerationQueue!X$5:X$550,Grid_GenerationQueue!$AM$5:$AM$550,$B19,Grid_GenerationQueue!$AN$5:$AN$550,$C19,Grid_GenerationQueue!$AW$5:$AW$550,"&lt;&gt;"&amp;$Y$3,Grid_GenerationQueue!$AU$5:$AU$550,$AK$3)</f>
        <v>0</v>
      </c>
      <c r="AO19">
        <f>AC19+SUMIFS(Grid_GenerationQueue!Y$5:Y$550,Grid_GenerationQueue!$AJ$5:$AJ$550,$B19,Grid_GenerationQueue!$AK$5:$AK$550,$C19,Grid_GenerationQueue!$AW$5:$AW$550,"&lt;&gt;"&amp;$Y$3,Grid_GenerationQueue!$AU$5:$AU$550,$AK$3)+SUMIFS(Grid_GenerationQueue!Y$5:Y$550,Grid_GenerationQueue!$AM$5:$AM$550,$B19,Grid_GenerationQueue!$AN$5:$AN$550,$C19,Grid_GenerationQueue!$AW$5:$AW$550,"&lt;&gt;"&amp;$Y$3,Grid_GenerationQueue!$AU$5:$AU$550,$AK$3)</f>
        <v>0</v>
      </c>
      <c r="AP19">
        <f>AD19+SUMIFS(Grid_GenerationQueue!Z$5:Z$550,Grid_GenerationQueue!$AJ$5:$AJ$550,$B19,Grid_GenerationQueue!$AK$5:$AK$550,$C19,Grid_GenerationQueue!$AW$5:$AW$550,"&lt;&gt;"&amp;$Y$3,Grid_GenerationQueue!$AU$5:$AU$550,$AK$3)+SUMIFS(Grid_GenerationQueue!Z$5:Z$550,Grid_GenerationQueue!$AM$5:$AM$550,$B19,Grid_GenerationQueue!$AN$5:$AN$550,$C19,Grid_GenerationQueue!$AW$5:$AW$550,"&lt;&gt;"&amp;$Y$3,Grid_GenerationQueue!$AU$5:$AU$550,$AK$3)</f>
        <v>0</v>
      </c>
      <c r="AQ19">
        <f>AE19+SUMIFS(Grid_GenerationQueue!AA$5:AA$550,Grid_GenerationQueue!$AJ$5:$AJ$550,$B19,Grid_GenerationQueue!$AK$5:$AK$550,$C19,Grid_GenerationQueue!$AW$5:$AW$550,"&lt;&gt;"&amp;$Y$3,Grid_GenerationQueue!$AU$5:$AU$550,$AK$3)+SUMIFS(Grid_GenerationQueue!AA$5:AA$550,Grid_GenerationQueue!$AM$5:$AM$550,$B19,Grid_GenerationQueue!$AN$5:$AN$550,$C19,Grid_GenerationQueue!$AW$5:$AW$550,"&lt;&gt;"&amp;$Y$3,Grid_GenerationQueue!$AU$5:$AU$550,$AK$3)</f>
        <v>0</v>
      </c>
      <c r="AR19">
        <f>AF19+SUMIFS(Grid_GenerationQueue!AB$5:AB$550,Grid_GenerationQueue!$AJ$5:$AJ$550,$B19,Grid_GenerationQueue!$AK$5:$AK$550,$C19,Grid_GenerationQueue!$AW$5:$AW$550,"&lt;&gt;"&amp;$Y$3,Grid_GenerationQueue!$AU$5:$AU$550,$AK$3)+SUMIFS(Grid_GenerationQueue!AB$5:AB$550,Grid_GenerationQueue!$AM$5:$AM$550,$B19,Grid_GenerationQueue!$AN$5:$AN$550,$C19,Grid_GenerationQueue!$AW$5:$AW$550,"&lt;&gt;"&amp;$Y$3,Grid_GenerationQueue!$AU$5:$AU$550,$AK$3)</f>
        <v>0</v>
      </c>
      <c r="AS19">
        <f>AG19+SUMIFS(Grid_GenerationQueue!AC$5:AC$550,Grid_GenerationQueue!$AJ$5:$AJ$550,$B19,Grid_GenerationQueue!$AK$5:$AK$550,$C19,Grid_GenerationQueue!$AW$5:$AW$550,"&lt;&gt;"&amp;$Y$3,Grid_GenerationQueue!$AU$5:$AU$550,$AK$3)+SUMIFS(Grid_GenerationQueue!AC$5:AC$550,Grid_GenerationQueue!$AM$5:$AM$550,$B19,Grid_GenerationQueue!$AN$5:$AN$550,$C19,Grid_GenerationQueue!$AW$5:$AW$550,"&lt;&gt;"&amp;$Y$3,Grid_GenerationQueue!$AU$5:$AU$550,$AK$3)</f>
        <v>0</v>
      </c>
      <c r="AT19">
        <f>AH19+SUMIFS(Grid_GenerationQueue!AD$5:AD$550,Grid_GenerationQueue!$AJ$5:$AJ$550,$B19,Grid_GenerationQueue!$AK$5:$AK$550,$C19,Grid_GenerationQueue!$AW$5:$AW$550,"&lt;&gt;"&amp;$Y$3,Grid_GenerationQueue!$AU$5:$AU$550,$AK$3)+SUMIFS(Grid_GenerationQueue!AD$5:AD$550,Grid_GenerationQueue!$AM$5:$AM$550,$B19,Grid_GenerationQueue!$AN$5:$AN$550,$C19,Grid_GenerationQueue!$AW$5:$AW$550,"&lt;&gt;"&amp;$Y$3,Grid_GenerationQueue!$AU$5:$AU$550,$AK$3)</f>
        <v>0</v>
      </c>
      <c r="AV19">
        <v>0</v>
      </c>
      <c r="AW19">
        <v>0</v>
      </c>
      <c r="AX19">
        <v>0</v>
      </c>
      <c r="AY19">
        <v>0</v>
      </c>
      <c r="AZ19">
        <v>0</v>
      </c>
      <c r="BB19">
        <f t="shared" si="33"/>
        <v>1187</v>
      </c>
      <c r="BC19">
        <f t="shared" si="34"/>
        <v>0</v>
      </c>
      <c r="BD19">
        <f t="shared" si="35"/>
        <v>0</v>
      </c>
      <c r="BE19">
        <f t="shared" si="36"/>
        <v>0</v>
      </c>
      <c r="BF19">
        <f t="shared" si="37"/>
        <v>0</v>
      </c>
      <c r="BG19">
        <f t="shared" si="38"/>
        <v>0</v>
      </c>
      <c r="BH19">
        <f t="shared" si="39"/>
        <v>250</v>
      </c>
      <c r="BI19">
        <f t="shared" si="40"/>
        <v>0</v>
      </c>
      <c r="BJ19">
        <f t="shared" si="41"/>
        <v>250</v>
      </c>
      <c r="BK19">
        <f t="shared" si="42"/>
        <v>0</v>
      </c>
      <c r="BL19">
        <f t="shared" si="43"/>
        <v>0</v>
      </c>
      <c r="BN19">
        <f t="shared" si="11"/>
        <v>157</v>
      </c>
      <c r="BO19">
        <f t="shared" si="12"/>
        <v>0</v>
      </c>
      <c r="BP19">
        <f t="shared" si="13"/>
        <v>0</v>
      </c>
      <c r="BQ19">
        <f t="shared" si="14"/>
        <v>0</v>
      </c>
      <c r="BR19">
        <f t="shared" si="15"/>
        <v>0</v>
      </c>
      <c r="BS19">
        <f t="shared" si="16"/>
        <v>0</v>
      </c>
      <c r="BT19">
        <f t="shared" si="17"/>
        <v>0</v>
      </c>
      <c r="BU19">
        <f t="shared" si="18"/>
        <v>0</v>
      </c>
      <c r="BV19">
        <f t="shared" si="19"/>
        <v>0</v>
      </c>
      <c r="BW19">
        <f t="shared" si="20"/>
        <v>0</v>
      </c>
      <c r="BX19">
        <f t="shared" si="21"/>
        <v>0</v>
      </c>
      <c r="BZ19">
        <f t="shared" si="22"/>
        <v>157</v>
      </c>
      <c r="CA19">
        <f t="shared" si="23"/>
        <v>0</v>
      </c>
      <c r="CB19">
        <f t="shared" si="24"/>
        <v>0</v>
      </c>
      <c r="CC19">
        <f t="shared" si="25"/>
        <v>0</v>
      </c>
      <c r="CD19">
        <f t="shared" si="26"/>
        <v>0</v>
      </c>
      <c r="CE19">
        <f t="shared" si="27"/>
        <v>0</v>
      </c>
      <c r="CF19">
        <f t="shared" si="28"/>
        <v>0</v>
      </c>
      <c r="CG19">
        <f t="shared" si="29"/>
        <v>0</v>
      </c>
      <c r="CH19">
        <f t="shared" si="30"/>
        <v>0</v>
      </c>
      <c r="CI19">
        <f t="shared" si="31"/>
        <v>0</v>
      </c>
      <c r="CJ19">
        <f t="shared" si="32"/>
        <v>0</v>
      </c>
    </row>
    <row r="20" spans="1:88" x14ac:dyDescent="0.35">
      <c r="A20" t="str">
        <f>Substation_Info!A20</f>
        <v xml:space="preserve">PG&amp;E North of Greater Bay Study Area </v>
      </c>
      <c r="B20" t="str">
        <f>Substation_Info!B20</f>
        <v>Bellevue</v>
      </c>
      <c r="C20">
        <f>Substation_Info!C20</f>
        <v>115</v>
      </c>
      <c r="D20" t="str" cm="1">
        <f t="array" ref="D20">INDEX(Substation_Info!$AT$5:$BB$322,MATCH(1,($B20=Substation_Info!$B$5:$B$322)*($C20=Substation_Info!$C$5:$C$322),0),MATCH(D$4,Substation_Info!$AT$4:$BB$4,0))</f>
        <v>Northern_California_Li_Battery</v>
      </c>
      <c r="E20" t="str" cm="1">
        <f t="array" ref="E20">INDEX(Substation_Info!$AT$5:$BB$322,MATCH(1,($B20=Substation_Info!$B$5:$B$322)*($C20=Substation_Info!$C$5:$C$322),0),MATCH(E$4,Substation_Info!$AT$4:$BB$4,0))</f>
        <v>Northern_California_Solar</v>
      </c>
      <c r="F20" cm="1">
        <f t="array" ref="F20">INDEX(Substation_Info!$AT$5:$BB$322,MATCH(1,($B20=Substation_Info!$B$5:$B$322)*($C20=Substation_Info!$C$5:$C$322),0),MATCH(F$4,Substation_Info!$AT$4:$BB$4,0))</f>
        <v>0</v>
      </c>
      <c r="G20" cm="1">
        <f t="array" ref="G20">INDEX(Substation_Info!$AT$5:$BB$322,MATCH(1,($B20=Substation_Info!$B$5:$B$322)*($C20=Substation_Info!$C$5:$C$322),0),MATCH(G$4,Substation_Info!$AT$4:$BB$4,0))</f>
        <v>0</v>
      </c>
      <c r="H20" cm="1">
        <f t="array" ref="H20">INDEX(Substation_Info!$AT$5:$BB$322,MATCH(1,($B20=Substation_Info!$B$5:$B$322)*($C20=Substation_Info!$C$5:$C$322),0),MATCH(H$4,Substation_Info!$AT$4:$BB$4,0))</f>
        <v>0</v>
      </c>
      <c r="I20" cm="1">
        <f t="array" ref="I20">INDEX(Substation_Info!$AT$5:$BB$322,MATCH(1,($B20=Substation_Info!$B$5:$B$322)*($C20=Substation_Info!$C$5:$C$322),0),MATCH(I$4,Substation_Info!$AT$4:$BB$4,0))</f>
        <v>0</v>
      </c>
      <c r="J20" cm="1">
        <f t="array" ref="J20">INDEX(Substation_Info!$AT$5:$BB$322,MATCH(1,($B20=Substation_Info!$B$5:$B$322)*($C20=Substation_Info!$C$5:$C$322),0),MATCH(J$4,Substation_Info!$AT$4:$BB$4,0))</f>
        <v>0</v>
      </c>
      <c r="L20">
        <f>SUMIFS(Grid_GenerationQueue!T$5:T$550,Grid_GenerationQueue!$AJ$5:$AJ$550,$B20,Grid_GenerationQueue!$AK$5:$AK$550,$C20)+SUMIFS(Grid_GenerationQueue!T$5:T$550,Grid_GenerationQueue!$AM$5:$AM$550,$B20,Grid_GenerationQueue!$AN$5:$AN$550,$C20)</f>
        <v>189.3015</v>
      </c>
      <c r="M20">
        <f>SUMIFS(Grid_GenerationQueue!U$5:U$550,Grid_GenerationQueue!$AJ$5:$AJ$550,$B20,Grid_GenerationQueue!$AK$5:$AK$550,$C20)+SUMIFS(Grid_GenerationQueue!U$5:U$550,Grid_GenerationQueue!$AM$5:$AM$550,$B20,Grid_GenerationQueue!$AN$5:$AN$550,$C20)</f>
        <v>0</v>
      </c>
      <c r="N20">
        <f>SUMIFS(Grid_GenerationQueue!V$5:V$550,Grid_GenerationQueue!$AJ$5:$AJ$550,$B20,Grid_GenerationQueue!$AK$5:$AK$550,$C20)+SUMIFS(Grid_GenerationQueue!V$5:V$550,Grid_GenerationQueue!$AM$5:$AM$550,$B20,Grid_GenerationQueue!$AN$5:$AN$550,$C20)</f>
        <v>0</v>
      </c>
      <c r="O20">
        <f>SUMIFS(Grid_GenerationQueue!W$5:W$550,Grid_GenerationQueue!$AJ$5:$AJ$550,$B20,Grid_GenerationQueue!$AK$5:$AK$550,$C20)+SUMIFS(Grid_GenerationQueue!W$5:W$550,Grid_GenerationQueue!$AM$5:$AM$550,$B20,Grid_GenerationQueue!$AN$5:$AN$550,$C20)</f>
        <v>0</v>
      </c>
      <c r="P20">
        <f>SUMIFS(Grid_GenerationQueue!X$5:X$550,Grid_GenerationQueue!$AJ$5:$AJ$550,$B20,Grid_GenerationQueue!$AK$5:$AK$550,$C20)+SUMIFS(Grid_GenerationQueue!X$5:X$550,Grid_GenerationQueue!$AM$5:$AM$550,$B20,Grid_GenerationQueue!$AN$5:$AN$550,$C20)</f>
        <v>0</v>
      </c>
      <c r="Q20">
        <f>SUMIFS(Grid_GenerationQueue!Y$5:Y$550,Grid_GenerationQueue!$AJ$5:$AJ$550,$B20,Grid_GenerationQueue!$AK$5:$AK$550,$C20)+SUMIFS(Grid_GenerationQueue!Y$5:Y$550,Grid_GenerationQueue!$AM$5:$AM$550,$B20,Grid_GenerationQueue!$AN$5:$AN$550,$C20)</f>
        <v>0</v>
      </c>
      <c r="R20">
        <f>SUMIFS(Grid_GenerationQueue!Z$5:Z$550,Grid_GenerationQueue!$AJ$5:$AJ$550,$B20,Grid_GenerationQueue!$AK$5:$AK$550,$C20)+SUMIFS(Grid_GenerationQueue!Z$5:Z$550,Grid_GenerationQueue!$AM$5:$AM$550,$B20,Grid_GenerationQueue!$AN$5:$AN$550,$C20)</f>
        <v>26.783999999999999</v>
      </c>
      <c r="S20">
        <f>SUMIFS(Grid_GenerationQueue!AA$5:AA$550,Grid_GenerationQueue!$AJ$5:$AJ$550,$B20,Grid_GenerationQueue!$AK$5:$AK$550,$C20)+SUMIFS(Grid_GenerationQueue!AA$5:AA$550,Grid_GenerationQueue!$AM$5:$AM$550,$B20,Grid_GenerationQueue!$AN$5:$AN$550,$C20)</f>
        <v>26.783999999999999</v>
      </c>
      <c r="T20">
        <f>SUMIFS(Grid_GenerationQueue!AB$5:AB$550,Grid_GenerationQueue!$AJ$5:$AJ$550,$B20,Grid_GenerationQueue!$AK$5:$AK$550,$C20)+SUMIFS(Grid_GenerationQueue!AB$5:AB$550,Grid_GenerationQueue!$AM$5:$AM$550,$B20,Grid_GenerationQueue!$AN$5:$AN$550,$C20)</f>
        <v>0</v>
      </c>
      <c r="U20">
        <f>SUMIFS(Grid_GenerationQueue!AC$5:AC$550,Grid_GenerationQueue!$AJ$5:$AJ$550,$B20,Grid_GenerationQueue!$AK$5:$AK$550,$C20)+SUMIFS(Grid_GenerationQueue!AC$5:AC$550,Grid_GenerationQueue!$AM$5:$AM$550,$B20,Grid_GenerationQueue!$AN$5:$AN$550,$C20)</f>
        <v>0</v>
      </c>
      <c r="V20">
        <f>SUMIFS(Grid_GenerationQueue!AD$5:AD$550,Grid_GenerationQueue!$AJ$5:$AJ$550,$B20,Grid_GenerationQueue!$AK$5:$AK$550,$C20)+SUMIFS(Grid_GenerationQueue!AD$5:AD$550,Grid_GenerationQueue!$AM$5:$AM$550,$B20,Grid_GenerationQueue!$AN$5:$AN$550,$C20)</f>
        <v>0</v>
      </c>
      <c r="X20">
        <f>SUMIFS(Grid_GenerationQueue!T$5:T$550,Grid_GenerationQueue!$AJ$5:$AJ$550,$B20,Grid_GenerationQueue!$AK$5:$AK$550,$C20,Grid_GenerationQueue!$AW$5:$AW$550,$Y$3)+SUMIFS(Grid_GenerationQueue!T$5:T$550,Grid_GenerationQueue!$AM$5:$AM$550,$B20,Grid_GenerationQueue!$AN$5:$AN$550,$C20,Grid_GenerationQueue!$AW$5:$AW$550,$Y$3)</f>
        <v>0</v>
      </c>
      <c r="Y20">
        <f>SUMIFS(Grid_GenerationQueue!U$5:U$550,Grid_GenerationQueue!$AJ$5:$AJ$550,$B20,Grid_GenerationQueue!$AK$5:$AK$550,$C20,Grid_GenerationQueue!$AW$5:$AW$550,$Y$3)+SUMIFS(Grid_GenerationQueue!U$5:U$550,Grid_GenerationQueue!$AM$5:$AM$550,$B20,Grid_GenerationQueue!$AN$5:$AN$550,$C20,Grid_GenerationQueue!$AW$5:$AW$550,$Y$3)</f>
        <v>0</v>
      </c>
      <c r="Z20">
        <f>SUMIFS(Grid_GenerationQueue!V$5:V$550,Grid_GenerationQueue!$AJ$5:$AJ$550,$B20,Grid_GenerationQueue!$AK$5:$AK$550,$C20,Grid_GenerationQueue!$AW$5:$AW$550,$Y$3)+SUMIFS(Grid_GenerationQueue!V$5:V$550,Grid_GenerationQueue!$AM$5:$AM$550,$B20,Grid_GenerationQueue!$AN$5:$AN$550,$C20,Grid_GenerationQueue!$AW$5:$AW$550,$Y$3)</f>
        <v>0</v>
      </c>
      <c r="AA20">
        <f>SUMIFS(Grid_GenerationQueue!W$5:W$550,Grid_GenerationQueue!$AJ$5:$AJ$550,$B20,Grid_GenerationQueue!$AK$5:$AK$550,$C20,Grid_GenerationQueue!$AW$5:$AW$550,$Y$3)+SUMIFS(Grid_GenerationQueue!W$5:W$550,Grid_GenerationQueue!$AM$5:$AM$550,$B20,Grid_GenerationQueue!$AN$5:$AN$550,$C20,Grid_GenerationQueue!$AW$5:$AW$550,$Y$3)</f>
        <v>0</v>
      </c>
      <c r="AB20">
        <f>SUMIFS(Grid_GenerationQueue!X$5:X$550,Grid_GenerationQueue!$AJ$5:$AJ$550,$B20,Grid_GenerationQueue!$AK$5:$AK$550,$C20,Grid_GenerationQueue!$AW$5:$AW$550,$Y$3)+SUMIFS(Grid_GenerationQueue!X$5:X$550,Grid_GenerationQueue!$AM$5:$AM$550,$B20,Grid_GenerationQueue!$AN$5:$AN$550,$C20,Grid_GenerationQueue!$AW$5:$AW$550,$Y$3)</f>
        <v>0</v>
      </c>
      <c r="AC20">
        <f>SUMIFS(Grid_GenerationQueue!Y$5:Y$550,Grid_GenerationQueue!$AJ$5:$AJ$550,$B20,Grid_GenerationQueue!$AK$5:$AK$550,$C20,Grid_GenerationQueue!$AW$5:$AW$550,$Y$3)+SUMIFS(Grid_GenerationQueue!Y$5:Y$550,Grid_GenerationQueue!$AM$5:$AM$550,$B20,Grid_GenerationQueue!$AN$5:$AN$550,$C20,Grid_GenerationQueue!$AW$5:$AW$550,$Y$3)</f>
        <v>0</v>
      </c>
      <c r="AD20">
        <f>SUMIFS(Grid_GenerationQueue!Z$5:Z$550,Grid_GenerationQueue!$AJ$5:$AJ$550,$B20,Grid_GenerationQueue!$AK$5:$AK$550,$C20,Grid_GenerationQueue!$AW$5:$AW$550,$Y$3)+SUMIFS(Grid_GenerationQueue!Z$5:Z$550,Grid_GenerationQueue!$AM$5:$AM$550,$B20,Grid_GenerationQueue!$AN$5:$AN$550,$C20,Grid_GenerationQueue!$AW$5:$AW$550,$Y$3)</f>
        <v>0</v>
      </c>
      <c r="AE20">
        <f>SUMIFS(Grid_GenerationQueue!AA$5:AA$550,Grid_GenerationQueue!$AJ$5:$AJ$550,$B20,Grid_GenerationQueue!$AK$5:$AK$550,$C20,Grid_GenerationQueue!$AW$5:$AW$550,$Y$3)+SUMIFS(Grid_GenerationQueue!AA$5:AA$550,Grid_GenerationQueue!$AM$5:$AM$550,$B20,Grid_GenerationQueue!$AN$5:$AN$550,$C20,Grid_GenerationQueue!$AW$5:$AW$550,$Y$3)</f>
        <v>0</v>
      </c>
      <c r="AF20">
        <f>SUMIFS(Grid_GenerationQueue!AB$5:AB$550,Grid_GenerationQueue!$AJ$5:$AJ$550,$B20,Grid_GenerationQueue!$AK$5:$AK$550,$C20,Grid_GenerationQueue!$AW$5:$AW$550,$Y$3)+SUMIFS(Grid_GenerationQueue!AB$5:AB$550,Grid_GenerationQueue!$AM$5:$AM$550,$B20,Grid_GenerationQueue!$AN$5:$AN$550,$C20,Grid_GenerationQueue!$AW$5:$AW$550,$Y$3)</f>
        <v>0</v>
      </c>
      <c r="AG20">
        <f>SUMIFS(Grid_GenerationQueue!AC$5:AC$550,Grid_GenerationQueue!$AJ$5:$AJ$550,$B20,Grid_GenerationQueue!$AK$5:$AK$550,$C20,Grid_GenerationQueue!$AW$5:$AW$550,$Y$3)+SUMIFS(Grid_GenerationQueue!AC$5:AC$550,Grid_GenerationQueue!$AM$5:$AM$550,$B20,Grid_GenerationQueue!$AN$5:$AN$550,$C20,Grid_GenerationQueue!$AW$5:$AW$550,$Y$3)</f>
        <v>0</v>
      </c>
      <c r="AH20">
        <f>SUMIFS(Grid_GenerationQueue!AD$5:AD$550,Grid_GenerationQueue!$AJ$5:$AJ$550,$B20,Grid_GenerationQueue!$AK$5:$AK$550,$C20,Grid_GenerationQueue!$AW$5:$AW$550,$Y$3)+SUMIFS(Grid_GenerationQueue!AD$5:AD$550,Grid_GenerationQueue!$AM$5:$AM$550,$B20,Grid_GenerationQueue!$AN$5:$AN$550,$C20,Grid_GenerationQueue!$AW$5:$AW$550,$Y$3)</f>
        <v>0</v>
      </c>
      <c r="AJ20">
        <f>X20+SUMIFS(Grid_GenerationQueue!T$5:T$550,Grid_GenerationQueue!$AJ$5:$AJ$550,$B20,Grid_GenerationQueue!$AK$5:$AK$550,$C20,Grid_GenerationQueue!$AW$5:$AW$550,"&lt;&gt;"&amp;$Y$3,Grid_GenerationQueue!$AU$5:$AU$550,$AK$3)+SUMIFS(Grid_GenerationQueue!T$5:T$550,Grid_GenerationQueue!$AM$5:$AM$550,$B20,Grid_GenerationQueue!$AN$5:$AN$550,$C20,Grid_GenerationQueue!$AW$5:$AW$550,"&lt;&gt;"&amp;$Y$3,Grid_GenerationQueue!$AU$5:$AU$550,$AK$3)</f>
        <v>0</v>
      </c>
      <c r="AK20">
        <f>Y20+SUMIFS(Grid_GenerationQueue!U$5:U$550,Grid_GenerationQueue!$AJ$5:$AJ$550,$B20,Grid_GenerationQueue!$AK$5:$AK$550,$C20,Grid_GenerationQueue!$AW$5:$AW$550,"&lt;&gt;"&amp;$Y$3,Grid_GenerationQueue!$AU$5:$AU$550,$AK$3)+SUMIFS(Grid_GenerationQueue!U$5:U$550,Grid_GenerationQueue!$AM$5:$AM$550,$B20,Grid_GenerationQueue!$AN$5:$AN$550,$C20,Grid_GenerationQueue!$AW$5:$AW$550,"&lt;&gt;"&amp;$Y$3,Grid_GenerationQueue!$AU$5:$AU$550,$AK$3)</f>
        <v>0</v>
      </c>
      <c r="AL20">
        <f>Z20+SUMIFS(Grid_GenerationQueue!V$5:V$550,Grid_GenerationQueue!$AJ$5:$AJ$550,$B20,Grid_GenerationQueue!$AK$5:$AK$550,$C20,Grid_GenerationQueue!$AW$5:$AW$550,"&lt;&gt;"&amp;$Y$3,Grid_GenerationQueue!$AU$5:$AU$550,$AK$3)+SUMIFS(Grid_GenerationQueue!V$5:V$550,Grid_GenerationQueue!$AM$5:$AM$550,$B20,Grid_GenerationQueue!$AN$5:$AN$550,$C20,Grid_GenerationQueue!$AW$5:$AW$550,"&lt;&gt;"&amp;$Y$3,Grid_GenerationQueue!$AU$5:$AU$550,$AK$3)</f>
        <v>0</v>
      </c>
      <c r="AM20">
        <f>AA20+SUMIFS(Grid_GenerationQueue!W$5:W$550,Grid_GenerationQueue!$AJ$5:$AJ$550,$B20,Grid_GenerationQueue!$AK$5:$AK$550,$C20,Grid_GenerationQueue!$AW$5:$AW$550,"&lt;&gt;"&amp;$Y$3,Grid_GenerationQueue!$AU$5:$AU$550,$AK$3)+SUMIFS(Grid_GenerationQueue!W$5:W$550,Grid_GenerationQueue!$AM$5:$AM$550,$B20,Grid_GenerationQueue!$AN$5:$AN$550,$C20,Grid_GenerationQueue!$AW$5:$AW$550,"&lt;&gt;"&amp;$Y$3,Grid_GenerationQueue!$AU$5:$AU$550,$AK$3)</f>
        <v>0</v>
      </c>
      <c r="AN20">
        <f>AB20+SUMIFS(Grid_GenerationQueue!X$5:X$550,Grid_GenerationQueue!$AJ$5:$AJ$550,$B20,Grid_GenerationQueue!$AK$5:$AK$550,$C20,Grid_GenerationQueue!$AW$5:$AW$550,"&lt;&gt;"&amp;$Y$3,Grid_GenerationQueue!$AU$5:$AU$550,$AK$3)+SUMIFS(Grid_GenerationQueue!X$5:X$550,Grid_GenerationQueue!$AM$5:$AM$550,$B20,Grid_GenerationQueue!$AN$5:$AN$550,$C20,Grid_GenerationQueue!$AW$5:$AW$550,"&lt;&gt;"&amp;$Y$3,Grid_GenerationQueue!$AU$5:$AU$550,$AK$3)</f>
        <v>0</v>
      </c>
      <c r="AO20">
        <f>AC20+SUMIFS(Grid_GenerationQueue!Y$5:Y$550,Grid_GenerationQueue!$AJ$5:$AJ$550,$B20,Grid_GenerationQueue!$AK$5:$AK$550,$C20,Grid_GenerationQueue!$AW$5:$AW$550,"&lt;&gt;"&amp;$Y$3,Grid_GenerationQueue!$AU$5:$AU$550,$AK$3)+SUMIFS(Grid_GenerationQueue!Y$5:Y$550,Grid_GenerationQueue!$AM$5:$AM$550,$B20,Grid_GenerationQueue!$AN$5:$AN$550,$C20,Grid_GenerationQueue!$AW$5:$AW$550,"&lt;&gt;"&amp;$Y$3,Grid_GenerationQueue!$AU$5:$AU$550,$AK$3)</f>
        <v>0</v>
      </c>
      <c r="AP20">
        <f>AD20+SUMIFS(Grid_GenerationQueue!Z$5:Z$550,Grid_GenerationQueue!$AJ$5:$AJ$550,$B20,Grid_GenerationQueue!$AK$5:$AK$550,$C20,Grid_GenerationQueue!$AW$5:$AW$550,"&lt;&gt;"&amp;$Y$3,Grid_GenerationQueue!$AU$5:$AU$550,$AK$3)+SUMIFS(Grid_GenerationQueue!Z$5:Z$550,Grid_GenerationQueue!$AM$5:$AM$550,$B20,Grid_GenerationQueue!$AN$5:$AN$550,$C20,Grid_GenerationQueue!$AW$5:$AW$550,"&lt;&gt;"&amp;$Y$3,Grid_GenerationQueue!$AU$5:$AU$550,$AK$3)</f>
        <v>0</v>
      </c>
      <c r="AQ20">
        <f>AE20+SUMIFS(Grid_GenerationQueue!AA$5:AA$550,Grid_GenerationQueue!$AJ$5:$AJ$550,$B20,Grid_GenerationQueue!$AK$5:$AK$550,$C20,Grid_GenerationQueue!$AW$5:$AW$550,"&lt;&gt;"&amp;$Y$3,Grid_GenerationQueue!$AU$5:$AU$550,$AK$3)+SUMIFS(Grid_GenerationQueue!AA$5:AA$550,Grid_GenerationQueue!$AM$5:$AM$550,$B20,Grid_GenerationQueue!$AN$5:$AN$550,$C20,Grid_GenerationQueue!$AW$5:$AW$550,"&lt;&gt;"&amp;$Y$3,Grid_GenerationQueue!$AU$5:$AU$550,$AK$3)</f>
        <v>0</v>
      </c>
      <c r="AR20">
        <f>AF20+SUMIFS(Grid_GenerationQueue!AB$5:AB$550,Grid_GenerationQueue!$AJ$5:$AJ$550,$B20,Grid_GenerationQueue!$AK$5:$AK$550,$C20,Grid_GenerationQueue!$AW$5:$AW$550,"&lt;&gt;"&amp;$Y$3,Grid_GenerationQueue!$AU$5:$AU$550,$AK$3)+SUMIFS(Grid_GenerationQueue!AB$5:AB$550,Grid_GenerationQueue!$AM$5:$AM$550,$B20,Grid_GenerationQueue!$AN$5:$AN$550,$C20,Grid_GenerationQueue!$AW$5:$AW$550,"&lt;&gt;"&amp;$Y$3,Grid_GenerationQueue!$AU$5:$AU$550,$AK$3)</f>
        <v>0</v>
      </c>
      <c r="AS20">
        <f>AG20+SUMIFS(Grid_GenerationQueue!AC$5:AC$550,Grid_GenerationQueue!$AJ$5:$AJ$550,$B20,Grid_GenerationQueue!$AK$5:$AK$550,$C20,Grid_GenerationQueue!$AW$5:$AW$550,"&lt;&gt;"&amp;$Y$3,Grid_GenerationQueue!$AU$5:$AU$550,$AK$3)+SUMIFS(Grid_GenerationQueue!AC$5:AC$550,Grid_GenerationQueue!$AM$5:$AM$550,$B20,Grid_GenerationQueue!$AN$5:$AN$550,$C20,Grid_GenerationQueue!$AW$5:$AW$550,"&lt;&gt;"&amp;$Y$3,Grid_GenerationQueue!$AU$5:$AU$550,$AK$3)</f>
        <v>0</v>
      </c>
      <c r="AT20">
        <f>AH20+SUMIFS(Grid_GenerationQueue!AD$5:AD$550,Grid_GenerationQueue!$AJ$5:$AJ$550,$B20,Grid_GenerationQueue!$AK$5:$AK$550,$C20,Grid_GenerationQueue!$AW$5:$AW$550,"&lt;&gt;"&amp;$Y$3,Grid_GenerationQueue!$AU$5:$AU$550,$AK$3)+SUMIFS(Grid_GenerationQueue!AD$5:AD$550,Grid_GenerationQueue!$AM$5:$AM$550,$B20,Grid_GenerationQueue!$AN$5:$AN$550,$C20,Grid_GenerationQueue!$AW$5:$AW$550,"&lt;&gt;"&amp;$Y$3,Grid_GenerationQueue!$AU$5:$AU$550,$AK$3)</f>
        <v>0</v>
      </c>
      <c r="AV20">
        <v>0</v>
      </c>
      <c r="AW20">
        <v>0</v>
      </c>
      <c r="AX20">
        <v>0</v>
      </c>
      <c r="AY20">
        <v>0</v>
      </c>
      <c r="AZ20">
        <v>0</v>
      </c>
      <c r="BB20">
        <f t="shared" si="33"/>
        <v>189.3015</v>
      </c>
      <c r="BC20">
        <f t="shared" si="34"/>
        <v>0</v>
      </c>
      <c r="BD20">
        <f t="shared" si="35"/>
        <v>0</v>
      </c>
      <c r="BE20">
        <f t="shared" si="36"/>
        <v>0</v>
      </c>
      <c r="BF20">
        <f t="shared" si="37"/>
        <v>0</v>
      </c>
      <c r="BG20">
        <f t="shared" si="38"/>
        <v>0</v>
      </c>
      <c r="BH20">
        <f t="shared" si="39"/>
        <v>26.783999999999999</v>
      </c>
      <c r="BI20">
        <f t="shared" si="40"/>
        <v>26.783999999999999</v>
      </c>
      <c r="BJ20">
        <f t="shared" si="41"/>
        <v>0</v>
      </c>
      <c r="BK20">
        <f t="shared" si="42"/>
        <v>0</v>
      </c>
      <c r="BL20">
        <f t="shared" si="43"/>
        <v>0</v>
      </c>
      <c r="BN20">
        <f t="shared" si="11"/>
        <v>0</v>
      </c>
      <c r="BO20">
        <f t="shared" si="12"/>
        <v>0</v>
      </c>
      <c r="BP20">
        <f t="shared" si="13"/>
        <v>0</v>
      </c>
      <c r="BQ20">
        <f t="shared" si="14"/>
        <v>0</v>
      </c>
      <c r="BR20">
        <f t="shared" si="15"/>
        <v>0</v>
      </c>
      <c r="BS20">
        <f t="shared" si="16"/>
        <v>0</v>
      </c>
      <c r="BT20">
        <f t="shared" si="17"/>
        <v>0</v>
      </c>
      <c r="BU20">
        <f t="shared" si="18"/>
        <v>0</v>
      </c>
      <c r="BV20">
        <f t="shared" si="19"/>
        <v>0</v>
      </c>
      <c r="BW20">
        <f t="shared" si="20"/>
        <v>0</v>
      </c>
      <c r="BX20">
        <f t="shared" si="21"/>
        <v>0</v>
      </c>
      <c r="BZ20">
        <f t="shared" si="22"/>
        <v>0</v>
      </c>
      <c r="CA20">
        <f t="shared" si="23"/>
        <v>0</v>
      </c>
      <c r="CB20">
        <f t="shared" si="24"/>
        <v>0</v>
      </c>
      <c r="CC20">
        <f t="shared" si="25"/>
        <v>0</v>
      </c>
      <c r="CD20">
        <f t="shared" si="26"/>
        <v>0</v>
      </c>
      <c r="CE20">
        <f t="shared" si="27"/>
        <v>0</v>
      </c>
      <c r="CF20">
        <f t="shared" si="28"/>
        <v>0</v>
      </c>
      <c r="CG20">
        <f t="shared" si="29"/>
        <v>0</v>
      </c>
      <c r="CH20">
        <f t="shared" si="30"/>
        <v>0</v>
      </c>
      <c r="CI20">
        <f t="shared" si="31"/>
        <v>0</v>
      </c>
      <c r="CJ20">
        <f t="shared" si="32"/>
        <v>0</v>
      </c>
    </row>
    <row r="21" spans="1:88" x14ac:dyDescent="0.35">
      <c r="A21" t="str">
        <f>Substation_Info!A21</f>
        <v>SCE Northern Area</v>
      </c>
      <c r="B21" t="str">
        <f>Substation_Info!B21</f>
        <v>Big Creek Hydro Facilities</v>
      </c>
      <c r="C21">
        <f>Substation_Info!C21</f>
        <v>230</v>
      </c>
      <c r="D21" t="str" cm="1">
        <f t="array" ref="D21">INDEX(Substation_Info!$AT$5:$BB$322,MATCH(1,($B21=Substation_Info!$B$5:$B$322)*($C21=Substation_Info!$C$5:$C$322),0),MATCH(D$4,Substation_Info!$AT$4:$BB$4,0))</f>
        <v>Tehachapi_Li_Battery</v>
      </c>
      <c r="E21" t="str" cm="1">
        <f t="array" ref="E21">INDEX(Substation_Info!$AT$5:$BB$322,MATCH(1,($B21=Substation_Info!$B$5:$B$322)*($C21=Substation_Info!$C$5:$C$322),0),MATCH(E$4,Substation_Info!$AT$4:$BB$4,0))</f>
        <v>Tehachapi_Solar</v>
      </c>
      <c r="F21" cm="1">
        <f t="array" ref="F21">INDEX(Substation_Info!$AT$5:$BB$322,MATCH(1,($B21=Substation_Info!$B$5:$B$322)*($C21=Substation_Info!$C$5:$C$322),0),MATCH(F$4,Substation_Info!$AT$4:$BB$4,0))</f>
        <v>0</v>
      </c>
      <c r="G21" cm="1">
        <f t="array" ref="G21">INDEX(Substation_Info!$AT$5:$BB$322,MATCH(1,($B21=Substation_Info!$B$5:$B$322)*($C21=Substation_Info!$C$5:$C$322),0),MATCH(G$4,Substation_Info!$AT$4:$BB$4,0))</f>
        <v>0</v>
      </c>
      <c r="H21" cm="1">
        <f t="array" ref="H21">INDEX(Substation_Info!$AT$5:$BB$322,MATCH(1,($B21=Substation_Info!$B$5:$B$322)*($C21=Substation_Info!$C$5:$C$322),0),MATCH(H$4,Substation_Info!$AT$4:$BB$4,0))</f>
        <v>0</v>
      </c>
      <c r="I21" cm="1">
        <f t="array" ref="I21">INDEX(Substation_Info!$AT$5:$BB$322,MATCH(1,($B21=Substation_Info!$B$5:$B$322)*($C21=Substation_Info!$C$5:$C$322),0),MATCH(I$4,Substation_Info!$AT$4:$BB$4,0))</f>
        <v>0</v>
      </c>
      <c r="J21" cm="1">
        <f t="array" ref="J21">INDEX(Substation_Info!$AT$5:$BB$322,MATCH(1,($B21=Substation_Info!$B$5:$B$322)*($C21=Substation_Info!$C$5:$C$322),0),MATCH(J$4,Substation_Info!$AT$4:$BB$4,0))</f>
        <v>0</v>
      </c>
      <c r="L21">
        <f>SUMIFS(Grid_GenerationQueue!T$5:T$550,Grid_GenerationQueue!$AJ$5:$AJ$550,$B21,Grid_GenerationQueue!$AK$5:$AK$550,$C21)+SUMIFS(Grid_GenerationQueue!T$5:T$550,Grid_GenerationQueue!$AM$5:$AM$550,$B21,Grid_GenerationQueue!$AN$5:$AN$550,$C21)</f>
        <v>0</v>
      </c>
      <c r="M21">
        <f>SUMIFS(Grid_GenerationQueue!U$5:U$550,Grid_GenerationQueue!$AJ$5:$AJ$550,$B21,Grid_GenerationQueue!$AK$5:$AK$550,$C21)+SUMIFS(Grid_GenerationQueue!U$5:U$550,Grid_GenerationQueue!$AM$5:$AM$550,$B21,Grid_GenerationQueue!$AN$5:$AN$550,$C21)</f>
        <v>0</v>
      </c>
      <c r="N21">
        <f>SUMIFS(Grid_GenerationQueue!V$5:V$550,Grid_GenerationQueue!$AJ$5:$AJ$550,$B21,Grid_GenerationQueue!$AK$5:$AK$550,$C21)+SUMIFS(Grid_GenerationQueue!V$5:V$550,Grid_GenerationQueue!$AM$5:$AM$550,$B21,Grid_GenerationQueue!$AN$5:$AN$550,$C21)</f>
        <v>0</v>
      </c>
      <c r="O21">
        <f>SUMIFS(Grid_GenerationQueue!W$5:W$550,Grid_GenerationQueue!$AJ$5:$AJ$550,$B21,Grid_GenerationQueue!$AK$5:$AK$550,$C21)+SUMIFS(Grid_GenerationQueue!W$5:W$550,Grid_GenerationQueue!$AM$5:$AM$550,$B21,Grid_GenerationQueue!$AN$5:$AN$550,$C21)</f>
        <v>0</v>
      </c>
      <c r="P21">
        <f>SUMIFS(Grid_GenerationQueue!X$5:X$550,Grid_GenerationQueue!$AJ$5:$AJ$550,$B21,Grid_GenerationQueue!$AK$5:$AK$550,$C21)+SUMIFS(Grid_GenerationQueue!X$5:X$550,Grid_GenerationQueue!$AM$5:$AM$550,$B21,Grid_GenerationQueue!$AN$5:$AN$550,$C21)</f>
        <v>0</v>
      </c>
      <c r="Q21">
        <f>SUMIFS(Grid_GenerationQueue!Y$5:Y$550,Grid_GenerationQueue!$AJ$5:$AJ$550,$B21,Grid_GenerationQueue!$AK$5:$AK$550,$C21)+SUMIFS(Grid_GenerationQueue!Y$5:Y$550,Grid_GenerationQueue!$AM$5:$AM$550,$B21,Grid_GenerationQueue!$AN$5:$AN$550,$C21)</f>
        <v>0</v>
      </c>
      <c r="R21">
        <f>SUMIFS(Grid_GenerationQueue!Z$5:Z$550,Grid_GenerationQueue!$AJ$5:$AJ$550,$B21,Grid_GenerationQueue!$AK$5:$AK$550,$C21)+SUMIFS(Grid_GenerationQueue!Z$5:Z$550,Grid_GenerationQueue!$AM$5:$AM$550,$B21,Grid_GenerationQueue!$AN$5:$AN$550,$C21)</f>
        <v>0</v>
      </c>
      <c r="S21">
        <f>SUMIFS(Grid_GenerationQueue!AA$5:AA$550,Grid_GenerationQueue!$AJ$5:$AJ$550,$B21,Grid_GenerationQueue!$AK$5:$AK$550,$C21)+SUMIFS(Grid_GenerationQueue!AA$5:AA$550,Grid_GenerationQueue!$AM$5:$AM$550,$B21,Grid_GenerationQueue!$AN$5:$AN$550,$C21)</f>
        <v>0</v>
      </c>
      <c r="T21">
        <f>SUMIFS(Grid_GenerationQueue!AB$5:AB$550,Grid_GenerationQueue!$AJ$5:$AJ$550,$B21,Grid_GenerationQueue!$AK$5:$AK$550,$C21)+SUMIFS(Grid_GenerationQueue!AB$5:AB$550,Grid_GenerationQueue!$AM$5:$AM$550,$B21,Grid_GenerationQueue!$AN$5:$AN$550,$C21)</f>
        <v>0</v>
      </c>
      <c r="U21">
        <f>SUMIFS(Grid_GenerationQueue!AC$5:AC$550,Grid_GenerationQueue!$AJ$5:$AJ$550,$B21,Grid_GenerationQueue!$AK$5:$AK$550,$C21)+SUMIFS(Grid_GenerationQueue!AC$5:AC$550,Grid_GenerationQueue!$AM$5:$AM$550,$B21,Grid_GenerationQueue!$AN$5:$AN$550,$C21)</f>
        <v>0</v>
      </c>
      <c r="V21">
        <f>SUMIFS(Grid_GenerationQueue!AD$5:AD$550,Grid_GenerationQueue!$AJ$5:$AJ$550,$B21,Grid_GenerationQueue!$AK$5:$AK$550,$C21)+SUMIFS(Grid_GenerationQueue!AD$5:AD$550,Grid_GenerationQueue!$AM$5:$AM$550,$B21,Grid_GenerationQueue!$AN$5:$AN$550,$C21)</f>
        <v>0</v>
      </c>
      <c r="X21">
        <f>SUMIFS(Grid_GenerationQueue!T$5:T$550,Grid_GenerationQueue!$AJ$5:$AJ$550,$B21,Grid_GenerationQueue!$AK$5:$AK$550,$C21,Grid_GenerationQueue!$AW$5:$AW$550,$Y$3)+SUMIFS(Grid_GenerationQueue!T$5:T$550,Grid_GenerationQueue!$AM$5:$AM$550,$B21,Grid_GenerationQueue!$AN$5:$AN$550,$C21,Grid_GenerationQueue!$AW$5:$AW$550,$Y$3)</f>
        <v>0</v>
      </c>
      <c r="Y21">
        <f>SUMIFS(Grid_GenerationQueue!U$5:U$550,Grid_GenerationQueue!$AJ$5:$AJ$550,$B21,Grid_GenerationQueue!$AK$5:$AK$550,$C21,Grid_GenerationQueue!$AW$5:$AW$550,$Y$3)+SUMIFS(Grid_GenerationQueue!U$5:U$550,Grid_GenerationQueue!$AM$5:$AM$550,$B21,Grid_GenerationQueue!$AN$5:$AN$550,$C21,Grid_GenerationQueue!$AW$5:$AW$550,$Y$3)</f>
        <v>0</v>
      </c>
      <c r="Z21">
        <f>SUMIFS(Grid_GenerationQueue!V$5:V$550,Grid_GenerationQueue!$AJ$5:$AJ$550,$B21,Grid_GenerationQueue!$AK$5:$AK$550,$C21,Grid_GenerationQueue!$AW$5:$AW$550,$Y$3)+SUMIFS(Grid_GenerationQueue!V$5:V$550,Grid_GenerationQueue!$AM$5:$AM$550,$B21,Grid_GenerationQueue!$AN$5:$AN$550,$C21,Grid_GenerationQueue!$AW$5:$AW$550,$Y$3)</f>
        <v>0</v>
      </c>
      <c r="AA21">
        <f>SUMIFS(Grid_GenerationQueue!W$5:W$550,Grid_GenerationQueue!$AJ$5:$AJ$550,$B21,Grid_GenerationQueue!$AK$5:$AK$550,$C21,Grid_GenerationQueue!$AW$5:$AW$550,$Y$3)+SUMIFS(Grid_GenerationQueue!W$5:W$550,Grid_GenerationQueue!$AM$5:$AM$550,$B21,Grid_GenerationQueue!$AN$5:$AN$550,$C21,Grid_GenerationQueue!$AW$5:$AW$550,$Y$3)</f>
        <v>0</v>
      </c>
      <c r="AB21">
        <f>SUMIFS(Grid_GenerationQueue!X$5:X$550,Grid_GenerationQueue!$AJ$5:$AJ$550,$B21,Grid_GenerationQueue!$AK$5:$AK$550,$C21,Grid_GenerationQueue!$AW$5:$AW$550,$Y$3)+SUMIFS(Grid_GenerationQueue!X$5:X$550,Grid_GenerationQueue!$AM$5:$AM$550,$B21,Grid_GenerationQueue!$AN$5:$AN$550,$C21,Grid_GenerationQueue!$AW$5:$AW$550,$Y$3)</f>
        <v>0</v>
      </c>
      <c r="AC21">
        <f>SUMIFS(Grid_GenerationQueue!Y$5:Y$550,Grid_GenerationQueue!$AJ$5:$AJ$550,$B21,Grid_GenerationQueue!$AK$5:$AK$550,$C21,Grid_GenerationQueue!$AW$5:$AW$550,$Y$3)+SUMIFS(Grid_GenerationQueue!Y$5:Y$550,Grid_GenerationQueue!$AM$5:$AM$550,$B21,Grid_GenerationQueue!$AN$5:$AN$550,$C21,Grid_GenerationQueue!$AW$5:$AW$550,$Y$3)</f>
        <v>0</v>
      </c>
      <c r="AD21">
        <f>SUMIFS(Grid_GenerationQueue!Z$5:Z$550,Grid_GenerationQueue!$AJ$5:$AJ$550,$B21,Grid_GenerationQueue!$AK$5:$AK$550,$C21,Grid_GenerationQueue!$AW$5:$AW$550,$Y$3)+SUMIFS(Grid_GenerationQueue!Z$5:Z$550,Grid_GenerationQueue!$AM$5:$AM$550,$B21,Grid_GenerationQueue!$AN$5:$AN$550,$C21,Grid_GenerationQueue!$AW$5:$AW$550,$Y$3)</f>
        <v>0</v>
      </c>
      <c r="AE21">
        <f>SUMIFS(Grid_GenerationQueue!AA$5:AA$550,Grid_GenerationQueue!$AJ$5:$AJ$550,$B21,Grid_GenerationQueue!$AK$5:$AK$550,$C21,Grid_GenerationQueue!$AW$5:$AW$550,$Y$3)+SUMIFS(Grid_GenerationQueue!AA$5:AA$550,Grid_GenerationQueue!$AM$5:$AM$550,$B21,Grid_GenerationQueue!$AN$5:$AN$550,$C21,Grid_GenerationQueue!$AW$5:$AW$550,$Y$3)</f>
        <v>0</v>
      </c>
      <c r="AF21">
        <f>SUMIFS(Grid_GenerationQueue!AB$5:AB$550,Grid_GenerationQueue!$AJ$5:$AJ$550,$B21,Grid_GenerationQueue!$AK$5:$AK$550,$C21,Grid_GenerationQueue!$AW$5:$AW$550,$Y$3)+SUMIFS(Grid_GenerationQueue!AB$5:AB$550,Grid_GenerationQueue!$AM$5:$AM$550,$B21,Grid_GenerationQueue!$AN$5:$AN$550,$C21,Grid_GenerationQueue!$AW$5:$AW$550,$Y$3)</f>
        <v>0</v>
      </c>
      <c r="AG21">
        <f>SUMIFS(Grid_GenerationQueue!AC$5:AC$550,Grid_GenerationQueue!$AJ$5:$AJ$550,$B21,Grid_GenerationQueue!$AK$5:$AK$550,$C21,Grid_GenerationQueue!$AW$5:$AW$550,$Y$3)+SUMIFS(Grid_GenerationQueue!AC$5:AC$550,Grid_GenerationQueue!$AM$5:$AM$550,$B21,Grid_GenerationQueue!$AN$5:$AN$550,$C21,Grid_GenerationQueue!$AW$5:$AW$550,$Y$3)</f>
        <v>0</v>
      </c>
      <c r="AH21">
        <f>SUMIFS(Grid_GenerationQueue!AD$5:AD$550,Grid_GenerationQueue!$AJ$5:$AJ$550,$B21,Grid_GenerationQueue!$AK$5:$AK$550,$C21,Grid_GenerationQueue!$AW$5:$AW$550,$Y$3)+SUMIFS(Grid_GenerationQueue!AD$5:AD$550,Grid_GenerationQueue!$AM$5:$AM$550,$B21,Grid_GenerationQueue!$AN$5:$AN$550,$C21,Grid_GenerationQueue!$AW$5:$AW$550,$Y$3)</f>
        <v>0</v>
      </c>
      <c r="AJ21">
        <f>X21+SUMIFS(Grid_GenerationQueue!T$5:T$550,Grid_GenerationQueue!$AJ$5:$AJ$550,$B21,Grid_GenerationQueue!$AK$5:$AK$550,$C21,Grid_GenerationQueue!$AW$5:$AW$550,"&lt;&gt;"&amp;$Y$3,Grid_GenerationQueue!$AU$5:$AU$550,$AK$3)+SUMIFS(Grid_GenerationQueue!T$5:T$550,Grid_GenerationQueue!$AM$5:$AM$550,$B21,Grid_GenerationQueue!$AN$5:$AN$550,$C21,Grid_GenerationQueue!$AW$5:$AW$550,"&lt;&gt;"&amp;$Y$3,Grid_GenerationQueue!$AU$5:$AU$550,$AK$3)</f>
        <v>0</v>
      </c>
      <c r="AK21">
        <f>Y21+SUMIFS(Grid_GenerationQueue!U$5:U$550,Grid_GenerationQueue!$AJ$5:$AJ$550,$B21,Grid_GenerationQueue!$AK$5:$AK$550,$C21,Grid_GenerationQueue!$AW$5:$AW$550,"&lt;&gt;"&amp;$Y$3,Grid_GenerationQueue!$AU$5:$AU$550,$AK$3)+SUMIFS(Grid_GenerationQueue!U$5:U$550,Grid_GenerationQueue!$AM$5:$AM$550,$B21,Grid_GenerationQueue!$AN$5:$AN$550,$C21,Grid_GenerationQueue!$AW$5:$AW$550,"&lt;&gt;"&amp;$Y$3,Grid_GenerationQueue!$AU$5:$AU$550,$AK$3)</f>
        <v>0</v>
      </c>
      <c r="AL21">
        <f>Z21+SUMIFS(Grid_GenerationQueue!V$5:V$550,Grid_GenerationQueue!$AJ$5:$AJ$550,$B21,Grid_GenerationQueue!$AK$5:$AK$550,$C21,Grid_GenerationQueue!$AW$5:$AW$550,"&lt;&gt;"&amp;$Y$3,Grid_GenerationQueue!$AU$5:$AU$550,$AK$3)+SUMIFS(Grid_GenerationQueue!V$5:V$550,Grid_GenerationQueue!$AM$5:$AM$550,$B21,Grid_GenerationQueue!$AN$5:$AN$550,$C21,Grid_GenerationQueue!$AW$5:$AW$550,"&lt;&gt;"&amp;$Y$3,Grid_GenerationQueue!$AU$5:$AU$550,$AK$3)</f>
        <v>0</v>
      </c>
      <c r="AM21">
        <f>AA21+SUMIFS(Grid_GenerationQueue!W$5:W$550,Grid_GenerationQueue!$AJ$5:$AJ$550,$B21,Grid_GenerationQueue!$AK$5:$AK$550,$C21,Grid_GenerationQueue!$AW$5:$AW$550,"&lt;&gt;"&amp;$Y$3,Grid_GenerationQueue!$AU$5:$AU$550,$AK$3)+SUMIFS(Grid_GenerationQueue!W$5:W$550,Grid_GenerationQueue!$AM$5:$AM$550,$B21,Grid_GenerationQueue!$AN$5:$AN$550,$C21,Grid_GenerationQueue!$AW$5:$AW$550,"&lt;&gt;"&amp;$Y$3,Grid_GenerationQueue!$AU$5:$AU$550,$AK$3)</f>
        <v>0</v>
      </c>
      <c r="AN21">
        <f>AB21+SUMIFS(Grid_GenerationQueue!X$5:X$550,Grid_GenerationQueue!$AJ$5:$AJ$550,$B21,Grid_GenerationQueue!$AK$5:$AK$550,$C21,Grid_GenerationQueue!$AW$5:$AW$550,"&lt;&gt;"&amp;$Y$3,Grid_GenerationQueue!$AU$5:$AU$550,$AK$3)+SUMIFS(Grid_GenerationQueue!X$5:X$550,Grid_GenerationQueue!$AM$5:$AM$550,$B21,Grid_GenerationQueue!$AN$5:$AN$550,$C21,Grid_GenerationQueue!$AW$5:$AW$550,"&lt;&gt;"&amp;$Y$3,Grid_GenerationQueue!$AU$5:$AU$550,$AK$3)</f>
        <v>0</v>
      </c>
      <c r="AO21">
        <f>AC21+SUMIFS(Grid_GenerationQueue!Y$5:Y$550,Grid_GenerationQueue!$AJ$5:$AJ$550,$B21,Grid_GenerationQueue!$AK$5:$AK$550,$C21,Grid_GenerationQueue!$AW$5:$AW$550,"&lt;&gt;"&amp;$Y$3,Grid_GenerationQueue!$AU$5:$AU$550,$AK$3)+SUMIFS(Grid_GenerationQueue!Y$5:Y$550,Grid_GenerationQueue!$AM$5:$AM$550,$B21,Grid_GenerationQueue!$AN$5:$AN$550,$C21,Grid_GenerationQueue!$AW$5:$AW$550,"&lt;&gt;"&amp;$Y$3,Grid_GenerationQueue!$AU$5:$AU$550,$AK$3)</f>
        <v>0</v>
      </c>
      <c r="AP21">
        <f>AD21+SUMIFS(Grid_GenerationQueue!Z$5:Z$550,Grid_GenerationQueue!$AJ$5:$AJ$550,$B21,Grid_GenerationQueue!$AK$5:$AK$550,$C21,Grid_GenerationQueue!$AW$5:$AW$550,"&lt;&gt;"&amp;$Y$3,Grid_GenerationQueue!$AU$5:$AU$550,$AK$3)+SUMIFS(Grid_GenerationQueue!Z$5:Z$550,Grid_GenerationQueue!$AM$5:$AM$550,$B21,Grid_GenerationQueue!$AN$5:$AN$550,$C21,Grid_GenerationQueue!$AW$5:$AW$550,"&lt;&gt;"&amp;$Y$3,Grid_GenerationQueue!$AU$5:$AU$550,$AK$3)</f>
        <v>0</v>
      </c>
      <c r="AQ21">
        <f>AE21+SUMIFS(Grid_GenerationQueue!AA$5:AA$550,Grid_GenerationQueue!$AJ$5:$AJ$550,$B21,Grid_GenerationQueue!$AK$5:$AK$550,$C21,Grid_GenerationQueue!$AW$5:$AW$550,"&lt;&gt;"&amp;$Y$3,Grid_GenerationQueue!$AU$5:$AU$550,$AK$3)+SUMIFS(Grid_GenerationQueue!AA$5:AA$550,Grid_GenerationQueue!$AM$5:$AM$550,$B21,Grid_GenerationQueue!$AN$5:$AN$550,$C21,Grid_GenerationQueue!$AW$5:$AW$550,"&lt;&gt;"&amp;$Y$3,Grid_GenerationQueue!$AU$5:$AU$550,$AK$3)</f>
        <v>0</v>
      </c>
      <c r="AR21">
        <f>AF21+SUMIFS(Grid_GenerationQueue!AB$5:AB$550,Grid_GenerationQueue!$AJ$5:$AJ$550,$B21,Grid_GenerationQueue!$AK$5:$AK$550,$C21,Grid_GenerationQueue!$AW$5:$AW$550,"&lt;&gt;"&amp;$Y$3,Grid_GenerationQueue!$AU$5:$AU$550,$AK$3)+SUMIFS(Grid_GenerationQueue!AB$5:AB$550,Grid_GenerationQueue!$AM$5:$AM$550,$B21,Grid_GenerationQueue!$AN$5:$AN$550,$C21,Grid_GenerationQueue!$AW$5:$AW$550,"&lt;&gt;"&amp;$Y$3,Grid_GenerationQueue!$AU$5:$AU$550,$AK$3)</f>
        <v>0</v>
      </c>
      <c r="AS21">
        <f>AG21+SUMIFS(Grid_GenerationQueue!AC$5:AC$550,Grid_GenerationQueue!$AJ$5:$AJ$550,$B21,Grid_GenerationQueue!$AK$5:$AK$550,$C21,Grid_GenerationQueue!$AW$5:$AW$550,"&lt;&gt;"&amp;$Y$3,Grid_GenerationQueue!$AU$5:$AU$550,$AK$3)+SUMIFS(Grid_GenerationQueue!AC$5:AC$550,Grid_GenerationQueue!$AM$5:$AM$550,$B21,Grid_GenerationQueue!$AN$5:$AN$550,$C21,Grid_GenerationQueue!$AW$5:$AW$550,"&lt;&gt;"&amp;$Y$3,Grid_GenerationQueue!$AU$5:$AU$550,$AK$3)</f>
        <v>0</v>
      </c>
      <c r="AT21">
        <f>AH21+SUMIFS(Grid_GenerationQueue!AD$5:AD$550,Grid_GenerationQueue!$AJ$5:$AJ$550,$B21,Grid_GenerationQueue!$AK$5:$AK$550,$C21,Grid_GenerationQueue!$AW$5:$AW$550,"&lt;&gt;"&amp;$Y$3,Grid_GenerationQueue!$AU$5:$AU$550,$AK$3)+SUMIFS(Grid_GenerationQueue!AD$5:AD$550,Grid_GenerationQueue!$AM$5:$AM$550,$B21,Grid_GenerationQueue!$AN$5:$AN$550,$C21,Grid_GenerationQueue!$AW$5:$AW$550,"&lt;&gt;"&amp;$Y$3,Grid_GenerationQueue!$AU$5:$AU$550,$AK$3)</f>
        <v>0</v>
      </c>
      <c r="AV21">
        <v>0</v>
      </c>
      <c r="AW21">
        <v>0</v>
      </c>
      <c r="AX21">
        <v>0</v>
      </c>
      <c r="AY21">
        <v>0</v>
      </c>
      <c r="AZ21">
        <v>0</v>
      </c>
      <c r="BB21">
        <f t="shared" si="33"/>
        <v>0</v>
      </c>
      <c r="BC21">
        <f t="shared" si="34"/>
        <v>0</v>
      </c>
      <c r="BD21">
        <f t="shared" si="35"/>
        <v>0</v>
      </c>
      <c r="BE21">
        <f t="shared" si="36"/>
        <v>0</v>
      </c>
      <c r="BF21">
        <f t="shared" si="37"/>
        <v>0</v>
      </c>
      <c r="BG21">
        <f t="shared" si="38"/>
        <v>0</v>
      </c>
      <c r="BH21">
        <f t="shared" si="39"/>
        <v>0</v>
      </c>
      <c r="BI21">
        <f t="shared" si="40"/>
        <v>0</v>
      </c>
      <c r="BJ21">
        <f t="shared" si="41"/>
        <v>0</v>
      </c>
      <c r="BK21">
        <f t="shared" si="42"/>
        <v>0</v>
      </c>
      <c r="BL21">
        <f t="shared" si="43"/>
        <v>0</v>
      </c>
      <c r="BN21">
        <f t="shared" si="11"/>
        <v>0</v>
      </c>
      <c r="BO21">
        <f t="shared" si="12"/>
        <v>0</v>
      </c>
      <c r="BP21">
        <f t="shared" si="13"/>
        <v>0</v>
      </c>
      <c r="BQ21">
        <f t="shared" si="14"/>
        <v>0</v>
      </c>
      <c r="BR21">
        <f t="shared" si="15"/>
        <v>0</v>
      </c>
      <c r="BS21">
        <f t="shared" si="16"/>
        <v>0</v>
      </c>
      <c r="BT21">
        <f t="shared" si="17"/>
        <v>0</v>
      </c>
      <c r="BU21">
        <f t="shared" si="18"/>
        <v>0</v>
      </c>
      <c r="BV21">
        <f t="shared" si="19"/>
        <v>0</v>
      </c>
      <c r="BW21">
        <f t="shared" si="20"/>
        <v>0</v>
      </c>
      <c r="BX21">
        <f t="shared" si="21"/>
        <v>0</v>
      </c>
      <c r="BZ21">
        <f t="shared" si="22"/>
        <v>0</v>
      </c>
      <c r="CA21">
        <f t="shared" si="23"/>
        <v>0</v>
      </c>
      <c r="CB21">
        <f t="shared" si="24"/>
        <v>0</v>
      </c>
      <c r="CC21">
        <f t="shared" si="25"/>
        <v>0</v>
      </c>
      <c r="CD21">
        <f t="shared" si="26"/>
        <v>0</v>
      </c>
      <c r="CE21">
        <f t="shared" si="27"/>
        <v>0</v>
      </c>
      <c r="CF21">
        <f t="shared" si="28"/>
        <v>0</v>
      </c>
      <c r="CG21">
        <f t="shared" si="29"/>
        <v>0</v>
      </c>
      <c r="CH21">
        <f t="shared" si="30"/>
        <v>0</v>
      </c>
      <c r="CI21">
        <f t="shared" si="31"/>
        <v>0</v>
      </c>
      <c r="CJ21">
        <f t="shared" si="32"/>
        <v>0</v>
      </c>
    </row>
    <row r="22" spans="1:88" x14ac:dyDescent="0.35">
      <c r="A22" t="str">
        <f>Substation_Info!A22</f>
        <v xml:space="preserve">PG&amp;E North of Greater Bay Study Area </v>
      </c>
      <c r="B22" t="str">
        <f>Substation_Info!B22</f>
        <v>Birds Landing</v>
      </c>
      <c r="C22">
        <f>Substation_Info!C22</f>
        <v>230</v>
      </c>
      <c r="D22" t="str" cm="1">
        <f t="array" ref="D22">INDEX(Substation_Info!$AT$5:$BB$322,MATCH(1,($B22=Substation_Info!$B$5:$B$322)*($C22=Substation_Info!$C$5:$C$322),0),MATCH(D$4,Substation_Info!$AT$4:$BB$4,0))</f>
        <v>Northern_California_Li_Battery</v>
      </c>
      <c r="E22" t="str" cm="1">
        <f t="array" ref="E22">INDEX(Substation_Info!$AT$5:$BB$322,MATCH(1,($B22=Substation_Info!$B$5:$B$322)*($C22=Substation_Info!$C$5:$C$322),0),MATCH(E$4,Substation_Info!$AT$4:$BB$4,0))</f>
        <v>Northern_California_Solar</v>
      </c>
      <c r="F22" cm="1">
        <f t="array" ref="F22">INDEX(Substation_Info!$AT$5:$BB$322,MATCH(1,($B22=Substation_Info!$B$5:$B$322)*($C22=Substation_Info!$C$5:$C$322),0),MATCH(F$4,Substation_Info!$AT$4:$BB$4,0))</f>
        <v>0</v>
      </c>
      <c r="G22" t="str" cm="1">
        <f t="array" ref="G22">INDEX(Substation_Info!$AT$5:$BB$322,MATCH(1,($B22=Substation_Info!$B$5:$B$322)*($C22=Substation_Info!$C$5:$C$322),0),MATCH(G$4,Substation_Info!$AT$4:$BB$4,0))</f>
        <v>Solano_Wind</v>
      </c>
      <c r="H22" cm="1">
        <f t="array" ref="H22">INDEX(Substation_Info!$AT$5:$BB$322,MATCH(1,($B22=Substation_Info!$B$5:$B$322)*($C22=Substation_Info!$C$5:$C$322),0),MATCH(H$4,Substation_Info!$AT$4:$BB$4,0))</f>
        <v>0</v>
      </c>
      <c r="I22" cm="1">
        <f t="array" ref="I22">INDEX(Substation_Info!$AT$5:$BB$322,MATCH(1,($B22=Substation_Info!$B$5:$B$322)*($C22=Substation_Info!$C$5:$C$322),0),MATCH(I$4,Substation_Info!$AT$4:$BB$4,0))</f>
        <v>0</v>
      </c>
      <c r="J22" cm="1">
        <f t="array" ref="J22">INDEX(Substation_Info!$AT$5:$BB$322,MATCH(1,($B22=Substation_Info!$B$5:$B$322)*($C22=Substation_Info!$C$5:$C$322),0),MATCH(J$4,Substation_Info!$AT$4:$BB$4,0))</f>
        <v>0</v>
      </c>
      <c r="L22">
        <f>SUMIFS(Grid_GenerationQueue!T$5:T$550,Grid_GenerationQueue!$AJ$5:$AJ$550,$B22,Grid_GenerationQueue!$AK$5:$AK$550,$C22)+SUMIFS(Grid_GenerationQueue!T$5:T$550,Grid_GenerationQueue!$AM$5:$AM$550,$B22,Grid_GenerationQueue!$AN$5:$AN$550,$C22)</f>
        <v>1100</v>
      </c>
      <c r="M22">
        <f>SUMIFS(Grid_GenerationQueue!U$5:U$550,Grid_GenerationQueue!$AJ$5:$AJ$550,$B22,Grid_GenerationQueue!$AK$5:$AK$550,$C22)+SUMIFS(Grid_GenerationQueue!U$5:U$550,Grid_GenerationQueue!$AM$5:$AM$550,$B22,Grid_GenerationQueue!$AN$5:$AN$550,$C22)</f>
        <v>290.8</v>
      </c>
      <c r="N22">
        <f>SUMIFS(Grid_GenerationQueue!V$5:V$550,Grid_GenerationQueue!$AJ$5:$AJ$550,$B22,Grid_GenerationQueue!$AK$5:$AK$550,$C22)+SUMIFS(Grid_GenerationQueue!V$5:V$550,Grid_GenerationQueue!$AM$5:$AM$550,$B22,Grid_GenerationQueue!$AN$5:$AN$550,$C22)</f>
        <v>90.8</v>
      </c>
      <c r="O22">
        <f>SUMIFS(Grid_GenerationQueue!W$5:W$550,Grid_GenerationQueue!$AJ$5:$AJ$550,$B22,Grid_GenerationQueue!$AK$5:$AK$550,$C22)+SUMIFS(Grid_GenerationQueue!W$5:W$550,Grid_GenerationQueue!$AM$5:$AM$550,$B22,Grid_GenerationQueue!$AN$5:$AN$550,$C22)</f>
        <v>200</v>
      </c>
      <c r="P22">
        <f>SUMIFS(Grid_GenerationQueue!X$5:X$550,Grid_GenerationQueue!$AJ$5:$AJ$550,$B22,Grid_GenerationQueue!$AK$5:$AK$550,$C22)+SUMIFS(Grid_GenerationQueue!X$5:X$550,Grid_GenerationQueue!$AM$5:$AM$550,$B22,Grid_GenerationQueue!$AN$5:$AN$550,$C22)</f>
        <v>0</v>
      </c>
      <c r="Q22">
        <f>SUMIFS(Grid_GenerationQueue!Y$5:Y$550,Grid_GenerationQueue!$AJ$5:$AJ$550,$B22,Grid_GenerationQueue!$AK$5:$AK$550,$C22)+SUMIFS(Grid_GenerationQueue!Y$5:Y$550,Grid_GenerationQueue!$AM$5:$AM$550,$B22,Grid_GenerationQueue!$AN$5:$AN$550,$C22)</f>
        <v>0</v>
      </c>
      <c r="R22">
        <f>SUMIFS(Grid_GenerationQueue!Z$5:Z$550,Grid_GenerationQueue!$AJ$5:$AJ$550,$B22,Grid_GenerationQueue!$AK$5:$AK$550,$C22)+SUMIFS(Grid_GenerationQueue!Z$5:Z$550,Grid_GenerationQueue!$AM$5:$AM$550,$B22,Grid_GenerationQueue!$AN$5:$AN$550,$C22)</f>
        <v>200</v>
      </c>
      <c r="S22">
        <f>SUMIFS(Grid_GenerationQueue!AA$5:AA$550,Grid_GenerationQueue!$AJ$5:$AJ$550,$B22,Grid_GenerationQueue!$AK$5:$AK$550,$C22)+SUMIFS(Grid_GenerationQueue!AA$5:AA$550,Grid_GenerationQueue!$AM$5:$AM$550,$B22,Grid_GenerationQueue!$AN$5:$AN$550,$C22)</f>
        <v>0</v>
      </c>
      <c r="T22">
        <f>SUMIFS(Grid_GenerationQueue!AB$5:AB$550,Grid_GenerationQueue!$AJ$5:$AJ$550,$B22,Grid_GenerationQueue!$AK$5:$AK$550,$C22)+SUMIFS(Grid_GenerationQueue!AB$5:AB$550,Grid_GenerationQueue!$AM$5:$AM$550,$B22,Grid_GenerationQueue!$AN$5:$AN$550,$C22)</f>
        <v>200</v>
      </c>
      <c r="U22">
        <f>SUMIFS(Grid_GenerationQueue!AC$5:AC$550,Grid_GenerationQueue!$AJ$5:$AJ$550,$B22,Grid_GenerationQueue!$AK$5:$AK$550,$C22)+SUMIFS(Grid_GenerationQueue!AC$5:AC$550,Grid_GenerationQueue!$AM$5:$AM$550,$B22,Grid_GenerationQueue!$AN$5:$AN$550,$C22)</f>
        <v>0</v>
      </c>
      <c r="V22">
        <f>SUMIFS(Grid_GenerationQueue!AD$5:AD$550,Grid_GenerationQueue!$AJ$5:$AJ$550,$B22,Grid_GenerationQueue!$AK$5:$AK$550,$C22)+SUMIFS(Grid_GenerationQueue!AD$5:AD$550,Grid_GenerationQueue!$AM$5:$AM$550,$B22,Grid_GenerationQueue!$AN$5:$AN$550,$C22)</f>
        <v>0</v>
      </c>
      <c r="X22">
        <f>SUMIFS(Grid_GenerationQueue!T$5:T$550,Grid_GenerationQueue!$AJ$5:$AJ$550,$B22,Grid_GenerationQueue!$AK$5:$AK$550,$C22,Grid_GenerationQueue!$AW$5:$AW$550,$Y$3)+SUMIFS(Grid_GenerationQueue!T$5:T$550,Grid_GenerationQueue!$AM$5:$AM$550,$B22,Grid_GenerationQueue!$AN$5:$AN$550,$C22,Grid_GenerationQueue!$AW$5:$AW$550,$Y$3)</f>
        <v>0</v>
      </c>
      <c r="Y22">
        <f>SUMIFS(Grid_GenerationQueue!U$5:U$550,Grid_GenerationQueue!$AJ$5:$AJ$550,$B22,Grid_GenerationQueue!$AK$5:$AK$550,$C22,Grid_GenerationQueue!$AW$5:$AW$550,$Y$3)+SUMIFS(Grid_GenerationQueue!U$5:U$550,Grid_GenerationQueue!$AM$5:$AM$550,$B22,Grid_GenerationQueue!$AN$5:$AN$550,$C22,Grid_GenerationQueue!$AW$5:$AW$550,$Y$3)</f>
        <v>90.8</v>
      </c>
      <c r="Z22">
        <f>SUMIFS(Grid_GenerationQueue!V$5:V$550,Grid_GenerationQueue!$AJ$5:$AJ$550,$B22,Grid_GenerationQueue!$AK$5:$AK$550,$C22,Grid_GenerationQueue!$AW$5:$AW$550,$Y$3)+SUMIFS(Grid_GenerationQueue!V$5:V$550,Grid_GenerationQueue!$AM$5:$AM$550,$B22,Grid_GenerationQueue!$AN$5:$AN$550,$C22,Grid_GenerationQueue!$AW$5:$AW$550,$Y$3)</f>
        <v>90.8</v>
      </c>
      <c r="AA22">
        <f>SUMIFS(Grid_GenerationQueue!W$5:W$550,Grid_GenerationQueue!$AJ$5:$AJ$550,$B22,Grid_GenerationQueue!$AK$5:$AK$550,$C22,Grid_GenerationQueue!$AW$5:$AW$550,$Y$3)+SUMIFS(Grid_GenerationQueue!W$5:W$550,Grid_GenerationQueue!$AM$5:$AM$550,$B22,Grid_GenerationQueue!$AN$5:$AN$550,$C22,Grid_GenerationQueue!$AW$5:$AW$550,$Y$3)</f>
        <v>0</v>
      </c>
      <c r="AB22">
        <f>SUMIFS(Grid_GenerationQueue!X$5:X$550,Grid_GenerationQueue!$AJ$5:$AJ$550,$B22,Grid_GenerationQueue!$AK$5:$AK$550,$C22,Grid_GenerationQueue!$AW$5:$AW$550,$Y$3)+SUMIFS(Grid_GenerationQueue!X$5:X$550,Grid_GenerationQueue!$AM$5:$AM$550,$B22,Grid_GenerationQueue!$AN$5:$AN$550,$C22,Grid_GenerationQueue!$AW$5:$AW$550,$Y$3)</f>
        <v>0</v>
      </c>
      <c r="AC22">
        <f>SUMIFS(Grid_GenerationQueue!Y$5:Y$550,Grid_GenerationQueue!$AJ$5:$AJ$550,$B22,Grid_GenerationQueue!$AK$5:$AK$550,$C22,Grid_GenerationQueue!$AW$5:$AW$550,$Y$3)+SUMIFS(Grid_GenerationQueue!Y$5:Y$550,Grid_GenerationQueue!$AM$5:$AM$550,$B22,Grid_GenerationQueue!$AN$5:$AN$550,$C22,Grid_GenerationQueue!$AW$5:$AW$550,$Y$3)</f>
        <v>0</v>
      </c>
      <c r="AD22">
        <f>SUMIFS(Grid_GenerationQueue!Z$5:Z$550,Grid_GenerationQueue!$AJ$5:$AJ$550,$B22,Grid_GenerationQueue!$AK$5:$AK$550,$C22,Grid_GenerationQueue!$AW$5:$AW$550,$Y$3)+SUMIFS(Grid_GenerationQueue!Z$5:Z$550,Grid_GenerationQueue!$AM$5:$AM$550,$B22,Grid_GenerationQueue!$AN$5:$AN$550,$C22,Grid_GenerationQueue!$AW$5:$AW$550,$Y$3)</f>
        <v>0</v>
      </c>
      <c r="AE22">
        <f>SUMIFS(Grid_GenerationQueue!AA$5:AA$550,Grid_GenerationQueue!$AJ$5:$AJ$550,$B22,Grid_GenerationQueue!$AK$5:$AK$550,$C22,Grid_GenerationQueue!$AW$5:$AW$550,$Y$3)+SUMIFS(Grid_GenerationQueue!AA$5:AA$550,Grid_GenerationQueue!$AM$5:$AM$550,$B22,Grid_GenerationQueue!$AN$5:$AN$550,$C22,Grid_GenerationQueue!$AW$5:$AW$550,$Y$3)</f>
        <v>0</v>
      </c>
      <c r="AF22">
        <f>SUMIFS(Grid_GenerationQueue!AB$5:AB$550,Grid_GenerationQueue!$AJ$5:$AJ$550,$B22,Grid_GenerationQueue!$AK$5:$AK$550,$C22,Grid_GenerationQueue!$AW$5:$AW$550,$Y$3)+SUMIFS(Grid_GenerationQueue!AB$5:AB$550,Grid_GenerationQueue!$AM$5:$AM$550,$B22,Grid_GenerationQueue!$AN$5:$AN$550,$C22,Grid_GenerationQueue!$AW$5:$AW$550,$Y$3)</f>
        <v>0</v>
      </c>
      <c r="AG22">
        <f>SUMIFS(Grid_GenerationQueue!AC$5:AC$550,Grid_GenerationQueue!$AJ$5:$AJ$550,$B22,Grid_GenerationQueue!$AK$5:$AK$550,$C22,Grid_GenerationQueue!$AW$5:$AW$550,$Y$3)+SUMIFS(Grid_GenerationQueue!AC$5:AC$550,Grid_GenerationQueue!$AM$5:$AM$550,$B22,Grid_GenerationQueue!$AN$5:$AN$550,$C22,Grid_GenerationQueue!$AW$5:$AW$550,$Y$3)</f>
        <v>0</v>
      </c>
      <c r="AH22">
        <f>SUMIFS(Grid_GenerationQueue!AD$5:AD$550,Grid_GenerationQueue!$AJ$5:$AJ$550,$B22,Grid_GenerationQueue!$AK$5:$AK$550,$C22,Grid_GenerationQueue!$AW$5:$AW$550,$Y$3)+SUMIFS(Grid_GenerationQueue!AD$5:AD$550,Grid_GenerationQueue!$AM$5:$AM$550,$B22,Grid_GenerationQueue!$AN$5:$AN$550,$C22,Grid_GenerationQueue!$AW$5:$AW$550,$Y$3)</f>
        <v>0</v>
      </c>
      <c r="AJ22">
        <f>X22+SUMIFS(Grid_GenerationQueue!T$5:T$550,Grid_GenerationQueue!$AJ$5:$AJ$550,$B22,Grid_GenerationQueue!$AK$5:$AK$550,$C22,Grid_GenerationQueue!$AW$5:$AW$550,"&lt;&gt;"&amp;$Y$3,Grid_GenerationQueue!$AU$5:$AU$550,$AK$3)+SUMIFS(Grid_GenerationQueue!T$5:T$550,Grid_GenerationQueue!$AM$5:$AM$550,$B22,Grid_GenerationQueue!$AN$5:$AN$550,$C22,Grid_GenerationQueue!$AW$5:$AW$550,"&lt;&gt;"&amp;$Y$3,Grid_GenerationQueue!$AU$5:$AU$550,$AK$3)</f>
        <v>200</v>
      </c>
      <c r="AK22">
        <f>Y22+SUMIFS(Grid_GenerationQueue!U$5:U$550,Grid_GenerationQueue!$AJ$5:$AJ$550,$B22,Grid_GenerationQueue!$AK$5:$AK$550,$C22,Grid_GenerationQueue!$AW$5:$AW$550,"&lt;&gt;"&amp;$Y$3,Grid_GenerationQueue!$AU$5:$AU$550,$AK$3)+SUMIFS(Grid_GenerationQueue!U$5:U$550,Grid_GenerationQueue!$AM$5:$AM$550,$B22,Grid_GenerationQueue!$AN$5:$AN$550,$C22,Grid_GenerationQueue!$AW$5:$AW$550,"&lt;&gt;"&amp;$Y$3,Grid_GenerationQueue!$AU$5:$AU$550,$AK$3)</f>
        <v>290.8</v>
      </c>
      <c r="AL22">
        <f>Z22+SUMIFS(Grid_GenerationQueue!V$5:V$550,Grid_GenerationQueue!$AJ$5:$AJ$550,$B22,Grid_GenerationQueue!$AK$5:$AK$550,$C22,Grid_GenerationQueue!$AW$5:$AW$550,"&lt;&gt;"&amp;$Y$3,Grid_GenerationQueue!$AU$5:$AU$550,$AK$3)+SUMIFS(Grid_GenerationQueue!V$5:V$550,Grid_GenerationQueue!$AM$5:$AM$550,$B22,Grid_GenerationQueue!$AN$5:$AN$550,$C22,Grid_GenerationQueue!$AW$5:$AW$550,"&lt;&gt;"&amp;$Y$3,Grid_GenerationQueue!$AU$5:$AU$550,$AK$3)</f>
        <v>90.8</v>
      </c>
      <c r="AM22">
        <f>AA22+SUMIFS(Grid_GenerationQueue!W$5:W$550,Grid_GenerationQueue!$AJ$5:$AJ$550,$B22,Grid_GenerationQueue!$AK$5:$AK$550,$C22,Grid_GenerationQueue!$AW$5:$AW$550,"&lt;&gt;"&amp;$Y$3,Grid_GenerationQueue!$AU$5:$AU$550,$AK$3)+SUMIFS(Grid_GenerationQueue!W$5:W$550,Grid_GenerationQueue!$AM$5:$AM$550,$B22,Grid_GenerationQueue!$AN$5:$AN$550,$C22,Grid_GenerationQueue!$AW$5:$AW$550,"&lt;&gt;"&amp;$Y$3,Grid_GenerationQueue!$AU$5:$AU$550,$AK$3)</f>
        <v>200</v>
      </c>
      <c r="AN22">
        <f>AB22+SUMIFS(Grid_GenerationQueue!X$5:X$550,Grid_GenerationQueue!$AJ$5:$AJ$550,$B22,Grid_GenerationQueue!$AK$5:$AK$550,$C22,Grid_GenerationQueue!$AW$5:$AW$550,"&lt;&gt;"&amp;$Y$3,Grid_GenerationQueue!$AU$5:$AU$550,$AK$3)+SUMIFS(Grid_GenerationQueue!X$5:X$550,Grid_GenerationQueue!$AM$5:$AM$550,$B22,Grid_GenerationQueue!$AN$5:$AN$550,$C22,Grid_GenerationQueue!$AW$5:$AW$550,"&lt;&gt;"&amp;$Y$3,Grid_GenerationQueue!$AU$5:$AU$550,$AK$3)</f>
        <v>0</v>
      </c>
      <c r="AO22">
        <f>AC22+SUMIFS(Grid_GenerationQueue!Y$5:Y$550,Grid_GenerationQueue!$AJ$5:$AJ$550,$B22,Grid_GenerationQueue!$AK$5:$AK$550,$C22,Grid_GenerationQueue!$AW$5:$AW$550,"&lt;&gt;"&amp;$Y$3,Grid_GenerationQueue!$AU$5:$AU$550,$AK$3)+SUMIFS(Grid_GenerationQueue!Y$5:Y$550,Grid_GenerationQueue!$AM$5:$AM$550,$B22,Grid_GenerationQueue!$AN$5:$AN$550,$C22,Grid_GenerationQueue!$AW$5:$AW$550,"&lt;&gt;"&amp;$Y$3,Grid_GenerationQueue!$AU$5:$AU$550,$AK$3)</f>
        <v>0</v>
      </c>
      <c r="AP22">
        <f>AD22+SUMIFS(Grid_GenerationQueue!Z$5:Z$550,Grid_GenerationQueue!$AJ$5:$AJ$550,$B22,Grid_GenerationQueue!$AK$5:$AK$550,$C22,Grid_GenerationQueue!$AW$5:$AW$550,"&lt;&gt;"&amp;$Y$3,Grid_GenerationQueue!$AU$5:$AU$550,$AK$3)+SUMIFS(Grid_GenerationQueue!Z$5:Z$550,Grid_GenerationQueue!$AM$5:$AM$550,$B22,Grid_GenerationQueue!$AN$5:$AN$550,$C22,Grid_GenerationQueue!$AW$5:$AW$550,"&lt;&gt;"&amp;$Y$3,Grid_GenerationQueue!$AU$5:$AU$550,$AK$3)</f>
        <v>200</v>
      </c>
      <c r="AQ22">
        <f>AE22+SUMIFS(Grid_GenerationQueue!AA$5:AA$550,Grid_GenerationQueue!$AJ$5:$AJ$550,$B22,Grid_GenerationQueue!$AK$5:$AK$550,$C22,Grid_GenerationQueue!$AW$5:$AW$550,"&lt;&gt;"&amp;$Y$3,Grid_GenerationQueue!$AU$5:$AU$550,$AK$3)+SUMIFS(Grid_GenerationQueue!AA$5:AA$550,Grid_GenerationQueue!$AM$5:$AM$550,$B22,Grid_GenerationQueue!$AN$5:$AN$550,$C22,Grid_GenerationQueue!$AW$5:$AW$550,"&lt;&gt;"&amp;$Y$3,Grid_GenerationQueue!$AU$5:$AU$550,$AK$3)</f>
        <v>0</v>
      </c>
      <c r="AR22">
        <f>AF22+SUMIFS(Grid_GenerationQueue!AB$5:AB$550,Grid_GenerationQueue!$AJ$5:$AJ$550,$B22,Grid_GenerationQueue!$AK$5:$AK$550,$C22,Grid_GenerationQueue!$AW$5:$AW$550,"&lt;&gt;"&amp;$Y$3,Grid_GenerationQueue!$AU$5:$AU$550,$AK$3)+SUMIFS(Grid_GenerationQueue!AB$5:AB$550,Grid_GenerationQueue!$AM$5:$AM$550,$B22,Grid_GenerationQueue!$AN$5:$AN$550,$C22,Grid_GenerationQueue!$AW$5:$AW$550,"&lt;&gt;"&amp;$Y$3,Grid_GenerationQueue!$AU$5:$AU$550,$AK$3)</f>
        <v>200</v>
      </c>
      <c r="AS22">
        <f>AG22+SUMIFS(Grid_GenerationQueue!AC$5:AC$550,Grid_GenerationQueue!$AJ$5:$AJ$550,$B22,Grid_GenerationQueue!$AK$5:$AK$550,$C22,Grid_GenerationQueue!$AW$5:$AW$550,"&lt;&gt;"&amp;$Y$3,Grid_GenerationQueue!$AU$5:$AU$550,$AK$3)+SUMIFS(Grid_GenerationQueue!AC$5:AC$550,Grid_GenerationQueue!$AM$5:$AM$550,$B22,Grid_GenerationQueue!$AN$5:$AN$550,$C22,Grid_GenerationQueue!$AW$5:$AW$550,"&lt;&gt;"&amp;$Y$3,Grid_GenerationQueue!$AU$5:$AU$550,$AK$3)</f>
        <v>0</v>
      </c>
      <c r="AT22">
        <f>AH22+SUMIFS(Grid_GenerationQueue!AD$5:AD$550,Grid_GenerationQueue!$AJ$5:$AJ$550,$B22,Grid_GenerationQueue!$AK$5:$AK$550,$C22,Grid_GenerationQueue!$AW$5:$AW$550,"&lt;&gt;"&amp;$Y$3,Grid_GenerationQueue!$AU$5:$AU$550,$AK$3)+SUMIFS(Grid_GenerationQueue!AD$5:AD$550,Grid_GenerationQueue!$AM$5:$AM$550,$B22,Grid_GenerationQueue!$AN$5:$AN$550,$C22,Grid_GenerationQueue!$AW$5:$AW$550,"&lt;&gt;"&amp;$Y$3,Grid_GenerationQueue!$AU$5:$AU$550,$AK$3)</f>
        <v>0</v>
      </c>
      <c r="AV22">
        <v>0</v>
      </c>
      <c r="AW22">
        <v>0</v>
      </c>
      <c r="AX22">
        <v>0</v>
      </c>
      <c r="AY22">
        <v>0</v>
      </c>
      <c r="AZ22">
        <v>0</v>
      </c>
      <c r="BB22">
        <f t="shared" si="33"/>
        <v>1100</v>
      </c>
      <c r="BC22">
        <f t="shared" si="34"/>
        <v>290.8</v>
      </c>
      <c r="BD22">
        <f t="shared" si="35"/>
        <v>90.8</v>
      </c>
      <c r="BE22">
        <f t="shared" si="36"/>
        <v>200</v>
      </c>
      <c r="BF22">
        <f t="shared" si="37"/>
        <v>0</v>
      </c>
      <c r="BG22">
        <f t="shared" si="38"/>
        <v>0</v>
      </c>
      <c r="BH22">
        <f t="shared" si="39"/>
        <v>200</v>
      </c>
      <c r="BI22">
        <f t="shared" si="40"/>
        <v>0</v>
      </c>
      <c r="BJ22">
        <f t="shared" si="41"/>
        <v>200</v>
      </c>
      <c r="BK22">
        <f t="shared" si="42"/>
        <v>0</v>
      </c>
      <c r="BL22">
        <f t="shared" si="43"/>
        <v>0</v>
      </c>
      <c r="BN22">
        <f t="shared" si="11"/>
        <v>0</v>
      </c>
      <c r="BO22">
        <f t="shared" si="12"/>
        <v>90.8</v>
      </c>
      <c r="BP22">
        <f t="shared" si="13"/>
        <v>90.8</v>
      </c>
      <c r="BQ22">
        <f t="shared" si="14"/>
        <v>0</v>
      </c>
      <c r="BR22">
        <f t="shared" si="15"/>
        <v>0</v>
      </c>
      <c r="BS22">
        <f t="shared" si="16"/>
        <v>0</v>
      </c>
      <c r="BT22">
        <f t="shared" si="17"/>
        <v>0</v>
      </c>
      <c r="BU22">
        <f t="shared" si="18"/>
        <v>0</v>
      </c>
      <c r="BV22">
        <f t="shared" si="19"/>
        <v>0</v>
      </c>
      <c r="BW22">
        <f t="shared" si="20"/>
        <v>0</v>
      </c>
      <c r="BX22">
        <f t="shared" si="21"/>
        <v>0</v>
      </c>
      <c r="BZ22">
        <f t="shared" si="22"/>
        <v>200</v>
      </c>
      <c r="CA22">
        <f t="shared" si="23"/>
        <v>290.8</v>
      </c>
      <c r="CB22">
        <f t="shared" si="24"/>
        <v>90.8</v>
      </c>
      <c r="CC22">
        <f t="shared" si="25"/>
        <v>200</v>
      </c>
      <c r="CD22">
        <f t="shared" si="26"/>
        <v>0</v>
      </c>
      <c r="CE22">
        <f t="shared" si="27"/>
        <v>0</v>
      </c>
      <c r="CF22">
        <f t="shared" si="28"/>
        <v>200</v>
      </c>
      <c r="CG22">
        <f t="shared" si="29"/>
        <v>0</v>
      </c>
      <c r="CH22">
        <f t="shared" si="30"/>
        <v>200</v>
      </c>
      <c r="CI22">
        <f t="shared" si="31"/>
        <v>0</v>
      </c>
      <c r="CJ22">
        <f t="shared" si="32"/>
        <v>0</v>
      </c>
    </row>
    <row r="23" spans="1:88" x14ac:dyDescent="0.35">
      <c r="A23" t="str">
        <f>Substation_Info!A23</f>
        <v>SDG&amp;E Study Area</v>
      </c>
      <c r="B23" t="str">
        <f>Substation_Info!B23</f>
        <v>BlytheSC 161 kV</v>
      </c>
      <c r="C23">
        <f>Substation_Info!C23</f>
        <v>161</v>
      </c>
      <c r="D23" t="str" cm="1">
        <f t="array" ref="D23">INDEX(Substation_Info!$AT$5:$BB$322,MATCH(1,($B23=Substation_Info!$B$5:$B$322)*($C23=Substation_Info!$C$5:$C$322),0),MATCH(D$4,Substation_Info!$AT$4:$BB$4,0))</f>
        <v>Imperial_Li_Battery</v>
      </c>
      <c r="E23" t="str" cm="1">
        <f t="array" ref="E23">INDEX(Substation_Info!$AT$5:$BB$322,MATCH(1,($B23=Substation_Info!$B$5:$B$322)*($C23=Substation_Info!$C$5:$C$322),0),MATCH(E$4,Substation_Info!$AT$4:$BB$4,0))</f>
        <v>Imperial_Solar</v>
      </c>
      <c r="F23" cm="1">
        <f t="array" ref="F23">INDEX(Substation_Info!$AT$5:$BB$322,MATCH(1,($B23=Substation_Info!$B$5:$B$322)*($C23=Substation_Info!$C$5:$C$322),0),MATCH(F$4,Substation_Info!$AT$4:$BB$4,0))</f>
        <v>0</v>
      </c>
      <c r="G23" cm="1">
        <f t="array" ref="G23">INDEX(Substation_Info!$AT$5:$BB$322,MATCH(1,($B23=Substation_Info!$B$5:$B$322)*($C23=Substation_Info!$C$5:$C$322),0),MATCH(G$4,Substation_Info!$AT$4:$BB$4,0))</f>
        <v>0</v>
      </c>
      <c r="H23" cm="1">
        <f t="array" ref="H23">INDEX(Substation_Info!$AT$5:$BB$322,MATCH(1,($B23=Substation_Info!$B$5:$B$322)*($C23=Substation_Info!$C$5:$C$322),0),MATCH(H$4,Substation_Info!$AT$4:$BB$4,0))</f>
        <v>0</v>
      </c>
      <c r="I23" cm="1">
        <f t="array" ref="I23">INDEX(Substation_Info!$AT$5:$BB$322,MATCH(1,($B23=Substation_Info!$B$5:$B$322)*($C23=Substation_Info!$C$5:$C$322),0),MATCH(I$4,Substation_Info!$AT$4:$BB$4,0))</f>
        <v>0</v>
      </c>
      <c r="J23" cm="1">
        <f t="array" ref="J23">INDEX(Substation_Info!$AT$5:$BB$322,MATCH(1,($B23=Substation_Info!$B$5:$B$322)*($C23=Substation_Info!$C$5:$C$322),0),MATCH(J$4,Substation_Info!$AT$4:$BB$4,0))</f>
        <v>0</v>
      </c>
      <c r="L23">
        <f>SUMIFS(Grid_GenerationQueue!T$5:T$550,Grid_GenerationQueue!$AJ$5:$AJ$550,$B23,Grid_GenerationQueue!$AK$5:$AK$550,$C23)+SUMIFS(Grid_GenerationQueue!T$5:T$550,Grid_GenerationQueue!$AM$5:$AM$550,$B23,Grid_GenerationQueue!$AN$5:$AN$550,$C23)</f>
        <v>300</v>
      </c>
      <c r="M23">
        <f>SUMIFS(Grid_GenerationQueue!U$5:U$550,Grid_GenerationQueue!$AJ$5:$AJ$550,$B23,Grid_GenerationQueue!$AK$5:$AK$550,$C23)+SUMIFS(Grid_GenerationQueue!U$5:U$550,Grid_GenerationQueue!$AM$5:$AM$550,$B23,Grid_GenerationQueue!$AN$5:$AN$550,$C23)</f>
        <v>300</v>
      </c>
      <c r="N23">
        <f>SUMIFS(Grid_GenerationQueue!V$5:V$550,Grid_GenerationQueue!$AJ$5:$AJ$550,$B23,Grid_GenerationQueue!$AK$5:$AK$550,$C23)+SUMIFS(Grid_GenerationQueue!V$5:V$550,Grid_GenerationQueue!$AM$5:$AM$550,$B23,Grid_GenerationQueue!$AN$5:$AN$550,$C23)</f>
        <v>0</v>
      </c>
      <c r="O23">
        <f>SUMIFS(Grid_GenerationQueue!W$5:W$550,Grid_GenerationQueue!$AJ$5:$AJ$550,$B23,Grid_GenerationQueue!$AK$5:$AK$550,$C23)+SUMIFS(Grid_GenerationQueue!W$5:W$550,Grid_GenerationQueue!$AM$5:$AM$550,$B23,Grid_GenerationQueue!$AN$5:$AN$550,$C23)</f>
        <v>300</v>
      </c>
      <c r="P23">
        <f>SUMIFS(Grid_GenerationQueue!X$5:X$550,Grid_GenerationQueue!$AJ$5:$AJ$550,$B23,Grid_GenerationQueue!$AK$5:$AK$550,$C23)+SUMIFS(Grid_GenerationQueue!X$5:X$550,Grid_GenerationQueue!$AM$5:$AM$550,$B23,Grid_GenerationQueue!$AN$5:$AN$550,$C23)</f>
        <v>0</v>
      </c>
      <c r="Q23">
        <f>SUMIFS(Grid_GenerationQueue!Y$5:Y$550,Grid_GenerationQueue!$AJ$5:$AJ$550,$B23,Grid_GenerationQueue!$AK$5:$AK$550,$C23)+SUMIFS(Grid_GenerationQueue!Y$5:Y$550,Grid_GenerationQueue!$AM$5:$AM$550,$B23,Grid_GenerationQueue!$AN$5:$AN$550,$C23)</f>
        <v>0</v>
      </c>
      <c r="R23">
        <f>SUMIFS(Grid_GenerationQueue!Z$5:Z$550,Grid_GenerationQueue!$AJ$5:$AJ$550,$B23,Grid_GenerationQueue!$AK$5:$AK$550,$C23)+SUMIFS(Grid_GenerationQueue!Z$5:Z$550,Grid_GenerationQueue!$AM$5:$AM$550,$B23,Grid_GenerationQueue!$AN$5:$AN$550,$C23)</f>
        <v>300</v>
      </c>
      <c r="S23">
        <f>SUMIFS(Grid_GenerationQueue!AA$5:AA$550,Grid_GenerationQueue!$AJ$5:$AJ$550,$B23,Grid_GenerationQueue!$AK$5:$AK$550,$C23)+SUMIFS(Grid_GenerationQueue!AA$5:AA$550,Grid_GenerationQueue!$AM$5:$AM$550,$B23,Grid_GenerationQueue!$AN$5:$AN$550,$C23)</f>
        <v>0</v>
      </c>
      <c r="T23">
        <f>SUMIFS(Grid_GenerationQueue!AB$5:AB$550,Grid_GenerationQueue!$AJ$5:$AJ$550,$B23,Grid_GenerationQueue!$AK$5:$AK$550,$C23)+SUMIFS(Grid_GenerationQueue!AB$5:AB$550,Grid_GenerationQueue!$AM$5:$AM$550,$B23,Grid_GenerationQueue!$AN$5:$AN$550,$C23)</f>
        <v>300</v>
      </c>
      <c r="U23">
        <f>SUMIFS(Grid_GenerationQueue!AC$5:AC$550,Grid_GenerationQueue!$AJ$5:$AJ$550,$B23,Grid_GenerationQueue!$AK$5:$AK$550,$C23)+SUMIFS(Grid_GenerationQueue!AC$5:AC$550,Grid_GenerationQueue!$AM$5:$AM$550,$B23,Grid_GenerationQueue!$AN$5:$AN$550,$C23)</f>
        <v>0</v>
      </c>
      <c r="V23">
        <f>SUMIFS(Grid_GenerationQueue!AD$5:AD$550,Grid_GenerationQueue!$AJ$5:$AJ$550,$B23,Grid_GenerationQueue!$AK$5:$AK$550,$C23)+SUMIFS(Grid_GenerationQueue!AD$5:AD$550,Grid_GenerationQueue!$AM$5:$AM$550,$B23,Grid_GenerationQueue!$AN$5:$AN$550,$C23)</f>
        <v>0</v>
      </c>
      <c r="X23">
        <f>SUMIFS(Grid_GenerationQueue!T$5:T$550,Grid_GenerationQueue!$AJ$5:$AJ$550,$B23,Grid_GenerationQueue!$AK$5:$AK$550,$C23,Grid_GenerationQueue!$AW$5:$AW$550,$Y$3)+SUMIFS(Grid_GenerationQueue!T$5:T$550,Grid_GenerationQueue!$AM$5:$AM$550,$B23,Grid_GenerationQueue!$AN$5:$AN$550,$C23,Grid_GenerationQueue!$AW$5:$AW$550,$Y$3)</f>
        <v>0</v>
      </c>
      <c r="Y23">
        <f>SUMIFS(Grid_GenerationQueue!U$5:U$550,Grid_GenerationQueue!$AJ$5:$AJ$550,$B23,Grid_GenerationQueue!$AK$5:$AK$550,$C23,Grid_GenerationQueue!$AW$5:$AW$550,$Y$3)+SUMIFS(Grid_GenerationQueue!U$5:U$550,Grid_GenerationQueue!$AM$5:$AM$550,$B23,Grid_GenerationQueue!$AN$5:$AN$550,$C23,Grid_GenerationQueue!$AW$5:$AW$550,$Y$3)</f>
        <v>0</v>
      </c>
      <c r="Z23">
        <f>SUMIFS(Grid_GenerationQueue!V$5:V$550,Grid_GenerationQueue!$AJ$5:$AJ$550,$B23,Grid_GenerationQueue!$AK$5:$AK$550,$C23,Grid_GenerationQueue!$AW$5:$AW$550,$Y$3)+SUMIFS(Grid_GenerationQueue!V$5:V$550,Grid_GenerationQueue!$AM$5:$AM$550,$B23,Grid_GenerationQueue!$AN$5:$AN$550,$C23,Grid_GenerationQueue!$AW$5:$AW$550,$Y$3)</f>
        <v>0</v>
      </c>
      <c r="AA23">
        <f>SUMIFS(Grid_GenerationQueue!W$5:W$550,Grid_GenerationQueue!$AJ$5:$AJ$550,$B23,Grid_GenerationQueue!$AK$5:$AK$550,$C23,Grid_GenerationQueue!$AW$5:$AW$550,$Y$3)+SUMIFS(Grid_GenerationQueue!W$5:W$550,Grid_GenerationQueue!$AM$5:$AM$550,$B23,Grid_GenerationQueue!$AN$5:$AN$550,$C23,Grid_GenerationQueue!$AW$5:$AW$550,$Y$3)</f>
        <v>0</v>
      </c>
      <c r="AB23">
        <f>SUMIFS(Grid_GenerationQueue!X$5:X$550,Grid_GenerationQueue!$AJ$5:$AJ$550,$B23,Grid_GenerationQueue!$AK$5:$AK$550,$C23,Grid_GenerationQueue!$AW$5:$AW$550,$Y$3)+SUMIFS(Grid_GenerationQueue!X$5:X$550,Grid_GenerationQueue!$AM$5:$AM$550,$B23,Grid_GenerationQueue!$AN$5:$AN$550,$C23,Grid_GenerationQueue!$AW$5:$AW$550,$Y$3)</f>
        <v>0</v>
      </c>
      <c r="AC23">
        <f>SUMIFS(Grid_GenerationQueue!Y$5:Y$550,Grid_GenerationQueue!$AJ$5:$AJ$550,$B23,Grid_GenerationQueue!$AK$5:$AK$550,$C23,Grid_GenerationQueue!$AW$5:$AW$550,$Y$3)+SUMIFS(Grid_GenerationQueue!Y$5:Y$550,Grid_GenerationQueue!$AM$5:$AM$550,$B23,Grid_GenerationQueue!$AN$5:$AN$550,$C23,Grid_GenerationQueue!$AW$5:$AW$550,$Y$3)</f>
        <v>0</v>
      </c>
      <c r="AD23">
        <f>SUMIFS(Grid_GenerationQueue!Z$5:Z$550,Grid_GenerationQueue!$AJ$5:$AJ$550,$B23,Grid_GenerationQueue!$AK$5:$AK$550,$C23,Grid_GenerationQueue!$AW$5:$AW$550,$Y$3)+SUMIFS(Grid_GenerationQueue!Z$5:Z$550,Grid_GenerationQueue!$AM$5:$AM$550,$B23,Grid_GenerationQueue!$AN$5:$AN$550,$C23,Grid_GenerationQueue!$AW$5:$AW$550,$Y$3)</f>
        <v>0</v>
      </c>
      <c r="AE23">
        <f>SUMIFS(Grid_GenerationQueue!AA$5:AA$550,Grid_GenerationQueue!$AJ$5:$AJ$550,$B23,Grid_GenerationQueue!$AK$5:$AK$550,$C23,Grid_GenerationQueue!$AW$5:$AW$550,$Y$3)+SUMIFS(Grid_GenerationQueue!AA$5:AA$550,Grid_GenerationQueue!$AM$5:$AM$550,$B23,Grid_GenerationQueue!$AN$5:$AN$550,$C23,Grid_GenerationQueue!$AW$5:$AW$550,$Y$3)</f>
        <v>0</v>
      </c>
      <c r="AF23">
        <f>SUMIFS(Grid_GenerationQueue!AB$5:AB$550,Grid_GenerationQueue!$AJ$5:$AJ$550,$B23,Grid_GenerationQueue!$AK$5:$AK$550,$C23,Grid_GenerationQueue!$AW$5:$AW$550,$Y$3)+SUMIFS(Grid_GenerationQueue!AB$5:AB$550,Grid_GenerationQueue!$AM$5:$AM$550,$B23,Grid_GenerationQueue!$AN$5:$AN$550,$C23,Grid_GenerationQueue!$AW$5:$AW$550,$Y$3)</f>
        <v>0</v>
      </c>
      <c r="AG23">
        <f>SUMIFS(Grid_GenerationQueue!AC$5:AC$550,Grid_GenerationQueue!$AJ$5:$AJ$550,$B23,Grid_GenerationQueue!$AK$5:$AK$550,$C23,Grid_GenerationQueue!$AW$5:$AW$550,$Y$3)+SUMIFS(Grid_GenerationQueue!AC$5:AC$550,Grid_GenerationQueue!$AM$5:$AM$550,$B23,Grid_GenerationQueue!$AN$5:$AN$550,$C23,Grid_GenerationQueue!$AW$5:$AW$550,$Y$3)</f>
        <v>0</v>
      </c>
      <c r="AH23">
        <f>SUMIFS(Grid_GenerationQueue!AD$5:AD$550,Grid_GenerationQueue!$AJ$5:$AJ$550,$B23,Grid_GenerationQueue!$AK$5:$AK$550,$C23,Grid_GenerationQueue!$AW$5:$AW$550,$Y$3)+SUMIFS(Grid_GenerationQueue!AD$5:AD$550,Grid_GenerationQueue!$AM$5:$AM$550,$B23,Grid_GenerationQueue!$AN$5:$AN$550,$C23,Grid_GenerationQueue!$AW$5:$AW$550,$Y$3)</f>
        <v>0</v>
      </c>
      <c r="AJ23">
        <f>X23+SUMIFS(Grid_GenerationQueue!T$5:T$550,Grid_GenerationQueue!$AJ$5:$AJ$550,$B23,Grid_GenerationQueue!$AK$5:$AK$550,$C23,Grid_GenerationQueue!$AW$5:$AW$550,"&lt;&gt;"&amp;$Y$3,Grid_GenerationQueue!$AU$5:$AU$550,$AK$3)+SUMIFS(Grid_GenerationQueue!T$5:T$550,Grid_GenerationQueue!$AM$5:$AM$550,$B23,Grid_GenerationQueue!$AN$5:$AN$550,$C23,Grid_GenerationQueue!$AW$5:$AW$550,"&lt;&gt;"&amp;$Y$3,Grid_GenerationQueue!$AU$5:$AU$550,$AK$3)</f>
        <v>0</v>
      </c>
      <c r="AK23">
        <f>Y23+SUMIFS(Grid_GenerationQueue!U$5:U$550,Grid_GenerationQueue!$AJ$5:$AJ$550,$B23,Grid_GenerationQueue!$AK$5:$AK$550,$C23,Grid_GenerationQueue!$AW$5:$AW$550,"&lt;&gt;"&amp;$Y$3,Grid_GenerationQueue!$AU$5:$AU$550,$AK$3)+SUMIFS(Grid_GenerationQueue!U$5:U$550,Grid_GenerationQueue!$AM$5:$AM$550,$B23,Grid_GenerationQueue!$AN$5:$AN$550,$C23,Grid_GenerationQueue!$AW$5:$AW$550,"&lt;&gt;"&amp;$Y$3,Grid_GenerationQueue!$AU$5:$AU$550,$AK$3)</f>
        <v>0</v>
      </c>
      <c r="AL23">
        <f>Z23+SUMIFS(Grid_GenerationQueue!V$5:V$550,Grid_GenerationQueue!$AJ$5:$AJ$550,$B23,Grid_GenerationQueue!$AK$5:$AK$550,$C23,Grid_GenerationQueue!$AW$5:$AW$550,"&lt;&gt;"&amp;$Y$3,Grid_GenerationQueue!$AU$5:$AU$550,$AK$3)+SUMIFS(Grid_GenerationQueue!V$5:V$550,Grid_GenerationQueue!$AM$5:$AM$550,$B23,Grid_GenerationQueue!$AN$5:$AN$550,$C23,Grid_GenerationQueue!$AW$5:$AW$550,"&lt;&gt;"&amp;$Y$3,Grid_GenerationQueue!$AU$5:$AU$550,$AK$3)</f>
        <v>0</v>
      </c>
      <c r="AM23">
        <f>AA23+SUMIFS(Grid_GenerationQueue!W$5:W$550,Grid_GenerationQueue!$AJ$5:$AJ$550,$B23,Grid_GenerationQueue!$AK$5:$AK$550,$C23,Grid_GenerationQueue!$AW$5:$AW$550,"&lt;&gt;"&amp;$Y$3,Grid_GenerationQueue!$AU$5:$AU$550,$AK$3)+SUMIFS(Grid_GenerationQueue!W$5:W$550,Grid_GenerationQueue!$AM$5:$AM$550,$B23,Grid_GenerationQueue!$AN$5:$AN$550,$C23,Grid_GenerationQueue!$AW$5:$AW$550,"&lt;&gt;"&amp;$Y$3,Grid_GenerationQueue!$AU$5:$AU$550,$AK$3)</f>
        <v>0</v>
      </c>
      <c r="AN23">
        <f>AB23+SUMIFS(Grid_GenerationQueue!X$5:X$550,Grid_GenerationQueue!$AJ$5:$AJ$550,$B23,Grid_GenerationQueue!$AK$5:$AK$550,$C23,Grid_GenerationQueue!$AW$5:$AW$550,"&lt;&gt;"&amp;$Y$3,Grid_GenerationQueue!$AU$5:$AU$550,$AK$3)+SUMIFS(Grid_GenerationQueue!X$5:X$550,Grid_GenerationQueue!$AM$5:$AM$550,$B23,Grid_GenerationQueue!$AN$5:$AN$550,$C23,Grid_GenerationQueue!$AW$5:$AW$550,"&lt;&gt;"&amp;$Y$3,Grid_GenerationQueue!$AU$5:$AU$550,$AK$3)</f>
        <v>0</v>
      </c>
      <c r="AO23">
        <f>AC23+SUMIFS(Grid_GenerationQueue!Y$5:Y$550,Grid_GenerationQueue!$AJ$5:$AJ$550,$B23,Grid_GenerationQueue!$AK$5:$AK$550,$C23,Grid_GenerationQueue!$AW$5:$AW$550,"&lt;&gt;"&amp;$Y$3,Grid_GenerationQueue!$AU$5:$AU$550,$AK$3)+SUMIFS(Grid_GenerationQueue!Y$5:Y$550,Grid_GenerationQueue!$AM$5:$AM$550,$B23,Grid_GenerationQueue!$AN$5:$AN$550,$C23,Grid_GenerationQueue!$AW$5:$AW$550,"&lt;&gt;"&amp;$Y$3,Grid_GenerationQueue!$AU$5:$AU$550,$AK$3)</f>
        <v>0</v>
      </c>
      <c r="AP23">
        <f>AD23+SUMIFS(Grid_GenerationQueue!Z$5:Z$550,Grid_GenerationQueue!$AJ$5:$AJ$550,$B23,Grid_GenerationQueue!$AK$5:$AK$550,$C23,Grid_GenerationQueue!$AW$5:$AW$550,"&lt;&gt;"&amp;$Y$3,Grid_GenerationQueue!$AU$5:$AU$550,$AK$3)+SUMIFS(Grid_GenerationQueue!Z$5:Z$550,Grid_GenerationQueue!$AM$5:$AM$550,$B23,Grid_GenerationQueue!$AN$5:$AN$550,$C23,Grid_GenerationQueue!$AW$5:$AW$550,"&lt;&gt;"&amp;$Y$3,Grid_GenerationQueue!$AU$5:$AU$550,$AK$3)</f>
        <v>0</v>
      </c>
      <c r="AQ23">
        <f>AE23+SUMIFS(Grid_GenerationQueue!AA$5:AA$550,Grid_GenerationQueue!$AJ$5:$AJ$550,$B23,Grid_GenerationQueue!$AK$5:$AK$550,$C23,Grid_GenerationQueue!$AW$5:$AW$550,"&lt;&gt;"&amp;$Y$3,Grid_GenerationQueue!$AU$5:$AU$550,$AK$3)+SUMIFS(Grid_GenerationQueue!AA$5:AA$550,Grid_GenerationQueue!$AM$5:$AM$550,$B23,Grid_GenerationQueue!$AN$5:$AN$550,$C23,Grid_GenerationQueue!$AW$5:$AW$550,"&lt;&gt;"&amp;$Y$3,Grid_GenerationQueue!$AU$5:$AU$550,$AK$3)</f>
        <v>0</v>
      </c>
      <c r="AR23">
        <f>AF23+SUMIFS(Grid_GenerationQueue!AB$5:AB$550,Grid_GenerationQueue!$AJ$5:$AJ$550,$B23,Grid_GenerationQueue!$AK$5:$AK$550,$C23,Grid_GenerationQueue!$AW$5:$AW$550,"&lt;&gt;"&amp;$Y$3,Grid_GenerationQueue!$AU$5:$AU$550,$AK$3)+SUMIFS(Grid_GenerationQueue!AB$5:AB$550,Grid_GenerationQueue!$AM$5:$AM$550,$B23,Grid_GenerationQueue!$AN$5:$AN$550,$C23,Grid_GenerationQueue!$AW$5:$AW$550,"&lt;&gt;"&amp;$Y$3,Grid_GenerationQueue!$AU$5:$AU$550,$AK$3)</f>
        <v>0</v>
      </c>
      <c r="AS23">
        <f>AG23+SUMIFS(Grid_GenerationQueue!AC$5:AC$550,Grid_GenerationQueue!$AJ$5:$AJ$550,$B23,Grid_GenerationQueue!$AK$5:$AK$550,$C23,Grid_GenerationQueue!$AW$5:$AW$550,"&lt;&gt;"&amp;$Y$3,Grid_GenerationQueue!$AU$5:$AU$550,$AK$3)+SUMIFS(Grid_GenerationQueue!AC$5:AC$550,Grid_GenerationQueue!$AM$5:$AM$550,$B23,Grid_GenerationQueue!$AN$5:$AN$550,$C23,Grid_GenerationQueue!$AW$5:$AW$550,"&lt;&gt;"&amp;$Y$3,Grid_GenerationQueue!$AU$5:$AU$550,$AK$3)</f>
        <v>0</v>
      </c>
      <c r="AT23">
        <f>AH23+SUMIFS(Grid_GenerationQueue!AD$5:AD$550,Grid_GenerationQueue!$AJ$5:$AJ$550,$B23,Grid_GenerationQueue!$AK$5:$AK$550,$C23,Grid_GenerationQueue!$AW$5:$AW$550,"&lt;&gt;"&amp;$Y$3,Grid_GenerationQueue!$AU$5:$AU$550,$AK$3)+SUMIFS(Grid_GenerationQueue!AD$5:AD$550,Grid_GenerationQueue!$AM$5:$AM$550,$B23,Grid_GenerationQueue!$AN$5:$AN$550,$C23,Grid_GenerationQueue!$AW$5:$AW$550,"&lt;&gt;"&amp;$Y$3,Grid_GenerationQueue!$AU$5:$AU$550,$AK$3)</f>
        <v>0</v>
      </c>
      <c r="AV23">
        <v>0</v>
      </c>
      <c r="AW23">
        <v>0</v>
      </c>
      <c r="AX23">
        <v>0</v>
      </c>
      <c r="AY23">
        <v>0</v>
      </c>
      <c r="AZ23">
        <v>0</v>
      </c>
      <c r="BB23">
        <f t="shared" si="33"/>
        <v>300</v>
      </c>
      <c r="BC23">
        <f t="shared" si="34"/>
        <v>300</v>
      </c>
      <c r="BD23">
        <f t="shared" si="35"/>
        <v>0</v>
      </c>
      <c r="BE23">
        <f t="shared" si="36"/>
        <v>300</v>
      </c>
      <c r="BF23">
        <f t="shared" si="37"/>
        <v>0</v>
      </c>
      <c r="BG23">
        <f t="shared" si="38"/>
        <v>0</v>
      </c>
      <c r="BH23">
        <f t="shared" si="39"/>
        <v>300</v>
      </c>
      <c r="BI23">
        <f t="shared" si="40"/>
        <v>0</v>
      </c>
      <c r="BJ23">
        <f t="shared" si="41"/>
        <v>300</v>
      </c>
      <c r="BK23">
        <f t="shared" si="42"/>
        <v>0</v>
      </c>
      <c r="BL23">
        <f t="shared" si="43"/>
        <v>0</v>
      </c>
      <c r="BN23">
        <f t="shared" si="11"/>
        <v>0</v>
      </c>
      <c r="BO23">
        <f t="shared" si="12"/>
        <v>0</v>
      </c>
      <c r="BP23">
        <f t="shared" si="13"/>
        <v>0</v>
      </c>
      <c r="BQ23">
        <f t="shared" si="14"/>
        <v>0</v>
      </c>
      <c r="BR23">
        <f t="shared" si="15"/>
        <v>0</v>
      </c>
      <c r="BS23">
        <f t="shared" si="16"/>
        <v>0</v>
      </c>
      <c r="BT23">
        <f t="shared" si="17"/>
        <v>0</v>
      </c>
      <c r="BU23">
        <f t="shared" si="18"/>
        <v>0</v>
      </c>
      <c r="BV23">
        <f t="shared" si="19"/>
        <v>0</v>
      </c>
      <c r="BW23">
        <f t="shared" si="20"/>
        <v>0</v>
      </c>
      <c r="BX23">
        <f t="shared" si="21"/>
        <v>0</v>
      </c>
      <c r="BZ23">
        <f t="shared" si="22"/>
        <v>0</v>
      </c>
      <c r="CA23">
        <f t="shared" si="23"/>
        <v>0</v>
      </c>
      <c r="CB23">
        <f t="shared" si="24"/>
        <v>0</v>
      </c>
      <c r="CC23">
        <f t="shared" si="25"/>
        <v>0</v>
      </c>
      <c r="CD23">
        <f t="shared" si="26"/>
        <v>0</v>
      </c>
      <c r="CE23">
        <f t="shared" si="27"/>
        <v>0</v>
      </c>
      <c r="CF23">
        <f t="shared" si="28"/>
        <v>0</v>
      </c>
      <c r="CG23">
        <f t="shared" si="29"/>
        <v>0</v>
      </c>
      <c r="CH23">
        <f t="shared" si="30"/>
        <v>0</v>
      </c>
      <c r="CI23">
        <f t="shared" si="31"/>
        <v>0</v>
      </c>
      <c r="CJ23">
        <f t="shared" si="32"/>
        <v>0</v>
      </c>
    </row>
    <row r="24" spans="1:88" x14ac:dyDescent="0.35">
      <c r="A24" t="str">
        <f>Substation_Info!A24</f>
        <v>PG&amp;E Fresno Study Area</v>
      </c>
      <c r="B24" t="str">
        <f>Substation_Info!B24</f>
        <v>Borden</v>
      </c>
      <c r="C24">
        <f>Substation_Info!C24</f>
        <v>230</v>
      </c>
      <c r="D24" t="str" cm="1">
        <f t="array" ref="D24">INDEX(Substation_Info!$AT$5:$BB$322,MATCH(1,($B24=Substation_Info!$B$5:$B$322)*($C24=Substation_Info!$C$5:$C$322),0),MATCH(D$4,Substation_Info!$AT$4:$BB$4,0))</f>
        <v>Southern_PGAE_Li_Battery</v>
      </c>
      <c r="E24" t="str" cm="1">
        <f t="array" ref="E24">INDEX(Substation_Info!$AT$5:$BB$322,MATCH(1,($B24=Substation_Info!$B$5:$B$322)*($C24=Substation_Info!$C$5:$C$322),0),MATCH(E$4,Substation_Info!$AT$4:$BB$4,0))</f>
        <v>Southern_PGAE_Solar</v>
      </c>
      <c r="F24" cm="1">
        <f t="array" ref="F24">INDEX(Substation_Info!$AT$5:$BB$322,MATCH(1,($B24=Substation_Info!$B$5:$B$322)*($C24=Substation_Info!$C$5:$C$322),0),MATCH(F$4,Substation_Info!$AT$4:$BB$4,0))</f>
        <v>0</v>
      </c>
      <c r="G24" cm="1">
        <f t="array" ref="G24">INDEX(Substation_Info!$AT$5:$BB$322,MATCH(1,($B24=Substation_Info!$B$5:$B$322)*($C24=Substation_Info!$C$5:$C$322),0),MATCH(G$4,Substation_Info!$AT$4:$BB$4,0))</f>
        <v>0</v>
      </c>
      <c r="H24" cm="1">
        <f t="array" ref="H24">INDEX(Substation_Info!$AT$5:$BB$322,MATCH(1,($B24=Substation_Info!$B$5:$B$322)*($C24=Substation_Info!$C$5:$C$322),0),MATCH(H$4,Substation_Info!$AT$4:$BB$4,0))</f>
        <v>0</v>
      </c>
      <c r="I24" cm="1">
        <f t="array" ref="I24">INDEX(Substation_Info!$AT$5:$BB$322,MATCH(1,($B24=Substation_Info!$B$5:$B$322)*($C24=Substation_Info!$C$5:$C$322),0),MATCH(I$4,Substation_Info!$AT$4:$BB$4,0))</f>
        <v>0</v>
      </c>
      <c r="J24" cm="1">
        <f t="array" ref="J24">INDEX(Substation_Info!$AT$5:$BB$322,MATCH(1,($B24=Substation_Info!$B$5:$B$322)*($C24=Substation_Info!$C$5:$C$322),0),MATCH(J$4,Substation_Info!$AT$4:$BB$4,0))</f>
        <v>0</v>
      </c>
      <c r="L24">
        <f>SUMIFS(Grid_GenerationQueue!T$5:T$550,Grid_GenerationQueue!$AJ$5:$AJ$550,$B24,Grid_GenerationQueue!$AK$5:$AK$550,$C24)+SUMIFS(Grid_GenerationQueue!T$5:T$550,Grid_GenerationQueue!$AM$5:$AM$550,$B24,Grid_GenerationQueue!$AN$5:$AN$550,$C24)</f>
        <v>400</v>
      </c>
      <c r="M24">
        <f>SUMIFS(Grid_GenerationQueue!U$5:U$550,Grid_GenerationQueue!$AJ$5:$AJ$550,$B24,Grid_GenerationQueue!$AK$5:$AK$550,$C24)+SUMIFS(Grid_GenerationQueue!U$5:U$550,Grid_GenerationQueue!$AM$5:$AM$550,$B24,Grid_GenerationQueue!$AN$5:$AN$550,$C24)</f>
        <v>0</v>
      </c>
      <c r="N24">
        <f>SUMIFS(Grid_GenerationQueue!V$5:V$550,Grid_GenerationQueue!$AJ$5:$AJ$550,$B24,Grid_GenerationQueue!$AK$5:$AK$550,$C24)+SUMIFS(Grid_GenerationQueue!V$5:V$550,Grid_GenerationQueue!$AM$5:$AM$550,$B24,Grid_GenerationQueue!$AN$5:$AN$550,$C24)</f>
        <v>0</v>
      </c>
      <c r="O24">
        <f>SUMIFS(Grid_GenerationQueue!W$5:W$550,Grid_GenerationQueue!$AJ$5:$AJ$550,$B24,Grid_GenerationQueue!$AK$5:$AK$550,$C24)+SUMIFS(Grid_GenerationQueue!W$5:W$550,Grid_GenerationQueue!$AM$5:$AM$550,$B24,Grid_GenerationQueue!$AN$5:$AN$550,$C24)</f>
        <v>0</v>
      </c>
      <c r="P24">
        <f>SUMIFS(Grid_GenerationQueue!X$5:X$550,Grid_GenerationQueue!$AJ$5:$AJ$550,$B24,Grid_GenerationQueue!$AK$5:$AK$550,$C24)+SUMIFS(Grid_GenerationQueue!X$5:X$550,Grid_GenerationQueue!$AM$5:$AM$550,$B24,Grid_GenerationQueue!$AN$5:$AN$550,$C24)</f>
        <v>0</v>
      </c>
      <c r="Q24">
        <f>SUMIFS(Grid_GenerationQueue!Y$5:Y$550,Grid_GenerationQueue!$AJ$5:$AJ$550,$B24,Grid_GenerationQueue!$AK$5:$AK$550,$C24)+SUMIFS(Grid_GenerationQueue!Y$5:Y$550,Grid_GenerationQueue!$AM$5:$AM$550,$B24,Grid_GenerationQueue!$AN$5:$AN$550,$C24)</f>
        <v>0</v>
      </c>
      <c r="R24">
        <f>SUMIFS(Grid_GenerationQueue!Z$5:Z$550,Grid_GenerationQueue!$AJ$5:$AJ$550,$B24,Grid_GenerationQueue!$AK$5:$AK$550,$C24)+SUMIFS(Grid_GenerationQueue!Z$5:Z$550,Grid_GenerationQueue!$AM$5:$AM$550,$B24,Grid_GenerationQueue!$AN$5:$AN$550,$C24)</f>
        <v>200</v>
      </c>
      <c r="S24">
        <f>SUMIFS(Grid_GenerationQueue!AA$5:AA$550,Grid_GenerationQueue!$AJ$5:$AJ$550,$B24,Grid_GenerationQueue!$AK$5:$AK$550,$C24)+SUMIFS(Grid_GenerationQueue!AA$5:AA$550,Grid_GenerationQueue!$AM$5:$AM$550,$B24,Grid_GenerationQueue!$AN$5:$AN$550,$C24)</f>
        <v>0</v>
      </c>
      <c r="T24">
        <f>SUMIFS(Grid_GenerationQueue!AB$5:AB$550,Grid_GenerationQueue!$AJ$5:$AJ$550,$B24,Grid_GenerationQueue!$AK$5:$AK$550,$C24)+SUMIFS(Grid_GenerationQueue!AB$5:AB$550,Grid_GenerationQueue!$AM$5:$AM$550,$B24,Grid_GenerationQueue!$AN$5:$AN$550,$C24)</f>
        <v>200</v>
      </c>
      <c r="U24">
        <f>SUMIFS(Grid_GenerationQueue!AC$5:AC$550,Grid_GenerationQueue!$AJ$5:$AJ$550,$B24,Grid_GenerationQueue!$AK$5:$AK$550,$C24)+SUMIFS(Grid_GenerationQueue!AC$5:AC$550,Grid_GenerationQueue!$AM$5:$AM$550,$B24,Grid_GenerationQueue!$AN$5:$AN$550,$C24)</f>
        <v>0</v>
      </c>
      <c r="V24">
        <f>SUMIFS(Grid_GenerationQueue!AD$5:AD$550,Grid_GenerationQueue!$AJ$5:$AJ$550,$B24,Grid_GenerationQueue!$AK$5:$AK$550,$C24)+SUMIFS(Grid_GenerationQueue!AD$5:AD$550,Grid_GenerationQueue!$AM$5:$AM$550,$B24,Grid_GenerationQueue!$AN$5:$AN$550,$C24)</f>
        <v>0</v>
      </c>
      <c r="X24">
        <f>SUMIFS(Grid_GenerationQueue!T$5:T$550,Grid_GenerationQueue!$AJ$5:$AJ$550,$B24,Grid_GenerationQueue!$AK$5:$AK$550,$C24,Grid_GenerationQueue!$AW$5:$AW$550,$Y$3)+SUMIFS(Grid_GenerationQueue!T$5:T$550,Grid_GenerationQueue!$AM$5:$AM$550,$B24,Grid_GenerationQueue!$AN$5:$AN$550,$C24,Grid_GenerationQueue!$AW$5:$AW$550,$Y$3)</f>
        <v>0</v>
      </c>
      <c r="Y24">
        <f>SUMIFS(Grid_GenerationQueue!U$5:U$550,Grid_GenerationQueue!$AJ$5:$AJ$550,$B24,Grid_GenerationQueue!$AK$5:$AK$550,$C24,Grid_GenerationQueue!$AW$5:$AW$550,$Y$3)+SUMIFS(Grid_GenerationQueue!U$5:U$550,Grid_GenerationQueue!$AM$5:$AM$550,$B24,Grid_GenerationQueue!$AN$5:$AN$550,$C24,Grid_GenerationQueue!$AW$5:$AW$550,$Y$3)</f>
        <v>0</v>
      </c>
      <c r="Z24">
        <f>SUMIFS(Grid_GenerationQueue!V$5:V$550,Grid_GenerationQueue!$AJ$5:$AJ$550,$B24,Grid_GenerationQueue!$AK$5:$AK$550,$C24,Grid_GenerationQueue!$AW$5:$AW$550,$Y$3)+SUMIFS(Grid_GenerationQueue!V$5:V$550,Grid_GenerationQueue!$AM$5:$AM$550,$B24,Grid_GenerationQueue!$AN$5:$AN$550,$C24,Grid_GenerationQueue!$AW$5:$AW$550,$Y$3)</f>
        <v>0</v>
      </c>
      <c r="AA24">
        <f>SUMIFS(Grid_GenerationQueue!W$5:W$550,Grid_GenerationQueue!$AJ$5:$AJ$550,$B24,Grid_GenerationQueue!$AK$5:$AK$550,$C24,Grid_GenerationQueue!$AW$5:$AW$550,$Y$3)+SUMIFS(Grid_GenerationQueue!W$5:W$550,Grid_GenerationQueue!$AM$5:$AM$550,$B24,Grid_GenerationQueue!$AN$5:$AN$550,$C24,Grid_GenerationQueue!$AW$5:$AW$550,$Y$3)</f>
        <v>0</v>
      </c>
      <c r="AB24">
        <f>SUMIFS(Grid_GenerationQueue!X$5:X$550,Grid_GenerationQueue!$AJ$5:$AJ$550,$B24,Grid_GenerationQueue!$AK$5:$AK$550,$C24,Grid_GenerationQueue!$AW$5:$AW$550,$Y$3)+SUMIFS(Grid_GenerationQueue!X$5:X$550,Grid_GenerationQueue!$AM$5:$AM$550,$B24,Grid_GenerationQueue!$AN$5:$AN$550,$C24,Grid_GenerationQueue!$AW$5:$AW$550,$Y$3)</f>
        <v>0</v>
      </c>
      <c r="AC24">
        <f>SUMIFS(Grid_GenerationQueue!Y$5:Y$550,Grid_GenerationQueue!$AJ$5:$AJ$550,$B24,Grid_GenerationQueue!$AK$5:$AK$550,$C24,Grid_GenerationQueue!$AW$5:$AW$550,$Y$3)+SUMIFS(Grid_GenerationQueue!Y$5:Y$550,Grid_GenerationQueue!$AM$5:$AM$550,$B24,Grid_GenerationQueue!$AN$5:$AN$550,$C24,Grid_GenerationQueue!$AW$5:$AW$550,$Y$3)</f>
        <v>0</v>
      </c>
      <c r="AD24">
        <f>SUMIFS(Grid_GenerationQueue!Z$5:Z$550,Grid_GenerationQueue!$AJ$5:$AJ$550,$B24,Grid_GenerationQueue!$AK$5:$AK$550,$C24,Grid_GenerationQueue!$AW$5:$AW$550,$Y$3)+SUMIFS(Grid_GenerationQueue!Z$5:Z$550,Grid_GenerationQueue!$AM$5:$AM$550,$B24,Grid_GenerationQueue!$AN$5:$AN$550,$C24,Grid_GenerationQueue!$AW$5:$AW$550,$Y$3)</f>
        <v>0</v>
      </c>
      <c r="AE24">
        <f>SUMIFS(Grid_GenerationQueue!AA$5:AA$550,Grid_GenerationQueue!$AJ$5:$AJ$550,$B24,Grid_GenerationQueue!$AK$5:$AK$550,$C24,Grid_GenerationQueue!$AW$5:$AW$550,$Y$3)+SUMIFS(Grid_GenerationQueue!AA$5:AA$550,Grid_GenerationQueue!$AM$5:$AM$550,$B24,Grid_GenerationQueue!$AN$5:$AN$550,$C24,Grid_GenerationQueue!$AW$5:$AW$550,$Y$3)</f>
        <v>0</v>
      </c>
      <c r="AF24">
        <f>SUMIFS(Grid_GenerationQueue!AB$5:AB$550,Grid_GenerationQueue!$AJ$5:$AJ$550,$B24,Grid_GenerationQueue!$AK$5:$AK$550,$C24,Grid_GenerationQueue!$AW$5:$AW$550,$Y$3)+SUMIFS(Grid_GenerationQueue!AB$5:AB$550,Grid_GenerationQueue!$AM$5:$AM$550,$B24,Grid_GenerationQueue!$AN$5:$AN$550,$C24,Grid_GenerationQueue!$AW$5:$AW$550,$Y$3)</f>
        <v>0</v>
      </c>
      <c r="AG24">
        <f>SUMIFS(Grid_GenerationQueue!AC$5:AC$550,Grid_GenerationQueue!$AJ$5:$AJ$550,$B24,Grid_GenerationQueue!$AK$5:$AK$550,$C24,Grid_GenerationQueue!$AW$5:$AW$550,$Y$3)+SUMIFS(Grid_GenerationQueue!AC$5:AC$550,Grid_GenerationQueue!$AM$5:$AM$550,$B24,Grid_GenerationQueue!$AN$5:$AN$550,$C24,Grid_GenerationQueue!$AW$5:$AW$550,$Y$3)</f>
        <v>0</v>
      </c>
      <c r="AH24">
        <f>SUMIFS(Grid_GenerationQueue!AD$5:AD$550,Grid_GenerationQueue!$AJ$5:$AJ$550,$B24,Grid_GenerationQueue!$AK$5:$AK$550,$C24,Grid_GenerationQueue!$AW$5:$AW$550,$Y$3)+SUMIFS(Grid_GenerationQueue!AD$5:AD$550,Grid_GenerationQueue!$AM$5:$AM$550,$B24,Grid_GenerationQueue!$AN$5:$AN$550,$C24,Grid_GenerationQueue!$AW$5:$AW$550,$Y$3)</f>
        <v>0</v>
      </c>
      <c r="AJ24">
        <f>X24+SUMIFS(Grid_GenerationQueue!T$5:T$550,Grid_GenerationQueue!$AJ$5:$AJ$550,$B24,Grid_GenerationQueue!$AK$5:$AK$550,$C24,Grid_GenerationQueue!$AW$5:$AW$550,"&lt;&gt;"&amp;$Y$3,Grid_GenerationQueue!$AU$5:$AU$550,$AK$3)+SUMIFS(Grid_GenerationQueue!T$5:T$550,Grid_GenerationQueue!$AM$5:$AM$550,$B24,Grid_GenerationQueue!$AN$5:$AN$550,$C24,Grid_GenerationQueue!$AW$5:$AW$550,"&lt;&gt;"&amp;$Y$3,Grid_GenerationQueue!$AU$5:$AU$550,$AK$3)</f>
        <v>0</v>
      </c>
      <c r="AK24">
        <f>Y24+SUMIFS(Grid_GenerationQueue!U$5:U$550,Grid_GenerationQueue!$AJ$5:$AJ$550,$B24,Grid_GenerationQueue!$AK$5:$AK$550,$C24,Grid_GenerationQueue!$AW$5:$AW$550,"&lt;&gt;"&amp;$Y$3,Grid_GenerationQueue!$AU$5:$AU$550,$AK$3)+SUMIFS(Grid_GenerationQueue!U$5:U$550,Grid_GenerationQueue!$AM$5:$AM$550,$B24,Grid_GenerationQueue!$AN$5:$AN$550,$C24,Grid_GenerationQueue!$AW$5:$AW$550,"&lt;&gt;"&amp;$Y$3,Grid_GenerationQueue!$AU$5:$AU$550,$AK$3)</f>
        <v>0</v>
      </c>
      <c r="AL24">
        <f>Z24+SUMIFS(Grid_GenerationQueue!V$5:V$550,Grid_GenerationQueue!$AJ$5:$AJ$550,$B24,Grid_GenerationQueue!$AK$5:$AK$550,$C24,Grid_GenerationQueue!$AW$5:$AW$550,"&lt;&gt;"&amp;$Y$3,Grid_GenerationQueue!$AU$5:$AU$550,$AK$3)+SUMIFS(Grid_GenerationQueue!V$5:V$550,Grid_GenerationQueue!$AM$5:$AM$550,$B24,Grid_GenerationQueue!$AN$5:$AN$550,$C24,Grid_GenerationQueue!$AW$5:$AW$550,"&lt;&gt;"&amp;$Y$3,Grid_GenerationQueue!$AU$5:$AU$550,$AK$3)</f>
        <v>0</v>
      </c>
      <c r="AM24">
        <f>AA24+SUMIFS(Grid_GenerationQueue!W$5:W$550,Grid_GenerationQueue!$AJ$5:$AJ$550,$B24,Grid_GenerationQueue!$AK$5:$AK$550,$C24,Grid_GenerationQueue!$AW$5:$AW$550,"&lt;&gt;"&amp;$Y$3,Grid_GenerationQueue!$AU$5:$AU$550,$AK$3)+SUMIFS(Grid_GenerationQueue!W$5:W$550,Grid_GenerationQueue!$AM$5:$AM$550,$B24,Grid_GenerationQueue!$AN$5:$AN$550,$C24,Grid_GenerationQueue!$AW$5:$AW$550,"&lt;&gt;"&amp;$Y$3,Grid_GenerationQueue!$AU$5:$AU$550,$AK$3)</f>
        <v>0</v>
      </c>
      <c r="AN24">
        <f>AB24+SUMIFS(Grid_GenerationQueue!X$5:X$550,Grid_GenerationQueue!$AJ$5:$AJ$550,$B24,Grid_GenerationQueue!$AK$5:$AK$550,$C24,Grid_GenerationQueue!$AW$5:$AW$550,"&lt;&gt;"&amp;$Y$3,Grid_GenerationQueue!$AU$5:$AU$550,$AK$3)+SUMIFS(Grid_GenerationQueue!X$5:X$550,Grid_GenerationQueue!$AM$5:$AM$550,$B24,Grid_GenerationQueue!$AN$5:$AN$550,$C24,Grid_GenerationQueue!$AW$5:$AW$550,"&lt;&gt;"&amp;$Y$3,Grid_GenerationQueue!$AU$5:$AU$550,$AK$3)</f>
        <v>0</v>
      </c>
      <c r="AO24">
        <f>AC24+SUMIFS(Grid_GenerationQueue!Y$5:Y$550,Grid_GenerationQueue!$AJ$5:$AJ$550,$B24,Grid_GenerationQueue!$AK$5:$AK$550,$C24,Grid_GenerationQueue!$AW$5:$AW$550,"&lt;&gt;"&amp;$Y$3,Grid_GenerationQueue!$AU$5:$AU$550,$AK$3)+SUMIFS(Grid_GenerationQueue!Y$5:Y$550,Grid_GenerationQueue!$AM$5:$AM$550,$B24,Grid_GenerationQueue!$AN$5:$AN$550,$C24,Grid_GenerationQueue!$AW$5:$AW$550,"&lt;&gt;"&amp;$Y$3,Grid_GenerationQueue!$AU$5:$AU$550,$AK$3)</f>
        <v>0</v>
      </c>
      <c r="AP24">
        <f>AD24+SUMIFS(Grid_GenerationQueue!Z$5:Z$550,Grid_GenerationQueue!$AJ$5:$AJ$550,$B24,Grid_GenerationQueue!$AK$5:$AK$550,$C24,Grid_GenerationQueue!$AW$5:$AW$550,"&lt;&gt;"&amp;$Y$3,Grid_GenerationQueue!$AU$5:$AU$550,$AK$3)+SUMIFS(Grid_GenerationQueue!Z$5:Z$550,Grid_GenerationQueue!$AM$5:$AM$550,$B24,Grid_GenerationQueue!$AN$5:$AN$550,$C24,Grid_GenerationQueue!$AW$5:$AW$550,"&lt;&gt;"&amp;$Y$3,Grid_GenerationQueue!$AU$5:$AU$550,$AK$3)</f>
        <v>0</v>
      </c>
      <c r="AQ24">
        <f>AE24+SUMIFS(Grid_GenerationQueue!AA$5:AA$550,Grid_GenerationQueue!$AJ$5:$AJ$550,$B24,Grid_GenerationQueue!$AK$5:$AK$550,$C24,Grid_GenerationQueue!$AW$5:$AW$550,"&lt;&gt;"&amp;$Y$3,Grid_GenerationQueue!$AU$5:$AU$550,$AK$3)+SUMIFS(Grid_GenerationQueue!AA$5:AA$550,Grid_GenerationQueue!$AM$5:$AM$550,$B24,Grid_GenerationQueue!$AN$5:$AN$550,$C24,Grid_GenerationQueue!$AW$5:$AW$550,"&lt;&gt;"&amp;$Y$3,Grid_GenerationQueue!$AU$5:$AU$550,$AK$3)</f>
        <v>0</v>
      </c>
      <c r="AR24">
        <f>AF24+SUMIFS(Grid_GenerationQueue!AB$5:AB$550,Grid_GenerationQueue!$AJ$5:$AJ$550,$B24,Grid_GenerationQueue!$AK$5:$AK$550,$C24,Grid_GenerationQueue!$AW$5:$AW$550,"&lt;&gt;"&amp;$Y$3,Grid_GenerationQueue!$AU$5:$AU$550,$AK$3)+SUMIFS(Grid_GenerationQueue!AB$5:AB$550,Grid_GenerationQueue!$AM$5:$AM$550,$B24,Grid_GenerationQueue!$AN$5:$AN$550,$C24,Grid_GenerationQueue!$AW$5:$AW$550,"&lt;&gt;"&amp;$Y$3,Grid_GenerationQueue!$AU$5:$AU$550,$AK$3)</f>
        <v>0</v>
      </c>
      <c r="AS24">
        <f>AG24+SUMIFS(Grid_GenerationQueue!AC$5:AC$550,Grid_GenerationQueue!$AJ$5:$AJ$550,$B24,Grid_GenerationQueue!$AK$5:$AK$550,$C24,Grid_GenerationQueue!$AW$5:$AW$550,"&lt;&gt;"&amp;$Y$3,Grid_GenerationQueue!$AU$5:$AU$550,$AK$3)+SUMIFS(Grid_GenerationQueue!AC$5:AC$550,Grid_GenerationQueue!$AM$5:$AM$550,$B24,Grid_GenerationQueue!$AN$5:$AN$550,$C24,Grid_GenerationQueue!$AW$5:$AW$550,"&lt;&gt;"&amp;$Y$3,Grid_GenerationQueue!$AU$5:$AU$550,$AK$3)</f>
        <v>0</v>
      </c>
      <c r="AT24">
        <f>AH24+SUMIFS(Grid_GenerationQueue!AD$5:AD$550,Grid_GenerationQueue!$AJ$5:$AJ$550,$B24,Grid_GenerationQueue!$AK$5:$AK$550,$C24,Grid_GenerationQueue!$AW$5:$AW$550,"&lt;&gt;"&amp;$Y$3,Grid_GenerationQueue!$AU$5:$AU$550,$AK$3)+SUMIFS(Grid_GenerationQueue!AD$5:AD$550,Grid_GenerationQueue!$AM$5:$AM$550,$B24,Grid_GenerationQueue!$AN$5:$AN$550,$C24,Grid_GenerationQueue!$AW$5:$AW$550,"&lt;&gt;"&amp;$Y$3,Grid_GenerationQueue!$AU$5:$AU$550,$AK$3)</f>
        <v>0</v>
      </c>
      <c r="AV24">
        <v>0</v>
      </c>
      <c r="AW24">
        <v>0</v>
      </c>
      <c r="AX24">
        <v>0</v>
      </c>
      <c r="AY24">
        <v>0</v>
      </c>
      <c r="AZ24">
        <v>0</v>
      </c>
      <c r="BB24">
        <f t="shared" si="33"/>
        <v>400</v>
      </c>
      <c r="BC24">
        <f t="shared" si="34"/>
        <v>0</v>
      </c>
      <c r="BD24">
        <f t="shared" si="35"/>
        <v>0</v>
      </c>
      <c r="BE24">
        <f t="shared" si="36"/>
        <v>0</v>
      </c>
      <c r="BF24">
        <f t="shared" si="37"/>
        <v>0</v>
      </c>
      <c r="BG24">
        <f t="shared" si="38"/>
        <v>0</v>
      </c>
      <c r="BH24">
        <f t="shared" si="39"/>
        <v>200</v>
      </c>
      <c r="BI24">
        <f t="shared" si="40"/>
        <v>0</v>
      </c>
      <c r="BJ24">
        <f t="shared" si="41"/>
        <v>200</v>
      </c>
      <c r="BK24">
        <f t="shared" si="42"/>
        <v>0</v>
      </c>
      <c r="BL24">
        <f t="shared" si="43"/>
        <v>0</v>
      </c>
      <c r="BN24">
        <f t="shared" si="11"/>
        <v>0</v>
      </c>
      <c r="BO24">
        <f t="shared" si="12"/>
        <v>0</v>
      </c>
      <c r="BP24">
        <f t="shared" si="13"/>
        <v>0</v>
      </c>
      <c r="BQ24">
        <f t="shared" si="14"/>
        <v>0</v>
      </c>
      <c r="BR24">
        <f t="shared" si="15"/>
        <v>0</v>
      </c>
      <c r="BS24">
        <f t="shared" si="16"/>
        <v>0</v>
      </c>
      <c r="BT24">
        <f t="shared" si="17"/>
        <v>0</v>
      </c>
      <c r="BU24">
        <f t="shared" si="18"/>
        <v>0</v>
      </c>
      <c r="BV24">
        <f t="shared" si="19"/>
        <v>0</v>
      </c>
      <c r="BW24">
        <f t="shared" si="20"/>
        <v>0</v>
      </c>
      <c r="BX24">
        <f t="shared" si="21"/>
        <v>0</v>
      </c>
      <c r="BZ24">
        <f t="shared" si="22"/>
        <v>0</v>
      </c>
      <c r="CA24">
        <f t="shared" si="23"/>
        <v>0</v>
      </c>
      <c r="CB24">
        <f t="shared" si="24"/>
        <v>0</v>
      </c>
      <c r="CC24">
        <f t="shared" si="25"/>
        <v>0</v>
      </c>
      <c r="CD24">
        <f t="shared" si="26"/>
        <v>0</v>
      </c>
      <c r="CE24">
        <f t="shared" si="27"/>
        <v>0</v>
      </c>
      <c r="CF24">
        <f t="shared" si="28"/>
        <v>0</v>
      </c>
      <c r="CG24">
        <f t="shared" si="29"/>
        <v>0</v>
      </c>
      <c r="CH24">
        <f t="shared" si="30"/>
        <v>0</v>
      </c>
      <c r="CI24">
        <f t="shared" si="31"/>
        <v>0</v>
      </c>
      <c r="CJ24">
        <f t="shared" si="32"/>
        <v>0</v>
      </c>
    </row>
    <row r="25" spans="1:88" x14ac:dyDescent="0.35">
      <c r="A25" t="str">
        <f>Substation_Info!A25</f>
        <v xml:space="preserve">PG&amp;E North of Greater Bay Study Area </v>
      </c>
      <c r="B25" t="str">
        <f>Substation_Info!B25</f>
        <v>Brentwood</v>
      </c>
      <c r="C25">
        <f>Substation_Info!C25</f>
        <v>230</v>
      </c>
      <c r="D25" t="str" cm="1">
        <f t="array" ref="D25">INDEX(Substation_Info!$AT$5:$BB$322,MATCH(1,($B25=Substation_Info!$B$5:$B$322)*($C25=Substation_Info!$C$5:$C$322),0),MATCH(D$4,Substation_Info!$AT$4:$BB$4,0))</f>
        <v>Northern_California_Li_Battery</v>
      </c>
      <c r="E25" t="str" cm="1">
        <f t="array" ref="E25">INDEX(Substation_Info!$AT$5:$BB$322,MATCH(1,($B25=Substation_Info!$B$5:$B$322)*($C25=Substation_Info!$C$5:$C$322),0),MATCH(E$4,Substation_Info!$AT$4:$BB$4,0))</f>
        <v>Northern_California_Solar</v>
      </c>
      <c r="F25" cm="1">
        <f t="array" ref="F25">INDEX(Substation_Info!$AT$5:$BB$322,MATCH(1,($B25=Substation_Info!$B$5:$B$322)*($C25=Substation_Info!$C$5:$C$322),0),MATCH(F$4,Substation_Info!$AT$4:$BB$4,0))</f>
        <v>0</v>
      </c>
      <c r="G25" cm="1">
        <f t="array" ref="G25">INDEX(Substation_Info!$AT$5:$BB$322,MATCH(1,($B25=Substation_Info!$B$5:$B$322)*($C25=Substation_Info!$C$5:$C$322),0),MATCH(G$4,Substation_Info!$AT$4:$BB$4,0))</f>
        <v>0</v>
      </c>
      <c r="H25" cm="1">
        <f t="array" ref="H25">INDEX(Substation_Info!$AT$5:$BB$322,MATCH(1,($B25=Substation_Info!$B$5:$B$322)*($C25=Substation_Info!$C$5:$C$322),0),MATCH(H$4,Substation_Info!$AT$4:$BB$4,0))</f>
        <v>0</v>
      </c>
      <c r="I25" cm="1">
        <f t="array" ref="I25">INDEX(Substation_Info!$AT$5:$BB$322,MATCH(1,($B25=Substation_Info!$B$5:$B$322)*($C25=Substation_Info!$C$5:$C$322),0),MATCH(I$4,Substation_Info!$AT$4:$BB$4,0))</f>
        <v>0</v>
      </c>
      <c r="J25" cm="1">
        <f t="array" ref="J25">INDEX(Substation_Info!$AT$5:$BB$322,MATCH(1,($B25=Substation_Info!$B$5:$B$322)*($C25=Substation_Info!$C$5:$C$322),0),MATCH(J$4,Substation_Info!$AT$4:$BB$4,0))</f>
        <v>0</v>
      </c>
      <c r="L25">
        <f>SUMIFS(Grid_GenerationQueue!T$5:T$550,Grid_GenerationQueue!$AJ$5:$AJ$550,$B25,Grid_GenerationQueue!$AK$5:$AK$550,$C25)+SUMIFS(Grid_GenerationQueue!T$5:T$550,Grid_GenerationQueue!$AM$5:$AM$550,$B25,Grid_GenerationQueue!$AN$5:$AN$550,$C25)</f>
        <v>0</v>
      </c>
      <c r="M25">
        <f>SUMIFS(Grid_GenerationQueue!U$5:U$550,Grid_GenerationQueue!$AJ$5:$AJ$550,$B25,Grid_GenerationQueue!$AK$5:$AK$550,$C25)+SUMIFS(Grid_GenerationQueue!U$5:U$550,Grid_GenerationQueue!$AM$5:$AM$550,$B25,Grid_GenerationQueue!$AN$5:$AN$550,$C25)</f>
        <v>0</v>
      </c>
      <c r="N25">
        <f>SUMIFS(Grid_GenerationQueue!V$5:V$550,Grid_GenerationQueue!$AJ$5:$AJ$550,$B25,Grid_GenerationQueue!$AK$5:$AK$550,$C25)+SUMIFS(Grid_GenerationQueue!V$5:V$550,Grid_GenerationQueue!$AM$5:$AM$550,$B25,Grid_GenerationQueue!$AN$5:$AN$550,$C25)</f>
        <v>0</v>
      </c>
      <c r="O25">
        <f>SUMIFS(Grid_GenerationQueue!W$5:W$550,Grid_GenerationQueue!$AJ$5:$AJ$550,$B25,Grid_GenerationQueue!$AK$5:$AK$550,$C25)+SUMIFS(Grid_GenerationQueue!W$5:W$550,Grid_GenerationQueue!$AM$5:$AM$550,$B25,Grid_GenerationQueue!$AN$5:$AN$550,$C25)</f>
        <v>0</v>
      </c>
      <c r="P25">
        <f>SUMIFS(Grid_GenerationQueue!X$5:X$550,Grid_GenerationQueue!$AJ$5:$AJ$550,$B25,Grid_GenerationQueue!$AK$5:$AK$550,$C25)+SUMIFS(Grid_GenerationQueue!X$5:X$550,Grid_GenerationQueue!$AM$5:$AM$550,$B25,Grid_GenerationQueue!$AN$5:$AN$550,$C25)</f>
        <v>0</v>
      </c>
      <c r="Q25">
        <f>SUMIFS(Grid_GenerationQueue!Y$5:Y$550,Grid_GenerationQueue!$AJ$5:$AJ$550,$B25,Grid_GenerationQueue!$AK$5:$AK$550,$C25)+SUMIFS(Grid_GenerationQueue!Y$5:Y$550,Grid_GenerationQueue!$AM$5:$AM$550,$B25,Grid_GenerationQueue!$AN$5:$AN$550,$C25)</f>
        <v>0</v>
      </c>
      <c r="R25">
        <f>SUMIFS(Grid_GenerationQueue!Z$5:Z$550,Grid_GenerationQueue!$AJ$5:$AJ$550,$B25,Grid_GenerationQueue!$AK$5:$AK$550,$C25)+SUMIFS(Grid_GenerationQueue!Z$5:Z$550,Grid_GenerationQueue!$AM$5:$AM$550,$B25,Grid_GenerationQueue!$AN$5:$AN$550,$C25)</f>
        <v>0</v>
      </c>
      <c r="S25">
        <f>SUMIFS(Grid_GenerationQueue!AA$5:AA$550,Grid_GenerationQueue!$AJ$5:$AJ$550,$B25,Grid_GenerationQueue!$AK$5:$AK$550,$C25)+SUMIFS(Grid_GenerationQueue!AA$5:AA$550,Grid_GenerationQueue!$AM$5:$AM$550,$B25,Grid_GenerationQueue!$AN$5:$AN$550,$C25)</f>
        <v>0</v>
      </c>
      <c r="T25">
        <f>SUMIFS(Grid_GenerationQueue!AB$5:AB$550,Grid_GenerationQueue!$AJ$5:$AJ$550,$B25,Grid_GenerationQueue!$AK$5:$AK$550,$C25)+SUMIFS(Grid_GenerationQueue!AB$5:AB$550,Grid_GenerationQueue!$AM$5:$AM$550,$B25,Grid_GenerationQueue!$AN$5:$AN$550,$C25)</f>
        <v>0</v>
      </c>
      <c r="U25">
        <f>SUMIFS(Grid_GenerationQueue!AC$5:AC$550,Grid_GenerationQueue!$AJ$5:$AJ$550,$B25,Grid_GenerationQueue!$AK$5:$AK$550,$C25)+SUMIFS(Grid_GenerationQueue!AC$5:AC$550,Grid_GenerationQueue!$AM$5:$AM$550,$B25,Grid_GenerationQueue!$AN$5:$AN$550,$C25)</f>
        <v>0</v>
      </c>
      <c r="V25">
        <f>SUMIFS(Grid_GenerationQueue!AD$5:AD$550,Grid_GenerationQueue!$AJ$5:$AJ$550,$B25,Grid_GenerationQueue!$AK$5:$AK$550,$C25)+SUMIFS(Grid_GenerationQueue!AD$5:AD$550,Grid_GenerationQueue!$AM$5:$AM$550,$B25,Grid_GenerationQueue!$AN$5:$AN$550,$C25)</f>
        <v>0</v>
      </c>
      <c r="X25">
        <f>SUMIFS(Grid_GenerationQueue!T$5:T$550,Grid_GenerationQueue!$AJ$5:$AJ$550,$B25,Grid_GenerationQueue!$AK$5:$AK$550,$C25,Grid_GenerationQueue!$AW$5:$AW$550,$Y$3)+SUMIFS(Grid_GenerationQueue!T$5:T$550,Grid_GenerationQueue!$AM$5:$AM$550,$B25,Grid_GenerationQueue!$AN$5:$AN$550,$C25,Grid_GenerationQueue!$AW$5:$AW$550,$Y$3)</f>
        <v>0</v>
      </c>
      <c r="Y25">
        <f>SUMIFS(Grid_GenerationQueue!U$5:U$550,Grid_GenerationQueue!$AJ$5:$AJ$550,$B25,Grid_GenerationQueue!$AK$5:$AK$550,$C25,Grid_GenerationQueue!$AW$5:$AW$550,$Y$3)+SUMIFS(Grid_GenerationQueue!U$5:U$550,Grid_GenerationQueue!$AM$5:$AM$550,$B25,Grid_GenerationQueue!$AN$5:$AN$550,$C25,Grid_GenerationQueue!$AW$5:$AW$550,$Y$3)</f>
        <v>0</v>
      </c>
      <c r="Z25">
        <f>SUMIFS(Grid_GenerationQueue!V$5:V$550,Grid_GenerationQueue!$AJ$5:$AJ$550,$B25,Grid_GenerationQueue!$AK$5:$AK$550,$C25,Grid_GenerationQueue!$AW$5:$AW$550,$Y$3)+SUMIFS(Grid_GenerationQueue!V$5:V$550,Grid_GenerationQueue!$AM$5:$AM$550,$B25,Grid_GenerationQueue!$AN$5:$AN$550,$C25,Grid_GenerationQueue!$AW$5:$AW$550,$Y$3)</f>
        <v>0</v>
      </c>
      <c r="AA25">
        <f>SUMIFS(Grid_GenerationQueue!W$5:W$550,Grid_GenerationQueue!$AJ$5:$AJ$550,$B25,Grid_GenerationQueue!$AK$5:$AK$550,$C25,Grid_GenerationQueue!$AW$5:$AW$550,$Y$3)+SUMIFS(Grid_GenerationQueue!W$5:W$550,Grid_GenerationQueue!$AM$5:$AM$550,$B25,Grid_GenerationQueue!$AN$5:$AN$550,$C25,Grid_GenerationQueue!$AW$5:$AW$550,$Y$3)</f>
        <v>0</v>
      </c>
      <c r="AB25">
        <f>SUMIFS(Grid_GenerationQueue!X$5:X$550,Grid_GenerationQueue!$AJ$5:$AJ$550,$B25,Grid_GenerationQueue!$AK$5:$AK$550,$C25,Grid_GenerationQueue!$AW$5:$AW$550,$Y$3)+SUMIFS(Grid_GenerationQueue!X$5:X$550,Grid_GenerationQueue!$AM$5:$AM$550,$B25,Grid_GenerationQueue!$AN$5:$AN$550,$C25,Grid_GenerationQueue!$AW$5:$AW$550,$Y$3)</f>
        <v>0</v>
      </c>
      <c r="AC25">
        <f>SUMIFS(Grid_GenerationQueue!Y$5:Y$550,Grid_GenerationQueue!$AJ$5:$AJ$550,$B25,Grid_GenerationQueue!$AK$5:$AK$550,$C25,Grid_GenerationQueue!$AW$5:$AW$550,$Y$3)+SUMIFS(Grid_GenerationQueue!Y$5:Y$550,Grid_GenerationQueue!$AM$5:$AM$550,$B25,Grid_GenerationQueue!$AN$5:$AN$550,$C25,Grid_GenerationQueue!$AW$5:$AW$550,$Y$3)</f>
        <v>0</v>
      </c>
      <c r="AD25">
        <f>SUMIFS(Grid_GenerationQueue!Z$5:Z$550,Grid_GenerationQueue!$AJ$5:$AJ$550,$B25,Grid_GenerationQueue!$AK$5:$AK$550,$C25,Grid_GenerationQueue!$AW$5:$AW$550,$Y$3)+SUMIFS(Grid_GenerationQueue!Z$5:Z$550,Grid_GenerationQueue!$AM$5:$AM$550,$B25,Grid_GenerationQueue!$AN$5:$AN$550,$C25,Grid_GenerationQueue!$AW$5:$AW$550,$Y$3)</f>
        <v>0</v>
      </c>
      <c r="AE25">
        <f>SUMIFS(Grid_GenerationQueue!AA$5:AA$550,Grid_GenerationQueue!$AJ$5:$AJ$550,$B25,Grid_GenerationQueue!$AK$5:$AK$550,$C25,Grid_GenerationQueue!$AW$5:$AW$550,$Y$3)+SUMIFS(Grid_GenerationQueue!AA$5:AA$550,Grid_GenerationQueue!$AM$5:$AM$550,$B25,Grid_GenerationQueue!$AN$5:$AN$550,$C25,Grid_GenerationQueue!$AW$5:$AW$550,$Y$3)</f>
        <v>0</v>
      </c>
      <c r="AF25">
        <f>SUMIFS(Grid_GenerationQueue!AB$5:AB$550,Grid_GenerationQueue!$AJ$5:$AJ$550,$B25,Grid_GenerationQueue!$AK$5:$AK$550,$C25,Grid_GenerationQueue!$AW$5:$AW$550,$Y$3)+SUMIFS(Grid_GenerationQueue!AB$5:AB$550,Grid_GenerationQueue!$AM$5:$AM$550,$B25,Grid_GenerationQueue!$AN$5:$AN$550,$C25,Grid_GenerationQueue!$AW$5:$AW$550,$Y$3)</f>
        <v>0</v>
      </c>
      <c r="AG25">
        <f>SUMIFS(Grid_GenerationQueue!AC$5:AC$550,Grid_GenerationQueue!$AJ$5:$AJ$550,$B25,Grid_GenerationQueue!$AK$5:$AK$550,$C25,Grid_GenerationQueue!$AW$5:$AW$550,$Y$3)+SUMIFS(Grid_GenerationQueue!AC$5:AC$550,Grid_GenerationQueue!$AM$5:$AM$550,$B25,Grid_GenerationQueue!$AN$5:$AN$550,$C25,Grid_GenerationQueue!$AW$5:$AW$550,$Y$3)</f>
        <v>0</v>
      </c>
      <c r="AH25">
        <f>SUMIFS(Grid_GenerationQueue!AD$5:AD$550,Grid_GenerationQueue!$AJ$5:$AJ$550,$B25,Grid_GenerationQueue!$AK$5:$AK$550,$C25,Grid_GenerationQueue!$AW$5:$AW$550,$Y$3)+SUMIFS(Grid_GenerationQueue!AD$5:AD$550,Grid_GenerationQueue!$AM$5:$AM$550,$B25,Grid_GenerationQueue!$AN$5:$AN$550,$C25,Grid_GenerationQueue!$AW$5:$AW$550,$Y$3)</f>
        <v>0</v>
      </c>
      <c r="AJ25">
        <f>X25+SUMIFS(Grid_GenerationQueue!T$5:T$550,Grid_GenerationQueue!$AJ$5:$AJ$550,$B25,Grid_GenerationQueue!$AK$5:$AK$550,$C25,Grid_GenerationQueue!$AW$5:$AW$550,"&lt;&gt;"&amp;$Y$3,Grid_GenerationQueue!$AU$5:$AU$550,$AK$3)+SUMIFS(Grid_GenerationQueue!T$5:T$550,Grid_GenerationQueue!$AM$5:$AM$550,$B25,Grid_GenerationQueue!$AN$5:$AN$550,$C25,Grid_GenerationQueue!$AW$5:$AW$550,"&lt;&gt;"&amp;$Y$3,Grid_GenerationQueue!$AU$5:$AU$550,$AK$3)</f>
        <v>0</v>
      </c>
      <c r="AK25">
        <f>Y25+SUMIFS(Grid_GenerationQueue!U$5:U$550,Grid_GenerationQueue!$AJ$5:$AJ$550,$B25,Grid_GenerationQueue!$AK$5:$AK$550,$C25,Grid_GenerationQueue!$AW$5:$AW$550,"&lt;&gt;"&amp;$Y$3,Grid_GenerationQueue!$AU$5:$AU$550,$AK$3)+SUMIFS(Grid_GenerationQueue!U$5:U$550,Grid_GenerationQueue!$AM$5:$AM$550,$B25,Grid_GenerationQueue!$AN$5:$AN$550,$C25,Grid_GenerationQueue!$AW$5:$AW$550,"&lt;&gt;"&amp;$Y$3,Grid_GenerationQueue!$AU$5:$AU$550,$AK$3)</f>
        <v>0</v>
      </c>
      <c r="AL25">
        <f>Z25+SUMIFS(Grid_GenerationQueue!V$5:V$550,Grid_GenerationQueue!$AJ$5:$AJ$550,$B25,Grid_GenerationQueue!$AK$5:$AK$550,$C25,Grid_GenerationQueue!$AW$5:$AW$550,"&lt;&gt;"&amp;$Y$3,Grid_GenerationQueue!$AU$5:$AU$550,$AK$3)+SUMIFS(Grid_GenerationQueue!V$5:V$550,Grid_GenerationQueue!$AM$5:$AM$550,$B25,Grid_GenerationQueue!$AN$5:$AN$550,$C25,Grid_GenerationQueue!$AW$5:$AW$550,"&lt;&gt;"&amp;$Y$3,Grid_GenerationQueue!$AU$5:$AU$550,$AK$3)</f>
        <v>0</v>
      </c>
      <c r="AM25">
        <f>AA25+SUMIFS(Grid_GenerationQueue!W$5:W$550,Grid_GenerationQueue!$AJ$5:$AJ$550,$B25,Grid_GenerationQueue!$AK$5:$AK$550,$C25,Grid_GenerationQueue!$AW$5:$AW$550,"&lt;&gt;"&amp;$Y$3,Grid_GenerationQueue!$AU$5:$AU$550,$AK$3)+SUMIFS(Grid_GenerationQueue!W$5:W$550,Grid_GenerationQueue!$AM$5:$AM$550,$B25,Grid_GenerationQueue!$AN$5:$AN$550,$C25,Grid_GenerationQueue!$AW$5:$AW$550,"&lt;&gt;"&amp;$Y$3,Grid_GenerationQueue!$AU$5:$AU$550,$AK$3)</f>
        <v>0</v>
      </c>
      <c r="AN25">
        <f>AB25+SUMIFS(Grid_GenerationQueue!X$5:X$550,Grid_GenerationQueue!$AJ$5:$AJ$550,$B25,Grid_GenerationQueue!$AK$5:$AK$550,$C25,Grid_GenerationQueue!$AW$5:$AW$550,"&lt;&gt;"&amp;$Y$3,Grid_GenerationQueue!$AU$5:$AU$550,$AK$3)+SUMIFS(Grid_GenerationQueue!X$5:X$550,Grid_GenerationQueue!$AM$5:$AM$550,$B25,Grid_GenerationQueue!$AN$5:$AN$550,$C25,Grid_GenerationQueue!$AW$5:$AW$550,"&lt;&gt;"&amp;$Y$3,Grid_GenerationQueue!$AU$5:$AU$550,$AK$3)</f>
        <v>0</v>
      </c>
      <c r="AO25">
        <f>AC25+SUMIFS(Grid_GenerationQueue!Y$5:Y$550,Grid_GenerationQueue!$AJ$5:$AJ$550,$B25,Grid_GenerationQueue!$AK$5:$AK$550,$C25,Grid_GenerationQueue!$AW$5:$AW$550,"&lt;&gt;"&amp;$Y$3,Grid_GenerationQueue!$AU$5:$AU$550,$AK$3)+SUMIFS(Grid_GenerationQueue!Y$5:Y$550,Grid_GenerationQueue!$AM$5:$AM$550,$B25,Grid_GenerationQueue!$AN$5:$AN$550,$C25,Grid_GenerationQueue!$AW$5:$AW$550,"&lt;&gt;"&amp;$Y$3,Grid_GenerationQueue!$AU$5:$AU$550,$AK$3)</f>
        <v>0</v>
      </c>
      <c r="AP25">
        <f>AD25+SUMIFS(Grid_GenerationQueue!Z$5:Z$550,Grid_GenerationQueue!$AJ$5:$AJ$550,$B25,Grid_GenerationQueue!$AK$5:$AK$550,$C25,Grid_GenerationQueue!$AW$5:$AW$550,"&lt;&gt;"&amp;$Y$3,Grid_GenerationQueue!$AU$5:$AU$550,$AK$3)+SUMIFS(Grid_GenerationQueue!Z$5:Z$550,Grid_GenerationQueue!$AM$5:$AM$550,$B25,Grid_GenerationQueue!$AN$5:$AN$550,$C25,Grid_GenerationQueue!$AW$5:$AW$550,"&lt;&gt;"&amp;$Y$3,Grid_GenerationQueue!$AU$5:$AU$550,$AK$3)</f>
        <v>0</v>
      </c>
      <c r="AQ25">
        <f>AE25+SUMIFS(Grid_GenerationQueue!AA$5:AA$550,Grid_GenerationQueue!$AJ$5:$AJ$550,$B25,Grid_GenerationQueue!$AK$5:$AK$550,$C25,Grid_GenerationQueue!$AW$5:$AW$550,"&lt;&gt;"&amp;$Y$3,Grid_GenerationQueue!$AU$5:$AU$550,$AK$3)+SUMIFS(Grid_GenerationQueue!AA$5:AA$550,Grid_GenerationQueue!$AM$5:$AM$550,$B25,Grid_GenerationQueue!$AN$5:$AN$550,$C25,Grid_GenerationQueue!$AW$5:$AW$550,"&lt;&gt;"&amp;$Y$3,Grid_GenerationQueue!$AU$5:$AU$550,$AK$3)</f>
        <v>0</v>
      </c>
      <c r="AR25">
        <f>AF25+SUMIFS(Grid_GenerationQueue!AB$5:AB$550,Grid_GenerationQueue!$AJ$5:$AJ$550,$B25,Grid_GenerationQueue!$AK$5:$AK$550,$C25,Grid_GenerationQueue!$AW$5:$AW$550,"&lt;&gt;"&amp;$Y$3,Grid_GenerationQueue!$AU$5:$AU$550,$AK$3)+SUMIFS(Grid_GenerationQueue!AB$5:AB$550,Grid_GenerationQueue!$AM$5:$AM$550,$B25,Grid_GenerationQueue!$AN$5:$AN$550,$C25,Grid_GenerationQueue!$AW$5:$AW$550,"&lt;&gt;"&amp;$Y$3,Grid_GenerationQueue!$AU$5:$AU$550,$AK$3)</f>
        <v>0</v>
      </c>
      <c r="AS25">
        <f>AG25+SUMIFS(Grid_GenerationQueue!AC$5:AC$550,Grid_GenerationQueue!$AJ$5:$AJ$550,$B25,Grid_GenerationQueue!$AK$5:$AK$550,$C25,Grid_GenerationQueue!$AW$5:$AW$550,"&lt;&gt;"&amp;$Y$3,Grid_GenerationQueue!$AU$5:$AU$550,$AK$3)+SUMIFS(Grid_GenerationQueue!AC$5:AC$550,Grid_GenerationQueue!$AM$5:$AM$550,$B25,Grid_GenerationQueue!$AN$5:$AN$550,$C25,Grid_GenerationQueue!$AW$5:$AW$550,"&lt;&gt;"&amp;$Y$3,Grid_GenerationQueue!$AU$5:$AU$550,$AK$3)</f>
        <v>0</v>
      </c>
      <c r="AT25">
        <f>AH25+SUMIFS(Grid_GenerationQueue!AD$5:AD$550,Grid_GenerationQueue!$AJ$5:$AJ$550,$B25,Grid_GenerationQueue!$AK$5:$AK$550,$C25,Grid_GenerationQueue!$AW$5:$AW$550,"&lt;&gt;"&amp;$Y$3,Grid_GenerationQueue!$AU$5:$AU$550,$AK$3)+SUMIFS(Grid_GenerationQueue!AD$5:AD$550,Grid_GenerationQueue!$AM$5:$AM$550,$B25,Grid_GenerationQueue!$AN$5:$AN$550,$C25,Grid_GenerationQueue!$AW$5:$AW$550,"&lt;&gt;"&amp;$Y$3,Grid_GenerationQueue!$AU$5:$AU$550,$AK$3)</f>
        <v>0</v>
      </c>
      <c r="AV25">
        <v>0</v>
      </c>
      <c r="AW25">
        <v>0</v>
      </c>
      <c r="AX25">
        <v>0</v>
      </c>
      <c r="AY25">
        <v>0</v>
      </c>
      <c r="AZ25">
        <v>0</v>
      </c>
      <c r="BB25">
        <f t="shared" si="33"/>
        <v>0</v>
      </c>
      <c r="BC25">
        <f t="shared" si="34"/>
        <v>0</v>
      </c>
      <c r="BD25">
        <f t="shared" si="35"/>
        <v>0</v>
      </c>
      <c r="BE25">
        <f t="shared" si="36"/>
        <v>0</v>
      </c>
      <c r="BF25">
        <f t="shared" si="37"/>
        <v>0</v>
      </c>
      <c r="BG25">
        <f t="shared" si="38"/>
        <v>0</v>
      </c>
      <c r="BH25">
        <f t="shared" si="39"/>
        <v>0</v>
      </c>
      <c r="BI25">
        <f t="shared" si="40"/>
        <v>0</v>
      </c>
      <c r="BJ25">
        <f t="shared" si="41"/>
        <v>0</v>
      </c>
      <c r="BK25">
        <f t="shared" si="42"/>
        <v>0</v>
      </c>
      <c r="BL25">
        <f t="shared" si="43"/>
        <v>0</v>
      </c>
      <c r="BN25">
        <f t="shared" si="11"/>
        <v>0</v>
      </c>
      <c r="BO25">
        <f t="shared" si="12"/>
        <v>0</v>
      </c>
      <c r="BP25">
        <f t="shared" si="13"/>
        <v>0</v>
      </c>
      <c r="BQ25">
        <f t="shared" si="14"/>
        <v>0</v>
      </c>
      <c r="BR25">
        <f t="shared" si="15"/>
        <v>0</v>
      </c>
      <c r="BS25">
        <f t="shared" si="16"/>
        <v>0</v>
      </c>
      <c r="BT25">
        <f t="shared" si="17"/>
        <v>0</v>
      </c>
      <c r="BU25">
        <f t="shared" si="18"/>
        <v>0</v>
      </c>
      <c r="BV25">
        <f t="shared" si="19"/>
        <v>0</v>
      </c>
      <c r="BW25">
        <f t="shared" si="20"/>
        <v>0</v>
      </c>
      <c r="BX25">
        <f t="shared" si="21"/>
        <v>0</v>
      </c>
      <c r="BZ25">
        <f t="shared" si="22"/>
        <v>0</v>
      </c>
      <c r="CA25">
        <f t="shared" si="23"/>
        <v>0</v>
      </c>
      <c r="CB25">
        <f t="shared" si="24"/>
        <v>0</v>
      </c>
      <c r="CC25">
        <f t="shared" si="25"/>
        <v>0</v>
      </c>
      <c r="CD25">
        <f t="shared" si="26"/>
        <v>0</v>
      </c>
      <c r="CE25">
        <f t="shared" si="27"/>
        <v>0</v>
      </c>
      <c r="CF25">
        <f t="shared" si="28"/>
        <v>0</v>
      </c>
      <c r="CG25">
        <f t="shared" si="29"/>
        <v>0</v>
      </c>
      <c r="CH25">
        <f t="shared" si="30"/>
        <v>0</v>
      </c>
      <c r="CI25">
        <f t="shared" si="31"/>
        <v>0</v>
      </c>
      <c r="CJ25">
        <f t="shared" si="32"/>
        <v>0</v>
      </c>
    </row>
    <row r="26" spans="1:88" x14ac:dyDescent="0.35">
      <c r="A26" t="str">
        <f>Substation_Info!A26</f>
        <v xml:space="preserve">PG&amp;E North of Greater Bay Study Area </v>
      </c>
      <c r="B26" t="str">
        <f>Substation_Info!B26</f>
        <v>Bridgeville</v>
      </c>
      <c r="C26">
        <f>Substation_Info!C26</f>
        <v>115</v>
      </c>
      <c r="D26" t="str" cm="1">
        <f t="array" ref="D26">INDEX(Substation_Info!$AT$5:$BB$322,MATCH(1,($B26=Substation_Info!$B$5:$B$322)*($C26=Substation_Info!$C$5:$C$322),0),MATCH(D$4,Substation_Info!$AT$4:$BB$4,0))</f>
        <v>Northern_California_Li_Battery</v>
      </c>
      <c r="E26" t="str" cm="1">
        <f t="array" ref="E26">INDEX(Substation_Info!$AT$5:$BB$322,MATCH(1,($B26=Substation_Info!$B$5:$B$322)*($C26=Substation_Info!$C$5:$C$322),0),MATCH(E$4,Substation_Info!$AT$4:$BB$4,0))</f>
        <v>Northern_California_Solar</v>
      </c>
      <c r="F26" cm="1">
        <f t="array" ref="F26">INDEX(Substation_Info!$AT$5:$BB$322,MATCH(1,($B26=Substation_Info!$B$5:$B$322)*($C26=Substation_Info!$C$5:$C$322),0),MATCH(F$4,Substation_Info!$AT$4:$BB$4,0))</f>
        <v>0</v>
      </c>
      <c r="G26" t="str" cm="1">
        <f t="array" ref="G26">INDEX(Substation_Info!$AT$5:$BB$322,MATCH(1,($B26=Substation_Info!$B$5:$B$322)*($C26=Substation_Info!$C$5:$C$322),0),MATCH(G$4,Substation_Info!$AT$4:$BB$4,0))</f>
        <v>Humboldt_Wind</v>
      </c>
      <c r="H26" cm="1">
        <f t="array" ref="H26">INDEX(Substation_Info!$AT$5:$BB$322,MATCH(1,($B26=Substation_Info!$B$5:$B$322)*($C26=Substation_Info!$C$5:$C$322),0),MATCH(H$4,Substation_Info!$AT$4:$BB$4,0))</f>
        <v>0</v>
      </c>
      <c r="I26" cm="1">
        <f t="array" ref="I26">INDEX(Substation_Info!$AT$5:$BB$322,MATCH(1,($B26=Substation_Info!$B$5:$B$322)*($C26=Substation_Info!$C$5:$C$322),0),MATCH(I$4,Substation_Info!$AT$4:$BB$4,0))</f>
        <v>0</v>
      </c>
      <c r="J26" cm="1">
        <f t="array" ref="J26">INDEX(Substation_Info!$AT$5:$BB$322,MATCH(1,($B26=Substation_Info!$B$5:$B$322)*($C26=Substation_Info!$C$5:$C$322),0),MATCH(J$4,Substation_Info!$AT$4:$BB$4,0))</f>
        <v>0</v>
      </c>
      <c r="L26">
        <f>SUMIFS(Grid_GenerationQueue!T$5:T$550,Grid_GenerationQueue!$AJ$5:$AJ$550,$B26,Grid_GenerationQueue!$AK$5:$AK$550,$C26)+SUMIFS(Grid_GenerationQueue!T$5:T$550,Grid_GenerationQueue!$AM$5:$AM$550,$B26,Grid_GenerationQueue!$AN$5:$AN$550,$C26)</f>
        <v>0</v>
      </c>
      <c r="M26">
        <f>SUMIFS(Grid_GenerationQueue!U$5:U$550,Grid_GenerationQueue!$AJ$5:$AJ$550,$B26,Grid_GenerationQueue!$AK$5:$AK$550,$C26)+SUMIFS(Grid_GenerationQueue!U$5:U$550,Grid_GenerationQueue!$AM$5:$AM$550,$B26,Grid_GenerationQueue!$AN$5:$AN$550,$C26)</f>
        <v>0</v>
      </c>
      <c r="N26">
        <f>SUMIFS(Grid_GenerationQueue!V$5:V$550,Grid_GenerationQueue!$AJ$5:$AJ$550,$B26,Grid_GenerationQueue!$AK$5:$AK$550,$C26)+SUMIFS(Grid_GenerationQueue!V$5:V$550,Grid_GenerationQueue!$AM$5:$AM$550,$B26,Grid_GenerationQueue!$AN$5:$AN$550,$C26)</f>
        <v>0</v>
      </c>
      <c r="O26">
        <f>SUMIFS(Grid_GenerationQueue!W$5:W$550,Grid_GenerationQueue!$AJ$5:$AJ$550,$B26,Grid_GenerationQueue!$AK$5:$AK$550,$C26)+SUMIFS(Grid_GenerationQueue!W$5:W$550,Grid_GenerationQueue!$AM$5:$AM$550,$B26,Grid_GenerationQueue!$AN$5:$AN$550,$C26)</f>
        <v>0</v>
      </c>
      <c r="P26">
        <f>SUMIFS(Grid_GenerationQueue!X$5:X$550,Grid_GenerationQueue!$AJ$5:$AJ$550,$B26,Grid_GenerationQueue!$AK$5:$AK$550,$C26)+SUMIFS(Grid_GenerationQueue!X$5:X$550,Grid_GenerationQueue!$AM$5:$AM$550,$B26,Grid_GenerationQueue!$AN$5:$AN$550,$C26)</f>
        <v>0</v>
      </c>
      <c r="Q26">
        <f>SUMIFS(Grid_GenerationQueue!Y$5:Y$550,Grid_GenerationQueue!$AJ$5:$AJ$550,$B26,Grid_GenerationQueue!$AK$5:$AK$550,$C26)+SUMIFS(Grid_GenerationQueue!Y$5:Y$550,Grid_GenerationQueue!$AM$5:$AM$550,$B26,Grid_GenerationQueue!$AN$5:$AN$550,$C26)</f>
        <v>0</v>
      </c>
      <c r="R26">
        <f>SUMIFS(Grid_GenerationQueue!Z$5:Z$550,Grid_GenerationQueue!$AJ$5:$AJ$550,$B26,Grid_GenerationQueue!$AK$5:$AK$550,$C26)+SUMIFS(Grid_GenerationQueue!Z$5:Z$550,Grid_GenerationQueue!$AM$5:$AM$550,$B26,Grid_GenerationQueue!$AN$5:$AN$550,$C26)</f>
        <v>0</v>
      </c>
      <c r="S26">
        <f>SUMIFS(Grid_GenerationQueue!AA$5:AA$550,Grid_GenerationQueue!$AJ$5:$AJ$550,$B26,Grid_GenerationQueue!$AK$5:$AK$550,$C26)+SUMIFS(Grid_GenerationQueue!AA$5:AA$550,Grid_GenerationQueue!$AM$5:$AM$550,$B26,Grid_GenerationQueue!$AN$5:$AN$550,$C26)</f>
        <v>0</v>
      </c>
      <c r="T26">
        <f>SUMIFS(Grid_GenerationQueue!AB$5:AB$550,Grid_GenerationQueue!$AJ$5:$AJ$550,$B26,Grid_GenerationQueue!$AK$5:$AK$550,$C26)+SUMIFS(Grid_GenerationQueue!AB$5:AB$550,Grid_GenerationQueue!$AM$5:$AM$550,$B26,Grid_GenerationQueue!$AN$5:$AN$550,$C26)</f>
        <v>0</v>
      </c>
      <c r="U26">
        <f>SUMIFS(Grid_GenerationQueue!AC$5:AC$550,Grid_GenerationQueue!$AJ$5:$AJ$550,$B26,Grid_GenerationQueue!$AK$5:$AK$550,$C26)+SUMIFS(Grid_GenerationQueue!AC$5:AC$550,Grid_GenerationQueue!$AM$5:$AM$550,$B26,Grid_GenerationQueue!$AN$5:$AN$550,$C26)</f>
        <v>0</v>
      </c>
      <c r="V26">
        <f>SUMIFS(Grid_GenerationQueue!AD$5:AD$550,Grid_GenerationQueue!$AJ$5:$AJ$550,$B26,Grid_GenerationQueue!$AK$5:$AK$550,$C26)+SUMIFS(Grid_GenerationQueue!AD$5:AD$550,Grid_GenerationQueue!$AM$5:$AM$550,$B26,Grid_GenerationQueue!$AN$5:$AN$550,$C26)</f>
        <v>0</v>
      </c>
      <c r="X26">
        <f>SUMIFS(Grid_GenerationQueue!T$5:T$550,Grid_GenerationQueue!$AJ$5:$AJ$550,$B26,Grid_GenerationQueue!$AK$5:$AK$550,$C26,Grid_GenerationQueue!$AW$5:$AW$550,$Y$3)+SUMIFS(Grid_GenerationQueue!T$5:T$550,Grid_GenerationQueue!$AM$5:$AM$550,$B26,Grid_GenerationQueue!$AN$5:$AN$550,$C26,Grid_GenerationQueue!$AW$5:$AW$550,$Y$3)</f>
        <v>0</v>
      </c>
      <c r="Y26">
        <f>SUMIFS(Grid_GenerationQueue!U$5:U$550,Grid_GenerationQueue!$AJ$5:$AJ$550,$B26,Grid_GenerationQueue!$AK$5:$AK$550,$C26,Grid_GenerationQueue!$AW$5:$AW$550,$Y$3)+SUMIFS(Grid_GenerationQueue!U$5:U$550,Grid_GenerationQueue!$AM$5:$AM$550,$B26,Grid_GenerationQueue!$AN$5:$AN$550,$C26,Grid_GenerationQueue!$AW$5:$AW$550,$Y$3)</f>
        <v>0</v>
      </c>
      <c r="Z26">
        <f>SUMIFS(Grid_GenerationQueue!V$5:V$550,Grid_GenerationQueue!$AJ$5:$AJ$550,$B26,Grid_GenerationQueue!$AK$5:$AK$550,$C26,Grid_GenerationQueue!$AW$5:$AW$550,$Y$3)+SUMIFS(Grid_GenerationQueue!V$5:V$550,Grid_GenerationQueue!$AM$5:$AM$550,$B26,Grid_GenerationQueue!$AN$5:$AN$550,$C26,Grid_GenerationQueue!$AW$5:$AW$550,$Y$3)</f>
        <v>0</v>
      </c>
      <c r="AA26">
        <f>SUMIFS(Grid_GenerationQueue!W$5:W$550,Grid_GenerationQueue!$AJ$5:$AJ$550,$B26,Grid_GenerationQueue!$AK$5:$AK$550,$C26,Grid_GenerationQueue!$AW$5:$AW$550,$Y$3)+SUMIFS(Grid_GenerationQueue!W$5:W$550,Grid_GenerationQueue!$AM$5:$AM$550,$B26,Grid_GenerationQueue!$AN$5:$AN$550,$C26,Grid_GenerationQueue!$AW$5:$AW$550,$Y$3)</f>
        <v>0</v>
      </c>
      <c r="AB26">
        <f>SUMIFS(Grid_GenerationQueue!X$5:X$550,Grid_GenerationQueue!$AJ$5:$AJ$550,$B26,Grid_GenerationQueue!$AK$5:$AK$550,$C26,Grid_GenerationQueue!$AW$5:$AW$550,$Y$3)+SUMIFS(Grid_GenerationQueue!X$5:X$550,Grid_GenerationQueue!$AM$5:$AM$550,$B26,Grid_GenerationQueue!$AN$5:$AN$550,$C26,Grid_GenerationQueue!$AW$5:$AW$550,$Y$3)</f>
        <v>0</v>
      </c>
      <c r="AC26">
        <f>SUMIFS(Grid_GenerationQueue!Y$5:Y$550,Grid_GenerationQueue!$AJ$5:$AJ$550,$B26,Grid_GenerationQueue!$AK$5:$AK$550,$C26,Grid_GenerationQueue!$AW$5:$AW$550,$Y$3)+SUMIFS(Grid_GenerationQueue!Y$5:Y$550,Grid_GenerationQueue!$AM$5:$AM$550,$B26,Grid_GenerationQueue!$AN$5:$AN$550,$C26,Grid_GenerationQueue!$AW$5:$AW$550,$Y$3)</f>
        <v>0</v>
      </c>
      <c r="AD26">
        <f>SUMIFS(Grid_GenerationQueue!Z$5:Z$550,Grid_GenerationQueue!$AJ$5:$AJ$550,$B26,Grid_GenerationQueue!$AK$5:$AK$550,$C26,Grid_GenerationQueue!$AW$5:$AW$550,$Y$3)+SUMIFS(Grid_GenerationQueue!Z$5:Z$550,Grid_GenerationQueue!$AM$5:$AM$550,$B26,Grid_GenerationQueue!$AN$5:$AN$550,$C26,Grid_GenerationQueue!$AW$5:$AW$550,$Y$3)</f>
        <v>0</v>
      </c>
      <c r="AE26">
        <f>SUMIFS(Grid_GenerationQueue!AA$5:AA$550,Grid_GenerationQueue!$AJ$5:$AJ$550,$B26,Grid_GenerationQueue!$AK$5:$AK$550,$C26,Grid_GenerationQueue!$AW$5:$AW$550,$Y$3)+SUMIFS(Grid_GenerationQueue!AA$5:AA$550,Grid_GenerationQueue!$AM$5:$AM$550,$B26,Grid_GenerationQueue!$AN$5:$AN$550,$C26,Grid_GenerationQueue!$AW$5:$AW$550,$Y$3)</f>
        <v>0</v>
      </c>
      <c r="AF26">
        <f>SUMIFS(Grid_GenerationQueue!AB$5:AB$550,Grid_GenerationQueue!$AJ$5:$AJ$550,$B26,Grid_GenerationQueue!$AK$5:$AK$550,$C26,Grid_GenerationQueue!$AW$5:$AW$550,$Y$3)+SUMIFS(Grid_GenerationQueue!AB$5:AB$550,Grid_GenerationQueue!$AM$5:$AM$550,$B26,Grid_GenerationQueue!$AN$5:$AN$550,$C26,Grid_GenerationQueue!$AW$5:$AW$550,$Y$3)</f>
        <v>0</v>
      </c>
      <c r="AG26">
        <f>SUMIFS(Grid_GenerationQueue!AC$5:AC$550,Grid_GenerationQueue!$AJ$5:$AJ$550,$B26,Grid_GenerationQueue!$AK$5:$AK$550,$C26,Grid_GenerationQueue!$AW$5:$AW$550,$Y$3)+SUMIFS(Grid_GenerationQueue!AC$5:AC$550,Grid_GenerationQueue!$AM$5:$AM$550,$B26,Grid_GenerationQueue!$AN$5:$AN$550,$C26,Grid_GenerationQueue!$AW$5:$AW$550,$Y$3)</f>
        <v>0</v>
      </c>
      <c r="AH26">
        <f>SUMIFS(Grid_GenerationQueue!AD$5:AD$550,Grid_GenerationQueue!$AJ$5:$AJ$550,$B26,Grid_GenerationQueue!$AK$5:$AK$550,$C26,Grid_GenerationQueue!$AW$5:$AW$550,$Y$3)+SUMIFS(Grid_GenerationQueue!AD$5:AD$550,Grid_GenerationQueue!$AM$5:$AM$550,$B26,Grid_GenerationQueue!$AN$5:$AN$550,$C26,Grid_GenerationQueue!$AW$5:$AW$550,$Y$3)</f>
        <v>0</v>
      </c>
      <c r="AJ26">
        <f>X26+SUMIFS(Grid_GenerationQueue!T$5:T$550,Grid_GenerationQueue!$AJ$5:$AJ$550,$B26,Grid_GenerationQueue!$AK$5:$AK$550,$C26,Grid_GenerationQueue!$AW$5:$AW$550,"&lt;&gt;"&amp;$Y$3,Grid_GenerationQueue!$AU$5:$AU$550,$AK$3)+SUMIFS(Grid_GenerationQueue!T$5:T$550,Grid_GenerationQueue!$AM$5:$AM$550,$B26,Grid_GenerationQueue!$AN$5:$AN$550,$C26,Grid_GenerationQueue!$AW$5:$AW$550,"&lt;&gt;"&amp;$Y$3,Grid_GenerationQueue!$AU$5:$AU$550,$AK$3)</f>
        <v>0</v>
      </c>
      <c r="AK26">
        <f>Y26+SUMIFS(Grid_GenerationQueue!U$5:U$550,Grid_GenerationQueue!$AJ$5:$AJ$550,$B26,Grid_GenerationQueue!$AK$5:$AK$550,$C26,Grid_GenerationQueue!$AW$5:$AW$550,"&lt;&gt;"&amp;$Y$3,Grid_GenerationQueue!$AU$5:$AU$550,$AK$3)+SUMIFS(Grid_GenerationQueue!U$5:U$550,Grid_GenerationQueue!$AM$5:$AM$550,$B26,Grid_GenerationQueue!$AN$5:$AN$550,$C26,Grid_GenerationQueue!$AW$5:$AW$550,"&lt;&gt;"&amp;$Y$3,Grid_GenerationQueue!$AU$5:$AU$550,$AK$3)</f>
        <v>0</v>
      </c>
      <c r="AL26">
        <f>Z26+SUMIFS(Grid_GenerationQueue!V$5:V$550,Grid_GenerationQueue!$AJ$5:$AJ$550,$B26,Grid_GenerationQueue!$AK$5:$AK$550,$C26,Grid_GenerationQueue!$AW$5:$AW$550,"&lt;&gt;"&amp;$Y$3,Grid_GenerationQueue!$AU$5:$AU$550,$AK$3)+SUMIFS(Grid_GenerationQueue!V$5:V$550,Grid_GenerationQueue!$AM$5:$AM$550,$B26,Grid_GenerationQueue!$AN$5:$AN$550,$C26,Grid_GenerationQueue!$AW$5:$AW$550,"&lt;&gt;"&amp;$Y$3,Grid_GenerationQueue!$AU$5:$AU$550,$AK$3)</f>
        <v>0</v>
      </c>
      <c r="AM26">
        <f>AA26+SUMIFS(Grid_GenerationQueue!W$5:W$550,Grid_GenerationQueue!$AJ$5:$AJ$550,$B26,Grid_GenerationQueue!$AK$5:$AK$550,$C26,Grid_GenerationQueue!$AW$5:$AW$550,"&lt;&gt;"&amp;$Y$3,Grid_GenerationQueue!$AU$5:$AU$550,$AK$3)+SUMIFS(Grid_GenerationQueue!W$5:W$550,Grid_GenerationQueue!$AM$5:$AM$550,$B26,Grid_GenerationQueue!$AN$5:$AN$550,$C26,Grid_GenerationQueue!$AW$5:$AW$550,"&lt;&gt;"&amp;$Y$3,Grid_GenerationQueue!$AU$5:$AU$550,$AK$3)</f>
        <v>0</v>
      </c>
      <c r="AN26">
        <f>AB26+SUMIFS(Grid_GenerationQueue!X$5:X$550,Grid_GenerationQueue!$AJ$5:$AJ$550,$B26,Grid_GenerationQueue!$AK$5:$AK$550,$C26,Grid_GenerationQueue!$AW$5:$AW$550,"&lt;&gt;"&amp;$Y$3,Grid_GenerationQueue!$AU$5:$AU$550,$AK$3)+SUMIFS(Grid_GenerationQueue!X$5:X$550,Grid_GenerationQueue!$AM$5:$AM$550,$B26,Grid_GenerationQueue!$AN$5:$AN$550,$C26,Grid_GenerationQueue!$AW$5:$AW$550,"&lt;&gt;"&amp;$Y$3,Grid_GenerationQueue!$AU$5:$AU$550,$AK$3)</f>
        <v>0</v>
      </c>
      <c r="AO26">
        <f>AC26+SUMIFS(Grid_GenerationQueue!Y$5:Y$550,Grid_GenerationQueue!$AJ$5:$AJ$550,$B26,Grid_GenerationQueue!$AK$5:$AK$550,$C26,Grid_GenerationQueue!$AW$5:$AW$550,"&lt;&gt;"&amp;$Y$3,Grid_GenerationQueue!$AU$5:$AU$550,$AK$3)+SUMIFS(Grid_GenerationQueue!Y$5:Y$550,Grid_GenerationQueue!$AM$5:$AM$550,$B26,Grid_GenerationQueue!$AN$5:$AN$550,$C26,Grid_GenerationQueue!$AW$5:$AW$550,"&lt;&gt;"&amp;$Y$3,Grid_GenerationQueue!$AU$5:$AU$550,$AK$3)</f>
        <v>0</v>
      </c>
      <c r="AP26">
        <f>AD26+SUMIFS(Grid_GenerationQueue!Z$5:Z$550,Grid_GenerationQueue!$AJ$5:$AJ$550,$B26,Grid_GenerationQueue!$AK$5:$AK$550,$C26,Grid_GenerationQueue!$AW$5:$AW$550,"&lt;&gt;"&amp;$Y$3,Grid_GenerationQueue!$AU$5:$AU$550,$AK$3)+SUMIFS(Grid_GenerationQueue!Z$5:Z$550,Grid_GenerationQueue!$AM$5:$AM$550,$B26,Grid_GenerationQueue!$AN$5:$AN$550,$C26,Grid_GenerationQueue!$AW$5:$AW$550,"&lt;&gt;"&amp;$Y$3,Grid_GenerationQueue!$AU$5:$AU$550,$AK$3)</f>
        <v>0</v>
      </c>
      <c r="AQ26">
        <f>AE26+SUMIFS(Grid_GenerationQueue!AA$5:AA$550,Grid_GenerationQueue!$AJ$5:$AJ$550,$B26,Grid_GenerationQueue!$AK$5:$AK$550,$C26,Grid_GenerationQueue!$AW$5:$AW$550,"&lt;&gt;"&amp;$Y$3,Grid_GenerationQueue!$AU$5:$AU$550,$AK$3)+SUMIFS(Grid_GenerationQueue!AA$5:AA$550,Grid_GenerationQueue!$AM$5:$AM$550,$B26,Grid_GenerationQueue!$AN$5:$AN$550,$C26,Grid_GenerationQueue!$AW$5:$AW$550,"&lt;&gt;"&amp;$Y$3,Grid_GenerationQueue!$AU$5:$AU$550,$AK$3)</f>
        <v>0</v>
      </c>
      <c r="AR26">
        <f>AF26+SUMIFS(Grid_GenerationQueue!AB$5:AB$550,Grid_GenerationQueue!$AJ$5:$AJ$550,$B26,Grid_GenerationQueue!$AK$5:$AK$550,$C26,Grid_GenerationQueue!$AW$5:$AW$550,"&lt;&gt;"&amp;$Y$3,Grid_GenerationQueue!$AU$5:$AU$550,$AK$3)+SUMIFS(Grid_GenerationQueue!AB$5:AB$550,Grid_GenerationQueue!$AM$5:$AM$550,$B26,Grid_GenerationQueue!$AN$5:$AN$550,$C26,Grid_GenerationQueue!$AW$5:$AW$550,"&lt;&gt;"&amp;$Y$3,Grid_GenerationQueue!$AU$5:$AU$550,$AK$3)</f>
        <v>0</v>
      </c>
      <c r="AS26">
        <f>AG26+SUMIFS(Grid_GenerationQueue!AC$5:AC$550,Grid_GenerationQueue!$AJ$5:$AJ$550,$B26,Grid_GenerationQueue!$AK$5:$AK$550,$C26,Grid_GenerationQueue!$AW$5:$AW$550,"&lt;&gt;"&amp;$Y$3,Grid_GenerationQueue!$AU$5:$AU$550,$AK$3)+SUMIFS(Grid_GenerationQueue!AC$5:AC$550,Grid_GenerationQueue!$AM$5:$AM$550,$B26,Grid_GenerationQueue!$AN$5:$AN$550,$C26,Grid_GenerationQueue!$AW$5:$AW$550,"&lt;&gt;"&amp;$Y$3,Grid_GenerationQueue!$AU$5:$AU$550,$AK$3)</f>
        <v>0</v>
      </c>
      <c r="AT26">
        <f>AH26+SUMIFS(Grid_GenerationQueue!AD$5:AD$550,Grid_GenerationQueue!$AJ$5:$AJ$550,$B26,Grid_GenerationQueue!$AK$5:$AK$550,$C26,Grid_GenerationQueue!$AW$5:$AW$550,"&lt;&gt;"&amp;$Y$3,Grid_GenerationQueue!$AU$5:$AU$550,$AK$3)+SUMIFS(Grid_GenerationQueue!AD$5:AD$550,Grid_GenerationQueue!$AM$5:$AM$550,$B26,Grid_GenerationQueue!$AN$5:$AN$550,$C26,Grid_GenerationQueue!$AW$5:$AW$550,"&lt;&gt;"&amp;$Y$3,Grid_GenerationQueue!$AU$5:$AU$550,$AK$3)</f>
        <v>0</v>
      </c>
      <c r="AV26">
        <v>0</v>
      </c>
      <c r="AW26">
        <v>0</v>
      </c>
      <c r="AX26">
        <v>0</v>
      </c>
      <c r="AY26">
        <v>0</v>
      </c>
      <c r="AZ26">
        <v>0</v>
      </c>
      <c r="BB26">
        <f t="shared" si="33"/>
        <v>0</v>
      </c>
      <c r="BC26">
        <f t="shared" si="34"/>
        <v>0</v>
      </c>
      <c r="BD26">
        <f t="shared" si="35"/>
        <v>0</v>
      </c>
      <c r="BE26">
        <f t="shared" si="36"/>
        <v>0</v>
      </c>
      <c r="BF26">
        <f t="shared" si="37"/>
        <v>0</v>
      </c>
      <c r="BG26">
        <f t="shared" si="38"/>
        <v>0</v>
      </c>
      <c r="BH26">
        <f t="shared" si="39"/>
        <v>0</v>
      </c>
      <c r="BI26">
        <f t="shared" si="40"/>
        <v>0</v>
      </c>
      <c r="BJ26">
        <f t="shared" si="41"/>
        <v>0</v>
      </c>
      <c r="BK26">
        <f t="shared" si="42"/>
        <v>0</v>
      </c>
      <c r="BL26">
        <f t="shared" si="43"/>
        <v>0</v>
      </c>
      <c r="BN26">
        <f t="shared" si="11"/>
        <v>0</v>
      </c>
      <c r="BO26">
        <f t="shared" si="12"/>
        <v>0</v>
      </c>
      <c r="BP26">
        <f t="shared" si="13"/>
        <v>0</v>
      </c>
      <c r="BQ26">
        <f t="shared" si="14"/>
        <v>0</v>
      </c>
      <c r="BR26">
        <f t="shared" si="15"/>
        <v>0</v>
      </c>
      <c r="BS26">
        <f t="shared" si="16"/>
        <v>0</v>
      </c>
      <c r="BT26">
        <f t="shared" si="17"/>
        <v>0</v>
      </c>
      <c r="BU26">
        <f t="shared" si="18"/>
        <v>0</v>
      </c>
      <c r="BV26">
        <f t="shared" si="19"/>
        <v>0</v>
      </c>
      <c r="BW26">
        <f t="shared" si="20"/>
        <v>0</v>
      </c>
      <c r="BX26">
        <f t="shared" si="21"/>
        <v>0</v>
      </c>
      <c r="BZ26">
        <f t="shared" si="22"/>
        <v>0</v>
      </c>
      <c r="CA26">
        <f t="shared" si="23"/>
        <v>0</v>
      </c>
      <c r="CB26">
        <f t="shared" si="24"/>
        <v>0</v>
      </c>
      <c r="CC26">
        <f t="shared" si="25"/>
        <v>0</v>
      </c>
      <c r="CD26">
        <f t="shared" si="26"/>
        <v>0</v>
      </c>
      <c r="CE26">
        <f t="shared" si="27"/>
        <v>0</v>
      </c>
      <c r="CF26">
        <f t="shared" si="28"/>
        <v>0</v>
      </c>
      <c r="CG26">
        <f t="shared" si="29"/>
        <v>0</v>
      </c>
      <c r="CH26">
        <f t="shared" si="30"/>
        <v>0</v>
      </c>
      <c r="CI26">
        <f t="shared" si="31"/>
        <v>0</v>
      </c>
      <c r="CJ26">
        <f t="shared" si="32"/>
        <v>0</v>
      </c>
    </row>
    <row r="27" spans="1:88" x14ac:dyDescent="0.35">
      <c r="A27" t="str">
        <f>Substation_Info!A27</f>
        <v>PG&amp;E Fresno Study Area</v>
      </c>
      <c r="B27" t="str">
        <f>Substation_Info!B27</f>
        <v>Cabrillo</v>
      </c>
      <c r="C27">
        <f>Substation_Info!C27</f>
        <v>115</v>
      </c>
      <c r="D27" t="str" cm="1">
        <f t="array" ref="D27">INDEX(Substation_Info!$AT$5:$BB$322,MATCH(1,($B27=Substation_Info!$B$5:$B$322)*($C27=Substation_Info!$C$5:$C$322),0),MATCH(D$4,Substation_Info!$AT$4:$BB$4,0))</f>
        <v>Southern_PGAE_Li_Battery</v>
      </c>
      <c r="E27" t="str" cm="1">
        <f t="array" ref="E27">INDEX(Substation_Info!$AT$5:$BB$322,MATCH(1,($B27=Substation_Info!$B$5:$B$322)*($C27=Substation_Info!$C$5:$C$322),0),MATCH(E$4,Substation_Info!$AT$4:$BB$4,0))</f>
        <v>Southern_PGAE_Solar</v>
      </c>
      <c r="F27" cm="1">
        <f t="array" ref="F27">INDEX(Substation_Info!$AT$5:$BB$322,MATCH(1,($B27=Substation_Info!$B$5:$B$322)*($C27=Substation_Info!$C$5:$C$322),0),MATCH(F$4,Substation_Info!$AT$4:$BB$4,0))</f>
        <v>0</v>
      </c>
      <c r="G27" t="str" cm="1">
        <f t="array" ref="G27">INDEX(Substation_Info!$AT$5:$BB$322,MATCH(1,($B27=Substation_Info!$B$5:$B$322)*($C27=Substation_Info!$C$5:$C$322),0),MATCH(G$4,Substation_Info!$AT$4:$BB$4,0))</f>
        <v>Carrizo_Wind</v>
      </c>
      <c r="H27" cm="1">
        <f t="array" ref="H27">INDEX(Substation_Info!$AT$5:$BB$322,MATCH(1,($B27=Substation_Info!$B$5:$B$322)*($C27=Substation_Info!$C$5:$C$322),0),MATCH(H$4,Substation_Info!$AT$4:$BB$4,0))</f>
        <v>0</v>
      </c>
      <c r="I27" cm="1">
        <f t="array" ref="I27">INDEX(Substation_Info!$AT$5:$BB$322,MATCH(1,($B27=Substation_Info!$B$5:$B$322)*($C27=Substation_Info!$C$5:$C$322),0),MATCH(I$4,Substation_Info!$AT$4:$BB$4,0))</f>
        <v>0</v>
      </c>
      <c r="J27" cm="1">
        <f t="array" ref="J27">INDEX(Substation_Info!$AT$5:$BB$322,MATCH(1,($B27=Substation_Info!$B$5:$B$322)*($C27=Substation_Info!$C$5:$C$322),0),MATCH(J$4,Substation_Info!$AT$4:$BB$4,0))</f>
        <v>0</v>
      </c>
      <c r="L27">
        <f>SUMIFS(Grid_GenerationQueue!T$5:T$550,Grid_GenerationQueue!$AJ$5:$AJ$550,$B27,Grid_GenerationQueue!$AK$5:$AK$550,$C27)+SUMIFS(Grid_GenerationQueue!T$5:T$550,Grid_GenerationQueue!$AM$5:$AM$550,$B27,Grid_GenerationQueue!$AN$5:$AN$550,$C27)</f>
        <v>0</v>
      </c>
      <c r="M27">
        <f>SUMIFS(Grid_GenerationQueue!U$5:U$550,Grid_GenerationQueue!$AJ$5:$AJ$550,$B27,Grid_GenerationQueue!$AK$5:$AK$550,$C27)+SUMIFS(Grid_GenerationQueue!U$5:U$550,Grid_GenerationQueue!$AM$5:$AM$550,$B27,Grid_GenerationQueue!$AN$5:$AN$550,$C27)</f>
        <v>0</v>
      </c>
      <c r="N27">
        <f>SUMIFS(Grid_GenerationQueue!V$5:V$550,Grid_GenerationQueue!$AJ$5:$AJ$550,$B27,Grid_GenerationQueue!$AK$5:$AK$550,$C27)+SUMIFS(Grid_GenerationQueue!V$5:V$550,Grid_GenerationQueue!$AM$5:$AM$550,$B27,Grid_GenerationQueue!$AN$5:$AN$550,$C27)</f>
        <v>0</v>
      </c>
      <c r="O27">
        <f>SUMIFS(Grid_GenerationQueue!W$5:W$550,Grid_GenerationQueue!$AJ$5:$AJ$550,$B27,Grid_GenerationQueue!$AK$5:$AK$550,$C27)+SUMIFS(Grid_GenerationQueue!W$5:W$550,Grid_GenerationQueue!$AM$5:$AM$550,$B27,Grid_GenerationQueue!$AN$5:$AN$550,$C27)</f>
        <v>0</v>
      </c>
      <c r="P27">
        <f>SUMIFS(Grid_GenerationQueue!X$5:X$550,Grid_GenerationQueue!$AJ$5:$AJ$550,$B27,Grid_GenerationQueue!$AK$5:$AK$550,$C27)+SUMIFS(Grid_GenerationQueue!X$5:X$550,Grid_GenerationQueue!$AM$5:$AM$550,$B27,Grid_GenerationQueue!$AN$5:$AN$550,$C27)</f>
        <v>0</v>
      </c>
      <c r="Q27">
        <f>SUMIFS(Grid_GenerationQueue!Y$5:Y$550,Grid_GenerationQueue!$AJ$5:$AJ$550,$B27,Grid_GenerationQueue!$AK$5:$AK$550,$C27)+SUMIFS(Grid_GenerationQueue!Y$5:Y$550,Grid_GenerationQueue!$AM$5:$AM$550,$B27,Grid_GenerationQueue!$AN$5:$AN$550,$C27)</f>
        <v>0</v>
      </c>
      <c r="R27">
        <f>SUMIFS(Grid_GenerationQueue!Z$5:Z$550,Grid_GenerationQueue!$AJ$5:$AJ$550,$B27,Grid_GenerationQueue!$AK$5:$AK$550,$C27)+SUMIFS(Grid_GenerationQueue!Z$5:Z$550,Grid_GenerationQueue!$AM$5:$AM$550,$B27,Grid_GenerationQueue!$AN$5:$AN$550,$C27)</f>
        <v>0</v>
      </c>
      <c r="S27">
        <f>SUMIFS(Grid_GenerationQueue!AA$5:AA$550,Grid_GenerationQueue!$AJ$5:$AJ$550,$B27,Grid_GenerationQueue!$AK$5:$AK$550,$C27)+SUMIFS(Grid_GenerationQueue!AA$5:AA$550,Grid_GenerationQueue!$AM$5:$AM$550,$B27,Grid_GenerationQueue!$AN$5:$AN$550,$C27)</f>
        <v>0</v>
      </c>
      <c r="T27">
        <f>SUMIFS(Grid_GenerationQueue!AB$5:AB$550,Grid_GenerationQueue!$AJ$5:$AJ$550,$B27,Grid_GenerationQueue!$AK$5:$AK$550,$C27)+SUMIFS(Grid_GenerationQueue!AB$5:AB$550,Grid_GenerationQueue!$AM$5:$AM$550,$B27,Grid_GenerationQueue!$AN$5:$AN$550,$C27)</f>
        <v>0</v>
      </c>
      <c r="U27">
        <f>SUMIFS(Grid_GenerationQueue!AC$5:AC$550,Grid_GenerationQueue!$AJ$5:$AJ$550,$B27,Grid_GenerationQueue!$AK$5:$AK$550,$C27)+SUMIFS(Grid_GenerationQueue!AC$5:AC$550,Grid_GenerationQueue!$AM$5:$AM$550,$B27,Grid_GenerationQueue!$AN$5:$AN$550,$C27)</f>
        <v>0</v>
      </c>
      <c r="V27">
        <f>SUMIFS(Grid_GenerationQueue!AD$5:AD$550,Grid_GenerationQueue!$AJ$5:$AJ$550,$B27,Grid_GenerationQueue!$AK$5:$AK$550,$C27)+SUMIFS(Grid_GenerationQueue!AD$5:AD$550,Grid_GenerationQueue!$AM$5:$AM$550,$B27,Grid_GenerationQueue!$AN$5:$AN$550,$C27)</f>
        <v>0</v>
      </c>
      <c r="X27">
        <f>SUMIFS(Grid_GenerationQueue!T$5:T$550,Grid_GenerationQueue!$AJ$5:$AJ$550,$B27,Grid_GenerationQueue!$AK$5:$AK$550,$C27,Grid_GenerationQueue!$AW$5:$AW$550,$Y$3)+SUMIFS(Grid_GenerationQueue!T$5:T$550,Grid_GenerationQueue!$AM$5:$AM$550,$B27,Grid_GenerationQueue!$AN$5:$AN$550,$C27,Grid_GenerationQueue!$AW$5:$AW$550,$Y$3)</f>
        <v>0</v>
      </c>
      <c r="Y27">
        <f>SUMIFS(Grid_GenerationQueue!U$5:U$550,Grid_GenerationQueue!$AJ$5:$AJ$550,$B27,Grid_GenerationQueue!$AK$5:$AK$550,$C27,Grid_GenerationQueue!$AW$5:$AW$550,$Y$3)+SUMIFS(Grid_GenerationQueue!U$5:U$550,Grid_GenerationQueue!$AM$5:$AM$550,$B27,Grid_GenerationQueue!$AN$5:$AN$550,$C27,Grid_GenerationQueue!$AW$5:$AW$550,$Y$3)</f>
        <v>0</v>
      </c>
      <c r="Z27">
        <f>SUMIFS(Grid_GenerationQueue!V$5:V$550,Grid_GenerationQueue!$AJ$5:$AJ$550,$B27,Grid_GenerationQueue!$AK$5:$AK$550,$C27,Grid_GenerationQueue!$AW$5:$AW$550,$Y$3)+SUMIFS(Grid_GenerationQueue!V$5:V$550,Grid_GenerationQueue!$AM$5:$AM$550,$B27,Grid_GenerationQueue!$AN$5:$AN$550,$C27,Grid_GenerationQueue!$AW$5:$AW$550,$Y$3)</f>
        <v>0</v>
      </c>
      <c r="AA27">
        <f>SUMIFS(Grid_GenerationQueue!W$5:W$550,Grid_GenerationQueue!$AJ$5:$AJ$550,$B27,Grid_GenerationQueue!$AK$5:$AK$550,$C27,Grid_GenerationQueue!$AW$5:$AW$550,$Y$3)+SUMIFS(Grid_GenerationQueue!W$5:W$550,Grid_GenerationQueue!$AM$5:$AM$550,$B27,Grid_GenerationQueue!$AN$5:$AN$550,$C27,Grid_GenerationQueue!$AW$5:$AW$550,$Y$3)</f>
        <v>0</v>
      </c>
      <c r="AB27">
        <f>SUMIFS(Grid_GenerationQueue!X$5:X$550,Grid_GenerationQueue!$AJ$5:$AJ$550,$B27,Grid_GenerationQueue!$AK$5:$AK$550,$C27,Grid_GenerationQueue!$AW$5:$AW$550,$Y$3)+SUMIFS(Grid_GenerationQueue!X$5:X$550,Grid_GenerationQueue!$AM$5:$AM$550,$B27,Grid_GenerationQueue!$AN$5:$AN$550,$C27,Grid_GenerationQueue!$AW$5:$AW$550,$Y$3)</f>
        <v>0</v>
      </c>
      <c r="AC27">
        <f>SUMIFS(Grid_GenerationQueue!Y$5:Y$550,Grid_GenerationQueue!$AJ$5:$AJ$550,$B27,Grid_GenerationQueue!$AK$5:$AK$550,$C27,Grid_GenerationQueue!$AW$5:$AW$550,$Y$3)+SUMIFS(Grid_GenerationQueue!Y$5:Y$550,Grid_GenerationQueue!$AM$5:$AM$550,$B27,Grid_GenerationQueue!$AN$5:$AN$550,$C27,Grid_GenerationQueue!$AW$5:$AW$550,$Y$3)</f>
        <v>0</v>
      </c>
      <c r="AD27">
        <f>SUMIFS(Grid_GenerationQueue!Z$5:Z$550,Grid_GenerationQueue!$AJ$5:$AJ$550,$B27,Grid_GenerationQueue!$AK$5:$AK$550,$C27,Grid_GenerationQueue!$AW$5:$AW$550,$Y$3)+SUMIFS(Grid_GenerationQueue!Z$5:Z$550,Grid_GenerationQueue!$AM$5:$AM$550,$B27,Grid_GenerationQueue!$AN$5:$AN$550,$C27,Grid_GenerationQueue!$AW$5:$AW$550,$Y$3)</f>
        <v>0</v>
      </c>
      <c r="AE27">
        <f>SUMIFS(Grid_GenerationQueue!AA$5:AA$550,Grid_GenerationQueue!$AJ$5:$AJ$550,$B27,Grid_GenerationQueue!$AK$5:$AK$550,$C27,Grid_GenerationQueue!$AW$5:$AW$550,$Y$3)+SUMIFS(Grid_GenerationQueue!AA$5:AA$550,Grid_GenerationQueue!$AM$5:$AM$550,$B27,Grid_GenerationQueue!$AN$5:$AN$550,$C27,Grid_GenerationQueue!$AW$5:$AW$550,$Y$3)</f>
        <v>0</v>
      </c>
      <c r="AF27">
        <f>SUMIFS(Grid_GenerationQueue!AB$5:AB$550,Grid_GenerationQueue!$AJ$5:$AJ$550,$B27,Grid_GenerationQueue!$AK$5:$AK$550,$C27,Grid_GenerationQueue!$AW$5:$AW$550,$Y$3)+SUMIFS(Grid_GenerationQueue!AB$5:AB$550,Grid_GenerationQueue!$AM$5:$AM$550,$B27,Grid_GenerationQueue!$AN$5:$AN$550,$C27,Grid_GenerationQueue!$AW$5:$AW$550,$Y$3)</f>
        <v>0</v>
      </c>
      <c r="AG27">
        <f>SUMIFS(Grid_GenerationQueue!AC$5:AC$550,Grid_GenerationQueue!$AJ$5:$AJ$550,$B27,Grid_GenerationQueue!$AK$5:$AK$550,$C27,Grid_GenerationQueue!$AW$5:$AW$550,$Y$3)+SUMIFS(Grid_GenerationQueue!AC$5:AC$550,Grid_GenerationQueue!$AM$5:$AM$550,$B27,Grid_GenerationQueue!$AN$5:$AN$550,$C27,Grid_GenerationQueue!$AW$5:$AW$550,$Y$3)</f>
        <v>0</v>
      </c>
      <c r="AH27">
        <f>SUMIFS(Grid_GenerationQueue!AD$5:AD$550,Grid_GenerationQueue!$AJ$5:$AJ$550,$B27,Grid_GenerationQueue!$AK$5:$AK$550,$C27,Grid_GenerationQueue!$AW$5:$AW$550,$Y$3)+SUMIFS(Grid_GenerationQueue!AD$5:AD$550,Grid_GenerationQueue!$AM$5:$AM$550,$B27,Grid_GenerationQueue!$AN$5:$AN$550,$C27,Grid_GenerationQueue!$AW$5:$AW$550,$Y$3)</f>
        <v>0</v>
      </c>
      <c r="AJ27">
        <f>X27+SUMIFS(Grid_GenerationQueue!T$5:T$550,Grid_GenerationQueue!$AJ$5:$AJ$550,$B27,Grid_GenerationQueue!$AK$5:$AK$550,$C27,Grid_GenerationQueue!$AW$5:$AW$550,"&lt;&gt;"&amp;$Y$3,Grid_GenerationQueue!$AU$5:$AU$550,$AK$3)+SUMIFS(Grid_GenerationQueue!T$5:T$550,Grid_GenerationQueue!$AM$5:$AM$550,$B27,Grid_GenerationQueue!$AN$5:$AN$550,$C27,Grid_GenerationQueue!$AW$5:$AW$550,"&lt;&gt;"&amp;$Y$3,Grid_GenerationQueue!$AU$5:$AU$550,$AK$3)</f>
        <v>0</v>
      </c>
      <c r="AK27">
        <f>Y27+SUMIFS(Grid_GenerationQueue!U$5:U$550,Grid_GenerationQueue!$AJ$5:$AJ$550,$B27,Grid_GenerationQueue!$AK$5:$AK$550,$C27,Grid_GenerationQueue!$AW$5:$AW$550,"&lt;&gt;"&amp;$Y$3,Grid_GenerationQueue!$AU$5:$AU$550,$AK$3)+SUMIFS(Grid_GenerationQueue!U$5:U$550,Grid_GenerationQueue!$AM$5:$AM$550,$B27,Grid_GenerationQueue!$AN$5:$AN$550,$C27,Grid_GenerationQueue!$AW$5:$AW$550,"&lt;&gt;"&amp;$Y$3,Grid_GenerationQueue!$AU$5:$AU$550,$AK$3)</f>
        <v>0</v>
      </c>
      <c r="AL27">
        <f>Z27+SUMIFS(Grid_GenerationQueue!V$5:V$550,Grid_GenerationQueue!$AJ$5:$AJ$550,$B27,Grid_GenerationQueue!$AK$5:$AK$550,$C27,Grid_GenerationQueue!$AW$5:$AW$550,"&lt;&gt;"&amp;$Y$3,Grid_GenerationQueue!$AU$5:$AU$550,$AK$3)+SUMIFS(Grid_GenerationQueue!V$5:V$550,Grid_GenerationQueue!$AM$5:$AM$550,$B27,Grid_GenerationQueue!$AN$5:$AN$550,$C27,Grid_GenerationQueue!$AW$5:$AW$550,"&lt;&gt;"&amp;$Y$3,Grid_GenerationQueue!$AU$5:$AU$550,$AK$3)</f>
        <v>0</v>
      </c>
      <c r="AM27">
        <f>AA27+SUMIFS(Grid_GenerationQueue!W$5:W$550,Grid_GenerationQueue!$AJ$5:$AJ$550,$B27,Grid_GenerationQueue!$AK$5:$AK$550,$C27,Grid_GenerationQueue!$AW$5:$AW$550,"&lt;&gt;"&amp;$Y$3,Grid_GenerationQueue!$AU$5:$AU$550,$AK$3)+SUMIFS(Grid_GenerationQueue!W$5:W$550,Grid_GenerationQueue!$AM$5:$AM$550,$B27,Grid_GenerationQueue!$AN$5:$AN$550,$C27,Grid_GenerationQueue!$AW$5:$AW$550,"&lt;&gt;"&amp;$Y$3,Grid_GenerationQueue!$AU$5:$AU$550,$AK$3)</f>
        <v>0</v>
      </c>
      <c r="AN27">
        <f>AB27+SUMIFS(Grid_GenerationQueue!X$5:X$550,Grid_GenerationQueue!$AJ$5:$AJ$550,$B27,Grid_GenerationQueue!$AK$5:$AK$550,$C27,Grid_GenerationQueue!$AW$5:$AW$550,"&lt;&gt;"&amp;$Y$3,Grid_GenerationQueue!$AU$5:$AU$550,$AK$3)+SUMIFS(Grid_GenerationQueue!X$5:X$550,Grid_GenerationQueue!$AM$5:$AM$550,$B27,Grid_GenerationQueue!$AN$5:$AN$550,$C27,Grid_GenerationQueue!$AW$5:$AW$550,"&lt;&gt;"&amp;$Y$3,Grid_GenerationQueue!$AU$5:$AU$550,$AK$3)</f>
        <v>0</v>
      </c>
      <c r="AO27">
        <f>AC27+SUMIFS(Grid_GenerationQueue!Y$5:Y$550,Grid_GenerationQueue!$AJ$5:$AJ$550,$B27,Grid_GenerationQueue!$AK$5:$AK$550,$C27,Grid_GenerationQueue!$AW$5:$AW$550,"&lt;&gt;"&amp;$Y$3,Grid_GenerationQueue!$AU$5:$AU$550,$AK$3)+SUMIFS(Grid_GenerationQueue!Y$5:Y$550,Grid_GenerationQueue!$AM$5:$AM$550,$B27,Grid_GenerationQueue!$AN$5:$AN$550,$C27,Grid_GenerationQueue!$AW$5:$AW$550,"&lt;&gt;"&amp;$Y$3,Grid_GenerationQueue!$AU$5:$AU$550,$AK$3)</f>
        <v>0</v>
      </c>
      <c r="AP27">
        <f>AD27+SUMIFS(Grid_GenerationQueue!Z$5:Z$550,Grid_GenerationQueue!$AJ$5:$AJ$550,$B27,Grid_GenerationQueue!$AK$5:$AK$550,$C27,Grid_GenerationQueue!$AW$5:$AW$550,"&lt;&gt;"&amp;$Y$3,Grid_GenerationQueue!$AU$5:$AU$550,$AK$3)+SUMIFS(Grid_GenerationQueue!Z$5:Z$550,Grid_GenerationQueue!$AM$5:$AM$550,$B27,Grid_GenerationQueue!$AN$5:$AN$550,$C27,Grid_GenerationQueue!$AW$5:$AW$550,"&lt;&gt;"&amp;$Y$3,Grid_GenerationQueue!$AU$5:$AU$550,$AK$3)</f>
        <v>0</v>
      </c>
      <c r="AQ27">
        <f>AE27+SUMIFS(Grid_GenerationQueue!AA$5:AA$550,Grid_GenerationQueue!$AJ$5:$AJ$550,$B27,Grid_GenerationQueue!$AK$5:$AK$550,$C27,Grid_GenerationQueue!$AW$5:$AW$550,"&lt;&gt;"&amp;$Y$3,Grid_GenerationQueue!$AU$5:$AU$550,$AK$3)+SUMIFS(Grid_GenerationQueue!AA$5:AA$550,Grid_GenerationQueue!$AM$5:$AM$550,$B27,Grid_GenerationQueue!$AN$5:$AN$550,$C27,Grid_GenerationQueue!$AW$5:$AW$550,"&lt;&gt;"&amp;$Y$3,Grid_GenerationQueue!$AU$5:$AU$550,$AK$3)</f>
        <v>0</v>
      </c>
      <c r="AR27">
        <f>AF27+SUMIFS(Grid_GenerationQueue!AB$5:AB$550,Grid_GenerationQueue!$AJ$5:$AJ$550,$B27,Grid_GenerationQueue!$AK$5:$AK$550,$C27,Grid_GenerationQueue!$AW$5:$AW$550,"&lt;&gt;"&amp;$Y$3,Grid_GenerationQueue!$AU$5:$AU$550,$AK$3)+SUMIFS(Grid_GenerationQueue!AB$5:AB$550,Grid_GenerationQueue!$AM$5:$AM$550,$B27,Grid_GenerationQueue!$AN$5:$AN$550,$C27,Grid_GenerationQueue!$AW$5:$AW$550,"&lt;&gt;"&amp;$Y$3,Grid_GenerationQueue!$AU$5:$AU$550,$AK$3)</f>
        <v>0</v>
      </c>
      <c r="AS27">
        <f>AG27+SUMIFS(Grid_GenerationQueue!AC$5:AC$550,Grid_GenerationQueue!$AJ$5:$AJ$550,$B27,Grid_GenerationQueue!$AK$5:$AK$550,$C27,Grid_GenerationQueue!$AW$5:$AW$550,"&lt;&gt;"&amp;$Y$3,Grid_GenerationQueue!$AU$5:$AU$550,$AK$3)+SUMIFS(Grid_GenerationQueue!AC$5:AC$550,Grid_GenerationQueue!$AM$5:$AM$550,$B27,Grid_GenerationQueue!$AN$5:$AN$550,$C27,Grid_GenerationQueue!$AW$5:$AW$550,"&lt;&gt;"&amp;$Y$3,Grid_GenerationQueue!$AU$5:$AU$550,$AK$3)</f>
        <v>0</v>
      </c>
      <c r="AT27">
        <f>AH27+SUMIFS(Grid_GenerationQueue!AD$5:AD$550,Grid_GenerationQueue!$AJ$5:$AJ$550,$B27,Grid_GenerationQueue!$AK$5:$AK$550,$C27,Grid_GenerationQueue!$AW$5:$AW$550,"&lt;&gt;"&amp;$Y$3,Grid_GenerationQueue!$AU$5:$AU$550,$AK$3)+SUMIFS(Grid_GenerationQueue!AD$5:AD$550,Grid_GenerationQueue!$AM$5:$AM$550,$B27,Grid_GenerationQueue!$AN$5:$AN$550,$C27,Grid_GenerationQueue!$AW$5:$AW$550,"&lt;&gt;"&amp;$Y$3,Grid_GenerationQueue!$AU$5:$AU$550,$AK$3)</f>
        <v>0</v>
      </c>
      <c r="AV27">
        <v>0</v>
      </c>
      <c r="AW27">
        <v>0</v>
      </c>
      <c r="AX27">
        <v>0</v>
      </c>
      <c r="AY27">
        <v>0</v>
      </c>
      <c r="AZ27">
        <v>0</v>
      </c>
      <c r="BB27">
        <f t="shared" si="33"/>
        <v>0</v>
      </c>
      <c r="BC27">
        <f t="shared" si="34"/>
        <v>0</v>
      </c>
      <c r="BD27">
        <f t="shared" si="35"/>
        <v>0</v>
      </c>
      <c r="BE27">
        <f t="shared" si="36"/>
        <v>0</v>
      </c>
      <c r="BF27">
        <f t="shared" si="37"/>
        <v>0</v>
      </c>
      <c r="BG27">
        <f t="shared" si="38"/>
        <v>0</v>
      </c>
      <c r="BH27">
        <f t="shared" si="39"/>
        <v>0</v>
      </c>
      <c r="BI27">
        <f t="shared" si="40"/>
        <v>0</v>
      </c>
      <c r="BJ27">
        <f t="shared" si="41"/>
        <v>0</v>
      </c>
      <c r="BK27">
        <f t="shared" si="42"/>
        <v>0</v>
      </c>
      <c r="BL27">
        <f t="shared" si="43"/>
        <v>0</v>
      </c>
      <c r="BN27">
        <f t="shared" si="11"/>
        <v>0</v>
      </c>
      <c r="BO27">
        <f t="shared" si="12"/>
        <v>0</v>
      </c>
      <c r="BP27">
        <f t="shared" si="13"/>
        <v>0</v>
      </c>
      <c r="BQ27">
        <f t="shared" si="14"/>
        <v>0</v>
      </c>
      <c r="BR27">
        <f t="shared" si="15"/>
        <v>0</v>
      </c>
      <c r="BS27">
        <f t="shared" si="16"/>
        <v>0</v>
      </c>
      <c r="BT27">
        <f t="shared" si="17"/>
        <v>0</v>
      </c>
      <c r="BU27">
        <f t="shared" si="18"/>
        <v>0</v>
      </c>
      <c r="BV27">
        <f t="shared" si="19"/>
        <v>0</v>
      </c>
      <c r="BW27">
        <f t="shared" si="20"/>
        <v>0</v>
      </c>
      <c r="BX27">
        <f t="shared" si="21"/>
        <v>0</v>
      </c>
      <c r="BZ27">
        <f t="shared" si="22"/>
        <v>0</v>
      </c>
      <c r="CA27">
        <f t="shared" si="23"/>
        <v>0</v>
      </c>
      <c r="CB27">
        <f t="shared" si="24"/>
        <v>0</v>
      </c>
      <c r="CC27">
        <f t="shared" si="25"/>
        <v>0</v>
      </c>
      <c r="CD27">
        <f t="shared" si="26"/>
        <v>0</v>
      </c>
      <c r="CE27">
        <f t="shared" si="27"/>
        <v>0</v>
      </c>
      <c r="CF27">
        <f t="shared" si="28"/>
        <v>0</v>
      </c>
      <c r="CG27">
        <f t="shared" si="29"/>
        <v>0</v>
      </c>
      <c r="CH27">
        <f t="shared" si="30"/>
        <v>0</v>
      </c>
      <c r="CI27">
        <f t="shared" si="31"/>
        <v>0</v>
      </c>
      <c r="CJ27">
        <f t="shared" si="32"/>
        <v>0</v>
      </c>
    </row>
    <row r="28" spans="1:88" x14ac:dyDescent="0.35">
      <c r="A28" t="str">
        <f>Substation_Info!A28</f>
        <v>PG&amp;E Fresno Study Area</v>
      </c>
      <c r="B28" t="str">
        <f>Substation_Info!B28</f>
        <v>Cal Ave</v>
      </c>
      <c r="C28">
        <f>Substation_Info!C28</f>
        <v>115</v>
      </c>
      <c r="D28" t="str" cm="1">
        <f t="array" ref="D28">INDEX(Substation_Info!$AT$5:$BB$322,MATCH(1,($B28=Substation_Info!$B$5:$B$322)*($C28=Substation_Info!$C$5:$C$322),0),MATCH(D$4,Substation_Info!$AT$4:$BB$4,0))</f>
        <v>Southern_PGAE_Li_Battery</v>
      </c>
      <c r="E28" t="str" cm="1">
        <f t="array" ref="E28">INDEX(Substation_Info!$AT$5:$BB$322,MATCH(1,($B28=Substation_Info!$B$5:$B$322)*($C28=Substation_Info!$C$5:$C$322),0),MATCH(E$4,Substation_Info!$AT$4:$BB$4,0))</f>
        <v>Southern_PGAE_Solar</v>
      </c>
      <c r="F28" cm="1">
        <f t="array" ref="F28">INDEX(Substation_Info!$AT$5:$BB$322,MATCH(1,($B28=Substation_Info!$B$5:$B$322)*($C28=Substation_Info!$C$5:$C$322),0),MATCH(F$4,Substation_Info!$AT$4:$BB$4,0))</f>
        <v>0</v>
      </c>
      <c r="G28" cm="1">
        <f t="array" ref="G28">INDEX(Substation_Info!$AT$5:$BB$322,MATCH(1,($B28=Substation_Info!$B$5:$B$322)*($C28=Substation_Info!$C$5:$C$322),0),MATCH(G$4,Substation_Info!$AT$4:$BB$4,0))</f>
        <v>0</v>
      </c>
      <c r="H28" cm="1">
        <f t="array" ref="H28">INDEX(Substation_Info!$AT$5:$BB$322,MATCH(1,($B28=Substation_Info!$B$5:$B$322)*($C28=Substation_Info!$C$5:$C$322),0),MATCH(H$4,Substation_Info!$AT$4:$BB$4,0))</f>
        <v>0</v>
      </c>
      <c r="I28" cm="1">
        <f t="array" ref="I28">INDEX(Substation_Info!$AT$5:$BB$322,MATCH(1,($B28=Substation_Info!$B$5:$B$322)*($C28=Substation_Info!$C$5:$C$322),0),MATCH(I$4,Substation_Info!$AT$4:$BB$4,0))</f>
        <v>0</v>
      </c>
      <c r="J28" cm="1">
        <f t="array" ref="J28">INDEX(Substation_Info!$AT$5:$BB$322,MATCH(1,($B28=Substation_Info!$B$5:$B$322)*($C28=Substation_Info!$C$5:$C$322),0),MATCH(J$4,Substation_Info!$AT$4:$BB$4,0))</f>
        <v>0</v>
      </c>
      <c r="L28">
        <f>SUMIFS(Grid_GenerationQueue!T$5:T$550,Grid_GenerationQueue!$AJ$5:$AJ$550,$B28,Grid_GenerationQueue!$AK$5:$AK$550,$C28)+SUMIFS(Grid_GenerationQueue!T$5:T$550,Grid_GenerationQueue!$AM$5:$AM$550,$B28,Grid_GenerationQueue!$AN$5:$AN$550,$C28)</f>
        <v>0</v>
      </c>
      <c r="M28">
        <f>SUMIFS(Grid_GenerationQueue!U$5:U$550,Grid_GenerationQueue!$AJ$5:$AJ$550,$B28,Grid_GenerationQueue!$AK$5:$AK$550,$C28)+SUMIFS(Grid_GenerationQueue!U$5:U$550,Grid_GenerationQueue!$AM$5:$AM$550,$B28,Grid_GenerationQueue!$AN$5:$AN$550,$C28)</f>
        <v>0</v>
      </c>
      <c r="N28">
        <f>SUMIFS(Grid_GenerationQueue!V$5:V$550,Grid_GenerationQueue!$AJ$5:$AJ$550,$B28,Grid_GenerationQueue!$AK$5:$AK$550,$C28)+SUMIFS(Grid_GenerationQueue!V$5:V$550,Grid_GenerationQueue!$AM$5:$AM$550,$B28,Grid_GenerationQueue!$AN$5:$AN$550,$C28)</f>
        <v>0</v>
      </c>
      <c r="O28">
        <f>SUMIFS(Grid_GenerationQueue!W$5:W$550,Grid_GenerationQueue!$AJ$5:$AJ$550,$B28,Grid_GenerationQueue!$AK$5:$AK$550,$C28)+SUMIFS(Grid_GenerationQueue!W$5:W$550,Grid_GenerationQueue!$AM$5:$AM$550,$B28,Grid_GenerationQueue!$AN$5:$AN$550,$C28)</f>
        <v>0</v>
      </c>
      <c r="P28">
        <f>SUMIFS(Grid_GenerationQueue!X$5:X$550,Grid_GenerationQueue!$AJ$5:$AJ$550,$B28,Grid_GenerationQueue!$AK$5:$AK$550,$C28)+SUMIFS(Grid_GenerationQueue!X$5:X$550,Grid_GenerationQueue!$AM$5:$AM$550,$B28,Grid_GenerationQueue!$AN$5:$AN$550,$C28)</f>
        <v>0</v>
      </c>
      <c r="Q28">
        <f>SUMIFS(Grid_GenerationQueue!Y$5:Y$550,Grid_GenerationQueue!$AJ$5:$AJ$550,$B28,Grid_GenerationQueue!$AK$5:$AK$550,$C28)+SUMIFS(Grid_GenerationQueue!Y$5:Y$550,Grid_GenerationQueue!$AM$5:$AM$550,$B28,Grid_GenerationQueue!$AN$5:$AN$550,$C28)</f>
        <v>0</v>
      </c>
      <c r="R28">
        <f>SUMIFS(Grid_GenerationQueue!Z$5:Z$550,Grid_GenerationQueue!$AJ$5:$AJ$550,$B28,Grid_GenerationQueue!$AK$5:$AK$550,$C28)+SUMIFS(Grid_GenerationQueue!Z$5:Z$550,Grid_GenerationQueue!$AM$5:$AM$550,$B28,Grid_GenerationQueue!$AN$5:$AN$550,$C28)</f>
        <v>0</v>
      </c>
      <c r="S28">
        <f>SUMIFS(Grid_GenerationQueue!AA$5:AA$550,Grid_GenerationQueue!$AJ$5:$AJ$550,$B28,Grid_GenerationQueue!$AK$5:$AK$550,$C28)+SUMIFS(Grid_GenerationQueue!AA$5:AA$550,Grid_GenerationQueue!$AM$5:$AM$550,$B28,Grid_GenerationQueue!$AN$5:$AN$550,$C28)</f>
        <v>0</v>
      </c>
      <c r="T28">
        <f>SUMIFS(Grid_GenerationQueue!AB$5:AB$550,Grid_GenerationQueue!$AJ$5:$AJ$550,$B28,Grid_GenerationQueue!$AK$5:$AK$550,$C28)+SUMIFS(Grid_GenerationQueue!AB$5:AB$550,Grid_GenerationQueue!$AM$5:$AM$550,$B28,Grid_GenerationQueue!$AN$5:$AN$550,$C28)</f>
        <v>0</v>
      </c>
      <c r="U28">
        <f>SUMIFS(Grid_GenerationQueue!AC$5:AC$550,Grid_GenerationQueue!$AJ$5:$AJ$550,$B28,Grid_GenerationQueue!$AK$5:$AK$550,$C28)+SUMIFS(Grid_GenerationQueue!AC$5:AC$550,Grid_GenerationQueue!$AM$5:$AM$550,$B28,Grid_GenerationQueue!$AN$5:$AN$550,$C28)</f>
        <v>0</v>
      </c>
      <c r="V28">
        <f>SUMIFS(Grid_GenerationQueue!AD$5:AD$550,Grid_GenerationQueue!$AJ$5:$AJ$550,$B28,Grid_GenerationQueue!$AK$5:$AK$550,$C28)+SUMIFS(Grid_GenerationQueue!AD$5:AD$550,Grid_GenerationQueue!$AM$5:$AM$550,$B28,Grid_GenerationQueue!$AN$5:$AN$550,$C28)</f>
        <v>0</v>
      </c>
      <c r="X28">
        <f>SUMIFS(Grid_GenerationQueue!T$5:T$550,Grid_GenerationQueue!$AJ$5:$AJ$550,$B28,Grid_GenerationQueue!$AK$5:$AK$550,$C28,Grid_GenerationQueue!$AW$5:$AW$550,$Y$3)+SUMIFS(Grid_GenerationQueue!T$5:T$550,Grid_GenerationQueue!$AM$5:$AM$550,$B28,Grid_GenerationQueue!$AN$5:$AN$550,$C28,Grid_GenerationQueue!$AW$5:$AW$550,$Y$3)</f>
        <v>0</v>
      </c>
      <c r="Y28">
        <f>SUMIFS(Grid_GenerationQueue!U$5:U$550,Grid_GenerationQueue!$AJ$5:$AJ$550,$B28,Grid_GenerationQueue!$AK$5:$AK$550,$C28,Grid_GenerationQueue!$AW$5:$AW$550,$Y$3)+SUMIFS(Grid_GenerationQueue!U$5:U$550,Grid_GenerationQueue!$AM$5:$AM$550,$B28,Grid_GenerationQueue!$AN$5:$AN$550,$C28,Grid_GenerationQueue!$AW$5:$AW$550,$Y$3)</f>
        <v>0</v>
      </c>
      <c r="Z28">
        <f>SUMIFS(Grid_GenerationQueue!V$5:V$550,Grid_GenerationQueue!$AJ$5:$AJ$550,$B28,Grid_GenerationQueue!$AK$5:$AK$550,$C28,Grid_GenerationQueue!$AW$5:$AW$550,$Y$3)+SUMIFS(Grid_GenerationQueue!V$5:V$550,Grid_GenerationQueue!$AM$5:$AM$550,$B28,Grid_GenerationQueue!$AN$5:$AN$550,$C28,Grid_GenerationQueue!$AW$5:$AW$550,$Y$3)</f>
        <v>0</v>
      </c>
      <c r="AA28">
        <f>SUMIFS(Grid_GenerationQueue!W$5:W$550,Grid_GenerationQueue!$AJ$5:$AJ$550,$B28,Grid_GenerationQueue!$AK$5:$AK$550,$C28,Grid_GenerationQueue!$AW$5:$AW$550,$Y$3)+SUMIFS(Grid_GenerationQueue!W$5:W$550,Grid_GenerationQueue!$AM$5:$AM$550,$B28,Grid_GenerationQueue!$AN$5:$AN$550,$C28,Grid_GenerationQueue!$AW$5:$AW$550,$Y$3)</f>
        <v>0</v>
      </c>
      <c r="AB28">
        <f>SUMIFS(Grid_GenerationQueue!X$5:X$550,Grid_GenerationQueue!$AJ$5:$AJ$550,$B28,Grid_GenerationQueue!$AK$5:$AK$550,$C28,Grid_GenerationQueue!$AW$5:$AW$550,$Y$3)+SUMIFS(Grid_GenerationQueue!X$5:X$550,Grid_GenerationQueue!$AM$5:$AM$550,$B28,Grid_GenerationQueue!$AN$5:$AN$550,$C28,Grid_GenerationQueue!$AW$5:$AW$550,$Y$3)</f>
        <v>0</v>
      </c>
      <c r="AC28">
        <f>SUMIFS(Grid_GenerationQueue!Y$5:Y$550,Grid_GenerationQueue!$AJ$5:$AJ$550,$B28,Grid_GenerationQueue!$AK$5:$AK$550,$C28,Grid_GenerationQueue!$AW$5:$AW$550,$Y$3)+SUMIFS(Grid_GenerationQueue!Y$5:Y$550,Grid_GenerationQueue!$AM$5:$AM$550,$B28,Grid_GenerationQueue!$AN$5:$AN$550,$C28,Grid_GenerationQueue!$AW$5:$AW$550,$Y$3)</f>
        <v>0</v>
      </c>
      <c r="AD28">
        <f>SUMIFS(Grid_GenerationQueue!Z$5:Z$550,Grid_GenerationQueue!$AJ$5:$AJ$550,$B28,Grid_GenerationQueue!$AK$5:$AK$550,$C28,Grid_GenerationQueue!$AW$5:$AW$550,$Y$3)+SUMIFS(Grid_GenerationQueue!Z$5:Z$550,Grid_GenerationQueue!$AM$5:$AM$550,$B28,Grid_GenerationQueue!$AN$5:$AN$550,$C28,Grid_GenerationQueue!$AW$5:$AW$550,$Y$3)</f>
        <v>0</v>
      </c>
      <c r="AE28">
        <f>SUMIFS(Grid_GenerationQueue!AA$5:AA$550,Grid_GenerationQueue!$AJ$5:$AJ$550,$B28,Grid_GenerationQueue!$AK$5:$AK$550,$C28,Grid_GenerationQueue!$AW$5:$AW$550,$Y$3)+SUMIFS(Grid_GenerationQueue!AA$5:AA$550,Grid_GenerationQueue!$AM$5:$AM$550,$B28,Grid_GenerationQueue!$AN$5:$AN$550,$C28,Grid_GenerationQueue!$AW$5:$AW$550,$Y$3)</f>
        <v>0</v>
      </c>
      <c r="AF28">
        <f>SUMIFS(Grid_GenerationQueue!AB$5:AB$550,Grid_GenerationQueue!$AJ$5:$AJ$550,$B28,Grid_GenerationQueue!$AK$5:$AK$550,$C28,Grid_GenerationQueue!$AW$5:$AW$550,$Y$3)+SUMIFS(Grid_GenerationQueue!AB$5:AB$550,Grid_GenerationQueue!$AM$5:$AM$550,$B28,Grid_GenerationQueue!$AN$5:$AN$550,$C28,Grid_GenerationQueue!$AW$5:$AW$550,$Y$3)</f>
        <v>0</v>
      </c>
      <c r="AG28">
        <f>SUMIFS(Grid_GenerationQueue!AC$5:AC$550,Grid_GenerationQueue!$AJ$5:$AJ$550,$B28,Grid_GenerationQueue!$AK$5:$AK$550,$C28,Grid_GenerationQueue!$AW$5:$AW$550,$Y$3)+SUMIFS(Grid_GenerationQueue!AC$5:AC$550,Grid_GenerationQueue!$AM$5:$AM$550,$B28,Grid_GenerationQueue!$AN$5:$AN$550,$C28,Grid_GenerationQueue!$AW$5:$AW$550,$Y$3)</f>
        <v>0</v>
      </c>
      <c r="AH28">
        <f>SUMIFS(Grid_GenerationQueue!AD$5:AD$550,Grid_GenerationQueue!$AJ$5:$AJ$550,$B28,Grid_GenerationQueue!$AK$5:$AK$550,$C28,Grid_GenerationQueue!$AW$5:$AW$550,$Y$3)+SUMIFS(Grid_GenerationQueue!AD$5:AD$550,Grid_GenerationQueue!$AM$5:$AM$550,$B28,Grid_GenerationQueue!$AN$5:$AN$550,$C28,Grid_GenerationQueue!$AW$5:$AW$550,$Y$3)</f>
        <v>0</v>
      </c>
      <c r="AJ28">
        <f>X28+SUMIFS(Grid_GenerationQueue!T$5:T$550,Grid_GenerationQueue!$AJ$5:$AJ$550,$B28,Grid_GenerationQueue!$AK$5:$AK$550,$C28,Grid_GenerationQueue!$AW$5:$AW$550,"&lt;&gt;"&amp;$Y$3,Grid_GenerationQueue!$AU$5:$AU$550,$AK$3)+SUMIFS(Grid_GenerationQueue!T$5:T$550,Grid_GenerationQueue!$AM$5:$AM$550,$B28,Grid_GenerationQueue!$AN$5:$AN$550,$C28,Grid_GenerationQueue!$AW$5:$AW$550,"&lt;&gt;"&amp;$Y$3,Grid_GenerationQueue!$AU$5:$AU$550,$AK$3)</f>
        <v>0</v>
      </c>
      <c r="AK28">
        <f>Y28+SUMIFS(Grid_GenerationQueue!U$5:U$550,Grid_GenerationQueue!$AJ$5:$AJ$550,$B28,Grid_GenerationQueue!$AK$5:$AK$550,$C28,Grid_GenerationQueue!$AW$5:$AW$550,"&lt;&gt;"&amp;$Y$3,Grid_GenerationQueue!$AU$5:$AU$550,$AK$3)+SUMIFS(Grid_GenerationQueue!U$5:U$550,Grid_GenerationQueue!$AM$5:$AM$550,$B28,Grid_GenerationQueue!$AN$5:$AN$550,$C28,Grid_GenerationQueue!$AW$5:$AW$550,"&lt;&gt;"&amp;$Y$3,Grid_GenerationQueue!$AU$5:$AU$550,$AK$3)</f>
        <v>0</v>
      </c>
      <c r="AL28">
        <f>Z28+SUMIFS(Grid_GenerationQueue!V$5:V$550,Grid_GenerationQueue!$AJ$5:$AJ$550,$B28,Grid_GenerationQueue!$AK$5:$AK$550,$C28,Grid_GenerationQueue!$AW$5:$AW$550,"&lt;&gt;"&amp;$Y$3,Grid_GenerationQueue!$AU$5:$AU$550,$AK$3)+SUMIFS(Grid_GenerationQueue!V$5:V$550,Grid_GenerationQueue!$AM$5:$AM$550,$B28,Grid_GenerationQueue!$AN$5:$AN$550,$C28,Grid_GenerationQueue!$AW$5:$AW$550,"&lt;&gt;"&amp;$Y$3,Grid_GenerationQueue!$AU$5:$AU$550,$AK$3)</f>
        <v>0</v>
      </c>
      <c r="AM28">
        <f>AA28+SUMIFS(Grid_GenerationQueue!W$5:W$550,Grid_GenerationQueue!$AJ$5:$AJ$550,$B28,Grid_GenerationQueue!$AK$5:$AK$550,$C28,Grid_GenerationQueue!$AW$5:$AW$550,"&lt;&gt;"&amp;$Y$3,Grid_GenerationQueue!$AU$5:$AU$550,$AK$3)+SUMIFS(Grid_GenerationQueue!W$5:W$550,Grid_GenerationQueue!$AM$5:$AM$550,$B28,Grid_GenerationQueue!$AN$5:$AN$550,$C28,Grid_GenerationQueue!$AW$5:$AW$550,"&lt;&gt;"&amp;$Y$3,Grid_GenerationQueue!$AU$5:$AU$550,$AK$3)</f>
        <v>0</v>
      </c>
      <c r="AN28">
        <f>AB28+SUMIFS(Grid_GenerationQueue!X$5:X$550,Grid_GenerationQueue!$AJ$5:$AJ$550,$B28,Grid_GenerationQueue!$AK$5:$AK$550,$C28,Grid_GenerationQueue!$AW$5:$AW$550,"&lt;&gt;"&amp;$Y$3,Grid_GenerationQueue!$AU$5:$AU$550,$AK$3)+SUMIFS(Grid_GenerationQueue!X$5:X$550,Grid_GenerationQueue!$AM$5:$AM$550,$B28,Grid_GenerationQueue!$AN$5:$AN$550,$C28,Grid_GenerationQueue!$AW$5:$AW$550,"&lt;&gt;"&amp;$Y$3,Grid_GenerationQueue!$AU$5:$AU$550,$AK$3)</f>
        <v>0</v>
      </c>
      <c r="AO28">
        <f>AC28+SUMIFS(Grid_GenerationQueue!Y$5:Y$550,Grid_GenerationQueue!$AJ$5:$AJ$550,$B28,Grid_GenerationQueue!$AK$5:$AK$550,$C28,Grid_GenerationQueue!$AW$5:$AW$550,"&lt;&gt;"&amp;$Y$3,Grid_GenerationQueue!$AU$5:$AU$550,$AK$3)+SUMIFS(Grid_GenerationQueue!Y$5:Y$550,Grid_GenerationQueue!$AM$5:$AM$550,$B28,Grid_GenerationQueue!$AN$5:$AN$550,$C28,Grid_GenerationQueue!$AW$5:$AW$550,"&lt;&gt;"&amp;$Y$3,Grid_GenerationQueue!$AU$5:$AU$550,$AK$3)</f>
        <v>0</v>
      </c>
      <c r="AP28">
        <f>AD28+SUMIFS(Grid_GenerationQueue!Z$5:Z$550,Grid_GenerationQueue!$AJ$5:$AJ$550,$B28,Grid_GenerationQueue!$AK$5:$AK$550,$C28,Grid_GenerationQueue!$AW$5:$AW$550,"&lt;&gt;"&amp;$Y$3,Grid_GenerationQueue!$AU$5:$AU$550,$AK$3)+SUMIFS(Grid_GenerationQueue!Z$5:Z$550,Grid_GenerationQueue!$AM$5:$AM$550,$B28,Grid_GenerationQueue!$AN$5:$AN$550,$C28,Grid_GenerationQueue!$AW$5:$AW$550,"&lt;&gt;"&amp;$Y$3,Grid_GenerationQueue!$AU$5:$AU$550,$AK$3)</f>
        <v>0</v>
      </c>
      <c r="AQ28">
        <f>AE28+SUMIFS(Grid_GenerationQueue!AA$5:AA$550,Grid_GenerationQueue!$AJ$5:$AJ$550,$B28,Grid_GenerationQueue!$AK$5:$AK$550,$C28,Grid_GenerationQueue!$AW$5:$AW$550,"&lt;&gt;"&amp;$Y$3,Grid_GenerationQueue!$AU$5:$AU$550,$AK$3)+SUMIFS(Grid_GenerationQueue!AA$5:AA$550,Grid_GenerationQueue!$AM$5:$AM$550,$B28,Grid_GenerationQueue!$AN$5:$AN$550,$C28,Grid_GenerationQueue!$AW$5:$AW$550,"&lt;&gt;"&amp;$Y$3,Grid_GenerationQueue!$AU$5:$AU$550,$AK$3)</f>
        <v>0</v>
      </c>
      <c r="AR28">
        <f>AF28+SUMIFS(Grid_GenerationQueue!AB$5:AB$550,Grid_GenerationQueue!$AJ$5:$AJ$550,$B28,Grid_GenerationQueue!$AK$5:$AK$550,$C28,Grid_GenerationQueue!$AW$5:$AW$550,"&lt;&gt;"&amp;$Y$3,Grid_GenerationQueue!$AU$5:$AU$550,$AK$3)+SUMIFS(Grid_GenerationQueue!AB$5:AB$550,Grid_GenerationQueue!$AM$5:$AM$550,$B28,Grid_GenerationQueue!$AN$5:$AN$550,$C28,Grid_GenerationQueue!$AW$5:$AW$550,"&lt;&gt;"&amp;$Y$3,Grid_GenerationQueue!$AU$5:$AU$550,$AK$3)</f>
        <v>0</v>
      </c>
      <c r="AS28">
        <f>AG28+SUMIFS(Grid_GenerationQueue!AC$5:AC$550,Grid_GenerationQueue!$AJ$5:$AJ$550,$B28,Grid_GenerationQueue!$AK$5:$AK$550,$C28,Grid_GenerationQueue!$AW$5:$AW$550,"&lt;&gt;"&amp;$Y$3,Grid_GenerationQueue!$AU$5:$AU$550,$AK$3)+SUMIFS(Grid_GenerationQueue!AC$5:AC$550,Grid_GenerationQueue!$AM$5:$AM$550,$B28,Grid_GenerationQueue!$AN$5:$AN$550,$C28,Grid_GenerationQueue!$AW$5:$AW$550,"&lt;&gt;"&amp;$Y$3,Grid_GenerationQueue!$AU$5:$AU$550,$AK$3)</f>
        <v>0</v>
      </c>
      <c r="AT28">
        <f>AH28+SUMIFS(Grid_GenerationQueue!AD$5:AD$550,Grid_GenerationQueue!$AJ$5:$AJ$550,$B28,Grid_GenerationQueue!$AK$5:$AK$550,$C28,Grid_GenerationQueue!$AW$5:$AW$550,"&lt;&gt;"&amp;$Y$3,Grid_GenerationQueue!$AU$5:$AU$550,$AK$3)+SUMIFS(Grid_GenerationQueue!AD$5:AD$550,Grid_GenerationQueue!$AM$5:$AM$550,$B28,Grid_GenerationQueue!$AN$5:$AN$550,$C28,Grid_GenerationQueue!$AW$5:$AW$550,"&lt;&gt;"&amp;$Y$3,Grid_GenerationQueue!$AU$5:$AU$550,$AK$3)</f>
        <v>0</v>
      </c>
      <c r="AV28">
        <v>0</v>
      </c>
      <c r="AW28">
        <v>0</v>
      </c>
      <c r="AX28">
        <v>0</v>
      </c>
      <c r="AY28">
        <v>0</v>
      </c>
      <c r="AZ28">
        <v>0</v>
      </c>
      <c r="BB28">
        <f t="shared" si="33"/>
        <v>0</v>
      </c>
      <c r="BC28">
        <f t="shared" si="34"/>
        <v>0</v>
      </c>
      <c r="BD28">
        <f t="shared" si="35"/>
        <v>0</v>
      </c>
      <c r="BE28">
        <f t="shared" si="36"/>
        <v>0</v>
      </c>
      <c r="BF28">
        <f t="shared" si="37"/>
        <v>0</v>
      </c>
      <c r="BG28">
        <f t="shared" si="38"/>
        <v>0</v>
      </c>
      <c r="BH28">
        <f t="shared" si="39"/>
        <v>0</v>
      </c>
      <c r="BI28">
        <f t="shared" si="40"/>
        <v>0</v>
      </c>
      <c r="BJ28">
        <f t="shared" si="41"/>
        <v>0</v>
      </c>
      <c r="BK28">
        <f t="shared" si="42"/>
        <v>0</v>
      </c>
      <c r="BL28">
        <f t="shared" si="43"/>
        <v>0</v>
      </c>
      <c r="BN28">
        <f t="shared" si="11"/>
        <v>0</v>
      </c>
      <c r="BO28">
        <f t="shared" si="12"/>
        <v>0</v>
      </c>
      <c r="BP28">
        <f t="shared" si="13"/>
        <v>0</v>
      </c>
      <c r="BQ28">
        <f t="shared" si="14"/>
        <v>0</v>
      </c>
      <c r="BR28">
        <f t="shared" si="15"/>
        <v>0</v>
      </c>
      <c r="BS28">
        <f t="shared" si="16"/>
        <v>0</v>
      </c>
      <c r="BT28">
        <f t="shared" si="17"/>
        <v>0</v>
      </c>
      <c r="BU28">
        <f t="shared" si="18"/>
        <v>0</v>
      </c>
      <c r="BV28">
        <f t="shared" si="19"/>
        <v>0</v>
      </c>
      <c r="BW28">
        <f t="shared" si="20"/>
        <v>0</v>
      </c>
      <c r="BX28">
        <f t="shared" si="21"/>
        <v>0</v>
      </c>
      <c r="BZ28">
        <f t="shared" si="22"/>
        <v>0</v>
      </c>
      <c r="CA28">
        <f t="shared" si="23"/>
        <v>0</v>
      </c>
      <c r="CB28">
        <f t="shared" si="24"/>
        <v>0</v>
      </c>
      <c r="CC28">
        <f t="shared" si="25"/>
        <v>0</v>
      </c>
      <c r="CD28">
        <f t="shared" si="26"/>
        <v>0</v>
      </c>
      <c r="CE28">
        <f t="shared" si="27"/>
        <v>0</v>
      </c>
      <c r="CF28">
        <f t="shared" si="28"/>
        <v>0</v>
      </c>
      <c r="CG28">
        <f t="shared" si="29"/>
        <v>0</v>
      </c>
      <c r="CH28">
        <f t="shared" si="30"/>
        <v>0</v>
      </c>
      <c r="CI28">
        <f t="shared" si="31"/>
        <v>0</v>
      </c>
      <c r="CJ28">
        <f t="shared" si="32"/>
        <v>0</v>
      </c>
    </row>
    <row r="29" spans="1:88" x14ac:dyDescent="0.35">
      <c r="A29" t="str">
        <f>Substation_Info!A29</f>
        <v xml:space="preserve">SCE North of Lugo (NOL) Study Area </v>
      </c>
      <c r="B29" t="str">
        <f>Substation_Info!B29</f>
        <v>Calcite</v>
      </c>
      <c r="C29">
        <f>Substation_Info!C29</f>
        <v>230</v>
      </c>
      <c r="D29" t="str" cm="1">
        <f t="array" ref="D29">INDEX(Substation_Info!$AT$5:$BB$322,MATCH(1,($B29=Substation_Info!$B$5:$B$322)*($C29=Substation_Info!$C$5:$C$322),0),MATCH(D$4,Substation_Info!$AT$4:$BB$4,0))</f>
        <v>Greater_Kramer_Li_Battery</v>
      </c>
      <c r="E29" t="str" cm="1">
        <f t="array" ref="E29">INDEX(Substation_Info!$AT$5:$BB$322,MATCH(1,($B29=Substation_Info!$B$5:$B$322)*($C29=Substation_Info!$C$5:$C$322),0),MATCH(E$4,Substation_Info!$AT$4:$BB$4,0))</f>
        <v>Greater_Kramer_Solar</v>
      </c>
      <c r="F29" cm="1">
        <f t="array" ref="F29">INDEX(Substation_Info!$AT$5:$BB$322,MATCH(1,($B29=Substation_Info!$B$5:$B$322)*($C29=Substation_Info!$C$5:$C$322),0),MATCH(F$4,Substation_Info!$AT$4:$BB$4,0))</f>
        <v>0</v>
      </c>
      <c r="G29" cm="1">
        <f t="array" ref="G29">INDEX(Substation_Info!$AT$5:$BB$322,MATCH(1,($B29=Substation_Info!$B$5:$B$322)*($C29=Substation_Info!$C$5:$C$322),0),MATCH(G$4,Substation_Info!$AT$4:$BB$4,0))</f>
        <v>0</v>
      </c>
      <c r="H29" cm="1">
        <f t="array" ref="H29">INDEX(Substation_Info!$AT$5:$BB$322,MATCH(1,($B29=Substation_Info!$B$5:$B$322)*($C29=Substation_Info!$C$5:$C$322),0),MATCH(H$4,Substation_Info!$AT$4:$BB$4,0))</f>
        <v>0</v>
      </c>
      <c r="I29" cm="1">
        <f t="array" ref="I29">INDEX(Substation_Info!$AT$5:$BB$322,MATCH(1,($B29=Substation_Info!$B$5:$B$322)*($C29=Substation_Info!$C$5:$C$322),0),MATCH(I$4,Substation_Info!$AT$4:$BB$4,0))</f>
        <v>0</v>
      </c>
      <c r="J29" cm="1">
        <f t="array" ref="J29">INDEX(Substation_Info!$AT$5:$BB$322,MATCH(1,($B29=Substation_Info!$B$5:$B$322)*($C29=Substation_Info!$C$5:$C$322),0),MATCH(J$4,Substation_Info!$AT$4:$BB$4,0))</f>
        <v>0</v>
      </c>
      <c r="L29">
        <f>SUMIFS(Grid_GenerationQueue!T$5:T$550,Grid_GenerationQueue!$AJ$5:$AJ$550,$B29,Grid_GenerationQueue!$AK$5:$AK$550,$C29)+SUMIFS(Grid_GenerationQueue!T$5:T$550,Grid_GenerationQueue!$AM$5:$AM$550,$B29,Grid_GenerationQueue!$AN$5:$AN$550,$C29)</f>
        <v>305</v>
      </c>
      <c r="M29">
        <f>SUMIFS(Grid_GenerationQueue!U$5:U$550,Grid_GenerationQueue!$AJ$5:$AJ$550,$B29,Grid_GenerationQueue!$AK$5:$AK$550,$C29)+SUMIFS(Grid_GenerationQueue!U$5:U$550,Grid_GenerationQueue!$AM$5:$AM$550,$B29,Grid_GenerationQueue!$AN$5:$AN$550,$C29)</f>
        <v>0</v>
      </c>
      <c r="N29">
        <f>SUMIFS(Grid_GenerationQueue!V$5:V$550,Grid_GenerationQueue!$AJ$5:$AJ$550,$B29,Grid_GenerationQueue!$AK$5:$AK$550,$C29)+SUMIFS(Grid_GenerationQueue!V$5:V$550,Grid_GenerationQueue!$AM$5:$AM$550,$B29,Grid_GenerationQueue!$AN$5:$AN$550,$C29)</f>
        <v>0</v>
      </c>
      <c r="O29">
        <f>SUMIFS(Grid_GenerationQueue!W$5:W$550,Grid_GenerationQueue!$AJ$5:$AJ$550,$B29,Grid_GenerationQueue!$AK$5:$AK$550,$C29)+SUMIFS(Grid_GenerationQueue!W$5:W$550,Grid_GenerationQueue!$AM$5:$AM$550,$B29,Grid_GenerationQueue!$AN$5:$AN$550,$C29)</f>
        <v>0</v>
      </c>
      <c r="P29">
        <f>SUMIFS(Grid_GenerationQueue!X$5:X$550,Grid_GenerationQueue!$AJ$5:$AJ$550,$B29,Grid_GenerationQueue!$AK$5:$AK$550,$C29)+SUMIFS(Grid_GenerationQueue!X$5:X$550,Grid_GenerationQueue!$AM$5:$AM$550,$B29,Grid_GenerationQueue!$AN$5:$AN$550,$C29)</f>
        <v>0</v>
      </c>
      <c r="Q29">
        <f>SUMIFS(Grid_GenerationQueue!Y$5:Y$550,Grid_GenerationQueue!$AJ$5:$AJ$550,$B29,Grid_GenerationQueue!$AK$5:$AK$550,$C29)+SUMIFS(Grid_GenerationQueue!Y$5:Y$550,Grid_GenerationQueue!$AM$5:$AM$550,$B29,Grid_GenerationQueue!$AN$5:$AN$550,$C29)</f>
        <v>0</v>
      </c>
      <c r="R29">
        <f>SUMIFS(Grid_GenerationQueue!Z$5:Z$550,Grid_GenerationQueue!$AJ$5:$AJ$550,$B29,Grid_GenerationQueue!$AK$5:$AK$550,$C29)+SUMIFS(Grid_GenerationQueue!Z$5:Z$550,Grid_GenerationQueue!$AM$5:$AM$550,$B29,Grid_GenerationQueue!$AN$5:$AN$550,$C29)</f>
        <v>455</v>
      </c>
      <c r="S29">
        <f>SUMIFS(Grid_GenerationQueue!AA$5:AA$550,Grid_GenerationQueue!$AJ$5:$AJ$550,$B29,Grid_GenerationQueue!$AK$5:$AK$550,$C29)+SUMIFS(Grid_GenerationQueue!AA$5:AA$550,Grid_GenerationQueue!$AM$5:$AM$550,$B29,Grid_GenerationQueue!$AN$5:$AN$550,$C29)</f>
        <v>200</v>
      </c>
      <c r="T29">
        <f>SUMIFS(Grid_GenerationQueue!AB$5:AB$550,Grid_GenerationQueue!$AJ$5:$AJ$550,$B29,Grid_GenerationQueue!$AK$5:$AK$550,$C29)+SUMIFS(Grid_GenerationQueue!AB$5:AB$550,Grid_GenerationQueue!$AM$5:$AM$550,$B29,Grid_GenerationQueue!$AN$5:$AN$550,$C29)</f>
        <v>255</v>
      </c>
      <c r="U29">
        <f>SUMIFS(Grid_GenerationQueue!AC$5:AC$550,Grid_GenerationQueue!$AJ$5:$AJ$550,$B29,Grid_GenerationQueue!$AK$5:$AK$550,$C29)+SUMIFS(Grid_GenerationQueue!AC$5:AC$550,Grid_GenerationQueue!$AM$5:$AM$550,$B29,Grid_GenerationQueue!$AN$5:$AN$550,$C29)</f>
        <v>0</v>
      </c>
      <c r="V29">
        <f>SUMIFS(Grid_GenerationQueue!AD$5:AD$550,Grid_GenerationQueue!$AJ$5:$AJ$550,$B29,Grid_GenerationQueue!$AK$5:$AK$550,$C29)+SUMIFS(Grid_GenerationQueue!AD$5:AD$550,Grid_GenerationQueue!$AM$5:$AM$550,$B29,Grid_GenerationQueue!$AN$5:$AN$550,$C29)</f>
        <v>0</v>
      </c>
      <c r="X29">
        <f>SUMIFS(Grid_GenerationQueue!T$5:T$550,Grid_GenerationQueue!$AJ$5:$AJ$550,$B29,Grid_GenerationQueue!$AK$5:$AK$550,$C29,Grid_GenerationQueue!$AW$5:$AW$550,$Y$3)+SUMIFS(Grid_GenerationQueue!T$5:T$550,Grid_GenerationQueue!$AM$5:$AM$550,$B29,Grid_GenerationQueue!$AN$5:$AN$550,$C29,Grid_GenerationQueue!$AW$5:$AW$550,$Y$3)</f>
        <v>250</v>
      </c>
      <c r="Y29">
        <f>SUMIFS(Grid_GenerationQueue!U$5:U$550,Grid_GenerationQueue!$AJ$5:$AJ$550,$B29,Grid_GenerationQueue!$AK$5:$AK$550,$C29,Grid_GenerationQueue!$AW$5:$AW$550,$Y$3)+SUMIFS(Grid_GenerationQueue!U$5:U$550,Grid_GenerationQueue!$AM$5:$AM$550,$B29,Grid_GenerationQueue!$AN$5:$AN$550,$C29,Grid_GenerationQueue!$AW$5:$AW$550,$Y$3)</f>
        <v>0</v>
      </c>
      <c r="Z29">
        <f>SUMIFS(Grid_GenerationQueue!V$5:V$550,Grid_GenerationQueue!$AJ$5:$AJ$550,$B29,Grid_GenerationQueue!$AK$5:$AK$550,$C29,Grid_GenerationQueue!$AW$5:$AW$550,$Y$3)+SUMIFS(Grid_GenerationQueue!V$5:V$550,Grid_GenerationQueue!$AM$5:$AM$550,$B29,Grid_GenerationQueue!$AN$5:$AN$550,$C29,Grid_GenerationQueue!$AW$5:$AW$550,$Y$3)</f>
        <v>0</v>
      </c>
      <c r="AA29">
        <f>SUMIFS(Grid_GenerationQueue!W$5:W$550,Grid_GenerationQueue!$AJ$5:$AJ$550,$B29,Grid_GenerationQueue!$AK$5:$AK$550,$C29,Grid_GenerationQueue!$AW$5:$AW$550,$Y$3)+SUMIFS(Grid_GenerationQueue!W$5:W$550,Grid_GenerationQueue!$AM$5:$AM$550,$B29,Grid_GenerationQueue!$AN$5:$AN$550,$C29,Grid_GenerationQueue!$AW$5:$AW$550,$Y$3)</f>
        <v>0</v>
      </c>
      <c r="AB29">
        <f>SUMIFS(Grid_GenerationQueue!X$5:X$550,Grid_GenerationQueue!$AJ$5:$AJ$550,$B29,Grid_GenerationQueue!$AK$5:$AK$550,$C29,Grid_GenerationQueue!$AW$5:$AW$550,$Y$3)+SUMIFS(Grid_GenerationQueue!X$5:X$550,Grid_GenerationQueue!$AM$5:$AM$550,$B29,Grid_GenerationQueue!$AN$5:$AN$550,$C29,Grid_GenerationQueue!$AW$5:$AW$550,$Y$3)</f>
        <v>0</v>
      </c>
      <c r="AC29">
        <f>SUMIFS(Grid_GenerationQueue!Y$5:Y$550,Grid_GenerationQueue!$AJ$5:$AJ$550,$B29,Grid_GenerationQueue!$AK$5:$AK$550,$C29,Grid_GenerationQueue!$AW$5:$AW$550,$Y$3)+SUMIFS(Grid_GenerationQueue!Y$5:Y$550,Grid_GenerationQueue!$AM$5:$AM$550,$B29,Grid_GenerationQueue!$AN$5:$AN$550,$C29,Grid_GenerationQueue!$AW$5:$AW$550,$Y$3)</f>
        <v>0</v>
      </c>
      <c r="AD29">
        <f>SUMIFS(Grid_GenerationQueue!Z$5:Z$550,Grid_GenerationQueue!$AJ$5:$AJ$550,$B29,Grid_GenerationQueue!$AK$5:$AK$550,$C29,Grid_GenerationQueue!$AW$5:$AW$550,$Y$3)+SUMIFS(Grid_GenerationQueue!Z$5:Z$550,Grid_GenerationQueue!$AM$5:$AM$550,$B29,Grid_GenerationQueue!$AN$5:$AN$550,$C29,Grid_GenerationQueue!$AW$5:$AW$550,$Y$3)</f>
        <v>400</v>
      </c>
      <c r="AE29">
        <f>SUMIFS(Grid_GenerationQueue!AA$5:AA$550,Grid_GenerationQueue!$AJ$5:$AJ$550,$B29,Grid_GenerationQueue!$AK$5:$AK$550,$C29,Grid_GenerationQueue!$AW$5:$AW$550,$Y$3)+SUMIFS(Grid_GenerationQueue!AA$5:AA$550,Grid_GenerationQueue!$AM$5:$AM$550,$B29,Grid_GenerationQueue!$AN$5:$AN$550,$C29,Grid_GenerationQueue!$AW$5:$AW$550,$Y$3)</f>
        <v>200</v>
      </c>
      <c r="AF29">
        <f>SUMIFS(Grid_GenerationQueue!AB$5:AB$550,Grid_GenerationQueue!$AJ$5:$AJ$550,$B29,Grid_GenerationQueue!$AK$5:$AK$550,$C29,Grid_GenerationQueue!$AW$5:$AW$550,$Y$3)+SUMIFS(Grid_GenerationQueue!AB$5:AB$550,Grid_GenerationQueue!$AM$5:$AM$550,$B29,Grid_GenerationQueue!$AN$5:$AN$550,$C29,Grid_GenerationQueue!$AW$5:$AW$550,$Y$3)</f>
        <v>200</v>
      </c>
      <c r="AG29">
        <f>SUMIFS(Grid_GenerationQueue!AC$5:AC$550,Grid_GenerationQueue!$AJ$5:$AJ$550,$B29,Grid_GenerationQueue!$AK$5:$AK$550,$C29,Grid_GenerationQueue!$AW$5:$AW$550,$Y$3)+SUMIFS(Grid_GenerationQueue!AC$5:AC$550,Grid_GenerationQueue!$AM$5:$AM$550,$B29,Grid_GenerationQueue!$AN$5:$AN$550,$C29,Grid_GenerationQueue!$AW$5:$AW$550,$Y$3)</f>
        <v>0</v>
      </c>
      <c r="AH29">
        <f>SUMIFS(Grid_GenerationQueue!AD$5:AD$550,Grid_GenerationQueue!$AJ$5:$AJ$550,$B29,Grid_GenerationQueue!$AK$5:$AK$550,$C29,Grid_GenerationQueue!$AW$5:$AW$550,$Y$3)+SUMIFS(Grid_GenerationQueue!AD$5:AD$550,Grid_GenerationQueue!$AM$5:$AM$550,$B29,Grid_GenerationQueue!$AN$5:$AN$550,$C29,Grid_GenerationQueue!$AW$5:$AW$550,$Y$3)</f>
        <v>0</v>
      </c>
      <c r="AJ29">
        <f>X29+SUMIFS(Grid_GenerationQueue!T$5:T$550,Grid_GenerationQueue!$AJ$5:$AJ$550,$B29,Grid_GenerationQueue!$AK$5:$AK$550,$C29,Grid_GenerationQueue!$AW$5:$AW$550,"&lt;&gt;"&amp;$Y$3,Grid_GenerationQueue!$AU$5:$AU$550,$AK$3)+SUMIFS(Grid_GenerationQueue!T$5:T$550,Grid_GenerationQueue!$AM$5:$AM$550,$B29,Grid_GenerationQueue!$AN$5:$AN$550,$C29,Grid_GenerationQueue!$AW$5:$AW$550,"&lt;&gt;"&amp;$Y$3,Grid_GenerationQueue!$AU$5:$AU$550,$AK$3)</f>
        <v>250</v>
      </c>
      <c r="AK29">
        <f>Y29+SUMIFS(Grid_GenerationQueue!U$5:U$550,Grid_GenerationQueue!$AJ$5:$AJ$550,$B29,Grid_GenerationQueue!$AK$5:$AK$550,$C29,Grid_GenerationQueue!$AW$5:$AW$550,"&lt;&gt;"&amp;$Y$3,Grid_GenerationQueue!$AU$5:$AU$550,$AK$3)+SUMIFS(Grid_GenerationQueue!U$5:U$550,Grid_GenerationQueue!$AM$5:$AM$550,$B29,Grid_GenerationQueue!$AN$5:$AN$550,$C29,Grid_GenerationQueue!$AW$5:$AW$550,"&lt;&gt;"&amp;$Y$3,Grid_GenerationQueue!$AU$5:$AU$550,$AK$3)</f>
        <v>0</v>
      </c>
      <c r="AL29">
        <f>Z29+SUMIFS(Grid_GenerationQueue!V$5:V$550,Grid_GenerationQueue!$AJ$5:$AJ$550,$B29,Grid_GenerationQueue!$AK$5:$AK$550,$C29,Grid_GenerationQueue!$AW$5:$AW$550,"&lt;&gt;"&amp;$Y$3,Grid_GenerationQueue!$AU$5:$AU$550,$AK$3)+SUMIFS(Grid_GenerationQueue!V$5:V$550,Grid_GenerationQueue!$AM$5:$AM$550,$B29,Grid_GenerationQueue!$AN$5:$AN$550,$C29,Grid_GenerationQueue!$AW$5:$AW$550,"&lt;&gt;"&amp;$Y$3,Grid_GenerationQueue!$AU$5:$AU$550,$AK$3)</f>
        <v>0</v>
      </c>
      <c r="AM29">
        <f>AA29+SUMIFS(Grid_GenerationQueue!W$5:W$550,Grid_GenerationQueue!$AJ$5:$AJ$550,$B29,Grid_GenerationQueue!$AK$5:$AK$550,$C29,Grid_GenerationQueue!$AW$5:$AW$550,"&lt;&gt;"&amp;$Y$3,Grid_GenerationQueue!$AU$5:$AU$550,$AK$3)+SUMIFS(Grid_GenerationQueue!W$5:W$550,Grid_GenerationQueue!$AM$5:$AM$550,$B29,Grid_GenerationQueue!$AN$5:$AN$550,$C29,Grid_GenerationQueue!$AW$5:$AW$550,"&lt;&gt;"&amp;$Y$3,Grid_GenerationQueue!$AU$5:$AU$550,$AK$3)</f>
        <v>0</v>
      </c>
      <c r="AN29">
        <f>AB29+SUMIFS(Grid_GenerationQueue!X$5:X$550,Grid_GenerationQueue!$AJ$5:$AJ$550,$B29,Grid_GenerationQueue!$AK$5:$AK$550,$C29,Grid_GenerationQueue!$AW$5:$AW$550,"&lt;&gt;"&amp;$Y$3,Grid_GenerationQueue!$AU$5:$AU$550,$AK$3)+SUMIFS(Grid_GenerationQueue!X$5:X$550,Grid_GenerationQueue!$AM$5:$AM$550,$B29,Grid_GenerationQueue!$AN$5:$AN$550,$C29,Grid_GenerationQueue!$AW$5:$AW$550,"&lt;&gt;"&amp;$Y$3,Grid_GenerationQueue!$AU$5:$AU$550,$AK$3)</f>
        <v>0</v>
      </c>
      <c r="AO29">
        <f>AC29+SUMIFS(Grid_GenerationQueue!Y$5:Y$550,Grid_GenerationQueue!$AJ$5:$AJ$550,$B29,Grid_GenerationQueue!$AK$5:$AK$550,$C29,Grid_GenerationQueue!$AW$5:$AW$550,"&lt;&gt;"&amp;$Y$3,Grid_GenerationQueue!$AU$5:$AU$550,$AK$3)+SUMIFS(Grid_GenerationQueue!Y$5:Y$550,Grid_GenerationQueue!$AM$5:$AM$550,$B29,Grid_GenerationQueue!$AN$5:$AN$550,$C29,Grid_GenerationQueue!$AW$5:$AW$550,"&lt;&gt;"&amp;$Y$3,Grid_GenerationQueue!$AU$5:$AU$550,$AK$3)</f>
        <v>0</v>
      </c>
      <c r="AP29">
        <f>AD29+SUMIFS(Grid_GenerationQueue!Z$5:Z$550,Grid_GenerationQueue!$AJ$5:$AJ$550,$B29,Grid_GenerationQueue!$AK$5:$AK$550,$C29,Grid_GenerationQueue!$AW$5:$AW$550,"&lt;&gt;"&amp;$Y$3,Grid_GenerationQueue!$AU$5:$AU$550,$AK$3)+SUMIFS(Grid_GenerationQueue!Z$5:Z$550,Grid_GenerationQueue!$AM$5:$AM$550,$B29,Grid_GenerationQueue!$AN$5:$AN$550,$C29,Grid_GenerationQueue!$AW$5:$AW$550,"&lt;&gt;"&amp;$Y$3,Grid_GenerationQueue!$AU$5:$AU$550,$AK$3)</f>
        <v>400</v>
      </c>
      <c r="AQ29">
        <f>AE29+SUMIFS(Grid_GenerationQueue!AA$5:AA$550,Grid_GenerationQueue!$AJ$5:$AJ$550,$B29,Grid_GenerationQueue!$AK$5:$AK$550,$C29,Grid_GenerationQueue!$AW$5:$AW$550,"&lt;&gt;"&amp;$Y$3,Grid_GenerationQueue!$AU$5:$AU$550,$AK$3)+SUMIFS(Grid_GenerationQueue!AA$5:AA$550,Grid_GenerationQueue!$AM$5:$AM$550,$B29,Grid_GenerationQueue!$AN$5:$AN$550,$C29,Grid_GenerationQueue!$AW$5:$AW$550,"&lt;&gt;"&amp;$Y$3,Grid_GenerationQueue!$AU$5:$AU$550,$AK$3)</f>
        <v>200</v>
      </c>
      <c r="AR29">
        <f>AF29+SUMIFS(Grid_GenerationQueue!AB$5:AB$550,Grid_GenerationQueue!$AJ$5:$AJ$550,$B29,Grid_GenerationQueue!$AK$5:$AK$550,$C29,Grid_GenerationQueue!$AW$5:$AW$550,"&lt;&gt;"&amp;$Y$3,Grid_GenerationQueue!$AU$5:$AU$550,$AK$3)+SUMIFS(Grid_GenerationQueue!AB$5:AB$550,Grid_GenerationQueue!$AM$5:$AM$550,$B29,Grid_GenerationQueue!$AN$5:$AN$550,$C29,Grid_GenerationQueue!$AW$5:$AW$550,"&lt;&gt;"&amp;$Y$3,Grid_GenerationQueue!$AU$5:$AU$550,$AK$3)</f>
        <v>200</v>
      </c>
      <c r="AS29">
        <f>AG29+SUMIFS(Grid_GenerationQueue!AC$5:AC$550,Grid_GenerationQueue!$AJ$5:$AJ$550,$B29,Grid_GenerationQueue!$AK$5:$AK$550,$C29,Grid_GenerationQueue!$AW$5:$AW$550,"&lt;&gt;"&amp;$Y$3,Grid_GenerationQueue!$AU$5:$AU$550,$AK$3)+SUMIFS(Grid_GenerationQueue!AC$5:AC$550,Grid_GenerationQueue!$AM$5:$AM$550,$B29,Grid_GenerationQueue!$AN$5:$AN$550,$C29,Grid_GenerationQueue!$AW$5:$AW$550,"&lt;&gt;"&amp;$Y$3,Grid_GenerationQueue!$AU$5:$AU$550,$AK$3)</f>
        <v>0</v>
      </c>
      <c r="AT29">
        <f>AH29+SUMIFS(Grid_GenerationQueue!AD$5:AD$550,Grid_GenerationQueue!$AJ$5:$AJ$550,$B29,Grid_GenerationQueue!$AK$5:$AK$550,$C29,Grid_GenerationQueue!$AW$5:$AW$550,"&lt;&gt;"&amp;$Y$3,Grid_GenerationQueue!$AU$5:$AU$550,$AK$3)+SUMIFS(Grid_GenerationQueue!AD$5:AD$550,Grid_GenerationQueue!$AM$5:$AM$550,$B29,Grid_GenerationQueue!$AN$5:$AN$550,$C29,Grid_GenerationQueue!$AW$5:$AW$550,"&lt;&gt;"&amp;$Y$3,Grid_GenerationQueue!$AU$5:$AU$550,$AK$3)</f>
        <v>0</v>
      </c>
      <c r="AV29">
        <v>0</v>
      </c>
      <c r="AW29">
        <v>0</v>
      </c>
      <c r="AX29">
        <v>0</v>
      </c>
      <c r="AY29">
        <v>0</v>
      </c>
      <c r="AZ29">
        <v>0</v>
      </c>
      <c r="BB29">
        <f t="shared" si="33"/>
        <v>305</v>
      </c>
      <c r="BC29">
        <f t="shared" si="34"/>
        <v>0</v>
      </c>
      <c r="BD29">
        <f t="shared" si="35"/>
        <v>0</v>
      </c>
      <c r="BE29">
        <f t="shared" si="36"/>
        <v>0</v>
      </c>
      <c r="BF29">
        <f t="shared" si="37"/>
        <v>0</v>
      </c>
      <c r="BG29">
        <f t="shared" si="38"/>
        <v>0</v>
      </c>
      <c r="BH29">
        <f t="shared" si="39"/>
        <v>455</v>
      </c>
      <c r="BI29">
        <f t="shared" si="40"/>
        <v>200</v>
      </c>
      <c r="BJ29">
        <f t="shared" si="41"/>
        <v>255</v>
      </c>
      <c r="BK29">
        <f t="shared" si="42"/>
        <v>0</v>
      </c>
      <c r="BL29">
        <f t="shared" si="43"/>
        <v>0</v>
      </c>
      <c r="BN29">
        <f t="shared" si="11"/>
        <v>250</v>
      </c>
      <c r="BO29">
        <f t="shared" si="12"/>
        <v>0</v>
      </c>
      <c r="BP29">
        <f t="shared" si="13"/>
        <v>0</v>
      </c>
      <c r="BQ29">
        <f t="shared" si="14"/>
        <v>0</v>
      </c>
      <c r="BR29">
        <f t="shared" si="15"/>
        <v>0</v>
      </c>
      <c r="BS29">
        <f t="shared" si="16"/>
        <v>0</v>
      </c>
      <c r="BT29">
        <f t="shared" si="17"/>
        <v>400</v>
      </c>
      <c r="BU29">
        <f t="shared" si="18"/>
        <v>200</v>
      </c>
      <c r="BV29">
        <f t="shared" si="19"/>
        <v>200</v>
      </c>
      <c r="BW29">
        <f t="shared" si="20"/>
        <v>0</v>
      </c>
      <c r="BX29">
        <f t="shared" si="21"/>
        <v>0</v>
      </c>
      <c r="BZ29">
        <f t="shared" si="22"/>
        <v>250</v>
      </c>
      <c r="CA29">
        <f t="shared" si="23"/>
        <v>0</v>
      </c>
      <c r="CB29">
        <f t="shared" si="24"/>
        <v>0</v>
      </c>
      <c r="CC29">
        <f t="shared" si="25"/>
        <v>0</v>
      </c>
      <c r="CD29">
        <f t="shared" si="26"/>
        <v>0</v>
      </c>
      <c r="CE29">
        <f t="shared" si="27"/>
        <v>0</v>
      </c>
      <c r="CF29">
        <f t="shared" si="28"/>
        <v>400</v>
      </c>
      <c r="CG29">
        <f t="shared" si="29"/>
        <v>200</v>
      </c>
      <c r="CH29">
        <f t="shared" si="30"/>
        <v>200</v>
      </c>
      <c r="CI29">
        <f t="shared" si="31"/>
        <v>0</v>
      </c>
      <c r="CJ29">
        <f t="shared" si="32"/>
        <v>0</v>
      </c>
    </row>
    <row r="30" spans="1:88" x14ac:dyDescent="0.35">
      <c r="A30" t="str">
        <f>Substation_Info!A30</f>
        <v xml:space="preserve">PG&amp;E East Kern Study Area </v>
      </c>
      <c r="B30" t="str">
        <f>Substation_Info!B30</f>
        <v>Caliente</v>
      </c>
      <c r="C30">
        <f>Substation_Info!C30</f>
        <v>230</v>
      </c>
      <c r="D30" t="str" cm="1">
        <f t="array" ref="D30">INDEX(Substation_Info!$AT$5:$BB$322,MATCH(1,($B30=Substation_Info!$B$5:$B$322)*($C30=Substation_Info!$C$5:$C$322),0),MATCH(D$4,Substation_Info!$AT$4:$BB$4,0))</f>
        <v>Southern_PGAE_Li_Battery</v>
      </c>
      <c r="E30" t="str" cm="1">
        <f t="array" ref="E30">INDEX(Substation_Info!$AT$5:$BB$322,MATCH(1,($B30=Substation_Info!$B$5:$B$322)*($C30=Substation_Info!$C$5:$C$322),0),MATCH(E$4,Substation_Info!$AT$4:$BB$4,0))</f>
        <v>Southern_PGAE_Solar</v>
      </c>
      <c r="F30" cm="1">
        <f t="array" ref="F30">INDEX(Substation_Info!$AT$5:$BB$322,MATCH(1,($B30=Substation_Info!$B$5:$B$322)*($C30=Substation_Info!$C$5:$C$322),0),MATCH(F$4,Substation_Info!$AT$4:$BB$4,0))</f>
        <v>0</v>
      </c>
      <c r="G30" t="str" cm="1">
        <f t="array" ref="G30">INDEX(Substation_Info!$AT$5:$BB$322,MATCH(1,($B30=Substation_Info!$B$5:$B$322)*($C30=Substation_Info!$C$5:$C$322),0),MATCH(G$4,Substation_Info!$AT$4:$BB$4,0))</f>
        <v>Kern_Greater_Carrizo_Wind</v>
      </c>
      <c r="H30" cm="1">
        <f t="array" ref="H30">INDEX(Substation_Info!$AT$5:$BB$322,MATCH(1,($B30=Substation_Info!$B$5:$B$322)*($C30=Substation_Info!$C$5:$C$322),0),MATCH(H$4,Substation_Info!$AT$4:$BB$4,0))</f>
        <v>0</v>
      </c>
      <c r="I30" cm="1">
        <f t="array" ref="I30">INDEX(Substation_Info!$AT$5:$BB$322,MATCH(1,($B30=Substation_Info!$B$5:$B$322)*($C30=Substation_Info!$C$5:$C$322),0),MATCH(I$4,Substation_Info!$AT$4:$BB$4,0))</f>
        <v>0</v>
      </c>
      <c r="J30" cm="1">
        <f t="array" ref="J30">INDEX(Substation_Info!$AT$5:$BB$322,MATCH(1,($B30=Substation_Info!$B$5:$B$322)*($C30=Substation_Info!$C$5:$C$322),0),MATCH(J$4,Substation_Info!$AT$4:$BB$4,0))</f>
        <v>0</v>
      </c>
      <c r="L30">
        <f>SUMIFS(Grid_GenerationQueue!T$5:T$550,Grid_GenerationQueue!$AJ$5:$AJ$550,$B30,Grid_GenerationQueue!$AK$5:$AK$550,$C30)+SUMIFS(Grid_GenerationQueue!T$5:T$550,Grid_GenerationQueue!$AM$5:$AM$550,$B30,Grid_GenerationQueue!$AN$5:$AN$550,$C30)</f>
        <v>453.68</v>
      </c>
      <c r="M30">
        <f>SUMIFS(Grid_GenerationQueue!U$5:U$550,Grid_GenerationQueue!$AJ$5:$AJ$550,$B30,Grid_GenerationQueue!$AK$5:$AK$550,$C30)+SUMIFS(Grid_GenerationQueue!U$5:U$550,Grid_GenerationQueue!$AM$5:$AM$550,$B30,Grid_GenerationQueue!$AN$5:$AN$550,$C30)</f>
        <v>210</v>
      </c>
      <c r="N30">
        <f>SUMIFS(Grid_GenerationQueue!V$5:V$550,Grid_GenerationQueue!$AJ$5:$AJ$550,$B30,Grid_GenerationQueue!$AK$5:$AK$550,$C30)+SUMIFS(Grid_GenerationQueue!V$5:V$550,Grid_GenerationQueue!$AM$5:$AM$550,$B30,Grid_GenerationQueue!$AN$5:$AN$550,$C30)</f>
        <v>210</v>
      </c>
      <c r="O30">
        <f>SUMIFS(Grid_GenerationQueue!W$5:W$550,Grid_GenerationQueue!$AJ$5:$AJ$550,$B30,Grid_GenerationQueue!$AK$5:$AK$550,$C30)+SUMIFS(Grid_GenerationQueue!W$5:W$550,Grid_GenerationQueue!$AM$5:$AM$550,$B30,Grid_GenerationQueue!$AN$5:$AN$550,$C30)</f>
        <v>0</v>
      </c>
      <c r="P30">
        <f>SUMIFS(Grid_GenerationQueue!X$5:X$550,Grid_GenerationQueue!$AJ$5:$AJ$550,$B30,Grid_GenerationQueue!$AK$5:$AK$550,$C30)+SUMIFS(Grid_GenerationQueue!X$5:X$550,Grid_GenerationQueue!$AM$5:$AM$550,$B30,Grid_GenerationQueue!$AN$5:$AN$550,$C30)</f>
        <v>0</v>
      </c>
      <c r="Q30">
        <f>SUMIFS(Grid_GenerationQueue!Y$5:Y$550,Grid_GenerationQueue!$AJ$5:$AJ$550,$B30,Grid_GenerationQueue!$AK$5:$AK$550,$C30)+SUMIFS(Grid_GenerationQueue!Y$5:Y$550,Grid_GenerationQueue!$AM$5:$AM$550,$B30,Grid_GenerationQueue!$AN$5:$AN$550,$C30)</f>
        <v>0</v>
      </c>
      <c r="R30">
        <f>SUMIFS(Grid_GenerationQueue!Z$5:Z$550,Grid_GenerationQueue!$AJ$5:$AJ$550,$B30,Grid_GenerationQueue!$AK$5:$AK$550,$C30)+SUMIFS(Grid_GenerationQueue!Z$5:Z$550,Grid_GenerationQueue!$AM$5:$AM$550,$B30,Grid_GenerationQueue!$AN$5:$AN$550,$C30)</f>
        <v>100.64</v>
      </c>
      <c r="S30">
        <f>SUMIFS(Grid_GenerationQueue!AA$5:AA$550,Grid_GenerationQueue!$AJ$5:$AJ$550,$B30,Grid_GenerationQueue!$AK$5:$AK$550,$C30)+SUMIFS(Grid_GenerationQueue!AA$5:AA$550,Grid_GenerationQueue!$AM$5:$AM$550,$B30,Grid_GenerationQueue!$AN$5:$AN$550,$C30)</f>
        <v>0</v>
      </c>
      <c r="T30">
        <f>SUMIFS(Grid_GenerationQueue!AB$5:AB$550,Grid_GenerationQueue!$AJ$5:$AJ$550,$B30,Grid_GenerationQueue!$AK$5:$AK$550,$C30)+SUMIFS(Grid_GenerationQueue!AB$5:AB$550,Grid_GenerationQueue!$AM$5:$AM$550,$B30,Grid_GenerationQueue!$AN$5:$AN$550,$C30)</f>
        <v>100.64</v>
      </c>
      <c r="U30">
        <f>SUMIFS(Grid_GenerationQueue!AC$5:AC$550,Grid_GenerationQueue!$AJ$5:$AJ$550,$B30,Grid_GenerationQueue!$AK$5:$AK$550,$C30)+SUMIFS(Grid_GenerationQueue!AC$5:AC$550,Grid_GenerationQueue!$AM$5:$AM$550,$B30,Grid_GenerationQueue!$AN$5:$AN$550,$C30)</f>
        <v>0</v>
      </c>
      <c r="V30">
        <f>SUMIFS(Grid_GenerationQueue!AD$5:AD$550,Grid_GenerationQueue!$AJ$5:$AJ$550,$B30,Grid_GenerationQueue!$AK$5:$AK$550,$C30)+SUMIFS(Grid_GenerationQueue!AD$5:AD$550,Grid_GenerationQueue!$AM$5:$AM$550,$B30,Grid_GenerationQueue!$AN$5:$AN$550,$C30)</f>
        <v>0</v>
      </c>
      <c r="X30">
        <f>SUMIFS(Grid_GenerationQueue!T$5:T$550,Grid_GenerationQueue!$AJ$5:$AJ$550,$B30,Grid_GenerationQueue!$AK$5:$AK$550,$C30,Grid_GenerationQueue!$AW$5:$AW$550,$Y$3)+SUMIFS(Grid_GenerationQueue!T$5:T$550,Grid_GenerationQueue!$AM$5:$AM$550,$B30,Grid_GenerationQueue!$AN$5:$AN$550,$C30,Grid_GenerationQueue!$AW$5:$AW$550,$Y$3)</f>
        <v>0</v>
      </c>
      <c r="Y30">
        <f>SUMIFS(Grid_GenerationQueue!U$5:U$550,Grid_GenerationQueue!$AJ$5:$AJ$550,$B30,Grid_GenerationQueue!$AK$5:$AK$550,$C30,Grid_GenerationQueue!$AW$5:$AW$550,$Y$3)+SUMIFS(Grid_GenerationQueue!U$5:U$550,Grid_GenerationQueue!$AM$5:$AM$550,$B30,Grid_GenerationQueue!$AN$5:$AN$550,$C30,Grid_GenerationQueue!$AW$5:$AW$550,$Y$3)</f>
        <v>0</v>
      </c>
      <c r="Z30">
        <f>SUMIFS(Grid_GenerationQueue!V$5:V$550,Grid_GenerationQueue!$AJ$5:$AJ$550,$B30,Grid_GenerationQueue!$AK$5:$AK$550,$C30,Grid_GenerationQueue!$AW$5:$AW$550,$Y$3)+SUMIFS(Grid_GenerationQueue!V$5:V$550,Grid_GenerationQueue!$AM$5:$AM$550,$B30,Grid_GenerationQueue!$AN$5:$AN$550,$C30,Grid_GenerationQueue!$AW$5:$AW$550,$Y$3)</f>
        <v>0</v>
      </c>
      <c r="AA30">
        <f>SUMIFS(Grid_GenerationQueue!W$5:W$550,Grid_GenerationQueue!$AJ$5:$AJ$550,$B30,Grid_GenerationQueue!$AK$5:$AK$550,$C30,Grid_GenerationQueue!$AW$5:$AW$550,$Y$3)+SUMIFS(Grid_GenerationQueue!W$5:W$550,Grid_GenerationQueue!$AM$5:$AM$550,$B30,Grid_GenerationQueue!$AN$5:$AN$550,$C30,Grid_GenerationQueue!$AW$5:$AW$550,$Y$3)</f>
        <v>0</v>
      </c>
      <c r="AB30">
        <f>SUMIFS(Grid_GenerationQueue!X$5:X$550,Grid_GenerationQueue!$AJ$5:$AJ$550,$B30,Grid_GenerationQueue!$AK$5:$AK$550,$C30,Grid_GenerationQueue!$AW$5:$AW$550,$Y$3)+SUMIFS(Grid_GenerationQueue!X$5:X$550,Grid_GenerationQueue!$AM$5:$AM$550,$B30,Grid_GenerationQueue!$AN$5:$AN$550,$C30,Grid_GenerationQueue!$AW$5:$AW$550,$Y$3)</f>
        <v>0</v>
      </c>
      <c r="AC30">
        <f>SUMIFS(Grid_GenerationQueue!Y$5:Y$550,Grid_GenerationQueue!$AJ$5:$AJ$550,$B30,Grid_GenerationQueue!$AK$5:$AK$550,$C30,Grid_GenerationQueue!$AW$5:$AW$550,$Y$3)+SUMIFS(Grid_GenerationQueue!Y$5:Y$550,Grid_GenerationQueue!$AM$5:$AM$550,$B30,Grid_GenerationQueue!$AN$5:$AN$550,$C30,Grid_GenerationQueue!$AW$5:$AW$550,$Y$3)</f>
        <v>0</v>
      </c>
      <c r="AD30">
        <f>SUMIFS(Grid_GenerationQueue!Z$5:Z$550,Grid_GenerationQueue!$AJ$5:$AJ$550,$B30,Grid_GenerationQueue!$AK$5:$AK$550,$C30,Grid_GenerationQueue!$AW$5:$AW$550,$Y$3)+SUMIFS(Grid_GenerationQueue!Z$5:Z$550,Grid_GenerationQueue!$AM$5:$AM$550,$B30,Grid_GenerationQueue!$AN$5:$AN$550,$C30,Grid_GenerationQueue!$AW$5:$AW$550,$Y$3)</f>
        <v>0</v>
      </c>
      <c r="AE30">
        <f>SUMIFS(Grid_GenerationQueue!AA$5:AA$550,Grid_GenerationQueue!$AJ$5:$AJ$550,$B30,Grid_GenerationQueue!$AK$5:$AK$550,$C30,Grid_GenerationQueue!$AW$5:$AW$550,$Y$3)+SUMIFS(Grid_GenerationQueue!AA$5:AA$550,Grid_GenerationQueue!$AM$5:$AM$550,$B30,Grid_GenerationQueue!$AN$5:$AN$550,$C30,Grid_GenerationQueue!$AW$5:$AW$550,$Y$3)</f>
        <v>0</v>
      </c>
      <c r="AF30">
        <f>SUMIFS(Grid_GenerationQueue!AB$5:AB$550,Grid_GenerationQueue!$AJ$5:$AJ$550,$B30,Grid_GenerationQueue!$AK$5:$AK$550,$C30,Grid_GenerationQueue!$AW$5:$AW$550,$Y$3)+SUMIFS(Grid_GenerationQueue!AB$5:AB$550,Grid_GenerationQueue!$AM$5:$AM$550,$B30,Grid_GenerationQueue!$AN$5:$AN$550,$C30,Grid_GenerationQueue!$AW$5:$AW$550,$Y$3)</f>
        <v>0</v>
      </c>
      <c r="AG30">
        <f>SUMIFS(Grid_GenerationQueue!AC$5:AC$550,Grid_GenerationQueue!$AJ$5:$AJ$550,$B30,Grid_GenerationQueue!$AK$5:$AK$550,$C30,Grid_GenerationQueue!$AW$5:$AW$550,$Y$3)+SUMIFS(Grid_GenerationQueue!AC$5:AC$550,Grid_GenerationQueue!$AM$5:$AM$550,$B30,Grid_GenerationQueue!$AN$5:$AN$550,$C30,Grid_GenerationQueue!$AW$5:$AW$550,$Y$3)</f>
        <v>0</v>
      </c>
      <c r="AH30">
        <f>SUMIFS(Grid_GenerationQueue!AD$5:AD$550,Grid_GenerationQueue!$AJ$5:$AJ$550,$B30,Grid_GenerationQueue!$AK$5:$AK$550,$C30,Grid_GenerationQueue!$AW$5:$AW$550,$Y$3)+SUMIFS(Grid_GenerationQueue!AD$5:AD$550,Grid_GenerationQueue!$AM$5:$AM$550,$B30,Grid_GenerationQueue!$AN$5:$AN$550,$C30,Grid_GenerationQueue!$AW$5:$AW$550,$Y$3)</f>
        <v>0</v>
      </c>
      <c r="AJ30">
        <f>X30+SUMIFS(Grid_GenerationQueue!T$5:T$550,Grid_GenerationQueue!$AJ$5:$AJ$550,$B30,Grid_GenerationQueue!$AK$5:$AK$550,$C30,Grid_GenerationQueue!$AW$5:$AW$550,"&lt;&gt;"&amp;$Y$3,Grid_GenerationQueue!$AU$5:$AU$550,$AK$3)+SUMIFS(Grid_GenerationQueue!T$5:T$550,Grid_GenerationQueue!$AM$5:$AM$550,$B30,Grid_GenerationQueue!$AN$5:$AN$550,$C30,Grid_GenerationQueue!$AW$5:$AW$550,"&lt;&gt;"&amp;$Y$3,Grid_GenerationQueue!$AU$5:$AU$550,$AK$3)</f>
        <v>53.68</v>
      </c>
      <c r="AK30">
        <f>Y30+SUMIFS(Grid_GenerationQueue!U$5:U$550,Grid_GenerationQueue!$AJ$5:$AJ$550,$B30,Grid_GenerationQueue!$AK$5:$AK$550,$C30,Grid_GenerationQueue!$AW$5:$AW$550,"&lt;&gt;"&amp;$Y$3,Grid_GenerationQueue!$AU$5:$AU$550,$AK$3)+SUMIFS(Grid_GenerationQueue!U$5:U$550,Grid_GenerationQueue!$AM$5:$AM$550,$B30,Grid_GenerationQueue!$AN$5:$AN$550,$C30,Grid_GenerationQueue!$AW$5:$AW$550,"&lt;&gt;"&amp;$Y$3,Grid_GenerationQueue!$AU$5:$AU$550,$AK$3)</f>
        <v>210</v>
      </c>
      <c r="AL30">
        <f>Z30+SUMIFS(Grid_GenerationQueue!V$5:V$550,Grid_GenerationQueue!$AJ$5:$AJ$550,$B30,Grid_GenerationQueue!$AK$5:$AK$550,$C30,Grid_GenerationQueue!$AW$5:$AW$550,"&lt;&gt;"&amp;$Y$3,Grid_GenerationQueue!$AU$5:$AU$550,$AK$3)+SUMIFS(Grid_GenerationQueue!V$5:V$550,Grid_GenerationQueue!$AM$5:$AM$550,$B30,Grid_GenerationQueue!$AN$5:$AN$550,$C30,Grid_GenerationQueue!$AW$5:$AW$550,"&lt;&gt;"&amp;$Y$3,Grid_GenerationQueue!$AU$5:$AU$550,$AK$3)</f>
        <v>210</v>
      </c>
      <c r="AM30">
        <f>AA30+SUMIFS(Grid_GenerationQueue!W$5:W$550,Grid_GenerationQueue!$AJ$5:$AJ$550,$B30,Grid_GenerationQueue!$AK$5:$AK$550,$C30,Grid_GenerationQueue!$AW$5:$AW$550,"&lt;&gt;"&amp;$Y$3,Grid_GenerationQueue!$AU$5:$AU$550,$AK$3)+SUMIFS(Grid_GenerationQueue!W$5:W$550,Grid_GenerationQueue!$AM$5:$AM$550,$B30,Grid_GenerationQueue!$AN$5:$AN$550,$C30,Grid_GenerationQueue!$AW$5:$AW$550,"&lt;&gt;"&amp;$Y$3,Grid_GenerationQueue!$AU$5:$AU$550,$AK$3)</f>
        <v>0</v>
      </c>
      <c r="AN30">
        <f>AB30+SUMIFS(Grid_GenerationQueue!X$5:X$550,Grid_GenerationQueue!$AJ$5:$AJ$550,$B30,Grid_GenerationQueue!$AK$5:$AK$550,$C30,Grid_GenerationQueue!$AW$5:$AW$550,"&lt;&gt;"&amp;$Y$3,Grid_GenerationQueue!$AU$5:$AU$550,$AK$3)+SUMIFS(Grid_GenerationQueue!X$5:X$550,Grid_GenerationQueue!$AM$5:$AM$550,$B30,Grid_GenerationQueue!$AN$5:$AN$550,$C30,Grid_GenerationQueue!$AW$5:$AW$550,"&lt;&gt;"&amp;$Y$3,Grid_GenerationQueue!$AU$5:$AU$550,$AK$3)</f>
        <v>0</v>
      </c>
      <c r="AO30">
        <f>AC30+SUMIFS(Grid_GenerationQueue!Y$5:Y$550,Grid_GenerationQueue!$AJ$5:$AJ$550,$B30,Grid_GenerationQueue!$AK$5:$AK$550,$C30,Grid_GenerationQueue!$AW$5:$AW$550,"&lt;&gt;"&amp;$Y$3,Grid_GenerationQueue!$AU$5:$AU$550,$AK$3)+SUMIFS(Grid_GenerationQueue!Y$5:Y$550,Grid_GenerationQueue!$AM$5:$AM$550,$B30,Grid_GenerationQueue!$AN$5:$AN$550,$C30,Grid_GenerationQueue!$AW$5:$AW$550,"&lt;&gt;"&amp;$Y$3,Grid_GenerationQueue!$AU$5:$AU$550,$AK$3)</f>
        <v>0</v>
      </c>
      <c r="AP30">
        <f>AD30+SUMIFS(Grid_GenerationQueue!Z$5:Z$550,Grid_GenerationQueue!$AJ$5:$AJ$550,$B30,Grid_GenerationQueue!$AK$5:$AK$550,$C30,Grid_GenerationQueue!$AW$5:$AW$550,"&lt;&gt;"&amp;$Y$3,Grid_GenerationQueue!$AU$5:$AU$550,$AK$3)+SUMIFS(Grid_GenerationQueue!Z$5:Z$550,Grid_GenerationQueue!$AM$5:$AM$550,$B30,Grid_GenerationQueue!$AN$5:$AN$550,$C30,Grid_GenerationQueue!$AW$5:$AW$550,"&lt;&gt;"&amp;$Y$3,Grid_GenerationQueue!$AU$5:$AU$550,$AK$3)</f>
        <v>100.64</v>
      </c>
      <c r="AQ30">
        <f>AE30+SUMIFS(Grid_GenerationQueue!AA$5:AA$550,Grid_GenerationQueue!$AJ$5:$AJ$550,$B30,Grid_GenerationQueue!$AK$5:$AK$550,$C30,Grid_GenerationQueue!$AW$5:$AW$550,"&lt;&gt;"&amp;$Y$3,Grid_GenerationQueue!$AU$5:$AU$550,$AK$3)+SUMIFS(Grid_GenerationQueue!AA$5:AA$550,Grid_GenerationQueue!$AM$5:$AM$550,$B30,Grid_GenerationQueue!$AN$5:$AN$550,$C30,Grid_GenerationQueue!$AW$5:$AW$550,"&lt;&gt;"&amp;$Y$3,Grid_GenerationQueue!$AU$5:$AU$550,$AK$3)</f>
        <v>0</v>
      </c>
      <c r="AR30">
        <f>AF30+SUMIFS(Grid_GenerationQueue!AB$5:AB$550,Grid_GenerationQueue!$AJ$5:$AJ$550,$B30,Grid_GenerationQueue!$AK$5:$AK$550,$C30,Grid_GenerationQueue!$AW$5:$AW$550,"&lt;&gt;"&amp;$Y$3,Grid_GenerationQueue!$AU$5:$AU$550,$AK$3)+SUMIFS(Grid_GenerationQueue!AB$5:AB$550,Grid_GenerationQueue!$AM$5:$AM$550,$B30,Grid_GenerationQueue!$AN$5:$AN$550,$C30,Grid_GenerationQueue!$AW$5:$AW$550,"&lt;&gt;"&amp;$Y$3,Grid_GenerationQueue!$AU$5:$AU$550,$AK$3)</f>
        <v>100.64</v>
      </c>
      <c r="AS30">
        <f>AG30+SUMIFS(Grid_GenerationQueue!AC$5:AC$550,Grid_GenerationQueue!$AJ$5:$AJ$550,$B30,Grid_GenerationQueue!$AK$5:$AK$550,$C30,Grid_GenerationQueue!$AW$5:$AW$550,"&lt;&gt;"&amp;$Y$3,Grid_GenerationQueue!$AU$5:$AU$550,$AK$3)+SUMIFS(Grid_GenerationQueue!AC$5:AC$550,Grid_GenerationQueue!$AM$5:$AM$550,$B30,Grid_GenerationQueue!$AN$5:$AN$550,$C30,Grid_GenerationQueue!$AW$5:$AW$550,"&lt;&gt;"&amp;$Y$3,Grid_GenerationQueue!$AU$5:$AU$550,$AK$3)</f>
        <v>0</v>
      </c>
      <c r="AT30">
        <f>AH30+SUMIFS(Grid_GenerationQueue!AD$5:AD$550,Grid_GenerationQueue!$AJ$5:$AJ$550,$B30,Grid_GenerationQueue!$AK$5:$AK$550,$C30,Grid_GenerationQueue!$AW$5:$AW$550,"&lt;&gt;"&amp;$Y$3,Grid_GenerationQueue!$AU$5:$AU$550,$AK$3)+SUMIFS(Grid_GenerationQueue!AD$5:AD$550,Grid_GenerationQueue!$AM$5:$AM$550,$B30,Grid_GenerationQueue!$AN$5:$AN$550,$C30,Grid_GenerationQueue!$AW$5:$AW$550,"&lt;&gt;"&amp;$Y$3,Grid_GenerationQueue!$AU$5:$AU$550,$AK$3)</f>
        <v>0</v>
      </c>
      <c r="AV30">
        <v>0</v>
      </c>
      <c r="AW30">
        <v>0</v>
      </c>
      <c r="AX30">
        <v>0</v>
      </c>
      <c r="AY30">
        <v>0</v>
      </c>
      <c r="AZ30">
        <v>0</v>
      </c>
      <c r="BB30">
        <f t="shared" si="33"/>
        <v>453.68</v>
      </c>
      <c r="BC30">
        <f t="shared" si="34"/>
        <v>210</v>
      </c>
      <c r="BD30">
        <f t="shared" si="35"/>
        <v>210</v>
      </c>
      <c r="BE30">
        <f t="shared" si="36"/>
        <v>0</v>
      </c>
      <c r="BF30">
        <f t="shared" si="37"/>
        <v>0</v>
      </c>
      <c r="BG30">
        <f t="shared" si="38"/>
        <v>0</v>
      </c>
      <c r="BH30">
        <f t="shared" si="39"/>
        <v>100.64</v>
      </c>
      <c r="BI30">
        <f t="shared" si="40"/>
        <v>0</v>
      </c>
      <c r="BJ30">
        <f t="shared" si="41"/>
        <v>100.64</v>
      </c>
      <c r="BK30">
        <f t="shared" si="42"/>
        <v>0</v>
      </c>
      <c r="BL30">
        <f t="shared" si="43"/>
        <v>0</v>
      </c>
      <c r="BN30">
        <f t="shared" si="11"/>
        <v>0</v>
      </c>
      <c r="BO30">
        <f t="shared" si="12"/>
        <v>0</v>
      </c>
      <c r="BP30">
        <f t="shared" si="13"/>
        <v>0</v>
      </c>
      <c r="BQ30">
        <f t="shared" si="14"/>
        <v>0</v>
      </c>
      <c r="BR30">
        <f t="shared" si="15"/>
        <v>0</v>
      </c>
      <c r="BS30">
        <f t="shared" si="16"/>
        <v>0</v>
      </c>
      <c r="BT30">
        <f t="shared" si="17"/>
        <v>0</v>
      </c>
      <c r="BU30">
        <f t="shared" si="18"/>
        <v>0</v>
      </c>
      <c r="BV30">
        <f t="shared" si="19"/>
        <v>0</v>
      </c>
      <c r="BW30">
        <f t="shared" si="20"/>
        <v>0</v>
      </c>
      <c r="BX30">
        <f t="shared" si="21"/>
        <v>0</v>
      </c>
      <c r="BZ30">
        <f t="shared" si="22"/>
        <v>53.68</v>
      </c>
      <c r="CA30">
        <f t="shared" si="23"/>
        <v>210</v>
      </c>
      <c r="CB30">
        <f t="shared" si="24"/>
        <v>210</v>
      </c>
      <c r="CC30">
        <f t="shared" si="25"/>
        <v>0</v>
      </c>
      <c r="CD30">
        <f t="shared" si="26"/>
        <v>0</v>
      </c>
      <c r="CE30">
        <f t="shared" si="27"/>
        <v>0</v>
      </c>
      <c r="CF30">
        <f t="shared" si="28"/>
        <v>100.64</v>
      </c>
      <c r="CG30">
        <f t="shared" si="29"/>
        <v>0</v>
      </c>
      <c r="CH30">
        <f t="shared" si="30"/>
        <v>100.64</v>
      </c>
      <c r="CI30">
        <f t="shared" si="31"/>
        <v>0</v>
      </c>
      <c r="CJ30">
        <f t="shared" si="32"/>
        <v>0</v>
      </c>
    </row>
    <row r="31" spans="1:88" x14ac:dyDescent="0.35">
      <c r="A31" t="str">
        <f>Substation_Info!A31</f>
        <v xml:space="preserve">PG&amp;E East Kern Study Area </v>
      </c>
      <c r="B31" t="str">
        <f>Substation_Info!B31</f>
        <v>California Water</v>
      </c>
      <c r="C31">
        <f>Substation_Info!C31</f>
        <v>115</v>
      </c>
      <c r="D31" t="str" cm="1">
        <f t="array" ref="D31">INDEX(Substation_Info!$AT$5:$BB$322,MATCH(1,($B31=Substation_Info!$B$5:$B$322)*($C31=Substation_Info!$C$5:$C$322),0),MATCH(D$4,Substation_Info!$AT$4:$BB$4,0))</f>
        <v>Southern_PGAE_Li_Battery</v>
      </c>
      <c r="E31" t="str" cm="1">
        <f t="array" ref="E31">INDEX(Substation_Info!$AT$5:$BB$322,MATCH(1,($B31=Substation_Info!$B$5:$B$322)*($C31=Substation_Info!$C$5:$C$322),0),MATCH(E$4,Substation_Info!$AT$4:$BB$4,0))</f>
        <v>Southern_PGAE_Solar</v>
      </c>
      <c r="F31" cm="1">
        <f t="array" ref="F31">INDEX(Substation_Info!$AT$5:$BB$322,MATCH(1,($B31=Substation_Info!$B$5:$B$322)*($C31=Substation_Info!$C$5:$C$322),0),MATCH(F$4,Substation_Info!$AT$4:$BB$4,0))</f>
        <v>0</v>
      </c>
      <c r="G31" cm="1">
        <f t="array" ref="G31">INDEX(Substation_Info!$AT$5:$BB$322,MATCH(1,($B31=Substation_Info!$B$5:$B$322)*($C31=Substation_Info!$C$5:$C$322),0),MATCH(G$4,Substation_Info!$AT$4:$BB$4,0))</f>
        <v>0</v>
      </c>
      <c r="H31" cm="1">
        <f t="array" ref="H31">INDEX(Substation_Info!$AT$5:$BB$322,MATCH(1,($B31=Substation_Info!$B$5:$B$322)*($C31=Substation_Info!$C$5:$C$322),0),MATCH(H$4,Substation_Info!$AT$4:$BB$4,0))</f>
        <v>0</v>
      </c>
      <c r="I31" cm="1">
        <f t="array" ref="I31">INDEX(Substation_Info!$AT$5:$BB$322,MATCH(1,($B31=Substation_Info!$B$5:$B$322)*($C31=Substation_Info!$C$5:$C$322),0),MATCH(I$4,Substation_Info!$AT$4:$BB$4,0))</f>
        <v>0</v>
      </c>
      <c r="J31" cm="1">
        <f t="array" ref="J31">INDEX(Substation_Info!$AT$5:$BB$322,MATCH(1,($B31=Substation_Info!$B$5:$B$322)*($C31=Substation_Info!$C$5:$C$322),0),MATCH(J$4,Substation_Info!$AT$4:$BB$4,0))</f>
        <v>0</v>
      </c>
      <c r="L31">
        <f>SUMIFS(Grid_GenerationQueue!T$5:T$550,Grid_GenerationQueue!$AJ$5:$AJ$550,$B31,Grid_GenerationQueue!$AK$5:$AK$550,$C31)+SUMIFS(Grid_GenerationQueue!T$5:T$550,Grid_GenerationQueue!$AM$5:$AM$550,$B31,Grid_GenerationQueue!$AN$5:$AN$550,$C31)</f>
        <v>0</v>
      </c>
      <c r="M31">
        <f>SUMIFS(Grid_GenerationQueue!U$5:U$550,Grid_GenerationQueue!$AJ$5:$AJ$550,$B31,Grid_GenerationQueue!$AK$5:$AK$550,$C31)+SUMIFS(Grid_GenerationQueue!U$5:U$550,Grid_GenerationQueue!$AM$5:$AM$550,$B31,Grid_GenerationQueue!$AN$5:$AN$550,$C31)</f>
        <v>0</v>
      </c>
      <c r="N31">
        <f>SUMIFS(Grid_GenerationQueue!V$5:V$550,Grid_GenerationQueue!$AJ$5:$AJ$550,$B31,Grid_GenerationQueue!$AK$5:$AK$550,$C31)+SUMIFS(Grid_GenerationQueue!V$5:V$550,Grid_GenerationQueue!$AM$5:$AM$550,$B31,Grid_GenerationQueue!$AN$5:$AN$550,$C31)</f>
        <v>0</v>
      </c>
      <c r="O31">
        <f>SUMIFS(Grid_GenerationQueue!W$5:W$550,Grid_GenerationQueue!$AJ$5:$AJ$550,$B31,Grid_GenerationQueue!$AK$5:$AK$550,$C31)+SUMIFS(Grid_GenerationQueue!W$5:W$550,Grid_GenerationQueue!$AM$5:$AM$550,$B31,Grid_GenerationQueue!$AN$5:$AN$550,$C31)</f>
        <v>0</v>
      </c>
      <c r="P31">
        <f>SUMIFS(Grid_GenerationQueue!X$5:X$550,Grid_GenerationQueue!$AJ$5:$AJ$550,$B31,Grid_GenerationQueue!$AK$5:$AK$550,$C31)+SUMIFS(Grid_GenerationQueue!X$5:X$550,Grid_GenerationQueue!$AM$5:$AM$550,$B31,Grid_GenerationQueue!$AN$5:$AN$550,$C31)</f>
        <v>0</v>
      </c>
      <c r="Q31">
        <f>SUMIFS(Grid_GenerationQueue!Y$5:Y$550,Grid_GenerationQueue!$AJ$5:$AJ$550,$B31,Grid_GenerationQueue!$AK$5:$AK$550,$C31)+SUMIFS(Grid_GenerationQueue!Y$5:Y$550,Grid_GenerationQueue!$AM$5:$AM$550,$B31,Grid_GenerationQueue!$AN$5:$AN$550,$C31)</f>
        <v>0</v>
      </c>
      <c r="R31">
        <f>SUMIFS(Grid_GenerationQueue!Z$5:Z$550,Grid_GenerationQueue!$AJ$5:$AJ$550,$B31,Grid_GenerationQueue!$AK$5:$AK$550,$C31)+SUMIFS(Grid_GenerationQueue!Z$5:Z$550,Grid_GenerationQueue!$AM$5:$AM$550,$B31,Grid_GenerationQueue!$AN$5:$AN$550,$C31)</f>
        <v>0</v>
      </c>
      <c r="S31">
        <f>SUMIFS(Grid_GenerationQueue!AA$5:AA$550,Grid_GenerationQueue!$AJ$5:$AJ$550,$B31,Grid_GenerationQueue!$AK$5:$AK$550,$C31)+SUMIFS(Grid_GenerationQueue!AA$5:AA$550,Grid_GenerationQueue!$AM$5:$AM$550,$B31,Grid_GenerationQueue!$AN$5:$AN$550,$C31)</f>
        <v>0</v>
      </c>
      <c r="T31">
        <f>SUMIFS(Grid_GenerationQueue!AB$5:AB$550,Grid_GenerationQueue!$AJ$5:$AJ$550,$B31,Grid_GenerationQueue!$AK$5:$AK$550,$C31)+SUMIFS(Grid_GenerationQueue!AB$5:AB$550,Grid_GenerationQueue!$AM$5:$AM$550,$B31,Grid_GenerationQueue!$AN$5:$AN$550,$C31)</f>
        <v>0</v>
      </c>
      <c r="U31">
        <f>SUMIFS(Grid_GenerationQueue!AC$5:AC$550,Grid_GenerationQueue!$AJ$5:$AJ$550,$B31,Grid_GenerationQueue!$AK$5:$AK$550,$C31)+SUMIFS(Grid_GenerationQueue!AC$5:AC$550,Grid_GenerationQueue!$AM$5:$AM$550,$B31,Grid_GenerationQueue!$AN$5:$AN$550,$C31)</f>
        <v>0</v>
      </c>
      <c r="V31">
        <f>SUMIFS(Grid_GenerationQueue!AD$5:AD$550,Grid_GenerationQueue!$AJ$5:$AJ$550,$B31,Grid_GenerationQueue!$AK$5:$AK$550,$C31)+SUMIFS(Grid_GenerationQueue!AD$5:AD$550,Grid_GenerationQueue!$AM$5:$AM$550,$B31,Grid_GenerationQueue!$AN$5:$AN$550,$C31)</f>
        <v>0</v>
      </c>
      <c r="X31">
        <f>SUMIFS(Grid_GenerationQueue!T$5:T$550,Grid_GenerationQueue!$AJ$5:$AJ$550,$B31,Grid_GenerationQueue!$AK$5:$AK$550,$C31,Grid_GenerationQueue!$AW$5:$AW$550,$Y$3)+SUMIFS(Grid_GenerationQueue!T$5:T$550,Grid_GenerationQueue!$AM$5:$AM$550,$B31,Grid_GenerationQueue!$AN$5:$AN$550,$C31,Grid_GenerationQueue!$AW$5:$AW$550,$Y$3)</f>
        <v>0</v>
      </c>
      <c r="Y31">
        <f>SUMIFS(Grid_GenerationQueue!U$5:U$550,Grid_GenerationQueue!$AJ$5:$AJ$550,$B31,Grid_GenerationQueue!$AK$5:$AK$550,$C31,Grid_GenerationQueue!$AW$5:$AW$550,$Y$3)+SUMIFS(Grid_GenerationQueue!U$5:U$550,Grid_GenerationQueue!$AM$5:$AM$550,$B31,Grid_GenerationQueue!$AN$5:$AN$550,$C31,Grid_GenerationQueue!$AW$5:$AW$550,$Y$3)</f>
        <v>0</v>
      </c>
      <c r="Z31">
        <f>SUMIFS(Grid_GenerationQueue!V$5:V$550,Grid_GenerationQueue!$AJ$5:$AJ$550,$B31,Grid_GenerationQueue!$AK$5:$AK$550,$C31,Grid_GenerationQueue!$AW$5:$AW$550,$Y$3)+SUMIFS(Grid_GenerationQueue!V$5:V$550,Grid_GenerationQueue!$AM$5:$AM$550,$B31,Grid_GenerationQueue!$AN$5:$AN$550,$C31,Grid_GenerationQueue!$AW$5:$AW$550,$Y$3)</f>
        <v>0</v>
      </c>
      <c r="AA31">
        <f>SUMIFS(Grid_GenerationQueue!W$5:W$550,Grid_GenerationQueue!$AJ$5:$AJ$550,$B31,Grid_GenerationQueue!$AK$5:$AK$550,$C31,Grid_GenerationQueue!$AW$5:$AW$550,$Y$3)+SUMIFS(Grid_GenerationQueue!W$5:W$550,Grid_GenerationQueue!$AM$5:$AM$550,$B31,Grid_GenerationQueue!$AN$5:$AN$550,$C31,Grid_GenerationQueue!$AW$5:$AW$550,$Y$3)</f>
        <v>0</v>
      </c>
      <c r="AB31">
        <f>SUMIFS(Grid_GenerationQueue!X$5:X$550,Grid_GenerationQueue!$AJ$5:$AJ$550,$B31,Grid_GenerationQueue!$AK$5:$AK$550,$C31,Grid_GenerationQueue!$AW$5:$AW$550,$Y$3)+SUMIFS(Grid_GenerationQueue!X$5:X$550,Grid_GenerationQueue!$AM$5:$AM$550,$B31,Grid_GenerationQueue!$AN$5:$AN$550,$C31,Grid_GenerationQueue!$AW$5:$AW$550,$Y$3)</f>
        <v>0</v>
      </c>
      <c r="AC31">
        <f>SUMIFS(Grid_GenerationQueue!Y$5:Y$550,Grid_GenerationQueue!$AJ$5:$AJ$550,$B31,Grid_GenerationQueue!$AK$5:$AK$550,$C31,Grid_GenerationQueue!$AW$5:$AW$550,$Y$3)+SUMIFS(Grid_GenerationQueue!Y$5:Y$550,Grid_GenerationQueue!$AM$5:$AM$550,$B31,Grid_GenerationQueue!$AN$5:$AN$550,$C31,Grid_GenerationQueue!$AW$5:$AW$550,$Y$3)</f>
        <v>0</v>
      </c>
      <c r="AD31">
        <f>SUMIFS(Grid_GenerationQueue!Z$5:Z$550,Grid_GenerationQueue!$AJ$5:$AJ$550,$B31,Grid_GenerationQueue!$AK$5:$AK$550,$C31,Grid_GenerationQueue!$AW$5:$AW$550,$Y$3)+SUMIFS(Grid_GenerationQueue!Z$5:Z$550,Grid_GenerationQueue!$AM$5:$AM$550,$B31,Grid_GenerationQueue!$AN$5:$AN$550,$C31,Grid_GenerationQueue!$AW$5:$AW$550,$Y$3)</f>
        <v>0</v>
      </c>
      <c r="AE31">
        <f>SUMIFS(Grid_GenerationQueue!AA$5:AA$550,Grid_GenerationQueue!$AJ$5:$AJ$550,$B31,Grid_GenerationQueue!$AK$5:$AK$550,$C31,Grid_GenerationQueue!$AW$5:$AW$550,$Y$3)+SUMIFS(Grid_GenerationQueue!AA$5:AA$550,Grid_GenerationQueue!$AM$5:$AM$550,$B31,Grid_GenerationQueue!$AN$5:$AN$550,$C31,Grid_GenerationQueue!$AW$5:$AW$550,$Y$3)</f>
        <v>0</v>
      </c>
      <c r="AF31">
        <f>SUMIFS(Grid_GenerationQueue!AB$5:AB$550,Grid_GenerationQueue!$AJ$5:$AJ$550,$B31,Grid_GenerationQueue!$AK$5:$AK$550,$C31,Grid_GenerationQueue!$AW$5:$AW$550,$Y$3)+SUMIFS(Grid_GenerationQueue!AB$5:AB$550,Grid_GenerationQueue!$AM$5:$AM$550,$B31,Grid_GenerationQueue!$AN$5:$AN$550,$C31,Grid_GenerationQueue!$AW$5:$AW$550,$Y$3)</f>
        <v>0</v>
      </c>
      <c r="AG31">
        <f>SUMIFS(Grid_GenerationQueue!AC$5:AC$550,Grid_GenerationQueue!$AJ$5:$AJ$550,$B31,Grid_GenerationQueue!$AK$5:$AK$550,$C31,Grid_GenerationQueue!$AW$5:$AW$550,$Y$3)+SUMIFS(Grid_GenerationQueue!AC$5:AC$550,Grid_GenerationQueue!$AM$5:$AM$550,$B31,Grid_GenerationQueue!$AN$5:$AN$550,$C31,Grid_GenerationQueue!$AW$5:$AW$550,$Y$3)</f>
        <v>0</v>
      </c>
      <c r="AH31">
        <f>SUMIFS(Grid_GenerationQueue!AD$5:AD$550,Grid_GenerationQueue!$AJ$5:$AJ$550,$B31,Grid_GenerationQueue!$AK$5:$AK$550,$C31,Grid_GenerationQueue!$AW$5:$AW$550,$Y$3)+SUMIFS(Grid_GenerationQueue!AD$5:AD$550,Grid_GenerationQueue!$AM$5:$AM$550,$B31,Grid_GenerationQueue!$AN$5:$AN$550,$C31,Grid_GenerationQueue!$AW$5:$AW$550,$Y$3)</f>
        <v>0</v>
      </c>
      <c r="AJ31">
        <f>X31+SUMIFS(Grid_GenerationQueue!T$5:T$550,Grid_GenerationQueue!$AJ$5:$AJ$550,$B31,Grid_GenerationQueue!$AK$5:$AK$550,$C31,Grid_GenerationQueue!$AW$5:$AW$550,"&lt;&gt;"&amp;$Y$3,Grid_GenerationQueue!$AU$5:$AU$550,$AK$3)+SUMIFS(Grid_GenerationQueue!T$5:T$550,Grid_GenerationQueue!$AM$5:$AM$550,$B31,Grid_GenerationQueue!$AN$5:$AN$550,$C31,Grid_GenerationQueue!$AW$5:$AW$550,"&lt;&gt;"&amp;$Y$3,Grid_GenerationQueue!$AU$5:$AU$550,$AK$3)</f>
        <v>0</v>
      </c>
      <c r="AK31">
        <f>Y31+SUMIFS(Grid_GenerationQueue!U$5:U$550,Grid_GenerationQueue!$AJ$5:$AJ$550,$B31,Grid_GenerationQueue!$AK$5:$AK$550,$C31,Grid_GenerationQueue!$AW$5:$AW$550,"&lt;&gt;"&amp;$Y$3,Grid_GenerationQueue!$AU$5:$AU$550,$AK$3)+SUMIFS(Grid_GenerationQueue!U$5:U$550,Grid_GenerationQueue!$AM$5:$AM$550,$B31,Grid_GenerationQueue!$AN$5:$AN$550,$C31,Grid_GenerationQueue!$AW$5:$AW$550,"&lt;&gt;"&amp;$Y$3,Grid_GenerationQueue!$AU$5:$AU$550,$AK$3)</f>
        <v>0</v>
      </c>
      <c r="AL31">
        <f>Z31+SUMIFS(Grid_GenerationQueue!V$5:V$550,Grid_GenerationQueue!$AJ$5:$AJ$550,$B31,Grid_GenerationQueue!$AK$5:$AK$550,$C31,Grid_GenerationQueue!$AW$5:$AW$550,"&lt;&gt;"&amp;$Y$3,Grid_GenerationQueue!$AU$5:$AU$550,$AK$3)+SUMIFS(Grid_GenerationQueue!V$5:V$550,Grid_GenerationQueue!$AM$5:$AM$550,$B31,Grid_GenerationQueue!$AN$5:$AN$550,$C31,Grid_GenerationQueue!$AW$5:$AW$550,"&lt;&gt;"&amp;$Y$3,Grid_GenerationQueue!$AU$5:$AU$550,$AK$3)</f>
        <v>0</v>
      </c>
      <c r="AM31">
        <f>AA31+SUMIFS(Grid_GenerationQueue!W$5:W$550,Grid_GenerationQueue!$AJ$5:$AJ$550,$B31,Grid_GenerationQueue!$AK$5:$AK$550,$C31,Grid_GenerationQueue!$AW$5:$AW$550,"&lt;&gt;"&amp;$Y$3,Grid_GenerationQueue!$AU$5:$AU$550,$AK$3)+SUMIFS(Grid_GenerationQueue!W$5:W$550,Grid_GenerationQueue!$AM$5:$AM$550,$B31,Grid_GenerationQueue!$AN$5:$AN$550,$C31,Grid_GenerationQueue!$AW$5:$AW$550,"&lt;&gt;"&amp;$Y$3,Grid_GenerationQueue!$AU$5:$AU$550,$AK$3)</f>
        <v>0</v>
      </c>
      <c r="AN31">
        <f>AB31+SUMIFS(Grid_GenerationQueue!X$5:X$550,Grid_GenerationQueue!$AJ$5:$AJ$550,$B31,Grid_GenerationQueue!$AK$5:$AK$550,$C31,Grid_GenerationQueue!$AW$5:$AW$550,"&lt;&gt;"&amp;$Y$3,Grid_GenerationQueue!$AU$5:$AU$550,$AK$3)+SUMIFS(Grid_GenerationQueue!X$5:X$550,Grid_GenerationQueue!$AM$5:$AM$550,$B31,Grid_GenerationQueue!$AN$5:$AN$550,$C31,Grid_GenerationQueue!$AW$5:$AW$550,"&lt;&gt;"&amp;$Y$3,Grid_GenerationQueue!$AU$5:$AU$550,$AK$3)</f>
        <v>0</v>
      </c>
      <c r="AO31">
        <f>AC31+SUMIFS(Grid_GenerationQueue!Y$5:Y$550,Grid_GenerationQueue!$AJ$5:$AJ$550,$B31,Grid_GenerationQueue!$AK$5:$AK$550,$C31,Grid_GenerationQueue!$AW$5:$AW$550,"&lt;&gt;"&amp;$Y$3,Grid_GenerationQueue!$AU$5:$AU$550,$AK$3)+SUMIFS(Grid_GenerationQueue!Y$5:Y$550,Grid_GenerationQueue!$AM$5:$AM$550,$B31,Grid_GenerationQueue!$AN$5:$AN$550,$C31,Grid_GenerationQueue!$AW$5:$AW$550,"&lt;&gt;"&amp;$Y$3,Grid_GenerationQueue!$AU$5:$AU$550,$AK$3)</f>
        <v>0</v>
      </c>
      <c r="AP31">
        <f>AD31+SUMIFS(Grid_GenerationQueue!Z$5:Z$550,Grid_GenerationQueue!$AJ$5:$AJ$550,$B31,Grid_GenerationQueue!$AK$5:$AK$550,$C31,Grid_GenerationQueue!$AW$5:$AW$550,"&lt;&gt;"&amp;$Y$3,Grid_GenerationQueue!$AU$5:$AU$550,$AK$3)+SUMIFS(Grid_GenerationQueue!Z$5:Z$550,Grid_GenerationQueue!$AM$5:$AM$550,$B31,Grid_GenerationQueue!$AN$5:$AN$550,$C31,Grid_GenerationQueue!$AW$5:$AW$550,"&lt;&gt;"&amp;$Y$3,Grid_GenerationQueue!$AU$5:$AU$550,$AK$3)</f>
        <v>0</v>
      </c>
      <c r="AQ31">
        <f>AE31+SUMIFS(Grid_GenerationQueue!AA$5:AA$550,Grid_GenerationQueue!$AJ$5:$AJ$550,$B31,Grid_GenerationQueue!$AK$5:$AK$550,$C31,Grid_GenerationQueue!$AW$5:$AW$550,"&lt;&gt;"&amp;$Y$3,Grid_GenerationQueue!$AU$5:$AU$550,$AK$3)+SUMIFS(Grid_GenerationQueue!AA$5:AA$550,Grid_GenerationQueue!$AM$5:$AM$550,$B31,Grid_GenerationQueue!$AN$5:$AN$550,$C31,Grid_GenerationQueue!$AW$5:$AW$550,"&lt;&gt;"&amp;$Y$3,Grid_GenerationQueue!$AU$5:$AU$550,$AK$3)</f>
        <v>0</v>
      </c>
      <c r="AR31">
        <f>AF31+SUMIFS(Grid_GenerationQueue!AB$5:AB$550,Grid_GenerationQueue!$AJ$5:$AJ$550,$B31,Grid_GenerationQueue!$AK$5:$AK$550,$C31,Grid_GenerationQueue!$AW$5:$AW$550,"&lt;&gt;"&amp;$Y$3,Grid_GenerationQueue!$AU$5:$AU$550,$AK$3)+SUMIFS(Grid_GenerationQueue!AB$5:AB$550,Grid_GenerationQueue!$AM$5:$AM$550,$B31,Grid_GenerationQueue!$AN$5:$AN$550,$C31,Grid_GenerationQueue!$AW$5:$AW$550,"&lt;&gt;"&amp;$Y$3,Grid_GenerationQueue!$AU$5:$AU$550,$AK$3)</f>
        <v>0</v>
      </c>
      <c r="AS31">
        <f>AG31+SUMIFS(Grid_GenerationQueue!AC$5:AC$550,Grid_GenerationQueue!$AJ$5:$AJ$550,$B31,Grid_GenerationQueue!$AK$5:$AK$550,$C31,Grid_GenerationQueue!$AW$5:$AW$550,"&lt;&gt;"&amp;$Y$3,Grid_GenerationQueue!$AU$5:$AU$550,$AK$3)+SUMIFS(Grid_GenerationQueue!AC$5:AC$550,Grid_GenerationQueue!$AM$5:$AM$550,$B31,Grid_GenerationQueue!$AN$5:$AN$550,$C31,Grid_GenerationQueue!$AW$5:$AW$550,"&lt;&gt;"&amp;$Y$3,Grid_GenerationQueue!$AU$5:$AU$550,$AK$3)</f>
        <v>0</v>
      </c>
      <c r="AT31">
        <f>AH31+SUMIFS(Grid_GenerationQueue!AD$5:AD$550,Grid_GenerationQueue!$AJ$5:$AJ$550,$B31,Grid_GenerationQueue!$AK$5:$AK$550,$C31,Grid_GenerationQueue!$AW$5:$AW$550,"&lt;&gt;"&amp;$Y$3,Grid_GenerationQueue!$AU$5:$AU$550,$AK$3)+SUMIFS(Grid_GenerationQueue!AD$5:AD$550,Grid_GenerationQueue!$AM$5:$AM$550,$B31,Grid_GenerationQueue!$AN$5:$AN$550,$C31,Grid_GenerationQueue!$AW$5:$AW$550,"&lt;&gt;"&amp;$Y$3,Grid_GenerationQueue!$AU$5:$AU$550,$AK$3)</f>
        <v>0</v>
      </c>
      <c r="AV31">
        <v>0</v>
      </c>
      <c r="AW31">
        <v>0</v>
      </c>
      <c r="AX31">
        <v>0</v>
      </c>
      <c r="AY31">
        <v>0</v>
      </c>
      <c r="AZ31">
        <v>0</v>
      </c>
      <c r="BB31">
        <f t="shared" si="33"/>
        <v>0</v>
      </c>
      <c r="BC31">
        <f t="shared" si="34"/>
        <v>0</v>
      </c>
      <c r="BD31">
        <f t="shared" si="35"/>
        <v>0</v>
      </c>
      <c r="BE31">
        <f t="shared" si="36"/>
        <v>0</v>
      </c>
      <c r="BF31">
        <f t="shared" si="37"/>
        <v>0</v>
      </c>
      <c r="BG31">
        <f t="shared" si="38"/>
        <v>0</v>
      </c>
      <c r="BH31">
        <f t="shared" si="39"/>
        <v>0</v>
      </c>
      <c r="BI31">
        <f t="shared" si="40"/>
        <v>0</v>
      </c>
      <c r="BJ31">
        <f t="shared" si="41"/>
        <v>0</v>
      </c>
      <c r="BK31">
        <f t="shared" si="42"/>
        <v>0</v>
      </c>
      <c r="BL31">
        <f t="shared" si="43"/>
        <v>0</v>
      </c>
      <c r="BN31">
        <f t="shared" si="11"/>
        <v>0</v>
      </c>
      <c r="BO31">
        <f t="shared" si="12"/>
        <v>0</v>
      </c>
      <c r="BP31">
        <f t="shared" si="13"/>
        <v>0</v>
      </c>
      <c r="BQ31">
        <f t="shared" si="14"/>
        <v>0</v>
      </c>
      <c r="BR31">
        <f t="shared" si="15"/>
        <v>0</v>
      </c>
      <c r="BS31">
        <f t="shared" si="16"/>
        <v>0</v>
      </c>
      <c r="BT31">
        <f t="shared" si="17"/>
        <v>0</v>
      </c>
      <c r="BU31">
        <f t="shared" si="18"/>
        <v>0</v>
      </c>
      <c r="BV31">
        <f t="shared" si="19"/>
        <v>0</v>
      </c>
      <c r="BW31">
        <f t="shared" si="20"/>
        <v>0</v>
      </c>
      <c r="BX31">
        <f t="shared" si="21"/>
        <v>0</v>
      </c>
      <c r="BZ31">
        <f t="shared" si="22"/>
        <v>0</v>
      </c>
      <c r="CA31">
        <f t="shared" si="23"/>
        <v>0</v>
      </c>
      <c r="CB31">
        <f t="shared" si="24"/>
        <v>0</v>
      </c>
      <c r="CC31">
        <f t="shared" si="25"/>
        <v>0</v>
      </c>
      <c r="CD31">
        <f t="shared" si="26"/>
        <v>0</v>
      </c>
      <c r="CE31">
        <f t="shared" si="27"/>
        <v>0</v>
      </c>
      <c r="CF31">
        <f t="shared" si="28"/>
        <v>0</v>
      </c>
      <c r="CG31">
        <f t="shared" si="29"/>
        <v>0</v>
      </c>
      <c r="CH31">
        <f t="shared" si="30"/>
        <v>0</v>
      </c>
      <c r="CI31">
        <f t="shared" si="31"/>
        <v>0</v>
      </c>
      <c r="CJ31">
        <f t="shared" si="32"/>
        <v>0</v>
      </c>
    </row>
    <row r="32" spans="1:88" x14ac:dyDescent="0.35">
      <c r="A32" t="str">
        <f>Substation_Info!A32</f>
        <v>PG&amp;E Fresno Study Area</v>
      </c>
      <c r="B32" t="str">
        <f>Substation_Info!B32</f>
        <v>Cantua</v>
      </c>
      <c r="C32">
        <f>Substation_Info!C32</f>
        <v>115</v>
      </c>
      <c r="D32" t="str" cm="1">
        <f t="array" ref="D32">INDEX(Substation_Info!$AT$5:$BB$322,MATCH(1,($B32=Substation_Info!$B$5:$B$322)*($C32=Substation_Info!$C$5:$C$322),0),MATCH(D$4,Substation_Info!$AT$4:$BB$4,0))</f>
        <v>Southern_PGAE_Li_Battery</v>
      </c>
      <c r="E32" t="str" cm="1">
        <f t="array" ref="E32">INDEX(Substation_Info!$AT$5:$BB$322,MATCH(1,($B32=Substation_Info!$B$5:$B$322)*($C32=Substation_Info!$C$5:$C$322),0),MATCH(E$4,Substation_Info!$AT$4:$BB$4,0))</f>
        <v>Southern_PGAE_Solar</v>
      </c>
      <c r="F32" cm="1">
        <f t="array" ref="F32">INDEX(Substation_Info!$AT$5:$BB$322,MATCH(1,($B32=Substation_Info!$B$5:$B$322)*($C32=Substation_Info!$C$5:$C$322),0),MATCH(F$4,Substation_Info!$AT$4:$BB$4,0))</f>
        <v>0</v>
      </c>
      <c r="G32" cm="1">
        <f t="array" ref="G32">INDEX(Substation_Info!$AT$5:$BB$322,MATCH(1,($B32=Substation_Info!$B$5:$B$322)*($C32=Substation_Info!$C$5:$C$322),0),MATCH(G$4,Substation_Info!$AT$4:$BB$4,0))</f>
        <v>0</v>
      </c>
      <c r="H32" cm="1">
        <f t="array" ref="H32">INDEX(Substation_Info!$AT$5:$BB$322,MATCH(1,($B32=Substation_Info!$B$5:$B$322)*($C32=Substation_Info!$C$5:$C$322),0),MATCH(H$4,Substation_Info!$AT$4:$BB$4,0))</f>
        <v>0</v>
      </c>
      <c r="I32" cm="1">
        <f t="array" ref="I32">INDEX(Substation_Info!$AT$5:$BB$322,MATCH(1,($B32=Substation_Info!$B$5:$B$322)*($C32=Substation_Info!$C$5:$C$322),0),MATCH(I$4,Substation_Info!$AT$4:$BB$4,0))</f>
        <v>0</v>
      </c>
      <c r="J32" cm="1">
        <f t="array" ref="J32">INDEX(Substation_Info!$AT$5:$BB$322,MATCH(1,($B32=Substation_Info!$B$5:$B$322)*($C32=Substation_Info!$C$5:$C$322),0),MATCH(J$4,Substation_Info!$AT$4:$BB$4,0))</f>
        <v>0</v>
      </c>
      <c r="L32">
        <f>SUMIFS(Grid_GenerationQueue!T$5:T$550,Grid_GenerationQueue!$AJ$5:$AJ$550,$B32,Grid_GenerationQueue!$AK$5:$AK$550,$C32)+SUMIFS(Grid_GenerationQueue!T$5:T$550,Grid_GenerationQueue!$AM$5:$AM$550,$B32,Grid_GenerationQueue!$AN$5:$AN$550,$C32)</f>
        <v>0</v>
      </c>
      <c r="M32">
        <f>SUMIFS(Grid_GenerationQueue!U$5:U$550,Grid_GenerationQueue!$AJ$5:$AJ$550,$B32,Grid_GenerationQueue!$AK$5:$AK$550,$C32)+SUMIFS(Grid_GenerationQueue!U$5:U$550,Grid_GenerationQueue!$AM$5:$AM$550,$B32,Grid_GenerationQueue!$AN$5:$AN$550,$C32)</f>
        <v>0</v>
      </c>
      <c r="N32">
        <f>SUMIFS(Grid_GenerationQueue!V$5:V$550,Grid_GenerationQueue!$AJ$5:$AJ$550,$B32,Grid_GenerationQueue!$AK$5:$AK$550,$C32)+SUMIFS(Grid_GenerationQueue!V$5:V$550,Grid_GenerationQueue!$AM$5:$AM$550,$B32,Grid_GenerationQueue!$AN$5:$AN$550,$C32)</f>
        <v>0</v>
      </c>
      <c r="O32">
        <f>SUMIFS(Grid_GenerationQueue!W$5:W$550,Grid_GenerationQueue!$AJ$5:$AJ$550,$B32,Grid_GenerationQueue!$AK$5:$AK$550,$C32)+SUMIFS(Grid_GenerationQueue!W$5:W$550,Grid_GenerationQueue!$AM$5:$AM$550,$B32,Grid_GenerationQueue!$AN$5:$AN$550,$C32)</f>
        <v>0</v>
      </c>
      <c r="P32">
        <f>SUMIFS(Grid_GenerationQueue!X$5:X$550,Grid_GenerationQueue!$AJ$5:$AJ$550,$B32,Grid_GenerationQueue!$AK$5:$AK$550,$C32)+SUMIFS(Grid_GenerationQueue!X$5:X$550,Grid_GenerationQueue!$AM$5:$AM$550,$B32,Grid_GenerationQueue!$AN$5:$AN$550,$C32)</f>
        <v>0</v>
      </c>
      <c r="Q32">
        <f>SUMIFS(Grid_GenerationQueue!Y$5:Y$550,Grid_GenerationQueue!$AJ$5:$AJ$550,$B32,Grid_GenerationQueue!$AK$5:$AK$550,$C32)+SUMIFS(Grid_GenerationQueue!Y$5:Y$550,Grid_GenerationQueue!$AM$5:$AM$550,$B32,Grid_GenerationQueue!$AN$5:$AN$550,$C32)</f>
        <v>0</v>
      </c>
      <c r="R32">
        <f>SUMIFS(Grid_GenerationQueue!Z$5:Z$550,Grid_GenerationQueue!$AJ$5:$AJ$550,$B32,Grid_GenerationQueue!$AK$5:$AK$550,$C32)+SUMIFS(Grid_GenerationQueue!Z$5:Z$550,Grid_GenerationQueue!$AM$5:$AM$550,$B32,Grid_GenerationQueue!$AN$5:$AN$550,$C32)</f>
        <v>0</v>
      </c>
      <c r="S32">
        <f>SUMIFS(Grid_GenerationQueue!AA$5:AA$550,Grid_GenerationQueue!$AJ$5:$AJ$550,$B32,Grid_GenerationQueue!$AK$5:$AK$550,$C32)+SUMIFS(Grid_GenerationQueue!AA$5:AA$550,Grid_GenerationQueue!$AM$5:$AM$550,$B32,Grid_GenerationQueue!$AN$5:$AN$550,$C32)</f>
        <v>0</v>
      </c>
      <c r="T32">
        <f>SUMIFS(Grid_GenerationQueue!AB$5:AB$550,Grid_GenerationQueue!$AJ$5:$AJ$550,$B32,Grid_GenerationQueue!$AK$5:$AK$550,$C32)+SUMIFS(Grid_GenerationQueue!AB$5:AB$550,Grid_GenerationQueue!$AM$5:$AM$550,$B32,Grid_GenerationQueue!$AN$5:$AN$550,$C32)</f>
        <v>0</v>
      </c>
      <c r="U32">
        <f>SUMIFS(Grid_GenerationQueue!AC$5:AC$550,Grid_GenerationQueue!$AJ$5:$AJ$550,$B32,Grid_GenerationQueue!$AK$5:$AK$550,$C32)+SUMIFS(Grid_GenerationQueue!AC$5:AC$550,Grid_GenerationQueue!$AM$5:$AM$550,$B32,Grid_GenerationQueue!$AN$5:$AN$550,$C32)</f>
        <v>0</v>
      </c>
      <c r="V32">
        <f>SUMIFS(Grid_GenerationQueue!AD$5:AD$550,Grid_GenerationQueue!$AJ$5:$AJ$550,$B32,Grid_GenerationQueue!$AK$5:$AK$550,$C32)+SUMIFS(Grid_GenerationQueue!AD$5:AD$550,Grid_GenerationQueue!$AM$5:$AM$550,$B32,Grid_GenerationQueue!$AN$5:$AN$550,$C32)</f>
        <v>0</v>
      </c>
      <c r="X32">
        <f>SUMIFS(Grid_GenerationQueue!T$5:T$550,Grid_GenerationQueue!$AJ$5:$AJ$550,$B32,Grid_GenerationQueue!$AK$5:$AK$550,$C32,Grid_GenerationQueue!$AW$5:$AW$550,$Y$3)+SUMIFS(Grid_GenerationQueue!T$5:T$550,Grid_GenerationQueue!$AM$5:$AM$550,$B32,Grid_GenerationQueue!$AN$5:$AN$550,$C32,Grid_GenerationQueue!$AW$5:$AW$550,$Y$3)</f>
        <v>0</v>
      </c>
      <c r="Y32">
        <f>SUMIFS(Grid_GenerationQueue!U$5:U$550,Grid_GenerationQueue!$AJ$5:$AJ$550,$B32,Grid_GenerationQueue!$AK$5:$AK$550,$C32,Grid_GenerationQueue!$AW$5:$AW$550,$Y$3)+SUMIFS(Grid_GenerationQueue!U$5:U$550,Grid_GenerationQueue!$AM$5:$AM$550,$B32,Grid_GenerationQueue!$AN$5:$AN$550,$C32,Grid_GenerationQueue!$AW$5:$AW$550,$Y$3)</f>
        <v>0</v>
      </c>
      <c r="Z32">
        <f>SUMIFS(Grid_GenerationQueue!V$5:V$550,Grid_GenerationQueue!$AJ$5:$AJ$550,$B32,Grid_GenerationQueue!$AK$5:$AK$550,$C32,Grid_GenerationQueue!$AW$5:$AW$550,$Y$3)+SUMIFS(Grid_GenerationQueue!V$5:V$550,Grid_GenerationQueue!$AM$5:$AM$550,$B32,Grid_GenerationQueue!$AN$5:$AN$550,$C32,Grid_GenerationQueue!$AW$5:$AW$550,$Y$3)</f>
        <v>0</v>
      </c>
      <c r="AA32">
        <f>SUMIFS(Grid_GenerationQueue!W$5:W$550,Grid_GenerationQueue!$AJ$5:$AJ$550,$B32,Grid_GenerationQueue!$AK$5:$AK$550,$C32,Grid_GenerationQueue!$AW$5:$AW$550,$Y$3)+SUMIFS(Grid_GenerationQueue!W$5:W$550,Grid_GenerationQueue!$AM$5:$AM$550,$B32,Grid_GenerationQueue!$AN$5:$AN$550,$C32,Grid_GenerationQueue!$AW$5:$AW$550,$Y$3)</f>
        <v>0</v>
      </c>
      <c r="AB32">
        <f>SUMIFS(Grid_GenerationQueue!X$5:X$550,Grid_GenerationQueue!$AJ$5:$AJ$550,$B32,Grid_GenerationQueue!$AK$5:$AK$550,$C32,Grid_GenerationQueue!$AW$5:$AW$550,$Y$3)+SUMIFS(Grid_GenerationQueue!X$5:X$550,Grid_GenerationQueue!$AM$5:$AM$550,$B32,Grid_GenerationQueue!$AN$5:$AN$550,$C32,Grid_GenerationQueue!$AW$5:$AW$550,$Y$3)</f>
        <v>0</v>
      </c>
      <c r="AC32">
        <f>SUMIFS(Grid_GenerationQueue!Y$5:Y$550,Grid_GenerationQueue!$AJ$5:$AJ$550,$B32,Grid_GenerationQueue!$AK$5:$AK$550,$C32,Grid_GenerationQueue!$AW$5:$AW$550,$Y$3)+SUMIFS(Grid_GenerationQueue!Y$5:Y$550,Grid_GenerationQueue!$AM$5:$AM$550,$B32,Grid_GenerationQueue!$AN$5:$AN$550,$C32,Grid_GenerationQueue!$AW$5:$AW$550,$Y$3)</f>
        <v>0</v>
      </c>
      <c r="AD32">
        <f>SUMIFS(Grid_GenerationQueue!Z$5:Z$550,Grid_GenerationQueue!$AJ$5:$AJ$550,$B32,Grid_GenerationQueue!$AK$5:$AK$550,$C32,Grid_GenerationQueue!$AW$5:$AW$550,$Y$3)+SUMIFS(Grid_GenerationQueue!Z$5:Z$550,Grid_GenerationQueue!$AM$5:$AM$550,$B32,Grid_GenerationQueue!$AN$5:$AN$550,$C32,Grid_GenerationQueue!$AW$5:$AW$550,$Y$3)</f>
        <v>0</v>
      </c>
      <c r="AE32">
        <f>SUMIFS(Grid_GenerationQueue!AA$5:AA$550,Grid_GenerationQueue!$AJ$5:$AJ$550,$B32,Grid_GenerationQueue!$AK$5:$AK$550,$C32,Grid_GenerationQueue!$AW$5:$AW$550,$Y$3)+SUMIFS(Grid_GenerationQueue!AA$5:AA$550,Grid_GenerationQueue!$AM$5:$AM$550,$B32,Grid_GenerationQueue!$AN$5:$AN$550,$C32,Grid_GenerationQueue!$AW$5:$AW$550,$Y$3)</f>
        <v>0</v>
      </c>
      <c r="AF32">
        <f>SUMIFS(Grid_GenerationQueue!AB$5:AB$550,Grid_GenerationQueue!$AJ$5:$AJ$550,$B32,Grid_GenerationQueue!$AK$5:$AK$550,$C32,Grid_GenerationQueue!$AW$5:$AW$550,$Y$3)+SUMIFS(Grid_GenerationQueue!AB$5:AB$550,Grid_GenerationQueue!$AM$5:$AM$550,$B32,Grid_GenerationQueue!$AN$5:$AN$550,$C32,Grid_GenerationQueue!$AW$5:$AW$550,$Y$3)</f>
        <v>0</v>
      </c>
      <c r="AG32">
        <f>SUMIFS(Grid_GenerationQueue!AC$5:AC$550,Grid_GenerationQueue!$AJ$5:$AJ$550,$B32,Grid_GenerationQueue!$AK$5:$AK$550,$C32,Grid_GenerationQueue!$AW$5:$AW$550,$Y$3)+SUMIFS(Grid_GenerationQueue!AC$5:AC$550,Grid_GenerationQueue!$AM$5:$AM$550,$B32,Grid_GenerationQueue!$AN$5:$AN$550,$C32,Grid_GenerationQueue!$AW$5:$AW$550,$Y$3)</f>
        <v>0</v>
      </c>
      <c r="AH32">
        <f>SUMIFS(Grid_GenerationQueue!AD$5:AD$550,Grid_GenerationQueue!$AJ$5:$AJ$550,$B32,Grid_GenerationQueue!$AK$5:$AK$550,$C32,Grid_GenerationQueue!$AW$5:$AW$550,$Y$3)+SUMIFS(Grid_GenerationQueue!AD$5:AD$550,Grid_GenerationQueue!$AM$5:$AM$550,$B32,Grid_GenerationQueue!$AN$5:$AN$550,$C32,Grid_GenerationQueue!$AW$5:$AW$550,$Y$3)</f>
        <v>0</v>
      </c>
      <c r="AJ32">
        <f>X32+SUMIFS(Grid_GenerationQueue!T$5:T$550,Grid_GenerationQueue!$AJ$5:$AJ$550,$B32,Grid_GenerationQueue!$AK$5:$AK$550,$C32,Grid_GenerationQueue!$AW$5:$AW$550,"&lt;&gt;"&amp;$Y$3,Grid_GenerationQueue!$AU$5:$AU$550,$AK$3)+SUMIFS(Grid_GenerationQueue!T$5:T$550,Grid_GenerationQueue!$AM$5:$AM$550,$B32,Grid_GenerationQueue!$AN$5:$AN$550,$C32,Grid_GenerationQueue!$AW$5:$AW$550,"&lt;&gt;"&amp;$Y$3,Grid_GenerationQueue!$AU$5:$AU$550,$AK$3)</f>
        <v>0</v>
      </c>
      <c r="AK32">
        <f>Y32+SUMIFS(Grid_GenerationQueue!U$5:U$550,Grid_GenerationQueue!$AJ$5:$AJ$550,$B32,Grid_GenerationQueue!$AK$5:$AK$550,$C32,Grid_GenerationQueue!$AW$5:$AW$550,"&lt;&gt;"&amp;$Y$3,Grid_GenerationQueue!$AU$5:$AU$550,$AK$3)+SUMIFS(Grid_GenerationQueue!U$5:U$550,Grid_GenerationQueue!$AM$5:$AM$550,$B32,Grid_GenerationQueue!$AN$5:$AN$550,$C32,Grid_GenerationQueue!$AW$5:$AW$550,"&lt;&gt;"&amp;$Y$3,Grid_GenerationQueue!$AU$5:$AU$550,$AK$3)</f>
        <v>0</v>
      </c>
      <c r="AL32">
        <f>Z32+SUMIFS(Grid_GenerationQueue!V$5:V$550,Grid_GenerationQueue!$AJ$5:$AJ$550,$B32,Grid_GenerationQueue!$AK$5:$AK$550,$C32,Grid_GenerationQueue!$AW$5:$AW$550,"&lt;&gt;"&amp;$Y$3,Grid_GenerationQueue!$AU$5:$AU$550,$AK$3)+SUMIFS(Grid_GenerationQueue!V$5:V$550,Grid_GenerationQueue!$AM$5:$AM$550,$B32,Grid_GenerationQueue!$AN$5:$AN$550,$C32,Grid_GenerationQueue!$AW$5:$AW$550,"&lt;&gt;"&amp;$Y$3,Grid_GenerationQueue!$AU$5:$AU$550,$AK$3)</f>
        <v>0</v>
      </c>
      <c r="AM32">
        <f>AA32+SUMIFS(Grid_GenerationQueue!W$5:W$550,Grid_GenerationQueue!$AJ$5:$AJ$550,$B32,Grid_GenerationQueue!$AK$5:$AK$550,$C32,Grid_GenerationQueue!$AW$5:$AW$550,"&lt;&gt;"&amp;$Y$3,Grid_GenerationQueue!$AU$5:$AU$550,$AK$3)+SUMIFS(Grid_GenerationQueue!W$5:W$550,Grid_GenerationQueue!$AM$5:$AM$550,$B32,Grid_GenerationQueue!$AN$5:$AN$550,$C32,Grid_GenerationQueue!$AW$5:$AW$550,"&lt;&gt;"&amp;$Y$3,Grid_GenerationQueue!$AU$5:$AU$550,$AK$3)</f>
        <v>0</v>
      </c>
      <c r="AN32">
        <f>AB32+SUMIFS(Grid_GenerationQueue!X$5:X$550,Grid_GenerationQueue!$AJ$5:$AJ$550,$B32,Grid_GenerationQueue!$AK$5:$AK$550,$C32,Grid_GenerationQueue!$AW$5:$AW$550,"&lt;&gt;"&amp;$Y$3,Grid_GenerationQueue!$AU$5:$AU$550,$AK$3)+SUMIFS(Grid_GenerationQueue!X$5:X$550,Grid_GenerationQueue!$AM$5:$AM$550,$B32,Grid_GenerationQueue!$AN$5:$AN$550,$C32,Grid_GenerationQueue!$AW$5:$AW$550,"&lt;&gt;"&amp;$Y$3,Grid_GenerationQueue!$AU$5:$AU$550,$AK$3)</f>
        <v>0</v>
      </c>
      <c r="AO32">
        <f>AC32+SUMIFS(Grid_GenerationQueue!Y$5:Y$550,Grid_GenerationQueue!$AJ$5:$AJ$550,$B32,Grid_GenerationQueue!$AK$5:$AK$550,$C32,Grid_GenerationQueue!$AW$5:$AW$550,"&lt;&gt;"&amp;$Y$3,Grid_GenerationQueue!$AU$5:$AU$550,$AK$3)+SUMIFS(Grid_GenerationQueue!Y$5:Y$550,Grid_GenerationQueue!$AM$5:$AM$550,$B32,Grid_GenerationQueue!$AN$5:$AN$550,$C32,Grid_GenerationQueue!$AW$5:$AW$550,"&lt;&gt;"&amp;$Y$3,Grid_GenerationQueue!$AU$5:$AU$550,$AK$3)</f>
        <v>0</v>
      </c>
      <c r="AP32">
        <f>AD32+SUMIFS(Grid_GenerationQueue!Z$5:Z$550,Grid_GenerationQueue!$AJ$5:$AJ$550,$B32,Grid_GenerationQueue!$AK$5:$AK$550,$C32,Grid_GenerationQueue!$AW$5:$AW$550,"&lt;&gt;"&amp;$Y$3,Grid_GenerationQueue!$AU$5:$AU$550,$AK$3)+SUMIFS(Grid_GenerationQueue!Z$5:Z$550,Grid_GenerationQueue!$AM$5:$AM$550,$B32,Grid_GenerationQueue!$AN$5:$AN$550,$C32,Grid_GenerationQueue!$AW$5:$AW$550,"&lt;&gt;"&amp;$Y$3,Grid_GenerationQueue!$AU$5:$AU$550,$AK$3)</f>
        <v>0</v>
      </c>
      <c r="AQ32">
        <f>AE32+SUMIFS(Grid_GenerationQueue!AA$5:AA$550,Grid_GenerationQueue!$AJ$5:$AJ$550,$B32,Grid_GenerationQueue!$AK$5:$AK$550,$C32,Grid_GenerationQueue!$AW$5:$AW$550,"&lt;&gt;"&amp;$Y$3,Grid_GenerationQueue!$AU$5:$AU$550,$AK$3)+SUMIFS(Grid_GenerationQueue!AA$5:AA$550,Grid_GenerationQueue!$AM$5:$AM$550,$B32,Grid_GenerationQueue!$AN$5:$AN$550,$C32,Grid_GenerationQueue!$AW$5:$AW$550,"&lt;&gt;"&amp;$Y$3,Grid_GenerationQueue!$AU$5:$AU$550,$AK$3)</f>
        <v>0</v>
      </c>
      <c r="AR32">
        <f>AF32+SUMIFS(Grid_GenerationQueue!AB$5:AB$550,Grid_GenerationQueue!$AJ$5:$AJ$550,$B32,Grid_GenerationQueue!$AK$5:$AK$550,$C32,Grid_GenerationQueue!$AW$5:$AW$550,"&lt;&gt;"&amp;$Y$3,Grid_GenerationQueue!$AU$5:$AU$550,$AK$3)+SUMIFS(Grid_GenerationQueue!AB$5:AB$550,Grid_GenerationQueue!$AM$5:$AM$550,$B32,Grid_GenerationQueue!$AN$5:$AN$550,$C32,Grid_GenerationQueue!$AW$5:$AW$550,"&lt;&gt;"&amp;$Y$3,Grid_GenerationQueue!$AU$5:$AU$550,$AK$3)</f>
        <v>0</v>
      </c>
      <c r="AS32">
        <f>AG32+SUMIFS(Grid_GenerationQueue!AC$5:AC$550,Grid_GenerationQueue!$AJ$5:$AJ$550,$B32,Grid_GenerationQueue!$AK$5:$AK$550,$C32,Grid_GenerationQueue!$AW$5:$AW$550,"&lt;&gt;"&amp;$Y$3,Grid_GenerationQueue!$AU$5:$AU$550,$AK$3)+SUMIFS(Grid_GenerationQueue!AC$5:AC$550,Grid_GenerationQueue!$AM$5:$AM$550,$B32,Grid_GenerationQueue!$AN$5:$AN$550,$C32,Grid_GenerationQueue!$AW$5:$AW$550,"&lt;&gt;"&amp;$Y$3,Grid_GenerationQueue!$AU$5:$AU$550,$AK$3)</f>
        <v>0</v>
      </c>
      <c r="AT32">
        <f>AH32+SUMIFS(Grid_GenerationQueue!AD$5:AD$550,Grid_GenerationQueue!$AJ$5:$AJ$550,$B32,Grid_GenerationQueue!$AK$5:$AK$550,$C32,Grid_GenerationQueue!$AW$5:$AW$550,"&lt;&gt;"&amp;$Y$3,Grid_GenerationQueue!$AU$5:$AU$550,$AK$3)+SUMIFS(Grid_GenerationQueue!AD$5:AD$550,Grid_GenerationQueue!$AM$5:$AM$550,$B32,Grid_GenerationQueue!$AN$5:$AN$550,$C32,Grid_GenerationQueue!$AW$5:$AW$550,"&lt;&gt;"&amp;$Y$3,Grid_GenerationQueue!$AU$5:$AU$550,$AK$3)</f>
        <v>0</v>
      </c>
      <c r="AV32">
        <v>0</v>
      </c>
      <c r="AW32">
        <v>0</v>
      </c>
      <c r="AX32">
        <v>0</v>
      </c>
      <c r="AY32">
        <v>0</v>
      </c>
      <c r="AZ32">
        <v>0</v>
      </c>
      <c r="BB32">
        <f t="shared" si="33"/>
        <v>0</v>
      </c>
      <c r="BC32">
        <f t="shared" si="34"/>
        <v>0</v>
      </c>
      <c r="BD32">
        <f t="shared" si="35"/>
        <v>0</v>
      </c>
      <c r="BE32">
        <f t="shared" si="36"/>
        <v>0</v>
      </c>
      <c r="BF32">
        <f t="shared" si="37"/>
        <v>0</v>
      </c>
      <c r="BG32">
        <f t="shared" si="38"/>
        <v>0</v>
      </c>
      <c r="BH32">
        <f t="shared" si="39"/>
        <v>0</v>
      </c>
      <c r="BI32">
        <f t="shared" si="40"/>
        <v>0</v>
      </c>
      <c r="BJ32">
        <f t="shared" si="41"/>
        <v>0</v>
      </c>
      <c r="BK32">
        <f t="shared" si="42"/>
        <v>0</v>
      </c>
      <c r="BL32">
        <f t="shared" si="43"/>
        <v>0</v>
      </c>
      <c r="BN32">
        <f t="shared" ref="BN32:BN95" si="44">X32-$AV32</f>
        <v>0</v>
      </c>
      <c r="BO32">
        <f t="shared" ref="BO32:BO95" si="45">BP32+BQ32</f>
        <v>0</v>
      </c>
      <c r="BP32">
        <f t="shared" ref="BP32:BP95" si="46">Z32-$AW32</f>
        <v>0</v>
      </c>
      <c r="BQ32">
        <f t="shared" ref="BQ32:BQ95" si="47">AA32-$AX32</f>
        <v>0</v>
      </c>
      <c r="BR32">
        <f t="shared" ref="BR32:BR95" si="48">AB32</f>
        <v>0</v>
      </c>
      <c r="BS32">
        <f t="shared" ref="BS32:BS95" si="49">AC32</f>
        <v>0</v>
      </c>
      <c r="BT32">
        <f t="shared" ref="BT32:BT95" si="50">BU32+BV32</f>
        <v>0</v>
      </c>
      <c r="BU32">
        <f t="shared" ref="BU32:BU95" si="51">AE32-$AY32</f>
        <v>0</v>
      </c>
      <c r="BV32">
        <f t="shared" ref="BV32:BV95" si="52">AF32-$AZ32</f>
        <v>0</v>
      </c>
      <c r="BW32">
        <f t="shared" ref="BW32:BW95" si="53">AG32</f>
        <v>0</v>
      </c>
      <c r="BX32">
        <f t="shared" ref="BX32:BX95" si="54">AH32</f>
        <v>0</v>
      </c>
      <c r="BZ32">
        <f t="shared" ref="BZ32:BZ95" si="55">AJ32-$AV32</f>
        <v>0</v>
      </c>
      <c r="CA32">
        <f t="shared" ref="CA32:CA95" si="56">CB32+CC32</f>
        <v>0</v>
      </c>
      <c r="CB32">
        <f t="shared" ref="CB32:CB95" si="57">AL32-$AW32</f>
        <v>0</v>
      </c>
      <c r="CC32">
        <f t="shared" ref="CC32:CC95" si="58">AM32-$AX32</f>
        <v>0</v>
      </c>
      <c r="CD32">
        <f t="shared" ref="CD32:CD95" si="59">AN32</f>
        <v>0</v>
      </c>
      <c r="CE32">
        <f t="shared" ref="CE32:CE95" si="60">AO32</f>
        <v>0</v>
      </c>
      <c r="CF32">
        <f t="shared" ref="CF32:CF95" si="61">CG32+CH32</f>
        <v>0</v>
      </c>
      <c r="CG32">
        <f t="shared" ref="CG32:CG95" si="62">AQ32-$AY32</f>
        <v>0</v>
      </c>
      <c r="CH32">
        <f t="shared" ref="CH32:CH95" si="63">AR32-$AZ32</f>
        <v>0</v>
      </c>
      <c r="CI32">
        <f t="shared" ref="CI32:CI95" si="64">AS32</f>
        <v>0</v>
      </c>
      <c r="CJ32">
        <f t="shared" ref="CJ32:CJ95" si="65">AT32</f>
        <v>0</v>
      </c>
    </row>
    <row r="33" spans="1:88" x14ac:dyDescent="0.35">
      <c r="A33" t="str">
        <f>Substation_Info!A33</f>
        <v xml:space="preserve">SDG&amp;E Study Area </v>
      </c>
      <c r="B33" t="str">
        <f>Substation_Info!B33</f>
        <v>Capistrano</v>
      </c>
      <c r="C33">
        <f>Substation_Info!C33</f>
        <v>230</v>
      </c>
      <c r="D33" t="str" cm="1">
        <f t="array" ref="D33">INDEX(Substation_Info!$AT$5:$BB$322,MATCH(1,($B33=Substation_Info!$B$5:$B$322)*($C33=Substation_Info!$C$5:$C$322),0),MATCH(D$4,Substation_Info!$AT$4:$BB$4,0))</f>
        <v>Greater_LA_Li_Battery</v>
      </c>
      <c r="E33" t="str" cm="1">
        <f t="array" ref="E33">INDEX(Substation_Info!$AT$5:$BB$322,MATCH(1,($B33=Substation_Info!$B$5:$B$322)*($C33=Substation_Info!$C$5:$C$322),0),MATCH(E$4,Substation_Info!$AT$4:$BB$4,0))</f>
        <v>Greater_LA_Solar</v>
      </c>
      <c r="F33" cm="1">
        <f t="array" ref="F33">INDEX(Substation_Info!$AT$5:$BB$322,MATCH(1,($B33=Substation_Info!$B$5:$B$322)*($C33=Substation_Info!$C$5:$C$322),0),MATCH(F$4,Substation_Info!$AT$4:$BB$4,0))</f>
        <v>0</v>
      </c>
      <c r="G33" cm="1">
        <f t="array" ref="G33">INDEX(Substation_Info!$AT$5:$BB$322,MATCH(1,($B33=Substation_Info!$B$5:$B$322)*($C33=Substation_Info!$C$5:$C$322),0),MATCH(G$4,Substation_Info!$AT$4:$BB$4,0))</f>
        <v>0</v>
      </c>
      <c r="H33" cm="1">
        <f t="array" ref="H33">INDEX(Substation_Info!$AT$5:$BB$322,MATCH(1,($B33=Substation_Info!$B$5:$B$322)*($C33=Substation_Info!$C$5:$C$322),0),MATCH(H$4,Substation_Info!$AT$4:$BB$4,0))</f>
        <v>0</v>
      </c>
      <c r="I33" cm="1">
        <f t="array" ref="I33">INDEX(Substation_Info!$AT$5:$BB$322,MATCH(1,($B33=Substation_Info!$B$5:$B$322)*($C33=Substation_Info!$C$5:$C$322),0),MATCH(I$4,Substation_Info!$AT$4:$BB$4,0))</f>
        <v>0</v>
      </c>
      <c r="J33" cm="1">
        <f t="array" ref="J33">INDEX(Substation_Info!$AT$5:$BB$322,MATCH(1,($B33=Substation_Info!$B$5:$B$322)*($C33=Substation_Info!$C$5:$C$322),0),MATCH(J$4,Substation_Info!$AT$4:$BB$4,0))</f>
        <v>0</v>
      </c>
      <c r="L33">
        <f>SUMIFS(Grid_GenerationQueue!T$5:T$550,Grid_GenerationQueue!$AJ$5:$AJ$550,$B33,Grid_GenerationQueue!$AK$5:$AK$550,$C33)+SUMIFS(Grid_GenerationQueue!T$5:T$550,Grid_GenerationQueue!$AM$5:$AM$550,$B33,Grid_GenerationQueue!$AN$5:$AN$550,$C33)</f>
        <v>0</v>
      </c>
      <c r="M33">
        <f>SUMIFS(Grid_GenerationQueue!U$5:U$550,Grid_GenerationQueue!$AJ$5:$AJ$550,$B33,Grid_GenerationQueue!$AK$5:$AK$550,$C33)+SUMIFS(Grid_GenerationQueue!U$5:U$550,Grid_GenerationQueue!$AM$5:$AM$550,$B33,Grid_GenerationQueue!$AN$5:$AN$550,$C33)</f>
        <v>0</v>
      </c>
      <c r="N33">
        <f>SUMIFS(Grid_GenerationQueue!V$5:V$550,Grid_GenerationQueue!$AJ$5:$AJ$550,$B33,Grid_GenerationQueue!$AK$5:$AK$550,$C33)+SUMIFS(Grid_GenerationQueue!V$5:V$550,Grid_GenerationQueue!$AM$5:$AM$550,$B33,Grid_GenerationQueue!$AN$5:$AN$550,$C33)</f>
        <v>0</v>
      </c>
      <c r="O33">
        <f>SUMIFS(Grid_GenerationQueue!W$5:W$550,Grid_GenerationQueue!$AJ$5:$AJ$550,$B33,Grid_GenerationQueue!$AK$5:$AK$550,$C33)+SUMIFS(Grid_GenerationQueue!W$5:W$550,Grid_GenerationQueue!$AM$5:$AM$550,$B33,Grid_GenerationQueue!$AN$5:$AN$550,$C33)</f>
        <v>0</v>
      </c>
      <c r="P33">
        <f>SUMIFS(Grid_GenerationQueue!X$5:X$550,Grid_GenerationQueue!$AJ$5:$AJ$550,$B33,Grid_GenerationQueue!$AK$5:$AK$550,$C33)+SUMIFS(Grid_GenerationQueue!X$5:X$550,Grid_GenerationQueue!$AM$5:$AM$550,$B33,Grid_GenerationQueue!$AN$5:$AN$550,$C33)</f>
        <v>0</v>
      </c>
      <c r="Q33">
        <f>SUMIFS(Grid_GenerationQueue!Y$5:Y$550,Grid_GenerationQueue!$AJ$5:$AJ$550,$B33,Grid_GenerationQueue!$AK$5:$AK$550,$C33)+SUMIFS(Grid_GenerationQueue!Y$5:Y$550,Grid_GenerationQueue!$AM$5:$AM$550,$B33,Grid_GenerationQueue!$AN$5:$AN$550,$C33)</f>
        <v>0</v>
      </c>
      <c r="R33">
        <f>SUMIFS(Grid_GenerationQueue!Z$5:Z$550,Grid_GenerationQueue!$AJ$5:$AJ$550,$B33,Grid_GenerationQueue!$AK$5:$AK$550,$C33)+SUMIFS(Grid_GenerationQueue!Z$5:Z$550,Grid_GenerationQueue!$AM$5:$AM$550,$B33,Grid_GenerationQueue!$AN$5:$AN$550,$C33)</f>
        <v>0</v>
      </c>
      <c r="S33">
        <f>SUMIFS(Grid_GenerationQueue!AA$5:AA$550,Grid_GenerationQueue!$AJ$5:$AJ$550,$B33,Grid_GenerationQueue!$AK$5:$AK$550,$C33)+SUMIFS(Grid_GenerationQueue!AA$5:AA$550,Grid_GenerationQueue!$AM$5:$AM$550,$B33,Grid_GenerationQueue!$AN$5:$AN$550,$C33)</f>
        <v>0</v>
      </c>
      <c r="T33">
        <f>SUMIFS(Grid_GenerationQueue!AB$5:AB$550,Grid_GenerationQueue!$AJ$5:$AJ$550,$B33,Grid_GenerationQueue!$AK$5:$AK$550,$C33)+SUMIFS(Grid_GenerationQueue!AB$5:AB$550,Grid_GenerationQueue!$AM$5:$AM$550,$B33,Grid_GenerationQueue!$AN$5:$AN$550,$C33)</f>
        <v>0</v>
      </c>
      <c r="U33">
        <f>SUMIFS(Grid_GenerationQueue!AC$5:AC$550,Grid_GenerationQueue!$AJ$5:$AJ$550,$B33,Grid_GenerationQueue!$AK$5:$AK$550,$C33)+SUMIFS(Grid_GenerationQueue!AC$5:AC$550,Grid_GenerationQueue!$AM$5:$AM$550,$B33,Grid_GenerationQueue!$AN$5:$AN$550,$C33)</f>
        <v>0</v>
      </c>
      <c r="V33">
        <f>SUMIFS(Grid_GenerationQueue!AD$5:AD$550,Grid_GenerationQueue!$AJ$5:$AJ$550,$B33,Grid_GenerationQueue!$AK$5:$AK$550,$C33)+SUMIFS(Grid_GenerationQueue!AD$5:AD$550,Grid_GenerationQueue!$AM$5:$AM$550,$B33,Grid_GenerationQueue!$AN$5:$AN$550,$C33)</f>
        <v>0</v>
      </c>
      <c r="X33">
        <f>SUMIFS(Grid_GenerationQueue!T$5:T$550,Grid_GenerationQueue!$AJ$5:$AJ$550,$B33,Grid_GenerationQueue!$AK$5:$AK$550,$C33,Grid_GenerationQueue!$AW$5:$AW$550,$Y$3)+SUMIFS(Grid_GenerationQueue!T$5:T$550,Grid_GenerationQueue!$AM$5:$AM$550,$B33,Grid_GenerationQueue!$AN$5:$AN$550,$C33,Grid_GenerationQueue!$AW$5:$AW$550,$Y$3)</f>
        <v>0</v>
      </c>
      <c r="Y33">
        <f>SUMIFS(Grid_GenerationQueue!U$5:U$550,Grid_GenerationQueue!$AJ$5:$AJ$550,$B33,Grid_GenerationQueue!$AK$5:$AK$550,$C33,Grid_GenerationQueue!$AW$5:$AW$550,$Y$3)+SUMIFS(Grid_GenerationQueue!U$5:U$550,Grid_GenerationQueue!$AM$5:$AM$550,$B33,Grid_GenerationQueue!$AN$5:$AN$550,$C33,Grid_GenerationQueue!$AW$5:$AW$550,$Y$3)</f>
        <v>0</v>
      </c>
      <c r="Z33">
        <f>SUMIFS(Grid_GenerationQueue!V$5:V$550,Grid_GenerationQueue!$AJ$5:$AJ$550,$B33,Grid_GenerationQueue!$AK$5:$AK$550,$C33,Grid_GenerationQueue!$AW$5:$AW$550,$Y$3)+SUMIFS(Grid_GenerationQueue!V$5:V$550,Grid_GenerationQueue!$AM$5:$AM$550,$B33,Grid_GenerationQueue!$AN$5:$AN$550,$C33,Grid_GenerationQueue!$AW$5:$AW$550,$Y$3)</f>
        <v>0</v>
      </c>
      <c r="AA33">
        <f>SUMIFS(Grid_GenerationQueue!W$5:W$550,Grid_GenerationQueue!$AJ$5:$AJ$550,$B33,Grid_GenerationQueue!$AK$5:$AK$550,$C33,Grid_GenerationQueue!$AW$5:$AW$550,$Y$3)+SUMIFS(Grid_GenerationQueue!W$5:W$550,Grid_GenerationQueue!$AM$5:$AM$550,$B33,Grid_GenerationQueue!$AN$5:$AN$550,$C33,Grid_GenerationQueue!$AW$5:$AW$550,$Y$3)</f>
        <v>0</v>
      </c>
      <c r="AB33">
        <f>SUMIFS(Grid_GenerationQueue!X$5:X$550,Grid_GenerationQueue!$AJ$5:$AJ$550,$B33,Grid_GenerationQueue!$AK$5:$AK$550,$C33,Grid_GenerationQueue!$AW$5:$AW$550,$Y$3)+SUMIFS(Grid_GenerationQueue!X$5:X$550,Grid_GenerationQueue!$AM$5:$AM$550,$B33,Grid_GenerationQueue!$AN$5:$AN$550,$C33,Grid_GenerationQueue!$AW$5:$AW$550,$Y$3)</f>
        <v>0</v>
      </c>
      <c r="AC33">
        <f>SUMIFS(Grid_GenerationQueue!Y$5:Y$550,Grid_GenerationQueue!$AJ$5:$AJ$550,$B33,Grid_GenerationQueue!$AK$5:$AK$550,$C33,Grid_GenerationQueue!$AW$5:$AW$550,$Y$3)+SUMIFS(Grid_GenerationQueue!Y$5:Y$550,Grid_GenerationQueue!$AM$5:$AM$550,$B33,Grid_GenerationQueue!$AN$5:$AN$550,$C33,Grid_GenerationQueue!$AW$5:$AW$550,$Y$3)</f>
        <v>0</v>
      </c>
      <c r="AD33">
        <f>SUMIFS(Grid_GenerationQueue!Z$5:Z$550,Grid_GenerationQueue!$AJ$5:$AJ$550,$B33,Grid_GenerationQueue!$AK$5:$AK$550,$C33,Grid_GenerationQueue!$AW$5:$AW$550,$Y$3)+SUMIFS(Grid_GenerationQueue!Z$5:Z$550,Grid_GenerationQueue!$AM$5:$AM$550,$B33,Grid_GenerationQueue!$AN$5:$AN$550,$C33,Grid_GenerationQueue!$AW$5:$AW$550,$Y$3)</f>
        <v>0</v>
      </c>
      <c r="AE33">
        <f>SUMIFS(Grid_GenerationQueue!AA$5:AA$550,Grid_GenerationQueue!$AJ$5:$AJ$550,$B33,Grid_GenerationQueue!$AK$5:$AK$550,$C33,Grid_GenerationQueue!$AW$5:$AW$550,$Y$3)+SUMIFS(Grid_GenerationQueue!AA$5:AA$550,Grid_GenerationQueue!$AM$5:$AM$550,$B33,Grid_GenerationQueue!$AN$5:$AN$550,$C33,Grid_GenerationQueue!$AW$5:$AW$550,$Y$3)</f>
        <v>0</v>
      </c>
      <c r="AF33">
        <f>SUMIFS(Grid_GenerationQueue!AB$5:AB$550,Grid_GenerationQueue!$AJ$5:$AJ$550,$B33,Grid_GenerationQueue!$AK$5:$AK$550,$C33,Grid_GenerationQueue!$AW$5:$AW$550,$Y$3)+SUMIFS(Grid_GenerationQueue!AB$5:AB$550,Grid_GenerationQueue!$AM$5:$AM$550,$B33,Grid_GenerationQueue!$AN$5:$AN$550,$C33,Grid_GenerationQueue!$AW$5:$AW$550,$Y$3)</f>
        <v>0</v>
      </c>
      <c r="AG33">
        <f>SUMIFS(Grid_GenerationQueue!AC$5:AC$550,Grid_GenerationQueue!$AJ$5:$AJ$550,$B33,Grid_GenerationQueue!$AK$5:$AK$550,$C33,Grid_GenerationQueue!$AW$5:$AW$550,$Y$3)+SUMIFS(Grid_GenerationQueue!AC$5:AC$550,Grid_GenerationQueue!$AM$5:$AM$550,$B33,Grid_GenerationQueue!$AN$5:$AN$550,$C33,Grid_GenerationQueue!$AW$5:$AW$550,$Y$3)</f>
        <v>0</v>
      </c>
      <c r="AH33">
        <f>SUMIFS(Grid_GenerationQueue!AD$5:AD$550,Grid_GenerationQueue!$AJ$5:$AJ$550,$B33,Grid_GenerationQueue!$AK$5:$AK$550,$C33,Grid_GenerationQueue!$AW$5:$AW$550,$Y$3)+SUMIFS(Grid_GenerationQueue!AD$5:AD$550,Grid_GenerationQueue!$AM$5:$AM$550,$B33,Grid_GenerationQueue!$AN$5:$AN$550,$C33,Grid_GenerationQueue!$AW$5:$AW$550,$Y$3)</f>
        <v>0</v>
      </c>
      <c r="AJ33">
        <f>X33+SUMIFS(Grid_GenerationQueue!T$5:T$550,Grid_GenerationQueue!$AJ$5:$AJ$550,$B33,Grid_GenerationQueue!$AK$5:$AK$550,$C33,Grid_GenerationQueue!$AW$5:$AW$550,"&lt;&gt;"&amp;$Y$3,Grid_GenerationQueue!$AU$5:$AU$550,$AK$3)+SUMIFS(Grid_GenerationQueue!T$5:T$550,Grid_GenerationQueue!$AM$5:$AM$550,$B33,Grid_GenerationQueue!$AN$5:$AN$550,$C33,Grid_GenerationQueue!$AW$5:$AW$550,"&lt;&gt;"&amp;$Y$3,Grid_GenerationQueue!$AU$5:$AU$550,$AK$3)</f>
        <v>0</v>
      </c>
      <c r="AK33">
        <f>Y33+SUMIFS(Grid_GenerationQueue!U$5:U$550,Grid_GenerationQueue!$AJ$5:$AJ$550,$B33,Grid_GenerationQueue!$AK$5:$AK$550,$C33,Grid_GenerationQueue!$AW$5:$AW$550,"&lt;&gt;"&amp;$Y$3,Grid_GenerationQueue!$AU$5:$AU$550,$AK$3)+SUMIFS(Grid_GenerationQueue!U$5:U$550,Grid_GenerationQueue!$AM$5:$AM$550,$B33,Grid_GenerationQueue!$AN$5:$AN$550,$C33,Grid_GenerationQueue!$AW$5:$AW$550,"&lt;&gt;"&amp;$Y$3,Grid_GenerationQueue!$AU$5:$AU$550,$AK$3)</f>
        <v>0</v>
      </c>
      <c r="AL33">
        <f>Z33+SUMIFS(Grid_GenerationQueue!V$5:V$550,Grid_GenerationQueue!$AJ$5:$AJ$550,$B33,Grid_GenerationQueue!$AK$5:$AK$550,$C33,Grid_GenerationQueue!$AW$5:$AW$550,"&lt;&gt;"&amp;$Y$3,Grid_GenerationQueue!$AU$5:$AU$550,$AK$3)+SUMIFS(Grid_GenerationQueue!V$5:V$550,Grid_GenerationQueue!$AM$5:$AM$550,$B33,Grid_GenerationQueue!$AN$5:$AN$550,$C33,Grid_GenerationQueue!$AW$5:$AW$550,"&lt;&gt;"&amp;$Y$3,Grid_GenerationQueue!$AU$5:$AU$550,$AK$3)</f>
        <v>0</v>
      </c>
      <c r="AM33">
        <f>AA33+SUMIFS(Grid_GenerationQueue!W$5:W$550,Grid_GenerationQueue!$AJ$5:$AJ$550,$B33,Grid_GenerationQueue!$AK$5:$AK$550,$C33,Grid_GenerationQueue!$AW$5:$AW$550,"&lt;&gt;"&amp;$Y$3,Grid_GenerationQueue!$AU$5:$AU$550,$AK$3)+SUMIFS(Grid_GenerationQueue!W$5:W$550,Grid_GenerationQueue!$AM$5:$AM$550,$B33,Grid_GenerationQueue!$AN$5:$AN$550,$C33,Grid_GenerationQueue!$AW$5:$AW$550,"&lt;&gt;"&amp;$Y$3,Grid_GenerationQueue!$AU$5:$AU$550,$AK$3)</f>
        <v>0</v>
      </c>
      <c r="AN33">
        <f>AB33+SUMIFS(Grid_GenerationQueue!X$5:X$550,Grid_GenerationQueue!$AJ$5:$AJ$550,$B33,Grid_GenerationQueue!$AK$5:$AK$550,$C33,Grid_GenerationQueue!$AW$5:$AW$550,"&lt;&gt;"&amp;$Y$3,Grid_GenerationQueue!$AU$5:$AU$550,$AK$3)+SUMIFS(Grid_GenerationQueue!X$5:X$550,Grid_GenerationQueue!$AM$5:$AM$550,$B33,Grid_GenerationQueue!$AN$5:$AN$550,$C33,Grid_GenerationQueue!$AW$5:$AW$550,"&lt;&gt;"&amp;$Y$3,Grid_GenerationQueue!$AU$5:$AU$550,$AK$3)</f>
        <v>0</v>
      </c>
      <c r="AO33">
        <f>AC33+SUMIFS(Grid_GenerationQueue!Y$5:Y$550,Grid_GenerationQueue!$AJ$5:$AJ$550,$B33,Grid_GenerationQueue!$AK$5:$AK$550,$C33,Grid_GenerationQueue!$AW$5:$AW$550,"&lt;&gt;"&amp;$Y$3,Grid_GenerationQueue!$AU$5:$AU$550,$AK$3)+SUMIFS(Grid_GenerationQueue!Y$5:Y$550,Grid_GenerationQueue!$AM$5:$AM$550,$B33,Grid_GenerationQueue!$AN$5:$AN$550,$C33,Grid_GenerationQueue!$AW$5:$AW$550,"&lt;&gt;"&amp;$Y$3,Grid_GenerationQueue!$AU$5:$AU$550,$AK$3)</f>
        <v>0</v>
      </c>
      <c r="AP33">
        <f>AD33+SUMIFS(Grid_GenerationQueue!Z$5:Z$550,Grid_GenerationQueue!$AJ$5:$AJ$550,$B33,Grid_GenerationQueue!$AK$5:$AK$550,$C33,Grid_GenerationQueue!$AW$5:$AW$550,"&lt;&gt;"&amp;$Y$3,Grid_GenerationQueue!$AU$5:$AU$550,$AK$3)+SUMIFS(Grid_GenerationQueue!Z$5:Z$550,Grid_GenerationQueue!$AM$5:$AM$550,$B33,Grid_GenerationQueue!$AN$5:$AN$550,$C33,Grid_GenerationQueue!$AW$5:$AW$550,"&lt;&gt;"&amp;$Y$3,Grid_GenerationQueue!$AU$5:$AU$550,$AK$3)</f>
        <v>0</v>
      </c>
      <c r="AQ33">
        <f>AE33+SUMIFS(Grid_GenerationQueue!AA$5:AA$550,Grid_GenerationQueue!$AJ$5:$AJ$550,$B33,Grid_GenerationQueue!$AK$5:$AK$550,$C33,Grid_GenerationQueue!$AW$5:$AW$550,"&lt;&gt;"&amp;$Y$3,Grid_GenerationQueue!$AU$5:$AU$550,$AK$3)+SUMIFS(Grid_GenerationQueue!AA$5:AA$550,Grid_GenerationQueue!$AM$5:$AM$550,$B33,Grid_GenerationQueue!$AN$5:$AN$550,$C33,Grid_GenerationQueue!$AW$5:$AW$550,"&lt;&gt;"&amp;$Y$3,Grid_GenerationQueue!$AU$5:$AU$550,$AK$3)</f>
        <v>0</v>
      </c>
      <c r="AR33">
        <f>AF33+SUMIFS(Grid_GenerationQueue!AB$5:AB$550,Grid_GenerationQueue!$AJ$5:$AJ$550,$B33,Grid_GenerationQueue!$AK$5:$AK$550,$C33,Grid_GenerationQueue!$AW$5:$AW$550,"&lt;&gt;"&amp;$Y$3,Grid_GenerationQueue!$AU$5:$AU$550,$AK$3)+SUMIFS(Grid_GenerationQueue!AB$5:AB$550,Grid_GenerationQueue!$AM$5:$AM$550,$B33,Grid_GenerationQueue!$AN$5:$AN$550,$C33,Grid_GenerationQueue!$AW$5:$AW$550,"&lt;&gt;"&amp;$Y$3,Grid_GenerationQueue!$AU$5:$AU$550,$AK$3)</f>
        <v>0</v>
      </c>
      <c r="AS33">
        <f>AG33+SUMIFS(Grid_GenerationQueue!AC$5:AC$550,Grid_GenerationQueue!$AJ$5:$AJ$550,$B33,Grid_GenerationQueue!$AK$5:$AK$550,$C33,Grid_GenerationQueue!$AW$5:$AW$550,"&lt;&gt;"&amp;$Y$3,Grid_GenerationQueue!$AU$5:$AU$550,$AK$3)+SUMIFS(Grid_GenerationQueue!AC$5:AC$550,Grid_GenerationQueue!$AM$5:$AM$550,$B33,Grid_GenerationQueue!$AN$5:$AN$550,$C33,Grid_GenerationQueue!$AW$5:$AW$550,"&lt;&gt;"&amp;$Y$3,Grid_GenerationQueue!$AU$5:$AU$550,$AK$3)</f>
        <v>0</v>
      </c>
      <c r="AT33">
        <f>AH33+SUMIFS(Grid_GenerationQueue!AD$5:AD$550,Grid_GenerationQueue!$AJ$5:$AJ$550,$B33,Grid_GenerationQueue!$AK$5:$AK$550,$C33,Grid_GenerationQueue!$AW$5:$AW$550,"&lt;&gt;"&amp;$Y$3,Grid_GenerationQueue!$AU$5:$AU$550,$AK$3)+SUMIFS(Grid_GenerationQueue!AD$5:AD$550,Grid_GenerationQueue!$AM$5:$AM$550,$B33,Grid_GenerationQueue!$AN$5:$AN$550,$C33,Grid_GenerationQueue!$AW$5:$AW$550,"&lt;&gt;"&amp;$Y$3,Grid_GenerationQueue!$AU$5:$AU$550,$AK$3)</f>
        <v>0</v>
      </c>
      <c r="AV33">
        <v>0</v>
      </c>
      <c r="AW33">
        <v>0</v>
      </c>
      <c r="AX33">
        <v>0</v>
      </c>
      <c r="AY33">
        <v>0</v>
      </c>
      <c r="AZ33">
        <v>0</v>
      </c>
      <c r="BB33">
        <f t="shared" si="33"/>
        <v>0</v>
      </c>
      <c r="BC33">
        <f t="shared" si="34"/>
        <v>0</v>
      </c>
      <c r="BD33">
        <f t="shared" si="35"/>
        <v>0</v>
      </c>
      <c r="BE33">
        <f t="shared" si="36"/>
        <v>0</v>
      </c>
      <c r="BF33">
        <f t="shared" si="37"/>
        <v>0</v>
      </c>
      <c r="BG33">
        <f t="shared" si="38"/>
        <v>0</v>
      </c>
      <c r="BH33">
        <f t="shared" si="39"/>
        <v>0</v>
      </c>
      <c r="BI33">
        <f t="shared" si="40"/>
        <v>0</v>
      </c>
      <c r="BJ33">
        <f t="shared" si="41"/>
        <v>0</v>
      </c>
      <c r="BK33">
        <f t="shared" si="42"/>
        <v>0</v>
      </c>
      <c r="BL33">
        <f t="shared" si="43"/>
        <v>0</v>
      </c>
      <c r="BN33">
        <f t="shared" si="44"/>
        <v>0</v>
      </c>
      <c r="BO33">
        <f t="shared" si="45"/>
        <v>0</v>
      </c>
      <c r="BP33">
        <f t="shared" si="46"/>
        <v>0</v>
      </c>
      <c r="BQ33">
        <f t="shared" si="47"/>
        <v>0</v>
      </c>
      <c r="BR33">
        <f t="shared" si="48"/>
        <v>0</v>
      </c>
      <c r="BS33">
        <f t="shared" si="49"/>
        <v>0</v>
      </c>
      <c r="BT33">
        <f t="shared" si="50"/>
        <v>0</v>
      </c>
      <c r="BU33">
        <f t="shared" si="51"/>
        <v>0</v>
      </c>
      <c r="BV33">
        <f t="shared" si="52"/>
        <v>0</v>
      </c>
      <c r="BW33">
        <f t="shared" si="53"/>
        <v>0</v>
      </c>
      <c r="BX33">
        <f t="shared" si="54"/>
        <v>0</v>
      </c>
      <c r="BZ33">
        <f t="shared" si="55"/>
        <v>0</v>
      </c>
      <c r="CA33">
        <f t="shared" si="56"/>
        <v>0</v>
      </c>
      <c r="CB33">
        <f t="shared" si="57"/>
        <v>0</v>
      </c>
      <c r="CC33">
        <f t="shared" si="58"/>
        <v>0</v>
      </c>
      <c r="CD33">
        <f t="shared" si="59"/>
        <v>0</v>
      </c>
      <c r="CE33">
        <f t="shared" si="60"/>
        <v>0</v>
      </c>
      <c r="CF33">
        <f t="shared" si="61"/>
        <v>0</v>
      </c>
      <c r="CG33">
        <f t="shared" si="62"/>
        <v>0</v>
      </c>
      <c r="CH33">
        <f t="shared" si="63"/>
        <v>0</v>
      </c>
      <c r="CI33">
        <f t="shared" si="64"/>
        <v>0</v>
      </c>
      <c r="CJ33">
        <f t="shared" si="65"/>
        <v>0</v>
      </c>
    </row>
    <row r="34" spans="1:88" x14ac:dyDescent="0.35">
      <c r="A34" t="str">
        <f>Substation_Info!A34</f>
        <v xml:space="preserve">SDG&amp;E Study Area </v>
      </c>
      <c r="B34" t="str">
        <f>Substation_Info!B34</f>
        <v>Capistrano</v>
      </c>
      <c r="C34">
        <f>Substation_Info!C34</f>
        <v>138</v>
      </c>
      <c r="D34" t="str" cm="1">
        <f t="array" ref="D34">INDEX(Substation_Info!$AT$5:$BB$322,MATCH(1,($B34=Substation_Info!$B$5:$B$322)*($C34=Substation_Info!$C$5:$C$322),0),MATCH(D$4,Substation_Info!$AT$4:$BB$4,0))</f>
        <v>Greater_LA_Li_Battery</v>
      </c>
      <c r="E34" t="str" cm="1">
        <f t="array" ref="E34">INDEX(Substation_Info!$AT$5:$BB$322,MATCH(1,($B34=Substation_Info!$B$5:$B$322)*($C34=Substation_Info!$C$5:$C$322),0),MATCH(E$4,Substation_Info!$AT$4:$BB$4,0))</f>
        <v>Greater_LA_Solar</v>
      </c>
      <c r="F34" cm="1">
        <f t="array" ref="F34">INDEX(Substation_Info!$AT$5:$BB$322,MATCH(1,($B34=Substation_Info!$B$5:$B$322)*($C34=Substation_Info!$C$5:$C$322),0),MATCH(F$4,Substation_Info!$AT$4:$BB$4,0))</f>
        <v>0</v>
      </c>
      <c r="G34" cm="1">
        <f t="array" ref="G34">INDEX(Substation_Info!$AT$5:$BB$322,MATCH(1,($B34=Substation_Info!$B$5:$B$322)*($C34=Substation_Info!$C$5:$C$322),0),MATCH(G$4,Substation_Info!$AT$4:$BB$4,0))</f>
        <v>0</v>
      </c>
      <c r="H34" cm="1">
        <f t="array" ref="H34">INDEX(Substation_Info!$AT$5:$BB$322,MATCH(1,($B34=Substation_Info!$B$5:$B$322)*($C34=Substation_Info!$C$5:$C$322),0),MATCH(H$4,Substation_Info!$AT$4:$BB$4,0))</f>
        <v>0</v>
      </c>
      <c r="I34" cm="1">
        <f t="array" ref="I34">INDEX(Substation_Info!$AT$5:$BB$322,MATCH(1,($B34=Substation_Info!$B$5:$B$322)*($C34=Substation_Info!$C$5:$C$322),0),MATCH(I$4,Substation_Info!$AT$4:$BB$4,0))</f>
        <v>0</v>
      </c>
      <c r="J34" cm="1">
        <f t="array" ref="J34">INDEX(Substation_Info!$AT$5:$BB$322,MATCH(1,($B34=Substation_Info!$B$5:$B$322)*($C34=Substation_Info!$C$5:$C$322),0),MATCH(J$4,Substation_Info!$AT$4:$BB$4,0))</f>
        <v>0</v>
      </c>
      <c r="L34">
        <f>SUMIFS(Grid_GenerationQueue!T$5:T$550,Grid_GenerationQueue!$AJ$5:$AJ$550,$B34,Grid_GenerationQueue!$AK$5:$AK$550,$C34)+SUMIFS(Grid_GenerationQueue!T$5:T$550,Grid_GenerationQueue!$AM$5:$AM$550,$B34,Grid_GenerationQueue!$AN$5:$AN$550,$C34)</f>
        <v>250</v>
      </c>
      <c r="M34">
        <f>SUMIFS(Grid_GenerationQueue!U$5:U$550,Grid_GenerationQueue!$AJ$5:$AJ$550,$B34,Grid_GenerationQueue!$AK$5:$AK$550,$C34)+SUMIFS(Grid_GenerationQueue!U$5:U$550,Grid_GenerationQueue!$AM$5:$AM$550,$B34,Grid_GenerationQueue!$AN$5:$AN$550,$C34)</f>
        <v>0</v>
      </c>
      <c r="N34">
        <f>SUMIFS(Grid_GenerationQueue!V$5:V$550,Grid_GenerationQueue!$AJ$5:$AJ$550,$B34,Grid_GenerationQueue!$AK$5:$AK$550,$C34)+SUMIFS(Grid_GenerationQueue!V$5:V$550,Grid_GenerationQueue!$AM$5:$AM$550,$B34,Grid_GenerationQueue!$AN$5:$AN$550,$C34)</f>
        <v>0</v>
      </c>
      <c r="O34">
        <f>SUMIFS(Grid_GenerationQueue!W$5:W$550,Grid_GenerationQueue!$AJ$5:$AJ$550,$B34,Grid_GenerationQueue!$AK$5:$AK$550,$C34)+SUMIFS(Grid_GenerationQueue!W$5:W$550,Grid_GenerationQueue!$AM$5:$AM$550,$B34,Grid_GenerationQueue!$AN$5:$AN$550,$C34)</f>
        <v>0</v>
      </c>
      <c r="P34">
        <f>SUMIFS(Grid_GenerationQueue!X$5:X$550,Grid_GenerationQueue!$AJ$5:$AJ$550,$B34,Grid_GenerationQueue!$AK$5:$AK$550,$C34)+SUMIFS(Grid_GenerationQueue!X$5:X$550,Grid_GenerationQueue!$AM$5:$AM$550,$B34,Grid_GenerationQueue!$AN$5:$AN$550,$C34)</f>
        <v>0</v>
      </c>
      <c r="Q34">
        <f>SUMIFS(Grid_GenerationQueue!Y$5:Y$550,Grid_GenerationQueue!$AJ$5:$AJ$550,$B34,Grid_GenerationQueue!$AK$5:$AK$550,$C34)+SUMIFS(Grid_GenerationQueue!Y$5:Y$550,Grid_GenerationQueue!$AM$5:$AM$550,$B34,Grid_GenerationQueue!$AN$5:$AN$550,$C34)</f>
        <v>0</v>
      </c>
      <c r="R34">
        <f>SUMIFS(Grid_GenerationQueue!Z$5:Z$550,Grid_GenerationQueue!$AJ$5:$AJ$550,$B34,Grid_GenerationQueue!$AK$5:$AK$550,$C34)+SUMIFS(Grid_GenerationQueue!Z$5:Z$550,Grid_GenerationQueue!$AM$5:$AM$550,$B34,Grid_GenerationQueue!$AN$5:$AN$550,$C34)</f>
        <v>0</v>
      </c>
      <c r="S34">
        <f>SUMIFS(Grid_GenerationQueue!AA$5:AA$550,Grid_GenerationQueue!$AJ$5:$AJ$550,$B34,Grid_GenerationQueue!$AK$5:$AK$550,$C34)+SUMIFS(Grid_GenerationQueue!AA$5:AA$550,Grid_GenerationQueue!$AM$5:$AM$550,$B34,Grid_GenerationQueue!$AN$5:$AN$550,$C34)</f>
        <v>0</v>
      </c>
      <c r="T34">
        <f>SUMIFS(Grid_GenerationQueue!AB$5:AB$550,Grid_GenerationQueue!$AJ$5:$AJ$550,$B34,Grid_GenerationQueue!$AK$5:$AK$550,$C34)+SUMIFS(Grid_GenerationQueue!AB$5:AB$550,Grid_GenerationQueue!$AM$5:$AM$550,$B34,Grid_GenerationQueue!$AN$5:$AN$550,$C34)</f>
        <v>0</v>
      </c>
      <c r="U34">
        <f>SUMIFS(Grid_GenerationQueue!AC$5:AC$550,Grid_GenerationQueue!$AJ$5:$AJ$550,$B34,Grid_GenerationQueue!$AK$5:$AK$550,$C34)+SUMIFS(Grid_GenerationQueue!AC$5:AC$550,Grid_GenerationQueue!$AM$5:$AM$550,$B34,Grid_GenerationQueue!$AN$5:$AN$550,$C34)</f>
        <v>0</v>
      </c>
      <c r="V34">
        <f>SUMIFS(Grid_GenerationQueue!AD$5:AD$550,Grid_GenerationQueue!$AJ$5:$AJ$550,$B34,Grid_GenerationQueue!$AK$5:$AK$550,$C34)+SUMIFS(Grid_GenerationQueue!AD$5:AD$550,Grid_GenerationQueue!$AM$5:$AM$550,$B34,Grid_GenerationQueue!$AN$5:$AN$550,$C34)</f>
        <v>0</v>
      </c>
      <c r="X34">
        <f>SUMIFS(Grid_GenerationQueue!T$5:T$550,Grid_GenerationQueue!$AJ$5:$AJ$550,$B34,Grid_GenerationQueue!$AK$5:$AK$550,$C34,Grid_GenerationQueue!$AW$5:$AW$550,$Y$3)+SUMIFS(Grid_GenerationQueue!T$5:T$550,Grid_GenerationQueue!$AM$5:$AM$550,$B34,Grid_GenerationQueue!$AN$5:$AN$550,$C34,Grid_GenerationQueue!$AW$5:$AW$550,$Y$3)</f>
        <v>250</v>
      </c>
      <c r="Y34">
        <f>SUMIFS(Grid_GenerationQueue!U$5:U$550,Grid_GenerationQueue!$AJ$5:$AJ$550,$B34,Grid_GenerationQueue!$AK$5:$AK$550,$C34,Grid_GenerationQueue!$AW$5:$AW$550,$Y$3)+SUMIFS(Grid_GenerationQueue!U$5:U$550,Grid_GenerationQueue!$AM$5:$AM$550,$B34,Grid_GenerationQueue!$AN$5:$AN$550,$C34,Grid_GenerationQueue!$AW$5:$AW$550,$Y$3)</f>
        <v>0</v>
      </c>
      <c r="Z34">
        <f>SUMIFS(Grid_GenerationQueue!V$5:V$550,Grid_GenerationQueue!$AJ$5:$AJ$550,$B34,Grid_GenerationQueue!$AK$5:$AK$550,$C34,Grid_GenerationQueue!$AW$5:$AW$550,$Y$3)+SUMIFS(Grid_GenerationQueue!V$5:V$550,Grid_GenerationQueue!$AM$5:$AM$550,$B34,Grid_GenerationQueue!$AN$5:$AN$550,$C34,Grid_GenerationQueue!$AW$5:$AW$550,$Y$3)</f>
        <v>0</v>
      </c>
      <c r="AA34">
        <f>SUMIFS(Grid_GenerationQueue!W$5:W$550,Grid_GenerationQueue!$AJ$5:$AJ$550,$B34,Grid_GenerationQueue!$AK$5:$AK$550,$C34,Grid_GenerationQueue!$AW$5:$AW$550,$Y$3)+SUMIFS(Grid_GenerationQueue!W$5:W$550,Grid_GenerationQueue!$AM$5:$AM$550,$B34,Grid_GenerationQueue!$AN$5:$AN$550,$C34,Grid_GenerationQueue!$AW$5:$AW$550,$Y$3)</f>
        <v>0</v>
      </c>
      <c r="AB34">
        <f>SUMIFS(Grid_GenerationQueue!X$5:X$550,Grid_GenerationQueue!$AJ$5:$AJ$550,$B34,Grid_GenerationQueue!$AK$5:$AK$550,$C34,Grid_GenerationQueue!$AW$5:$AW$550,$Y$3)+SUMIFS(Grid_GenerationQueue!X$5:X$550,Grid_GenerationQueue!$AM$5:$AM$550,$B34,Grid_GenerationQueue!$AN$5:$AN$550,$C34,Grid_GenerationQueue!$AW$5:$AW$550,$Y$3)</f>
        <v>0</v>
      </c>
      <c r="AC34">
        <f>SUMIFS(Grid_GenerationQueue!Y$5:Y$550,Grid_GenerationQueue!$AJ$5:$AJ$550,$B34,Grid_GenerationQueue!$AK$5:$AK$550,$C34,Grid_GenerationQueue!$AW$5:$AW$550,$Y$3)+SUMIFS(Grid_GenerationQueue!Y$5:Y$550,Grid_GenerationQueue!$AM$5:$AM$550,$B34,Grid_GenerationQueue!$AN$5:$AN$550,$C34,Grid_GenerationQueue!$AW$5:$AW$550,$Y$3)</f>
        <v>0</v>
      </c>
      <c r="AD34">
        <f>SUMIFS(Grid_GenerationQueue!Z$5:Z$550,Grid_GenerationQueue!$AJ$5:$AJ$550,$B34,Grid_GenerationQueue!$AK$5:$AK$550,$C34,Grid_GenerationQueue!$AW$5:$AW$550,$Y$3)+SUMIFS(Grid_GenerationQueue!Z$5:Z$550,Grid_GenerationQueue!$AM$5:$AM$550,$B34,Grid_GenerationQueue!$AN$5:$AN$550,$C34,Grid_GenerationQueue!$AW$5:$AW$550,$Y$3)</f>
        <v>0</v>
      </c>
      <c r="AE34">
        <f>SUMIFS(Grid_GenerationQueue!AA$5:AA$550,Grid_GenerationQueue!$AJ$5:$AJ$550,$B34,Grid_GenerationQueue!$AK$5:$AK$550,$C34,Grid_GenerationQueue!$AW$5:$AW$550,$Y$3)+SUMIFS(Grid_GenerationQueue!AA$5:AA$550,Grid_GenerationQueue!$AM$5:$AM$550,$B34,Grid_GenerationQueue!$AN$5:$AN$550,$C34,Grid_GenerationQueue!$AW$5:$AW$550,$Y$3)</f>
        <v>0</v>
      </c>
      <c r="AF34">
        <f>SUMIFS(Grid_GenerationQueue!AB$5:AB$550,Grid_GenerationQueue!$AJ$5:$AJ$550,$B34,Grid_GenerationQueue!$AK$5:$AK$550,$C34,Grid_GenerationQueue!$AW$5:$AW$550,$Y$3)+SUMIFS(Grid_GenerationQueue!AB$5:AB$550,Grid_GenerationQueue!$AM$5:$AM$550,$B34,Grid_GenerationQueue!$AN$5:$AN$550,$C34,Grid_GenerationQueue!$AW$5:$AW$550,$Y$3)</f>
        <v>0</v>
      </c>
      <c r="AG34">
        <f>SUMIFS(Grid_GenerationQueue!AC$5:AC$550,Grid_GenerationQueue!$AJ$5:$AJ$550,$B34,Grid_GenerationQueue!$AK$5:$AK$550,$C34,Grid_GenerationQueue!$AW$5:$AW$550,$Y$3)+SUMIFS(Grid_GenerationQueue!AC$5:AC$550,Grid_GenerationQueue!$AM$5:$AM$550,$B34,Grid_GenerationQueue!$AN$5:$AN$550,$C34,Grid_GenerationQueue!$AW$5:$AW$550,$Y$3)</f>
        <v>0</v>
      </c>
      <c r="AH34">
        <f>SUMIFS(Grid_GenerationQueue!AD$5:AD$550,Grid_GenerationQueue!$AJ$5:$AJ$550,$B34,Grid_GenerationQueue!$AK$5:$AK$550,$C34,Grid_GenerationQueue!$AW$5:$AW$550,$Y$3)+SUMIFS(Grid_GenerationQueue!AD$5:AD$550,Grid_GenerationQueue!$AM$5:$AM$550,$B34,Grid_GenerationQueue!$AN$5:$AN$550,$C34,Grid_GenerationQueue!$AW$5:$AW$550,$Y$3)</f>
        <v>0</v>
      </c>
      <c r="AJ34">
        <f>X34+SUMIFS(Grid_GenerationQueue!T$5:T$550,Grid_GenerationQueue!$AJ$5:$AJ$550,$B34,Grid_GenerationQueue!$AK$5:$AK$550,$C34,Grid_GenerationQueue!$AW$5:$AW$550,"&lt;&gt;"&amp;$Y$3,Grid_GenerationQueue!$AU$5:$AU$550,$AK$3)+SUMIFS(Grid_GenerationQueue!T$5:T$550,Grid_GenerationQueue!$AM$5:$AM$550,$B34,Grid_GenerationQueue!$AN$5:$AN$550,$C34,Grid_GenerationQueue!$AW$5:$AW$550,"&lt;&gt;"&amp;$Y$3,Grid_GenerationQueue!$AU$5:$AU$550,$AK$3)</f>
        <v>250</v>
      </c>
      <c r="AK34">
        <f>Y34+SUMIFS(Grid_GenerationQueue!U$5:U$550,Grid_GenerationQueue!$AJ$5:$AJ$550,$B34,Grid_GenerationQueue!$AK$5:$AK$550,$C34,Grid_GenerationQueue!$AW$5:$AW$550,"&lt;&gt;"&amp;$Y$3,Grid_GenerationQueue!$AU$5:$AU$550,$AK$3)+SUMIFS(Grid_GenerationQueue!U$5:U$550,Grid_GenerationQueue!$AM$5:$AM$550,$B34,Grid_GenerationQueue!$AN$5:$AN$550,$C34,Grid_GenerationQueue!$AW$5:$AW$550,"&lt;&gt;"&amp;$Y$3,Grid_GenerationQueue!$AU$5:$AU$550,$AK$3)</f>
        <v>0</v>
      </c>
      <c r="AL34">
        <f>Z34+SUMIFS(Grid_GenerationQueue!V$5:V$550,Grid_GenerationQueue!$AJ$5:$AJ$550,$B34,Grid_GenerationQueue!$AK$5:$AK$550,$C34,Grid_GenerationQueue!$AW$5:$AW$550,"&lt;&gt;"&amp;$Y$3,Grid_GenerationQueue!$AU$5:$AU$550,$AK$3)+SUMIFS(Grid_GenerationQueue!V$5:V$550,Grid_GenerationQueue!$AM$5:$AM$550,$B34,Grid_GenerationQueue!$AN$5:$AN$550,$C34,Grid_GenerationQueue!$AW$5:$AW$550,"&lt;&gt;"&amp;$Y$3,Grid_GenerationQueue!$AU$5:$AU$550,$AK$3)</f>
        <v>0</v>
      </c>
      <c r="AM34">
        <f>AA34+SUMIFS(Grid_GenerationQueue!W$5:W$550,Grid_GenerationQueue!$AJ$5:$AJ$550,$B34,Grid_GenerationQueue!$AK$5:$AK$550,$C34,Grid_GenerationQueue!$AW$5:$AW$550,"&lt;&gt;"&amp;$Y$3,Grid_GenerationQueue!$AU$5:$AU$550,$AK$3)+SUMIFS(Grid_GenerationQueue!W$5:W$550,Grid_GenerationQueue!$AM$5:$AM$550,$B34,Grid_GenerationQueue!$AN$5:$AN$550,$C34,Grid_GenerationQueue!$AW$5:$AW$550,"&lt;&gt;"&amp;$Y$3,Grid_GenerationQueue!$AU$5:$AU$550,$AK$3)</f>
        <v>0</v>
      </c>
      <c r="AN34">
        <f>AB34+SUMIFS(Grid_GenerationQueue!X$5:X$550,Grid_GenerationQueue!$AJ$5:$AJ$550,$B34,Grid_GenerationQueue!$AK$5:$AK$550,$C34,Grid_GenerationQueue!$AW$5:$AW$550,"&lt;&gt;"&amp;$Y$3,Grid_GenerationQueue!$AU$5:$AU$550,$AK$3)+SUMIFS(Grid_GenerationQueue!X$5:X$550,Grid_GenerationQueue!$AM$5:$AM$550,$B34,Grid_GenerationQueue!$AN$5:$AN$550,$C34,Grid_GenerationQueue!$AW$5:$AW$550,"&lt;&gt;"&amp;$Y$3,Grid_GenerationQueue!$AU$5:$AU$550,$AK$3)</f>
        <v>0</v>
      </c>
      <c r="AO34">
        <f>AC34+SUMIFS(Grid_GenerationQueue!Y$5:Y$550,Grid_GenerationQueue!$AJ$5:$AJ$550,$B34,Grid_GenerationQueue!$AK$5:$AK$550,$C34,Grid_GenerationQueue!$AW$5:$AW$550,"&lt;&gt;"&amp;$Y$3,Grid_GenerationQueue!$AU$5:$AU$550,$AK$3)+SUMIFS(Grid_GenerationQueue!Y$5:Y$550,Grid_GenerationQueue!$AM$5:$AM$550,$B34,Grid_GenerationQueue!$AN$5:$AN$550,$C34,Grid_GenerationQueue!$AW$5:$AW$550,"&lt;&gt;"&amp;$Y$3,Grid_GenerationQueue!$AU$5:$AU$550,$AK$3)</f>
        <v>0</v>
      </c>
      <c r="AP34">
        <f>AD34+SUMIFS(Grid_GenerationQueue!Z$5:Z$550,Grid_GenerationQueue!$AJ$5:$AJ$550,$B34,Grid_GenerationQueue!$AK$5:$AK$550,$C34,Grid_GenerationQueue!$AW$5:$AW$550,"&lt;&gt;"&amp;$Y$3,Grid_GenerationQueue!$AU$5:$AU$550,$AK$3)+SUMIFS(Grid_GenerationQueue!Z$5:Z$550,Grid_GenerationQueue!$AM$5:$AM$550,$B34,Grid_GenerationQueue!$AN$5:$AN$550,$C34,Grid_GenerationQueue!$AW$5:$AW$550,"&lt;&gt;"&amp;$Y$3,Grid_GenerationQueue!$AU$5:$AU$550,$AK$3)</f>
        <v>0</v>
      </c>
      <c r="AQ34">
        <f>AE34+SUMIFS(Grid_GenerationQueue!AA$5:AA$550,Grid_GenerationQueue!$AJ$5:$AJ$550,$B34,Grid_GenerationQueue!$AK$5:$AK$550,$C34,Grid_GenerationQueue!$AW$5:$AW$550,"&lt;&gt;"&amp;$Y$3,Grid_GenerationQueue!$AU$5:$AU$550,$AK$3)+SUMIFS(Grid_GenerationQueue!AA$5:AA$550,Grid_GenerationQueue!$AM$5:$AM$550,$B34,Grid_GenerationQueue!$AN$5:$AN$550,$C34,Grid_GenerationQueue!$AW$5:$AW$550,"&lt;&gt;"&amp;$Y$3,Grid_GenerationQueue!$AU$5:$AU$550,$AK$3)</f>
        <v>0</v>
      </c>
      <c r="AR34">
        <f>AF34+SUMIFS(Grid_GenerationQueue!AB$5:AB$550,Grid_GenerationQueue!$AJ$5:$AJ$550,$B34,Grid_GenerationQueue!$AK$5:$AK$550,$C34,Grid_GenerationQueue!$AW$5:$AW$550,"&lt;&gt;"&amp;$Y$3,Grid_GenerationQueue!$AU$5:$AU$550,$AK$3)+SUMIFS(Grid_GenerationQueue!AB$5:AB$550,Grid_GenerationQueue!$AM$5:$AM$550,$B34,Grid_GenerationQueue!$AN$5:$AN$550,$C34,Grid_GenerationQueue!$AW$5:$AW$550,"&lt;&gt;"&amp;$Y$3,Grid_GenerationQueue!$AU$5:$AU$550,$AK$3)</f>
        <v>0</v>
      </c>
      <c r="AS34">
        <f>AG34+SUMIFS(Grid_GenerationQueue!AC$5:AC$550,Grid_GenerationQueue!$AJ$5:$AJ$550,$B34,Grid_GenerationQueue!$AK$5:$AK$550,$C34,Grid_GenerationQueue!$AW$5:$AW$550,"&lt;&gt;"&amp;$Y$3,Grid_GenerationQueue!$AU$5:$AU$550,$AK$3)+SUMIFS(Grid_GenerationQueue!AC$5:AC$550,Grid_GenerationQueue!$AM$5:$AM$550,$B34,Grid_GenerationQueue!$AN$5:$AN$550,$C34,Grid_GenerationQueue!$AW$5:$AW$550,"&lt;&gt;"&amp;$Y$3,Grid_GenerationQueue!$AU$5:$AU$550,$AK$3)</f>
        <v>0</v>
      </c>
      <c r="AT34">
        <f>AH34+SUMIFS(Grid_GenerationQueue!AD$5:AD$550,Grid_GenerationQueue!$AJ$5:$AJ$550,$B34,Grid_GenerationQueue!$AK$5:$AK$550,$C34,Grid_GenerationQueue!$AW$5:$AW$550,"&lt;&gt;"&amp;$Y$3,Grid_GenerationQueue!$AU$5:$AU$550,$AK$3)+SUMIFS(Grid_GenerationQueue!AD$5:AD$550,Grid_GenerationQueue!$AM$5:$AM$550,$B34,Grid_GenerationQueue!$AN$5:$AN$550,$C34,Grid_GenerationQueue!$AW$5:$AW$550,"&lt;&gt;"&amp;$Y$3,Grid_GenerationQueue!$AU$5:$AU$550,$AK$3)</f>
        <v>0</v>
      </c>
      <c r="AV34">
        <v>0</v>
      </c>
      <c r="AW34">
        <v>0</v>
      </c>
      <c r="AX34">
        <v>0</v>
      </c>
      <c r="AY34">
        <v>0</v>
      </c>
      <c r="AZ34">
        <v>0</v>
      </c>
      <c r="BB34">
        <f t="shared" si="33"/>
        <v>250</v>
      </c>
      <c r="BC34">
        <f t="shared" si="34"/>
        <v>0</v>
      </c>
      <c r="BD34">
        <f t="shared" si="35"/>
        <v>0</v>
      </c>
      <c r="BE34">
        <f t="shared" si="36"/>
        <v>0</v>
      </c>
      <c r="BF34">
        <f t="shared" si="37"/>
        <v>0</v>
      </c>
      <c r="BG34">
        <f t="shared" si="38"/>
        <v>0</v>
      </c>
      <c r="BH34">
        <f t="shared" si="39"/>
        <v>0</v>
      </c>
      <c r="BI34">
        <f t="shared" si="40"/>
        <v>0</v>
      </c>
      <c r="BJ34">
        <f t="shared" si="41"/>
        <v>0</v>
      </c>
      <c r="BK34">
        <f t="shared" si="42"/>
        <v>0</v>
      </c>
      <c r="BL34">
        <f t="shared" si="43"/>
        <v>0</v>
      </c>
      <c r="BN34">
        <f t="shared" si="44"/>
        <v>250</v>
      </c>
      <c r="BO34">
        <f t="shared" si="45"/>
        <v>0</v>
      </c>
      <c r="BP34">
        <f t="shared" si="46"/>
        <v>0</v>
      </c>
      <c r="BQ34">
        <f t="shared" si="47"/>
        <v>0</v>
      </c>
      <c r="BR34">
        <f t="shared" si="48"/>
        <v>0</v>
      </c>
      <c r="BS34">
        <f t="shared" si="49"/>
        <v>0</v>
      </c>
      <c r="BT34">
        <f t="shared" si="50"/>
        <v>0</v>
      </c>
      <c r="BU34">
        <f t="shared" si="51"/>
        <v>0</v>
      </c>
      <c r="BV34">
        <f t="shared" si="52"/>
        <v>0</v>
      </c>
      <c r="BW34">
        <f t="shared" si="53"/>
        <v>0</v>
      </c>
      <c r="BX34">
        <f t="shared" si="54"/>
        <v>0</v>
      </c>
      <c r="BZ34">
        <f t="shared" si="55"/>
        <v>250</v>
      </c>
      <c r="CA34">
        <f t="shared" si="56"/>
        <v>0</v>
      </c>
      <c r="CB34">
        <f t="shared" si="57"/>
        <v>0</v>
      </c>
      <c r="CC34">
        <f t="shared" si="58"/>
        <v>0</v>
      </c>
      <c r="CD34">
        <f t="shared" si="59"/>
        <v>0</v>
      </c>
      <c r="CE34">
        <f t="shared" si="60"/>
        <v>0</v>
      </c>
      <c r="CF34">
        <f t="shared" si="61"/>
        <v>0</v>
      </c>
      <c r="CG34">
        <f t="shared" si="62"/>
        <v>0</v>
      </c>
      <c r="CH34">
        <f t="shared" si="63"/>
        <v>0</v>
      </c>
      <c r="CI34">
        <f t="shared" si="64"/>
        <v>0</v>
      </c>
      <c r="CJ34">
        <f t="shared" si="65"/>
        <v>0</v>
      </c>
    </row>
    <row r="35" spans="1:88" x14ac:dyDescent="0.35">
      <c r="A35" t="str">
        <f>Substation_Info!A35</f>
        <v xml:space="preserve">East of Pisgah Study Area </v>
      </c>
      <c r="B35" t="str">
        <f>Substation_Info!B35</f>
        <v>Carpenter Canyon (fka Gamebird)</v>
      </c>
      <c r="C35">
        <f>Substation_Info!C35</f>
        <v>230</v>
      </c>
      <c r="D35" t="str" cm="1">
        <f t="array" ref="D35">INDEX(Substation_Info!$AT$5:$BB$322,MATCH(1,($B35=Substation_Info!$B$5:$B$322)*($C35=Substation_Info!$C$5:$C$322),0),MATCH(D$4,Substation_Info!$AT$4:$BB$4,0))</f>
        <v>Southern_NV_Eldorado_Li_Battery</v>
      </c>
      <c r="E35" t="str" cm="1">
        <f t="array" ref="E35">INDEX(Substation_Info!$AT$5:$BB$322,MATCH(1,($B35=Substation_Info!$B$5:$B$322)*($C35=Substation_Info!$C$5:$C$322),0),MATCH(E$4,Substation_Info!$AT$4:$BB$4,0))</f>
        <v>Southern_NV_Eldorado_Solar</v>
      </c>
      <c r="F35" cm="1">
        <f t="array" ref="F35">INDEX(Substation_Info!$AT$5:$BB$322,MATCH(1,($B35=Substation_Info!$B$5:$B$322)*($C35=Substation_Info!$C$5:$C$322),0),MATCH(F$4,Substation_Info!$AT$4:$BB$4,0))</f>
        <v>0</v>
      </c>
      <c r="G35" t="str" cm="1">
        <f t="array" ref="G35">INDEX(Substation_Info!$AT$5:$BB$322,MATCH(1,($B35=Substation_Info!$B$5:$B$322)*($C35=Substation_Info!$C$5:$C$322),0),MATCH(G$4,Substation_Info!$AT$4:$BB$4,0))</f>
        <v>Southern_Nevada_Wind</v>
      </c>
      <c r="H35" cm="1">
        <f t="array" ref="H35">INDEX(Substation_Info!$AT$5:$BB$322,MATCH(1,($B35=Substation_Info!$B$5:$B$322)*($C35=Substation_Info!$C$5:$C$322),0),MATCH(H$4,Substation_Info!$AT$4:$BB$4,0))</f>
        <v>0</v>
      </c>
      <c r="I35" cm="1">
        <f t="array" ref="I35">INDEX(Substation_Info!$AT$5:$BB$322,MATCH(1,($B35=Substation_Info!$B$5:$B$322)*($C35=Substation_Info!$C$5:$C$322),0),MATCH(I$4,Substation_Info!$AT$4:$BB$4,0))</f>
        <v>0</v>
      </c>
      <c r="J35" cm="1">
        <f t="array" ref="J35">INDEX(Substation_Info!$AT$5:$BB$322,MATCH(1,($B35=Substation_Info!$B$5:$B$322)*($C35=Substation_Info!$C$5:$C$322),0),MATCH(J$4,Substation_Info!$AT$4:$BB$4,0))</f>
        <v>0</v>
      </c>
      <c r="K35" s="78"/>
      <c r="L35">
        <f>SUMIFS(Grid_GenerationQueue!T$5:T$550,Grid_GenerationQueue!$AJ$5:$AJ$550,$B35,Grid_GenerationQueue!$AK$5:$AK$550,$C35)+SUMIFS(Grid_GenerationQueue!T$5:T$550,Grid_GenerationQueue!$AM$5:$AM$550,$B35,Grid_GenerationQueue!$AN$5:$AN$550,$C35)</f>
        <v>700</v>
      </c>
      <c r="M35">
        <f>SUMIFS(Grid_GenerationQueue!U$5:U$550,Grid_GenerationQueue!$AJ$5:$AJ$550,$B35,Grid_GenerationQueue!$AK$5:$AK$550,$C35)+SUMIFS(Grid_GenerationQueue!U$5:U$550,Grid_GenerationQueue!$AM$5:$AM$550,$B35,Grid_GenerationQueue!$AN$5:$AN$550,$C35)</f>
        <v>0</v>
      </c>
      <c r="N35">
        <f>SUMIFS(Grid_GenerationQueue!V$5:V$550,Grid_GenerationQueue!$AJ$5:$AJ$550,$B35,Grid_GenerationQueue!$AK$5:$AK$550,$C35)+SUMIFS(Grid_GenerationQueue!V$5:V$550,Grid_GenerationQueue!$AM$5:$AM$550,$B35,Grid_GenerationQueue!$AN$5:$AN$550,$C35)</f>
        <v>0</v>
      </c>
      <c r="O35">
        <f>SUMIFS(Grid_GenerationQueue!W$5:W$550,Grid_GenerationQueue!$AJ$5:$AJ$550,$B35,Grid_GenerationQueue!$AK$5:$AK$550,$C35)+SUMIFS(Grid_GenerationQueue!W$5:W$550,Grid_GenerationQueue!$AM$5:$AM$550,$B35,Grid_GenerationQueue!$AN$5:$AN$550,$C35)</f>
        <v>0</v>
      </c>
      <c r="P35">
        <f>SUMIFS(Grid_GenerationQueue!X$5:X$550,Grid_GenerationQueue!$AJ$5:$AJ$550,$B35,Grid_GenerationQueue!$AK$5:$AK$550,$C35)+SUMIFS(Grid_GenerationQueue!X$5:X$550,Grid_GenerationQueue!$AM$5:$AM$550,$B35,Grid_GenerationQueue!$AN$5:$AN$550,$C35)</f>
        <v>0</v>
      </c>
      <c r="Q35">
        <f>SUMIFS(Grid_GenerationQueue!Y$5:Y$550,Grid_GenerationQueue!$AJ$5:$AJ$550,$B35,Grid_GenerationQueue!$AK$5:$AK$550,$C35)+SUMIFS(Grid_GenerationQueue!Y$5:Y$550,Grid_GenerationQueue!$AM$5:$AM$550,$B35,Grid_GenerationQueue!$AN$5:$AN$550,$C35)</f>
        <v>0</v>
      </c>
      <c r="R35">
        <f>SUMIFS(Grid_GenerationQueue!Z$5:Z$550,Grid_GenerationQueue!$AJ$5:$AJ$550,$B35,Grid_GenerationQueue!$AK$5:$AK$550,$C35)+SUMIFS(Grid_GenerationQueue!Z$5:Z$550,Grid_GenerationQueue!$AM$5:$AM$550,$B35,Grid_GenerationQueue!$AN$5:$AN$550,$C35)</f>
        <v>700</v>
      </c>
      <c r="S35">
        <f>SUMIFS(Grid_GenerationQueue!AA$5:AA$550,Grid_GenerationQueue!$AJ$5:$AJ$550,$B35,Grid_GenerationQueue!$AK$5:$AK$550,$C35)+SUMIFS(Grid_GenerationQueue!AA$5:AA$550,Grid_GenerationQueue!$AM$5:$AM$550,$B35,Grid_GenerationQueue!$AN$5:$AN$550,$C35)</f>
        <v>0</v>
      </c>
      <c r="T35">
        <f>SUMIFS(Grid_GenerationQueue!AB$5:AB$550,Grid_GenerationQueue!$AJ$5:$AJ$550,$B35,Grid_GenerationQueue!$AK$5:$AK$550,$C35)+SUMIFS(Grid_GenerationQueue!AB$5:AB$550,Grid_GenerationQueue!$AM$5:$AM$550,$B35,Grid_GenerationQueue!$AN$5:$AN$550,$C35)</f>
        <v>700</v>
      </c>
      <c r="U35">
        <f>SUMIFS(Grid_GenerationQueue!AC$5:AC$550,Grid_GenerationQueue!$AJ$5:$AJ$550,$B35,Grid_GenerationQueue!$AK$5:$AK$550,$C35)+SUMIFS(Grid_GenerationQueue!AC$5:AC$550,Grid_GenerationQueue!$AM$5:$AM$550,$B35,Grid_GenerationQueue!$AN$5:$AN$550,$C35)</f>
        <v>0</v>
      </c>
      <c r="V35">
        <f>SUMIFS(Grid_GenerationQueue!AD$5:AD$550,Grid_GenerationQueue!$AJ$5:$AJ$550,$B35,Grid_GenerationQueue!$AK$5:$AK$550,$C35)+SUMIFS(Grid_GenerationQueue!AD$5:AD$550,Grid_GenerationQueue!$AM$5:$AM$550,$B35,Grid_GenerationQueue!$AN$5:$AN$550,$C35)</f>
        <v>0</v>
      </c>
      <c r="W35" s="78"/>
      <c r="X35">
        <f>SUMIFS(Grid_GenerationQueue!T$5:T$550,Grid_GenerationQueue!$AJ$5:$AJ$550,$B35,Grid_GenerationQueue!$AK$5:$AK$550,$C35,Grid_GenerationQueue!$AW$5:$AW$550,$Y$3)+SUMIFS(Grid_GenerationQueue!T$5:T$550,Grid_GenerationQueue!$AM$5:$AM$550,$B35,Grid_GenerationQueue!$AN$5:$AN$550,$C35,Grid_GenerationQueue!$AW$5:$AW$550,$Y$3)</f>
        <v>0</v>
      </c>
      <c r="Y35">
        <f>SUMIFS(Grid_GenerationQueue!U$5:U$550,Grid_GenerationQueue!$AJ$5:$AJ$550,$B35,Grid_GenerationQueue!$AK$5:$AK$550,$C35,Grid_GenerationQueue!$AW$5:$AW$550,$Y$3)+SUMIFS(Grid_GenerationQueue!U$5:U$550,Grid_GenerationQueue!$AM$5:$AM$550,$B35,Grid_GenerationQueue!$AN$5:$AN$550,$C35,Grid_GenerationQueue!$AW$5:$AW$550,$Y$3)</f>
        <v>0</v>
      </c>
      <c r="Z35">
        <f>SUMIFS(Grid_GenerationQueue!V$5:V$550,Grid_GenerationQueue!$AJ$5:$AJ$550,$B35,Grid_GenerationQueue!$AK$5:$AK$550,$C35,Grid_GenerationQueue!$AW$5:$AW$550,$Y$3)+SUMIFS(Grid_GenerationQueue!V$5:V$550,Grid_GenerationQueue!$AM$5:$AM$550,$B35,Grid_GenerationQueue!$AN$5:$AN$550,$C35,Grid_GenerationQueue!$AW$5:$AW$550,$Y$3)</f>
        <v>0</v>
      </c>
      <c r="AA35">
        <f>SUMIFS(Grid_GenerationQueue!W$5:W$550,Grid_GenerationQueue!$AJ$5:$AJ$550,$B35,Grid_GenerationQueue!$AK$5:$AK$550,$C35,Grid_GenerationQueue!$AW$5:$AW$550,$Y$3)+SUMIFS(Grid_GenerationQueue!W$5:W$550,Grid_GenerationQueue!$AM$5:$AM$550,$B35,Grid_GenerationQueue!$AN$5:$AN$550,$C35,Grid_GenerationQueue!$AW$5:$AW$550,$Y$3)</f>
        <v>0</v>
      </c>
      <c r="AB35">
        <f>SUMIFS(Grid_GenerationQueue!X$5:X$550,Grid_GenerationQueue!$AJ$5:$AJ$550,$B35,Grid_GenerationQueue!$AK$5:$AK$550,$C35,Grid_GenerationQueue!$AW$5:$AW$550,$Y$3)+SUMIFS(Grid_GenerationQueue!X$5:X$550,Grid_GenerationQueue!$AM$5:$AM$550,$B35,Grid_GenerationQueue!$AN$5:$AN$550,$C35,Grid_GenerationQueue!$AW$5:$AW$550,$Y$3)</f>
        <v>0</v>
      </c>
      <c r="AC35">
        <f>SUMIFS(Grid_GenerationQueue!Y$5:Y$550,Grid_GenerationQueue!$AJ$5:$AJ$550,$B35,Grid_GenerationQueue!$AK$5:$AK$550,$C35,Grid_GenerationQueue!$AW$5:$AW$550,$Y$3)+SUMIFS(Grid_GenerationQueue!Y$5:Y$550,Grid_GenerationQueue!$AM$5:$AM$550,$B35,Grid_GenerationQueue!$AN$5:$AN$550,$C35,Grid_GenerationQueue!$AW$5:$AW$550,$Y$3)</f>
        <v>0</v>
      </c>
      <c r="AD35">
        <f>SUMIFS(Grid_GenerationQueue!Z$5:Z$550,Grid_GenerationQueue!$AJ$5:$AJ$550,$B35,Grid_GenerationQueue!$AK$5:$AK$550,$C35,Grid_GenerationQueue!$AW$5:$AW$550,$Y$3)+SUMIFS(Grid_GenerationQueue!Z$5:Z$550,Grid_GenerationQueue!$AM$5:$AM$550,$B35,Grid_GenerationQueue!$AN$5:$AN$550,$C35,Grid_GenerationQueue!$AW$5:$AW$550,$Y$3)</f>
        <v>0</v>
      </c>
      <c r="AE35">
        <f>SUMIFS(Grid_GenerationQueue!AA$5:AA$550,Grid_GenerationQueue!$AJ$5:$AJ$550,$B35,Grid_GenerationQueue!$AK$5:$AK$550,$C35,Grid_GenerationQueue!$AW$5:$AW$550,$Y$3)+SUMIFS(Grid_GenerationQueue!AA$5:AA$550,Grid_GenerationQueue!$AM$5:$AM$550,$B35,Grid_GenerationQueue!$AN$5:$AN$550,$C35,Grid_GenerationQueue!$AW$5:$AW$550,$Y$3)</f>
        <v>0</v>
      </c>
      <c r="AF35">
        <f>SUMIFS(Grid_GenerationQueue!AB$5:AB$550,Grid_GenerationQueue!$AJ$5:$AJ$550,$B35,Grid_GenerationQueue!$AK$5:$AK$550,$C35,Grid_GenerationQueue!$AW$5:$AW$550,$Y$3)+SUMIFS(Grid_GenerationQueue!AB$5:AB$550,Grid_GenerationQueue!$AM$5:$AM$550,$B35,Grid_GenerationQueue!$AN$5:$AN$550,$C35,Grid_GenerationQueue!$AW$5:$AW$550,$Y$3)</f>
        <v>0</v>
      </c>
      <c r="AG35">
        <f>SUMIFS(Grid_GenerationQueue!AC$5:AC$550,Grid_GenerationQueue!$AJ$5:$AJ$550,$B35,Grid_GenerationQueue!$AK$5:$AK$550,$C35,Grid_GenerationQueue!$AW$5:$AW$550,$Y$3)+SUMIFS(Grid_GenerationQueue!AC$5:AC$550,Grid_GenerationQueue!$AM$5:$AM$550,$B35,Grid_GenerationQueue!$AN$5:$AN$550,$C35,Grid_GenerationQueue!$AW$5:$AW$550,$Y$3)</f>
        <v>0</v>
      </c>
      <c r="AH35">
        <f>SUMIFS(Grid_GenerationQueue!AD$5:AD$550,Grid_GenerationQueue!$AJ$5:$AJ$550,$B35,Grid_GenerationQueue!$AK$5:$AK$550,$C35,Grid_GenerationQueue!$AW$5:$AW$550,$Y$3)+SUMIFS(Grid_GenerationQueue!AD$5:AD$550,Grid_GenerationQueue!$AM$5:$AM$550,$B35,Grid_GenerationQueue!$AN$5:$AN$550,$C35,Grid_GenerationQueue!$AW$5:$AW$550,$Y$3)</f>
        <v>0</v>
      </c>
      <c r="AI35" s="78"/>
      <c r="AJ35">
        <f>X35+SUMIFS(Grid_GenerationQueue!T$5:T$550,Grid_GenerationQueue!$AJ$5:$AJ$550,$B35,Grid_GenerationQueue!$AK$5:$AK$550,$C35,Grid_GenerationQueue!$AW$5:$AW$550,"&lt;&gt;"&amp;$Y$3,Grid_GenerationQueue!$AU$5:$AU$550,$AK$3)+SUMIFS(Grid_GenerationQueue!T$5:T$550,Grid_GenerationQueue!$AM$5:$AM$550,$B35,Grid_GenerationQueue!$AN$5:$AN$550,$C35,Grid_GenerationQueue!$AW$5:$AW$550,"&lt;&gt;"&amp;$Y$3,Grid_GenerationQueue!$AU$5:$AU$550,$AK$3)</f>
        <v>200</v>
      </c>
      <c r="AK35">
        <f>Y35+SUMIFS(Grid_GenerationQueue!U$5:U$550,Grid_GenerationQueue!$AJ$5:$AJ$550,$B35,Grid_GenerationQueue!$AK$5:$AK$550,$C35,Grid_GenerationQueue!$AW$5:$AW$550,"&lt;&gt;"&amp;$Y$3,Grid_GenerationQueue!$AU$5:$AU$550,$AK$3)+SUMIFS(Grid_GenerationQueue!U$5:U$550,Grid_GenerationQueue!$AM$5:$AM$550,$B35,Grid_GenerationQueue!$AN$5:$AN$550,$C35,Grid_GenerationQueue!$AW$5:$AW$550,"&lt;&gt;"&amp;$Y$3,Grid_GenerationQueue!$AU$5:$AU$550,$AK$3)</f>
        <v>0</v>
      </c>
      <c r="AL35">
        <f>Z35+SUMIFS(Grid_GenerationQueue!V$5:V$550,Grid_GenerationQueue!$AJ$5:$AJ$550,$B35,Grid_GenerationQueue!$AK$5:$AK$550,$C35,Grid_GenerationQueue!$AW$5:$AW$550,"&lt;&gt;"&amp;$Y$3,Grid_GenerationQueue!$AU$5:$AU$550,$AK$3)+SUMIFS(Grid_GenerationQueue!V$5:V$550,Grid_GenerationQueue!$AM$5:$AM$550,$B35,Grid_GenerationQueue!$AN$5:$AN$550,$C35,Grid_GenerationQueue!$AW$5:$AW$550,"&lt;&gt;"&amp;$Y$3,Grid_GenerationQueue!$AU$5:$AU$550,$AK$3)</f>
        <v>0</v>
      </c>
      <c r="AM35">
        <f>AA35+SUMIFS(Grid_GenerationQueue!W$5:W$550,Grid_GenerationQueue!$AJ$5:$AJ$550,$B35,Grid_GenerationQueue!$AK$5:$AK$550,$C35,Grid_GenerationQueue!$AW$5:$AW$550,"&lt;&gt;"&amp;$Y$3,Grid_GenerationQueue!$AU$5:$AU$550,$AK$3)+SUMIFS(Grid_GenerationQueue!W$5:W$550,Grid_GenerationQueue!$AM$5:$AM$550,$B35,Grid_GenerationQueue!$AN$5:$AN$550,$C35,Grid_GenerationQueue!$AW$5:$AW$550,"&lt;&gt;"&amp;$Y$3,Grid_GenerationQueue!$AU$5:$AU$550,$AK$3)</f>
        <v>0</v>
      </c>
      <c r="AN35">
        <f>AB35+SUMIFS(Grid_GenerationQueue!X$5:X$550,Grid_GenerationQueue!$AJ$5:$AJ$550,$B35,Grid_GenerationQueue!$AK$5:$AK$550,$C35,Grid_GenerationQueue!$AW$5:$AW$550,"&lt;&gt;"&amp;$Y$3,Grid_GenerationQueue!$AU$5:$AU$550,$AK$3)+SUMIFS(Grid_GenerationQueue!X$5:X$550,Grid_GenerationQueue!$AM$5:$AM$550,$B35,Grid_GenerationQueue!$AN$5:$AN$550,$C35,Grid_GenerationQueue!$AW$5:$AW$550,"&lt;&gt;"&amp;$Y$3,Grid_GenerationQueue!$AU$5:$AU$550,$AK$3)</f>
        <v>0</v>
      </c>
      <c r="AO35">
        <f>AC35+SUMIFS(Grid_GenerationQueue!Y$5:Y$550,Grid_GenerationQueue!$AJ$5:$AJ$550,$B35,Grid_GenerationQueue!$AK$5:$AK$550,$C35,Grid_GenerationQueue!$AW$5:$AW$550,"&lt;&gt;"&amp;$Y$3,Grid_GenerationQueue!$AU$5:$AU$550,$AK$3)+SUMIFS(Grid_GenerationQueue!Y$5:Y$550,Grid_GenerationQueue!$AM$5:$AM$550,$B35,Grid_GenerationQueue!$AN$5:$AN$550,$C35,Grid_GenerationQueue!$AW$5:$AW$550,"&lt;&gt;"&amp;$Y$3,Grid_GenerationQueue!$AU$5:$AU$550,$AK$3)</f>
        <v>0</v>
      </c>
      <c r="AP35">
        <f>AD35+SUMIFS(Grid_GenerationQueue!Z$5:Z$550,Grid_GenerationQueue!$AJ$5:$AJ$550,$B35,Grid_GenerationQueue!$AK$5:$AK$550,$C35,Grid_GenerationQueue!$AW$5:$AW$550,"&lt;&gt;"&amp;$Y$3,Grid_GenerationQueue!$AU$5:$AU$550,$AK$3)+SUMIFS(Grid_GenerationQueue!Z$5:Z$550,Grid_GenerationQueue!$AM$5:$AM$550,$B35,Grid_GenerationQueue!$AN$5:$AN$550,$C35,Grid_GenerationQueue!$AW$5:$AW$550,"&lt;&gt;"&amp;$Y$3,Grid_GenerationQueue!$AU$5:$AU$550,$AK$3)</f>
        <v>200</v>
      </c>
      <c r="AQ35">
        <f>AE35+SUMIFS(Grid_GenerationQueue!AA$5:AA$550,Grid_GenerationQueue!$AJ$5:$AJ$550,$B35,Grid_GenerationQueue!$AK$5:$AK$550,$C35,Grid_GenerationQueue!$AW$5:$AW$550,"&lt;&gt;"&amp;$Y$3,Grid_GenerationQueue!$AU$5:$AU$550,$AK$3)+SUMIFS(Grid_GenerationQueue!AA$5:AA$550,Grid_GenerationQueue!$AM$5:$AM$550,$B35,Grid_GenerationQueue!$AN$5:$AN$550,$C35,Grid_GenerationQueue!$AW$5:$AW$550,"&lt;&gt;"&amp;$Y$3,Grid_GenerationQueue!$AU$5:$AU$550,$AK$3)</f>
        <v>0</v>
      </c>
      <c r="AR35">
        <f>AF35+SUMIFS(Grid_GenerationQueue!AB$5:AB$550,Grid_GenerationQueue!$AJ$5:$AJ$550,$B35,Grid_GenerationQueue!$AK$5:$AK$550,$C35,Grid_GenerationQueue!$AW$5:$AW$550,"&lt;&gt;"&amp;$Y$3,Grid_GenerationQueue!$AU$5:$AU$550,$AK$3)+SUMIFS(Grid_GenerationQueue!AB$5:AB$550,Grid_GenerationQueue!$AM$5:$AM$550,$B35,Grid_GenerationQueue!$AN$5:$AN$550,$C35,Grid_GenerationQueue!$AW$5:$AW$550,"&lt;&gt;"&amp;$Y$3,Grid_GenerationQueue!$AU$5:$AU$550,$AK$3)</f>
        <v>200</v>
      </c>
      <c r="AS35">
        <f>AG35+SUMIFS(Grid_GenerationQueue!AC$5:AC$550,Grid_GenerationQueue!$AJ$5:$AJ$550,$B35,Grid_GenerationQueue!$AK$5:$AK$550,$C35,Grid_GenerationQueue!$AW$5:$AW$550,"&lt;&gt;"&amp;$Y$3,Grid_GenerationQueue!$AU$5:$AU$550,$AK$3)+SUMIFS(Grid_GenerationQueue!AC$5:AC$550,Grid_GenerationQueue!$AM$5:$AM$550,$B35,Grid_GenerationQueue!$AN$5:$AN$550,$C35,Grid_GenerationQueue!$AW$5:$AW$550,"&lt;&gt;"&amp;$Y$3,Grid_GenerationQueue!$AU$5:$AU$550,$AK$3)</f>
        <v>0</v>
      </c>
      <c r="AT35">
        <f>AH35+SUMIFS(Grid_GenerationQueue!AD$5:AD$550,Grid_GenerationQueue!$AJ$5:$AJ$550,$B35,Grid_GenerationQueue!$AK$5:$AK$550,$C35,Grid_GenerationQueue!$AW$5:$AW$550,"&lt;&gt;"&amp;$Y$3,Grid_GenerationQueue!$AU$5:$AU$550,$AK$3)+SUMIFS(Grid_GenerationQueue!AD$5:AD$550,Grid_GenerationQueue!$AM$5:$AM$550,$B35,Grid_GenerationQueue!$AN$5:$AN$550,$C35,Grid_GenerationQueue!$AW$5:$AW$550,"&lt;&gt;"&amp;$Y$3,Grid_GenerationQueue!$AU$5:$AU$550,$AK$3)</f>
        <v>0</v>
      </c>
      <c r="AV35">
        <v>0</v>
      </c>
      <c r="AW35">
        <v>0</v>
      </c>
      <c r="AX35">
        <v>0</v>
      </c>
      <c r="AY35">
        <v>0</v>
      </c>
      <c r="AZ35">
        <v>0</v>
      </c>
      <c r="BB35">
        <f t="shared" si="33"/>
        <v>700</v>
      </c>
      <c r="BC35">
        <f t="shared" si="34"/>
        <v>0</v>
      </c>
      <c r="BD35">
        <f t="shared" si="35"/>
        <v>0</v>
      </c>
      <c r="BE35">
        <f t="shared" si="36"/>
        <v>0</v>
      </c>
      <c r="BF35">
        <f t="shared" si="37"/>
        <v>0</v>
      </c>
      <c r="BG35">
        <f t="shared" si="38"/>
        <v>0</v>
      </c>
      <c r="BH35">
        <f t="shared" si="39"/>
        <v>700</v>
      </c>
      <c r="BI35">
        <f t="shared" si="40"/>
        <v>0</v>
      </c>
      <c r="BJ35">
        <f t="shared" si="41"/>
        <v>700</v>
      </c>
      <c r="BK35">
        <f t="shared" si="42"/>
        <v>0</v>
      </c>
      <c r="BL35">
        <f t="shared" si="43"/>
        <v>0</v>
      </c>
      <c r="BN35">
        <f t="shared" si="44"/>
        <v>0</v>
      </c>
      <c r="BO35">
        <f t="shared" si="45"/>
        <v>0</v>
      </c>
      <c r="BP35">
        <f t="shared" si="46"/>
        <v>0</v>
      </c>
      <c r="BQ35">
        <f t="shared" si="47"/>
        <v>0</v>
      </c>
      <c r="BR35">
        <f t="shared" si="48"/>
        <v>0</v>
      </c>
      <c r="BS35">
        <f t="shared" si="49"/>
        <v>0</v>
      </c>
      <c r="BT35">
        <f t="shared" si="50"/>
        <v>0</v>
      </c>
      <c r="BU35">
        <f t="shared" si="51"/>
        <v>0</v>
      </c>
      <c r="BV35">
        <f t="shared" si="52"/>
        <v>0</v>
      </c>
      <c r="BW35">
        <f t="shared" si="53"/>
        <v>0</v>
      </c>
      <c r="BX35">
        <f t="shared" si="54"/>
        <v>0</v>
      </c>
      <c r="BZ35">
        <f t="shared" si="55"/>
        <v>200</v>
      </c>
      <c r="CA35">
        <f t="shared" si="56"/>
        <v>0</v>
      </c>
      <c r="CB35">
        <f t="shared" si="57"/>
        <v>0</v>
      </c>
      <c r="CC35">
        <f t="shared" si="58"/>
        <v>0</v>
      </c>
      <c r="CD35">
        <f t="shared" si="59"/>
        <v>0</v>
      </c>
      <c r="CE35">
        <f t="shared" si="60"/>
        <v>0</v>
      </c>
      <c r="CF35">
        <f t="shared" si="61"/>
        <v>200</v>
      </c>
      <c r="CG35">
        <f t="shared" si="62"/>
        <v>0</v>
      </c>
      <c r="CH35">
        <f t="shared" si="63"/>
        <v>200</v>
      </c>
      <c r="CI35">
        <f t="shared" si="64"/>
        <v>0</v>
      </c>
      <c r="CJ35">
        <f t="shared" si="65"/>
        <v>0</v>
      </c>
    </row>
    <row r="36" spans="1:88" x14ac:dyDescent="0.35">
      <c r="A36" t="str">
        <f>Substation_Info!A36</f>
        <v xml:space="preserve">PG&amp;E North of Greater Bay Study Area </v>
      </c>
      <c r="B36" t="str">
        <f>Substation_Info!B36</f>
        <v>Carquinez</v>
      </c>
      <c r="C36">
        <f>Substation_Info!C36</f>
        <v>115</v>
      </c>
      <c r="D36" t="str" cm="1">
        <f t="array" ref="D36">INDEX(Substation_Info!$AT$5:$BB$322,MATCH(1,($B36=Substation_Info!$B$5:$B$322)*($C36=Substation_Info!$C$5:$C$322),0),MATCH(D$4,Substation_Info!$AT$4:$BB$4,0))</f>
        <v>Northern_California_Li_Battery</v>
      </c>
      <c r="E36" t="str" cm="1">
        <f t="array" ref="E36">INDEX(Substation_Info!$AT$5:$BB$322,MATCH(1,($B36=Substation_Info!$B$5:$B$322)*($C36=Substation_Info!$C$5:$C$322),0),MATCH(E$4,Substation_Info!$AT$4:$BB$4,0))</f>
        <v>Northern_California_Solar</v>
      </c>
      <c r="F36" cm="1">
        <f t="array" ref="F36">INDEX(Substation_Info!$AT$5:$BB$322,MATCH(1,($B36=Substation_Info!$B$5:$B$322)*($C36=Substation_Info!$C$5:$C$322),0),MATCH(F$4,Substation_Info!$AT$4:$BB$4,0))</f>
        <v>0</v>
      </c>
      <c r="G36" t="str" cm="1">
        <f t="array" ref="G36">INDEX(Substation_Info!$AT$5:$BB$322,MATCH(1,($B36=Substation_Info!$B$5:$B$322)*($C36=Substation_Info!$C$5:$C$322),0),MATCH(G$4,Substation_Info!$AT$4:$BB$4,0))</f>
        <v>Solano_Wind</v>
      </c>
      <c r="H36" cm="1">
        <f t="array" ref="H36">INDEX(Substation_Info!$AT$5:$BB$322,MATCH(1,($B36=Substation_Info!$B$5:$B$322)*($C36=Substation_Info!$C$5:$C$322),0),MATCH(H$4,Substation_Info!$AT$4:$BB$4,0))</f>
        <v>0</v>
      </c>
      <c r="I36" cm="1">
        <f t="array" ref="I36">INDEX(Substation_Info!$AT$5:$BB$322,MATCH(1,($B36=Substation_Info!$B$5:$B$322)*($C36=Substation_Info!$C$5:$C$322),0),MATCH(I$4,Substation_Info!$AT$4:$BB$4,0))</f>
        <v>0</v>
      </c>
      <c r="J36" cm="1">
        <f t="array" ref="J36">INDEX(Substation_Info!$AT$5:$BB$322,MATCH(1,($B36=Substation_Info!$B$5:$B$322)*($C36=Substation_Info!$C$5:$C$322),0),MATCH(J$4,Substation_Info!$AT$4:$BB$4,0))</f>
        <v>0</v>
      </c>
      <c r="L36">
        <f>SUMIFS(Grid_GenerationQueue!T$5:T$550,Grid_GenerationQueue!$AJ$5:$AJ$550,$B36,Grid_GenerationQueue!$AK$5:$AK$550,$C36)+SUMIFS(Grid_GenerationQueue!T$5:T$550,Grid_GenerationQueue!$AM$5:$AM$550,$B36,Grid_GenerationQueue!$AN$5:$AN$550,$C36)</f>
        <v>0</v>
      </c>
      <c r="M36">
        <f>SUMIFS(Grid_GenerationQueue!U$5:U$550,Grid_GenerationQueue!$AJ$5:$AJ$550,$B36,Grid_GenerationQueue!$AK$5:$AK$550,$C36)+SUMIFS(Grid_GenerationQueue!U$5:U$550,Grid_GenerationQueue!$AM$5:$AM$550,$B36,Grid_GenerationQueue!$AN$5:$AN$550,$C36)</f>
        <v>0</v>
      </c>
      <c r="N36">
        <f>SUMIFS(Grid_GenerationQueue!V$5:V$550,Grid_GenerationQueue!$AJ$5:$AJ$550,$B36,Grid_GenerationQueue!$AK$5:$AK$550,$C36)+SUMIFS(Grid_GenerationQueue!V$5:V$550,Grid_GenerationQueue!$AM$5:$AM$550,$B36,Grid_GenerationQueue!$AN$5:$AN$550,$C36)</f>
        <v>0</v>
      </c>
      <c r="O36">
        <f>SUMIFS(Grid_GenerationQueue!W$5:W$550,Grid_GenerationQueue!$AJ$5:$AJ$550,$B36,Grid_GenerationQueue!$AK$5:$AK$550,$C36)+SUMIFS(Grid_GenerationQueue!W$5:W$550,Grid_GenerationQueue!$AM$5:$AM$550,$B36,Grid_GenerationQueue!$AN$5:$AN$550,$C36)</f>
        <v>0</v>
      </c>
      <c r="P36">
        <f>SUMIFS(Grid_GenerationQueue!X$5:X$550,Grid_GenerationQueue!$AJ$5:$AJ$550,$B36,Grid_GenerationQueue!$AK$5:$AK$550,$C36)+SUMIFS(Grid_GenerationQueue!X$5:X$550,Grid_GenerationQueue!$AM$5:$AM$550,$B36,Grid_GenerationQueue!$AN$5:$AN$550,$C36)</f>
        <v>0</v>
      </c>
      <c r="Q36">
        <f>SUMIFS(Grid_GenerationQueue!Y$5:Y$550,Grid_GenerationQueue!$AJ$5:$AJ$550,$B36,Grid_GenerationQueue!$AK$5:$AK$550,$C36)+SUMIFS(Grid_GenerationQueue!Y$5:Y$550,Grid_GenerationQueue!$AM$5:$AM$550,$B36,Grid_GenerationQueue!$AN$5:$AN$550,$C36)</f>
        <v>0</v>
      </c>
      <c r="R36">
        <f>SUMIFS(Grid_GenerationQueue!Z$5:Z$550,Grid_GenerationQueue!$AJ$5:$AJ$550,$B36,Grid_GenerationQueue!$AK$5:$AK$550,$C36)+SUMIFS(Grid_GenerationQueue!Z$5:Z$550,Grid_GenerationQueue!$AM$5:$AM$550,$B36,Grid_GenerationQueue!$AN$5:$AN$550,$C36)</f>
        <v>0</v>
      </c>
      <c r="S36">
        <f>SUMIFS(Grid_GenerationQueue!AA$5:AA$550,Grid_GenerationQueue!$AJ$5:$AJ$550,$B36,Grid_GenerationQueue!$AK$5:$AK$550,$C36)+SUMIFS(Grid_GenerationQueue!AA$5:AA$550,Grid_GenerationQueue!$AM$5:$AM$550,$B36,Grid_GenerationQueue!$AN$5:$AN$550,$C36)</f>
        <v>0</v>
      </c>
      <c r="T36">
        <f>SUMIFS(Grid_GenerationQueue!AB$5:AB$550,Grid_GenerationQueue!$AJ$5:$AJ$550,$B36,Grid_GenerationQueue!$AK$5:$AK$550,$C36)+SUMIFS(Grid_GenerationQueue!AB$5:AB$550,Grid_GenerationQueue!$AM$5:$AM$550,$B36,Grid_GenerationQueue!$AN$5:$AN$550,$C36)</f>
        <v>0</v>
      </c>
      <c r="U36">
        <f>SUMIFS(Grid_GenerationQueue!AC$5:AC$550,Grid_GenerationQueue!$AJ$5:$AJ$550,$B36,Grid_GenerationQueue!$AK$5:$AK$550,$C36)+SUMIFS(Grid_GenerationQueue!AC$5:AC$550,Grid_GenerationQueue!$AM$5:$AM$550,$B36,Grid_GenerationQueue!$AN$5:$AN$550,$C36)</f>
        <v>0</v>
      </c>
      <c r="V36">
        <f>SUMIFS(Grid_GenerationQueue!AD$5:AD$550,Grid_GenerationQueue!$AJ$5:$AJ$550,$B36,Grid_GenerationQueue!$AK$5:$AK$550,$C36)+SUMIFS(Grid_GenerationQueue!AD$5:AD$550,Grid_GenerationQueue!$AM$5:$AM$550,$B36,Grid_GenerationQueue!$AN$5:$AN$550,$C36)</f>
        <v>0</v>
      </c>
      <c r="X36">
        <f>SUMIFS(Grid_GenerationQueue!T$5:T$550,Grid_GenerationQueue!$AJ$5:$AJ$550,$B36,Grid_GenerationQueue!$AK$5:$AK$550,$C36,Grid_GenerationQueue!$AW$5:$AW$550,$Y$3)+SUMIFS(Grid_GenerationQueue!T$5:T$550,Grid_GenerationQueue!$AM$5:$AM$550,$B36,Grid_GenerationQueue!$AN$5:$AN$550,$C36,Grid_GenerationQueue!$AW$5:$AW$550,$Y$3)</f>
        <v>0</v>
      </c>
      <c r="Y36">
        <f>SUMIFS(Grid_GenerationQueue!U$5:U$550,Grid_GenerationQueue!$AJ$5:$AJ$550,$B36,Grid_GenerationQueue!$AK$5:$AK$550,$C36,Grid_GenerationQueue!$AW$5:$AW$550,$Y$3)+SUMIFS(Grid_GenerationQueue!U$5:U$550,Grid_GenerationQueue!$AM$5:$AM$550,$B36,Grid_GenerationQueue!$AN$5:$AN$550,$C36,Grid_GenerationQueue!$AW$5:$AW$550,$Y$3)</f>
        <v>0</v>
      </c>
      <c r="Z36">
        <f>SUMIFS(Grid_GenerationQueue!V$5:V$550,Grid_GenerationQueue!$AJ$5:$AJ$550,$B36,Grid_GenerationQueue!$AK$5:$AK$550,$C36,Grid_GenerationQueue!$AW$5:$AW$550,$Y$3)+SUMIFS(Grid_GenerationQueue!V$5:V$550,Grid_GenerationQueue!$AM$5:$AM$550,$B36,Grid_GenerationQueue!$AN$5:$AN$550,$C36,Grid_GenerationQueue!$AW$5:$AW$550,$Y$3)</f>
        <v>0</v>
      </c>
      <c r="AA36">
        <f>SUMIFS(Grid_GenerationQueue!W$5:W$550,Grid_GenerationQueue!$AJ$5:$AJ$550,$B36,Grid_GenerationQueue!$AK$5:$AK$550,$C36,Grid_GenerationQueue!$AW$5:$AW$550,$Y$3)+SUMIFS(Grid_GenerationQueue!W$5:W$550,Grid_GenerationQueue!$AM$5:$AM$550,$B36,Grid_GenerationQueue!$AN$5:$AN$550,$C36,Grid_GenerationQueue!$AW$5:$AW$550,$Y$3)</f>
        <v>0</v>
      </c>
      <c r="AB36">
        <f>SUMIFS(Grid_GenerationQueue!X$5:X$550,Grid_GenerationQueue!$AJ$5:$AJ$550,$B36,Grid_GenerationQueue!$AK$5:$AK$550,$C36,Grid_GenerationQueue!$AW$5:$AW$550,$Y$3)+SUMIFS(Grid_GenerationQueue!X$5:X$550,Grid_GenerationQueue!$AM$5:$AM$550,$B36,Grid_GenerationQueue!$AN$5:$AN$550,$C36,Grid_GenerationQueue!$AW$5:$AW$550,$Y$3)</f>
        <v>0</v>
      </c>
      <c r="AC36">
        <f>SUMIFS(Grid_GenerationQueue!Y$5:Y$550,Grid_GenerationQueue!$AJ$5:$AJ$550,$B36,Grid_GenerationQueue!$AK$5:$AK$550,$C36,Grid_GenerationQueue!$AW$5:$AW$550,$Y$3)+SUMIFS(Grid_GenerationQueue!Y$5:Y$550,Grid_GenerationQueue!$AM$5:$AM$550,$B36,Grid_GenerationQueue!$AN$5:$AN$550,$C36,Grid_GenerationQueue!$AW$5:$AW$550,$Y$3)</f>
        <v>0</v>
      </c>
      <c r="AD36">
        <f>SUMIFS(Grid_GenerationQueue!Z$5:Z$550,Grid_GenerationQueue!$AJ$5:$AJ$550,$B36,Grid_GenerationQueue!$AK$5:$AK$550,$C36,Grid_GenerationQueue!$AW$5:$AW$550,$Y$3)+SUMIFS(Grid_GenerationQueue!Z$5:Z$550,Grid_GenerationQueue!$AM$5:$AM$550,$B36,Grid_GenerationQueue!$AN$5:$AN$550,$C36,Grid_GenerationQueue!$AW$5:$AW$550,$Y$3)</f>
        <v>0</v>
      </c>
      <c r="AE36">
        <f>SUMIFS(Grid_GenerationQueue!AA$5:AA$550,Grid_GenerationQueue!$AJ$5:$AJ$550,$B36,Grid_GenerationQueue!$AK$5:$AK$550,$C36,Grid_GenerationQueue!$AW$5:$AW$550,$Y$3)+SUMIFS(Grid_GenerationQueue!AA$5:AA$550,Grid_GenerationQueue!$AM$5:$AM$550,$B36,Grid_GenerationQueue!$AN$5:$AN$550,$C36,Grid_GenerationQueue!$AW$5:$AW$550,$Y$3)</f>
        <v>0</v>
      </c>
      <c r="AF36">
        <f>SUMIFS(Grid_GenerationQueue!AB$5:AB$550,Grid_GenerationQueue!$AJ$5:$AJ$550,$B36,Grid_GenerationQueue!$AK$5:$AK$550,$C36,Grid_GenerationQueue!$AW$5:$AW$550,$Y$3)+SUMIFS(Grid_GenerationQueue!AB$5:AB$550,Grid_GenerationQueue!$AM$5:$AM$550,$B36,Grid_GenerationQueue!$AN$5:$AN$550,$C36,Grid_GenerationQueue!$AW$5:$AW$550,$Y$3)</f>
        <v>0</v>
      </c>
      <c r="AG36">
        <f>SUMIFS(Grid_GenerationQueue!AC$5:AC$550,Grid_GenerationQueue!$AJ$5:$AJ$550,$B36,Grid_GenerationQueue!$AK$5:$AK$550,$C36,Grid_GenerationQueue!$AW$5:$AW$550,$Y$3)+SUMIFS(Grid_GenerationQueue!AC$5:AC$550,Grid_GenerationQueue!$AM$5:$AM$550,$B36,Grid_GenerationQueue!$AN$5:$AN$550,$C36,Grid_GenerationQueue!$AW$5:$AW$550,$Y$3)</f>
        <v>0</v>
      </c>
      <c r="AH36">
        <f>SUMIFS(Grid_GenerationQueue!AD$5:AD$550,Grid_GenerationQueue!$AJ$5:$AJ$550,$B36,Grid_GenerationQueue!$AK$5:$AK$550,$C36,Grid_GenerationQueue!$AW$5:$AW$550,$Y$3)+SUMIFS(Grid_GenerationQueue!AD$5:AD$550,Grid_GenerationQueue!$AM$5:$AM$550,$B36,Grid_GenerationQueue!$AN$5:$AN$550,$C36,Grid_GenerationQueue!$AW$5:$AW$550,$Y$3)</f>
        <v>0</v>
      </c>
      <c r="AJ36">
        <f>X36+SUMIFS(Grid_GenerationQueue!T$5:T$550,Grid_GenerationQueue!$AJ$5:$AJ$550,$B36,Grid_GenerationQueue!$AK$5:$AK$550,$C36,Grid_GenerationQueue!$AW$5:$AW$550,"&lt;&gt;"&amp;$Y$3,Grid_GenerationQueue!$AU$5:$AU$550,$AK$3)+SUMIFS(Grid_GenerationQueue!T$5:T$550,Grid_GenerationQueue!$AM$5:$AM$550,$B36,Grid_GenerationQueue!$AN$5:$AN$550,$C36,Grid_GenerationQueue!$AW$5:$AW$550,"&lt;&gt;"&amp;$Y$3,Grid_GenerationQueue!$AU$5:$AU$550,$AK$3)</f>
        <v>0</v>
      </c>
      <c r="AK36">
        <f>Y36+SUMIFS(Grid_GenerationQueue!U$5:U$550,Grid_GenerationQueue!$AJ$5:$AJ$550,$B36,Grid_GenerationQueue!$AK$5:$AK$550,$C36,Grid_GenerationQueue!$AW$5:$AW$550,"&lt;&gt;"&amp;$Y$3,Grid_GenerationQueue!$AU$5:$AU$550,$AK$3)+SUMIFS(Grid_GenerationQueue!U$5:U$550,Grid_GenerationQueue!$AM$5:$AM$550,$B36,Grid_GenerationQueue!$AN$5:$AN$550,$C36,Grid_GenerationQueue!$AW$5:$AW$550,"&lt;&gt;"&amp;$Y$3,Grid_GenerationQueue!$AU$5:$AU$550,$AK$3)</f>
        <v>0</v>
      </c>
      <c r="AL36">
        <f>Z36+SUMIFS(Grid_GenerationQueue!V$5:V$550,Grid_GenerationQueue!$AJ$5:$AJ$550,$B36,Grid_GenerationQueue!$AK$5:$AK$550,$C36,Grid_GenerationQueue!$AW$5:$AW$550,"&lt;&gt;"&amp;$Y$3,Grid_GenerationQueue!$AU$5:$AU$550,$AK$3)+SUMIFS(Grid_GenerationQueue!V$5:V$550,Grid_GenerationQueue!$AM$5:$AM$550,$B36,Grid_GenerationQueue!$AN$5:$AN$550,$C36,Grid_GenerationQueue!$AW$5:$AW$550,"&lt;&gt;"&amp;$Y$3,Grid_GenerationQueue!$AU$5:$AU$550,$AK$3)</f>
        <v>0</v>
      </c>
      <c r="AM36">
        <f>AA36+SUMIFS(Grid_GenerationQueue!W$5:W$550,Grid_GenerationQueue!$AJ$5:$AJ$550,$B36,Grid_GenerationQueue!$AK$5:$AK$550,$C36,Grid_GenerationQueue!$AW$5:$AW$550,"&lt;&gt;"&amp;$Y$3,Grid_GenerationQueue!$AU$5:$AU$550,$AK$3)+SUMIFS(Grid_GenerationQueue!W$5:W$550,Grid_GenerationQueue!$AM$5:$AM$550,$B36,Grid_GenerationQueue!$AN$5:$AN$550,$C36,Grid_GenerationQueue!$AW$5:$AW$550,"&lt;&gt;"&amp;$Y$3,Grid_GenerationQueue!$AU$5:$AU$550,$AK$3)</f>
        <v>0</v>
      </c>
      <c r="AN36">
        <f>AB36+SUMIFS(Grid_GenerationQueue!X$5:X$550,Grid_GenerationQueue!$AJ$5:$AJ$550,$B36,Grid_GenerationQueue!$AK$5:$AK$550,$C36,Grid_GenerationQueue!$AW$5:$AW$550,"&lt;&gt;"&amp;$Y$3,Grid_GenerationQueue!$AU$5:$AU$550,$AK$3)+SUMIFS(Grid_GenerationQueue!X$5:X$550,Grid_GenerationQueue!$AM$5:$AM$550,$B36,Grid_GenerationQueue!$AN$5:$AN$550,$C36,Grid_GenerationQueue!$AW$5:$AW$550,"&lt;&gt;"&amp;$Y$3,Grid_GenerationQueue!$AU$5:$AU$550,$AK$3)</f>
        <v>0</v>
      </c>
      <c r="AO36">
        <f>AC36+SUMIFS(Grid_GenerationQueue!Y$5:Y$550,Grid_GenerationQueue!$AJ$5:$AJ$550,$B36,Grid_GenerationQueue!$AK$5:$AK$550,$C36,Grid_GenerationQueue!$AW$5:$AW$550,"&lt;&gt;"&amp;$Y$3,Grid_GenerationQueue!$AU$5:$AU$550,$AK$3)+SUMIFS(Grid_GenerationQueue!Y$5:Y$550,Grid_GenerationQueue!$AM$5:$AM$550,$B36,Grid_GenerationQueue!$AN$5:$AN$550,$C36,Grid_GenerationQueue!$AW$5:$AW$550,"&lt;&gt;"&amp;$Y$3,Grid_GenerationQueue!$AU$5:$AU$550,$AK$3)</f>
        <v>0</v>
      </c>
      <c r="AP36">
        <f>AD36+SUMIFS(Grid_GenerationQueue!Z$5:Z$550,Grid_GenerationQueue!$AJ$5:$AJ$550,$B36,Grid_GenerationQueue!$AK$5:$AK$550,$C36,Grid_GenerationQueue!$AW$5:$AW$550,"&lt;&gt;"&amp;$Y$3,Grid_GenerationQueue!$AU$5:$AU$550,$AK$3)+SUMIFS(Grid_GenerationQueue!Z$5:Z$550,Grid_GenerationQueue!$AM$5:$AM$550,$B36,Grid_GenerationQueue!$AN$5:$AN$550,$C36,Grid_GenerationQueue!$AW$5:$AW$550,"&lt;&gt;"&amp;$Y$3,Grid_GenerationQueue!$AU$5:$AU$550,$AK$3)</f>
        <v>0</v>
      </c>
      <c r="AQ36">
        <f>AE36+SUMIFS(Grid_GenerationQueue!AA$5:AA$550,Grid_GenerationQueue!$AJ$5:$AJ$550,$B36,Grid_GenerationQueue!$AK$5:$AK$550,$C36,Grid_GenerationQueue!$AW$5:$AW$550,"&lt;&gt;"&amp;$Y$3,Grid_GenerationQueue!$AU$5:$AU$550,$AK$3)+SUMIFS(Grid_GenerationQueue!AA$5:AA$550,Grid_GenerationQueue!$AM$5:$AM$550,$B36,Grid_GenerationQueue!$AN$5:$AN$550,$C36,Grid_GenerationQueue!$AW$5:$AW$550,"&lt;&gt;"&amp;$Y$3,Grid_GenerationQueue!$AU$5:$AU$550,$AK$3)</f>
        <v>0</v>
      </c>
      <c r="AR36">
        <f>AF36+SUMIFS(Grid_GenerationQueue!AB$5:AB$550,Grid_GenerationQueue!$AJ$5:$AJ$550,$B36,Grid_GenerationQueue!$AK$5:$AK$550,$C36,Grid_GenerationQueue!$AW$5:$AW$550,"&lt;&gt;"&amp;$Y$3,Grid_GenerationQueue!$AU$5:$AU$550,$AK$3)+SUMIFS(Grid_GenerationQueue!AB$5:AB$550,Grid_GenerationQueue!$AM$5:$AM$550,$B36,Grid_GenerationQueue!$AN$5:$AN$550,$C36,Grid_GenerationQueue!$AW$5:$AW$550,"&lt;&gt;"&amp;$Y$3,Grid_GenerationQueue!$AU$5:$AU$550,$AK$3)</f>
        <v>0</v>
      </c>
      <c r="AS36">
        <f>AG36+SUMIFS(Grid_GenerationQueue!AC$5:AC$550,Grid_GenerationQueue!$AJ$5:$AJ$550,$B36,Grid_GenerationQueue!$AK$5:$AK$550,$C36,Grid_GenerationQueue!$AW$5:$AW$550,"&lt;&gt;"&amp;$Y$3,Grid_GenerationQueue!$AU$5:$AU$550,$AK$3)+SUMIFS(Grid_GenerationQueue!AC$5:AC$550,Grid_GenerationQueue!$AM$5:$AM$550,$B36,Grid_GenerationQueue!$AN$5:$AN$550,$C36,Grid_GenerationQueue!$AW$5:$AW$550,"&lt;&gt;"&amp;$Y$3,Grid_GenerationQueue!$AU$5:$AU$550,$AK$3)</f>
        <v>0</v>
      </c>
      <c r="AT36">
        <f>AH36+SUMIFS(Grid_GenerationQueue!AD$5:AD$550,Grid_GenerationQueue!$AJ$5:$AJ$550,$B36,Grid_GenerationQueue!$AK$5:$AK$550,$C36,Grid_GenerationQueue!$AW$5:$AW$550,"&lt;&gt;"&amp;$Y$3,Grid_GenerationQueue!$AU$5:$AU$550,$AK$3)+SUMIFS(Grid_GenerationQueue!AD$5:AD$550,Grid_GenerationQueue!$AM$5:$AM$550,$B36,Grid_GenerationQueue!$AN$5:$AN$550,$C36,Grid_GenerationQueue!$AW$5:$AW$550,"&lt;&gt;"&amp;$Y$3,Grid_GenerationQueue!$AU$5:$AU$550,$AK$3)</f>
        <v>0</v>
      </c>
      <c r="AV36">
        <v>0</v>
      </c>
      <c r="AW36">
        <v>0</v>
      </c>
      <c r="AX36">
        <v>0</v>
      </c>
      <c r="AY36">
        <v>0</v>
      </c>
      <c r="AZ36">
        <v>0</v>
      </c>
      <c r="BB36">
        <f t="shared" si="33"/>
        <v>0</v>
      </c>
      <c r="BC36">
        <f t="shared" si="34"/>
        <v>0</v>
      </c>
      <c r="BD36">
        <f t="shared" si="35"/>
        <v>0</v>
      </c>
      <c r="BE36">
        <f t="shared" si="36"/>
        <v>0</v>
      </c>
      <c r="BF36">
        <f t="shared" si="37"/>
        <v>0</v>
      </c>
      <c r="BG36">
        <f t="shared" si="38"/>
        <v>0</v>
      </c>
      <c r="BH36">
        <f t="shared" si="39"/>
        <v>0</v>
      </c>
      <c r="BI36">
        <f t="shared" si="40"/>
        <v>0</v>
      </c>
      <c r="BJ36">
        <f t="shared" si="41"/>
        <v>0</v>
      </c>
      <c r="BK36">
        <f t="shared" si="42"/>
        <v>0</v>
      </c>
      <c r="BL36">
        <f t="shared" si="43"/>
        <v>0</v>
      </c>
      <c r="BN36">
        <f t="shared" si="44"/>
        <v>0</v>
      </c>
      <c r="BO36">
        <f t="shared" si="45"/>
        <v>0</v>
      </c>
      <c r="BP36">
        <f t="shared" si="46"/>
        <v>0</v>
      </c>
      <c r="BQ36">
        <f t="shared" si="47"/>
        <v>0</v>
      </c>
      <c r="BR36">
        <f t="shared" si="48"/>
        <v>0</v>
      </c>
      <c r="BS36">
        <f t="shared" si="49"/>
        <v>0</v>
      </c>
      <c r="BT36">
        <f t="shared" si="50"/>
        <v>0</v>
      </c>
      <c r="BU36">
        <f t="shared" si="51"/>
        <v>0</v>
      </c>
      <c r="BV36">
        <f t="shared" si="52"/>
        <v>0</v>
      </c>
      <c r="BW36">
        <f t="shared" si="53"/>
        <v>0</v>
      </c>
      <c r="BX36">
        <f t="shared" si="54"/>
        <v>0</v>
      </c>
      <c r="BZ36">
        <f t="shared" si="55"/>
        <v>0</v>
      </c>
      <c r="CA36">
        <f t="shared" si="56"/>
        <v>0</v>
      </c>
      <c r="CB36">
        <f t="shared" si="57"/>
        <v>0</v>
      </c>
      <c r="CC36">
        <f t="shared" si="58"/>
        <v>0</v>
      </c>
      <c r="CD36">
        <f t="shared" si="59"/>
        <v>0</v>
      </c>
      <c r="CE36">
        <f t="shared" si="60"/>
        <v>0</v>
      </c>
      <c r="CF36">
        <f t="shared" si="61"/>
        <v>0</v>
      </c>
      <c r="CG36">
        <f t="shared" si="62"/>
        <v>0</v>
      </c>
      <c r="CH36">
        <f t="shared" si="63"/>
        <v>0</v>
      </c>
      <c r="CI36">
        <f t="shared" si="64"/>
        <v>0</v>
      </c>
      <c r="CJ36">
        <f t="shared" si="65"/>
        <v>0</v>
      </c>
    </row>
    <row r="37" spans="1:88" x14ac:dyDescent="0.35">
      <c r="A37" t="str">
        <f>Substation_Info!A37</f>
        <v xml:space="preserve">PG&amp;E North of Greater Bay Study Area </v>
      </c>
      <c r="B37" t="str">
        <f>Substation_Info!B37</f>
        <v>Cayetano</v>
      </c>
      <c r="C37">
        <f>Substation_Info!C37</f>
        <v>230</v>
      </c>
      <c r="D37" t="str" cm="1">
        <f t="array" ref="D37">INDEX(Substation_Info!$AT$5:$BB$322,MATCH(1,($B37=Substation_Info!$B$5:$B$322)*($C37=Substation_Info!$C$5:$C$322),0),MATCH(D$4,Substation_Info!$AT$4:$BB$4,0))</f>
        <v>Northern_California_Li_Battery</v>
      </c>
      <c r="E37" t="str" cm="1">
        <f t="array" ref="E37">INDEX(Substation_Info!$AT$5:$BB$322,MATCH(1,($B37=Substation_Info!$B$5:$B$322)*($C37=Substation_Info!$C$5:$C$322),0),MATCH(E$4,Substation_Info!$AT$4:$BB$4,0))</f>
        <v>Northern_California_Solar</v>
      </c>
      <c r="F37" cm="1">
        <f t="array" ref="F37">INDEX(Substation_Info!$AT$5:$BB$322,MATCH(1,($B37=Substation_Info!$B$5:$B$322)*($C37=Substation_Info!$C$5:$C$322),0),MATCH(F$4,Substation_Info!$AT$4:$BB$4,0))</f>
        <v>0</v>
      </c>
      <c r="G37" cm="1">
        <f t="array" ref="G37">INDEX(Substation_Info!$AT$5:$BB$322,MATCH(1,($B37=Substation_Info!$B$5:$B$322)*($C37=Substation_Info!$C$5:$C$322),0),MATCH(G$4,Substation_Info!$AT$4:$BB$4,0))</f>
        <v>0</v>
      </c>
      <c r="H37" cm="1">
        <f t="array" ref="H37">INDEX(Substation_Info!$AT$5:$BB$322,MATCH(1,($B37=Substation_Info!$B$5:$B$322)*($C37=Substation_Info!$C$5:$C$322),0),MATCH(H$4,Substation_Info!$AT$4:$BB$4,0))</f>
        <v>0</v>
      </c>
      <c r="I37" cm="1">
        <f t="array" ref="I37">INDEX(Substation_Info!$AT$5:$BB$322,MATCH(1,($B37=Substation_Info!$B$5:$B$322)*($C37=Substation_Info!$C$5:$C$322),0),MATCH(I$4,Substation_Info!$AT$4:$BB$4,0))</f>
        <v>0</v>
      </c>
      <c r="J37" cm="1">
        <f t="array" ref="J37">INDEX(Substation_Info!$AT$5:$BB$322,MATCH(1,($B37=Substation_Info!$B$5:$B$322)*($C37=Substation_Info!$C$5:$C$322),0),MATCH(J$4,Substation_Info!$AT$4:$BB$4,0))</f>
        <v>0</v>
      </c>
      <c r="L37">
        <f>SUMIFS(Grid_GenerationQueue!T$5:T$550,Grid_GenerationQueue!$AJ$5:$AJ$550,$B37,Grid_GenerationQueue!$AK$5:$AK$550,$C37)+SUMIFS(Grid_GenerationQueue!T$5:T$550,Grid_GenerationQueue!$AM$5:$AM$550,$B37,Grid_GenerationQueue!$AN$5:$AN$550,$C37)</f>
        <v>600</v>
      </c>
      <c r="M37">
        <f>SUMIFS(Grid_GenerationQueue!U$5:U$550,Grid_GenerationQueue!$AJ$5:$AJ$550,$B37,Grid_GenerationQueue!$AK$5:$AK$550,$C37)+SUMIFS(Grid_GenerationQueue!U$5:U$550,Grid_GenerationQueue!$AM$5:$AM$550,$B37,Grid_GenerationQueue!$AN$5:$AN$550,$C37)</f>
        <v>0</v>
      </c>
      <c r="N37">
        <f>SUMIFS(Grid_GenerationQueue!V$5:V$550,Grid_GenerationQueue!$AJ$5:$AJ$550,$B37,Grid_GenerationQueue!$AK$5:$AK$550,$C37)+SUMIFS(Grid_GenerationQueue!V$5:V$550,Grid_GenerationQueue!$AM$5:$AM$550,$B37,Grid_GenerationQueue!$AN$5:$AN$550,$C37)</f>
        <v>0</v>
      </c>
      <c r="O37">
        <f>SUMIFS(Grid_GenerationQueue!W$5:W$550,Grid_GenerationQueue!$AJ$5:$AJ$550,$B37,Grid_GenerationQueue!$AK$5:$AK$550,$C37)+SUMIFS(Grid_GenerationQueue!W$5:W$550,Grid_GenerationQueue!$AM$5:$AM$550,$B37,Grid_GenerationQueue!$AN$5:$AN$550,$C37)</f>
        <v>0</v>
      </c>
      <c r="P37">
        <f>SUMIFS(Grid_GenerationQueue!X$5:X$550,Grid_GenerationQueue!$AJ$5:$AJ$550,$B37,Grid_GenerationQueue!$AK$5:$AK$550,$C37)+SUMIFS(Grid_GenerationQueue!X$5:X$550,Grid_GenerationQueue!$AM$5:$AM$550,$B37,Grid_GenerationQueue!$AN$5:$AN$550,$C37)</f>
        <v>0</v>
      </c>
      <c r="Q37">
        <f>SUMIFS(Grid_GenerationQueue!Y$5:Y$550,Grid_GenerationQueue!$AJ$5:$AJ$550,$B37,Grid_GenerationQueue!$AK$5:$AK$550,$C37)+SUMIFS(Grid_GenerationQueue!Y$5:Y$550,Grid_GenerationQueue!$AM$5:$AM$550,$B37,Grid_GenerationQueue!$AN$5:$AN$550,$C37)</f>
        <v>0</v>
      </c>
      <c r="R37">
        <f>SUMIFS(Grid_GenerationQueue!Z$5:Z$550,Grid_GenerationQueue!$AJ$5:$AJ$550,$B37,Grid_GenerationQueue!$AK$5:$AK$550,$C37)+SUMIFS(Grid_GenerationQueue!Z$5:Z$550,Grid_GenerationQueue!$AM$5:$AM$550,$B37,Grid_GenerationQueue!$AN$5:$AN$550,$C37)</f>
        <v>100</v>
      </c>
      <c r="S37">
        <f>SUMIFS(Grid_GenerationQueue!AA$5:AA$550,Grid_GenerationQueue!$AJ$5:$AJ$550,$B37,Grid_GenerationQueue!$AK$5:$AK$550,$C37)+SUMIFS(Grid_GenerationQueue!AA$5:AA$550,Grid_GenerationQueue!$AM$5:$AM$550,$B37,Grid_GenerationQueue!$AN$5:$AN$550,$C37)</f>
        <v>0</v>
      </c>
      <c r="T37">
        <f>SUMIFS(Grid_GenerationQueue!AB$5:AB$550,Grid_GenerationQueue!$AJ$5:$AJ$550,$B37,Grid_GenerationQueue!$AK$5:$AK$550,$C37)+SUMIFS(Grid_GenerationQueue!AB$5:AB$550,Grid_GenerationQueue!$AM$5:$AM$550,$B37,Grid_GenerationQueue!$AN$5:$AN$550,$C37)</f>
        <v>100</v>
      </c>
      <c r="U37">
        <f>SUMIFS(Grid_GenerationQueue!AC$5:AC$550,Grid_GenerationQueue!$AJ$5:$AJ$550,$B37,Grid_GenerationQueue!$AK$5:$AK$550,$C37)+SUMIFS(Grid_GenerationQueue!AC$5:AC$550,Grid_GenerationQueue!$AM$5:$AM$550,$B37,Grid_GenerationQueue!$AN$5:$AN$550,$C37)</f>
        <v>0</v>
      </c>
      <c r="V37">
        <f>SUMIFS(Grid_GenerationQueue!AD$5:AD$550,Grid_GenerationQueue!$AJ$5:$AJ$550,$B37,Grid_GenerationQueue!$AK$5:$AK$550,$C37)+SUMIFS(Grid_GenerationQueue!AD$5:AD$550,Grid_GenerationQueue!$AM$5:$AM$550,$B37,Grid_GenerationQueue!$AN$5:$AN$550,$C37)</f>
        <v>0</v>
      </c>
      <c r="X37">
        <f>SUMIFS(Grid_GenerationQueue!T$5:T$550,Grid_GenerationQueue!$AJ$5:$AJ$550,$B37,Grid_GenerationQueue!$AK$5:$AK$550,$C37,Grid_GenerationQueue!$AW$5:$AW$550,$Y$3)+SUMIFS(Grid_GenerationQueue!T$5:T$550,Grid_GenerationQueue!$AM$5:$AM$550,$B37,Grid_GenerationQueue!$AN$5:$AN$550,$C37,Grid_GenerationQueue!$AW$5:$AW$550,$Y$3)</f>
        <v>100</v>
      </c>
      <c r="Y37">
        <f>SUMIFS(Grid_GenerationQueue!U$5:U$550,Grid_GenerationQueue!$AJ$5:$AJ$550,$B37,Grid_GenerationQueue!$AK$5:$AK$550,$C37,Grid_GenerationQueue!$AW$5:$AW$550,$Y$3)+SUMIFS(Grid_GenerationQueue!U$5:U$550,Grid_GenerationQueue!$AM$5:$AM$550,$B37,Grid_GenerationQueue!$AN$5:$AN$550,$C37,Grid_GenerationQueue!$AW$5:$AW$550,$Y$3)</f>
        <v>0</v>
      </c>
      <c r="Z37">
        <f>SUMIFS(Grid_GenerationQueue!V$5:V$550,Grid_GenerationQueue!$AJ$5:$AJ$550,$B37,Grid_GenerationQueue!$AK$5:$AK$550,$C37,Grid_GenerationQueue!$AW$5:$AW$550,$Y$3)+SUMIFS(Grid_GenerationQueue!V$5:V$550,Grid_GenerationQueue!$AM$5:$AM$550,$B37,Grid_GenerationQueue!$AN$5:$AN$550,$C37,Grid_GenerationQueue!$AW$5:$AW$550,$Y$3)</f>
        <v>0</v>
      </c>
      <c r="AA37">
        <f>SUMIFS(Grid_GenerationQueue!W$5:W$550,Grid_GenerationQueue!$AJ$5:$AJ$550,$B37,Grid_GenerationQueue!$AK$5:$AK$550,$C37,Grid_GenerationQueue!$AW$5:$AW$550,$Y$3)+SUMIFS(Grid_GenerationQueue!W$5:W$550,Grid_GenerationQueue!$AM$5:$AM$550,$B37,Grid_GenerationQueue!$AN$5:$AN$550,$C37,Grid_GenerationQueue!$AW$5:$AW$550,$Y$3)</f>
        <v>0</v>
      </c>
      <c r="AB37">
        <f>SUMIFS(Grid_GenerationQueue!X$5:X$550,Grid_GenerationQueue!$AJ$5:$AJ$550,$B37,Grid_GenerationQueue!$AK$5:$AK$550,$C37,Grid_GenerationQueue!$AW$5:$AW$550,$Y$3)+SUMIFS(Grid_GenerationQueue!X$5:X$550,Grid_GenerationQueue!$AM$5:$AM$550,$B37,Grid_GenerationQueue!$AN$5:$AN$550,$C37,Grid_GenerationQueue!$AW$5:$AW$550,$Y$3)</f>
        <v>0</v>
      </c>
      <c r="AC37">
        <f>SUMIFS(Grid_GenerationQueue!Y$5:Y$550,Grid_GenerationQueue!$AJ$5:$AJ$550,$B37,Grid_GenerationQueue!$AK$5:$AK$550,$C37,Grid_GenerationQueue!$AW$5:$AW$550,$Y$3)+SUMIFS(Grid_GenerationQueue!Y$5:Y$550,Grid_GenerationQueue!$AM$5:$AM$550,$B37,Grid_GenerationQueue!$AN$5:$AN$550,$C37,Grid_GenerationQueue!$AW$5:$AW$550,$Y$3)</f>
        <v>0</v>
      </c>
      <c r="AD37">
        <f>SUMIFS(Grid_GenerationQueue!Z$5:Z$550,Grid_GenerationQueue!$AJ$5:$AJ$550,$B37,Grid_GenerationQueue!$AK$5:$AK$550,$C37,Grid_GenerationQueue!$AW$5:$AW$550,$Y$3)+SUMIFS(Grid_GenerationQueue!Z$5:Z$550,Grid_GenerationQueue!$AM$5:$AM$550,$B37,Grid_GenerationQueue!$AN$5:$AN$550,$C37,Grid_GenerationQueue!$AW$5:$AW$550,$Y$3)</f>
        <v>100</v>
      </c>
      <c r="AE37">
        <f>SUMIFS(Grid_GenerationQueue!AA$5:AA$550,Grid_GenerationQueue!$AJ$5:$AJ$550,$B37,Grid_GenerationQueue!$AK$5:$AK$550,$C37,Grid_GenerationQueue!$AW$5:$AW$550,$Y$3)+SUMIFS(Grid_GenerationQueue!AA$5:AA$550,Grid_GenerationQueue!$AM$5:$AM$550,$B37,Grid_GenerationQueue!$AN$5:$AN$550,$C37,Grid_GenerationQueue!$AW$5:$AW$550,$Y$3)</f>
        <v>0</v>
      </c>
      <c r="AF37">
        <f>SUMIFS(Grid_GenerationQueue!AB$5:AB$550,Grid_GenerationQueue!$AJ$5:$AJ$550,$B37,Grid_GenerationQueue!$AK$5:$AK$550,$C37,Grid_GenerationQueue!$AW$5:$AW$550,$Y$3)+SUMIFS(Grid_GenerationQueue!AB$5:AB$550,Grid_GenerationQueue!$AM$5:$AM$550,$B37,Grid_GenerationQueue!$AN$5:$AN$550,$C37,Grid_GenerationQueue!$AW$5:$AW$550,$Y$3)</f>
        <v>100</v>
      </c>
      <c r="AG37">
        <f>SUMIFS(Grid_GenerationQueue!AC$5:AC$550,Grid_GenerationQueue!$AJ$5:$AJ$550,$B37,Grid_GenerationQueue!$AK$5:$AK$550,$C37,Grid_GenerationQueue!$AW$5:$AW$550,$Y$3)+SUMIFS(Grid_GenerationQueue!AC$5:AC$550,Grid_GenerationQueue!$AM$5:$AM$550,$B37,Grid_GenerationQueue!$AN$5:$AN$550,$C37,Grid_GenerationQueue!$AW$5:$AW$550,$Y$3)</f>
        <v>0</v>
      </c>
      <c r="AH37">
        <f>SUMIFS(Grid_GenerationQueue!AD$5:AD$550,Grid_GenerationQueue!$AJ$5:$AJ$550,$B37,Grid_GenerationQueue!$AK$5:$AK$550,$C37,Grid_GenerationQueue!$AW$5:$AW$550,$Y$3)+SUMIFS(Grid_GenerationQueue!AD$5:AD$550,Grid_GenerationQueue!$AM$5:$AM$550,$B37,Grid_GenerationQueue!$AN$5:$AN$550,$C37,Grid_GenerationQueue!$AW$5:$AW$550,$Y$3)</f>
        <v>0</v>
      </c>
      <c r="AJ37">
        <f>X37+SUMIFS(Grid_GenerationQueue!T$5:T$550,Grid_GenerationQueue!$AJ$5:$AJ$550,$B37,Grid_GenerationQueue!$AK$5:$AK$550,$C37,Grid_GenerationQueue!$AW$5:$AW$550,"&lt;&gt;"&amp;$Y$3,Grid_GenerationQueue!$AU$5:$AU$550,$AK$3)+SUMIFS(Grid_GenerationQueue!T$5:T$550,Grid_GenerationQueue!$AM$5:$AM$550,$B37,Grid_GenerationQueue!$AN$5:$AN$550,$C37,Grid_GenerationQueue!$AW$5:$AW$550,"&lt;&gt;"&amp;$Y$3,Grid_GenerationQueue!$AU$5:$AU$550,$AK$3)</f>
        <v>100</v>
      </c>
      <c r="AK37">
        <f>Y37+SUMIFS(Grid_GenerationQueue!U$5:U$550,Grid_GenerationQueue!$AJ$5:$AJ$550,$B37,Grid_GenerationQueue!$AK$5:$AK$550,$C37,Grid_GenerationQueue!$AW$5:$AW$550,"&lt;&gt;"&amp;$Y$3,Grid_GenerationQueue!$AU$5:$AU$550,$AK$3)+SUMIFS(Grid_GenerationQueue!U$5:U$550,Grid_GenerationQueue!$AM$5:$AM$550,$B37,Grid_GenerationQueue!$AN$5:$AN$550,$C37,Grid_GenerationQueue!$AW$5:$AW$550,"&lt;&gt;"&amp;$Y$3,Grid_GenerationQueue!$AU$5:$AU$550,$AK$3)</f>
        <v>0</v>
      </c>
      <c r="AL37">
        <f>Z37+SUMIFS(Grid_GenerationQueue!V$5:V$550,Grid_GenerationQueue!$AJ$5:$AJ$550,$B37,Grid_GenerationQueue!$AK$5:$AK$550,$C37,Grid_GenerationQueue!$AW$5:$AW$550,"&lt;&gt;"&amp;$Y$3,Grid_GenerationQueue!$AU$5:$AU$550,$AK$3)+SUMIFS(Grid_GenerationQueue!V$5:V$550,Grid_GenerationQueue!$AM$5:$AM$550,$B37,Grid_GenerationQueue!$AN$5:$AN$550,$C37,Grid_GenerationQueue!$AW$5:$AW$550,"&lt;&gt;"&amp;$Y$3,Grid_GenerationQueue!$AU$5:$AU$550,$AK$3)</f>
        <v>0</v>
      </c>
      <c r="AM37">
        <f>AA37+SUMIFS(Grid_GenerationQueue!W$5:W$550,Grid_GenerationQueue!$AJ$5:$AJ$550,$B37,Grid_GenerationQueue!$AK$5:$AK$550,$C37,Grid_GenerationQueue!$AW$5:$AW$550,"&lt;&gt;"&amp;$Y$3,Grid_GenerationQueue!$AU$5:$AU$550,$AK$3)+SUMIFS(Grid_GenerationQueue!W$5:W$550,Grid_GenerationQueue!$AM$5:$AM$550,$B37,Grid_GenerationQueue!$AN$5:$AN$550,$C37,Grid_GenerationQueue!$AW$5:$AW$550,"&lt;&gt;"&amp;$Y$3,Grid_GenerationQueue!$AU$5:$AU$550,$AK$3)</f>
        <v>0</v>
      </c>
      <c r="AN37">
        <f>AB37+SUMIFS(Grid_GenerationQueue!X$5:X$550,Grid_GenerationQueue!$AJ$5:$AJ$550,$B37,Grid_GenerationQueue!$AK$5:$AK$550,$C37,Grid_GenerationQueue!$AW$5:$AW$550,"&lt;&gt;"&amp;$Y$3,Grid_GenerationQueue!$AU$5:$AU$550,$AK$3)+SUMIFS(Grid_GenerationQueue!X$5:X$550,Grid_GenerationQueue!$AM$5:$AM$550,$B37,Grid_GenerationQueue!$AN$5:$AN$550,$C37,Grid_GenerationQueue!$AW$5:$AW$550,"&lt;&gt;"&amp;$Y$3,Grid_GenerationQueue!$AU$5:$AU$550,$AK$3)</f>
        <v>0</v>
      </c>
      <c r="AO37">
        <f>AC37+SUMIFS(Grid_GenerationQueue!Y$5:Y$550,Grid_GenerationQueue!$AJ$5:$AJ$550,$B37,Grid_GenerationQueue!$AK$5:$AK$550,$C37,Grid_GenerationQueue!$AW$5:$AW$550,"&lt;&gt;"&amp;$Y$3,Grid_GenerationQueue!$AU$5:$AU$550,$AK$3)+SUMIFS(Grid_GenerationQueue!Y$5:Y$550,Grid_GenerationQueue!$AM$5:$AM$550,$B37,Grid_GenerationQueue!$AN$5:$AN$550,$C37,Grid_GenerationQueue!$AW$5:$AW$550,"&lt;&gt;"&amp;$Y$3,Grid_GenerationQueue!$AU$5:$AU$550,$AK$3)</f>
        <v>0</v>
      </c>
      <c r="AP37">
        <f>AD37+SUMIFS(Grid_GenerationQueue!Z$5:Z$550,Grid_GenerationQueue!$AJ$5:$AJ$550,$B37,Grid_GenerationQueue!$AK$5:$AK$550,$C37,Grid_GenerationQueue!$AW$5:$AW$550,"&lt;&gt;"&amp;$Y$3,Grid_GenerationQueue!$AU$5:$AU$550,$AK$3)+SUMIFS(Grid_GenerationQueue!Z$5:Z$550,Grid_GenerationQueue!$AM$5:$AM$550,$B37,Grid_GenerationQueue!$AN$5:$AN$550,$C37,Grid_GenerationQueue!$AW$5:$AW$550,"&lt;&gt;"&amp;$Y$3,Grid_GenerationQueue!$AU$5:$AU$550,$AK$3)</f>
        <v>100</v>
      </c>
      <c r="AQ37">
        <f>AE37+SUMIFS(Grid_GenerationQueue!AA$5:AA$550,Grid_GenerationQueue!$AJ$5:$AJ$550,$B37,Grid_GenerationQueue!$AK$5:$AK$550,$C37,Grid_GenerationQueue!$AW$5:$AW$550,"&lt;&gt;"&amp;$Y$3,Grid_GenerationQueue!$AU$5:$AU$550,$AK$3)+SUMIFS(Grid_GenerationQueue!AA$5:AA$550,Grid_GenerationQueue!$AM$5:$AM$550,$B37,Grid_GenerationQueue!$AN$5:$AN$550,$C37,Grid_GenerationQueue!$AW$5:$AW$550,"&lt;&gt;"&amp;$Y$3,Grid_GenerationQueue!$AU$5:$AU$550,$AK$3)</f>
        <v>0</v>
      </c>
      <c r="AR37">
        <f>AF37+SUMIFS(Grid_GenerationQueue!AB$5:AB$550,Grid_GenerationQueue!$AJ$5:$AJ$550,$B37,Grid_GenerationQueue!$AK$5:$AK$550,$C37,Grid_GenerationQueue!$AW$5:$AW$550,"&lt;&gt;"&amp;$Y$3,Grid_GenerationQueue!$AU$5:$AU$550,$AK$3)+SUMIFS(Grid_GenerationQueue!AB$5:AB$550,Grid_GenerationQueue!$AM$5:$AM$550,$B37,Grid_GenerationQueue!$AN$5:$AN$550,$C37,Grid_GenerationQueue!$AW$5:$AW$550,"&lt;&gt;"&amp;$Y$3,Grid_GenerationQueue!$AU$5:$AU$550,$AK$3)</f>
        <v>100</v>
      </c>
      <c r="AS37">
        <f>AG37+SUMIFS(Grid_GenerationQueue!AC$5:AC$550,Grid_GenerationQueue!$AJ$5:$AJ$550,$B37,Grid_GenerationQueue!$AK$5:$AK$550,$C37,Grid_GenerationQueue!$AW$5:$AW$550,"&lt;&gt;"&amp;$Y$3,Grid_GenerationQueue!$AU$5:$AU$550,$AK$3)+SUMIFS(Grid_GenerationQueue!AC$5:AC$550,Grid_GenerationQueue!$AM$5:$AM$550,$B37,Grid_GenerationQueue!$AN$5:$AN$550,$C37,Grid_GenerationQueue!$AW$5:$AW$550,"&lt;&gt;"&amp;$Y$3,Grid_GenerationQueue!$AU$5:$AU$550,$AK$3)</f>
        <v>0</v>
      </c>
      <c r="AT37">
        <f>AH37+SUMIFS(Grid_GenerationQueue!AD$5:AD$550,Grid_GenerationQueue!$AJ$5:$AJ$550,$B37,Grid_GenerationQueue!$AK$5:$AK$550,$C37,Grid_GenerationQueue!$AW$5:$AW$550,"&lt;&gt;"&amp;$Y$3,Grid_GenerationQueue!$AU$5:$AU$550,$AK$3)+SUMIFS(Grid_GenerationQueue!AD$5:AD$550,Grid_GenerationQueue!$AM$5:$AM$550,$B37,Grid_GenerationQueue!$AN$5:$AN$550,$C37,Grid_GenerationQueue!$AW$5:$AW$550,"&lt;&gt;"&amp;$Y$3,Grid_GenerationQueue!$AU$5:$AU$550,$AK$3)</f>
        <v>0</v>
      </c>
      <c r="AV37">
        <v>0</v>
      </c>
      <c r="AW37">
        <v>0</v>
      </c>
      <c r="AX37">
        <v>0</v>
      </c>
      <c r="AY37">
        <v>0</v>
      </c>
      <c r="AZ37">
        <v>0</v>
      </c>
      <c r="BB37">
        <f t="shared" si="33"/>
        <v>600</v>
      </c>
      <c r="BC37">
        <f t="shared" si="34"/>
        <v>0</v>
      </c>
      <c r="BD37">
        <f t="shared" si="35"/>
        <v>0</v>
      </c>
      <c r="BE37">
        <f t="shared" si="36"/>
        <v>0</v>
      </c>
      <c r="BF37">
        <f t="shared" si="37"/>
        <v>0</v>
      </c>
      <c r="BG37">
        <f t="shared" si="38"/>
        <v>0</v>
      </c>
      <c r="BH37">
        <f t="shared" si="39"/>
        <v>100</v>
      </c>
      <c r="BI37">
        <f t="shared" si="40"/>
        <v>0</v>
      </c>
      <c r="BJ37">
        <f t="shared" si="41"/>
        <v>100</v>
      </c>
      <c r="BK37">
        <f t="shared" si="42"/>
        <v>0</v>
      </c>
      <c r="BL37">
        <f t="shared" si="43"/>
        <v>0</v>
      </c>
      <c r="BN37">
        <f t="shared" si="44"/>
        <v>100</v>
      </c>
      <c r="BO37">
        <f t="shared" si="45"/>
        <v>0</v>
      </c>
      <c r="BP37">
        <f t="shared" si="46"/>
        <v>0</v>
      </c>
      <c r="BQ37">
        <f t="shared" si="47"/>
        <v>0</v>
      </c>
      <c r="BR37">
        <f t="shared" si="48"/>
        <v>0</v>
      </c>
      <c r="BS37">
        <f t="shared" si="49"/>
        <v>0</v>
      </c>
      <c r="BT37">
        <f t="shared" si="50"/>
        <v>100</v>
      </c>
      <c r="BU37">
        <f t="shared" si="51"/>
        <v>0</v>
      </c>
      <c r="BV37">
        <f t="shared" si="52"/>
        <v>100</v>
      </c>
      <c r="BW37">
        <f t="shared" si="53"/>
        <v>0</v>
      </c>
      <c r="BX37">
        <f t="shared" si="54"/>
        <v>0</v>
      </c>
      <c r="BZ37">
        <f t="shared" si="55"/>
        <v>100</v>
      </c>
      <c r="CA37">
        <f t="shared" si="56"/>
        <v>0</v>
      </c>
      <c r="CB37">
        <f t="shared" si="57"/>
        <v>0</v>
      </c>
      <c r="CC37">
        <f t="shared" si="58"/>
        <v>0</v>
      </c>
      <c r="CD37">
        <f t="shared" si="59"/>
        <v>0</v>
      </c>
      <c r="CE37">
        <f t="shared" si="60"/>
        <v>0</v>
      </c>
      <c r="CF37">
        <f t="shared" si="61"/>
        <v>100</v>
      </c>
      <c r="CG37">
        <f t="shared" si="62"/>
        <v>0</v>
      </c>
      <c r="CH37">
        <f t="shared" si="63"/>
        <v>100</v>
      </c>
      <c r="CI37">
        <f t="shared" si="64"/>
        <v>0</v>
      </c>
      <c r="CJ37">
        <f t="shared" si="65"/>
        <v>0</v>
      </c>
    </row>
    <row r="38" spans="1:88" x14ac:dyDescent="0.35">
      <c r="A38" t="str">
        <f>Substation_Info!A38</f>
        <v xml:space="preserve">SCE Metro Study Area </v>
      </c>
      <c r="B38" t="str">
        <f>Substation_Info!B38</f>
        <v>Center</v>
      </c>
      <c r="C38">
        <f>Substation_Info!C38</f>
        <v>230</v>
      </c>
      <c r="D38" t="str" cm="1">
        <f t="array" ref="D38">INDEX(Substation_Info!$AT$5:$BB$322,MATCH(1,($B38=Substation_Info!$B$5:$B$322)*($C38=Substation_Info!$C$5:$C$322),0),MATCH(D$4,Substation_Info!$AT$4:$BB$4,0))</f>
        <v>Greater_LA_Li_Battery</v>
      </c>
      <c r="E38" t="str" cm="1">
        <f t="array" ref="E38">INDEX(Substation_Info!$AT$5:$BB$322,MATCH(1,($B38=Substation_Info!$B$5:$B$322)*($C38=Substation_Info!$C$5:$C$322),0),MATCH(E$4,Substation_Info!$AT$4:$BB$4,0))</f>
        <v>Greater_LA_Solar</v>
      </c>
      <c r="F38" cm="1">
        <f t="array" ref="F38">INDEX(Substation_Info!$AT$5:$BB$322,MATCH(1,($B38=Substation_Info!$B$5:$B$322)*($C38=Substation_Info!$C$5:$C$322),0),MATCH(F$4,Substation_Info!$AT$4:$BB$4,0))</f>
        <v>0</v>
      </c>
      <c r="G38" cm="1">
        <f t="array" ref="G38">INDEX(Substation_Info!$AT$5:$BB$322,MATCH(1,($B38=Substation_Info!$B$5:$B$322)*($C38=Substation_Info!$C$5:$C$322),0),MATCH(G$4,Substation_Info!$AT$4:$BB$4,0))</f>
        <v>0</v>
      </c>
      <c r="H38" cm="1">
        <f t="array" ref="H38">INDEX(Substation_Info!$AT$5:$BB$322,MATCH(1,($B38=Substation_Info!$B$5:$B$322)*($C38=Substation_Info!$C$5:$C$322),0),MATCH(H$4,Substation_Info!$AT$4:$BB$4,0))</f>
        <v>0</v>
      </c>
      <c r="I38" cm="1">
        <f t="array" ref="I38">INDEX(Substation_Info!$AT$5:$BB$322,MATCH(1,($B38=Substation_Info!$B$5:$B$322)*($C38=Substation_Info!$C$5:$C$322),0),MATCH(I$4,Substation_Info!$AT$4:$BB$4,0))</f>
        <v>0</v>
      </c>
      <c r="J38" cm="1">
        <f t="array" ref="J38">INDEX(Substation_Info!$AT$5:$BB$322,MATCH(1,($B38=Substation_Info!$B$5:$B$322)*($C38=Substation_Info!$C$5:$C$322),0),MATCH(J$4,Substation_Info!$AT$4:$BB$4,0))</f>
        <v>0</v>
      </c>
      <c r="L38">
        <f>SUMIFS(Grid_GenerationQueue!T$5:T$550,Grid_GenerationQueue!$AJ$5:$AJ$550,$B38,Grid_GenerationQueue!$AK$5:$AK$550,$C38)+SUMIFS(Grid_GenerationQueue!T$5:T$550,Grid_GenerationQueue!$AM$5:$AM$550,$B38,Grid_GenerationQueue!$AN$5:$AN$550,$C38)</f>
        <v>400</v>
      </c>
      <c r="M38">
        <f>SUMIFS(Grid_GenerationQueue!U$5:U$550,Grid_GenerationQueue!$AJ$5:$AJ$550,$B38,Grid_GenerationQueue!$AK$5:$AK$550,$C38)+SUMIFS(Grid_GenerationQueue!U$5:U$550,Grid_GenerationQueue!$AM$5:$AM$550,$B38,Grid_GenerationQueue!$AN$5:$AN$550,$C38)</f>
        <v>0</v>
      </c>
      <c r="N38">
        <f>SUMIFS(Grid_GenerationQueue!V$5:V$550,Grid_GenerationQueue!$AJ$5:$AJ$550,$B38,Grid_GenerationQueue!$AK$5:$AK$550,$C38)+SUMIFS(Grid_GenerationQueue!V$5:V$550,Grid_GenerationQueue!$AM$5:$AM$550,$B38,Grid_GenerationQueue!$AN$5:$AN$550,$C38)</f>
        <v>0</v>
      </c>
      <c r="O38">
        <f>SUMIFS(Grid_GenerationQueue!W$5:W$550,Grid_GenerationQueue!$AJ$5:$AJ$550,$B38,Grid_GenerationQueue!$AK$5:$AK$550,$C38)+SUMIFS(Grid_GenerationQueue!W$5:W$550,Grid_GenerationQueue!$AM$5:$AM$550,$B38,Grid_GenerationQueue!$AN$5:$AN$550,$C38)</f>
        <v>0</v>
      </c>
      <c r="P38">
        <f>SUMIFS(Grid_GenerationQueue!X$5:X$550,Grid_GenerationQueue!$AJ$5:$AJ$550,$B38,Grid_GenerationQueue!$AK$5:$AK$550,$C38)+SUMIFS(Grid_GenerationQueue!X$5:X$550,Grid_GenerationQueue!$AM$5:$AM$550,$B38,Grid_GenerationQueue!$AN$5:$AN$550,$C38)</f>
        <v>0</v>
      </c>
      <c r="Q38">
        <f>SUMIFS(Grid_GenerationQueue!Y$5:Y$550,Grid_GenerationQueue!$AJ$5:$AJ$550,$B38,Grid_GenerationQueue!$AK$5:$AK$550,$C38)+SUMIFS(Grid_GenerationQueue!Y$5:Y$550,Grid_GenerationQueue!$AM$5:$AM$550,$B38,Grid_GenerationQueue!$AN$5:$AN$550,$C38)</f>
        <v>0</v>
      </c>
      <c r="R38">
        <f>SUMIFS(Grid_GenerationQueue!Z$5:Z$550,Grid_GenerationQueue!$AJ$5:$AJ$550,$B38,Grid_GenerationQueue!$AK$5:$AK$550,$C38)+SUMIFS(Grid_GenerationQueue!Z$5:Z$550,Grid_GenerationQueue!$AM$5:$AM$550,$B38,Grid_GenerationQueue!$AN$5:$AN$550,$C38)</f>
        <v>0</v>
      </c>
      <c r="S38">
        <f>SUMIFS(Grid_GenerationQueue!AA$5:AA$550,Grid_GenerationQueue!$AJ$5:$AJ$550,$B38,Grid_GenerationQueue!$AK$5:$AK$550,$C38)+SUMIFS(Grid_GenerationQueue!AA$5:AA$550,Grid_GenerationQueue!$AM$5:$AM$550,$B38,Grid_GenerationQueue!$AN$5:$AN$550,$C38)</f>
        <v>0</v>
      </c>
      <c r="T38">
        <f>SUMIFS(Grid_GenerationQueue!AB$5:AB$550,Grid_GenerationQueue!$AJ$5:$AJ$550,$B38,Grid_GenerationQueue!$AK$5:$AK$550,$C38)+SUMIFS(Grid_GenerationQueue!AB$5:AB$550,Grid_GenerationQueue!$AM$5:$AM$550,$B38,Grid_GenerationQueue!$AN$5:$AN$550,$C38)</f>
        <v>0</v>
      </c>
      <c r="U38">
        <f>SUMIFS(Grid_GenerationQueue!AC$5:AC$550,Grid_GenerationQueue!$AJ$5:$AJ$550,$B38,Grid_GenerationQueue!$AK$5:$AK$550,$C38)+SUMIFS(Grid_GenerationQueue!AC$5:AC$550,Grid_GenerationQueue!$AM$5:$AM$550,$B38,Grid_GenerationQueue!$AN$5:$AN$550,$C38)</f>
        <v>0</v>
      </c>
      <c r="V38">
        <f>SUMIFS(Grid_GenerationQueue!AD$5:AD$550,Grid_GenerationQueue!$AJ$5:$AJ$550,$B38,Grid_GenerationQueue!$AK$5:$AK$550,$C38)+SUMIFS(Grid_GenerationQueue!AD$5:AD$550,Grid_GenerationQueue!$AM$5:$AM$550,$B38,Grid_GenerationQueue!$AN$5:$AN$550,$C38)</f>
        <v>0</v>
      </c>
      <c r="X38">
        <f>SUMIFS(Grid_GenerationQueue!T$5:T$550,Grid_GenerationQueue!$AJ$5:$AJ$550,$B38,Grid_GenerationQueue!$AK$5:$AK$550,$C38,Grid_GenerationQueue!$AW$5:$AW$550,$Y$3)+SUMIFS(Grid_GenerationQueue!T$5:T$550,Grid_GenerationQueue!$AM$5:$AM$550,$B38,Grid_GenerationQueue!$AN$5:$AN$550,$C38,Grid_GenerationQueue!$AW$5:$AW$550,$Y$3)</f>
        <v>0</v>
      </c>
      <c r="Y38">
        <f>SUMIFS(Grid_GenerationQueue!U$5:U$550,Grid_GenerationQueue!$AJ$5:$AJ$550,$B38,Grid_GenerationQueue!$AK$5:$AK$550,$C38,Grid_GenerationQueue!$AW$5:$AW$550,$Y$3)+SUMIFS(Grid_GenerationQueue!U$5:U$550,Grid_GenerationQueue!$AM$5:$AM$550,$B38,Grid_GenerationQueue!$AN$5:$AN$550,$C38,Grid_GenerationQueue!$AW$5:$AW$550,$Y$3)</f>
        <v>0</v>
      </c>
      <c r="Z38">
        <f>SUMIFS(Grid_GenerationQueue!V$5:V$550,Grid_GenerationQueue!$AJ$5:$AJ$550,$B38,Grid_GenerationQueue!$AK$5:$AK$550,$C38,Grid_GenerationQueue!$AW$5:$AW$550,$Y$3)+SUMIFS(Grid_GenerationQueue!V$5:V$550,Grid_GenerationQueue!$AM$5:$AM$550,$B38,Grid_GenerationQueue!$AN$5:$AN$550,$C38,Grid_GenerationQueue!$AW$5:$AW$550,$Y$3)</f>
        <v>0</v>
      </c>
      <c r="AA38">
        <f>SUMIFS(Grid_GenerationQueue!W$5:W$550,Grid_GenerationQueue!$AJ$5:$AJ$550,$B38,Grid_GenerationQueue!$AK$5:$AK$550,$C38,Grid_GenerationQueue!$AW$5:$AW$550,$Y$3)+SUMIFS(Grid_GenerationQueue!W$5:W$550,Grid_GenerationQueue!$AM$5:$AM$550,$B38,Grid_GenerationQueue!$AN$5:$AN$550,$C38,Grid_GenerationQueue!$AW$5:$AW$550,$Y$3)</f>
        <v>0</v>
      </c>
      <c r="AB38">
        <f>SUMIFS(Grid_GenerationQueue!X$5:X$550,Grid_GenerationQueue!$AJ$5:$AJ$550,$B38,Grid_GenerationQueue!$AK$5:$AK$550,$C38,Grid_GenerationQueue!$AW$5:$AW$550,$Y$3)+SUMIFS(Grid_GenerationQueue!X$5:X$550,Grid_GenerationQueue!$AM$5:$AM$550,$B38,Grid_GenerationQueue!$AN$5:$AN$550,$C38,Grid_GenerationQueue!$AW$5:$AW$550,$Y$3)</f>
        <v>0</v>
      </c>
      <c r="AC38">
        <f>SUMIFS(Grid_GenerationQueue!Y$5:Y$550,Grid_GenerationQueue!$AJ$5:$AJ$550,$B38,Grid_GenerationQueue!$AK$5:$AK$550,$C38,Grid_GenerationQueue!$AW$5:$AW$550,$Y$3)+SUMIFS(Grid_GenerationQueue!Y$5:Y$550,Grid_GenerationQueue!$AM$5:$AM$550,$B38,Grid_GenerationQueue!$AN$5:$AN$550,$C38,Grid_GenerationQueue!$AW$5:$AW$550,$Y$3)</f>
        <v>0</v>
      </c>
      <c r="AD38">
        <f>SUMIFS(Grid_GenerationQueue!Z$5:Z$550,Grid_GenerationQueue!$AJ$5:$AJ$550,$B38,Grid_GenerationQueue!$AK$5:$AK$550,$C38,Grid_GenerationQueue!$AW$5:$AW$550,$Y$3)+SUMIFS(Grid_GenerationQueue!Z$5:Z$550,Grid_GenerationQueue!$AM$5:$AM$550,$B38,Grid_GenerationQueue!$AN$5:$AN$550,$C38,Grid_GenerationQueue!$AW$5:$AW$550,$Y$3)</f>
        <v>0</v>
      </c>
      <c r="AE38">
        <f>SUMIFS(Grid_GenerationQueue!AA$5:AA$550,Grid_GenerationQueue!$AJ$5:$AJ$550,$B38,Grid_GenerationQueue!$AK$5:$AK$550,$C38,Grid_GenerationQueue!$AW$5:$AW$550,$Y$3)+SUMIFS(Grid_GenerationQueue!AA$5:AA$550,Grid_GenerationQueue!$AM$5:$AM$550,$B38,Grid_GenerationQueue!$AN$5:$AN$550,$C38,Grid_GenerationQueue!$AW$5:$AW$550,$Y$3)</f>
        <v>0</v>
      </c>
      <c r="AF38">
        <f>SUMIFS(Grid_GenerationQueue!AB$5:AB$550,Grid_GenerationQueue!$AJ$5:$AJ$550,$B38,Grid_GenerationQueue!$AK$5:$AK$550,$C38,Grid_GenerationQueue!$AW$5:$AW$550,$Y$3)+SUMIFS(Grid_GenerationQueue!AB$5:AB$550,Grid_GenerationQueue!$AM$5:$AM$550,$B38,Grid_GenerationQueue!$AN$5:$AN$550,$C38,Grid_GenerationQueue!$AW$5:$AW$550,$Y$3)</f>
        <v>0</v>
      </c>
      <c r="AG38">
        <f>SUMIFS(Grid_GenerationQueue!AC$5:AC$550,Grid_GenerationQueue!$AJ$5:$AJ$550,$B38,Grid_GenerationQueue!$AK$5:$AK$550,$C38,Grid_GenerationQueue!$AW$5:$AW$550,$Y$3)+SUMIFS(Grid_GenerationQueue!AC$5:AC$550,Grid_GenerationQueue!$AM$5:$AM$550,$B38,Grid_GenerationQueue!$AN$5:$AN$550,$C38,Grid_GenerationQueue!$AW$5:$AW$550,$Y$3)</f>
        <v>0</v>
      </c>
      <c r="AH38">
        <f>SUMIFS(Grid_GenerationQueue!AD$5:AD$550,Grid_GenerationQueue!$AJ$5:$AJ$550,$B38,Grid_GenerationQueue!$AK$5:$AK$550,$C38,Grid_GenerationQueue!$AW$5:$AW$550,$Y$3)+SUMIFS(Grid_GenerationQueue!AD$5:AD$550,Grid_GenerationQueue!$AM$5:$AM$550,$B38,Grid_GenerationQueue!$AN$5:$AN$550,$C38,Grid_GenerationQueue!$AW$5:$AW$550,$Y$3)</f>
        <v>0</v>
      </c>
      <c r="AJ38">
        <f>X38+SUMIFS(Grid_GenerationQueue!T$5:T$550,Grid_GenerationQueue!$AJ$5:$AJ$550,$B38,Grid_GenerationQueue!$AK$5:$AK$550,$C38,Grid_GenerationQueue!$AW$5:$AW$550,"&lt;&gt;"&amp;$Y$3,Grid_GenerationQueue!$AU$5:$AU$550,$AK$3)+SUMIFS(Grid_GenerationQueue!T$5:T$550,Grid_GenerationQueue!$AM$5:$AM$550,$B38,Grid_GenerationQueue!$AN$5:$AN$550,$C38,Grid_GenerationQueue!$AW$5:$AW$550,"&lt;&gt;"&amp;$Y$3,Grid_GenerationQueue!$AU$5:$AU$550,$AK$3)</f>
        <v>0</v>
      </c>
      <c r="AK38">
        <f>Y38+SUMIFS(Grid_GenerationQueue!U$5:U$550,Grid_GenerationQueue!$AJ$5:$AJ$550,$B38,Grid_GenerationQueue!$AK$5:$AK$550,$C38,Grid_GenerationQueue!$AW$5:$AW$550,"&lt;&gt;"&amp;$Y$3,Grid_GenerationQueue!$AU$5:$AU$550,$AK$3)+SUMIFS(Grid_GenerationQueue!U$5:U$550,Grid_GenerationQueue!$AM$5:$AM$550,$B38,Grid_GenerationQueue!$AN$5:$AN$550,$C38,Grid_GenerationQueue!$AW$5:$AW$550,"&lt;&gt;"&amp;$Y$3,Grid_GenerationQueue!$AU$5:$AU$550,$AK$3)</f>
        <v>0</v>
      </c>
      <c r="AL38">
        <f>Z38+SUMIFS(Grid_GenerationQueue!V$5:V$550,Grid_GenerationQueue!$AJ$5:$AJ$550,$B38,Grid_GenerationQueue!$AK$5:$AK$550,$C38,Grid_GenerationQueue!$AW$5:$AW$550,"&lt;&gt;"&amp;$Y$3,Grid_GenerationQueue!$AU$5:$AU$550,$AK$3)+SUMIFS(Grid_GenerationQueue!V$5:V$550,Grid_GenerationQueue!$AM$5:$AM$550,$B38,Grid_GenerationQueue!$AN$5:$AN$550,$C38,Grid_GenerationQueue!$AW$5:$AW$550,"&lt;&gt;"&amp;$Y$3,Grid_GenerationQueue!$AU$5:$AU$550,$AK$3)</f>
        <v>0</v>
      </c>
      <c r="AM38">
        <f>AA38+SUMIFS(Grid_GenerationQueue!W$5:W$550,Grid_GenerationQueue!$AJ$5:$AJ$550,$B38,Grid_GenerationQueue!$AK$5:$AK$550,$C38,Grid_GenerationQueue!$AW$5:$AW$550,"&lt;&gt;"&amp;$Y$3,Grid_GenerationQueue!$AU$5:$AU$550,$AK$3)+SUMIFS(Grid_GenerationQueue!W$5:W$550,Grid_GenerationQueue!$AM$5:$AM$550,$B38,Grid_GenerationQueue!$AN$5:$AN$550,$C38,Grid_GenerationQueue!$AW$5:$AW$550,"&lt;&gt;"&amp;$Y$3,Grid_GenerationQueue!$AU$5:$AU$550,$AK$3)</f>
        <v>0</v>
      </c>
      <c r="AN38">
        <f>AB38+SUMIFS(Grid_GenerationQueue!X$5:X$550,Grid_GenerationQueue!$AJ$5:$AJ$550,$B38,Grid_GenerationQueue!$AK$5:$AK$550,$C38,Grid_GenerationQueue!$AW$5:$AW$550,"&lt;&gt;"&amp;$Y$3,Grid_GenerationQueue!$AU$5:$AU$550,$AK$3)+SUMIFS(Grid_GenerationQueue!X$5:X$550,Grid_GenerationQueue!$AM$5:$AM$550,$B38,Grid_GenerationQueue!$AN$5:$AN$550,$C38,Grid_GenerationQueue!$AW$5:$AW$550,"&lt;&gt;"&amp;$Y$3,Grid_GenerationQueue!$AU$5:$AU$550,$AK$3)</f>
        <v>0</v>
      </c>
      <c r="AO38">
        <f>AC38+SUMIFS(Grid_GenerationQueue!Y$5:Y$550,Grid_GenerationQueue!$AJ$5:$AJ$550,$B38,Grid_GenerationQueue!$AK$5:$AK$550,$C38,Grid_GenerationQueue!$AW$5:$AW$550,"&lt;&gt;"&amp;$Y$3,Grid_GenerationQueue!$AU$5:$AU$550,$AK$3)+SUMIFS(Grid_GenerationQueue!Y$5:Y$550,Grid_GenerationQueue!$AM$5:$AM$550,$B38,Grid_GenerationQueue!$AN$5:$AN$550,$C38,Grid_GenerationQueue!$AW$5:$AW$550,"&lt;&gt;"&amp;$Y$3,Grid_GenerationQueue!$AU$5:$AU$550,$AK$3)</f>
        <v>0</v>
      </c>
      <c r="AP38">
        <f>AD38+SUMIFS(Grid_GenerationQueue!Z$5:Z$550,Grid_GenerationQueue!$AJ$5:$AJ$550,$B38,Grid_GenerationQueue!$AK$5:$AK$550,$C38,Grid_GenerationQueue!$AW$5:$AW$550,"&lt;&gt;"&amp;$Y$3,Grid_GenerationQueue!$AU$5:$AU$550,$AK$3)+SUMIFS(Grid_GenerationQueue!Z$5:Z$550,Grid_GenerationQueue!$AM$5:$AM$550,$B38,Grid_GenerationQueue!$AN$5:$AN$550,$C38,Grid_GenerationQueue!$AW$5:$AW$550,"&lt;&gt;"&amp;$Y$3,Grid_GenerationQueue!$AU$5:$AU$550,$AK$3)</f>
        <v>0</v>
      </c>
      <c r="AQ38">
        <f>AE38+SUMIFS(Grid_GenerationQueue!AA$5:AA$550,Grid_GenerationQueue!$AJ$5:$AJ$550,$B38,Grid_GenerationQueue!$AK$5:$AK$550,$C38,Grid_GenerationQueue!$AW$5:$AW$550,"&lt;&gt;"&amp;$Y$3,Grid_GenerationQueue!$AU$5:$AU$550,$AK$3)+SUMIFS(Grid_GenerationQueue!AA$5:AA$550,Grid_GenerationQueue!$AM$5:$AM$550,$B38,Grid_GenerationQueue!$AN$5:$AN$550,$C38,Grid_GenerationQueue!$AW$5:$AW$550,"&lt;&gt;"&amp;$Y$3,Grid_GenerationQueue!$AU$5:$AU$550,$AK$3)</f>
        <v>0</v>
      </c>
      <c r="AR38">
        <f>AF38+SUMIFS(Grid_GenerationQueue!AB$5:AB$550,Grid_GenerationQueue!$AJ$5:$AJ$550,$B38,Grid_GenerationQueue!$AK$5:$AK$550,$C38,Grid_GenerationQueue!$AW$5:$AW$550,"&lt;&gt;"&amp;$Y$3,Grid_GenerationQueue!$AU$5:$AU$550,$AK$3)+SUMIFS(Grid_GenerationQueue!AB$5:AB$550,Grid_GenerationQueue!$AM$5:$AM$550,$B38,Grid_GenerationQueue!$AN$5:$AN$550,$C38,Grid_GenerationQueue!$AW$5:$AW$550,"&lt;&gt;"&amp;$Y$3,Grid_GenerationQueue!$AU$5:$AU$550,$AK$3)</f>
        <v>0</v>
      </c>
      <c r="AS38">
        <f>AG38+SUMIFS(Grid_GenerationQueue!AC$5:AC$550,Grid_GenerationQueue!$AJ$5:$AJ$550,$B38,Grid_GenerationQueue!$AK$5:$AK$550,$C38,Grid_GenerationQueue!$AW$5:$AW$550,"&lt;&gt;"&amp;$Y$3,Grid_GenerationQueue!$AU$5:$AU$550,$AK$3)+SUMIFS(Grid_GenerationQueue!AC$5:AC$550,Grid_GenerationQueue!$AM$5:$AM$550,$B38,Grid_GenerationQueue!$AN$5:$AN$550,$C38,Grid_GenerationQueue!$AW$5:$AW$550,"&lt;&gt;"&amp;$Y$3,Grid_GenerationQueue!$AU$5:$AU$550,$AK$3)</f>
        <v>0</v>
      </c>
      <c r="AT38">
        <f>AH38+SUMIFS(Grid_GenerationQueue!AD$5:AD$550,Grid_GenerationQueue!$AJ$5:$AJ$550,$B38,Grid_GenerationQueue!$AK$5:$AK$550,$C38,Grid_GenerationQueue!$AW$5:$AW$550,"&lt;&gt;"&amp;$Y$3,Grid_GenerationQueue!$AU$5:$AU$550,$AK$3)+SUMIFS(Grid_GenerationQueue!AD$5:AD$550,Grid_GenerationQueue!$AM$5:$AM$550,$B38,Grid_GenerationQueue!$AN$5:$AN$550,$C38,Grid_GenerationQueue!$AW$5:$AW$550,"&lt;&gt;"&amp;$Y$3,Grid_GenerationQueue!$AU$5:$AU$550,$AK$3)</f>
        <v>0</v>
      </c>
      <c r="AV38">
        <v>0</v>
      </c>
      <c r="AW38">
        <v>0</v>
      </c>
      <c r="AX38">
        <v>0</v>
      </c>
      <c r="AY38">
        <v>0</v>
      </c>
      <c r="AZ38">
        <v>0</v>
      </c>
      <c r="BB38">
        <f t="shared" si="33"/>
        <v>400</v>
      </c>
      <c r="BC38">
        <f t="shared" si="34"/>
        <v>0</v>
      </c>
      <c r="BD38">
        <f t="shared" si="35"/>
        <v>0</v>
      </c>
      <c r="BE38">
        <f t="shared" si="36"/>
        <v>0</v>
      </c>
      <c r="BF38">
        <f t="shared" si="37"/>
        <v>0</v>
      </c>
      <c r="BG38">
        <f t="shared" si="38"/>
        <v>0</v>
      </c>
      <c r="BH38">
        <f t="shared" si="39"/>
        <v>0</v>
      </c>
      <c r="BI38">
        <f t="shared" si="40"/>
        <v>0</v>
      </c>
      <c r="BJ38">
        <f t="shared" si="41"/>
        <v>0</v>
      </c>
      <c r="BK38">
        <f t="shared" si="42"/>
        <v>0</v>
      </c>
      <c r="BL38">
        <f t="shared" si="43"/>
        <v>0</v>
      </c>
      <c r="BN38">
        <f t="shared" si="44"/>
        <v>0</v>
      </c>
      <c r="BO38">
        <f t="shared" si="45"/>
        <v>0</v>
      </c>
      <c r="BP38">
        <f t="shared" si="46"/>
        <v>0</v>
      </c>
      <c r="BQ38">
        <f t="shared" si="47"/>
        <v>0</v>
      </c>
      <c r="BR38">
        <f t="shared" si="48"/>
        <v>0</v>
      </c>
      <c r="BS38">
        <f t="shared" si="49"/>
        <v>0</v>
      </c>
      <c r="BT38">
        <f t="shared" si="50"/>
        <v>0</v>
      </c>
      <c r="BU38">
        <f t="shared" si="51"/>
        <v>0</v>
      </c>
      <c r="BV38">
        <f t="shared" si="52"/>
        <v>0</v>
      </c>
      <c r="BW38">
        <f t="shared" si="53"/>
        <v>0</v>
      </c>
      <c r="BX38">
        <f t="shared" si="54"/>
        <v>0</v>
      </c>
      <c r="BZ38">
        <f t="shared" si="55"/>
        <v>0</v>
      </c>
      <c r="CA38">
        <f t="shared" si="56"/>
        <v>0</v>
      </c>
      <c r="CB38">
        <f t="shared" si="57"/>
        <v>0</v>
      </c>
      <c r="CC38">
        <f t="shared" si="58"/>
        <v>0</v>
      </c>
      <c r="CD38">
        <f t="shared" si="59"/>
        <v>0</v>
      </c>
      <c r="CE38">
        <f t="shared" si="60"/>
        <v>0</v>
      </c>
      <c r="CF38">
        <f t="shared" si="61"/>
        <v>0</v>
      </c>
      <c r="CG38">
        <f t="shared" si="62"/>
        <v>0</v>
      </c>
      <c r="CH38">
        <f t="shared" si="63"/>
        <v>0</v>
      </c>
      <c r="CI38">
        <f t="shared" si="64"/>
        <v>0</v>
      </c>
      <c r="CJ38">
        <f t="shared" si="65"/>
        <v>0</v>
      </c>
    </row>
    <row r="39" spans="1:88" x14ac:dyDescent="0.35">
      <c r="A39" t="str">
        <f>Substation_Info!A39</f>
        <v>PG&amp;E Fresno Study Area</v>
      </c>
      <c r="B39" t="str">
        <f>Substation_Info!B39</f>
        <v>Cheney</v>
      </c>
      <c r="C39">
        <f>Substation_Info!C39</f>
        <v>115</v>
      </c>
      <c r="D39" t="str" cm="1">
        <f t="array" ref="D39">INDEX(Substation_Info!$AT$5:$BB$322,MATCH(1,($B39=Substation_Info!$B$5:$B$322)*($C39=Substation_Info!$C$5:$C$322),0),MATCH(D$4,Substation_Info!$AT$4:$BB$4,0))</f>
        <v>Southern_PGAE_Li_Battery</v>
      </c>
      <c r="E39" t="str" cm="1">
        <f t="array" ref="E39">INDEX(Substation_Info!$AT$5:$BB$322,MATCH(1,($B39=Substation_Info!$B$5:$B$322)*($C39=Substation_Info!$C$5:$C$322),0),MATCH(E$4,Substation_Info!$AT$4:$BB$4,0))</f>
        <v>Southern_PGAE_Solar</v>
      </c>
      <c r="F39" cm="1">
        <f t="array" ref="F39">INDEX(Substation_Info!$AT$5:$BB$322,MATCH(1,($B39=Substation_Info!$B$5:$B$322)*($C39=Substation_Info!$C$5:$C$322),0),MATCH(F$4,Substation_Info!$AT$4:$BB$4,0))</f>
        <v>0</v>
      </c>
      <c r="G39" cm="1">
        <f t="array" ref="G39">INDEX(Substation_Info!$AT$5:$BB$322,MATCH(1,($B39=Substation_Info!$B$5:$B$322)*($C39=Substation_Info!$C$5:$C$322),0),MATCH(G$4,Substation_Info!$AT$4:$BB$4,0))</f>
        <v>0</v>
      </c>
      <c r="H39" cm="1">
        <f t="array" ref="H39">INDEX(Substation_Info!$AT$5:$BB$322,MATCH(1,($B39=Substation_Info!$B$5:$B$322)*($C39=Substation_Info!$C$5:$C$322),0),MATCH(H$4,Substation_Info!$AT$4:$BB$4,0))</f>
        <v>0</v>
      </c>
      <c r="I39" cm="1">
        <f t="array" ref="I39">INDEX(Substation_Info!$AT$5:$BB$322,MATCH(1,($B39=Substation_Info!$B$5:$B$322)*($C39=Substation_Info!$C$5:$C$322),0),MATCH(I$4,Substation_Info!$AT$4:$BB$4,0))</f>
        <v>0</v>
      </c>
      <c r="J39" cm="1">
        <f t="array" ref="J39">INDEX(Substation_Info!$AT$5:$BB$322,MATCH(1,($B39=Substation_Info!$B$5:$B$322)*($C39=Substation_Info!$C$5:$C$322),0),MATCH(J$4,Substation_Info!$AT$4:$BB$4,0))</f>
        <v>0</v>
      </c>
      <c r="L39">
        <f>SUMIFS(Grid_GenerationQueue!T$5:T$550,Grid_GenerationQueue!$AJ$5:$AJ$550,$B39,Grid_GenerationQueue!$AK$5:$AK$550,$C39)+SUMIFS(Grid_GenerationQueue!T$5:T$550,Grid_GenerationQueue!$AM$5:$AM$550,$B39,Grid_GenerationQueue!$AN$5:$AN$550,$C39)</f>
        <v>0</v>
      </c>
      <c r="M39">
        <f>SUMIFS(Grid_GenerationQueue!U$5:U$550,Grid_GenerationQueue!$AJ$5:$AJ$550,$B39,Grid_GenerationQueue!$AK$5:$AK$550,$C39)+SUMIFS(Grid_GenerationQueue!U$5:U$550,Grid_GenerationQueue!$AM$5:$AM$550,$B39,Grid_GenerationQueue!$AN$5:$AN$550,$C39)</f>
        <v>0</v>
      </c>
      <c r="N39">
        <f>SUMIFS(Grid_GenerationQueue!V$5:V$550,Grid_GenerationQueue!$AJ$5:$AJ$550,$B39,Grid_GenerationQueue!$AK$5:$AK$550,$C39)+SUMIFS(Grid_GenerationQueue!V$5:V$550,Grid_GenerationQueue!$AM$5:$AM$550,$B39,Grid_GenerationQueue!$AN$5:$AN$550,$C39)</f>
        <v>0</v>
      </c>
      <c r="O39">
        <f>SUMIFS(Grid_GenerationQueue!W$5:W$550,Grid_GenerationQueue!$AJ$5:$AJ$550,$B39,Grid_GenerationQueue!$AK$5:$AK$550,$C39)+SUMIFS(Grid_GenerationQueue!W$5:W$550,Grid_GenerationQueue!$AM$5:$AM$550,$B39,Grid_GenerationQueue!$AN$5:$AN$550,$C39)</f>
        <v>0</v>
      </c>
      <c r="P39">
        <f>SUMIFS(Grid_GenerationQueue!X$5:X$550,Grid_GenerationQueue!$AJ$5:$AJ$550,$B39,Grid_GenerationQueue!$AK$5:$AK$550,$C39)+SUMIFS(Grid_GenerationQueue!X$5:X$550,Grid_GenerationQueue!$AM$5:$AM$550,$B39,Grid_GenerationQueue!$AN$5:$AN$550,$C39)</f>
        <v>0</v>
      </c>
      <c r="Q39">
        <f>SUMIFS(Grid_GenerationQueue!Y$5:Y$550,Grid_GenerationQueue!$AJ$5:$AJ$550,$B39,Grid_GenerationQueue!$AK$5:$AK$550,$C39)+SUMIFS(Grid_GenerationQueue!Y$5:Y$550,Grid_GenerationQueue!$AM$5:$AM$550,$B39,Grid_GenerationQueue!$AN$5:$AN$550,$C39)</f>
        <v>0</v>
      </c>
      <c r="R39">
        <f>SUMIFS(Grid_GenerationQueue!Z$5:Z$550,Grid_GenerationQueue!$AJ$5:$AJ$550,$B39,Grid_GenerationQueue!$AK$5:$AK$550,$C39)+SUMIFS(Grid_GenerationQueue!Z$5:Z$550,Grid_GenerationQueue!$AM$5:$AM$550,$B39,Grid_GenerationQueue!$AN$5:$AN$550,$C39)</f>
        <v>0</v>
      </c>
      <c r="S39">
        <f>SUMIFS(Grid_GenerationQueue!AA$5:AA$550,Grid_GenerationQueue!$AJ$5:$AJ$550,$B39,Grid_GenerationQueue!$AK$5:$AK$550,$C39)+SUMIFS(Grid_GenerationQueue!AA$5:AA$550,Grid_GenerationQueue!$AM$5:$AM$550,$B39,Grid_GenerationQueue!$AN$5:$AN$550,$C39)</f>
        <v>0</v>
      </c>
      <c r="T39">
        <f>SUMIFS(Grid_GenerationQueue!AB$5:AB$550,Grid_GenerationQueue!$AJ$5:$AJ$550,$B39,Grid_GenerationQueue!$AK$5:$AK$550,$C39)+SUMIFS(Grid_GenerationQueue!AB$5:AB$550,Grid_GenerationQueue!$AM$5:$AM$550,$B39,Grid_GenerationQueue!$AN$5:$AN$550,$C39)</f>
        <v>0</v>
      </c>
      <c r="U39">
        <f>SUMIFS(Grid_GenerationQueue!AC$5:AC$550,Grid_GenerationQueue!$AJ$5:$AJ$550,$B39,Grid_GenerationQueue!$AK$5:$AK$550,$C39)+SUMIFS(Grid_GenerationQueue!AC$5:AC$550,Grid_GenerationQueue!$AM$5:$AM$550,$B39,Grid_GenerationQueue!$AN$5:$AN$550,$C39)</f>
        <v>0</v>
      </c>
      <c r="V39">
        <f>SUMIFS(Grid_GenerationQueue!AD$5:AD$550,Grid_GenerationQueue!$AJ$5:$AJ$550,$B39,Grid_GenerationQueue!$AK$5:$AK$550,$C39)+SUMIFS(Grid_GenerationQueue!AD$5:AD$550,Grid_GenerationQueue!$AM$5:$AM$550,$B39,Grid_GenerationQueue!$AN$5:$AN$550,$C39)</f>
        <v>0</v>
      </c>
      <c r="X39">
        <f>SUMIFS(Grid_GenerationQueue!T$5:T$550,Grid_GenerationQueue!$AJ$5:$AJ$550,$B39,Grid_GenerationQueue!$AK$5:$AK$550,$C39,Grid_GenerationQueue!$AW$5:$AW$550,$Y$3)+SUMIFS(Grid_GenerationQueue!T$5:T$550,Grid_GenerationQueue!$AM$5:$AM$550,$B39,Grid_GenerationQueue!$AN$5:$AN$550,$C39,Grid_GenerationQueue!$AW$5:$AW$550,$Y$3)</f>
        <v>0</v>
      </c>
      <c r="Y39">
        <f>SUMIFS(Grid_GenerationQueue!U$5:U$550,Grid_GenerationQueue!$AJ$5:$AJ$550,$B39,Grid_GenerationQueue!$AK$5:$AK$550,$C39,Grid_GenerationQueue!$AW$5:$AW$550,$Y$3)+SUMIFS(Grid_GenerationQueue!U$5:U$550,Grid_GenerationQueue!$AM$5:$AM$550,$B39,Grid_GenerationQueue!$AN$5:$AN$550,$C39,Grid_GenerationQueue!$AW$5:$AW$550,$Y$3)</f>
        <v>0</v>
      </c>
      <c r="Z39">
        <f>SUMIFS(Grid_GenerationQueue!V$5:V$550,Grid_GenerationQueue!$AJ$5:$AJ$550,$B39,Grid_GenerationQueue!$AK$5:$AK$550,$C39,Grid_GenerationQueue!$AW$5:$AW$550,$Y$3)+SUMIFS(Grid_GenerationQueue!V$5:V$550,Grid_GenerationQueue!$AM$5:$AM$550,$B39,Grid_GenerationQueue!$AN$5:$AN$550,$C39,Grid_GenerationQueue!$AW$5:$AW$550,$Y$3)</f>
        <v>0</v>
      </c>
      <c r="AA39">
        <f>SUMIFS(Grid_GenerationQueue!W$5:W$550,Grid_GenerationQueue!$AJ$5:$AJ$550,$B39,Grid_GenerationQueue!$AK$5:$AK$550,$C39,Grid_GenerationQueue!$AW$5:$AW$550,$Y$3)+SUMIFS(Grid_GenerationQueue!W$5:W$550,Grid_GenerationQueue!$AM$5:$AM$550,$B39,Grid_GenerationQueue!$AN$5:$AN$550,$C39,Grid_GenerationQueue!$AW$5:$AW$550,$Y$3)</f>
        <v>0</v>
      </c>
      <c r="AB39">
        <f>SUMIFS(Grid_GenerationQueue!X$5:X$550,Grid_GenerationQueue!$AJ$5:$AJ$550,$B39,Grid_GenerationQueue!$AK$5:$AK$550,$C39,Grid_GenerationQueue!$AW$5:$AW$550,$Y$3)+SUMIFS(Grid_GenerationQueue!X$5:X$550,Grid_GenerationQueue!$AM$5:$AM$550,$B39,Grid_GenerationQueue!$AN$5:$AN$550,$C39,Grid_GenerationQueue!$AW$5:$AW$550,$Y$3)</f>
        <v>0</v>
      </c>
      <c r="AC39">
        <f>SUMIFS(Grid_GenerationQueue!Y$5:Y$550,Grid_GenerationQueue!$AJ$5:$AJ$550,$B39,Grid_GenerationQueue!$AK$5:$AK$550,$C39,Grid_GenerationQueue!$AW$5:$AW$550,$Y$3)+SUMIFS(Grid_GenerationQueue!Y$5:Y$550,Grid_GenerationQueue!$AM$5:$AM$550,$B39,Grid_GenerationQueue!$AN$5:$AN$550,$C39,Grid_GenerationQueue!$AW$5:$AW$550,$Y$3)</f>
        <v>0</v>
      </c>
      <c r="AD39">
        <f>SUMIFS(Grid_GenerationQueue!Z$5:Z$550,Grid_GenerationQueue!$AJ$5:$AJ$550,$B39,Grid_GenerationQueue!$AK$5:$AK$550,$C39,Grid_GenerationQueue!$AW$5:$AW$550,$Y$3)+SUMIFS(Grid_GenerationQueue!Z$5:Z$550,Grid_GenerationQueue!$AM$5:$AM$550,$B39,Grid_GenerationQueue!$AN$5:$AN$550,$C39,Grid_GenerationQueue!$AW$5:$AW$550,$Y$3)</f>
        <v>0</v>
      </c>
      <c r="AE39">
        <f>SUMIFS(Grid_GenerationQueue!AA$5:AA$550,Grid_GenerationQueue!$AJ$5:$AJ$550,$B39,Grid_GenerationQueue!$AK$5:$AK$550,$C39,Grid_GenerationQueue!$AW$5:$AW$550,$Y$3)+SUMIFS(Grid_GenerationQueue!AA$5:AA$550,Grid_GenerationQueue!$AM$5:$AM$550,$B39,Grid_GenerationQueue!$AN$5:$AN$550,$C39,Grid_GenerationQueue!$AW$5:$AW$550,$Y$3)</f>
        <v>0</v>
      </c>
      <c r="AF39">
        <f>SUMIFS(Grid_GenerationQueue!AB$5:AB$550,Grid_GenerationQueue!$AJ$5:$AJ$550,$B39,Grid_GenerationQueue!$AK$5:$AK$550,$C39,Grid_GenerationQueue!$AW$5:$AW$550,$Y$3)+SUMIFS(Grid_GenerationQueue!AB$5:AB$550,Grid_GenerationQueue!$AM$5:$AM$550,$B39,Grid_GenerationQueue!$AN$5:$AN$550,$C39,Grid_GenerationQueue!$AW$5:$AW$550,$Y$3)</f>
        <v>0</v>
      </c>
      <c r="AG39">
        <f>SUMIFS(Grid_GenerationQueue!AC$5:AC$550,Grid_GenerationQueue!$AJ$5:$AJ$550,$B39,Grid_GenerationQueue!$AK$5:$AK$550,$C39,Grid_GenerationQueue!$AW$5:$AW$550,$Y$3)+SUMIFS(Grid_GenerationQueue!AC$5:AC$550,Grid_GenerationQueue!$AM$5:$AM$550,$B39,Grid_GenerationQueue!$AN$5:$AN$550,$C39,Grid_GenerationQueue!$AW$5:$AW$550,$Y$3)</f>
        <v>0</v>
      </c>
      <c r="AH39">
        <f>SUMIFS(Grid_GenerationQueue!AD$5:AD$550,Grid_GenerationQueue!$AJ$5:$AJ$550,$B39,Grid_GenerationQueue!$AK$5:$AK$550,$C39,Grid_GenerationQueue!$AW$5:$AW$550,$Y$3)+SUMIFS(Grid_GenerationQueue!AD$5:AD$550,Grid_GenerationQueue!$AM$5:$AM$550,$B39,Grid_GenerationQueue!$AN$5:$AN$550,$C39,Grid_GenerationQueue!$AW$5:$AW$550,$Y$3)</f>
        <v>0</v>
      </c>
      <c r="AJ39">
        <f>X39+SUMIFS(Grid_GenerationQueue!T$5:T$550,Grid_GenerationQueue!$AJ$5:$AJ$550,$B39,Grid_GenerationQueue!$AK$5:$AK$550,$C39,Grid_GenerationQueue!$AW$5:$AW$550,"&lt;&gt;"&amp;$Y$3,Grid_GenerationQueue!$AU$5:$AU$550,$AK$3)+SUMIFS(Grid_GenerationQueue!T$5:T$550,Grid_GenerationQueue!$AM$5:$AM$550,$B39,Grid_GenerationQueue!$AN$5:$AN$550,$C39,Grid_GenerationQueue!$AW$5:$AW$550,"&lt;&gt;"&amp;$Y$3,Grid_GenerationQueue!$AU$5:$AU$550,$AK$3)</f>
        <v>0</v>
      </c>
      <c r="AK39">
        <f>Y39+SUMIFS(Grid_GenerationQueue!U$5:U$550,Grid_GenerationQueue!$AJ$5:$AJ$550,$B39,Grid_GenerationQueue!$AK$5:$AK$550,$C39,Grid_GenerationQueue!$AW$5:$AW$550,"&lt;&gt;"&amp;$Y$3,Grid_GenerationQueue!$AU$5:$AU$550,$AK$3)+SUMIFS(Grid_GenerationQueue!U$5:U$550,Grid_GenerationQueue!$AM$5:$AM$550,$B39,Grid_GenerationQueue!$AN$5:$AN$550,$C39,Grid_GenerationQueue!$AW$5:$AW$550,"&lt;&gt;"&amp;$Y$3,Grid_GenerationQueue!$AU$5:$AU$550,$AK$3)</f>
        <v>0</v>
      </c>
      <c r="AL39">
        <f>Z39+SUMIFS(Grid_GenerationQueue!V$5:V$550,Grid_GenerationQueue!$AJ$5:$AJ$550,$B39,Grid_GenerationQueue!$AK$5:$AK$550,$C39,Grid_GenerationQueue!$AW$5:$AW$550,"&lt;&gt;"&amp;$Y$3,Grid_GenerationQueue!$AU$5:$AU$550,$AK$3)+SUMIFS(Grid_GenerationQueue!V$5:V$550,Grid_GenerationQueue!$AM$5:$AM$550,$B39,Grid_GenerationQueue!$AN$5:$AN$550,$C39,Grid_GenerationQueue!$AW$5:$AW$550,"&lt;&gt;"&amp;$Y$3,Grid_GenerationQueue!$AU$5:$AU$550,$AK$3)</f>
        <v>0</v>
      </c>
      <c r="AM39">
        <f>AA39+SUMIFS(Grid_GenerationQueue!W$5:W$550,Grid_GenerationQueue!$AJ$5:$AJ$550,$B39,Grid_GenerationQueue!$AK$5:$AK$550,$C39,Grid_GenerationQueue!$AW$5:$AW$550,"&lt;&gt;"&amp;$Y$3,Grid_GenerationQueue!$AU$5:$AU$550,$AK$3)+SUMIFS(Grid_GenerationQueue!W$5:W$550,Grid_GenerationQueue!$AM$5:$AM$550,$B39,Grid_GenerationQueue!$AN$5:$AN$550,$C39,Grid_GenerationQueue!$AW$5:$AW$550,"&lt;&gt;"&amp;$Y$3,Grid_GenerationQueue!$AU$5:$AU$550,$AK$3)</f>
        <v>0</v>
      </c>
      <c r="AN39">
        <f>AB39+SUMIFS(Grid_GenerationQueue!X$5:X$550,Grid_GenerationQueue!$AJ$5:$AJ$550,$B39,Grid_GenerationQueue!$AK$5:$AK$550,$C39,Grid_GenerationQueue!$AW$5:$AW$550,"&lt;&gt;"&amp;$Y$3,Grid_GenerationQueue!$AU$5:$AU$550,$AK$3)+SUMIFS(Grid_GenerationQueue!X$5:X$550,Grid_GenerationQueue!$AM$5:$AM$550,$B39,Grid_GenerationQueue!$AN$5:$AN$550,$C39,Grid_GenerationQueue!$AW$5:$AW$550,"&lt;&gt;"&amp;$Y$3,Grid_GenerationQueue!$AU$5:$AU$550,$AK$3)</f>
        <v>0</v>
      </c>
      <c r="AO39">
        <f>AC39+SUMIFS(Grid_GenerationQueue!Y$5:Y$550,Grid_GenerationQueue!$AJ$5:$AJ$550,$B39,Grid_GenerationQueue!$AK$5:$AK$550,$C39,Grid_GenerationQueue!$AW$5:$AW$550,"&lt;&gt;"&amp;$Y$3,Grid_GenerationQueue!$AU$5:$AU$550,$AK$3)+SUMIFS(Grid_GenerationQueue!Y$5:Y$550,Grid_GenerationQueue!$AM$5:$AM$550,$B39,Grid_GenerationQueue!$AN$5:$AN$550,$C39,Grid_GenerationQueue!$AW$5:$AW$550,"&lt;&gt;"&amp;$Y$3,Grid_GenerationQueue!$AU$5:$AU$550,$AK$3)</f>
        <v>0</v>
      </c>
      <c r="AP39">
        <f>AD39+SUMIFS(Grid_GenerationQueue!Z$5:Z$550,Grid_GenerationQueue!$AJ$5:$AJ$550,$B39,Grid_GenerationQueue!$AK$5:$AK$550,$C39,Grid_GenerationQueue!$AW$5:$AW$550,"&lt;&gt;"&amp;$Y$3,Grid_GenerationQueue!$AU$5:$AU$550,$AK$3)+SUMIFS(Grid_GenerationQueue!Z$5:Z$550,Grid_GenerationQueue!$AM$5:$AM$550,$B39,Grid_GenerationQueue!$AN$5:$AN$550,$C39,Grid_GenerationQueue!$AW$5:$AW$550,"&lt;&gt;"&amp;$Y$3,Grid_GenerationQueue!$AU$5:$AU$550,$AK$3)</f>
        <v>0</v>
      </c>
      <c r="AQ39">
        <f>AE39+SUMIFS(Grid_GenerationQueue!AA$5:AA$550,Grid_GenerationQueue!$AJ$5:$AJ$550,$B39,Grid_GenerationQueue!$AK$5:$AK$550,$C39,Grid_GenerationQueue!$AW$5:$AW$550,"&lt;&gt;"&amp;$Y$3,Grid_GenerationQueue!$AU$5:$AU$550,$AK$3)+SUMIFS(Grid_GenerationQueue!AA$5:AA$550,Grid_GenerationQueue!$AM$5:$AM$550,$B39,Grid_GenerationQueue!$AN$5:$AN$550,$C39,Grid_GenerationQueue!$AW$5:$AW$550,"&lt;&gt;"&amp;$Y$3,Grid_GenerationQueue!$AU$5:$AU$550,$AK$3)</f>
        <v>0</v>
      </c>
      <c r="AR39">
        <f>AF39+SUMIFS(Grid_GenerationQueue!AB$5:AB$550,Grid_GenerationQueue!$AJ$5:$AJ$550,$B39,Grid_GenerationQueue!$AK$5:$AK$550,$C39,Grid_GenerationQueue!$AW$5:$AW$550,"&lt;&gt;"&amp;$Y$3,Grid_GenerationQueue!$AU$5:$AU$550,$AK$3)+SUMIFS(Grid_GenerationQueue!AB$5:AB$550,Grid_GenerationQueue!$AM$5:$AM$550,$B39,Grid_GenerationQueue!$AN$5:$AN$550,$C39,Grid_GenerationQueue!$AW$5:$AW$550,"&lt;&gt;"&amp;$Y$3,Grid_GenerationQueue!$AU$5:$AU$550,$AK$3)</f>
        <v>0</v>
      </c>
      <c r="AS39">
        <f>AG39+SUMIFS(Grid_GenerationQueue!AC$5:AC$550,Grid_GenerationQueue!$AJ$5:$AJ$550,$B39,Grid_GenerationQueue!$AK$5:$AK$550,$C39,Grid_GenerationQueue!$AW$5:$AW$550,"&lt;&gt;"&amp;$Y$3,Grid_GenerationQueue!$AU$5:$AU$550,$AK$3)+SUMIFS(Grid_GenerationQueue!AC$5:AC$550,Grid_GenerationQueue!$AM$5:$AM$550,$B39,Grid_GenerationQueue!$AN$5:$AN$550,$C39,Grid_GenerationQueue!$AW$5:$AW$550,"&lt;&gt;"&amp;$Y$3,Grid_GenerationQueue!$AU$5:$AU$550,$AK$3)</f>
        <v>0</v>
      </c>
      <c r="AT39">
        <f>AH39+SUMIFS(Grid_GenerationQueue!AD$5:AD$550,Grid_GenerationQueue!$AJ$5:$AJ$550,$B39,Grid_GenerationQueue!$AK$5:$AK$550,$C39,Grid_GenerationQueue!$AW$5:$AW$550,"&lt;&gt;"&amp;$Y$3,Grid_GenerationQueue!$AU$5:$AU$550,$AK$3)+SUMIFS(Grid_GenerationQueue!AD$5:AD$550,Grid_GenerationQueue!$AM$5:$AM$550,$B39,Grid_GenerationQueue!$AN$5:$AN$550,$C39,Grid_GenerationQueue!$AW$5:$AW$550,"&lt;&gt;"&amp;$Y$3,Grid_GenerationQueue!$AU$5:$AU$550,$AK$3)</f>
        <v>0</v>
      </c>
      <c r="AV39">
        <v>0</v>
      </c>
      <c r="AW39">
        <v>0</v>
      </c>
      <c r="AX39">
        <v>0</v>
      </c>
      <c r="AY39">
        <v>0</v>
      </c>
      <c r="AZ39">
        <v>0</v>
      </c>
      <c r="BB39">
        <f t="shared" si="33"/>
        <v>0</v>
      </c>
      <c r="BC39">
        <f t="shared" si="34"/>
        <v>0</v>
      </c>
      <c r="BD39">
        <f t="shared" si="35"/>
        <v>0</v>
      </c>
      <c r="BE39">
        <f t="shared" si="36"/>
        <v>0</v>
      </c>
      <c r="BF39">
        <f t="shared" si="37"/>
        <v>0</v>
      </c>
      <c r="BG39">
        <f t="shared" si="38"/>
        <v>0</v>
      </c>
      <c r="BH39">
        <f t="shared" si="39"/>
        <v>0</v>
      </c>
      <c r="BI39">
        <f t="shared" si="40"/>
        <v>0</v>
      </c>
      <c r="BJ39">
        <f t="shared" si="41"/>
        <v>0</v>
      </c>
      <c r="BK39">
        <f t="shared" si="42"/>
        <v>0</v>
      </c>
      <c r="BL39">
        <f t="shared" si="43"/>
        <v>0</v>
      </c>
      <c r="BN39">
        <f t="shared" si="44"/>
        <v>0</v>
      </c>
      <c r="BO39">
        <f t="shared" si="45"/>
        <v>0</v>
      </c>
      <c r="BP39">
        <f t="shared" si="46"/>
        <v>0</v>
      </c>
      <c r="BQ39">
        <f t="shared" si="47"/>
        <v>0</v>
      </c>
      <c r="BR39">
        <f t="shared" si="48"/>
        <v>0</v>
      </c>
      <c r="BS39">
        <f t="shared" si="49"/>
        <v>0</v>
      </c>
      <c r="BT39">
        <f t="shared" si="50"/>
        <v>0</v>
      </c>
      <c r="BU39">
        <f t="shared" si="51"/>
        <v>0</v>
      </c>
      <c r="BV39">
        <f t="shared" si="52"/>
        <v>0</v>
      </c>
      <c r="BW39">
        <f t="shared" si="53"/>
        <v>0</v>
      </c>
      <c r="BX39">
        <f t="shared" si="54"/>
        <v>0</v>
      </c>
      <c r="BZ39">
        <f t="shared" si="55"/>
        <v>0</v>
      </c>
      <c r="CA39">
        <f t="shared" si="56"/>
        <v>0</v>
      </c>
      <c r="CB39">
        <f t="shared" si="57"/>
        <v>0</v>
      </c>
      <c r="CC39">
        <f t="shared" si="58"/>
        <v>0</v>
      </c>
      <c r="CD39">
        <f t="shared" si="59"/>
        <v>0</v>
      </c>
      <c r="CE39">
        <f t="shared" si="60"/>
        <v>0</v>
      </c>
      <c r="CF39">
        <f t="shared" si="61"/>
        <v>0</v>
      </c>
      <c r="CG39">
        <f t="shared" si="62"/>
        <v>0</v>
      </c>
      <c r="CH39">
        <f t="shared" si="63"/>
        <v>0</v>
      </c>
      <c r="CI39">
        <f t="shared" si="64"/>
        <v>0</v>
      </c>
      <c r="CJ39">
        <f t="shared" si="65"/>
        <v>0</v>
      </c>
    </row>
    <row r="40" spans="1:88" x14ac:dyDescent="0.35">
      <c r="A40" t="str">
        <f>Substation_Info!A40</f>
        <v xml:space="preserve">SCE Metro Study Area </v>
      </c>
      <c r="B40" t="str">
        <f>Substation_Info!B40</f>
        <v>Chevmain</v>
      </c>
      <c r="C40">
        <f>Substation_Info!C40</f>
        <v>230</v>
      </c>
      <c r="D40" t="str" cm="1">
        <f t="array" ref="D40">INDEX(Substation_Info!$AT$5:$BB$322,MATCH(1,($B40=Substation_Info!$B$5:$B$322)*($C40=Substation_Info!$C$5:$C$322),0),MATCH(D$4,Substation_Info!$AT$4:$BB$4,0))</f>
        <v>Greater_LA_Li_Battery</v>
      </c>
      <c r="E40" t="str" cm="1">
        <f t="array" ref="E40">INDEX(Substation_Info!$AT$5:$BB$322,MATCH(1,($B40=Substation_Info!$B$5:$B$322)*($C40=Substation_Info!$C$5:$C$322),0),MATCH(E$4,Substation_Info!$AT$4:$BB$4,0))</f>
        <v>Greater_LA_Solar</v>
      </c>
      <c r="F40" cm="1">
        <f t="array" ref="F40">INDEX(Substation_Info!$AT$5:$BB$322,MATCH(1,($B40=Substation_Info!$B$5:$B$322)*($C40=Substation_Info!$C$5:$C$322),0),MATCH(F$4,Substation_Info!$AT$4:$BB$4,0))</f>
        <v>0</v>
      </c>
      <c r="G40" cm="1">
        <f t="array" ref="G40">INDEX(Substation_Info!$AT$5:$BB$322,MATCH(1,($B40=Substation_Info!$B$5:$B$322)*($C40=Substation_Info!$C$5:$C$322),0),MATCH(G$4,Substation_Info!$AT$4:$BB$4,0))</f>
        <v>0</v>
      </c>
      <c r="H40" cm="1">
        <f t="array" ref="H40">INDEX(Substation_Info!$AT$5:$BB$322,MATCH(1,($B40=Substation_Info!$B$5:$B$322)*($C40=Substation_Info!$C$5:$C$322),0),MATCH(H$4,Substation_Info!$AT$4:$BB$4,0))</f>
        <v>0</v>
      </c>
      <c r="I40" cm="1">
        <f t="array" ref="I40">INDEX(Substation_Info!$AT$5:$BB$322,MATCH(1,($B40=Substation_Info!$B$5:$B$322)*($C40=Substation_Info!$C$5:$C$322),0),MATCH(I$4,Substation_Info!$AT$4:$BB$4,0))</f>
        <v>0</v>
      </c>
      <c r="J40" cm="1">
        <f t="array" ref="J40">INDEX(Substation_Info!$AT$5:$BB$322,MATCH(1,($B40=Substation_Info!$B$5:$B$322)*($C40=Substation_Info!$C$5:$C$322),0),MATCH(J$4,Substation_Info!$AT$4:$BB$4,0))</f>
        <v>0</v>
      </c>
      <c r="L40">
        <f>SUMIFS(Grid_GenerationQueue!T$5:T$550,Grid_GenerationQueue!$AJ$5:$AJ$550,$B40,Grid_GenerationQueue!$AK$5:$AK$550,$C40)+SUMIFS(Grid_GenerationQueue!T$5:T$550,Grid_GenerationQueue!$AM$5:$AM$550,$B40,Grid_GenerationQueue!$AN$5:$AN$550,$C40)</f>
        <v>0</v>
      </c>
      <c r="M40">
        <f>SUMIFS(Grid_GenerationQueue!U$5:U$550,Grid_GenerationQueue!$AJ$5:$AJ$550,$B40,Grid_GenerationQueue!$AK$5:$AK$550,$C40)+SUMIFS(Grid_GenerationQueue!U$5:U$550,Grid_GenerationQueue!$AM$5:$AM$550,$B40,Grid_GenerationQueue!$AN$5:$AN$550,$C40)</f>
        <v>0</v>
      </c>
      <c r="N40">
        <f>SUMIFS(Grid_GenerationQueue!V$5:V$550,Grid_GenerationQueue!$AJ$5:$AJ$550,$B40,Grid_GenerationQueue!$AK$5:$AK$550,$C40)+SUMIFS(Grid_GenerationQueue!V$5:V$550,Grid_GenerationQueue!$AM$5:$AM$550,$B40,Grid_GenerationQueue!$AN$5:$AN$550,$C40)</f>
        <v>0</v>
      </c>
      <c r="O40">
        <f>SUMIFS(Grid_GenerationQueue!W$5:W$550,Grid_GenerationQueue!$AJ$5:$AJ$550,$B40,Grid_GenerationQueue!$AK$5:$AK$550,$C40)+SUMIFS(Grid_GenerationQueue!W$5:W$550,Grid_GenerationQueue!$AM$5:$AM$550,$B40,Grid_GenerationQueue!$AN$5:$AN$550,$C40)</f>
        <v>0</v>
      </c>
      <c r="P40">
        <f>SUMIFS(Grid_GenerationQueue!X$5:X$550,Grid_GenerationQueue!$AJ$5:$AJ$550,$B40,Grid_GenerationQueue!$AK$5:$AK$550,$C40)+SUMIFS(Grid_GenerationQueue!X$5:X$550,Grid_GenerationQueue!$AM$5:$AM$550,$B40,Grid_GenerationQueue!$AN$5:$AN$550,$C40)</f>
        <v>0</v>
      </c>
      <c r="Q40">
        <f>SUMIFS(Grid_GenerationQueue!Y$5:Y$550,Grid_GenerationQueue!$AJ$5:$AJ$550,$B40,Grid_GenerationQueue!$AK$5:$AK$550,$C40)+SUMIFS(Grid_GenerationQueue!Y$5:Y$550,Grid_GenerationQueue!$AM$5:$AM$550,$B40,Grid_GenerationQueue!$AN$5:$AN$550,$C40)</f>
        <v>0</v>
      </c>
      <c r="R40">
        <f>SUMIFS(Grid_GenerationQueue!Z$5:Z$550,Grid_GenerationQueue!$AJ$5:$AJ$550,$B40,Grid_GenerationQueue!$AK$5:$AK$550,$C40)+SUMIFS(Grid_GenerationQueue!Z$5:Z$550,Grid_GenerationQueue!$AM$5:$AM$550,$B40,Grid_GenerationQueue!$AN$5:$AN$550,$C40)</f>
        <v>0</v>
      </c>
      <c r="S40">
        <f>SUMIFS(Grid_GenerationQueue!AA$5:AA$550,Grid_GenerationQueue!$AJ$5:$AJ$550,$B40,Grid_GenerationQueue!$AK$5:$AK$550,$C40)+SUMIFS(Grid_GenerationQueue!AA$5:AA$550,Grid_GenerationQueue!$AM$5:$AM$550,$B40,Grid_GenerationQueue!$AN$5:$AN$550,$C40)</f>
        <v>0</v>
      </c>
      <c r="T40">
        <f>SUMIFS(Grid_GenerationQueue!AB$5:AB$550,Grid_GenerationQueue!$AJ$5:$AJ$550,$B40,Grid_GenerationQueue!$AK$5:$AK$550,$C40)+SUMIFS(Grid_GenerationQueue!AB$5:AB$550,Grid_GenerationQueue!$AM$5:$AM$550,$B40,Grid_GenerationQueue!$AN$5:$AN$550,$C40)</f>
        <v>0</v>
      </c>
      <c r="U40">
        <f>SUMIFS(Grid_GenerationQueue!AC$5:AC$550,Grid_GenerationQueue!$AJ$5:$AJ$550,$B40,Grid_GenerationQueue!$AK$5:$AK$550,$C40)+SUMIFS(Grid_GenerationQueue!AC$5:AC$550,Grid_GenerationQueue!$AM$5:$AM$550,$B40,Grid_GenerationQueue!$AN$5:$AN$550,$C40)</f>
        <v>0</v>
      </c>
      <c r="V40">
        <f>SUMIFS(Grid_GenerationQueue!AD$5:AD$550,Grid_GenerationQueue!$AJ$5:$AJ$550,$B40,Grid_GenerationQueue!$AK$5:$AK$550,$C40)+SUMIFS(Grid_GenerationQueue!AD$5:AD$550,Grid_GenerationQueue!$AM$5:$AM$550,$B40,Grid_GenerationQueue!$AN$5:$AN$550,$C40)</f>
        <v>0</v>
      </c>
      <c r="X40">
        <f>SUMIFS(Grid_GenerationQueue!T$5:T$550,Grid_GenerationQueue!$AJ$5:$AJ$550,$B40,Grid_GenerationQueue!$AK$5:$AK$550,$C40,Grid_GenerationQueue!$AW$5:$AW$550,$Y$3)+SUMIFS(Grid_GenerationQueue!T$5:T$550,Grid_GenerationQueue!$AM$5:$AM$550,$B40,Grid_GenerationQueue!$AN$5:$AN$550,$C40,Grid_GenerationQueue!$AW$5:$AW$550,$Y$3)</f>
        <v>0</v>
      </c>
      <c r="Y40">
        <f>SUMIFS(Grid_GenerationQueue!U$5:U$550,Grid_GenerationQueue!$AJ$5:$AJ$550,$B40,Grid_GenerationQueue!$AK$5:$AK$550,$C40,Grid_GenerationQueue!$AW$5:$AW$550,$Y$3)+SUMIFS(Grid_GenerationQueue!U$5:U$550,Grid_GenerationQueue!$AM$5:$AM$550,$B40,Grid_GenerationQueue!$AN$5:$AN$550,$C40,Grid_GenerationQueue!$AW$5:$AW$550,$Y$3)</f>
        <v>0</v>
      </c>
      <c r="Z40">
        <f>SUMIFS(Grid_GenerationQueue!V$5:V$550,Grid_GenerationQueue!$AJ$5:$AJ$550,$B40,Grid_GenerationQueue!$AK$5:$AK$550,$C40,Grid_GenerationQueue!$AW$5:$AW$550,$Y$3)+SUMIFS(Grid_GenerationQueue!V$5:V$550,Grid_GenerationQueue!$AM$5:$AM$550,$B40,Grid_GenerationQueue!$AN$5:$AN$550,$C40,Grid_GenerationQueue!$AW$5:$AW$550,$Y$3)</f>
        <v>0</v>
      </c>
      <c r="AA40">
        <f>SUMIFS(Grid_GenerationQueue!W$5:W$550,Grid_GenerationQueue!$AJ$5:$AJ$550,$B40,Grid_GenerationQueue!$AK$5:$AK$550,$C40,Grid_GenerationQueue!$AW$5:$AW$550,$Y$3)+SUMIFS(Grid_GenerationQueue!W$5:W$550,Grid_GenerationQueue!$AM$5:$AM$550,$B40,Grid_GenerationQueue!$AN$5:$AN$550,$C40,Grid_GenerationQueue!$AW$5:$AW$550,$Y$3)</f>
        <v>0</v>
      </c>
      <c r="AB40">
        <f>SUMIFS(Grid_GenerationQueue!X$5:X$550,Grid_GenerationQueue!$AJ$5:$AJ$550,$B40,Grid_GenerationQueue!$AK$5:$AK$550,$C40,Grid_GenerationQueue!$AW$5:$AW$550,$Y$3)+SUMIFS(Grid_GenerationQueue!X$5:X$550,Grid_GenerationQueue!$AM$5:$AM$550,$B40,Grid_GenerationQueue!$AN$5:$AN$550,$C40,Grid_GenerationQueue!$AW$5:$AW$550,$Y$3)</f>
        <v>0</v>
      </c>
      <c r="AC40">
        <f>SUMIFS(Grid_GenerationQueue!Y$5:Y$550,Grid_GenerationQueue!$AJ$5:$AJ$550,$B40,Grid_GenerationQueue!$AK$5:$AK$550,$C40,Grid_GenerationQueue!$AW$5:$AW$550,$Y$3)+SUMIFS(Grid_GenerationQueue!Y$5:Y$550,Grid_GenerationQueue!$AM$5:$AM$550,$B40,Grid_GenerationQueue!$AN$5:$AN$550,$C40,Grid_GenerationQueue!$AW$5:$AW$550,$Y$3)</f>
        <v>0</v>
      </c>
      <c r="AD40">
        <f>SUMIFS(Grid_GenerationQueue!Z$5:Z$550,Grid_GenerationQueue!$AJ$5:$AJ$550,$B40,Grid_GenerationQueue!$AK$5:$AK$550,$C40,Grid_GenerationQueue!$AW$5:$AW$550,$Y$3)+SUMIFS(Grid_GenerationQueue!Z$5:Z$550,Grid_GenerationQueue!$AM$5:$AM$550,$B40,Grid_GenerationQueue!$AN$5:$AN$550,$C40,Grid_GenerationQueue!$AW$5:$AW$550,$Y$3)</f>
        <v>0</v>
      </c>
      <c r="AE40">
        <f>SUMIFS(Grid_GenerationQueue!AA$5:AA$550,Grid_GenerationQueue!$AJ$5:$AJ$550,$B40,Grid_GenerationQueue!$AK$5:$AK$550,$C40,Grid_GenerationQueue!$AW$5:$AW$550,$Y$3)+SUMIFS(Grid_GenerationQueue!AA$5:AA$550,Grid_GenerationQueue!$AM$5:$AM$550,$B40,Grid_GenerationQueue!$AN$5:$AN$550,$C40,Grid_GenerationQueue!$AW$5:$AW$550,$Y$3)</f>
        <v>0</v>
      </c>
      <c r="AF40">
        <f>SUMIFS(Grid_GenerationQueue!AB$5:AB$550,Grid_GenerationQueue!$AJ$5:$AJ$550,$B40,Grid_GenerationQueue!$AK$5:$AK$550,$C40,Grid_GenerationQueue!$AW$5:$AW$550,$Y$3)+SUMIFS(Grid_GenerationQueue!AB$5:AB$550,Grid_GenerationQueue!$AM$5:$AM$550,$B40,Grid_GenerationQueue!$AN$5:$AN$550,$C40,Grid_GenerationQueue!$AW$5:$AW$550,$Y$3)</f>
        <v>0</v>
      </c>
      <c r="AG40">
        <f>SUMIFS(Grid_GenerationQueue!AC$5:AC$550,Grid_GenerationQueue!$AJ$5:$AJ$550,$B40,Grid_GenerationQueue!$AK$5:$AK$550,$C40,Grid_GenerationQueue!$AW$5:$AW$550,$Y$3)+SUMIFS(Grid_GenerationQueue!AC$5:AC$550,Grid_GenerationQueue!$AM$5:$AM$550,$B40,Grid_GenerationQueue!$AN$5:$AN$550,$C40,Grid_GenerationQueue!$AW$5:$AW$550,$Y$3)</f>
        <v>0</v>
      </c>
      <c r="AH40">
        <f>SUMIFS(Grid_GenerationQueue!AD$5:AD$550,Grid_GenerationQueue!$AJ$5:$AJ$550,$B40,Grid_GenerationQueue!$AK$5:$AK$550,$C40,Grid_GenerationQueue!$AW$5:$AW$550,$Y$3)+SUMIFS(Grid_GenerationQueue!AD$5:AD$550,Grid_GenerationQueue!$AM$5:$AM$550,$B40,Grid_GenerationQueue!$AN$5:$AN$550,$C40,Grid_GenerationQueue!$AW$5:$AW$550,$Y$3)</f>
        <v>0</v>
      </c>
      <c r="AJ40">
        <f>X40+SUMIFS(Grid_GenerationQueue!T$5:T$550,Grid_GenerationQueue!$AJ$5:$AJ$550,$B40,Grid_GenerationQueue!$AK$5:$AK$550,$C40,Grid_GenerationQueue!$AW$5:$AW$550,"&lt;&gt;"&amp;$Y$3,Grid_GenerationQueue!$AU$5:$AU$550,$AK$3)+SUMIFS(Grid_GenerationQueue!T$5:T$550,Grid_GenerationQueue!$AM$5:$AM$550,$B40,Grid_GenerationQueue!$AN$5:$AN$550,$C40,Grid_GenerationQueue!$AW$5:$AW$550,"&lt;&gt;"&amp;$Y$3,Grid_GenerationQueue!$AU$5:$AU$550,$AK$3)</f>
        <v>0</v>
      </c>
      <c r="AK40">
        <f>Y40+SUMIFS(Grid_GenerationQueue!U$5:U$550,Grid_GenerationQueue!$AJ$5:$AJ$550,$B40,Grid_GenerationQueue!$AK$5:$AK$550,$C40,Grid_GenerationQueue!$AW$5:$AW$550,"&lt;&gt;"&amp;$Y$3,Grid_GenerationQueue!$AU$5:$AU$550,$AK$3)+SUMIFS(Grid_GenerationQueue!U$5:U$550,Grid_GenerationQueue!$AM$5:$AM$550,$B40,Grid_GenerationQueue!$AN$5:$AN$550,$C40,Grid_GenerationQueue!$AW$5:$AW$550,"&lt;&gt;"&amp;$Y$3,Grid_GenerationQueue!$AU$5:$AU$550,$AK$3)</f>
        <v>0</v>
      </c>
      <c r="AL40">
        <f>Z40+SUMIFS(Grid_GenerationQueue!V$5:V$550,Grid_GenerationQueue!$AJ$5:$AJ$550,$B40,Grid_GenerationQueue!$AK$5:$AK$550,$C40,Grid_GenerationQueue!$AW$5:$AW$550,"&lt;&gt;"&amp;$Y$3,Grid_GenerationQueue!$AU$5:$AU$550,$AK$3)+SUMIFS(Grid_GenerationQueue!V$5:V$550,Grid_GenerationQueue!$AM$5:$AM$550,$B40,Grid_GenerationQueue!$AN$5:$AN$550,$C40,Grid_GenerationQueue!$AW$5:$AW$550,"&lt;&gt;"&amp;$Y$3,Grid_GenerationQueue!$AU$5:$AU$550,$AK$3)</f>
        <v>0</v>
      </c>
      <c r="AM40">
        <f>AA40+SUMIFS(Grid_GenerationQueue!W$5:W$550,Grid_GenerationQueue!$AJ$5:$AJ$550,$B40,Grid_GenerationQueue!$AK$5:$AK$550,$C40,Grid_GenerationQueue!$AW$5:$AW$550,"&lt;&gt;"&amp;$Y$3,Grid_GenerationQueue!$AU$5:$AU$550,$AK$3)+SUMIFS(Grid_GenerationQueue!W$5:W$550,Grid_GenerationQueue!$AM$5:$AM$550,$B40,Grid_GenerationQueue!$AN$5:$AN$550,$C40,Grid_GenerationQueue!$AW$5:$AW$550,"&lt;&gt;"&amp;$Y$3,Grid_GenerationQueue!$AU$5:$AU$550,$AK$3)</f>
        <v>0</v>
      </c>
      <c r="AN40">
        <f>AB40+SUMIFS(Grid_GenerationQueue!X$5:X$550,Grid_GenerationQueue!$AJ$5:$AJ$550,$B40,Grid_GenerationQueue!$AK$5:$AK$550,$C40,Grid_GenerationQueue!$AW$5:$AW$550,"&lt;&gt;"&amp;$Y$3,Grid_GenerationQueue!$AU$5:$AU$550,$AK$3)+SUMIFS(Grid_GenerationQueue!X$5:X$550,Grid_GenerationQueue!$AM$5:$AM$550,$B40,Grid_GenerationQueue!$AN$5:$AN$550,$C40,Grid_GenerationQueue!$AW$5:$AW$550,"&lt;&gt;"&amp;$Y$3,Grid_GenerationQueue!$AU$5:$AU$550,$AK$3)</f>
        <v>0</v>
      </c>
      <c r="AO40">
        <f>AC40+SUMIFS(Grid_GenerationQueue!Y$5:Y$550,Grid_GenerationQueue!$AJ$5:$AJ$550,$B40,Grid_GenerationQueue!$AK$5:$AK$550,$C40,Grid_GenerationQueue!$AW$5:$AW$550,"&lt;&gt;"&amp;$Y$3,Grid_GenerationQueue!$AU$5:$AU$550,$AK$3)+SUMIFS(Grid_GenerationQueue!Y$5:Y$550,Grid_GenerationQueue!$AM$5:$AM$550,$B40,Grid_GenerationQueue!$AN$5:$AN$550,$C40,Grid_GenerationQueue!$AW$5:$AW$550,"&lt;&gt;"&amp;$Y$3,Grid_GenerationQueue!$AU$5:$AU$550,$AK$3)</f>
        <v>0</v>
      </c>
      <c r="AP40">
        <f>AD40+SUMIFS(Grid_GenerationQueue!Z$5:Z$550,Grid_GenerationQueue!$AJ$5:$AJ$550,$B40,Grid_GenerationQueue!$AK$5:$AK$550,$C40,Grid_GenerationQueue!$AW$5:$AW$550,"&lt;&gt;"&amp;$Y$3,Grid_GenerationQueue!$AU$5:$AU$550,$AK$3)+SUMIFS(Grid_GenerationQueue!Z$5:Z$550,Grid_GenerationQueue!$AM$5:$AM$550,$B40,Grid_GenerationQueue!$AN$5:$AN$550,$C40,Grid_GenerationQueue!$AW$5:$AW$550,"&lt;&gt;"&amp;$Y$3,Grid_GenerationQueue!$AU$5:$AU$550,$AK$3)</f>
        <v>0</v>
      </c>
      <c r="AQ40">
        <f>AE40+SUMIFS(Grid_GenerationQueue!AA$5:AA$550,Grid_GenerationQueue!$AJ$5:$AJ$550,$B40,Grid_GenerationQueue!$AK$5:$AK$550,$C40,Grid_GenerationQueue!$AW$5:$AW$550,"&lt;&gt;"&amp;$Y$3,Grid_GenerationQueue!$AU$5:$AU$550,$AK$3)+SUMIFS(Grid_GenerationQueue!AA$5:AA$550,Grid_GenerationQueue!$AM$5:$AM$550,$B40,Grid_GenerationQueue!$AN$5:$AN$550,$C40,Grid_GenerationQueue!$AW$5:$AW$550,"&lt;&gt;"&amp;$Y$3,Grid_GenerationQueue!$AU$5:$AU$550,$AK$3)</f>
        <v>0</v>
      </c>
      <c r="AR40">
        <f>AF40+SUMIFS(Grid_GenerationQueue!AB$5:AB$550,Grid_GenerationQueue!$AJ$5:$AJ$550,$B40,Grid_GenerationQueue!$AK$5:$AK$550,$C40,Grid_GenerationQueue!$AW$5:$AW$550,"&lt;&gt;"&amp;$Y$3,Grid_GenerationQueue!$AU$5:$AU$550,$AK$3)+SUMIFS(Grid_GenerationQueue!AB$5:AB$550,Grid_GenerationQueue!$AM$5:$AM$550,$B40,Grid_GenerationQueue!$AN$5:$AN$550,$C40,Grid_GenerationQueue!$AW$5:$AW$550,"&lt;&gt;"&amp;$Y$3,Grid_GenerationQueue!$AU$5:$AU$550,$AK$3)</f>
        <v>0</v>
      </c>
      <c r="AS40">
        <f>AG40+SUMIFS(Grid_GenerationQueue!AC$5:AC$550,Grid_GenerationQueue!$AJ$5:$AJ$550,$B40,Grid_GenerationQueue!$AK$5:$AK$550,$C40,Grid_GenerationQueue!$AW$5:$AW$550,"&lt;&gt;"&amp;$Y$3,Grid_GenerationQueue!$AU$5:$AU$550,$AK$3)+SUMIFS(Grid_GenerationQueue!AC$5:AC$550,Grid_GenerationQueue!$AM$5:$AM$550,$B40,Grid_GenerationQueue!$AN$5:$AN$550,$C40,Grid_GenerationQueue!$AW$5:$AW$550,"&lt;&gt;"&amp;$Y$3,Grid_GenerationQueue!$AU$5:$AU$550,$AK$3)</f>
        <v>0</v>
      </c>
      <c r="AT40">
        <f>AH40+SUMIFS(Grid_GenerationQueue!AD$5:AD$550,Grid_GenerationQueue!$AJ$5:$AJ$550,$B40,Grid_GenerationQueue!$AK$5:$AK$550,$C40,Grid_GenerationQueue!$AW$5:$AW$550,"&lt;&gt;"&amp;$Y$3,Grid_GenerationQueue!$AU$5:$AU$550,$AK$3)+SUMIFS(Grid_GenerationQueue!AD$5:AD$550,Grid_GenerationQueue!$AM$5:$AM$550,$B40,Grid_GenerationQueue!$AN$5:$AN$550,$C40,Grid_GenerationQueue!$AW$5:$AW$550,"&lt;&gt;"&amp;$Y$3,Grid_GenerationQueue!$AU$5:$AU$550,$AK$3)</f>
        <v>0</v>
      </c>
      <c r="AV40">
        <v>0</v>
      </c>
      <c r="AW40">
        <v>0</v>
      </c>
      <c r="AX40">
        <v>0</v>
      </c>
      <c r="AY40">
        <v>0</v>
      </c>
      <c r="AZ40">
        <v>0</v>
      </c>
      <c r="BB40">
        <f t="shared" si="33"/>
        <v>0</v>
      </c>
      <c r="BC40">
        <f t="shared" si="34"/>
        <v>0</v>
      </c>
      <c r="BD40">
        <f t="shared" si="35"/>
        <v>0</v>
      </c>
      <c r="BE40">
        <f t="shared" si="36"/>
        <v>0</v>
      </c>
      <c r="BF40">
        <f t="shared" si="37"/>
        <v>0</v>
      </c>
      <c r="BG40">
        <f t="shared" si="38"/>
        <v>0</v>
      </c>
      <c r="BH40">
        <f t="shared" si="39"/>
        <v>0</v>
      </c>
      <c r="BI40">
        <f t="shared" si="40"/>
        <v>0</v>
      </c>
      <c r="BJ40">
        <f t="shared" si="41"/>
        <v>0</v>
      </c>
      <c r="BK40">
        <f t="shared" si="42"/>
        <v>0</v>
      </c>
      <c r="BL40">
        <f t="shared" si="43"/>
        <v>0</v>
      </c>
      <c r="BN40">
        <f t="shared" si="44"/>
        <v>0</v>
      </c>
      <c r="BO40">
        <f t="shared" si="45"/>
        <v>0</v>
      </c>
      <c r="BP40">
        <f t="shared" si="46"/>
        <v>0</v>
      </c>
      <c r="BQ40">
        <f t="shared" si="47"/>
        <v>0</v>
      </c>
      <c r="BR40">
        <f t="shared" si="48"/>
        <v>0</v>
      </c>
      <c r="BS40">
        <f t="shared" si="49"/>
        <v>0</v>
      </c>
      <c r="BT40">
        <f t="shared" si="50"/>
        <v>0</v>
      </c>
      <c r="BU40">
        <f t="shared" si="51"/>
        <v>0</v>
      </c>
      <c r="BV40">
        <f t="shared" si="52"/>
        <v>0</v>
      </c>
      <c r="BW40">
        <f t="shared" si="53"/>
        <v>0</v>
      </c>
      <c r="BX40">
        <f t="shared" si="54"/>
        <v>0</v>
      </c>
      <c r="BZ40">
        <f t="shared" si="55"/>
        <v>0</v>
      </c>
      <c r="CA40">
        <f t="shared" si="56"/>
        <v>0</v>
      </c>
      <c r="CB40">
        <f t="shared" si="57"/>
        <v>0</v>
      </c>
      <c r="CC40">
        <f t="shared" si="58"/>
        <v>0</v>
      </c>
      <c r="CD40">
        <f t="shared" si="59"/>
        <v>0</v>
      </c>
      <c r="CE40">
        <f t="shared" si="60"/>
        <v>0</v>
      </c>
      <c r="CF40">
        <f t="shared" si="61"/>
        <v>0</v>
      </c>
      <c r="CG40">
        <f t="shared" si="62"/>
        <v>0</v>
      </c>
      <c r="CH40">
        <f t="shared" si="63"/>
        <v>0</v>
      </c>
      <c r="CI40">
        <f t="shared" si="64"/>
        <v>0</v>
      </c>
      <c r="CJ40">
        <f t="shared" si="65"/>
        <v>0</v>
      </c>
    </row>
    <row r="41" spans="1:88" x14ac:dyDescent="0.35">
      <c r="A41" t="str">
        <f>Substation_Info!A41</f>
        <v xml:space="preserve">SCE Metro Study Area </v>
      </c>
      <c r="B41" t="str">
        <f>Substation_Info!B41</f>
        <v>Chino</v>
      </c>
      <c r="C41">
        <f>Substation_Info!C41</f>
        <v>230</v>
      </c>
      <c r="D41" t="str" cm="1">
        <f t="array" ref="D41">INDEX(Substation_Info!$AT$5:$BB$322,MATCH(1,($B41=Substation_Info!$B$5:$B$322)*($C41=Substation_Info!$C$5:$C$322),0),MATCH(D$4,Substation_Info!$AT$4:$BB$4,0))</f>
        <v>Greater_LA_Li_Battery</v>
      </c>
      <c r="E41" t="str" cm="1">
        <f t="array" ref="E41">INDEX(Substation_Info!$AT$5:$BB$322,MATCH(1,($B41=Substation_Info!$B$5:$B$322)*($C41=Substation_Info!$C$5:$C$322),0),MATCH(E$4,Substation_Info!$AT$4:$BB$4,0))</f>
        <v>Greater_LA_Solar</v>
      </c>
      <c r="F41" cm="1">
        <f t="array" ref="F41">INDEX(Substation_Info!$AT$5:$BB$322,MATCH(1,($B41=Substation_Info!$B$5:$B$322)*($C41=Substation_Info!$C$5:$C$322),0),MATCH(F$4,Substation_Info!$AT$4:$BB$4,0))</f>
        <v>0</v>
      </c>
      <c r="G41" cm="1">
        <f t="array" ref="G41">INDEX(Substation_Info!$AT$5:$BB$322,MATCH(1,($B41=Substation_Info!$B$5:$B$322)*($C41=Substation_Info!$C$5:$C$322),0),MATCH(G$4,Substation_Info!$AT$4:$BB$4,0))</f>
        <v>0</v>
      </c>
      <c r="H41" cm="1">
        <f t="array" ref="H41">INDEX(Substation_Info!$AT$5:$BB$322,MATCH(1,($B41=Substation_Info!$B$5:$B$322)*($C41=Substation_Info!$C$5:$C$322),0),MATCH(H$4,Substation_Info!$AT$4:$BB$4,0))</f>
        <v>0</v>
      </c>
      <c r="I41" cm="1">
        <f t="array" ref="I41">INDEX(Substation_Info!$AT$5:$BB$322,MATCH(1,($B41=Substation_Info!$B$5:$B$322)*($C41=Substation_Info!$C$5:$C$322),0),MATCH(I$4,Substation_Info!$AT$4:$BB$4,0))</f>
        <v>0</v>
      </c>
      <c r="J41" cm="1">
        <f t="array" ref="J41">INDEX(Substation_Info!$AT$5:$BB$322,MATCH(1,($B41=Substation_Info!$B$5:$B$322)*($C41=Substation_Info!$C$5:$C$322),0),MATCH(J$4,Substation_Info!$AT$4:$BB$4,0))</f>
        <v>0</v>
      </c>
      <c r="L41">
        <f>SUMIFS(Grid_GenerationQueue!T$5:T$550,Grid_GenerationQueue!$AJ$5:$AJ$550,$B41,Grid_GenerationQueue!$AK$5:$AK$550,$C41)+SUMIFS(Grid_GenerationQueue!T$5:T$550,Grid_GenerationQueue!$AM$5:$AM$550,$B41,Grid_GenerationQueue!$AN$5:$AN$550,$C41)</f>
        <v>550</v>
      </c>
      <c r="M41">
        <f>SUMIFS(Grid_GenerationQueue!U$5:U$550,Grid_GenerationQueue!$AJ$5:$AJ$550,$B41,Grid_GenerationQueue!$AK$5:$AK$550,$C41)+SUMIFS(Grid_GenerationQueue!U$5:U$550,Grid_GenerationQueue!$AM$5:$AM$550,$B41,Grid_GenerationQueue!$AN$5:$AN$550,$C41)</f>
        <v>0</v>
      </c>
      <c r="N41">
        <f>SUMIFS(Grid_GenerationQueue!V$5:V$550,Grid_GenerationQueue!$AJ$5:$AJ$550,$B41,Grid_GenerationQueue!$AK$5:$AK$550,$C41)+SUMIFS(Grid_GenerationQueue!V$5:V$550,Grid_GenerationQueue!$AM$5:$AM$550,$B41,Grid_GenerationQueue!$AN$5:$AN$550,$C41)</f>
        <v>0</v>
      </c>
      <c r="O41">
        <f>SUMIFS(Grid_GenerationQueue!W$5:W$550,Grid_GenerationQueue!$AJ$5:$AJ$550,$B41,Grid_GenerationQueue!$AK$5:$AK$550,$C41)+SUMIFS(Grid_GenerationQueue!W$5:W$550,Grid_GenerationQueue!$AM$5:$AM$550,$B41,Grid_GenerationQueue!$AN$5:$AN$550,$C41)</f>
        <v>0</v>
      </c>
      <c r="P41">
        <f>SUMIFS(Grid_GenerationQueue!X$5:X$550,Grid_GenerationQueue!$AJ$5:$AJ$550,$B41,Grid_GenerationQueue!$AK$5:$AK$550,$C41)+SUMIFS(Grid_GenerationQueue!X$5:X$550,Grid_GenerationQueue!$AM$5:$AM$550,$B41,Grid_GenerationQueue!$AN$5:$AN$550,$C41)</f>
        <v>0</v>
      </c>
      <c r="Q41">
        <f>SUMIFS(Grid_GenerationQueue!Y$5:Y$550,Grid_GenerationQueue!$AJ$5:$AJ$550,$B41,Grid_GenerationQueue!$AK$5:$AK$550,$C41)+SUMIFS(Grid_GenerationQueue!Y$5:Y$550,Grid_GenerationQueue!$AM$5:$AM$550,$B41,Grid_GenerationQueue!$AN$5:$AN$550,$C41)</f>
        <v>0</v>
      </c>
      <c r="R41">
        <f>SUMIFS(Grid_GenerationQueue!Z$5:Z$550,Grid_GenerationQueue!$AJ$5:$AJ$550,$B41,Grid_GenerationQueue!$AK$5:$AK$550,$C41)+SUMIFS(Grid_GenerationQueue!Z$5:Z$550,Grid_GenerationQueue!$AM$5:$AM$550,$B41,Grid_GenerationQueue!$AN$5:$AN$550,$C41)</f>
        <v>0</v>
      </c>
      <c r="S41">
        <f>SUMIFS(Grid_GenerationQueue!AA$5:AA$550,Grid_GenerationQueue!$AJ$5:$AJ$550,$B41,Grid_GenerationQueue!$AK$5:$AK$550,$C41)+SUMIFS(Grid_GenerationQueue!AA$5:AA$550,Grid_GenerationQueue!$AM$5:$AM$550,$B41,Grid_GenerationQueue!$AN$5:$AN$550,$C41)</f>
        <v>0</v>
      </c>
      <c r="T41">
        <f>SUMIFS(Grid_GenerationQueue!AB$5:AB$550,Grid_GenerationQueue!$AJ$5:$AJ$550,$B41,Grid_GenerationQueue!$AK$5:$AK$550,$C41)+SUMIFS(Grid_GenerationQueue!AB$5:AB$550,Grid_GenerationQueue!$AM$5:$AM$550,$B41,Grid_GenerationQueue!$AN$5:$AN$550,$C41)</f>
        <v>0</v>
      </c>
      <c r="U41">
        <f>SUMIFS(Grid_GenerationQueue!AC$5:AC$550,Grid_GenerationQueue!$AJ$5:$AJ$550,$B41,Grid_GenerationQueue!$AK$5:$AK$550,$C41)+SUMIFS(Grid_GenerationQueue!AC$5:AC$550,Grid_GenerationQueue!$AM$5:$AM$550,$B41,Grid_GenerationQueue!$AN$5:$AN$550,$C41)</f>
        <v>0</v>
      </c>
      <c r="V41">
        <f>SUMIFS(Grid_GenerationQueue!AD$5:AD$550,Grid_GenerationQueue!$AJ$5:$AJ$550,$B41,Grid_GenerationQueue!$AK$5:$AK$550,$C41)+SUMIFS(Grid_GenerationQueue!AD$5:AD$550,Grid_GenerationQueue!$AM$5:$AM$550,$B41,Grid_GenerationQueue!$AN$5:$AN$550,$C41)</f>
        <v>0</v>
      </c>
      <c r="X41">
        <f>SUMIFS(Grid_GenerationQueue!T$5:T$550,Grid_GenerationQueue!$AJ$5:$AJ$550,$B41,Grid_GenerationQueue!$AK$5:$AK$550,$C41,Grid_GenerationQueue!$AW$5:$AW$550,$Y$3)+SUMIFS(Grid_GenerationQueue!T$5:T$550,Grid_GenerationQueue!$AM$5:$AM$550,$B41,Grid_GenerationQueue!$AN$5:$AN$550,$C41,Grid_GenerationQueue!$AW$5:$AW$550,$Y$3)</f>
        <v>0</v>
      </c>
      <c r="Y41">
        <f>SUMIFS(Grid_GenerationQueue!U$5:U$550,Grid_GenerationQueue!$AJ$5:$AJ$550,$B41,Grid_GenerationQueue!$AK$5:$AK$550,$C41,Grid_GenerationQueue!$AW$5:$AW$550,$Y$3)+SUMIFS(Grid_GenerationQueue!U$5:U$550,Grid_GenerationQueue!$AM$5:$AM$550,$B41,Grid_GenerationQueue!$AN$5:$AN$550,$C41,Grid_GenerationQueue!$AW$5:$AW$550,$Y$3)</f>
        <v>0</v>
      </c>
      <c r="Z41">
        <f>SUMIFS(Grid_GenerationQueue!V$5:V$550,Grid_GenerationQueue!$AJ$5:$AJ$550,$B41,Grid_GenerationQueue!$AK$5:$AK$550,$C41,Grid_GenerationQueue!$AW$5:$AW$550,$Y$3)+SUMIFS(Grid_GenerationQueue!V$5:V$550,Grid_GenerationQueue!$AM$5:$AM$550,$B41,Grid_GenerationQueue!$AN$5:$AN$550,$C41,Grid_GenerationQueue!$AW$5:$AW$550,$Y$3)</f>
        <v>0</v>
      </c>
      <c r="AA41">
        <f>SUMIFS(Grid_GenerationQueue!W$5:W$550,Grid_GenerationQueue!$AJ$5:$AJ$550,$B41,Grid_GenerationQueue!$AK$5:$AK$550,$C41,Grid_GenerationQueue!$AW$5:$AW$550,$Y$3)+SUMIFS(Grid_GenerationQueue!W$5:W$550,Grid_GenerationQueue!$AM$5:$AM$550,$B41,Grid_GenerationQueue!$AN$5:$AN$550,$C41,Grid_GenerationQueue!$AW$5:$AW$550,$Y$3)</f>
        <v>0</v>
      </c>
      <c r="AB41">
        <f>SUMIFS(Grid_GenerationQueue!X$5:X$550,Grid_GenerationQueue!$AJ$5:$AJ$550,$B41,Grid_GenerationQueue!$AK$5:$AK$550,$C41,Grid_GenerationQueue!$AW$5:$AW$550,$Y$3)+SUMIFS(Grid_GenerationQueue!X$5:X$550,Grid_GenerationQueue!$AM$5:$AM$550,$B41,Grid_GenerationQueue!$AN$5:$AN$550,$C41,Grid_GenerationQueue!$AW$5:$AW$550,$Y$3)</f>
        <v>0</v>
      </c>
      <c r="AC41">
        <f>SUMIFS(Grid_GenerationQueue!Y$5:Y$550,Grid_GenerationQueue!$AJ$5:$AJ$550,$B41,Grid_GenerationQueue!$AK$5:$AK$550,$C41,Grid_GenerationQueue!$AW$5:$AW$550,$Y$3)+SUMIFS(Grid_GenerationQueue!Y$5:Y$550,Grid_GenerationQueue!$AM$5:$AM$550,$B41,Grid_GenerationQueue!$AN$5:$AN$550,$C41,Grid_GenerationQueue!$AW$5:$AW$550,$Y$3)</f>
        <v>0</v>
      </c>
      <c r="AD41">
        <f>SUMIFS(Grid_GenerationQueue!Z$5:Z$550,Grid_GenerationQueue!$AJ$5:$AJ$550,$B41,Grid_GenerationQueue!$AK$5:$AK$550,$C41,Grid_GenerationQueue!$AW$5:$AW$550,$Y$3)+SUMIFS(Grid_GenerationQueue!Z$5:Z$550,Grid_GenerationQueue!$AM$5:$AM$550,$B41,Grid_GenerationQueue!$AN$5:$AN$550,$C41,Grid_GenerationQueue!$AW$5:$AW$550,$Y$3)</f>
        <v>0</v>
      </c>
      <c r="AE41">
        <f>SUMIFS(Grid_GenerationQueue!AA$5:AA$550,Grid_GenerationQueue!$AJ$5:$AJ$550,$B41,Grid_GenerationQueue!$AK$5:$AK$550,$C41,Grid_GenerationQueue!$AW$5:$AW$550,$Y$3)+SUMIFS(Grid_GenerationQueue!AA$5:AA$550,Grid_GenerationQueue!$AM$5:$AM$550,$B41,Grid_GenerationQueue!$AN$5:$AN$550,$C41,Grid_GenerationQueue!$AW$5:$AW$550,$Y$3)</f>
        <v>0</v>
      </c>
      <c r="AF41">
        <f>SUMIFS(Grid_GenerationQueue!AB$5:AB$550,Grid_GenerationQueue!$AJ$5:$AJ$550,$B41,Grid_GenerationQueue!$AK$5:$AK$550,$C41,Grid_GenerationQueue!$AW$5:$AW$550,$Y$3)+SUMIFS(Grid_GenerationQueue!AB$5:AB$550,Grid_GenerationQueue!$AM$5:$AM$550,$B41,Grid_GenerationQueue!$AN$5:$AN$550,$C41,Grid_GenerationQueue!$AW$5:$AW$550,$Y$3)</f>
        <v>0</v>
      </c>
      <c r="AG41">
        <f>SUMIFS(Grid_GenerationQueue!AC$5:AC$550,Grid_GenerationQueue!$AJ$5:$AJ$550,$B41,Grid_GenerationQueue!$AK$5:$AK$550,$C41,Grid_GenerationQueue!$AW$5:$AW$550,$Y$3)+SUMIFS(Grid_GenerationQueue!AC$5:AC$550,Grid_GenerationQueue!$AM$5:$AM$550,$B41,Grid_GenerationQueue!$AN$5:$AN$550,$C41,Grid_GenerationQueue!$AW$5:$AW$550,$Y$3)</f>
        <v>0</v>
      </c>
      <c r="AH41">
        <f>SUMIFS(Grid_GenerationQueue!AD$5:AD$550,Grid_GenerationQueue!$AJ$5:$AJ$550,$B41,Grid_GenerationQueue!$AK$5:$AK$550,$C41,Grid_GenerationQueue!$AW$5:$AW$550,$Y$3)+SUMIFS(Grid_GenerationQueue!AD$5:AD$550,Grid_GenerationQueue!$AM$5:$AM$550,$B41,Grid_GenerationQueue!$AN$5:$AN$550,$C41,Grid_GenerationQueue!$AW$5:$AW$550,$Y$3)</f>
        <v>0</v>
      </c>
      <c r="AJ41">
        <f>X41+SUMIFS(Grid_GenerationQueue!T$5:T$550,Grid_GenerationQueue!$AJ$5:$AJ$550,$B41,Grid_GenerationQueue!$AK$5:$AK$550,$C41,Grid_GenerationQueue!$AW$5:$AW$550,"&lt;&gt;"&amp;$Y$3,Grid_GenerationQueue!$AU$5:$AU$550,$AK$3)+SUMIFS(Grid_GenerationQueue!T$5:T$550,Grid_GenerationQueue!$AM$5:$AM$550,$B41,Grid_GenerationQueue!$AN$5:$AN$550,$C41,Grid_GenerationQueue!$AW$5:$AW$550,"&lt;&gt;"&amp;$Y$3,Grid_GenerationQueue!$AU$5:$AU$550,$AK$3)</f>
        <v>0</v>
      </c>
      <c r="AK41">
        <f>Y41+SUMIFS(Grid_GenerationQueue!U$5:U$550,Grid_GenerationQueue!$AJ$5:$AJ$550,$B41,Grid_GenerationQueue!$AK$5:$AK$550,$C41,Grid_GenerationQueue!$AW$5:$AW$550,"&lt;&gt;"&amp;$Y$3,Grid_GenerationQueue!$AU$5:$AU$550,$AK$3)+SUMIFS(Grid_GenerationQueue!U$5:U$550,Grid_GenerationQueue!$AM$5:$AM$550,$B41,Grid_GenerationQueue!$AN$5:$AN$550,$C41,Grid_GenerationQueue!$AW$5:$AW$550,"&lt;&gt;"&amp;$Y$3,Grid_GenerationQueue!$AU$5:$AU$550,$AK$3)</f>
        <v>0</v>
      </c>
      <c r="AL41">
        <f>Z41+SUMIFS(Grid_GenerationQueue!V$5:V$550,Grid_GenerationQueue!$AJ$5:$AJ$550,$B41,Grid_GenerationQueue!$AK$5:$AK$550,$C41,Grid_GenerationQueue!$AW$5:$AW$550,"&lt;&gt;"&amp;$Y$3,Grid_GenerationQueue!$AU$5:$AU$550,$AK$3)+SUMIFS(Grid_GenerationQueue!V$5:V$550,Grid_GenerationQueue!$AM$5:$AM$550,$B41,Grid_GenerationQueue!$AN$5:$AN$550,$C41,Grid_GenerationQueue!$AW$5:$AW$550,"&lt;&gt;"&amp;$Y$3,Grid_GenerationQueue!$AU$5:$AU$550,$AK$3)</f>
        <v>0</v>
      </c>
      <c r="AM41">
        <f>AA41+SUMIFS(Grid_GenerationQueue!W$5:W$550,Grid_GenerationQueue!$AJ$5:$AJ$550,$B41,Grid_GenerationQueue!$AK$5:$AK$550,$C41,Grid_GenerationQueue!$AW$5:$AW$550,"&lt;&gt;"&amp;$Y$3,Grid_GenerationQueue!$AU$5:$AU$550,$AK$3)+SUMIFS(Grid_GenerationQueue!W$5:W$550,Grid_GenerationQueue!$AM$5:$AM$550,$B41,Grid_GenerationQueue!$AN$5:$AN$550,$C41,Grid_GenerationQueue!$AW$5:$AW$550,"&lt;&gt;"&amp;$Y$3,Grid_GenerationQueue!$AU$5:$AU$550,$AK$3)</f>
        <v>0</v>
      </c>
      <c r="AN41">
        <f>AB41+SUMIFS(Grid_GenerationQueue!X$5:X$550,Grid_GenerationQueue!$AJ$5:$AJ$550,$B41,Grid_GenerationQueue!$AK$5:$AK$550,$C41,Grid_GenerationQueue!$AW$5:$AW$550,"&lt;&gt;"&amp;$Y$3,Grid_GenerationQueue!$AU$5:$AU$550,$AK$3)+SUMIFS(Grid_GenerationQueue!X$5:X$550,Grid_GenerationQueue!$AM$5:$AM$550,$B41,Grid_GenerationQueue!$AN$5:$AN$550,$C41,Grid_GenerationQueue!$AW$5:$AW$550,"&lt;&gt;"&amp;$Y$3,Grid_GenerationQueue!$AU$5:$AU$550,$AK$3)</f>
        <v>0</v>
      </c>
      <c r="AO41">
        <f>AC41+SUMIFS(Grid_GenerationQueue!Y$5:Y$550,Grid_GenerationQueue!$AJ$5:$AJ$550,$B41,Grid_GenerationQueue!$AK$5:$AK$550,$C41,Grid_GenerationQueue!$AW$5:$AW$550,"&lt;&gt;"&amp;$Y$3,Grid_GenerationQueue!$AU$5:$AU$550,$AK$3)+SUMIFS(Grid_GenerationQueue!Y$5:Y$550,Grid_GenerationQueue!$AM$5:$AM$550,$B41,Grid_GenerationQueue!$AN$5:$AN$550,$C41,Grid_GenerationQueue!$AW$5:$AW$550,"&lt;&gt;"&amp;$Y$3,Grid_GenerationQueue!$AU$5:$AU$550,$AK$3)</f>
        <v>0</v>
      </c>
      <c r="AP41">
        <f>AD41+SUMIFS(Grid_GenerationQueue!Z$5:Z$550,Grid_GenerationQueue!$AJ$5:$AJ$550,$B41,Grid_GenerationQueue!$AK$5:$AK$550,$C41,Grid_GenerationQueue!$AW$5:$AW$550,"&lt;&gt;"&amp;$Y$3,Grid_GenerationQueue!$AU$5:$AU$550,$AK$3)+SUMIFS(Grid_GenerationQueue!Z$5:Z$550,Grid_GenerationQueue!$AM$5:$AM$550,$B41,Grid_GenerationQueue!$AN$5:$AN$550,$C41,Grid_GenerationQueue!$AW$5:$AW$550,"&lt;&gt;"&amp;$Y$3,Grid_GenerationQueue!$AU$5:$AU$550,$AK$3)</f>
        <v>0</v>
      </c>
      <c r="AQ41">
        <f>AE41+SUMIFS(Grid_GenerationQueue!AA$5:AA$550,Grid_GenerationQueue!$AJ$5:$AJ$550,$B41,Grid_GenerationQueue!$AK$5:$AK$550,$C41,Grid_GenerationQueue!$AW$5:$AW$550,"&lt;&gt;"&amp;$Y$3,Grid_GenerationQueue!$AU$5:$AU$550,$AK$3)+SUMIFS(Grid_GenerationQueue!AA$5:AA$550,Grid_GenerationQueue!$AM$5:$AM$550,$B41,Grid_GenerationQueue!$AN$5:$AN$550,$C41,Grid_GenerationQueue!$AW$5:$AW$550,"&lt;&gt;"&amp;$Y$3,Grid_GenerationQueue!$AU$5:$AU$550,$AK$3)</f>
        <v>0</v>
      </c>
      <c r="AR41">
        <f>AF41+SUMIFS(Grid_GenerationQueue!AB$5:AB$550,Grid_GenerationQueue!$AJ$5:$AJ$550,$B41,Grid_GenerationQueue!$AK$5:$AK$550,$C41,Grid_GenerationQueue!$AW$5:$AW$550,"&lt;&gt;"&amp;$Y$3,Grid_GenerationQueue!$AU$5:$AU$550,$AK$3)+SUMIFS(Grid_GenerationQueue!AB$5:AB$550,Grid_GenerationQueue!$AM$5:$AM$550,$B41,Grid_GenerationQueue!$AN$5:$AN$550,$C41,Grid_GenerationQueue!$AW$5:$AW$550,"&lt;&gt;"&amp;$Y$3,Grid_GenerationQueue!$AU$5:$AU$550,$AK$3)</f>
        <v>0</v>
      </c>
      <c r="AS41">
        <f>AG41+SUMIFS(Grid_GenerationQueue!AC$5:AC$550,Grid_GenerationQueue!$AJ$5:$AJ$550,$B41,Grid_GenerationQueue!$AK$5:$AK$550,$C41,Grid_GenerationQueue!$AW$5:$AW$550,"&lt;&gt;"&amp;$Y$3,Grid_GenerationQueue!$AU$5:$AU$550,$AK$3)+SUMIFS(Grid_GenerationQueue!AC$5:AC$550,Grid_GenerationQueue!$AM$5:$AM$550,$B41,Grid_GenerationQueue!$AN$5:$AN$550,$C41,Grid_GenerationQueue!$AW$5:$AW$550,"&lt;&gt;"&amp;$Y$3,Grid_GenerationQueue!$AU$5:$AU$550,$AK$3)</f>
        <v>0</v>
      </c>
      <c r="AT41">
        <f>AH41+SUMIFS(Grid_GenerationQueue!AD$5:AD$550,Grid_GenerationQueue!$AJ$5:$AJ$550,$B41,Grid_GenerationQueue!$AK$5:$AK$550,$C41,Grid_GenerationQueue!$AW$5:$AW$550,"&lt;&gt;"&amp;$Y$3,Grid_GenerationQueue!$AU$5:$AU$550,$AK$3)+SUMIFS(Grid_GenerationQueue!AD$5:AD$550,Grid_GenerationQueue!$AM$5:$AM$550,$B41,Grid_GenerationQueue!$AN$5:$AN$550,$C41,Grid_GenerationQueue!$AW$5:$AW$550,"&lt;&gt;"&amp;$Y$3,Grid_GenerationQueue!$AU$5:$AU$550,$AK$3)</f>
        <v>0</v>
      </c>
      <c r="AV41">
        <v>0</v>
      </c>
      <c r="AW41">
        <v>0</v>
      </c>
      <c r="AX41">
        <v>0</v>
      </c>
      <c r="AY41">
        <v>0</v>
      </c>
      <c r="AZ41">
        <v>0</v>
      </c>
      <c r="BB41">
        <f t="shared" si="33"/>
        <v>550</v>
      </c>
      <c r="BC41">
        <f t="shared" si="34"/>
        <v>0</v>
      </c>
      <c r="BD41">
        <f t="shared" si="35"/>
        <v>0</v>
      </c>
      <c r="BE41">
        <f t="shared" si="36"/>
        <v>0</v>
      </c>
      <c r="BF41">
        <f t="shared" si="37"/>
        <v>0</v>
      </c>
      <c r="BG41">
        <f t="shared" si="38"/>
        <v>0</v>
      </c>
      <c r="BH41">
        <f t="shared" si="39"/>
        <v>0</v>
      </c>
      <c r="BI41">
        <f t="shared" si="40"/>
        <v>0</v>
      </c>
      <c r="BJ41">
        <f t="shared" si="41"/>
        <v>0</v>
      </c>
      <c r="BK41">
        <f t="shared" si="42"/>
        <v>0</v>
      </c>
      <c r="BL41">
        <f t="shared" si="43"/>
        <v>0</v>
      </c>
      <c r="BN41">
        <f t="shared" si="44"/>
        <v>0</v>
      </c>
      <c r="BO41">
        <f t="shared" si="45"/>
        <v>0</v>
      </c>
      <c r="BP41">
        <f t="shared" si="46"/>
        <v>0</v>
      </c>
      <c r="BQ41">
        <f t="shared" si="47"/>
        <v>0</v>
      </c>
      <c r="BR41">
        <f t="shared" si="48"/>
        <v>0</v>
      </c>
      <c r="BS41">
        <f t="shared" si="49"/>
        <v>0</v>
      </c>
      <c r="BT41">
        <f t="shared" si="50"/>
        <v>0</v>
      </c>
      <c r="BU41">
        <f t="shared" si="51"/>
        <v>0</v>
      </c>
      <c r="BV41">
        <f t="shared" si="52"/>
        <v>0</v>
      </c>
      <c r="BW41">
        <f t="shared" si="53"/>
        <v>0</v>
      </c>
      <c r="BX41">
        <f t="shared" si="54"/>
        <v>0</v>
      </c>
      <c r="BZ41">
        <f t="shared" si="55"/>
        <v>0</v>
      </c>
      <c r="CA41">
        <f t="shared" si="56"/>
        <v>0</v>
      </c>
      <c r="CB41">
        <f t="shared" si="57"/>
        <v>0</v>
      </c>
      <c r="CC41">
        <f t="shared" si="58"/>
        <v>0</v>
      </c>
      <c r="CD41">
        <f t="shared" si="59"/>
        <v>0</v>
      </c>
      <c r="CE41">
        <f t="shared" si="60"/>
        <v>0</v>
      </c>
      <c r="CF41">
        <f t="shared" si="61"/>
        <v>0</v>
      </c>
      <c r="CG41">
        <f t="shared" si="62"/>
        <v>0</v>
      </c>
      <c r="CH41">
        <f t="shared" si="63"/>
        <v>0</v>
      </c>
      <c r="CI41">
        <f t="shared" si="64"/>
        <v>0</v>
      </c>
      <c r="CJ41">
        <f t="shared" si="65"/>
        <v>0</v>
      </c>
    </row>
    <row r="42" spans="1:88" x14ac:dyDescent="0.35">
      <c r="A42" t="str">
        <f>Substation_Info!A42</f>
        <v xml:space="preserve">PG&amp;E East Kern Study Area </v>
      </c>
      <c r="B42" t="str">
        <f>Substation_Info!B42</f>
        <v>Cholame</v>
      </c>
      <c r="C42">
        <f>Substation_Info!C42</f>
        <v>70</v>
      </c>
      <c r="D42" t="str" cm="1">
        <f t="array" ref="D42">INDEX(Substation_Info!$AT$5:$BB$322,MATCH(1,($B42=Substation_Info!$B$5:$B$322)*($C42=Substation_Info!$C$5:$C$322),0),MATCH(D$4,Substation_Info!$AT$4:$BB$4,0))</f>
        <v>Southern_PGAE_Li_Battery</v>
      </c>
      <c r="E42" t="str" cm="1">
        <f t="array" ref="E42">INDEX(Substation_Info!$AT$5:$BB$322,MATCH(1,($B42=Substation_Info!$B$5:$B$322)*($C42=Substation_Info!$C$5:$C$322),0),MATCH(E$4,Substation_Info!$AT$4:$BB$4,0))</f>
        <v>Southern_PGAE_Solar</v>
      </c>
      <c r="F42" cm="1">
        <f t="array" ref="F42">INDEX(Substation_Info!$AT$5:$BB$322,MATCH(1,($B42=Substation_Info!$B$5:$B$322)*($C42=Substation_Info!$C$5:$C$322),0),MATCH(F$4,Substation_Info!$AT$4:$BB$4,0))</f>
        <v>0</v>
      </c>
      <c r="G42" t="str" cm="1">
        <f t="array" ref="G42">INDEX(Substation_Info!$AT$5:$BB$322,MATCH(1,($B42=Substation_Info!$B$5:$B$322)*($C42=Substation_Info!$C$5:$C$322),0),MATCH(G$4,Substation_Info!$AT$4:$BB$4,0))</f>
        <v>Kern_Greater_Carrizo_Wind</v>
      </c>
      <c r="H42" cm="1">
        <f t="array" ref="H42">INDEX(Substation_Info!$AT$5:$BB$322,MATCH(1,($B42=Substation_Info!$B$5:$B$322)*($C42=Substation_Info!$C$5:$C$322),0),MATCH(H$4,Substation_Info!$AT$4:$BB$4,0))</f>
        <v>0</v>
      </c>
      <c r="I42" cm="1">
        <f t="array" ref="I42">INDEX(Substation_Info!$AT$5:$BB$322,MATCH(1,($B42=Substation_Info!$B$5:$B$322)*($C42=Substation_Info!$C$5:$C$322),0),MATCH(I$4,Substation_Info!$AT$4:$BB$4,0))</f>
        <v>0</v>
      </c>
      <c r="J42" cm="1">
        <f t="array" ref="J42">INDEX(Substation_Info!$AT$5:$BB$322,MATCH(1,($B42=Substation_Info!$B$5:$B$322)*($C42=Substation_Info!$C$5:$C$322),0),MATCH(J$4,Substation_Info!$AT$4:$BB$4,0))</f>
        <v>0</v>
      </c>
      <c r="L42">
        <f>SUMIFS(Grid_GenerationQueue!T$5:T$550,Grid_GenerationQueue!$AJ$5:$AJ$550,$B42,Grid_GenerationQueue!$AK$5:$AK$550,$C42)+SUMIFS(Grid_GenerationQueue!T$5:T$550,Grid_GenerationQueue!$AM$5:$AM$550,$B42,Grid_GenerationQueue!$AN$5:$AN$550,$C42)</f>
        <v>0</v>
      </c>
      <c r="M42">
        <f>SUMIFS(Grid_GenerationQueue!U$5:U$550,Grid_GenerationQueue!$AJ$5:$AJ$550,$B42,Grid_GenerationQueue!$AK$5:$AK$550,$C42)+SUMIFS(Grid_GenerationQueue!U$5:U$550,Grid_GenerationQueue!$AM$5:$AM$550,$B42,Grid_GenerationQueue!$AN$5:$AN$550,$C42)</f>
        <v>0</v>
      </c>
      <c r="N42">
        <f>SUMIFS(Grid_GenerationQueue!V$5:V$550,Grid_GenerationQueue!$AJ$5:$AJ$550,$B42,Grid_GenerationQueue!$AK$5:$AK$550,$C42)+SUMIFS(Grid_GenerationQueue!V$5:V$550,Grid_GenerationQueue!$AM$5:$AM$550,$B42,Grid_GenerationQueue!$AN$5:$AN$550,$C42)</f>
        <v>0</v>
      </c>
      <c r="O42">
        <f>SUMIFS(Grid_GenerationQueue!W$5:W$550,Grid_GenerationQueue!$AJ$5:$AJ$550,$B42,Grid_GenerationQueue!$AK$5:$AK$550,$C42)+SUMIFS(Grid_GenerationQueue!W$5:W$550,Grid_GenerationQueue!$AM$5:$AM$550,$B42,Grid_GenerationQueue!$AN$5:$AN$550,$C42)</f>
        <v>0</v>
      </c>
      <c r="P42">
        <f>SUMIFS(Grid_GenerationQueue!X$5:X$550,Grid_GenerationQueue!$AJ$5:$AJ$550,$B42,Grid_GenerationQueue!$AK$5:$AK$550,$C42)+SUMIFS(Grid_GenerationQueue!X$5:X$550,Grid_GenerationQueue!$AM$5:$AM$550,$B42,Grid_GenerationQueue!$AN$5:$AN$550,$C42)</f>
        <v>0</v>
      </c>
      <c r="Q42">
        <f>SUMIFS(Grid_GenerationQueue!Y$5:Y$550,Grid_GenerationQueue!$AJ$5:$AJ$550,$B42,Grid_GenerationQueue!$AK$5:$AK$550,$C42)+SUMIFS(Grid_GenerationQueue!Y$5:Y$550,Grid_GenerationQueue!$AM$5:$AM$550,$B42,Grid_GenerationQueue!$AN$5:$AN$550,$C42)</f>
        <v>0</v>
      </c>
      <c r="R42">
        <f>SUMIFS(Grid_GenerationQueue!Z$5:Z$550,Grid_GenerationQueue!$AJ$5:$AJ$550,$B42,Grid_GenerationQueue!$AK$5:$AK$550,$C42)+SUMIFS(Grid_GenerationQueue!Z$5:Z$550,Grid_GenerationQueue!$AM$5:$AM$550,$B42,Grid_GenerationQueue!$AN$5:$AN$550,$C42)</f>
        <v>0</v>
      </c>
      <c r="S42">
        <f>SUMIFS(Grid_GenerationQueue!AA$5:AA$550,Grid_GenerationQueue!$AJ$5:$AJ$550,$B42,Grid_GenerationQueue!$AK$5:$AK$550,$C42)+SUMIFS(Grid_GenerationQueue!AA$5:AA$550,Grid_GenerationQueue!$AM$5:$AM$550,$B42,Grid_GenerationQueue!$AN$5:$AN$550,$C42)</f>
        <v>0</v>
      </c>
      <c r="T42">
        <f>SUMIFS(Grid_GenerationQueue!AB$5:AB$550,Grid_GenerationQueue!$AJ$5:$AJ$550,$B42,Grid_GenerationQueue!$AK$5:$AK$550,$C42)+SUMIFS(Grid_GenerationQueue!AB$5:AB$550,Grid_GenerationQueue!$AM$5:$AM$550,$B42,Grid_GenerationQueue!$AN$5:$AN$550,$C42)</f>
        <v>0</v>
      </c>
      <c r="U42">
        <f>SUMIFS(Grid_GenerationQueue!AC$5:AC$550,Grid_GenerationQueue!$AJ$5:$AJ$550,$B42,Grid_GenerationQueue!$AK$5:$AK$550,$C42)+SUMIFS(Grid_GenerationQueue!AC$5:AC$550,Grid_GenerationQueue!$AM$5:$AM$550,$B42,Grid_GenerationQueue!$AN$5:$AN$550,$C42)</f>
        <v>0</v>
      </c>
      <c r="V42">
        <f>SUMIFS(Grid_GenerationQueue!AD$5:AD$550,Grid_GenerationQueue!$AJ$5:$AJ$550,$B42,Grid_GenerationQueue!$AK$5:$AK$550,$C42)+SUMIFS(Grid_GenerationQueue!AD$5:AD$550,Grid_GenerationQueue!$AM$5:$AM$550,$B42,Grid_GenerationQueue!$AN$5:$AN$550,$C42)</f>
        <v>0</v>
      </c>
      <c r="X42">
        <f>SUMIFS(Grid_GenerationQueue!T$5:T$550,Grid_GenerationQueue!$AJ$5:$AJ$550,$B42,Grid_GenerationQueue!$AK$5:$AK$550,$C42,Grid_GenerationQueue!$AW$5:$AW$550,$Y$3)+SUMIFS(Grid_GenerationQueue!T$5:T$550,Grid_GenerationQueue!$AM$5:$AM$550,$B42,Grid_GenerationQueue!$AN$5:$AN$550,$C42,Grid_GenerationQueue!$AW$5:$AW$550,$Y$3)</f>
        <v>0</v>
      </c>
      <c r="Y42">
        <f>SUMIFS(Grid_GenerationQueue!U$5:U$550,Grid_GenerationQueue!$AJ$5:$AJ$550,$B42,Grid_GenerationQueue!$AK$5:$AK$550,$C42,Grid_GenerationQueue!$AW$5:$AW$550,$Y$3)+SUMIFS(Grid_GenerationQueue!U$5:U$550,Grid_GenerationQueue!$AM$5:$AM$550,$B42,Grid_GenerationQueue!$AN$5:$AN$550,$C42,Grid_GenerationQueue!$AW$5:$AW$550,$Y$3)</f>
        <v>0</v>
      </c>
      <c r="Z42">
        <f>SUMIFS(Grid_GenerationQueue!V$5:V$550,Grid_GenerationQueue!$AJ$5:$AJ$550,$B42,Grid_GenerationQueue!$AK$5:$AK$550,$C42,Grid_GenerationQueue!$AW$5:$AW$550,$Y$3)+SUMIFS(Grid_GenerationQueue!V$5:V$550,Grid_GenerationQueue!$AM$5:$AM$550,$B42,Grid_GenerationQueue!$AN$5:$AN$550,$C42,Grid_GenerationQueue!$AW$5:$AW$550,$Y$3)</f>
        <v>0</v>
      </c>
      <c r="AA42">
        <f>SUMIFS(Grid_GenerationQueue!W$5:W$550,Grid_GenerationQueue!$AJ$5:$AJ$550,$B42,Grid_GenerationQueue!$AK$5:$AK$550,$C42,Grid_GenerationQueue!$AW$5:$AW$550,$Y$3)+SUMIFS(Grid_GenerationQueue!W$5:W$550,Grid_GenerationQueue!$AM$5:$AM$550,$B42,Grid_GenerationQueue!$AN$5:$AN$550,$C42,Grid_GenerationQueue!$AW$5:$AW$550,$Y$3)</f>
        <v>0</v>
      </c>
      <c r="AB42">
        <f>SUMIFS(Grid_GenerationQueue!X$5:X$550,Grid_GenerationQueue!$AJ$5:$AJ$550,$B42,Grid_GenerationQueue!$AK$5:$AK$550,$C42,Grid_GenerationQueue!$AW$5:$AW$550,$Y$3)+SUMIFS(Grid_GenerationQueue!X$5:X$550,Grid_GenerationQueue!$AM$5:$AM$550,$B42,Grid_GenerationQueue!$AN$5:$AN$550,$C42,Grid_GenerationQueue!$AW$5:$AW$550,$Y$3)</f>
        <v>0</v>
      </c>
      <c r="AC42">
        <f>SUMIFS(Grid_GenerationQueue!Y$5:Y$550,Grid_GenerationQueue!$AJ$5:$AJ$550,$B42,Grid_GenerationQueue!$AK$5:$AK$550,$C42,Grid_GenerationQueue!$AW$5:$AW$550,$Y$3)+SUMIFS(Grid_GenerationQueue!Y$5:Y$550,Grid_GenerationQueue!$AM$5:$AM$550,$B42,Grid_GenerationQueue!$AN$5:$AN$550,$C42,Grid_GenerationQueue!$AW$5:$AW$550,$Y$3)</f>
        <v>0</v>
      </c>
      <c r="AD42">
        <f>SUMIFS(Grid_GenerationQueue!Z$5:Z$550,Grid_GenerationQueue!$AJ$5:$AJ$550,$B42,Grid_GenerationQueue!$AK$5:$AK$550,$C42,Grid_GenerationQueue!$AW$5:$AW$550,$Y$3)+SUMIFS(Grid_GenerationQueue!Z$5:Z$550,Grid_GenerationQueue!$AM$5:$AM$550,$B42,Grid_GenerationQueue!$AN$5:$AN$550,$C42,Grid_GenerationQueue!$AW$5:$AW$550,$Y$3)</f>
        <v>0</v>
      </c>
      <c r="AE42">
        <f>SUMIFS(Grid_GenerationQueue!AA$5:AA$550,Grid_GenerationQueue!$AJ$5:$AJ$550,$B42,Grid_GenerationQueue!$AK$5:$AK$550,$C42,Grid_GenerationQueue!$AW$5:$AW$550,$Y$3)+SUMIFS(Grid_GenerationQueue!AA$5:AA$550,Grid_GenerationQueue!$AM$5:$AM$550,$B42,Grid_GenerationQueue!$AN$5:$AN$550,$C42,Grid_GenerationQueue!$AW$5:$AW$550,$Y$3)</f>
        <v>0</v>
      </c>
      <c r="AF42">
        <f>SUMIFS(Grid_GenerationQueue!AB$5:AB$550,Grid_GenerationQueue!$AJ$5:$AJ$550,$B42,Grid_GenerationQueue!$AK$5:$AK$550,$C42,Grid_GenerationQueue!$AW$5:$AW$550,$Y$3)+SUMIFS(Grid_GenerationQueue!AB$5:AB$550,Grid_GenerationQueue!$AM$5:$AM$550,$B42,Grid_GenerationQueue!$AN$5:$AN$550,$C42,Grid_GenerationQueue!$AW$5:$AW$550,$Y$3)</f>
        <v>0</v>
      </c>
      <c r="AG42">
        <f>SUMIFS(Grid_GenerationQueue!AC$5:AC$550,Grid_GenerationQueue!$AJ$5:$AJ$550,$B42,Grid_GenerationQueue!$AK$5:$AK$550,$C42,Grid_GenerationQueue!$AW$5:$AW$550,$Y$3)+SUMIFS(Grid_GenerationQueue!AC$5:AC$550,Grid_GenerationQueue!$AM$5:$AM$550,$B42,Grid_GenerationQueue!$AN$5:$AN$550,$C42,Grid_GenerationQueue!$AW$5:$AW$550,$Y$3)</f>
        <v>0</v>
      </c>
      <c r="AH42">
        <f>SUMIFS(Grid_GenerationQueue!AD$5:AD$550,Grid_GenerationQueue!$AJ$5:$AJ$550,$B42,Grid_GenerationQueue!$AK$5:$AK$550,$C42,Grid_GenerationQueue!$AW$5:$AW$550,$Y$3)+SUMIFS(Grid_GenerationQueue!AD$5:AD$550,Grid_GenerationQueue!$AM$5:$AM$550,$B42,Grid_GenerationQueue!$AN$5:$AN$550,$C42,Grid_GenerationQueue!$AW$5:$AW$550,$Y$3)</f>
        <v>0</v>
      </c>
      <c r="AJ42">
        <f>X42+SUMIFS(Grid_GenerationQueue!T$5:T$550,Grid_GenerationQueue!$AJ$5:$AJ$550,$B42,Grid_GenerationQueue!$AK$5:$AK$550,$C42,Grid_GenerationQueue!$AW$5:$AW$550,"&lt;&gt;"&amp;$Y$3,Grid_GenerationQueue!$AU$5:$AU$550,$AK$3)+SUMIFS(Grid_GenerationQueue!T$5:T$550,Grid_GenerationQueue!$AM$5:$AM$550,$B42,Grid_GenerationQueue!$AN$5:$AN$550,$C42,Grid_GenerationQueue!$AW$5:$AW$550,"&lt;&gt;"&amp;$Y$3,Grid_GenerationQueue!$AU$5:$AU$550,$AK$3)</f>
        <v>0</v>
      </c>
      <c r="AK42">
        <f>Y42+SUMIFS(Grid_GenerationQueue!U$5:U$550,Grid_GenerationQueue!$AJ$5:$AJ$550,$B42,Grid_GenerationQueue!$AK$5:$AK$550,$C42,Grid_GenerationQueue!$AW$5:$AW$550,"&lt;&gt;"&amp;$Y$3,Grid_GenerationQueue!$AU$5:$AU$550,$AK$3)+SUMIFS(Grid_GenerationQueue!U$5:U$550,Grid_GenerationQueue!$AM$5:$AM$550,$B42,Grid_GenerationQueue!$AN$5:$AN$550,$C42,Grid_GenerationQueue!$AW$5:$AW$550,"&lt;&gt;"&amp;$Y$3,Grid_GenerationQueue!$AU$5:$AU$550,$AK$3)</f>
        <v>0</v>
      </c>
      <c r="AL42">
        <f>Z42+SUMIFS(Grid_GenerationQueue!V$5:V$550,Grid_GenerationQueue!$AJ$5:$AJ$550,$B42,Grid_GenerationQueue!$AK$5:$AK$550,$C42,Grid_GenerationQueue!$AW$5:$AW$550,"&lt;&gt;"&amp;$Y$3,Grid_GenerationQueue!$AU$5:$AU$550,$AK$3)+SUMIFS(Grid_GenerationQueue!V$5:V$550,Grid_GenerationQueue!$AM$5:$AM$550,$B42,Grid_GenerationQueue!$AN$5:$AN$550,$C42,Grid_GenerationQueue!$AW$5:$AW$550,"&lt;&gt;"&amp;$Y$3,Grid_GenerationQueue!$AU$5:$AU$550,$AK$3)</f>
        <v>0</v>
      </c>
      <c r="AM42">
        <f>AA42+SUMIFS(Grid_GenerationQueue!W$5:W$550,Grid_GenerationQueue!$AJ$5:$AJ$550,$B42,Grid_GenerationQueue!$AK$5:$AK$550,$C42,Grid_GenerationQueue!$AW$5:$AW$550,"&lt;&gt;"&amp;$Y$3,Grid_GenerationQueue!$AU$5:$AU$550,$AK$3)+SUMIFS(Grid_GenerationQueue!W$5:W$550,Grid_GenerationQueue!$AM$5:$AM$550,$B42,Grid_GenerationQueue!$AN$5:$AN$550,$C42,Grid_GenerationQueue!$AW$5:$AW$550,"&lt;&gt;"&amp;$Y$3,Grid_GenerationQueue!$AU$5:$AU$550,$AK$3)</f>
        <v>0</v>
      </c>
      <c r="AN42">
        <f>AB42+SUMIFS(Grid_GenerationQueue!X$5:X$550,Grid_GenerationQueue!$AJ$5:$AJ$550,$B42,Grid_GenerationQueue!$AK$5:$AK$550,$C42,Grid_GenerationQueue!$AW$5:$AW$550,"&lt;&gt;"&amp;$Y$3,Grid_GenerationQueue!$AU$5:$AU$550,$AK$3)+SUMIFS(Grid_GenerationQueue!X$5:X$550,Grid_GenerationQueue!$AM$5:$AM$550,$B42,Grid_GenerationQueue!$AN$5:$AN$550,$C42,Grid_GenerationQueue!$AW$5:$AW$550,"&lt;&gt;"&amp;$Y$3,Grid_GenerationQueue!$AU$5:$AU$550,$AK$3)</f>
        <v>0</v>
      </c>
      <c r="AO42">
        <f>AC42+SUMIFS(Grid_GenerationQueue!Y$5:Y$550,Grid_GenerationQueue!$AJ$5:$AJ$550,$B42,Grid_GenerationQueue!$AK$5:$AK$550,$C42,Grid_GenerationQueue!$AW$5:$AW$550,"&lt;&gt;"&amp;$Y$3,Grid_GenerationQueue!$AU$5:$AU$550,$AK$3)+SUMIFS(Grid_GenerationQueue!Y$5:Y$550,Grid_GenerationQueue!$AM$5:$AM$550,$B42,Grid_GenerationQueue!$AN$5:$AN$550,$C42,Grid_GenerationQueue!$AW$5:$AW$550,"&lt;&gt;"&amp;$Y$3,Grid_GenerationQueue!$AU$5:$AU$550,$AK$3)</f>
        <v>0</v>
      </c>
      <c r="AP42">
        <f>AD42+SUMIFS(Grid_GenerationQueue!Z$5:Z$550,Grid_GenerationQueue!$AJ$5:$AJ$550,$B42,Grid_GenerationQueue!$AK$5:$AK$550,$C42,Grid_GenerationQueue!$AW$5:$AW$550,"&lt;&gt;"&amp;$Y$3,Grid_GenerationQueue!$AU$5:$AU$550,$AK$3)+SUMIFS(Grid_GenerationQueue!Z$5:Z$550,Grid_GenerationQueue!$AM$5:$AM$550,$B42,Grid_GenerationQueue!$AN$5:$AN$550,$C42,Grid_GenerationQueue!$AW$5:$AW$550,"&lt;&gt;"&amp;$Y$3,Grid_GenerationQueue!$AU$5:$AU$550,$AK$3)</f>
        <v>0</v>
      </c>
      <c r="AQ42">
        <f>AE42+SUMIFS(Grid_GenerationQueue!AA$5:AA$550,Grid_GenerationQueue!$AJ$5:$AJ$550,$B42,Grid_GenerationQueue!$AK$5:$AK$550,$C42,Grid_GenerationQueue!$AW$5:$AW$550,"&lt;&gt;"&amp;$Y$3,Grid_GenerationQueue!$AU$5:$AU$550,$AK$3)+SUMIFS(Grid_GenerationQueue!AA$5:AA$550,Grid_GenerationQueue!$AM$5:$AM$550,$B42,Grid_GenerationQueue!$AN$5:$AN$550,$C42,Grid_GenerationQueue!$AW$5:$AW$550,"&lt;&gt;"&amp;$Y$3,Grid_GenerationQueue!$AU$5:$AU$550,$AK$3)</f>
        <v>0</v>
      </c>
      <c r="AR42">
        <f>AF42+SUMIFS(Grid_GenerationQueue!AB$5:AB$550,Grid_GenerationQueue!$AJ$5:$AJ$550,$B42,Grid_GenerationQueue!$AK$5:$AK$550,$C42,Grid_GenerationQueue!$AW$5:$AW$550,"&lt;&gt;"&amp;$Y$3,Grid_GenerationQueue!$AU$5:$AU$550,$AK$3)+SUMIFS(Grid_GenerationQueue!AB$5:AB$550,Grid_GenerationQueue!$AM$5:$AM$550,$B42,Grid_GenerationQueue!$AN$5:$AN$550,$C42,Grid_GenerationQueue!$AW$5:$AW$550,"&lt;&gt;"&amp;$Y$3,Grid_GenerationQueue!$AU$5:$AU$550,$AK$3)</f>
        <v>0</v>
      </c>
      <c r="AS42">
        <f>AG42+SUMIFS(Grid_GenerationQueue!AC$5:AC$550,Grid_GenerationQueue!$AJ$5:$AJ$550,$B42,Grid_GenerationQueue!$AK$5:$AK$550,$C42,Grid_GenerationQueue!$AW$5:$AW$550,"&lt;&gt;"&amp;$Y$3,Grid_GenerationQueue!$AU$5:$AU$550,$AK$3)+SUMIFS(Grid_GenerationQueue!AC$5:AC$550,Grid_GenerationQueue!$AM$5:$AM$550,$B42,Grid_GenerationQueue!$AN$5:$AN$550,$C42,Grid_GenerationQueue!$AW$5:$AW$550,"&lt;&gt;"&amp;$Y$3,Grid_GenerationQueue!$AU$5:$AU$550,$AK$3)</f>
        <v>0</v>
      </c>
      <c r="AT42">
        <f>AH42+SUMIFS(Grid_GenerationQueue!AD$5:AD$550,Grid_GenerationQueue!$AJ$5:$AJ$550,$B42,Grid_GenerationQueue!$AK$5:$AK$550,$C42,Grid_GenerationQueue!$AW$5:$AW$550,"&lt;&gt;"&amp;$Y$3,Grid_GenerationQueue!$AU$5:$AU$550,$AK$3)+SUMIFS(Grid_GenerationQueue!AD$5:AD$550,Grid_GenerationQueue!$AM$5:$AM$550,$B42,Grid_GenerationQueue!$AN$5:$AN$550,$C42,Grid_GenerationQueue!$AW$5:$AW$550,"&lt;&gt;"&amp;$Y$3,Grid_GenerationQueue!$AU$5:$AU$550,$AK$3)</f>
        <v>0</v>
      </c>
      <c r="AV42">
        <v>0</v>
      </c>
      <c r="AW42">
        <v>0</v>
      </c>
      <c r="AX42">
        <v>0</v>
      </c>
      <c r="AY42">
        <v>0</v>
      </c>
      <c r="AZ42">
        <v>0</v>
      </c>
      <c r="BB42">
        <f t="shared" si="33"/>
        <v>0</v>
      </c>
      <c r="BC42">
        <f t="shared" si="34"/>
        <v>0</v>
      </c>
      <c r="BD42">
        <f t="shared" si="35"/>
        <v>0</v>
      </c>
      <c r="BE42">
        <f t="shared" si="36"/>
        <v>0</v>
      </c>
      <c r="BF42">
        <f t="shared" si="37"/>
        <v>0</v>
      </c>
      <c r="BG42">
        <f t="shared" si="38"/>
        <v>0</v>
      </c>
      <c r="BH42">
        <f t="shared" si="39"/>
        <v>0</v>
      </c>
      <c r="BI42">
        <f t="shared" si="40"/>
        <v>0</v>
      </c>
      <c r="BJ42">
        <f t="shared" si="41"/>
        <v>0</v>
      </c>
      <c r="BK42">
        <f t="shared" si="42"/>
        <v>0</v>
      </c>
      <c r="BL42">
        <f t="shared" si="43"/>
        <v>0</v>
      </c>
      <c r="BN42">
        <f t="shared" si="44"/>
        <v>0</v>
      </c>
      <c r="BO42">
        <f t="shared" si="45"/>
        <v>0</v>
      </c>
      <c r="BP42">
        <f t="shared" si="46"/>
        <v>0</v>
      </c>
      <c r="BQ42">
        <f t="shared" si="47"/>
        <v>0</v>
      </c>
      <c r="BR42">
        <f t="shared" si="48"/>
        <v>0</v>
      </c>
      <c r="BS42">
        <f t="shared" si="49"/>
        <v>0</v>
      </c>
      <c r="BT42">
        <f t="shared" si="50"/>
        <v>0</v>
      </c>
      <c r="BU42">
        <f t="shared" si="51"/>
        <v>0</v>
      </c>
      <c r="BV42">
        <f t="shared" si="52"/>
        <v>0</v>
      </c>
      <c r="BW42">
        <f t="shared" si="53"/>
        <v>0</v>
      </c>
      <c r="BX42">
        <f t="shared" si="54"/>
        <v>0</v>
      </c>
      <c r="BZ42">
        <f t="shared" si="55"/>
        <v>0</v>
      </c>
      <c r="CA42">
        <f t="shared" si="56"/>
        <v>0</v>
      </c>
      <c r="CB42">
        <f t="shared" si="57"/>
        <v>0</v>
      </c>
      <c r="CC42">
        <f t="shared" si="58"/>
        <v>0</v>
      </c>
      <c r="CD42">
        <f t="shared" si="59"/>
        <v>0</v>
      </c>
      <c r="CE42">
        <f t="shared" si="60"/>
        <v>0</v>
      </c>
      <c r="CF42">
        <f t="shared" si="61"/>
        <v>0</v>
      </c>
      <c r="CG42">
        <f t="shared" si="62"/>
        <v>0</v>
      </c>
      <c r="CH42">
        <f t="shared" si="63"/>
        <v>0</v>
      </c>
      <c r="CI42">
        <f t="shared" si="64"/>
        <v>0</v>
      </c>
      <c r="CJ42">
        <f t="shared" si="65"/>
        <v>0</v>
      </c>
    </row>
    <row r="43" spans="1:88" x14ac:dyDescent="0.35">
      <c r="A43" t="str">
        <f>Substation_Info!A43</f>
        <v xml:space="preserve">PG&amp;E North of Greater Bay Study Area </v>
      </c>
      <c r="B43" t="str">
        <f>Substation_Info!B43</f>
        <v>Clayton</v>
      </c>
      <c r="C43">
        <f>Substation_Info!C43</f>
        <v>115</v>
      </c>
      <c r="D43" t="str" cm="1">
        <f t="array" ref="D43">INDEX(Substation_Info!$AT$5:$BB$322,MATCH(1,($B43=Substation_Info!$B$5:$B$322)*($C43=Substation_Info!$C$5:$C$322),0),MATCH(D$4,Substation_Info!$AT$4:$BB$4,0))</f>
        <v>Northern_California_Li_Battery</v>
      </c>
      <c r="E43" t="str" cm="1">
        <f t="array" ref="E43">INDEX(Substation_Info!$AT$5:$BB$322,MATCH(1,($B43=Substation_Info!$B$5:$B$322)*($C43=Substation_Info!$C$5:$C$322),0),MATCH(E$4,Substation_Info!$AT$4:$BB$4,0))</f>
        <v>Northern_California_Solar</v>
      </c>
      <c r="F43" cm="1">
        <f t="array" ref="F43">INDEX(Substation_Info!$AT$5:$BB$322,MATCH(1,($B43=Substation_Info!$B$5:$B$322)*($C43=Substation_Info!$C$5:$C$322),0),MATCH(F$4,Substation_Info!$AT$4:$BB$4,0))</f>
        <v>0</v>
      </c>
      <c r="G43" cm="1">
        <f t="array" ref="G43">INDEX(Substation_Info!$AT$5:$BB$322,MATCH(1,($B43=Substation_Info!$B$5:$B$322)*($C43=Substation_Info!$C$5:$C$322),0),MATCH(G$4,Substation_Info!$AT$4:$BB$4,0))</f>
        <v>0</v>
      </c>
      <c r="H43" cm="1">
        <f t="array" ref="H43">INDEX(Substation_Info!$AT$5:$BB$322,MATCH(1,($B43=Substation_Info!$B$5:$B$322)*($C43=Substation_Info!$C$5:$C$322),0),MATCH(H$4,Substation_Info!$AT$4:$BB$4,0))</f>
        <v>0</v>
      </c>
      <c r="I43" cm="1">
        <f t="array" ref="I43">INDEX(Substation_Info!$AT$5:$BB$322,MATCH(1,($B43=Substation_Info!$B$5:$B$322)*($C43=Substation_Info!$C$5:$C$322),0),MATCH(I$4,Substation_Info!$AT$4:$BB$4,0))</f>
        <v>0</v>
      </c>
      <c r="J43" cm="1">
        <f t="array" ref="J43">INDEX(Substation_Info!$AT$5:$BB$322,MATCH(1,($B43=Substation_Info!$B$5:$B$322)*($C43=Substation_Info!$C$5:$C$322),0),MATCH(J$4,Substation_Info!$AT$4:$BB$4,0))</f>
        <v>0</v>
      </c>
      <c r="L43">
        <f>SUMIFS(Grid_GenerationQueue!T$5:T$550,Grid_GenerationQueue!$AJ$5:$AJ$550,$B43,Grid_GenerationQueue!$AK$5:$AK$550,$C43)+SUMIFS(Grid_GenerationQueue!T$5:T$550,Grid_GenerationQueue!$AM$5:$AM$550,$B43,Grid_GenerationQueue!$AN$5:$AN$550,$C43)</f>
        <v>0</v>
      </c>
      <c r="M43">
        <f>SUMIFS(Grid_GenerationQueue!U$5:U$550,Grid_GenerationQueue!$AJ$5:$AJ$550,$B43,Grid_GenerationQueue!$AK$5:$AK$550,$C43)+SUMIFS(Grid_GenerationQueue!U$5:U$550,Grid_GenerationQueue!$AM$5:$AM$550,$B43,Grid_GenerationQueue!$AN$5:$AN$550,$C43)</f>
        <v>0</v>
      </c>
      <c r="N43">
        <f>SUMIFS(Grid_GenerationQueue!V$5:V$550,Grid_GenerationQueue!$AJ$5:$AJ$550,$B43,Grid_GenerationQueue!$AK$5:$AK$550,$C43)+SUMIFS(Grid_GenerationQueue!V$5:V$550,Grid_GenerationQueue!$AM$5:$AM$550,$B43,Grid_GenerationQueue!$AN$5:$AN$550,$C43)</f>
        <v>0</v>
      </c>
      <c r="O43">
        <f>SUMIFS(Grid_GenerationQueue!W$5:W$550,Grid_GenerationQueue!$AJ$5:$AJ$550,$B43,Grid_GenerationQueue!$AK$5:$AK$550,$C43)+SUMIFS(Grid_GenerationQueue!W$5:W$550,Grid_GenerationQueue!$AM$5:$AM$550,$B43,Grid_GenerationQueue!$AN$5:$AN$550,$C43)</f>
        <v>0</v>
      </c>
      <c r="P43">
        <f>SUMIFS(Grid_GenerationQueue!X$5:X$550,Grid_GenerationQueue!$AJ$5:$AJ$550,$B43,Grid_GenerationQueue!$AK$5:$AK$550,$C43)+SUMIFS(Grid_GenerationQueue!X$5:X$550,Grid_GenerationQueue!$AM$5:$AM$550,$B43,Grid_GenerationQueue!$AN$5:$AN$550,$C43)</f>
        <v>0</v>
      </c>
      <c r="Q43">
        <f>SUMIFS(Grid_GenerationQueue!Y$5:Y$550,Grid_GenerationQueue!$AJ$5:$AJ$550,$B43,Grid_GenerationQueue!$AK$5:$AK$550,$C43)+SUMIFS(Grid_GenerationQueue!Y$5:Y$550,Grid_GenerationQueue!$AM$5:$AM$550,$B43,Grid_GenerationQueue!$AN$5:$AN$550,$C43)</f>
        <v>0</v>
      </c>
      <c r="R43">
        <f>SUMIFS(Grid_GenerationQueue!Z$5:Z$550,Grid_GenerationQueue!$AJ$5:$AJ$550,$B43,Grid_GenerationQueue!$AK$5:$AK$550,$C43)+SUMIFS(Grid_GenerationQueue!Z$5:Z$550,Grid_GenerationQueue!$AM$5:$AM$550,$B43,Grid_GenerationQueue!$AN$5:$AN$550,$C43)</f>
        <v>0</v>
      </c>
      <c r="S43">
        <f>SUMIFS(Grid_GenerationQueue!AA$5:AA$550,Grid_GenerationQueue!$AJ$5:$AJ$550,$B43,Grid_GenerationQueue!$AK$5:$AK$550,$C43)+SUMIFS(Grid_GenerationQueue!AA$5:AA$550,Grid_GenerationQueue!$AM$5:$AM$550,$B43,Grid_GenerationQueue!$AN$5:$AN$550,$C43)</f>
        <v>0</v>
      </c>
      <c r="T43">
        <f>SUMIFS(Grid_GenerationQueue!AB$5:AB$550,Grid_GenerationQueue!$AJ$5:$AJ$550,$B43,Grid_GenerationQueue!$AK$5:$AK$550,$C43)+SUMIFS(Grid_GenerationQueue!AB$5:AB$550,Grid_GenerationQueue!$AM$5:$AM$550,$B43,Grid_GenerationQueue!$AN$5:$AN$550,$C43)</f>
        <v>0</v>
      </c>
      <c r="U43">
        <f>SUMIFS(Grid_GenerationQueue!AC$5:AC$550,Grid_GenerationQueue!$AJ$5:$AJ$550,$B43,Grid_GenerationQueue!$AK$5:$AK$550,$C43)+SUMIFS(Grid_GenerationQueue!AC$5:AC$550,Grid_GenerationQueue!$AM$5:$AM$550,$B43,Grid_GenerationQueue!$AN$5:$AN$550,$C43)</f>
        <v>0</v>
      </c>
      <c r="V43">
        <f>SUMIFS(Grid_GenerationQueue!AD$5:AD$550,Grid_GenerationQueue!$AJ$5:$AJ$550,$B43,Grid_GenerationQueue!$AK$5:$AK$550,$C43)+SUMIFS(Grid_GenerationQueue!AD$5:AD$550,Grid_GenerationQueue!$AM$5:$AM$550,$B43,Grid_GenerationQueue!$AN$5:$AN$550,$C43)</f>
        <v>0</v>
      </c>
      <c r="X43">
        <f>SUMIFS(Grid_GenerationQueue!T$5:T$550,Grid_GenerationQueue!$AJ$5:$AJ$550,$B43,Grid_GenerationQueue!$AK$5:$AK$550,$C43,Grid_GenerationQueue!$AW$5:$AW$550,$Y$3)+SUMIFS(Grid_GenerationQueue!T$5:T$550,Grid_GenerationQueue!$AM$5:$AM$550,$B43,Grid_GenerationQueue!$AN$5:$AN$550,$C43,Grid_GenerationQueue!$AW$5:$AW$550,$Y$3)</f>
        <v>0</v>
      </c>
      <c r="Y43">
        <f>SUMIFS(Grid_GenerationQueue!U$5:U$550,Grid_GenerationQueue!$AJ$5:$AJ$550,$B43,Grid_GenerationQueue!$AK$5:$AK$550,$C43,Grid_GenerationQueue!$AW$5:$AW$550,$Y$3)+SUMIFS(Grid_GenerationQueue!U$5:U$550,Grid_GenerationQueue!$AM$5:$AM$550,$B43,Grid_GenerationQueue!$AN$5:$AN$550,$C43,Grid_GenerationQueue!$AW$5:$AW$550,$Y$3)</f>
        <v>0</v>
      </c>
      <c r="Z43">
        <f>SUMIFS(Grid_GenerationQueue!V$5:V$550,Grid_GenerationQueue!$AJ$5:$AJ$550,$B43,Grid_GenerationQueue!$AK$5:$AK$550,$C43,Grid_GenerationQueue!$AW$5:$AW$550,$Y$3)+SUMIFS(Grid_GenerationQueue!V$5:V$550,Grid_GenerationQueue!$AM$5:$AM$550,$B43,Grid_GenerationQueue!$AN$5:$AN$550,$C43,Grid_GenerationQueue!$AW$5:$AW$550,$Y$3)</f>
        <v>0</v>
      </c>
      <c r="AA43">
        <f>SUMIFS(Grid_GenerationQueue!W$5:W$550,Grid_GenerationQueue!$AJ$5:$AJ$550,$B43,Grid_GenerationQueue!$AK$5:$AK$550,$C43,Grid_GenerationQueue!$AW$5:$AW$550,$Y$3)+SUMIFS(Grid_GenerationQueue!W$5:W$550,Grid_GenerationQueue!$AM$5:$AM$550,$B43,Grid_GenerationQueue!$AN$5:$AN$550,$C43,Grid_GenerationQueue!$AW$5:$AW$550,$Y$3)</f>
        <v>0</v>
      </c>
      <c r="AB43">
        <f>SUMIFS(Grid_GenerationQueue!X$5:X$550,Grid_GenerationQueue!$AJ$5:$AJ$550,$B43,Grid_GenerationQueue!$AK$5:$AK$550,$C43,Grid_GenerationQueue!$AW$5:$AW$550,$Y$3)+SUMIFS(Grid_GenerationQueue!X$5:X$550,Grid_GenerationQueue!$AM$5:$AM$550,$B43,Grid_GenerationQueue!$AN$5:$AN$550,$C43,Grid_GenerationQueue!$AW$5:$AW$550,$Y$3)</f>
        <v>0</v>
      </c>
      <c r="AC43">
        <f>SUMIFS(Grid_GenerationQueue!Y$5:Y$550,Grid_GenerationQueue!$AJ$5:$AJ$550,$B43,Grid_GenerationQueue!$AK$5:$AK$550,$C43,Grid_GenerationQueue!$AW$5:$AW$550,$Y$3)+SUMIFS(Grid_GenerationQueue!Y$5:Y$550,Grid_GenerationQueue!$AM$5:$AM$550,$B43,Grid_GenerationQueue!$AN$5:$AN$550,$C43,Grid_GenerationQueue!$AW$5:$AW$550,$Y$3)</f>
        <v>0</v>
      </c>
      <c r="AD43">
        <f>SUMIFS(Grid_GenerationQueue!Z$5:Z$550,Grid_GenerationQueue!$AJ$5:$AJ$550,$B43,Grid_GenerationQueue!$AK$5:$AK$550,$C43,Grid_GenerationQueue!$AW$5:$AW$550,$Y$3)+SUMIFS(Grid_GenerationQueue!Z$5:Z$550,Grid_GenerationQueue!$AM$5:$AM$550,$B43,Grid_GenerationQueue!$AN$5:$AN$550,$C43,Grid_GenerationQueue!$AW$5:$AW$550,$Y$3)</f>
        <v>0</v>
      </c>
      <c r="AE43">
        <f>SUMIFS(Grid_GenerationQueue!AA$5:AA$550,Grid_GenerationQueue!$AJ$5:$AJ$550,$B43,Grid_GenerationQueue!$AK$5:$AK$550,$C43,Grid_GenerationQueue!$AW$5:$AW$550,$Y$3)+SUMIFS(Grid_GenerationQueue!AA$5:AA$550,Grid_GenerationQueue!$AM$5:$AM$550,$B43,Grid_GenerationQueue!$AN$5:$AN$550,$C43,Grid_GenerationQueue!$AW$5:$AW$550,$Y$3)</f>
        <v>0</v>
      </c>
      <c r="AF43">
        <f>SUMIFS(Grid_GenerationQueue!AB$5:AB$550,Grid_GenerationQueue!$AJ$5:$AJ$550,$B43,Grid_GenerationQueue!$AK$5:$AK$550,$C43,Grid_GenerationQueue!$AW$5:$AW$550,$Y$3)+SUMIFS(Grid_GenerationQueue!AB$5:AB$550,Grid_GenerationQueue!$AM$5:$AM$550,$B43,Grid_GenerationQueue!$AN$5:$AN$550,$C43,Grid_GenerationQueue!$AW$5:$AW$550,$Y$3)</f>
        <v>0</v>
      </c>
      <c r="AG43">
        <f>SUMIFS(Grid_GenerationQueue!AC$5:AC$550,Grid_GenerationQueue!$AJ$5:$AJ$550,$B43,Grid_GenerationQueue!$AK$5:$AK$550,$C43,Grid_GenerationQueue!$AW$5:$AW$550,$Y$3)+SUMIFS(Grid_GenerationQueue!AC$5:AC$550,Grid_GenerationQueue!$AM$5:$AM$550,$B43,Grid_GenerationQueue!$AN$5:$AN$550,$C43,Grid_GenerationQueue!$AW$5:$AW$550,$Y$3)</f>
        <v>0</v>
      </c>
      <c r="AH43">
        <f>SUMIFS(Grid_GenerationQueue!AD$5:AD$550,Grid_GenerationQueue!$AJ$5:$AJ$550,$B43,Grid_GenerationQueue!$AK$5:$AK$550,$C43,Grid_GenerationQueue!$AW$5:$AW$550,$Y$3)+SUMIFS(Grid_GenerationQueue!AD$5:AD$550,Grid_GenerationQueue!$AM$5:$AM$550,$B43,Grid_GenerationQueue!$AN$5:$AN$550,$C43,Grid_GenerationQueue!$AW$5:$AW$550,$Y$3)</f>
        <v>0</v>
      </c>
      <c r="AJ43">
        <f>X43+SUMIFS(Grid_GenerationQueue!T$5:T$550,Grid_GenerationQueue!$AJ$5:$AJ$550,$B43,Grid_GenerationQueue!$AK$5:$AK$550,$C43,Grid_GenerationQueue!$AW$5:$AW$550,"&lt;&gt;"&amp;$Y$3,Grid_GenerationQueue!$AU$5:$AU$550,$AK$3)+SUMIFS(Grid_GenerationQueue!T$5:T$550,Grid_GenerationQueue!$AM$5:$AM$550,$B43,Grid_GenerationQueue!$AN$5:$AN$550,$C43,Grid_GenerationQueue!$AW$5:$AW$550,"&lt;&gt;"&amp;$Y$3,Grid_GenerationQueue!$AU$5:$AU$550,$AK$3)</f>
        <v>0</v>
      </c>
      <c r="AK43">
        <f>Y43+SUMIFS(Grid_GenerationQueue!U$5:U$550,Grid_GenerationQueue!$AJ$5:$AJ$550,$B43,Grid_GenerationQueue!$AK$5:$AK$550,$C43,Grid_GenerationQueue!$AW$5:$AW$550,"&lt;&gt;"&amp;$Y$3,Grid_GenerationQueue!$AU$5:$AU$550,$AK$3)+SUMIFS(Grid_GenerationQueue!U$5:U$550,Grid_GenerationQueue!$AM$5:$AM$550,$B43,Grid_GenerationQueue!$AN$5:$AN$550,$C43,Grid_GenerationQueue!$AW$5:$AW$550,"&lt;&gt;"&amp;$Y$3,Grid_GenerationQueue!$AU$5:$AU$550,$AK$3)</f>
        <v>0</v>
      </c>
      <c r="AL43">
        <f>Z43+SUMIFS(Grid_GenerationQueue!V$5:V$550,Grid_GenerationQueue!$AJ$5:$AJ$550,$B43,Grid_GenerationQueue!$AK$5:$AK$550,$C43,Grid_GenerationQueue!$AW$5:$AW$550,"&lt;&gt;"&amp;$Y$3,Grid_GenerationQueue!$AU$5:$AU$550,$AK$3)+SUMIFS(Grid_GenerationQueue!V$5:V$550,Grid_GenerationQueue!$AM$5:$AM$550,$B43,Grid_GenerationQueue!$AN$5:$AN$550,$C43,Grid_GenerationQueue!$AW$5:$AW$550,"&lt;&gt;"&amp;$Y$3,Grid_GenerationQueue!$AU$5:$AU$550,$AK$3)</f>
        <v>0</v>
      </c>
      <c r="AM43">
        <f>AA43+SUMIFS(Grid_GenerationQueue!W$5:W$550,Grid_GenerationQueue!$AJ$5:$AJ$550,$B43,Grid_GenerationQueue!$AK$5:$AK$550,$C43,Grid_GenerationQueue!$AW$5:$AW$550,"&lt;&gt;"&amp;$Y$3,Grid_GenerationQueue!$AU$5:$AU$550,$AK$3)+SUMIFS(Grid_GenerationQueue!W$5:W$550,Grid_GenerationQueue!$AM$5:$AM$550,$B43,Grid_GenerationQueue!$AN$5:$AN$550,$C43,Grid_GenerationQueue!$AW$5:$AW$550,"&lt;&gt;"&amp;$Y$3,Grid_GenerationQueue!$AU$5:$AU$550,$AK$3)</f>
        <v>0</v>
      </c>
      <c r="AN43">
        <f>AB43+SUMIFS(Grid_GenerationQueue!X$5:X$550,Grid_GenerationQueue!$AJ$5:$AJ$550,$B43,Grid_GenerationQueue!$AK$5:$AK$550,$C43,Grid_GenerationQueue!$AW$5:$AW$550,"&lt;&gt;"&amp;$Y$3,Grid_GenerationQueue!$AU$5:$AU$550,$AK$3)+SUMIFS(Grid_GenerationQueue!X$5:X$550,Grid_GenerationQueue!$AM$5:$AM$550,$B43,Grid_GenerationQueue!$AN$5:$AN$550,$C43,Grid_GenerationQueue!$AW$5:$AW$550,"&lt;&gt;"&amp;$Y$3,Grid_GenerationQueue!$AU$5:$AU$550,$AK$3)</f>
        <v>0</v>
      </c>
      <c r="AO43">
        <f>AC43+SUMIFS(Grid_GenerationQueue!Y$5:Y$550,Grid_GenerationQueue!$AJ$5:$AJ$550,$B43,Grid_GenerationQueue!$AK$5:$AK$550,$C43,Grid_GenerationQueue!$AW$5:$AW$550,"&lt;&gt;"&amp;$Y$3,Grid_GenerationQueue!$AU$5:$AU$550,$AK$3)+SUMIFS(Grid_GenerationQueue!Y$5:Y$550,Grid_GenerationQueue!$AM$5:$AM$550,$B43,Grid_GenerationQueue!$AN$5:$AN$550,$C43,Grid_GenerationQueue!$AW$5:$AW$550,"&lt;&gt;"&amp;$Y$3,Grid_GenerationQueue!$AU$5:$AU$550,$AK$3)</f>
        <v>0</v>
      </c>
      <c r="AP43">
        <f>AD43+SUMIFS(Grid_GenerationQueue!Z$5:Z$550,Grid_GenerationQueue!$AJ$5:$AJ$550,$B43,Grid_GenerationQueue!$AK$5:$AK$550,$C43,Grid_GenerationQueue!$AW$5:$AW$550,"&lt;&gt;"&amp;$Y$3,Grid_GenerationQueue!$AU$5:$AU$550,$AK$3)+SUMIFS(Grid_GenerationQueue!Z$5:Z$550,Grid_GenerationQueue!$AM$5:$AM$550,$B43,Grid_GenerationQueue!$AN$5:$AN$550,$C43,Grid_GenerationQueue!$AW$5:$AW$550,"&lt;&gt;"&amp;$Y$3,Grid_GenerationQueue!$AU$5:$AU$550,$AK$3)</f>
        <v>0</v>
      </c>
      <c r="AQ43">
        <f>AE43+SUMIFS(Grid_GenerationQueue!AA$5:AA$550,Grid_GenerationQueue!$AJ$5:$AJ$550,$B43,Grid_GenerationQueue!$AK$5:$AK$550,$C43,Grid_GenerationQueue!$AW$5:$AW$550,"&lt;&gt;"&amp;$Y$3,Grid_GenerationQueue!$AU$5:$AU$550,$AK$3)+SUMIFS(Grid_GenerationQueue!AA$5:AA$550,Grid_GenerationQueue!$AM$5:$AM$550,$B43,Grid_GenerationQueue!$AN$5:$AN$550,$C43,Grid_GenerationQueue!$AW$5:$AW$550,"&lt;&gt;"&amp;$Y$3,Grid_GenerationQueue!$AU$5:$AU$550,$AK$3)</f>
        <v>0</v>
      </c>
      <c r="AR43">
        <f>AF43+SUMIFS(Grid_GenerationQueue!AB$5:AB$550,Grid_GenerationQueue!$AJ$5:$AJ$550,$B43,Grid_GenerationQueue!$AK$5:$AK$550,$C43,Grid_GenerationQueue!$AW$5:$AW$550,"&lt;&gt;"&amp;$Y$3,Grid_GenerationQueue!$AU$5:$AU$550,$AK$3)+SUMIFS(Grid_GenerationQueue!AB$5:AB$550,Grid_GenerationQueue!$AM$5:$AM$550,$B43,Grid_GenerationQueue!$AN$5:$AN$550,$C43,Grid_GenerationQueue!$AW$5:$AW$550,"&lt;&gt;"&amp;$Y$3,Grid_GenerationQueue!$AU$5:$AU$550,$AK$3)</f>
        <v>0</v>
      </c>
      <c r="AS43">
        <f>AG43+SUMIFS(Grid_GenerationQueue!AC$5:AC$550,Grid_GenerationQueue!$AJ$5:$AJ$550,$B43,Grid_GenerationQueue!$AK$5:$AK$550,$C43,Grid_GenerationQueue!$AW$5:$AW$550,"&lt;&gt;"&amp;$Y$3,Grid_GenerationQueue!$AU$5:$AU$550,$AK$3)+SUMIFS(Grid_GenerationQueue!AC$5:AC$550,Grid_GenerationQueue!$AM$5:$AM$550,$B43,Grid_GenerationQueue!$AN$5:$AN$550,$C43,Grid_GenerationQueue!$AW$5:$AW$550,"&lt;&gt;"&amp;$Y$3,Grid_GenerationQueue!$AU$5:$AU$550,$AK$3)</f>
        <v>0</v>
      </c>
      <c r="AT43">
        <f>AH43+SUMIFS(Grid_GenerationQueue!AD$5:AD$550,Grid_GenerationQueue!$AJ$5:$AJ$550,$B43,Grid_GenerationQueue!$AK$5:$AK$550,$C43,Grid_GenerationQueue!$AW$5:$AW$550,"&lt;&gt;"&amp;$Y$3,Grid_GenerationQueue!$AU$5:$AU$550,$AK$3)+SUMIFS(Grid_GenerationQueue!AD$5:AD$550,Grid_GenerationQueue!$AM$5:$AM$550,$B43,Grid_GenerationQueue!$AN$5:$AN$550,$C43,Grid_GenerationQueue!$AW$5:$AW$550,"&lt;&gt;"&amp;$Y$3,Grid_GenerationQueue!$AU$5:$AU$550,$AK$3)</f>
        <v>0</v>
      </c>
      <c r="AV43">
        <v>0</v>
      </c>
      <c r="AW43">
        <v>0</v>
      </c>
      <c r="AX43">
        <v>0</v>
      </c>
      <c r="AY43">
        <v>0</v>
      </c>
      <c r="AZ43">
        <v>0</v>
      </c>
      <c r="BB43">
        <f t="shared" si="33"/>
        <v>0</v>
      </c>
      <c r="BC43">
        <f t="shared" si="34"/>
        <v>0</v>
      </c>
      <c r="BD43">
        <f t="shared" si="35"/>
        <v>0</v>
      </c>
      <c r="BE43">
        <f t="shared" si="36"/>
        <v>0</v>
      </c>
      <c r="BF43">
        <f t="shared" si="37"/>
        <v>0</v>
      </c>
      <c r="BG43">
        <f t="shared" si="38"/>
        <v>0</v>
      </c>
      <c r="BH43">
        <f t="shared" si="39"/>
        <v>0</v>
      </c>
      <c r="BI43">
        <f t="shared" si="40"/>
        <v>0</v>
      </c>
      <c r="BJ43">
        <f t="shared" si="41"/>
        <v>0</v>
      </c>
      <c r="BK43">
        <f t="shared" si="42"/>
        <v>0</v>
      </c>
      <c r="BL43">
        <f t="shared" si="43"/>
        <v>0</v>
      </c>
      <c r="BN43">
        <f t="shared" si="44"/>
        <v>0</v>
      </c>
      <c r="BO43">
        <f t="shared" si="45"/>
        <v>0</v>
      </c>
      <c r="BP43">
        <f t="shared" si="46"/>
        <v>0</v>
      </c>
      <c r="BQ43">
        <f t="shared" si="47"/>
        <v>0</v>
      </c>
      <c r="BR43">
        <f t="shared" si="48"/>
        <v>0</v>
      </c>
      <c r="BS43">
        <f t="shared" si="49"/>
        <v>0</v>
      </c>
      <c r="BT43">
        <f t="shared" si="50"/>
        <v>0</v>
      </c>
      <c r="BU43">
        <f t="shared" si="51"/>
        <v>0</v>
      </c>
      <c r="BV43">
        <f t="shared" si="52"/>
        <v>0</v>
      </c>
      <c r="BW43">
        <f t="shared" si="53"/>
        <v>0</v>
      </c>
      <c r="BX43">
        <f t="shared" si="54"/>
        <v>0</v>
      </c>
      <c r="BZ43">
        <f t="shared" si="55"/>
        <v>0</v>
      </c>
      <c r="CA43">
        <f t="shared" si="56"/>
        <v>0</v>
      </c>
      <c r="CB43">
        <f t="shared" si="57"/>
        <v>0</v>
      </c>
      <c r="CC43">
        <f t="shared" si="58"/>
        <v>0</v>
      </c>
      <c r="CD43">
        <f t="shared" si="59"/>
        <v>0</v>
      </c>
      <c r="CE43">
        <f t="shared" si="60"/>
        <v>0</v>
      </c>
      <c r="CF43">
        <f t="shared" si="61"/>
        <v>0</v>
      </c>
      <c r="CG43">
        <f t="shared" si="62"/>
        <v>0</v>
      </c>
      <c r="CH43">
        <f t="shared" si="63"/>
        <v>0</v>
      </c>
      <c r="CI43">
        <f t="shared" si="64"/>
        <v>0</v>
      </c>
      <c r="CJ43">
        <f t="shared" si="65"/>
        <v>0</v>
      </c>
    </row>
    <row r="44" spans="1:88" x14ac:dyDescent="0.35">
      <c r="A44" t="str">
        <f>Substation_Info!A44</f>
        <v xml:space="preserve">PG&amp;E North of Greater Bay Study Area </v>
      </c>
      <c r="B44" t="str">
        <f>Substation_Info!B44</f>
        <v>Cloverdale</v>
      </c>
      <c r="C44">
        <f>Substation_Info!C44</f>
        <v>115</v>
      </c>
      <c r="D44" t="str" cm="1">
        <f t="array" ref="D44">INDEX(Substation_Info!$AT$5:$BB$322,MATCH(1,($B44=Substation_Info!$B$5:$B$322)*($C44=Substation_Info!$C$5:$C$322),0),MATCH(D$4,Substation_Info!$AT$4:$BB$4,0))</f>
        <v>Northern_California_Li_Battery</v>
      </c>
      <c r="E44" t="str" cm="1">
        <f t="array" ref="E44">INDEX(Substation_Info!$AT$5:$BB$322,MATCH(1,($B44=Substation_Info!$B$5:$B$322)*($C44=Substation_Info!$C$5:$C$322),0),MATCH(E$4,Substation_Info!$AT$4:$BB$4,0))</f>
        <v>Northern_California_Solar</v>
      </c>
      <c r="F44" cm="1">
        <f t="array" ref="F44">INDEX(Substation_Info!$AT$5:$BB$322,MATCH(1,($B44=Substation_Info!$B$5:$B$322)*($C44=Substation_Info!$C$5:$C$322),0),MATCH(F$4,Substation_Info!$AT$4:$BB$4,0))</f>
        <v>0</v>
      </c>
      <c r="G44" cm="1">
        <f t="array" ref="G44">INDEX(Substation_Info!$AT$5:$BB$322,MATCH(1,($B44=Substation_Info!$B$5:$B$322)*($C44=Substation_Info!$C$5:$C$322),0),MATCH(G$4,Substation_Info!$AT$4:$BB$4,0))</f>
        <v>0</v>
      </c>
      <c r="H44" cm="1">
        <f t="array" ref="H44">INDEX(Substation_Info!$AT$5:$BB$322,MATCH(1,($B44=Substation_Info!$B$5:$B$322)*($C44=Substation_Info!$C$5:$C$322),0),MATCH(H$4,Substation_Info!$AT$4:$BB$4,0))</f>
        <v>0</v>
      </c>
      <c r="I44" cm="1">
        <f t="array" ref="I44">INDEX(Substation_Info!$AT$5:$BB$322,MATCH(1,($B44=Substation_Info!$B$5:$B$322)*($C44=Substation_Info!$C$5:$C$322),0),MATCH(I$4,Substation_Info!$AT$4:$BB$4,0))</f>
        <v>0</v>
      </c>
      <c r="J44" cm="1">
        <f t="array" ref="J44">INDEX(Substation_Info!$AT$5:$BB$322,MATCH(1,($B44=Substation_Info!$B$5:$B$322)*($C44=Substation_Info!$C$5:$C$322),0),MATCH(J$4,Substation_Info!$AT$4:$BB$4,0))</f>
        <v>0</v>
      </c>
      <c r="L44">
        <f>SUMIFS(Grid_GenerationQueue!T$5:T$550,Grid_GenerationQueue!$AJ$5:$AJ$550,$B44,Grid_GenerationQueue!$AK$5:$AK$550,$C44)+SUMIFS(Grid_GenerationQueue!T$5:T$550,Grid_GenerationQueue!$AM$5:$AM$550,$B44,Grid_GenerationQueue!$AN$5:$AN$550,$C44)</f>
        <v>0</v>
      </c>
      <c r="M44">
        <f>SUMIFS(Grid_GenerationQueue!U$5:U$550,Grid_GenerationQueue!$AJ$5:$AJ$550,$B44,Grid_GenerationQueue!$AK$5:$AK$550,$C44)+SUMIFS(Grid_GenerationQueue!U$5:U$550,Grid_GenerationQueue!$AM$5:$AM$550,$B44,Grid_GenerationQueue!$AN$5:$AN$550,$C44)</f>
        <v>0</v>
      </c>
      <c r="N44">
        <f>SUMIFS(Grid_GenerationQueue!V$5:V$550,Grid_GenerationQueue!$AJ$5:$AJ$550,$B44,Grid_GenerationQueue!$AK$5:$AK$550,$C44)+SUMIFS(Grid_GenerationQueue!V$5:V$550,Grid_GenerationQueue!$AM$5:$AM$550,$B44,Grid_GenerationQueue!$AN$5:$AN$550,$C44)</f>
        <v>0</v>
      </c>
      <c r="O44">
        <f>SUMIFS(Grid_GenerationQueue!W$5:W$550,Grid_GenerationQueue!$AJ$5:$AJ$550,$B44,Grid_GenerationQueue!$AK$5:$AK$550,$C44)+SUMIFS(Grid_GenerationQueue!W$5:W$550,Grid_GenerationQueue!$AM$5:$AM$550,$B44,Grid_GenerationQueue!$AN$5:$AN$550,$C44)</f>
        <v>0</v>
      </c>
      <c r="P44">
        <f>SUMIFS(Grid_GenerationQueue!X$5:X$550,Grid_GenerationQueue!$AJ$5:$AJ$550,$B44,Grid_GenerationQueue!$AK$5:$AK$550,$C44)+SUMIFS(Grid_GenerationQueue!X$5:X$550,Grid_GenerationQueue!$AM$5:$AM$550,$B44,Grid_GenerationQueue!$AN$5:$AN$550,$C44)</f>
        <v>0</v>
      </c>
      <c r="Q44">
        <f>SUMIFS(Grid_GenerationQueue!Y$5:Y$550,Grid_GenerationQueue!$AJ$5:$AJ$550,$B44,Grid_GenerationQueue!$AK$5:$AK$550,$C44)+SUMIFS(Grid_GenerationQueue!Y$5:Y$550,Grid_GenerationQueue!$AM$5:$AM$550,$B44,Grid_GenerationQueue!$AN$5:$AN$550,$C44)</f>
        <v>0</v>
      </c>
      <c r="R44">
        <f>SUMIFS(Grid_GenerationQueue!Z$5:Z$550,Grid_GenerationQueue!$AJ$5:$AJ$550,$B44,Grid_GenerationQueue!$AK$5:$AK$550,$C44)+SUMIFS(Grid_GenerationQueue!Z$5:Z$550,Grid_GenerationQueue!$AM$5:$AM$550,$B44,Grid_GenerationQueue!$AN$5:$AN$550,$C44)</f>
        <v>0</v>
      </c>
      <c r="S44">
        <f>SUMIFS(Grid_GenerationQueue!AA$5:AA$550,Grid_GenerationQueue!$AJ$5:$AJ$550,$B44,Grid_GenerationQueue!$AK$5:$AK$550,$C44)+SUMIFS(Grid_GenerationQueue!AA$5:AA$550,Grid_GenerationQueue!$AM$5:$AM$550,$B44,Grid_GenerationQueue!$AN$5:$AN$550,$C44)</f>
        <v>0</v>
      </c>
      <c r="T44">
        <f>SUMIFS(Grid_GenerationQueue!AB$5:AB$550,Grid_GenerationQueue!$AJ$5:$AJ$550,$B44,Grid_GenerationQueue!$AK$5:$AK$550,$C44)+SUMIFS(Grid_GenerationQueue!AB$5:AB$550,Grid_GenerationQueue!$AM$5:$AM$550,$B44,Grid_GenerationQueue!$AN$5:$AN$550,$C44)</f>
        <v>0</v>
      </c>
      <c r="U44">
        <f>SUMIFS(Grid_GenerationQueue!AC$5:AC$550,Grid_GenerationQueue!$AJ$5:$AJ$550,$B44,Grid_GenerationQueue!$AK$5:$AK$550,$C44)+SUMIFS(Grid_GenerationQueue!AC$5:AC$550,Grid_GenerationQueue!$AM$5:$AM$550,$B44,Grid_GenerationQueue!$AN$5:$AN$550,$C44)</f>
        <v>0</v>
      </c>
      <c r="V44">
        <f>SUMIFS(Grid_GenerationQueue!AD$5:AD$550,Grid_GenerationQueue!$AJ$5:$AJ$550,$B44,Grid_GenerationQueue!$AK$5:$AK$550,$C44)+SUMIFS(Grid_GenerationQueue!AD$5:AD$550,Grid_GenerationQueue!$AM$5:$AM$550,$B44,Grid_GenerationQueue!$AN$5:$AN$550,$C44)</f>
        <v>0</v>
      </c>
      <c r="X44">
        <f>SUMIFS(Grid_GenerationQueue!T$5:T$550,Grid_GenerationQueue!$AJ$5:$AJ$550,$B44,Grid_GenerationQueue!$AK$5:$AK$550,$C44,Grid_GenerationQueue!$AW$5:$AW$550,$Y$3)+SUMIFS(Grid_GenerationQueue!T$5:T$550,Grid_GenerationQueue!$AM$5:$AM$550,$B44,Grid_GenerationQueue!$AN$5:$AN$550,$C44,Grid_GenerationQueue!$AW$5:$AW$550,$Y$3)</f>
        <v>0</v>
      </c>
      <c r="Y44">
        <f>SUMIFS(Grid_GenerationQueue!U$5:U$550,Grid_GenerationQueue!$AJ$5:$AJ$550,$B44,Grid_GenerationQueue!$AK$5:$AK$550,$C44,Grid_GenerationQueue!$AW$5:$AW$550,$Y$3)+SUMIFS(Grid_GenerationQueue!U$5:U$550,Grid_GenerationQueue!$AM$5:$AM$550,$B44,Grid_GenerationQueue!$AN$5:$AN$550,$C44,Grid_GenerationQueue!$AW$5:$AW$550,$Y$3)</f>
        <v>0</v>
      </c>
      <c r="Z44">
        <f>SUMIFS(Grid_GenerationQueue!V$5:V$550,Grid_GenerationQueue!$AJ$5:$AJ$550,$B44,Grid_GenerationQueue!$AK$5:$AK$550,$C44,Grid_GenerationQueue!$AW$5:$AW$550,$Y$3)+SUMIFS(Grid_GenerationQueue!V$5:V$550,Grid_GenerationQueue!$AM$5:$AM$550,$B44,Grid_GenerationQueue!$AN$5:$AN$550,$C44,Grid_GenerationQueue!$AW$5:$AW$550,$Y$3)</f>
        <v>0</v>
      </c>
      <c r="AA44">
        <f>SUMIFS(Grid_GenerationQueue!W$5:W$550,Grid_GenerationQueue!$AJ$5:$AJ$550,$B44,Grid_GenerationQueue!$AK$5:$AK$550,$C44,Grid_GenerationQueue!$AW$5:$AW$550,$Y$3)+SUMIFS(Grid_GenerationQueue!W$5:W$550,Grid_GenerationQueue!$AM$5:$AM$550,$B44,Grid_GenerationQueue!$AN$5:$AN$550,$C44,Grid_GenerationQueue!$AW$5:$AW$550,$Y$3)</f>
        <v>0</v>
      </c>
      <c r="AB44">
        <f>SUMIFS(Grid_GenerationQueue!X$5:X$550,Grid_GenerationQueue!$AJ$5:$AJ$550,$B44,Grid_GenerationQueue!$AK$5:$AK$550,$C44,Grid_GenerationQueue!$AW$5:$AW$550,$Y$3)+SUMIFS(Grid_GenerationQueue!X$5:X$550,Grid_GenerationQueue!$AM$5:$AM$550,$B44,Grid_GenerationQueue!$AN$5:$AN$550,$C44,Grid_GenerationQueue!$AW$5:$AW$550,$Y$3)</f>
        <v>0</v>
      </c>
      <c r="AC44">
        <f>SUMIFS(Grid_GenerationQueue!Y$5:Y$550,Grid_GenerationQueue!$AJ$5:$AJ$550,$B44,Grid_GenerationQueue!$AK$5:$AK$550,$C44,Grid_GenerationQueue!$AW$5:$AW$550,$Y$3)+SUMIFS(Grid_GenerationQueue!Y$5:Y$550,Grid_GenerationQueue!$AM$5:$AM$550,$B44,Grid_GenerationQueue!$AN$5:$AN$550,$C44,Grid_GenerationQueue!$AW$5:$AW$550,$Y$3)</f>
        <v>0</v>
      </c>
      <c r="AD44">
        <f>SUMIFS(Grid_GenerationQueue!Z$5:Z$550,Grid_GenerationQueue!$AJ$5:$AJ$550,$B44,Grid_GenerationQueue!$AK$5:$AK$550,$C44,Grid_GenerationQueue!$AW$5:$AW$550,$Y$3)+SUMIFS(Grid_GenerationQueue!Z$5:Z$550,Grid_GenerationQueue!$AM$5:$AM$550,$B44,Grid_GenerationQueue!$AN$5:$AN$550,$C44,Grid_GenerationQueue!$AW$5:$AW$550,$Y$3)</f>
        <v>0</v>
      </c>
      <c r="AE44">
        <f>SUMIFS(Grid_GenerationQueue!AA$5:AA$550,Grid_GenerationQueue!$AJ$5:$AJ$550,$B44,Grid_GenerationQueue!$AK$5:$AK$550,$C44,Grid_GenerationQueue!$AW$5:$AW$550,$Y$3)+SUMIFS(Grid_GenerationQueue!AA$5:AA$550,Grid_GenerationQueue!$AM$5:$AM$550,$B44,Grid_GenerationQueue!$AN$5:$AN$550,$C44,Grid_GenerationQueue!$AW$5:$AW$550,$Y$3)</f>
        <v>0</v>
      </c>
      <c r="AF44">
        <f>SUMIFS(Grid_GenerationQueue!AB$5:AB$550,Grid_GenerationQueue!$AJ$5:$AJ$550,$B44,Grid_GenerationQueue!$AK$5:$AK$550,$C44,Grid_GenerationQueue!$AW$5:$AW$550,$Y$3)+SUMIFS(Grid_GenerationQueue!AB$5:AB$550,Grid_GenerationQueue!$AM$5:$AM$550,$B44,Grid_GenerationQueue!$AN$5:$AN$550,$C44,Grid_GenerationQueue!$AW$5:$AW$550,$Y$3)</f>
        <v>0</v>
      </c>
      <c r="AG44">
        <f>SUMIFS(Grid_GenerationQueue!AC$5:AC$550,Grid_GenerationQueue!$AJ$5:$AJ$550,$B44,Grid_GenerationQueue!$AK$5:$AK$550,$C44,Grid_GenerationQueue!$AW$5:$AW$550,$Y$3)+SUMIFS(Grid_GenerationQueue!AC$5:AC$550,Grid_GenerationQueue!$AM$5:$AM$550,$B44,Grid_GenerationQueue!$AN$5:$AN$550,$C44,Grid_GenerationQueue!$AW$5:$AW$550,$Y$3)</f>
        <v>0</v>
      </c>
      <c r="AH44">
        <f>SUMIFS(Grid_GenerationQueue!AD$5:AD$550,Grid_GenerationQueue!$AJ$5:$AJ$550,$B44,Grid_GenerationQueue!$AK$5:$AK$550,$C44,Grid_GenerationQueue!$AW$5:$AW$550,$Y$3)+SUMIFS(Grid_GenerationQueue!AD$5:AD$550,Grid_GenerationQueue!$AM$5:$AM$550,$B44,Grid_GenerationQueue!$AN$5:$AN$550,$C44,Grid_GenerationQueue!$AW$5:$AW$550,$Y$3)</f>
        <v>0</v>
      </c>
      <c r="AJ44">
        <f>X44+SUMIFS(Grid_GenerationQueue!T$5:T$550,Grid_GenerationQueue!$AJ$5:$AJ$550,$B44,Grid_GenerationQueue!$AK$5:$AK$550,$C44,Grid_GenerationQueue!$AW$5:$AW$550,"&lt;&gt;"&amp;$Y$3,Grid_GenerationQueue!$AU$5:$AU$550,$AK$3)+SUMIFS(Grid_GenerationQueue!T$5:T$550,Grid_GenerationQueue!$AM$5:$AM$550,$B44,Grid_GenerationQueue!$AN$5:$AN$550,$C44,Grid_GenerationQueue!$AW$5:$AW$550,"&lt;&gt;"&amp;$Y$3,Grid_GenerationQueue!$AU$5:$AU$550,$AK$3)</f>
        <v>0</v>
      </c>
      <c r="AK44">
        <f>Y44+SUMIFS(Grid_GenerationQueue!U$5:U$550,Grid_GenerationQueue!$AJ$5:$AJ$550,$B44,Grid_GenerationQueue!$AK$5:$AK$550,$C44,Grid_GenerationQueue!$AW$5:$AW$550,"&lt;&gt;"&amp;$Y$3,Grid_GenerationQueue!$AU$5:$AU$550,$AK$3)+SUMIFS(Grid_GenerationQueue!U$5:U$550,Grid_GenerationQueue!$AM$5:$AM$550,$B44,Grid_GenerationQueue!$AN$5:$AN$550,$C44,Grid_GenerationQueue!$AW$5:$AW$550,"&lt;&gt;"&amp;$Y$3,Grid_GenerationQueue!$AU$5:$AU$550,$AK$3)</f>
        <v>0</v>
      </c>
      <c r="AL44">
        <f>Z44+SUMIFS(Grid_GenerationQueue!V$5:V$550,Grid_GenerationQueue!$AJ$5:$AJ$550,$B44,Grid_GenerationQueue!$AK$5:$AK$550,$C44,Grid_GenerationQueue!$AW$5:$AW$550,"&lt;&gt;"&amp;$Y$3,Grid_GenerationQueue!$AU$5:$AU$550,$AK$3)+SUMIFS(Grid_GenerationQueue!V$5:V$550,Grid_GenerationQueue!$AM$5:$AM$550,$B44,Grid_GenerationQueue!$AN$5:$AN$550,$C44,Grid_GenerationQueue!$AW$5:$AW$550,"&lt;&gt;"&amp;$Y$3,Grid_GenerationQueue!$AU$5:$AU$550,$AK$3)</f>
        <v>0</v>
      </c>
      <c r="AM44">
        <f>AA44+SUMIFS(Grid_GenerationQueue!W$5:W$550,Grid_GenerationQueue!$AJ$5:$AJ$550,$B44,Grid_GenerationQueue!$AK$5:$AK$550,$C44,Grid_GenerationQueue!$AW$5:$AW$550,"&lt;&gt;"&amp;$Y$3,Grid_GenerationQueue!$AU$5:$AU$550,$AK$3)+SUMIFS(Grid_GenerationQueue!W$5:W$550,Grid_GenerationQueue!$AM$5:$AM$550,$B44,Grid_GenerationQueue!$AN$5:$AN$550,$C44,Grid_GenerationQueue!$AW$5:$AW$550,"&lt;&gt;"&amp;$Y$3,Grid_GenerationQueue!$AU$5:$AU$550,$AK$3)</f>
        <v>0</v>
      </c>
      <c r="AN44">
        <f>AB44+SUMIFS(Grid_GenerationQueue!X$5:X$550,Grid_GenerationQueue!$AJ$5:$AJ$550,$B44,Grid_GenerationQueue!$AK$5:$AK$550,$C44,Grid_GenerationQueue!$AW$5:$AW$550,"&lt;&gt;"&amp;$Y$3,Grid_GenerationQueue!$AU$5:$AU$550,$AK$3)+SUMIFS(Grid_GenerationQueue!X$5:X$550,Grid_GenerationQueue!$AM$5:$AM$550,$B44,Grid_GenerationQueue!$AN$5:$AN$550,$C44,Grid_GenerationQueue!$AW$5:$AW$550,"&lt;&gt;"&amp;$Y$3,Grid_GenerationQueue!$AU$5:$AU$550,$AK$3)</f>
        <v>0</v>
      </c>
      <c r="AO44">
        <f>AC44+SUMIFS(Grid_GenerationQueue!Y$5:Y$550,Grid_GenerationQueue!$AJ$5:$AJ$550,$B44,Grid_GenerationQueue!$AK$5:$AK$550,$C44,Grid_GenerationQueue!$AW$5:$AW$550,"&lt;&gt;"&amp;$Y$3,Grid_GenerationQueue!$AU$5:$AU$550,$AK$3)+SUMIFS(Grid_GenerationQueue!Y$5:Y$550,Grid_GenerationQueue!$AM$5:$AM$550,$B44,Grid_GenerationQueue!$AN$5:$AN$550,$C44,Grid_GenerationQueue!$AW$5:$AW$550,"&lt;&gt;"&amp;$Y$3,Grid_GenerationQueue!$AU$5:$AU$550,$AK$3)</f>
        <v>0</v>
      </c>
      <c r="AP44">
        <f>AD44+SUMIFS(Grid_GenerationQueue!Z$5:Z$550,Grid_GenerationQueue!$AJ$5:$AJ$550,$B44,Grid_GenerationQueue!$AK$5:$AK$550,$C44,Grid_GenerationQueue!$AW$5:$AW$550,"&lt;&gt;"&amp;$Y$3,Grid_GenerationQueue!$AU$5:$AU$550,$AK$3)+SUMIFS(Grid_GenerationQueue!Z$5:Z$550,Grid_GenerationQueue!$AM$5:$AM$550,$B44,Grid_GenerationQueue!$AN$5:$AN$550,$C44,Grid_GenerationQueue!$AW$5:$AW$550,"&lt;&gt;"&amp;$Y$3,Grid_GenerationQueue!$AU$5:$AU$550,$AK$3)</f>
        <v>0</v>
      </c>
      <c r="AQ44">
        <f>AE44+SUMIFS(Grid_GenerationQueue!AA$5:AA$550,Grid_GenerationQueue!$AJ$5:$AJ$550,$B44,Grid_GenerationQueue!$AK$5:$AK$550,$C44,Grid_GenerationQueue!$AW$5:$AW$550,"&lt;&gt;"&amp;$Y$3,Grid_GenerationQueue!$AU$5:$AU$550,$AK$3)+SUMIFS(Grid_GenerationQueue!AA$5:AA$550,Grid_GenerationQueue!$AM$5:$AM$550,$B44,Grid_GenerationQueue!$AN$5:$AN$550,$C44,Grid_GenerationQueue!$AW$5:$AW$550,"&lt;&gt;"&amp;$Y$3,Grid_GenerationQueue!$AU$5:$AU$550,$AK$3)</f>
        <v>0</v>
      </c>
      <c r="AR44">
        <f>AF44+SUMIFS(Grid_GenerationQueue!AB$5:AB$550,Grid_GenerationQueue!$AJ$5:$AJ$550,$B44,Grid_GenerationQueue!$AK$5:$AK$550,$C44,Grid_GenerationQueue!$AW$5:$AW$550,"&lt;&gt;"&amp;$Y$3,Grid_GenerationQueue!$AU$5:$AU$550,$AK$3)+SUMIFS(Grid_GenerationQueue!AB$5:AB$550,Grid_GenerationQueue!$AM$5:$AM$550,$B44,Grid_GenerationQueue!$AN$5:$AN$550,$C44,Grid_GenerationQueue!$AW$5:$AW$550,"&lt;&gt;"&amp;$Y$3,Grid_GenerationQueue!$AU$5:$AU$550,$AK$3)</f>
        <v>0</v>
      </c>
      <c r="AS44">
        <f>AG44+SUMIFS(Grid_GenerationQueue!AC$5:AC$550,Grid_GenerationQueue!$AJ$5:$AJ$550,$B44,Grid_GenerationQueue!$AK$5:$AK$550,$C44,Grid_GenerationQueue!$AW$5:$AW$550,"&lt;&gt;"&amp;$Y$3,Grid_GenerationQueue!$AU$5:$AU$550,$AK$3)+SUMIFS(Grid_GenerationQueue!AC$5:AC$550,Grid_GenerationQueue!$AM$5:$AM$550,$B44,Grid_GenerationQueue!$AN$5:$AN$550,$C44,Grid_GenerationQueue!$AW$5:$AW$550,"&lt;&gt;"&amp;$Y$3,Grid_GenerationQueue!$AU$5:$AU$550,$AK$3)</f>
        <v>0</v>
      </c>
      <c r="AT44">
        <f>AH44+SUMIFS(Grid_GenerationQueue!AD$5:AD$550,Grid_GenerationQueue!$AJ$5:$AJ$550,$B44,Grid_GenerationQueue!$AK$5:$AK$550,$C44,Grid_GenerationQueue!$AW$5:$AW$550,"&lt;&gt;"&amp;$Y$3,Grid_GenerationQueue!$AU$5:$AU$550,$AK$3)+SUMIFS(Grid_GenerationQueue!AD$5:AD$550,Grid_GenerationQueue!$AM$5:$AM$550,$B44,Grid_GenerationQueue!$AN$5:$AN$550,$C44,Grid_GenerationQueue!$AW$5:$AW$550,"&lt;&gt;"&amp;$Y$3,Grid_GenerationQueue!$AU$5:$AU$550,$AK$3)</f>
        <v>0</v>
      </c>
      <c r="AV44">
        <v>0</v>
      </c>
      <c r="AW44">
        <v>0</v>
      </c>
      <c r="AX44">
        <v>0</v>
      </c>
      <c r="AY44">
        <v>0</v>
      </c>
      <c r="AZ44">
        <v>0</v>
      </c>
      <c r="BB44">
        <f t="shared" si="33"/>
        <v>0</v>
      </c>
      <c r="BC44">
        <f t="shared" si="34"/>
        <v>0</v>
      </c>
      <c r="BD44">
        <f t="shared" si="35"/>
        <v>0</v>
      </c>
      <c r="BE44">
        <f t="shared" si="36"/>
        <v>0</v>
      </c>
      <c r="BF44">
        <f t="shared" si="37"/>
        <v>0</v>
      </c>
      <c r="BG44">
        <f t="shared" si="38"/>
        <v>0</v>
      </c>
      <c r="BH44">
        <f t="shared" si="39"/>
        <v>0</v>
      </c>
      <c r="BI44">
        <f t="shared" si="40"/>
        <v>0</v>
      </c>
      <c r="BJ44">
        <f t="shared" si="41"/>
        <v>0</v>
      </c>
      <c r="BK44">
        <f t="shared" si="42"/>
        <v>0</v>
      </c>
      <c r="BL44">
        <f t="shared" si="43"/>
        <v>0</v>
      </c>
      <c r="BN44">
        <f t="shared" si="44"/>
        <v>0</v>
      </c>
      <c r="BO44">
        <f t="shared" si="45"/>
        <v>0</v>
      </c>
      <c r="BP44">
        <f t="shared" si="46"/>
        <v>0</v>
      </c>
      <c r="BQ44">
        <f t="shared" si="47"/>
        <v>0</v>
      </c>
      <c r="BR44">
        <f t="shared" si="48"/>
        <v>0</v>
      </c>
      <c r="BS44">
        <f t="shared" si="49"/>
        <v>0</v>
      </c>
      <c r="BT44">
        <f t="shared" si="50"/>
        <v>0</v>
      </c>
      <c r="BU44">
        <f t="shared" si="51"/>
        <v>0</v>
      </c>
      <c r="BV44">
        <f t="shared" si="52"/>
        <v>0</v>
      </c>
      <c r="BW44">
        <f t="shared" si="53"/>
        <v>0</v>
      </c>
      <c r="BX44">
        <f t="shared" si="54"/>
        <v>0</v>
      </c>
      <c r="BZ44">
        <f t="shared" si="55"/>
        <v>0</v>
      </c>
      <c r="CA44">
        <f t="shared" si="56"/>
        <v>0</v>
      </c>
      <c r="CB44">
        <f t="shared" si="57"/>
        <v>0</v>
      </c>
      <c r="CC44">
        <f t="shared" si="58"/>
        <v>0</v>
      </c>
      <c r="CD44">
        <f t="shared" si="59"/>
        <v>0</v>
      </c>
      <c r="CE44">
        <f t="shared" si="60"/>
        <v>0</v>
      </c>
      <c r="CF44">
        <f t="shared" si="61"/>
        <v>0</v>
      </c>
      <c r="CG44">
        <f t="shared" si="62"/>
        <v>0</v>
      </c>
      <c r="CH44">
        <f t="shared" si="63"/>
        <v>0</v>
      </c>
      <c r="CI44">
        <f t="shared" si="64"/>
        <v>0</v>
      </c>
      <c r="CJ44">
        <f t="shared" si="65"/>
        <v>0</v>
      </c>
    </row>
    <row r="45" spans="1:88" x14ac:dyDescent="0.35">
      <c r="A45" t="str">
        <f>Substation_Info!A45</f>
        <v>PG&amp;E Fresno Study Area</v>
      </c>
      <c r="B45" t="str">
        <f>Substation_Info!B45</f>
        <v>Coburn</v>
      </c>
      <c r="C45">
        <f>Substation_Info!C45</f>
        <v>230</v>
      </c>
      <c r="D45" t="str" cm="1">
        <f t="array" ref="D45">INDEX(Substation_Info!$AT$5:$BB$322,MATCH(1,($B45=Substation_Info!$B$5:$B$322)*($C45=Substation_Info!$C$5:$C$322),0),MATCH(D$4,Substation_Info!$AT$4:$BB$4,0))</f>
        <v>Southern_PGAE_Li_Battery</v>
      </c>
      <c r="E45" t="str" cm="1">
        <f t="array" ref="E45">INDEX(Substation_Info!$AT$5:$BB$322,MATCH(1,($B45=Substation_Info!$B$5:$B$322)*($C45=Substation_Info!$C$5:$C$322),0),MATCH(E$4,Substation_Info!$AT$4:$BB$4,0))</f>
        <v>Southern_PGAE_Solar</v>
      </c>
      <c r="F45" cm="1">
        <f t="array" ref="F45">INDEX(Substation_Info!$AT$5:$BB$322,MATCH(1,($B45=Substation_Info!$B$5:$B$322)*($C45=Substation_Info!$C$5:$C$322),0),MATCH(F$4,Substation_Info!$AT$4:$BB$4,0))</f>
        <v>0</v>
      </c>
      <c r="G45" cm="1">
        <f t="array" ref="G45">INDEX(Substation_Info!$AT$5:$BB$322,MATCH(1,($B45=Substation_Info!$B$5:$B$322)*($C45=Substation_Info!$C$5:$C$322),0),MATCH(G$4,Substation_Info!$AT$4:$BB$4,0))</f>
        <v>0</v>
      </c>
      <c r="H45" cm="1">
        <f t="array" ref="H45">INDEX(Substation_Info!$AT$5:$BB$322,MATCH(1,($B45=Substation_Info!$B$5:$B$322)*($C45=Substation_Info!$C$5:$C$322),0),MATCH(H$4,Substation_Info!$AT$4:$BB$4,0))</f>
        <v>0</v>
      </c>
      <c r="I45" cm="1">
        <f t="array" ref="I45">INDEX(Substation_Info!$AT$5:$BB$322,MATCH(1,($B45=Substation_Info!$B$5:$B$322)*($C45=Substation_Info!$C$5:$C$322),0),MATCH(I$4,Substation_Info!$AT$4:$BB$4,0))</f>
        <v>0</v>
      </c>
      <c r="J45" cm="1">
        <f t="array" ref="J45">INDEX(Substation_Info!$AT$5:$BB$322,MATCH(1,($B45=Substation_Info!$B$5:$B$322)*($C45=Substation_Info!$C$5:$C$322),0),MATCH(J$4,Substation_Info!$AT$4:$BB$4,0))</f>
        <v>0</v>
      </c>
      <c r="L45">
        <f>SUMIFS(Grid_GenerationQueue!T$5:T$550,Grid_GenerationQueue!$AJ$5:$AJ$550,$B45,Grid_GenerationQueue!$AK$5:$AK$550,$C45)+SUMIFS(Grid_GenerationQueue!T$5:T$550,Grid_GenerationQueue!$AM$5:$AM$550,$B45,Grid_GenerationQueue!$AN$5:$AN$550,$C45)</f>
        <v>120</v>
      </c>
      <c r="M45">
        <f>SUMIFS(Grid_GenerationQueue!U$5:U$550,Grid_GenerationQueue!$AJ$5:$AJ$550,$B45,Grid_GenerationQueue!$AK$5:$AK$550,$C45)+SUMIFS(Grid_GenerationQueue!U$5:U$550,Grid_GenerationQueue!$AM$5:$AM$550,$B45,Grid_GenerationQueue!$AN$5:$AN$550,$C45)</f>
        <v>0</v>
      </c>
      <c r="N45">
        <f>SUMIFS(Grid_GenerationQueue!V$5:V$550,Grid_GenerationQueue!$AJ$5:$AJ$550,$B45,Grid_GenerationQueue!$AK$5:$AK$550,$C45)+SUMIFS(Grid_GenerationQueue!V$5:V$550,Grid_GenerationQueue!$AM$5:$AM$550,$B45,Grid_GenerationQueue!$AN$5:$AN$550,$C45)</f>
        <v>0</v>
      </c>
      <c r="O45">
        <f>SUMIFS(Grid_GenerationQueue!W$5:W$550,Grid_GenerationQueue!$AJ$5:$AJ$550,$B45,Grid_GenerationQueue!$AK$5:$AK$550,$C45)+SUMIFS(Grid_GenerationQueue!W$5:W$550,Grid_GenerationQueue!$AM$5:$AM$550,$B45,Grid_GenerationQueue!$AN$5:$AN$550,$C45)</f>
        <v>0</v>
      </c>
      <c r="P45">
        <f>SUMIFS(Grid_GenerationQueue!X$5:X$550,Grid_GenerationQueue!$AJ$5:$AJ$550,$B45,Grid_GenerationQueue!$AK$5:$AK$550,$C45)+SUMIFS(Grid_GenerationQueue!X$5:X$550,Grid_GenerationQueue!$AM$5:$AM$550,$B45,Grid_GenerationQueue!$AN$5:$AN$550,$C45)</f>
        <v>0</v>
      </c>
      <c r="Q45">
        <f>SUMIFS(Grid_GenerationQueue!Y$5:Y$550,Grid_GenerationQueue!$AJ$5:$AJ$550,$B45,Grid_GenerationQueue!$AK$5:$AK$550,$C45)+SUMIFS(Grid_GenerationQueue!Y$5:Y$550,Grid_GenerationQueue!$AM$5:$AM$550,$B45,Grid_GenerationQueue!$AN$5:$AN$550,$C45)</f>
        <v>0</v>
      </c>
      <c r="R45">
        <f>SUMIFS(Grid_GenerationQueue!Z$5:Z$550,Grid_GenerationQueue!$AJ$5:$AJ$550,$B45,Grid_GenerationQueue!$AK$5:$AK$550,$C45)+SUMIFS(Grid_GenerationQueue!Z$5:Z$550,Grid_GenerationQueue!$AM$5:$AM$550,$B45,Grid_GenerationQueue!$AN$5:$AN$550,$C45)</f>
        <v>0</v>
      </c>
      <c r="S45">
        <f>SUMIFS(Grid_GenerationQueue!AA$5:AA$550,Grid_GenerationQueue!$AJ$5:$AJ$550,$B45,Grid_GenerationQueue!$AK$5:$AK$550,$C45)+SUMIFS(Grid_GenerationQueue!AA$5:AA$550,Grid_GenerationQueue!$AM$5:$AM$550,$B45,Grid_GenerationQueue!$AN$5:$AN$550,$C45)</f>
        <v>0</v>
      </c>
      <c r="T45">
        <f>SUMIFS(Grid_GenerationQueue!AB$5:AB$550,Grid_GenerationQueue!$AJ$5:$AJ$550,$B45,Grid_GenerationQueue!$AK$5:$AK$550,$C45)+SUMIFS(Grid_GenerationQueue!AB$5:AB$550,Grid_GenerationQueue!$AM$5:$AM$550,$B45,Grid_GenerationQueue!$AN$5:$AN$550,$C45)</f>
        <v>0</v>
      </c>
      <c r="U45">
        <f>SUMIFS(Grid_GenerationQueue!AC$5:AC$550,Grid_GenerationQueue!$AJ$5:$AJ$550,$B45,Grid_GenerationQueue!$AK$5:$AK$550,$C45)+SUMIFS(Grid_GenerationQueue!AC$5:AC$550,Grid_GenerationQueue!$AM$5:$AM$550,$B45,Grid_GenerationQueue!$AN$5:$AN$550,$C45)</f>
        <v>0</v>
      </c>
      <c r="V45">
        <f>SUMIFS(Grid_GenerationQueue!AD$5:AD$550,Grid_GenerationQueue!$AJ$5:$AJ$550,$B45,Grid_GenerationQueue!$AK$5:$AK$550,$C45)+SUMIFS(Grid_GenerationQueue!AD$5:AD$550,Grid_GenerationQueue!$AM$5:$AM$550,$B45,Grid_GenerationQueue!$AN$5:$AN$550,$C45)</f>
        <v>0</v>
      </c>
      <c r="X45">
        <f>SUMIFS(Grid_GenerationQueue!T$5:T$550,Grid_GenerationQueue!$AJ$5:$AJ$550,$B45,Grid_GenerationQueue!$AK$5:$AK$550,$C45,Grid_GenerationQueue!$AW$5:$AW$550,$Y$3)+SUMIFS(Grid_GenerationQueue!T$5:T$550,Grid_GenerationQueue!$AM$5:$AM$550,$B45,Grid_GenerationQueue!$AN$5:$AN$550,$C45,Grid_GenerationQueue!$AW$5:$AW$550,$Y$3)</f>
        <v>0</v>
      </c>
      <c r="Y45">
        <f>SUMIFS(Grid_GenerationQueue!U$5:U$550,Grid_GenerationQueue!$AJ$5:$AJ$550,$B45,Grid_GenerationQueue!$AK$5:$AK$550,$C45,Grid_GenerationQueue!$AW$5:$AW$550,$Y$3)+SUMIFS(Grid_GenerationQueue!U$5:U$550,Grid_GenerationQueue!$AM$5:$AM$550,$B45,Grid_GenerationQueue!$AN$5:$AN$550,$C45,Grid_GenerationQueue!$AW$5:$AW$550,$Y$3)</f>
        <v>0</v>
      </c>
      <c r="Z45">
        <f>SUMIFS(Grid_GenerationQueue!V$5:V$550,Grid_GenerationQueue!$AJ$5:$AJ$550,$B45,Grid_GenerationQueue!$AK$5:$AK$550,$C45,Grid_GenerationQueue!$AW$5:$AW$550,$Y$3)+SUMIFS(Grid_GenerationQueue!V$5:V$550,Grid_GenerationQueue!$AM$5:$AM$550,$B45,Grid_GenerationQueue!$AN$5:$AN$550,$C45,Grid_GenerationQueue!$AW$5:$AW$550,$Y$3)</f>
        <v>0</v>
      </c>
      <c r="AA45">
        <f>SUMIFS(Grid_GenerationQueue!W$5:W$550,Grid_GenerationQueue!$AJ$5:$AJ$550,$B45,Grid_GenerationQueue!$AK$5:$AK$550,$C45,Grid_GenerationQueue!$AW$5:$AW$550,$Y$3)+SUMIFS(Grid_GenerationQueue!W$5:W$550,Grid_GenerationQueue!$AM$5:$AM$550,$B45,Grid_GenerationQueue!$AN$5:$AN$550,$C45,Grid_GenerationQueue!$AW$5:$AW$550,$Y$3)</f>
        <v>0</v>
      </c>
      <c r="AB45">
        <f>SUMIFS(Grid_GenerationQueue!X$5:X$550,Grid_GenerationQueue!$AJ$5:$AJ$550,$B45,Grid_GenerationQueue!$AK$5:$AK$550,$C45,Grid_GenerationQueue!$AW$5:$AW$550,$Y$3)+SUMIFS(Grid_GenerationQueue!X$5:X$550,Grid_GenerationQueue!$AM$5:$AM$550,$B45,Grid_GenerationQueue!$AN$5:$AN$550,$C45,Grid_GenerationQueue!$AW$5:$AW$550,$Y$3)</f>
        <v>0</v>
      </c>
      <c r="AC45">
        <f>SUMIFS(Grid_GenerationQueue!Y$5:Y$550,Grid_GenerationQueue!$AJ$5:$AJ$550,$B45,Grid_GenerationQueue!$AK$5:$AK$550,$C45,Grid_GenerationQueue!$AW$5:$AW$550,$Y$3)+SUMIFS(Grid_GenerationQueue!Y$5:Y$550,Grid_GenerationQueue!$AM$5:$AM$550,$B45,Grid_GenerationQueue!$AN$5:$AN$550,$C45,Grid_GenerationQueue!$AW$5:$AW$550,$Y$3)</f>
        <v>0</v>
      </c>
      <c r="AD45">
        <f>SUMIFS(Grid_GenerationQueue!Z$5:Z$550,Grid_GenerationQueue!$AJ$5:$AJ$550,$B45,Grid_GenerationQueue!$AK$5:$AK$550,$C45,Grid_GenerationQueue!$AW$5:$AW$550,$Y$3)+SUMIFS(Grid_GenerationQueue!Z$5:Z$550,Grid_GenerationQueue!$AM$5:$AM$550,$B45,Grid_GenerationQueue!$AN$5:$AN$550,$C45,Grid_GenerationQueue!$AW$5:$AW$550,$Y$3)</f>
        <v>0</v>
      </c>
      <c r="AE45">
        <f>SUMIFS(Grid_GenerationQueue!AA$5:AA$550,Grid_GenerationQueue!$AJ$5:$AJ$550,$B45,Grid_GenerationQueue!$AK$5:$AK$550,$C45,Grid_GenerationQueue!$AW$5:$AW$550,$Y$3)+SUMIFS(Grid_GenerationQueue!AA$5:AA$550,Grid_GenerationQueue!$AM$5:$AM$550,$B45,Grid_GenerationQueue!$AN$5:$AN$550,$C45,Grid_GenerationQueue!$AW$5:$AW$550,$Y$3)</f>
        <v>0</v>
      </c>
      <c r="AF45">
        <f>SUMIFS(Grid_GenerationQueue!AB$5:AB$550,Grid_GenerationQueue!$AJ$5:$AJ$550,$B45,Grid_GenerationQueue!$AK$5:$AK$550,$C45,Grid_GenerationQueue!$AW$5:$AW$550,$Y$3)+SUMIFS(Grid_GenerationQueue!AB$5:AB$550,Grid_GenerationQueue!$AM$5:$AM$550,$B45,Grid_GenerationQueue!$AN$5:$AN$550,$C45,Grid_GenerationQueue!$AW$5:$AW$550,$Y$3)</f>
        <v>0</v>
      </c>
      <c r="AG45">
        <f>SUMIFS(Grid_GenerationQueue!AC$5:AC$550,Grid_GenerationQueue!$AJ$5:$AJ$550,$B45,Grid_GenerationQueue!$AK$5:$AK$550,$C45,Grid_GenerationQueue!$AW$5:$AW$550,$Y$3)+SUMIFS(Grid_GenerationQueue!AC$5:AC$550,Grid_GenerationQueue!$AM$5:$AM$550,$B45,Grid_GenerationQueue!$AN$5:$AN$550,$C45,Grid_GenerationQueue!$AW$5:$AW$550,$Y$3)</f>
        <v>0</v>
      </c>
      <c r="AH45">
        <f>SUMIFS(Grid_GenerationQueue!AD$5:AD$550,Grid_GenerationQueue!$AJ$5:$AJ$550,$B45,Grid_GenerationQueue!$AK$5:$AK$550,$C45,Grid_GenerationQueue!$AW$5:$AW$550,$Y$3)+SUMIFS(Grid_GenerationQueue!AD$5:AD$550,Grid_GenerationQueue!$AM$5:$AM$550,$B45,Grid_GenerationQueue!$AN$5:$AN$550,$C45,Grid_GenerationQueue!$AW$5:$AW$550,$Y$3)</f>
        <v>0</v>
      </c>
      <c r="AJ45">
        <f>X45+SUMIFS(Grid_GenerationQueue!T$5:T$550,Grid_GenerationQueue!$AJ$5:$AJ$550,$B45,Grid_GenerationQueue!$AK$5:$AK$550,$C45,Grid_GenerationQueue!$AW$5:$AW$550,"&lt;&gt;"&amp;$Y$3,Grid_GenerationQueue!$AU$5:$AU$550,$AK$3)+SUMIFS(Grid_GenerationQueue!T$5:T$550,Grid_GenerationQueue!$AM$5:$AM$550,$B45,Grid_GenerationQueue!$AN$5:$AN$550,$C45,Grid_GenerationQueue!$AW$5:$AW$550,"&lt;&gt;"&amp;$Y$3,Grid_GenerationQueue!$AU$5:$AU$550,$AK$3)</f>
        <v>0</v>
      </c>
      <c r="AK45">
        <f>Y45+SUMIFS(Grid_GenerationQueue!U$5:U$550,Grid_GenerationQueue!$AJ$5:$AJ$550,$B45,Grid_GenerationQueue!$AK$5:$AK$550,$C45,Grid_GenerationQueue!$AW$5:$AW$550,"&lt;&gt;"&amp;$Y$3,Grid_GenerationQueue!$AU$5:$AU$550,$AK$3)+SUMIFS(Grid_GenerationQueue!U$5:U$550,Grid_GenerationQueue!$AM$5:$AM$550,$B45,Grid_GenerationQueue!$AN$5:$AN$550,$C45,Grid_GenerationQueue!$AW$5:$AW$550,"&lt;&gt;"&amp;$Y$3,Grid_GenerationQueue!$AU$5:$AU$550,$AK$3)</f>
        <v>0</v>
      </c>
      <c r="AL45">
        <f>Z45+SUMIFS(Grid_GenerationQueue!V$5:V$550,Grid_GenerationQueue!$AJ$5:$AJ$550,$B45,Grid_GenerationQueue!$AK$5:$AK$550,$C45,Grid_GenerationQueue!$AW$5:$AW$550,"&lt;&gt;"&amp;$Y$3,Grid_GenerationQueue!$AU$5:$AU$550,$AK$3)+SUMIFS(Grid_GenerationQueue!V$5:V$550,Grid_GenerationQueue!$AM$5:$AM$550,$B45,Grid_GenerationQueue!$AN$5:$AN$550,$C45,Grid_GenerationQueue!$AW$5:$AW$550,"&lt;&gt;"&amp;$Y$3,Grid_GenerationQueue!$AU$5:$AU$550,$AK$3)</f>
        <v>0</v>
      </c>
      <c r="AM45">
        <f>AA45+SUMIFS(Grid_GenerationQueue!W$5:W$550,Grid_GenerationQueue!$AJ$5:$AJ$550,$B45,Grid_GenerationQueue!$AK$5:$AK$550,$C45,Grid_GenerationQueue!$AW$5:$AW$550,"&lt;&gt;"&amp;$Y$3,Grid_GenerationQueue!$AU$5:$AU$550,$AK$3)+SUMIFS(Grid_GenerationQueue!W$5:W$550,Grid_GenerationQueue!$AM$5:$AM$550,$B45,Grid_GenerationQueue!$AN$5:$AN$550,$C45,Grid_GenerationQueue!$AW$5:$AW$550,"&lt;&gt;"&amp;$Y$3,Grid_GenerationQueue!$AU$5:$AU$550,$AK$3)</f>
        <v>0</v>
      </c>
      <c r="AN45">
        <f>AB45+SUMIFS(Grid_GenerationQueue!X$5:X$550,Grid_GenerationQueue!$AJ$5:$AJ$550,$B45,Grid_GenerationQueue!$AK$5:$AK$550,$C45,Grid_GenerationQueue!$AW$5:$AW$550,"&lt;&gt;"&amp;$Y$3,Grid_GenerationQueue!$AU$5:$AU$550,$AK$3)+SUMIFS(Grid_GenerationQueue!X$5:X$550,Grid_GenerationQueue!$AM$5:$AM$550,$B45,Grid_GenerationQueue!$AN$5:$AN$550,$C45,Grid_GenerationQueue!$AW$5:$AW$550,"&lt;&gt;"&amp;$Y$3,Grid_GenerationQueue!$AU$5:$AU$550,$AK$3)</f>
        <v>0</v>
      </c>
      <c r="AO45">
        <f>AC45+SUMIFS(Grid_GenerationQueue!Y$5:Y$550,Grid_GenerationQueue!$AJ$5:$AJ$550,$B45,Grid_GenerationQueue!$AK$5:$AK$550,$C45,Grid_GenerationQueue!$AW$5:$AW$550,"&lt;&gt;"&amp;$Y$3,Grid_GenerationQueue!$AU$5:$AU$550,$AK$3)+SUMIFS(Grid_GenerationQueue!Y$5:Y$550,Grid_GenerationQueue!$AM$5:$AM$550,$B45,Grid_GenerationQueue!$AN$5:$AN$550,$C45,Grid_GenerationQueue!$AW$5:$AW$550,"&lt;&gt;"&amp;$Y$3,Grid_GenerationQueue!$AU$5:$AU$550,$AK$3)</f>
        <v>0</v>
      </c>
      <c r="AP45">
        <f>AD45+SUMIFS(Grid_GenerationQueue!Z$5:Z$550,Grid_GenerationQueue!$AJ$5:$AJ$550,$B45,Grid_GenerationQueue!$AK$5:$AK$550,$C45,Grid_GenerationQueue!$AW$5:$AW$550,"&lt;&gt;"&amp;$Y$3,Grid_GenerationQueue!$AU$5:$AU$550,$AK$3)+SUMIFS(Grid_GenerationQueue!Z$5:Z$550,Grid_GenerationQueue!$AM$5:$AM$550,$B45,Grid_GenerationQueue!$AN$5:$AN$550,$C45,Grid_GenerationQueue!$AW$5:$AW$550,"&lt;&gt;"&amp;$Y$3,Grid_GenerationQueue!$AU$5:$AU$550,$AK$3)</f>
        <v>0</v>
      </c>
      <c r="AQ45">
        <f>AE45+SUMIFS(Grid_GenerationQueue!AA$5:AA$550,Grid_GenerationQueue!$AJ$5:$AJ$550,$B45,Grid_GenerationQueue!$AK$5:$AK$550,$C45,Grid_GenerationQueue!$AW$5:$AW$550,"&lt;&gt;"&amp;$Y$3,Grid_GenerationQueue!$AU$5:$AU$550,$AK$3)+SUMIFS(Grid_GenerationQueue!AA$5:AA$550,Grid_GenerationQueue!$AM$5:$AM$550,$B45,Grid_GenerationQueue!$AN$5:$AN$550,$C45,Grid_GenerationQueue!$AW$5:$AW$550,"&lt;&gt;"&amp;$Y$3,Grid_GenerationQueue!$AU$5:$AU$550,$AK$3)</f>
        <v>0</v>
      </c>
      <c r="AR45">
        <f>AF45+SUMIFS(Grid_GenerationQueue!AB$5:AB$550,Grid_GenerationQueue!$AJ$5:$AJ$550,$B45,Grid_GenerationQueue!$AK$5:$AK$550,$C45,Grid_GenerationQueue!$AW$5:$AW$550,"&lt;&gt;"&amp;$Y$3,Grid_GenerationQueue!$AU$5:$AU$550,$AK$3)+SUMIFS(Grid_GenerationQueue!AB$5:AB$550,Grid_GenerationQueue!$AM$5:$AM$550,$B45,Grid_GenerationQueue!$AN$5:$AN$550,$C45,Grid_GenerationQueue!$AW$5:$AW$550,"&lt;&gt;"&amp;$Y$3,Grid_GenerationQueue!$AU$5:$AU$550,$AK$3)</f>
        <v>0</v>
      </c>
      <c r="AS45">
        <f>AG45+SUMIFS(Grid_GenerationQueue!AC$5:AC$550,Grid_GenerationQueue!$AJ$5:$AJ$550,$B45,Grid_GenerationQueue!$AK$5:$AK$550,$C45,Grid_GenerationQueue!$AW$5:$AW$550,"&lt;&gt;"&amp;$Y$3,Grid_GenerationQueue!$AU$5:$AU$550,$AK$3)+SUMIFS(Grid_GenerationQueue!AC$5:AC$550,Grid_GenerationQueue!$AM$5:$AM$550,$B45,Grid_GenerationQueue!$AN$5:$AN$550,$C45,Grid_GenerationQueue!$AW$5:$AW$550,"&lt;&gt;"&amp;$Y$3,Grid_GenerationQueue!$AU$5:$AU$550,$AK$3)</f>
        <v>0</v>
      </c>
      <c r="AT45">
        <f>AH45+SUMIFS(Grid_GenerationQueue!AD$5:AD$550,Grid_GenerationQueue!$AJ$5:$AJ$550,$B45,Grid_GenerationQueue!$AK$5:$AK$550,$C45,Grid_GenerationQueue!$AW$5:$AW$550,"&lt;&gt;"&amp;$Y$3,Grid_GenerationQueue!$AU$5:$AU$550,$AK$3)+SUMIFS(Grid_GenerationQueue!AD$5:AD$550,Grid_GenerationQueue!$AM$5:$AM$550,$B45,Grid_GenerationQueue!$AN$5:$AN$550,$C45,Grid_GenerationQueue!$AW$5:$AW$550,"&lt;&gt;"&amp;$Y$3,Grid_GenerationQueue!$AU$5:$AU$550,$AK$3)</f>
        <v>0</v>
      </c>
      <c r="AV45">
        <v>0</v>
      </c>
      <c r="AW45">
        <v>0</v>
      </c>
      <c r="AX45">
        <v>0</v>
      </c>
      <c r="AY45">
        <v>0</v>
      </c>
      <c r="AZ45">
        <v>0</v>
      </c>
      <c r="BB45">
        <f t="shared" si="33"/>
        <v>120</v>
      </c>
      <c r="BC45">
        <f t="shared" si="34"/>
        <v>0</v>
      </c>
      <c r="BD45">
        <f t="shared" si="35"/>
        <v>0</v>
      </c>
      <c r="BE45">
        <f t="shared" si="36"/>
        <v>0</v>
      </c>
      <c r="BF45">
        <f t="shared" si="37"/>
        <v>0</v>
      </c>
      <c r="BG45">
        <f t="shared" si="38"/>
        <v>0</v>
      </c>
      <c r="BH45">
        <f t="shared" si="39"/>
        <v>0</v>
      </c>
      <c r="BI45">
        <f t="shared" si="40"/>
        <v>0</v>
      </c>
      <c r="BJ45">
        <f t="shared" si="41"/>
        <v>0</v>
      </c>
      <c r="BK45">
        <f t="shared" si="42"/>
        <v>0</v>
      </c>
      <c r="BL45">
        <f t="shared" si="43"/>
        <v>0</v>
      </c>
      <c r="BN45">
        <f t="shared" si="44"/>
        <v>0</v>
      </c>
      <c r="BO45">
        <f t="shared" si="45"/>
        <v>0</v>
      </c>
      <c r="BP45">
        <f t="shared" si="46"/>
        <v>0</v>
      </c>
      <c r="BQ45">
        <f t="shared" si="47"/>
        <v>0</v>
      </c>
      <c r="BR45">
        <f t="shared" si="48"/>
        <v>0</v>
      </c>
      <c r="BS45">
        <f t="shared" si="49"/>
        <v>0</v>
      </c>
      <c r="BT45">
        <f t="shared" si="50"/>
        <v>0</v>
      </c>
      <c r="BU45">
        <f t="shared" si="51"/>
        <v>0</v>
      </c>
      <c r="BV45">
        <f t="shared" si="52"/>
        <v>0</v>
      </c>
      <c r="BW45">
        <f t="shared" si="53"/>
        <v>0</v>
      </c>
      <c r="BX45">
        <f t="shared" si="54"/>
        <v>0</v>
      </c>
      <c r="BZ45">
        <f t="shared" si="55"/>
        <v>0</v>
      </c>
      <c r="CA45">
        <f t="shared" si="56"/>
        <v>0</v>
      </c>
      <c r="CB45">
        <f t="shared" si="57"/>
        <v>0</v>
      </c>
      <c r="CC45">
        <f t="shared" si="58"/>
        <v>0</v>
      </c>
      <c r="CD45">
        <f t="shared" si="59"/>
        <v>0</v>
      </c>
      <c r="CE45">
        <f t="shared" si="60"/>
        <v>0</v>
      </c>
      <c r="CF45">
        <f t="shared" si="61"/>
        <v>0</v>
      </c>
      <c r="CG45">
        <f t="shared" si="62"/>
        <v>0</v>
      </c>
      <c r="CH45">
        <f t="shared" si="63"/>
        <v>0</v>
      </c>
      <c r="CI45">
        <f t="shared" si="64"/>
        <v>0</v>
      </c>
      <c r="CJ45">
        <f t="shared" si="65"/>
        <v>0</v>
      </c>
    </row>
    <row r="46" spans="1:88" x14ac:dyDescent="0.35">
      <c r="A46" t="str">
        <f>Substation_Info!A46</f>
        <v>SCE Eastern Study Area</v>
      </c>
      <c r="B46" t="str">
        <f>Substation_Info!B46</f>
        <v>Colorado River</v>
      </c>
      <c r="C46">
        <f>Substation_Info!C46</f>
        <v>500</v>
      </c>
      <c r="D46" t="str" cm="1">
        <f t="array" ref="D46">INDEX(Substation_Info!$AT$5:$BB$322,MATCH(1,($B46=Substation_Info!$B$5:$B$322)*($C46=Substation_Info!$C$5:$C$322),0),MATCH(D$4,Substation_Info!$AT$4:$BB$4,0))</f>
        <v>Riverside_Li_Battery</v>
      </c>
      <c r="E46" t="str" cm="1">
        <f t="array" ref="E46">INDEX(Substation_Info!$AT$5:$BB$322,MATCH(1,($B46=Substation_Info!$B$5:$B$322)*($C46=Substation_Info!$C$5:$C$322),0),MATCH(E$4,Substation_Info!$AT$4:$BB$4,0))</f>
        <v>Riverside_Solar</v>
      </c>
      <c r="F46" cm="1">
        <f t="array" ref="F46">INDEX(Substation_Info!$AT$5:$BB$322,MATCH(1,($B46=Substation_Info!$B$5:$B$322)*($C46=Substation_Info!$C$5:$C$322),0),MATCH(F$4,Substation_Info!$AT$4:$BB$4,0))</f>
        <v>0</v>
      </c>
      <c r="G46" t="str" cm="1">
        <f t="array" ref="G46">INDEX(Substation_Info!$AT$5:$BB$322,MATCH(1,($B46=Substation_Info!$B$5:$B$322)*($C46=Substation_Info!$C$5:$C$322),0),MATCH(G$4,Substation_Info!$AT$4:$BB$4,0))</f>
        <v>Riverside_Palm_Springs_Wind</v>
      </c>
      <c r="H46" cm="1">
        <f t="array" ref="H46">INDEX(Substation_Info!$AT$5:$BB$322,MATCH(1,($B46=Substation_Info!$B$5:$B$322)*($C46=Substation_Info!$C$5:$C$322),0),MATCH(H$4,Substation_Info!$AT$4:$BB$4,0))</f>
        <v>0</v>
      </c>
      <c r="I46" cm="1">
        <f t="array" ref="I46">INDEX(Substation_Info!$AT$5:$BB$322,MATCH(1,($B46=Substation_Info!$B$5:$B$322)*($C46=Substation_Info!$C$5:$C$322),0),MATCH(I$4,Substation_Info!$AT$4:$BB$4,0))</f>
        <v>0</v>
      </c>
      <c r="J46" cm="1">
        <f t="array" ref="J46">INDEX(Substation_Info!$AT$5:$BB$322,MATCH(1,($B46=Substation_Info!$B$5:$B$322)*($C46=Substation_Info!$C$5:$C$322),0),MATCH(J$4,Substation_Info!$AT$4:$BB$4,0))</f>
        <v>0</v>
      </c>
      <c r="L46">
        <f>SUMIFS(Grid_GenerationQueue!T$5:T$550,Grid_GenerationQueue!$AJ$5:$AJ$550,$B46,Grid_GenerationQueue!$AK$5:$AK$550,$C46)+SUMIFS(Grid_GenerationQueue!T$5:T$550,Grid_GenerationQueue!$AM$5:$AM$550,$B46,Grid_GenerationQueue!$AN$5:$AN$550,$C46)</f>
        <v>1390.2</v>
      </c>
      <c r="M46">
        <f>SUMIFS(Grid_GenerationQueue!U$5:U$550,Grid_GenerationQueue!$AJ$5:$AJ$550,$B46,Grid_GenerationQueue!$AK$5:$AK$550,$C46)+SUMIFS(Grid_GenerationQueue!U$5:U$550,Grid_GenerationQueue!$AM$5:$AM$550,$B46,Grid_GenerationQueue!$AN$5:$AN$550,$C46)</f>
        <v>0</v>
      </c>
      <c r="N46">
        <f>SUMIFS(Grid_GenerationQueue!V$5:V$550,Grid_GenerationQueue!$AJ$5:$AJ$550,$B46,Grid_GenerationQueue!$AK$5:$AK$550,$C46)+SUMIFS(Grid_GenerationQueue!V$5:V$550,Grid_GenerationQueue!$AM$5:$AM$550,$B46,Grid_GenerationQueue!$AN$5:$AN$550,$C46)</f>
        <v>0</v>
      </c>
      <c r="O46">
        <f>SUMIFS(Grid_GenerationQueue!W$5:W$550,Grid_GenerationQueue!$AJ$5:$AJ$550,$B46,Grid_GenerationQueue!$AK$5:$AK$550,$C46)+SUMIFS(Grid_GenerationQueue!W$5:W$550,Grid_GenerationQueue!$AM$5:$AM$550,$B46,Grid_GenerationQueue!$AN$5:$AN$550,$C46)</f>
        <v>0</v>
      </c>
      <c r="P46">
        <f>SUMIFS(Grid_GenerationQueue!X$5:X$550,Grid_GenerationQueue!$AJ$5:$AJ$550,$B46,Grid_GenerationQueue!$AK$5:$AK$550,$C46)+SUMIFS(Grid_GenerationQueue!X$5:X$550,Grid_GenerationQueue!$AM$5:$AM$550,$B46,Grid_GenerationQueue!$AN$5:$AN$550,$C46)</f>
        <v>0</v>
      </c>
      <c r="Q46">
        <f>SUMIFS(Grid_GenerationQueue!Y$5:Y$550,Grid_GenerationQueue!$AJ$5:$AJ$550,$B46,Grid_GenerationQueue!$AK$5:$AK$550,$C46)+SUMIFS(Grid_GenerationQueue!Y$5:Y$550,Grid_GenerationQueue!$AM$5:$AM$550,$B46,Grid_GenerationQueue!$AN$5:$AN$550,$C46)</f>
        <v>0</v>
      </c>
      <c r="R46">
        <f>SUMIFS(Grid_GenerationQueue!Z$5:Z$550,Grid_GenerationQueue!$AJ$5:$AJ$550,$B46,Grid_GenerationQueue!$AK$5:$AK$550,$C46)+SUMIFS(Grid_GenerationQueue!Z$5:Z$550,Grid_GenerationQueue!$AM$5:$AM$550,$B46,Grid_GenerationQueue!$AN$5:$AN$550,$C46)</f>
        <v>1485</v>
      </c>
      <c r="S46">
        <f>SUMIFS(Grid_GenerationQueue!AA$5:AA$550,Grid_GenerationQueue!$AJ$5:$AJ$550,$B46,Grid_GenerationQueue!$AK$5:$AK$550,$C46)+SUMIFS(Grid_GenerationQueue!AA$5:AA$550,Grid_GenerationQueue!$AM$5:$AM$550,$B46,Grid_GenerationQueue!$AN$5:$AN$550,$C46)</f>
        <v>485</v>
      </c>
      <c r="T46">
        <f>SUMIFS(Grid_GenerationQueue!AB$5:AB$550,Grid_GenerationQueue!$AJ$5:$AJ$550,$B46,Grid_GenerationQueue!$AK$5:$AK$550,$C46)+SUMIFS(Grid_GenerationQueue!AB$5:AB$550,Grid_GenerationQueue!$AM$5:$AM$550,$B46,Grid_GenerationQueue!$AN$5:$AN$550,$C46)</f>
        <v>1000</v>
      </c>
      <c r="U46">
        <f>SUMIFS(Grid_GenerationQueue!AC$5:AC$550,Grid_GenerationQueue!$AJ$5:$AJ$550,$B46,Grid_GenerationQueue!$AK$5:$AK$550,$C46)+SUMIFS(Grid_GenerationQueue!AC$5:AC$550,Grid_GenerationQueue!$AM$5:$AM$550,$B46,Grid_GenerationQueue!$AN$5:$AN$550,$C46)</f>
        <v>0</v>
      </c>
      <c r="V46">
        <f>SUMIFS(Grid_GenerationQueue!AD$5:AD$550,Grid_GenerationQueue!$AJ$5:$AJ$550,$B46,Grid_GenerationQueue!$AK$5:$AK$550,$C46)+SUMIFS(Grid_GenerationQueue!AD$5:AD$550,Grid_GenerationQueue!$AM$5:$AM$550,$B46,Grid_GenerationQueue!$AN$5:$AN$550,$C46)</f>
        <v>0</v>
      </c>
      <c r="X46">
        <f>SUMIFS(Grid_GenerationQueue!T$5:T$550,Grid_GenerationQueue!$AJ$5:$AJ$550,$B46,Grid_GenerationQueue!$AK$5:$AK$550,$C46,Grid_GenerationQueue!$AW$5:$AW$550,$Y$3)+SUMIFS(Grid_GenerationQueue!T$5:T$550,Grid_GenerationQueue!$AM$5:$AM$550,$B46,Grid_GenerationQueue!$AN$5:$AN$550,$C46,Grid_GenerationQueue!$AW$5:$AW$550,$Y$3)</f>
        <v>390.2</v>
      </c>
      <c r="Y46">
        <f>SUMIFS(Grid_GenerationQueue!U$5:U$550,Grid_GenerationQueue!$AJ$5:$AJ$550,$B46,Grid_GenerationQueue!$AK$5:$AK$550,$C46,Grid_GenerationQueue!$AW$5:$AW$550,$Y$3)+SUMIFS(Grid_GenerationQueue!U$5:U$550,Grid_GenerationQueue!$AM$5:$AM$550,$B46,Grid_GenerationQueue!$AN$5:$AN$550,$C46,Grid_GenerationQueue!$AW$5:$AW$550,$Y$3)</f>
        <v>0</v>
      </c>
      <c r="Z46">
        <f>SUMIFS(Grid_GenerationQueue!V$5:V$550,Grid_GenerationQueue!$AJ$5:$AJ$550,$B46,Grid_GenerationQueue!$AK$5:$AK$550,$C46,Grid_GenerationQueue!$AW$5:$AW$550,$Y$3)+SUMIFS(Grid_GenerationQueue!V$5:V$550,Grid_GenerationQueue!$AM$5:$AM$550,$B46,Grid_GenerationQueue!$AN$5:$AN$550,$C46,Grid_GenerationQueue!$AW$5:$AW$550,$Y$3)</f>
        <v>0</v>
      </c>
      <c r="AA46">
        <f>SUMIFS(Grid_GenerationQueue!W$5:W$550,Grid_GenerationQueue!$AJ$5:$AJ$550,$B46,Grid_GenerationQueue!$AK$5:$AK$550,$C46,Grid_GenerationQueue!$AW$5:$AW$550,$Y$3)+SUMIFS(Grid_GenerationQueue!W$5:W$550,Grid_GenerationQueue!$AM$5:$AM$550,$B46,Grid_GenerationQueue!$AN$5:$AN$550,$C46,Grid_GenerationQueue!$AW$5:$AW$550,$Y$3)</f>
        <v>0</v>
      </c>
      <c r="AB46">
        <f>SUMIFS(Grid_GenerationQueue!X$5:X$550,Grid_GenerationQueue!$AJ$5:$AJ$550,$B46,Grid_GenerationQueue!$AK$5:$AK$550,$C46,Grid_GenerationQueue!$AW$5:$AW$550,$Y$3)+SUMIFS(Grid_GenerationQueue!X$5:X$550,Grid_GenerationQueue!$AM$5:$AM$550,$B46,Grid_GenerationQueue!$AN$5:$AN$550,$C46,Grid_GenerationQueue!$AW$5:$AW$550,$Y$3)</f>
        <v>0</v>
      </c>
      <c r="AC46">
        <f>SUMIFS(Grid_GenerationQueue!Y$5:Y$550,Grid_GenerationQueue!$AJ$5:$AJ$550,$B46,Grid_GenerationQueue!$AK$5:$AK$550,$C46,Grid_GenerationQueue!$AW$5:$AW$550,$Y$3)+SUMIFS(Grid_GenerationQueue!Y$5:Y$550,Grid_GenerationQueue!$AM$5:$AM$550,$B46,Grid_GenerationQueue!$AN$5:$AN$550,$C46,Grid_GenerationQueue!$AW$5:$AW$550,$Y$3)</f>
        <v>0</v>
      </c>
      <c r="AD46">
        <f>SUMIFS(Grid_GenerationQueue!Z$5:Z$550,Grid_GenerationQueue!$AJ$5:$AJ$550,$B46,Grid_GenerationQueue!$AK$5:$AK$550,$C46,Grid_GenerationQueue!$AW$5:$AW$550,$Y$3)+SUMIFS(Grid_GenerationQueue!Z$5:Z$550,Grid_GenerationQueue!$AM$5:$AM$550,$B46,Grid_GenerationQueue!$AN$5:$AN$550,$C46,Grid_GenerationQueue!$AW$5:$AW$550,$Y$3)</f>
        <v>485</v>
      </c>
      <c r="AE46">
        <f>SUMIFS(Grid_GenerationQueue!AA$5:AA$550,Grid_GenerationQueue!$AJ$5:$AJ$550,$B46,Grid_GenerationQueue!$AK$5:$AK$550,$C46,Grid_GenerationQueue!$AW$5:$AW$550,$Y$3)+SUMIFS(Grid_GenerationQueue!AA$5:AA$550,Grid_GenerationQueue!$AM$5:$AM$550,$B46,Grid_GenerationQueue!$AN$5:$AN$550,$C46,Grid_GenerationQueue!$AW$5:$AW$550,$Y$3)</f>
        <v>485</v>
      </c>
      <c r="AF46">
        <f>SUMIFS(Grid_GenerationQueue!AB$5:AB$550,Grid_GenerationQueue!$AJ$5:$AJ$550,$B46,Grid_GenerationQueue!$AK$5:$AK$550,$C46,Grid_GenerationQueue!$AW$5:$AW$550,$Y$3)+SUMIFS(Grid_GenerationQueue!AB$5:AB$550,Grid_GenerationQueue!$AM$5:$AM$550,$B46,Grid_GenerationQueue!$AN$5:$AN$550,$C46,Grid_GenerationQueue!$AW$5:$AW$550,$Y$3)</f>
        <v>0</v>
      </c>
      <c r="AG46">
        <f>SUMIFS(Grid_GenerationQueue!AC$5:AC$550,Grid_GenerationQueue!$AJ$5:$AJ$550,$B46,Grid_GenerationQueue!$AK$5:$AK$550,$C46,Grid_GenerationQueue!$AW$5:$AW$550,$Y$3)+SUMIFS(Grid_GenerationQueue!AC$5:AC$550,Grid_GenerationQueue!$AM$5:$AM$550,$B46,Grid_GenerationQueue!$AN$5:$AN$550,$C46,Grid_GenerationQueue!$AW$5:$AW$550,$Y$3)</f>
        <v>0</v>
      </c>
      <c r="AH46">
        <f>SUMIFS(Grid_GenerationQueue!AD$5:AD$550,Grid_GenerationQueue!$AJ$5:$AJ$550,$B46,Grid_GenerationQueue!$AK$5:$AK$550,$C46,Grid_GenerationQueue!$AW$5:$AW$550,$Y$3)+SUMIFS(Grid_GenerationQueue!AD$5:AD$550,Grid_GenerationQueue!$AM$5:$AM$550,$B46,Grid_GenerationQueue!$AN$5:$AN$550,$C46,Grid_GenerationQueue!$AW$5:$AW$550,$Y$3)</f>
        <v>0</v>
      </c>
      <c r="AJ46">
        <f>X46+SUMIFS(Grid_GenerationQueue!T$5:T$550,Grid_GenerationQueue!$AJ$5:$AJ$550,$B46,Grid_GenerationQueue!$AK$5:$AK$550,$C46,Grid_GenerationQueue!$AW$5:$AW$550,"&lt;&gt;"&amp;$Y$3,Grid_GenerationQueue!$AU$5:$AU$550,$AK$3)+SUMIFS(Grid_GenerationQueue!T$5:T$550,Grid_GenerationQueue!$AM$5:$AM$550,$B46,Grid_GenerationQueue!$AN$5:$AN$550,$C46,Grid_GenerationQueue!$AW$5:$AW$550,"&lt;&gt;"&amp;$Y$3,Grid_GenerationQueue!$AU$5:$AU$550,$AK$3)</f>
        <v>390.2</v>
      </c>
      <c r="AK46">
        <f>Y46+SUMIFS(Grid_GenerationQueue!U$5:U$550,Grid_GenerationQueue!$AJ$5:$AJ$550,$B46,Grid_GenerationQueue!$AK$5:$AK$550,$C46,Grid_GenerationQueue!$AW$5:$AW$550,"&lt;&gt;"&amp;$Y$3,Grid_GenerationQueue!$AU$5:$AU$550,$AK$3)+SUMIFS(Grid_GenerationQueue!U$5:U$550,Grid_GenerationQueue!$AM$5:$AM$550,$B46,Grid_GenerationQueue!$AN$5:$AN$550,$C46,Grid_GenerationQueue!$AW$5:$AW$550,"&lt;&gt;"&amp;$Y$3,Grid_GenerationQueue!$AU$5:$AU$550,$AK$3)</f>
        <v>0</v>
      </c>
      <c r="AL46">
        <f>Z46+SUMIFS(Grid_GenerationQueue!V$5:V$550,Grid_GenerationQueue!$AJ$5:$AJ$550,$B46,Grid_GenerationQueue!$AK$5:$AK$550,$C46,Grid_GenerationQueue!$AW$5:$AW$550,"&lt;&gt;"&amp;$Y$3,Grid_GenerationQueue!$AU$5:$AU$550,$AK$3)+SUMIFS(Grid_GenerationQueue!V$5:V$550,Grid_GenerationQueue!$AM$5:$AM$550,$B46,Grid_GenerationQueue!$AN$5:$AN$550,$C46,Grid_GenerationQueue!$AW$5:$AW$550,"&lt;&gt;"&amp;$Y$3,Grid_GenerationQueue!$AU$5:$AU$550,$AK$3)</f>
        <v>0</v>
      </c>
      <c r="AM46">
        <f>AA46+SUMIFS(Grid_GenerationQueue!W$5:W$550,Grid_GenerationQueue!$AJ$5:$AJ$550,$B46,Grid_GenerationQueue!$AK$5:$AK$550,$C46,Grid_GenerationQueue!$AW$5:$AW$550,"&lt;&gt;"&amp;$Y$3,Grid_GenerationQueue!$AU$5:$AU$550,$AK$3)+SUMIFS(Grid_GenerationQueue!W$5:W$550,Grid_GenerationQueue!$AM$5:$AM$550,$B46,Grid_GenerationQueue!$AN$5:$AN$550,$C46,Grid_GenerationQueue!$AW$5:$AW$550,"&lt;&gt;"&amp;$Y$3,Grid_GenerationQueue!$AU$5:$AU$550,$AK$3)</f>
        <v>0</v>
      </c>
      <c r="AN46">
        <f>AB46+SUMIFS(Grid_GenerationQueue!X$5:X$550,Grid_GenerationQueue!$AJ$5:$AJ$550,$B46,Grid_GenerationQueue!$AK$5:$AK$550,$C46,Grid_GenerationQueue!$AW$5:$AW$550,"&lt;&gt;"&amp;$Y$3,Grid_GenerationQueue!$AU$5:$AU$550,$AK$3)+SUMIFS(Grid_GenerationQueue!X$5:X$550,Grid_GenerationQueue!$AM$5:$AM$550,$B46,Grid_GenerationQueue!$AN$5:$AN$550,$C46,Grid_GenerationQueue!$AW$5:$AW$550,"&lt;&gt;"&amp;$Y$3,Grid_GenerationQueue!$AU$5:$AU$550,$AK$3)</f>
        <v>0</v>
      </c>
      <c r="AO46">
        <f>AC46+SUMIFS(Grid_GenerationQueue!Y$5:Y$550,Grid_GenerationQueue!$AJ$5:$AJ$550,$B46,Grid_GenerationQueue!$AK$5:$AK$550,$C46,Grid_GenerationQueue!$AW$5:$AW$550,"&lt;&gt;"&amp;$Y$3,Grid_GenerationQueue!$AU$5:$AU$550,$AK$3)+SUMIFS(Grid_GenerationQueue!Y$5:Y$550,Grid_GenerationQueue!$AM$5:$AM$550,$B46,Grid_GenerationQueue!$AN$5:$AN$550,$C46,Grid_GenerationQueue!$AW$5:$AW$550,"&lt;&gt;"&amp;$Y$3,Grid_GenerationQueue!$AU$5:$AU$550,$AK$3)</f>
        <v>0</v>
      </c>
      <c r="AP46">
        <f>AD46+SUMIFS(Grid_GenerationQueue!Z$5:Z$550,Grid_GenerationQueue!$AJ$5:$AJ$550,$B46,Grid_GenerationQueue!$AK$5:$AK$550,$C46,Grid_GenerationQueue!$AW$5:$AW$550,"&lt;&gt;"&amp;$Y$3,Grid_GenerationQueue!$AU$5:$AU$550,$AK$3)+SUMIFS(Grid_GenerationQueue!Z$5:Z$550,Grid_GenerationQueue!$AM$5:$AM$550,$B46,Grid_GenerationQueue!$AN$5:$AN$550,$C46,Grid_GenerationQueue!$AW$5:$AW$550,"&lt;&gt;"&amp;$Y$3,Grid_GenerationQueue!$AU$5:$AU$550,$AK$3)</f>
        <v>485</v>
      </c>
      <c r="AQ46">
        <f>AE46+SUMIFS(Grid_GenerationQueue!AA$5:AA$550,Grid_GenerationQueue!$AJ$5:$AJ$550,$B46,Grid_GenerationQueue!$AK$5:$AK$550,$C46,Grid_GenerationQueue!$AW$5:$AW$550,"&lt;&gt;"&amp;$Y$3,Grid_GenerationQueue!$AU$5:$AU$550,$AK$3)+SUMIFS(Grid_GenerationQueue!AA$5:AA$550,Grid_GenerationQueue!$AM$5:$AM$550,$B46,Grid_GenerationQueue!$AN$5:$AN$550,$C46,Grid_GenerationQueue!$AW$5:$AW$550,"&lt;&gt;"&amp;$Y$3,Grid_GenerationQueue!$AU$5:$AU$550,$AK$3)</f>
        <v>485</v>
      </c>
      <c r="AR46">
        <f>AF46+SUMIFS(Grid_GenerationQueue!AB$5:AB$550,Grid_GenerationQueue!$AJ$5:$AJ$550,$B46,Grid_GenerationQueue!$AK$5:$AK$550,$C46,Grid_GenerationQueue!$AW$5:$AW$550,"&lt;&gt;"&amp;$Y$3,Grid_GenerationQueue!$AU$5:$AU$550,$AK$3)+SUMIFS(Grid_GenerationQueue!AB$5:AB$550,Grid_GenerationQueue!$AM$5:$AM$550,$B46,Grid_GenerationQueue!$AN$5:$AN$550,$C46,Grid_GenerationQueue!$AW$5:$AW$550,"&lt;&gt;"&amp;$Y$3,Grid_GenerationQueue!$AU$5:$AU$550,$AK$3)</f>
        <v>0</v>
      </c>
      <c r="AS46">
        <f>AG46+SUMIFS(Grid_GenerationQueue!AC$5:AC$550,Grid_GenerationQueue!$AJ$5:$AJ$550,$B46,Grid_GenerationQueue!$AK$5:$AK$550,$C46,Grid_GenerationQueue!$AW$5:$AW$550,"&lt;&gt;"&amp;$Y$3,Grid_GenerationQueue!$AU$5:$AU$550,$AK$3)+SUMIFS(Grid_GenerationQueue!AC$5:AC$550,Grid_GenerationQueue!$AM$5:$AM$550,$B46,Grid_GenerationQueue!$AN$5:$AN$550,$C46,Grid_GenerationQueue!$AW$5:$AW$550,"&lt;&gt;"&amp;$Y$3,Grid_GenerationQueue!$AU$5:$AU$550,$AK$3)</f>
        <v>0</v>
      </c>
      <c r="AT46">
        <f>AH46+SUMIFS(Grid_GenerationQueue!AD$5:AD$550,Grid_GenerationQueue!$AJ$5:$AJ$550,$B46,Grid_GenerationQueue!$AK$5:$AK$550,$C46,Grid_GenerationQueue!$AW$5:$AW$550,"&lt;&gt;"&amp;$Y$3,Grid_GenerationQueue!$AU$5:$AU$550,$AK$3)+SUMIFS(Grid_GenerationQueue!AD$5:AD$550,Grid_GenerationQueue!$AM$5:$AM$550,$B46,Grid_GenerationQueue!$AN$5:$AN$550,$C46,Grid_GenerationQueue!$AW$5:$AW$550,"&lt;&gt;"&amp;$Y$3,Grid_GenerationQueue!$AU$5:$AU$550,$AK$3)</f>
        <v>0</v>
      </c>
      <c r="AV46">
        <v>347.51</v>
      </c>
      <c r="AW46">
        <v>0</v>
      </c>
      <c r="AX46">
        <v>0</v>
      </c>
      <c r="AY46">
        <v>485</v>
      </c>
      <c r="AZ46">
        <v>0</v>
      </c>
      <c r="BB46">
        <f t="shared" si="33"/>
        <v>1042.69</v>
      </c>
      <c r="BC46">
        <f t="shared" si="34"/>
        <v>0</v>
      </c>
      <c r="BD46">
        <f t="shared" si="35"/>
        <v>0</v>
      </c>
      <c r="BE46">
        <f t="shared" si="36"/>
        <v>0</v>
      </c>
      <c r="BF46">
        <f t="shared" si="37"/>
        <v>0</v>
      </c>
      <c r="BG46">
        <f t="shared" si="38"/>
        <v>0</v>
      </c>
      <c r="BH46">
        <f t="shared" si="39"/>
        <v>1000</v>
      </c>
      <c r="BI46">
        <f t="shared" si="40"/>
        <v>0</v>
      </c>
      <c r="BJ46">
        <f t="shared" si="41"/>
        <v>1000</v>
      </c>
      <c r="BK46">
        <f t="shared" si="42"/>
        <v>0</v>
      </c>
      <c r="BL46">
        <f t="shared" si="43"/>
        <v>0</v>
      </c>
      <c r="BN46">
        <f t="shared" si="44"/>
        <v>42.69</v>
      </c>
      <c r="BO46">
        <f t="shared" si="45"/>
        <v>0</v>
      </c>
      <c r="BP46">
        <f t="shared" si="46"/>
        <v>0</v>
      </c>
      <c r="BQ46">
        <f t="shared" si="47"/>
        <v>0</v>
      </c>
      <c r="BR46">
        <f t="shared" si="48"/>
        <v>0</v>
      </c>
      <c r="BS46">
        <f t="shared" si="49"/>
        <v>0</v>
      </c>
      <c r="BT46">
        <f t="shared" si="50"/>
        <v>0</v>
      </c>
      <c r="BU46">
        <f t="shared" si="51"/>
        <v>0</v>
      </c>
      <c r="BV46">
        <f t="shared" si="52"/>
        <v>0</v>
      </c>
      <c r="BW46">
        <f t="shared" si="53"/>
        <v>0</v>
      </c>
      <c r="BX46">
        <f t="shared" si="54"/>
        <v>0</v>
      </c>
      <c r="BZ46">
        <f t="shared" si="55"/>
        <v>42.69</v>
      </c>
      <c r="CA46">
        <f t="shared" si="56"/>
        <v>0</v>
      </c>
      <c r="CB46">
        <f t="shared" si="57"/>
        <v>0</v>
      </c>
      <c r="CC46">
        <f t="shared" si="58"/>
        <v>0</v>
      </c>
      <c r="CD46">
        <f t="shared" si="59"/>
        <v>0</v>
      </c>
      <c r="CE46">
        <f t="shared" si="60"/>
        <v>0</v>
      </c>
      <c r="CF46">
        <f t="shared" si="61"/>
        <v>0</v>
      </c>
      <c r="CG46">
        <f t="shared" si="62"/>
        <v>0</v>
      </c>
      <c r="CH46">
        <f t="shared" si="63"/>
        <v>0</v>
      </c>
      <c r="CI46">
        <f t="shared" si="64"/>
        <v>0</v>
      </c>
      <c r="CJ46">
        <f t="shared" si="65"/>
        <v>0</v>
      </c>
    </row>
    <row r="47" spans="1:88" x14ac:dyDescent="0.35">
      <c r="A47" t="str">
        <f>Substation_Info!A47</f>
        <v>SCE Eastern Study Area</v>
      </c>
      <c r="B47" t="str">
        <f>Substation_Info!B47</f>
        <v>Colorado River</v>
      </c>
      <c r="C47">
        <f>Substation_Info!C47</f>
        <v>230</v>
      </c>
      <c r="D47" t="str" cm="1">
        <f t="array" ref="D47">INDEX(Substation_Info!$AT$5:$BB$322,MATCH(1,($B47=Substation_Info!$B$5:$B$322)*($C47=Substation_Info!$C$5:$C$322),0),MATCH(D$4,Substation_Info!$AT$4:$BB$4,0))</f>
        <v>Riverside_Li_Battery</v>
      </c>
      <c r="E47" t="str" cm="1">
        <f t="array" ref="E47">INDEX(Substation_Info!$AT$5:$BB$322,MATCH(1,($B47=Substation_Info!$B$5:$B$322)*($C47=Substation_Info!$C$5:$C$322),0),MATCH(E$4,Substation_Info!$AT$4:$BB$4,0))</f>
        <v>Riverside_Solar</v>
      </c>
      <c r="F47" t="str" cm="1">
        <f t="array" ref="F47">INDEX(Substation_Info!$AT$5:$BB$322,MATCH(1,($B47=Substation_Info!$B$5:$B$322)*($C47=Substation_Info!$C$5:$C$322),0),MATCH(F$4,Substation_Info!$AT$4:$BB$4,0))</f>
        <v>Riverside_Palm_Springs_Geothermal</v>
      </c>
      <c r="G47" t="str" cm="1">
        <f t="array" ref="G47">INDEX(Substation_Info!$AT$5:$BB$322,MATCH(1,($B47=Substation_Info!$B$5:$B$322)*($C47=Substation_Info!$C$5:$C$322),0),MATCH(G$4,Substation_Info!$AT$4:$BB$4,0))</f>
        <v>Riverside_Palm_Springs_Wind</v>
      </c>
      <c r="H47" cm="1">
        <f t="array" ref="H47">INDEX(Substation_Info!$AT$5:$BB$322,MATCH(1,($B47=Substation_Info!$B$5:$B$322)*($C47=Substation_Info!$C$5:$C$322),0),MATCH(H$4,Substation_Info!$AT$4:$BB$4,0))</f>
        <v>0</v>
      </c>
      <c r="I47" cm="1">
        <f t="array" ref="I47">INDEX(Substation_Info!$AT$5:$BB$322,MATCH(1,($B47=Substation_Info!$B$5:$B$322)*($C47=Substation_Info!$C$5:$C$322),0),MATCH(I$4,Substation_Info!$AT$4:$BB$4,0))</f>
        <v>0</v>
      </c>
      <c r="J47" cm="1">
        <f t="array" ref="J47">INDEX(Substation_Info!$AT$5:$BB$322,MATCH(1,($B47=Substation_Info!$B$5:$B$322)*($C47=Substation_Info!$C$5:$C$322),0),MATCH(J$4,Substation_Info!$AT$4:$BB$4,0))</f>
        <v>0</v>
      </c>
      <c r="L47">
        <f>SUMIFS(Grid_GenerationQueue!T$5:T$550,Grid_GenerationQueue!$AJ$5:$AJ$550,$B47,Grid_GenerationQueue!$AK$5:$AK$550,$C47)+SUMIFS(Grid_GenerationQueue!T$5:T$550,Grid_GenerationQueue!$AM$5:$AM$550,$B47,Grid_GenerationQueue!$AN$5:$AN$550,$C47)</f>
        <v>2434.6</v>
      </c>
      <c r="M47">
        <f>SUMIFS(Grid_GenerationQueue!U$5:U$550,Grid_GenerationQueue!$AJ$5:$AJ$550,$B47,Grid_GenerationQueue!$AK$5:$AK$550,$C47)+SUMIFS(Grid_GenerationQueue!U$5:U$550,Grid_GenerationQueue!$AM$5:$AM$550,$B47,Grid_GenerationQueue!$AN$5:$AN$550,$C47)</f>
        <v>0</v>
      </c>
      <c r="N47">
        <f>SUMIFS(Grid_GenerationQueue!V$5:V$550,Grid_GenerationQueue!$AJ$5:$AJ$550,$B47,Grid_GenerationQueue!$AK$5:$AK$550,$C47)+SUMIFS(Grid_GenerationQueue!V$5:V$550,Grid_GenerationQueue!$AM$5:$AM$550,$B47,Grid_GenerationQueue!$AN$5:$AN$550,$C47)</f>
        <v>0</v>
      </c>
      <c r="O47">
        <f>SUMIFS(Grid_GenerationQueue!W$5:W$550,Grid_GenerationQueue!$AJ$5:$AJ$550,$B47,Grid_GenerationQueue!$AK$5:$AK$550,$C47)+SUMIFS(Grid_GenerationQueue!W$5:W$550,Grid_GenerationQueue!$AM$5:$AM$550,$B47,Grid_GenerationQueue!$AN$5:$AN$550,$C47)</f>
        <v>0</v>
      </c>
      <c r="P47">
        <f>SUMIFS(Grid_GenerationQueue!X$5:X$550,Grid_GenerationQueue!$AJ$5:$AJ$550,$B47,Grid_GenerationQueue!$AK$5:$AK$550,$C47)+SUMIFS(Grid_GenerationQueue!X$5:X$550,Grid_GenerationQueue!$AM$5:$AM$550,$B47,Grid_GenerationQueue!$AN$5:$AN$550,$C47)</f>
        <v>0</v>
      </c>
      <c r="Q47">
        <f>SUMIFS(Grid_GenerationQueue!Y$5:Y$550,Grid_GenerationQueue!$AJ$5:$AJ$550,$B47,Grid_GenerationQueue!$AK$5:$AK$550,$C47)+SUMIFS(Grid_GenerationQueue!Y$5:Y$550,Grid_GenerationQueue!$AM$5:$AM$550,$B47,Grid_GenerationQueue!$AN$5:$AN$550,$C47)</f>
        <v>0</v>
      </c>
      <c r="R47">
        <f>SUMIFS(Grid_GenerationQueue!Z$5:Z$550,Grid_GenerationQueue!$AJ$5:$AJ$550,$B47,Grid_GenerationQueue!$AK$5:$AK$550,$C47)+SUMIFS(Grid_GenerationQueue!Z$5:Z$550,Grid_GenerationQueue!$AM$5:$AM$550,$B47,Grid_GenerationQueue!$AN$5:$AN$550,$C47)</f>
        <v>3054</v>
      </c>
      <c r="S47">
        <f>SUMIFS(Grid_GenerationQueue!AA$5:AA$550,Grid_GenerationQueue!$AJ$5:$AJ$550,$B47,Grid_GenerationQueue!$AK$5:$AK$550,$C47)+SUMIFS(Grid_GenerationQueue!AA$5:AA$550,Grid_GenerationQueue!$AM$5:$AM$550,$B47,Grid_GenerationQueue!$AN$5:$AN$550,$C47)</f>
        <v>924</v>
      </c>
      <c r="T47">
        <f>SUMIFS(Grid_GenerationQueue!AB$5:AB$550,Grid_GenerationQueue!$AJ$5:$AJ$550,$B47,Grid_GenerationQueue!$AK$5:$AK$550,$C47)+SUMIFS(Grid_GenerationQueue!AB$5:AB$550,Grid_GenerationQueue!$AM$5:$AM$550,$B47,Grid_GenerationQueue!$AN$5:$AN$550,$C47)</f>
        <v>2130</v>
      </c>
      <c r="U47">
        <f>SUMIFS(Grid_GenerationQueue!AC$5:AC$550,Grid_GenerationQueue!$AJ$5:$AJ$550,$B47,Grid_GenerationQueue!$AK$5:$AK$550,$C47)+SUMIFS(Grid_GenerationQueue!AC$5:AC$550,Grid_GenerationQueue!$AM$5:$AM$550,$B47,Grid_GenerationQueue!$AN$5:$AN$550,$C47)</f>
        <v>0</v>
      </c>
      <c r="V47">
        <f>SUMIFS(Grid_GenerationQueue!AD$5:AD$550,Grid_GenerationQueue!$AJ$5:$AJ$550,$B47,Grid_GenerationQueue!$AK$5:$AK$550,$C47)+SUMIFS(Grid_GenerationQueue!AD$5:AD$550,Grid_GenerationQueue!$AM$5:$AM$550,$B47,Grid_GenerationQueue!$AN$5:$AN$550,$C47)</f>
        <v>0</v>
      </c>
      <c r="X47">
        <f>SUMIFS(Grid_GenerationQueue!T$5:T$550,Grid_GenerationQueue!$AJ$5:$AJ$550,$B47,Grid_GenerationQueue!$AK$5:$AK$550,$C47,Grid_GenerationQueue!$AW$5:$AW$550,$Y$3)+SUMIFS(Grid_GenerationQueue!T$5:T$550,Grid_GenerationQueue!$AM$5:$AM$550,$B47,Grid_GenerationQueue!$AN$5:$AN$550,$C47,Grid_GenerationQueue!$AW$5:$AW$550,$Y$3)</f>
        <v>854.6</v>
      </c>
      <c r="Y47">
        <f>SUMIFS(Grid_GenerationQueue!U$5:U$550,Grid_GenerationQueue!$AJ$5:$AJ$550,$B47,Grid_GenerationQueue!$AK$5:$AK$550,$C47,Grid_GenerationQueue!$AW$5:$AW$550,$Y$3)+SUMIFS(Grid_GenerationQueue!U$5:U$550,Grid_GenerationQueue!$AM$5:$AM$550,$B47,Grid_GenerationQueue!$AN$5:$AN$550,$C47,Grid_GenerationQueue!$AW$5:$AW$550,$Y$3)</f>
        <v>0</v>
      </c>
      <c r="Z47">
        <f>SUMIFS(Grid_GenerationQueue!V$5:V$550,Grid_GenerationQueue!$AJ$5:$AJ$550,$B47,Grid_GenerationQueue!$AK$5:$AK$550,$C47,Grid_GenerationQueue!$AW$5:$AW$550,$Y$3)+SUMIFS(Grid_GenerationQueue!V$5:V$550,Grid_GenerationQueue!$AM$5:$AM$550,$B47,Grid_GenerationQueue!$AN$5:$AN$550,$C47,Grid_GenerationQueue!$AW$5:$AW$550,$Y$3)</f>
        <v>0</v>
      </c>
      <c r="AA47">
        <f>SUMIFS(Grid_GenerationQueue!W$5:W$550,Grid_GenerationQueue!$AJ$5:$AJ$550,$B47,Grid_GenerationQueue!$AK$5:$AK$550,$C47,Grid_GenerationQueue!$AW$5:$AW$550,$Y$3)+SUMIFS(Grid_GenerationQueue!W$5:W$550,Grid_GenerationQueue!$AM$5:$AM$550,$B47,Grid_GenerationQueue!$AN$5:$AN$550,$C47,Grid_GenerationQueue!$AW$5:$AW$550,$Y$3)</f>
        <v>0</v>
      </c>
      <c r="AB47">
        <f>SUMIFS(Grid_GenerationQueue!X$5:X$550,Grid_GenerationQueue!$AJ$5:$AJ$550,$B47,Grid_GenerationQueue!$AK$5:$AK$550,$C47,Grid_GenerationQueue!$AW$5:$AW$550,$Y$3)+SUMIFS(Grid_GenerationQueue!X$5:X$550,Grid_GenerationQueue!$AM$5:$AM$550,$B47,Grid_GenerationQueue!$AN$5:$AN$550,$C47,Grid_GenerationQueue!$AW$5:$AW$550,$Y$3)</f>
        <v>0</v>
      </c>
      <c r="AC47">
        <f>SUMIFS(Grid_GenerationQueue!Y$5:Y$550,Grid_GenerationQueue!$AJ$5:$AJ$550,$B47,Grid_GenerationQueue!$AK$5:$AK$550,$C47,Grid_GenerationQueue!$AW$5:$AW$550,$Y$3)+SUMIFS(Grid_GenerationQueue!Y$5:Y$550,Grid_GenerationQueue!$AM$5:$AM$550,$B47,Grid_GenerationQueue!$AN$5:$AN$550,$C47,Grid_GenerationQueue!$AW$5:$AW$550,$Y$3)</f>
        <v>0</v>
      </c>
      <c r="AD47">
        <f>SUMIFS(Grid_GenerationQueue!Z$5:Z$550,Grid_GenerationQueue!$AJ$5:$AJ$550,$B47,Grid_GenerationQueue!$AK$5:$AK$550,$C47,Grid_GenerationQueue!$AW$5:$AW$550,$Y$3)+SUMIFS(Grid_GenerationQueue!Z$5:Z$550,Grid_GenerationQueue!$AM$5:$AM$550,$B47,Grid_GenerationQueue!$AN$5:$AN$550,$C47,Grid_GenerationQueue!$AW$5:$AW$550,$Y$3)</f>
        <v>1274</v>
      </c>
      <c r="AE47">
        <f>SUMIFS(Grid_GenerationQueue!AA$5:AA$550,Grid_GenerationQueue!$AJ$5:$AJ$550,$B47,Grid_GenerationQueue!$AK$5:$AK$550,$C47,Grid_GenerationQueue!$AW$5:$AW$550,$Y$3)+SUMIFS(Grid_GenerationQueue!AA$5:AA$550,Grid_GenerationQueue!$AM$5:$AM$550,$B47,Grid_GenerationQueue!$AN$5:$AN$550,$C47,Grid_GenerationQueue!$AW$5:$AW$550,$Y$3)</f>
        <v>924</v>
      </c>
      <c r="AF47">
        <f>SUMIFS(Grid_GenerationQueue!AB$5:AB$550,Grid_GenerationQueue!$AJ$5:$AJ$550,$B47,Grid_GenerationQueue!$AK$5:$AK$550,$C47,Grid_GenerationQueue!$AW$5:$AW$550,$Y$3)+SUMIFS(Grid_GenerationQueue!AB$5:AB$550,Grid_GenerationQueue!$AM$5:$AM$550,$B47,Grid_GenerationQueue!$AN$5:$AN$550,$C47,Grid_GenerationQueue!$AW$5:$AW$550,$Y$3)</f>
        <v>350</v>
      </c>
      <c r="AG47">
        <f>SUMIFS(Grid_GenerationQueue!AC$5:AC$550,Grid_GenerationQueue!$AJ$5:$AJ$550,$B47,Grid_GenerationQueue!$AK$5:$AK$550,$C47,Grid_GenerationQueue!$AW$5:$AW$550,$Y$3)+SUMIFS(Grid_GenerationQueue!AC$5:AC$550,Grid_GenerationQueue!$AM$5:$AM$550,$B47,Grid_GenerationQueue!$AN$5:$AN$550,$C47,Grid_GenerationQueue!$AW$5:$AW$550,$Y$3)</f>
        <v>0</v>
      </c>
      <c r="AH47">
        <f>SUMIFS(Grid_GenerationQueue!AD$5:AD$550,Grid_GenerationQueue!$AJ$5:$AJ$550,$B47,Grid_GenerationQueue!$AK$5:$AK$550,$C47,Grid_GenerationQueue!$AW$5:$AW$550,$Y$3)+SUMIFS(Grid_GenerationQueue!AD$5:AD$550,Grid_GenerationQueue!$AM$5:$AM$550,$B47,Grid_GenerationQueue!$AN$5:$AN$550,$C47,Grid_GenerationQueue!$AW$5:$AW$550,$Y$3)</f>
        <v>0</v>
      </c>
      <c r="AJ47">
        <f>X47+SUMIFS(Grid_GenerationQueue!T$5:T$550,Grid_GenerationQueue!$AJ$5:$AJ$550,$B47,Grid_GenerationQueue!$AK$5:$AK$550,$C47,Grid_GenerationQueue!$AW$5:$AW$550,"&lt;&gt;"&amp;$Y$3,Grid_GenerationQueue!$AU$5:$AU$550,$AK$3)+SUMIFS(Grid_GenerationQueue!T$5:T$550,Grid_GenerationQueue!$AM$5:$AM$550,$B47,Grid_GenerationQueue!$AN$5:$AN$550,$C47,Grid_GenerationQueue!$AW$5:$AW$550,"&lt;&gt;"&amp;$Y$3,Grid_GenerationQueue!$AU$5:$AU$550,$AK$3)</f>
        <v>1804.6</v>
      </c>
      <c r="AK47">
        <f>Y47+SUMIFS(Grid_GenerationQueue!U$5:U$550,Grid_GenerationQueue!$AJ$5:$AJ$550,$B47,Grid_GenerationQueue!$AK$5:$AK$550,$C47,Grid_GenerationQueue!$AW$5:$AW$550,"&lt;&gt;"&amp;$Y$3,Grid_GenerationQueue!$AU$5:$AU$550,$AK$3)+SUMIFS(Grid_GenerationQueue!U$5:U$550,Grid_GenerationQueue!$AM$5:$AM$550,$B47,Grid_GenerationQueue!$AN$5:$AN$550,$C47,Grid_GenerationQueue!$AW$5:$AW$550,"&lt;&gt;"&amp;$Y$3,Grid_GenerationQueue!$AU$5:$AU$550,$AK$3)</f>
        <v>0</v>
      </c>
      <c r="AL47">
        <f>Z47+SUMIFS(Grid_GenerationQueue!V$5:V$550,Grid_GenerationQueue!$AJ$5:$AJ$550,$B47,Grid_GenerationQueue!$AK$5:$AK$550,$C47,Grid_GenerationQueue!$AW$5:$AW$550,"&lt;&gt;"&amp;$Y$3,Grid_GenerationQueue!$AU$5:$AU$550,$AK$3)+SUMIFS(Grid_GenerationQueue!V$5:V$550,Grid_GenerationQueue!$AM$5:$AM$550,$B47,Grid_GenerationQueue!$AN$5:$AN$550,$C47,Grid_GenerationQueue!$AW$5:$AW$550,"&lt;&gt;"&amp;$Y$3,Grid_GenerationQueue!$AU$5:$AU$550,$AK$3)</f>
        <v>0</v>
      </c>
      <c r="AM47">
        <f>AA47+SUMIFS(Grid_GenerationQueue!W$5:W$550,Grid_GenerationQueue!$AJ$5:$AJ$550,$B47,Grid_GenerationQueue!$AK$5:$AK$550,$C47,Grid_GenerationQueue!$AW$5:$AW$550,"&lt;&gt;"&amp;$Y$3,Grid_GenerationQueue!$AU$5:$AU$550,$AK$3)+SUMIFS(Grid_GenerationQueue!W$5:W$550,Grid_GenerationQueue!$AM$5:$AM$550,$B47,Grid_GenerationQueue!$AN$5:$AN$550,$C47,Grid_GenerationQueue!$AW$5:$AW$550,"&lt;&gt;"&amp;$Y$3,Grid_GenerationQueue!$AU$5:$AU$550,$AK$3)</f>
        <v>0</v>
      </c>
      <c r="AN47">
        <f>AB47+SUMIFS(Grid_GenerationQueue!X$5:X$550,Grid_GenerationQueue!$AJ$5:$AJ$550,$B47,Grid_GenerationQueue!$AK$5:$AK$550,$C47,Grid_GenerationQueue!$AW$5:$AW$550,"&lt;&gt;"&amp;$Y$3,Grid_GenerationQueue!$AU$5:$AU$550,$AK$3)+SUMIFS(Grid_GenerationQueue!X$5:X$550,Grid_GenerationQueue!$AM$5:$AM$550,$B47,Grid_GenerationQueue!$AN$5:$AN$550,$C47,Grid_GenerationQueue!$AW$5:$AW$550,"&lt;&gt;"&amp;$Y$3,Grid_GenerationQueue!$AU$5:$AU$550,$AK$3)</f>
        <v>0</v>
      </c>
      <c r="AO47">
        <f>AC47+SUMIFS(Grid_GenerationQueue!Y$5:Y$550,Grid_GenerationQueue!$AJ$5:$AJ$550,$B47,Grid_GenerationQueue!$AK$5:$AK$550,$C47,Grid_GenerationQueue!$AW$5:$AW$550,"&lt;&gt;"&amp;$Y$3,Grid_GenerationQueue!$AU$5:$AU$550,$AK$3)+SUMIFS(Grid_GenerationQueue!Y$5:Y$550,Grid_GenerationQueue!$AM$5:$AM$550,$B47,Grid_GenerationQueue!$AN$5:$AN$550,$C47,Grid_GenerationQueue!$AW$5:$AW$550,"&lt;&gt;"&amp;$Y$3,Grid_GenerationQueue!$AU$5:$AU$550,$AK$3)</f>
        <v>0</v>
      </c>
      <c r="AP47">
        <f>AD47+SUMIFS(Grid_GenerationQueue!Z$5:Z$550,Grid_GenerationQueue!$AJ$5:$AJ$550,$B47,Grid_GenerationQueue!$AK$5:$AK$550,$C47,Grid_GenerationQueue!$AW$5:$AW$550,"&lt;&gt;"&amp;$Y$3,Grid_GenerationQueue!$AU$5:$AU$550,$AK$3)+SUMIFS(Grid_GenerationQueue!Z$5:Z$550,Grid_GenerationQueue!$AM$5:$AM$550,$B47,Grid_GenerationQueue!$AN$5:$AN$550,$C47,Grid_GenerationQueue!$AW$5:$AW$550,"&lt;&gt;"&amp;$Y$3,Grid_GenerationQueue!$AU$5:$AU$550,$AK$3)</f>
        <v>2424</v>
      </c>
      <c r="AQ47">
        <f>AE47+SUMIFS(Grid_GenerationQueue!AA$5:AA$550,Grid_GenerationQueue!$AJ$5:$AJ$550,$B47,Grid_GenerationQueue!$AK$5:$AK$550,$C47,Grid_GenerationQueue!$AW$5:$AW$550,"&lt;&gt;"&amp;$Y$3,Grid_GenerationQueue!$AU$5:$AU$550,$AK$3)+SUMIFS(Grid_GenerationQueue!AA$5:AA$550,Grid_GenerationQueue!$AM$5:$AM$550,$B47,Grid_GenerationQueue!$AN$5:$AN$550,$C47,Grid_GenerationQueue!$AW$5:$AW$550,"&lt;&gt;"&amp;$Y$3,Grid_GenerationQueue!$AU$5:$AU$550,$AK$3)</f>
        <v>924</v>
      </c>
      <c r="AR47">
        <f>AF47+SUMIFS(Grid_GenerationQueue!AB$5:AB$550,Grid_GenerationQueue!$AJ$5:$AJ$550,$B47,Grid_GenerationQueue!$AK$5:$AK$550,$C47,Grid_GenerationQueue!$AW$5:$AW$550,"&lt;&gt;"&amp;$Y$3,Grid_GenerationQueue!$AU$5:$AU$550,$AK$3)+SUMIFS(Grid_GenerationQueue!AB$5:AB$550,Grid_GenerationQueue!$AM$5:$AM$550,$B47,Grid_GenerationQueue!$AN$5:$AN$550,$C47,Grid_GenerationQueue!$AW$5:$AW$550,"&lt;&gt;"&amp;$Y$3,Grid_GenerationQueue!$AU$5:$AU$550,$AK$3)</f>
        <v>1500</v>
      </c>
      <c r="AS47">
        <f>AG47+SUMIFS(Grid_GenerationQueue!AC$5:AC$550,Grid_GenerationQueue!$AJ$5:$AJ$550,$B47,Grid_GenerationQueue!$AK$5:$AK$550,$C47,Grid_GenerationQueue!$AW$5:$AW$550,"&lt;&gt;"&amp;$Y$3,Grid_GenerationQueue!$AU$5:$AU$550,$AK$3)+SUMIFS(Grid_GenerationQueue!AC$5:AC$550,Grid_GenerationQueue!$AM$5:$AM$550,$B47,Grid_GenerationQueue!$AN$5:$AN$550,$C47,Grid_GenerationQueue!$AW$5:$AW$550,"&lt;&gt;"&amp;$Y$3,Grid_GenerationQueue!$AU$5:$AU$550,$AK$3)</f>
        <v>0</v>
      </c>
      <c r="AT47">
        <f>AH47+SUMIFS(Grid_GenerationQueue!AD$5:AD$550,Grid_GenerationQueue!$AJ$5:$AJ$550,$B47,Grid_GenerationQueue!$AK$5:$AK$550,$C47,Grid_GenerationQueue!$AW$5:$AW$550,"&lt;&gt;"&amp;$Y$3,Grid_GenerationQueue!$AU$5:$AU$550,$AK$3)+SUMIFS(Grid_GenerationQueue!AD$5:AD$550,Grid_GenerationQueue!$AM$5:$AM$550,$B47,Grid_GenerationQueue!$AN$5:$AN$550,$C47,Grid_GenerationQueue!$AW$5:$AW$550,"&lt;&gt;"&amp;$Y$3,Grid_GenerationQueue!$AU$5:$AU$550,$AK$3)</f>
        <v>0</v>
      </c>
      <c r="AV47">
        <v>296</v>
      </c>
      <c r="AW47">
        <v>0</v>
      </c>
      <c r="AX47">
        <v>0</v>
      </c>
      <c r="AY47">
        <v>310.54000000000002</v>
      </c>
      <c r="AZ47">
        <v>89.16</v>
      </c>
      <c r="BB47">
        <f t="shared" si="33"/>
        <v>2138.6</v>
      </c>
      <c r="BC47">
        <f t="shared" si="34"/>
        <v>0</v>
      </c>
      <c r="BD47">
        <f t="shared" si="35"/>
        <v>0</v>
      </c>
      <c r="BE47">
        <f t="shared" si="36"/>
        <v>0</v>
      </c>
      <c r="BF47">
        <f t="shared" si="37"/>
        <v>0</v>
      </c>
      <c r="BG47">
        <f t="shared" si="38"/>
        <v>0</v>
      </c>
      <c r="BH47">
        <f t="shared" si="39"/>
        <v>2654.3</v>
      </c>
      <c r="BI47">
        <f t="shared" si="40"/>
        <v>613.46</v>
      </c>
      <c r="BJ47">
        <f t="shared" si="41"/>
        <v>2040.84</v>
      </c>
      <c r="BK47">
        <f t="shared" si="42"/>
        <v>0</v>
      </c>
      <c r="BL47">
        <f t="shared" si="43"/>
        <v>0</v>
      </c>
      <c r="BN47">
        <f t="shared" si="44"/>
        <v>558.6</v>
      </c>
      <c r="BO47">
        <f t="shared" si="45"/>
        <v>0</v>
      </c>
      <c r="BP47">
        <f t="shared" si="46"/>
        <v>0</v>
      </c>
      <c r="BQ47">
        <f t="shared" si="47"/>
        <v>0</v>
      </c>
      <c r="BR47">
        <f t="shared" si="48"/>
        <v>0</v>
      </c>
      <c r="BS47">
        <f t="shared" si="49"/>
        <v>0</v>
      </c>
      <c r="BT47">
        <f t="shared" si="50"/>
        <v>874.30000000000007</v>
      </c>
      <c r="BU47">
        <f t="shared" si="51"/>
        <v>613.46</v>
      </c>
      <c r="BV47">
        <f t="shared" si="52"/>
        <v>260.84000000000003</v>
      </c>
      <c r="BW47">
        <f t="shared" si="53"/>
        <v>0</v>
      </c>
      <c r="BX47">
        <f t="shared" si="54"/>
        <v>0</v>
      </c>
      <c r="BZ47">
        <f t="shared" si="55"/>
        <v>1508.6</v>
      </c>
      <c r="CA47">
        <f t="shared" si="56"/>
        <v>0</v>
      </c>
      <c r="CB47">
        <f t="shared" si="57"/>
        <v>0</v>
      </c>
      <c r="CC47">
        <f t="shared" si="58"/>
        <v>0</v>
      </c>
      <c r="CD47">
        <f t="shared" si="59"/>
        <v>0</v>
      </c>
      <c r="CE47">
        <f t="shared" si="60"/>
        <v>0</v>
      </c>
      <c r="CF47">
        <f t="shared" si="61"/>
        <v>2024.3</v>
      </c>
      <c r="CG47">
        <f t="shared" si="62"/>
        <v>613.46</v>
      </c>
      <c r="CH47">
        <f t="shared" si="63"/>
        <v>1410.84</v>
      </c>
      <c r="CI47">
        <f t="shared" si="64"/>
        <v>0</v>
      </c>
      <c r="CJ47">
        <f t="shared" si="65"/>
        <v>0</v>
      </c>
    </row>
    <row r="48" spans="1:88" x14ac:dyDescent="0.35">
      <c r="A48" t="str">
        <f>Substation_Info!A48</f>
        <v xml:space="preserve">PG&amp;E East Kern Study Area </v>
      </c>
      <c r="B48" t="str">
        <f>Substation_Info!B48</f>
        <v>Columbus</v>
      </c>
      <c r="C48">
        <f>Substation_Info!C48</f>
        <v>115</v>
      </c>
      <c r="D48" t="str" cm="1">
        <f t="array" ref="D48">INDEX(Substation_Info!$AT$5:$BB$322,MATCH(1,($B48=Substation_Info!$B$5:$B$322)*($C48=Substation_Info!$C$5:$C$322),0),MATCH(D$4,Substation_Info!$AT$4:$BB$4,0))</f>
        <v>Southern_PGAE_Li_Battery</v>
      </c>
      <c r="E48" t="str" cm="1">
        <f t="array" ref="E48">INDEX(Substation_Info!$AT$5:$BB$322,MATCH(1,($B48=Substation_Info!$B$5:$B$322)*($C48=Substation_Info!$C$5:$C$322),0),MATCH(E$4,Substation_Info!$AT$4:$BB$4,0))</f>
        <v>Southern_PGAE_Solar</v>
      </c>
      <c r="F48" cm="1">
        <f t="array" ref="F48">INDEX(Substation_Info!$AT$5:$BB$322,MATCH(1,($B48=Substation_Info!$B$5:$B$322)*($C48=Substation_Info!$C$5:$C$322),0),MATCH(F$4,Substation_Info!$AT$4:$BB$4,0))</f>
        <v>0</v>
      </c>
      <c r="G48" cm="1">
        <f t="array" ref="G48">INDEX(Substation_Info!$AT$5:$BB$322,MATCH(1,($B48=Substation_Info!$B$5:$B$322)*($C48=Substation_Info!$C$5:$C$322),0),MATCH(G$4,Substation_Info!$AT$4:$BB$4,0))</f>
        <v>0</v>
      </c>
      <c r="H48" cm="1">
        <f t="array" ref="H48">INDEX(Substation_Info!$AT$5:$BB$322,MATCH(1,($B48=Substation_Info!$B$5:$B$322)*($C48=Substation_Info!$C$5:$C$322),0),MATCH(H$4,Substation_Info!$AT$4:$BB$4,0))</f>
        <v>0</v>
      </c>
      <c r="I48" cm="1">
        <f t="array" ref="I48">INDEX(Substation_Info!$AT$5:$BB$322,MATCH(1,($B48=Substation_Info!$B$5:$B$322)*($C48=Substation_Info!$C$5:$C$322),0),MATCH(I$4,Substation_Info!$AT$4:$BB$4,0))</f>
        <v>0</v>
      </c>
      <c r="J48" cm="1">
        <f t="array" ref="J48">INDEX(Substation_Info!$AT$5:$BB$322,MATCH(1,($B48=Substation_Info!$B$5:$B$322)*($C48=Substation_Info!$C$5:$C$322),0),MATCH(J$4,Substation_Info!$AT$4:$BB$4,0))</f>
        <v>0</v>
      </c>
      <c r="L48">
        <f>SUMIFS(Grid_GenerationQueue!T$5:T$550,Grid_GenerationQueue!$AJ$5:$AJ$550,$B48,Grid_GenerationQueue!$AK$5:$AK$550,$C48)+SUMIFS(Grid_GenerationQueue!T$5:T$550,Grid_GenerationQueue!$AM$5:$AM$550,$B48,Grid_GenerationQueue!$AN$5:$AN$550,$C48)</f>
        <v>0</v>
      </c>
      <c r="M48">
        <f>SUMIFS(Grid_GenerationQueue!U$5:U$550,Grid_GenerationQueue!$AJ$5:$AJ$550,$B48,Grid_GenerationQueue!$AK$5:$AK$550,$C48)+SUMIFS(Grid_GenerationQueue!U$5:U$550,Grid_GenerationQueue!$AM$5:$AM$550,$B48,Grid_GenerationQueue!$AN$5:$AN$550,$C48)</f>
        <v>0</v>
      </c>
      <c r="N48">
        <f>SUMIFS(Grid_GenerationQueue!V$5:V$550,Grid_GenerationQueue!$AJ$5:$AJ$550,$B48,Grid_GenerationQueue!$AK$5:$AK$550,$C48)+SUMIFS(Grid_GenerationQueue!V$5:V$550,Grid_GenerationQueue!$AM$5:$AM$550,$B48,Grid_GenerationQueue!$AN$5:$AN$550,$C48)</f>
        <v>0</v>
      </c>
      <c r="O48">
        <f>SUMIFS(Grid_GenerationQueue!W$5:W$550,Grid_GenerationQueue!$AJ$5:$AJ$550,$B48,Grid_GenerationQueue!$AK$5:$AK$550,$C48)+SUMIFS(Grid_GenerationQueue!W$5:W$550,Grid_GenerationQueue!$AM$5:$AM$550,$B48,Grid_GenerationQueue!$AN$5:$AN$550,$C48)</f>
        <v>0</v>
      </c>
      <c r="P48">
        <f>SUMIFS(Grid_GenerationQueue!X$5:X$550,Grid_GenerationQueue!$AJ$5:$AJ$550,$B48,Grid_GenerationQueue!$AK$5:$AK$550,$C48)+SUMIFS(Grid_GenerationQueue!X$5:X$550,Grid_GenerationQueue!$AM$5:$AM$550,$B48,Grid_GenerationQueue!$AN$5:$AN$550,$C48)</f>
        <v>0</v>
      </c>
      <c r="Q48">
        <f>SUMIFS(Grid_GenerationQueue!Y$5:Y$550,Grid_GenerationQueue!$AJ$5:$AJ$550,$B48,Grid_GenerationQueue!$AK$5:$AK$550,$C48)+SUMIFS(Grid_GenerationQueue!Y$5:Y$550,Grid_GenerationQueue!$AM$5:$AM$550,$B48,Grid_GenerationQueue!$AN$5:$AN$550,$C48)</f>
        <v>0</v>
      </c>
      <c r="R48">
        <f>SUMIFS(Grid_GenerationQueue!Z$5:Z$550,Grid_GenerationQueue!$AJ$5:$AJ$550,$B48,Grid_GenerationQueue!$AK$5:$AK$550,$C48)+SUMIFS(Grid_GenerationQueue!Z$5:Z$550,Grid_GenerationQueue!$AM$5:$AM$550,$B48,Grid_GenerationQueue!$AN$5:$AN$550,$C48)</f>
        <v>0</v>
      </c>
      <c r="S48">
        <f>SUMIFS(Grid_GenerationQueue!AA$5:AA$550,Grid_GenerationQueue!$AJ$5:$AJ$550,$B48,Grid_GenerationQueue!$AK$5:$AK$550,$C48)+SUMIFS(Grid_GenerationQueue!AA$5:AA$550,Grid_GenerationQueue!$AM$5:$AM$550,$B48,Grid_GenerationQueue!$AN$5:$AN$550,$C48)</f>
        <v>0</v>
      </c>
      <c r="T48">
        <f>SUMIFS(Grid_GenerationQueue!AB$5:AB$550,Grid_GenerationQueue!$AJ$5:$AJ$550,$B48,Grid_GenerationQueue!$AK$5:$AK$550,$C48)+SUMIFS(Grid_GenerationQueue!AB$5:AB$550,Grid_GenerationQueue!$AM$5:$AM$550,$B48,Grid_GenerationQueue!$AN$5:$AN$550,$C48)</f>
        <v>0</v>
      </c>
      <c r="U48">
        <f>SUMIFS(Grid_GenerationQueue!AC$5:AC$550,Grid_GenerationQueue!$AJ$5:$AJ$550,$B48,Grid_GenerationQueue!$AK$5:$AK$550,$C48)+SUMIFS(Grid_GenerationQueue!AC$5:AC$550,Grid_GenerationQueue!$AM$5:$AM$550,$B48,Grid_GenerationQueue!$AN$5:$AN$550,$C48)</f>
        <v>0</v>
      </c>
      <c r="V48">
        <f>SUMIFS(Grid_GenerationQueue!AD$5:AD$550,Grid_GenerationQueue!$AJ$5:$AJ$550,$B48,Grid_GenerationQueue!$AK$5:$AK$550,$C48)+SUMIFS(Grid_GenerationQueue!AD$5:AD$550,Grid_GenerationQueue!$AM$5:$AM$550,$B48,Grid_GenerationQueue!$AN$5:$AN$550,$C48)</f>
        <v>0</v>
      </c>
      <c r="X48">
        <f>SUMIFS(Grid_GenerationQueue!T$5:T$550,Grid_GenerationQueue!$AJ$5:$AJ$550,$B48,Grid_GenerationQueue!$AK$5:$AK$550,$C48,Grid_GenerationQueue!$AW$5:$AW$550,$Y$3)+SUMIFS(Grid_GenerationQueue!T$5:T$550,Grid_GenerationQueue!$AM$5:$AM$550,$B48,Grid_GenerationQueue!$AN$5:$AN$550,$C48,Grid_GenerationQueue!$AW$5:$AW$550,$Y$3)</f>
        <v>0</v>
      </c>
      <c r="Y48">
        <f>SUMIFS(Grid_GenerationQueue!U$5:U$550,Grid_GenerationQueue!$AJ$5:$AJ$550,$B48,Grid_GenerationQueue!$AK$5:$AK$550,$C48,Grid_GenerationQueue!$AW$5:$AW$550,$Y$3)+SUMIFS(Grid_GenerationQueue!U$5:U$550,Grid_GenerationQueue!$AM$5:$AM$550,$B48,Grid_GenerationQueue!$AN$5:$AN$550,$C48,Grid_GenerationQueue!$AW$5:$AW$550,$Y$3)</f>
        <v>0</v>
      </c>
      <c r="Z48">
        <f>SUMIFS(Grid_GenerationQueue!V$5:V$550,Grid_GenerationQueue!$AJ$5:$AJ$550,$B48,Grid_GenerationQueue!$AK$5:$AK$550,$C48,Grid_GenerationQueue!$AW$5:$AW$550,$Y$3)+SUMIFS(Grid_GenerationQueue!V$5:V$550,Grid_GenerationQueue!$AM$5:$AM$550,$B48,Grid_GenerationQueue!$AN$5:$AN$550,$C48,Grid_GenerationQueue!$AW$5:$AW$550,$Y$3)</f>
        <v>0</v>
      </c>
      <c r="AA48">
        <f>SUMIFS(Grid_GenerationQueue!W$5:W$550,Grid_GenerationQueue!$AJ$5:$AJ$550,$B48,Grid_GenerationQueue!$AK$5:$AK$550,$C48,Grid_GenerationQueue!$AW$5:$AW$550,$Y$3)+SUMIFS(Grid_GenerationQueue!W$5:W$550,Grid_GenerationQueue!$AM$5:$AM$550,$B48,Grid_GenerationQueue!$AN$5:$AN$550,$C48,Grid_GenerationQueue!$AW$5:$AW$550,$Y$3)</f>
        <v>0</v>
      </c>
      <c r="AB48">
        <f>SUMIFS(Grid_GenerationQueue!X$5:X$550,Grid_GenerationQueue!$AJ$5:$AJ$550,$B48,Grid_GenerationQueue!$AK$5:$AK$550,$C48,Grid_GenerationQueue!$AW$5:$AW$550,$Y$3)+SUMIFS(Grid_GenerationQueue!X$5:X$550,Grid_GenerationQueue!$AM$5:$AM$550,$B48,Grid_GenerationQueue!$AN$5:$AN$550,$C48,Grid_GenerationQueue!$AW$5:$AW$550,$Y$3)</f>
        <v>0</v>
      </c>
      <c r="AC48">
        <f>SUMIFS(Grid_GenerationQueue!Y$5:Y$550,Grid_GenerationQueue!$AJ$5:$AJ$550,$B48,Grid_GenerationQueue!$AK$5:$AK$550,$C48,Grid_GenerationQueue!$AW$5:$AW$550,$Y$3)+SUMIFS(Grid_GenerationQueue!Y$5:Y$550,Grid_GenerationQueue!$AM$5:$AM$550,$B48,Grid_GenerationQueue!$AN$5:$AN$550,$C48,Grid_GenerationQueue!$AW$5:$AW$550,$Y$3)</f>
        <v>0</v>
      </c>
      <c r="AD48">
        <f>SUMIFS(Grid_GenerationQueue!Z$5:Z$550,Grid_GenerationQueue!$AJ$5:$AJ$550,$B48,Grid_GenerationQueue!$AK$5:$AK$550,$C48,Grid_GenerationQueue!$AW$5:$AW$550,$Y$3)+SUMIFS(Grid_GenerationQueue!Z$5:Z$550,Grid_GenerationQueue!$AM$5:$AM$550,$B48,Grid_GenerationQueue!$AN$5:$AN$550,$C48,Grid_GenerationQueue!$AW$5:$AW$550,$Y$3)</f>
        <v>0</v>
      </c>
      <c r="AE48">
        <f>SUMIFS(Grid_GenerationQueue!AA$5:AA$550,Grid_GenerationQueue!$AJ$5:$AJ$550,$B48,Grid_GenerationQueue!$AK$5:$AK$550,$C48,Grid_GenerationQueue!$AW$5:$AW$550,$Y$3)+SUMIFS(Grid_GenerationQueue!AA$5:AA$550,Grid_GenerationQueue!$AM$5:$AM$550,$B48,Grid_GenerationQueue!$AN$5:$AN$550,$C48,Grid_GenerationQueue!$AW$5:$AW$550,$Y$3)</f>
        <v>0</v>
      </c>
      <c r="AF48">
        <f>SUMIFS(Grid_GenerationQueue!AB$5:AB$550,Grid_GenerationQueue!$AJ$5:$AJ$550,$B48,Grid_GenerationQueue!$AK$5:$AK$550,$C48,Grid_GenerationQueue!$AW$5:$AW$550,$Y$3)+SUMIFS(Grid_GenerationQueue!AB$5:AB$550,Grid_GenerationQueue!$AM$5:$AM$550,$B48,Grid_GenerationQueue!$AN$5:$AN$550,$C48,Grid_GenerationQueue!$AW$5:$AW$550,$Y$3)</f>
        <v>0</v>
      </c>
      <c r="AG48">
        <f>SUMIFS(Grid_GenerationQueue!AC$5:AC$550,Grid_GenerationQueue!$AJ$5:$AJ$550,$B48,Grid_GenerationQueue!$AK$5:$AK$550,$C48,Grid_GenerationQueue!$AW$5:$AW$550,$Y$3)+SUMIFS(Grid_GenerationQueue!AC$5:AC$550,Grid_GenerationQueue!$AM$5:$AM$550,$B48,Grid_GenerationQueue!$AN$5:$AN$550,$C48,Grid_GenerationQueue!$AW$5:$AW$550,$Y$3)</f>
        <v>0</v>
      </c>
      <c r="AH48">
        <f>SUMIFS(Grid_GenerationQueue!AD$5:AD$550,Grid_GenerationQueue!$AJ$5:$AJ$550,$B48,Grid_GenerationQueue!$AK$5:$AK$550,$C48,Grid_GenerationQueue!$AW$5:$AW$550,$Y$3)+SUMIFS(Grid_GenerationQueue!AD$5:AD$550,Grid_GenerationQueue!$AM$5:$AM$550,$B48,Grid_GenerationQueue!$AN$5:$AN$550,$C48,Grid_GenerationQueue!$AW$5:$AW$550,$Y$3)</f>
        <v>0</v>
      </c>
      <c r="AJ48">
        <f>X48+SUMIFS(Grid_GenerationQueue!T$5:T$550,Grid_GenerationQueue!$AJ$5:$AJ$550,$B48,Grid_GenerationQueue!$AK$5:$AK$550,$C48,Grid_GenerationQueue!$AW$5:$AW$550,"&lt;&gt;"&amp;$Y$3,Grid_GenerationQueue!$AU$5:$AU$550,$AK$3)+SUMIFS(Grid_GenerationQueue!T$5:T$550,Grid_GenerationQueue!$AM$5:$AM$550,$B48,Grid_GenerationQueue!$AN$5:$AN$550,$C48,Grid_GenerationQueue!$AW$5:$AW$550,"&lt;&gt;"&amp;$Y$3,Grid_GenerationQueue!$AU$5:$AU$550,$AK$3)</f>
        <v>0</v>
      </c>
      <c r="AK48">
        <f>Y48+SUMIFS(Grid_GenerationQueue!U$5:U$550,Grid_GenerationQueue!$AJ$5:$AJ$550,$B48,Grid_GenerationQueue!$AK$5:$AK$550,$C48,Grid_GenerationQueue!$AW$5:$AW$550,"&lt;&gt;"&amp;$Y$3,Grid_GenerationQueue!$AU$5:$AU$550,$AK$3)+SUMIFS(Grid_GenerationQueue!U$5:U$550,Grid_GenerationQueue!$AM$5:$AM$550,$B48,Grid_GenerationQueue!$AN$5:$AN$550,$C48,Grid_GenerationQueue!$AW$5:$AW$550,"&lt;&gt;"&amp;$Y$3,Grid_GenerationQueue!$AU$5:$AU$550,$AK$3)</f>
        <v>0</v>
      </c>
      <c r="AL48">
        <f>Z48+SUMIFS(Grid_GenerationQueue!V$5:V$550,Grid_GenerationQueue!$AJ$5:$AJ$550,$B48,Grid_GenerationQueue!$AK$5:$AK$550,$C48,Grid_GenerationQueue!$AW$5:$AW$550,"&lt;&gt;"&amp;$Y$3,Grid_GenerationQueue!$AU$5:$AU$550,$AK$3)+SUMIFS(Grid_GenerationQueue!V$5:V$550,Grid_GenerationQueue!$AM$5:$AM$550,$B48,Grid_GenerationQueue!$AN$5:$AN$550,$C48,Grid_GenerationQueue!$AW$5:$AW$550,"&lt;&gt;"&amp;$Y$3,Grid_GenerationQueue!$AU$5:$AU$550,$AK$3)</f>
        <v>0</v>
      </c>
      <c r="AM48">
        <f>AA48+SUMIFS(Grid_GenerationQueue!W$5:W$550,Grid_GenerationQueue!$AJ$5:$AJ$550,$B48,Grid_GenerationQueue!$AK$5:$AK$550,$C48,Grid_GenerationQueue!$AW$5:$AW$550,"&lt;&gt;"&amp;$Y$3,Grid_GenerationQueue!$AU$5:$AU$550,$AK$3)+SUMIFS(Grid_GenerationQueue!W$5:W$550,Grid_GenerationQueue!$AM$5:$AM$550,$B48,Grid_GenerationQueue!$AN$5:$AN$550,$C48,Grid_GenerationQueue!$AW$5:$AW$550,"&lt;&gt;"&amp;$Y$3,Grid_GenerationQueue!$AU$5:$AU$550,$AK$3)</f>
        <v>0</v>
      </c>
      <c r="AN48">
        <f>AB48+SUMIFS(Grid_GenerationQueue!X$5:X$550,Grid_GenerationQueue!$AJ$5:$AJ$550,$B48,Grid_GenerationQueue!$AK$5:$AK$550,$C48,Grid_GenerationQueue!$AW$5:$AW$550,"&lt;&gt;"&amp;$Y$3,Grid_GenerationQueue!$AU$5:$AU$550,$AK$3)+SUMIFS(Grid_GenerationQueue!X$5:X$550,Grid_GenerationQueue!$AM$5:$AM$550,$B48,Grid_GenerationQueue!$AN$5:$AN$550,$C48,Grid_GenerationQueue!$AW$5:$AW$550,"&lt;&gt;"&amp;$Y$3,Grid_GenerationQueue!$AU$5:$AU$550,$AK$3)</f>
        <v>0</v>
      </c>
      <c r="AO48">
        <f>AC48+SUMIFS(Grid_GenerationQueue!Y$5:Y$550,Grid_GenerationQueue!$AJ$5:$AJ$550,$B48,Grid_GenerationQueue!$AK$5:$AK$550,$C48,Grid_GenerationQueue!$AW$5:$AW$550,"&lt;&gt;"&amp;$Y$3,Grid_GenerationQueue!$AU$5:$AU$550,$AK$3)+SUMIFS(Grid_GenerationQueue!Y$5:Y$550,Grid_GenerationQueue!$AM$5:$AM$550,$B48,Grid_GenerationQueue!$AN$5:$AN$550,$C48,Grid_GenerationQueue!$AW$5:$AW$550,"&lt;&gt;"&amp;$Y$3,Grid_GenerationQueue!$AU$5:$AU$550,$AK$3)</f>
        <v>0</v>
      </c>
      <c r="AP48">
        <f>AD48+SUMIFS(Grid_GenerationQueue!Z$5:Z$550,Grid_GenerationQueue!$AJ$5:$AJ$550,$B48,Grid_GenerationQueue!$AK$5:$AK$550,$C48,Grid_GenerationQueue!$AW$5:$AW$550,"&lt;&gt;"&amp;$Y$3,Grid_GenerationQueue!$AU$5:$AU$550,$AK$3)+SUMIFS(Grid_GenerationQueue!Z$5:Z$550,Grid_GenerationQueue!$AM$5:$AM$550,$B48,Grid_GenerationQueue!$AN$5:$AN$550,$C48,Grid_GenerationQueue!$AW$5:$AW$550,"&lt;&gt;"&amp;$Y$3,Grid_GenerationQueue!$AU$5:$AU$550,$AK$3)</f>
        <v>0</v>
      </c>
      <c r="AQ48">
        <f>AE48+SUMIFS(Grid_GenerationQueue!AA$5:AA$550,Grid_GenerationQueue!$AJ$5:$AJ$550,$B48,Grid_GenerationQueue!$AK$5:$AK$550,$C48,Grid_GenerationQueue!$AW$5:$AW$550,"&lt;&gt;"&amp;$Y$3,Grid_GenerationQueue!$AU$5:$AU$550,$AK$3)+SUMIFS(Grid_GenerationQueue!AA$5:AA$550,Grid_GenerationQueue!$AM$5:$AM$550,$B48,Grid_GenerationQueue!$AN$5:$AN$550,$C48,Grid_GenerationQueue!$AW$5:$AW$550,"&lt;&gt;"&amp;$Y$3,Grid_GenerationQueue!$AU$5:$AU$550,$AK$3)</f>
        <v>0</v>
      </c>
      <c r="AR48">
        <f>AF48+SUMIFS(Grid_GenerationQueue!AB$5:AB$550,Grid_GenerationQueue!$AJ$5:$AJ$550,$B48,Grid_GenerationQueue!$AK$5:$AK$550,$C48,Grid_GenerationQueue!$AW$5:$AW$550,"&lt;&gt;"&amp;$Y$3,Grid_GenerationQueue!$AU$5:$AU$550,$AK$3)+SUMIFS(Grid_GenerationQueue!AB$5:AB$550,Grid_GenerationQueue!$AM$5:$AM$550,$B48,Grid_GenerationQueue!$AN$5:$AN$550,$C48,Grid_GenerationQueue!$AW$5:$AW$550,"&lt;&gt;"&amp;$Y$3,Grid_GenerationQueue!$AU$5:$AU$550,$AK$3)</f>
        <v>0</v>
      </c>
      <c r="AS48">
        <f>AG48+SUMIFS(Grid_GenerationQueue!AC$5:AC$550,Grid_GenerationQueue!$AJ$5:$AJ$550,$B48,Grid_GenerationQueue!$AK$5:$AK$550,$C48,Grid_GenerationQueue!$AW$5:$AW$550,"&lt;&gt;"&amp;$Y$3,Grid_GenerationQueue!$AU$5:$AU$550,$AK$3)+SUMIFS(Grid_GenerationQueue!AC$5:AC$550,Grid_GenerationQueue!$AM$5:$AM$550,$B48,Grid_GenerationQueue!$AN$5:$AN$550,$C48,Grid_GenerationQueue!$AW$5:$AW$550,"&lt;&gt;"&amp;$Y$3,Grid_GenerationQueue!$AU$5:$AU$550,$AK$3)</f>
        <v>0</v>
      </c>
      <c r="AT48">
        <f>AH48+SUMIFS(Grid_GenerationQueue!AD$5:AD$550,Grid_GenerationQueue!$AJ$5:$AJ$550,$B48,Grid_GenerationQueue!$AK$5:$AK$550,$C48,Grid_GenerationQueue!$AW$5:$AW$550,"&lt;&gt;"&amp;$Y$3,Grid_GenerationQueue!$AU$5:$AU$550,$AK$3)+SUMIFS(Grid_GenerationQueue!AD$5:AD$550,Grid_GenerationQueue!$AM$5:$AM$550,$B48,Grid_GenerationQueue!$AN$5:$AN$550,$C48,Grid_GenerationQueue!$AW$5:$AW$550,"&lt;&gt;"&amp;$Y$3,Grid_GenerationQueue!$AU$5:$AU$550,$AK$3)</f>
        <v>0</v>
      </c>
      <c r="AV48">
        <v>0</v>
      </c>
      <c r="AW48">
        <v>0</v>
      </c>
      <c r="AX48">
        <v>0</v>
      </c>
      <c r="AY48">
        <v>0</v>
      </c>
      <c r="AZ48">
        <v>0</v>
      </c>
      <c r="BB48">
        <f t="shared" si="33"/>
        <v>0</v>
      </c>
      <c r="BC48">
        <f t="shared" si="34"/>
        <v>0</v>
      </c>
      <c r="BD48">
        <f t="shared" si="35"/>
        <v>0</v>
      </c>
      <c r="BE48">
        <f t="shared" si="36"/>
        <v>0</v>
      </c>
      <c r="BF48">
        <f t="shared" si="37"/>
        <v>0</v>
      </c>
      <c r="BG48">
        <f t="shared" si="38"/>
        <v>0</v>
      </c>
      <c r="BH48">
        <f t="shared" si="39"/>
        <v>0</v>
      </c>
      <c r="BI48">
        <f t="shared" si="40"/>
        <v>0</v>
      </c>
      <c r="BJ48">
        <f t="shared" si="41"/>
        <v>0</v>
      </c>
      <c r="BK48">
        <f t="shared" si="42"/>
        <v>0</v>
      </c>
      <c r="BL48">
        <f t="shared" si="43"/>
        <v>0</v>
      </c>
      <c r="BN48">
        <f t="shared" si="44"/>
        <v>0</v>
      </c>
      <c r="BO48">
        <f t="shared" si="45"/>
        <v>0</v>
      </c>
      <c r="BP48">
        <f t="shared" si="46"/>
        <v>0</v>
      </c>
      <c r="BQ48">
        <f t="shared" si="47"/>
        <v>0</v>
      </c>
      <c r="BR48">
        <f t="shared" si="48"/>
        <v>0</v>
      </c>
      <c r="BS48">
        <f t="shared" si="49"/>
        <v>0</v>
      </c>
      <c r="BT48">
        <f t="shared" si="50"/>
        <v>0</v>
      </c>
      <c r="BU48">
        <f t="shared" si="51"/>
        <v>0</v>
      </c>
      <c r="BV48">
        <f t="shared" si="52"/>
        <v>0</v>
      </c>
      <c r="BW48">
        <f t="shared" si="53"/>
        <v>0</v>
      </c>
      <c r="BX48">
        <f t="shared" si="54"/>
        <v>0</v>
      </c>
      <c r="BZ48">
        <f t="shared" si="55"/>
        <v>0</v>
      </c>
      <c r="CA48">
        <f t="shared" si="56"/>
        <v>0</v>
      </c>
      <c r="CB48">
        <f t="shared" si="57"/>
        <v>0</v>
      </c>
      <c r="CC48">
        <f t="shared" si="58"/>
        <v>0</v>
      </c>
      <c r="CD48">
        <f t="shared" si="59"/>
        <v>0</v>
      </c>
      <c r="CE48">
        <f t="shared" si="60"/>
        <v>0</v>
      </c>
      <c r="CF48">
        <f t="shared" si="61"/>
        <v>0</v>
      </c>
      <c r="CG48">
        <f t="shared" si="62"/>
        <v>0</v>
      </c>
      <c r="CH48">
        <f t="shared" si="63"/>
        <v>0</v>
      </c>
      <c r="CI48">
        <f t="shared" si="64"/>
        <v>0</v>
      </c>
      <c r="CJ48">
        <f t="shared" si="65"/>
        <v>0</v>
      </c>
    </row>
    <row r="49" spans="1:88" x14ac:dyDescent="0.35">
      <c r="A49" t="str">
        <f>Substation_Info!A49</f>
        <v xml:space="preserve">PG&amp;E North of Greater Bay Study Area </v>
      </c>
      <c r="B49" t="str">
        <f>Substation_Info!B49</f>
        <v>Contra Costa</v>
      </c>
      <c r="C49">
        <f>Substation_Info!C49</f>
        <v>230</v>
      </c>
      <c r="D49" t="str" cm="1">
        <f t="array" ref="D49">INDEX(Substation_Info!$AT$5:$BB$322,MATCH(1,($B49=Substation_Info!$B$5:$B$322)*($C49=Substation_Info!$C$5:$C$322),0),MATCH(D$4,Substation_Info!$AT$4:$BB$4,0))</f>
        <v>Northern_California_Li_Battery</v>
      </c>
      <c r="E49" t="str" cm="1">
        <f t="array" ref="E49">INDEX(Substation_Info!$AT$5:$BB$322,MATCH(1,($B49=Substation_Info!$B$5:$B$322)*($C49=Substation_Info!$C$5:$C$322),0),MATCH(E$4,Substation_Info!$AT$4:$BB$4,0))</f>
        <v>Northern_California_Solar</v>
      </c>
      <c r="F49" cm="1">
        <f t="array" ref="F49">INDEX(Substation_Info!$AT$5:$BB$322,MATCH(1,($B49=Substation_Info!$B$5:$B$322)*($C49=Substation_Info!$C$5:$C$322),0),MATCH(F$4,Substation_Info!$AT$4:$BB$4,0))</f>
        <v>0</v>
      </c>
      <c r="G49" t="str" cm="1">
        <f t="array" ref="G49">INDEX(Substation_Info!$AT$5:$BB$322,MATCH(1,($B49=Substation_Info!$B$5:$B$322)*($C49=Substation_Info!$C$5:$C$322),0),MATCH(G$4,Substation_Info!$AT$4:$BB$4,0))</f>
        <v>Solano_Wind</v>
      </c>
      <c r="H49" cm="1">
        <f t="array" ref="H49">INDEX(Substation_Info!$AT$5:$BB$322,MATCH(1,($B49=Substation_Info!$B$5:$B$322)*($C49=Substation_Info!$C$5:$C$322),0),MATCH(H$4,Substation_Info!$AT$4:$BB$4,0))</f>
        <v>0</v>
      </c>
      <c r="I49" cm="1">
        <f t="array" ref="I49">INDEX(Substation_Info!$AT$5:$BB$322,MATCH(1,($B49=Substation_Info!$B$5:$B$322)*($C49=Substation_Info!$C$5:$C$322),0),MATCH(I$4,Substation_Info!$AT$4:$BB$4,0))</f>
        <v>0</v>
      </c>
      <c r="J49" cm="1">
        <f t="array" ref="J49">INDEX(Substation_Info!$AT$5:$BB$322,MATCH(1,($B49=Substation_Info!$B$5:$B$322)*($C49=Substation_Info!$C$5:$C$322),0),MATCH(J$4,Substation_Info!$AT$4:$BB$4,0))</f>
        <v>0</v>
      </c>
      <c r="L49">
        <f>SUMIFS(Grid_GenerationQueue!T$5:T$550,Grid_GenerationQueue!$AJ$5:$AJ$550,$B49,Grid_GenerationQueue!$AK$5:$AK$550,$C49)+SUMIFS(Grid_GenerationQueue!T$5:T$550,Grid_GenerationQueue!$AM$5:$AM$550,$B49,Grid_GenerationQueue!$AN$5:$AN$550,$C49)</f>
        <v>910</v>
      </c>
      <c r="M49">
        <f>SUMIFS(Grid_GenerationQueue!U$5:U$550,Grid_GenerationQueue!$AJ$5:$AJ$550,$B49,Grid_GenerationQueue!$AK$5:$AK$550,$C49)+SUMIFS(Grid_GenerationQueue!U$5:U$550,Grid_GenerationQueue!$AM$5:$AM$550,$B49,Grid_GenerationQueue!$AN$5:$AN$550,$C49)</f>
        <v>0</v>
      </c>
      <c r="N49">
        <f>SUMIFS(Grid_GenerationQueue!V$5:V$550,Grid_GenerationQueue!$AJ$5:$AJ$550,$B49,Grid_GenerationQueue!$AK$5:$AK$550,$C49)+SUMIFS(Grid_GenerationQueue!V$5:V$550,Grid_GenerationQueue!$AM$5:$AM$550,$B49,Grid_GenerationQueue!$AN$5:$AN$550,$C49)</f>
        <v>0</v>
      </c>
      <c r="O49">
        <f>SUMIFS(Grid_GenerationQueue!W$5:W$550,Grid_GenerationQueue!$AJ$5:$AJ$550,$B49,Grid_GenerationQueue!$AK$5:$AK$550,$C49)+SUMIFS(Grid_GenerationQueue!W$5:W$550,Grid_GenerationQueue!$AM$5:$AM$550,$B49,Grid_GenerationQueue!$AN$5:$AN$550,$C49)</f>
        <v>0</v>
      </c>
      <c r="P49">
        <f>SUMIFS(Grid_GenerationQueue!X$5:X$550,Grid_GenerationQueue!$AJ$5:$AJ$550,$B49,Grid_GenerationQueue!$AK$5:$AK$550,$C49)+SUMIFS(Grid_GenerationQueue!X$5:X$550,Grid_GenerationQueue!$AM$5:$AM$550,$B49,Grid_GenerationQueue!$AN$5:$AN$550,$C49)</f>
        <v>0</v>
      </c>
      <c r="Q49">
        <f>SUMIFS(Grid_GenerationQueue!Y$5:Y$550,Grid_GenerationQueue!$AJ$5:$AJ$550,$B49,Grid_GenerationQueue!$AK$5:$AK$550,$C49)+SUMIFS(Grid_GenerationQueue!Y$5:Y$550,Grid_GenerationQueue!$AM$5:$AM$550,$B49,Grid_GenerationQueue!$AN$5:$AN$550,$C49)</f>
        <v>0</v>
      </c>
      <c r="R49">
        <f>SUMIFS(Grid_GenerationQueue!Z$5:Z$550,Grid_GenerationQueue!$AJ$5:$AJ$550,$B49,Grid_GenerationQueue!$AK$5:$AK$550,$C49)+SUMIFS(Grid_GenerationQueue!Z$5:Z$550,Grid_GenerationQueue!$AM$5:$AM$550,$B49,Grid_GenerationQueue!$AN$5:$AN$550,$C49)</f>
        <v>0</v>
      </c>
      <c r="S49">
        <f>SUMIFS(Grid_GenerationQueue!AA$5:AA$550,Grid_GenerationQueue!$AJ$5:$AJ$550,$B49,Grid_GenerationQueue!$AK$5:$AK$550,$C49)+SUMIFS(Grid_GenerationQueue!AA$5:AA$550,Grid_GenerationQueue!$AM$5:$AM$550,$B49,Grid_GenerationQueue!$AN$5:$AN$550,$C49)</f>
        <v>0</v>
      </c>
      <c r="T49">
        <f>SUMIFS(Grid_GenerationQueue!AB$5:AB$550,Grid_GenerationQueue!$AJ$5:$AJ$550,$B49,Grid_GenerationQueue!$AK$5:$AK$550,$C49)+SUMIFS(Grid_GenerationQueue!AB$5:AB$550,Grid_GenerationQueue!$AM$5:$AM$550,$B49,Grid_GenerationQueue!$AN$5:$AN$550,$C49)</f>
        <v>0</v>
      </c>
      <c r="U49">
        <f>SUMIFS(Grid_GenerationQueue!AC$5:AC$550,Grid_GenerationQueue!$AJ$5:$AJ$550,$B49,Grid_GenerationQueue!$AK$5:$AK$550,$C49)+SUMIFS(Grid_GenerationQueue!AC$5:AC$550,Grid_GenerationQueue!$AM$5:$AM$550,$B49,Grid_GenerationQueue!$AN$5:$AN$550,$C49)</f>
        <v>0</v>
      </c>
      <c r="V49">
        <f>SUMIFS(Grid_GenerationQueue!AD$5:AD$550,Grid_GenerationQueue!$AJ$5:$AJ$550,$B49,Grid_GenerationQueue!$AK$5:$AK$550,$C49)+SUMIFS(Grid_GenerationQueue!AD$5:AD$550,Grid_GenerationQueue!$AM$5:$AM$550,$B49,Grid_GenerationQueue!$AN$5:$AN$550,$C49)</f>
        <v>0</v>
      </c>
      <c r="X49">
        <f>SUMIFS(Grid_GenerationQueue!T$5:T$550,Grid_GenerationQueue!$AJ$5:$AJ$550,$B49,Grid_GenerationQueue!$AK$5:$AK$550,$C49,Grid_GenerationQueue!$AW$5:$AW$550,$Y$3)+SUMIFS(Grid_GenerationQueue!T$5:T$550,Grid_GenerationQueue!$AM$5:$AM$550,$B49,Grid_GenerationQueue!$AN$5:$AN$550,$C49,Grid_GenerationQueue!$AW$5:$AW$550,$Y$3)</f>
        <v>0</v>
      </c>
      <c r="Y49">
        <f>SUMIFS(Grid_GenerationQueue!U$5:U$550,Grid_GenerationQueue!$AJ$5:$AJ$550,$B49,Grid_GenerationQueue!$AK$5:$AK$550,$C49,Grid_GenerationQueue!$AW$5:$AW$550,$Y$3)+SUMIFS(Grid_GenerationQueue!U$5:U$550,Grid_GenerationQueue!$AM$5:$AM$550,$B49,Grid_GenerationQueue!$AN$5:$AN$550,$C49,Grid_GenerationQueue!$AW$5:$AW$550,$Y$3)</f>
        <v>0</v>
      </c>
      <c r="Z49">
        <f>SUMIFS(Grid_GenerationQueue!V$5:V$550,Grid_GenerationQueue!$AJ$5:$AJ$550,$B49,Grid_GenerationQueue!$AK$5:$AK$550,$C49,Grid_GenerationQueue!$AW$5:$AW$550,$Y$3)+SUMIFS(Grid_GenerationQueue!V$5:V$550,Grid_GenerationQueue!$AM$5:$AM$550,$B49,Grid_GenerationQueue!$AN$5:$AN$550,$C49,Grid_GenerationQueue!$AW$5:$AW$550,$Y$3)</f>
        <v>0</v>
      </c>
      <c r="AA49">
        <f>SUMIFS(Grid_GenerationQueue!W$5:W$550,Grid_GenerationQueue!$AJ$5:$AJ$550,$B49,Grid_GenerationQueue!$AK$5:$AK$550,$C49,Grid_GenerationQueue!$AW$5:$AW$550,$Y$3)+SUMIFS(Grid_GenerationQueue!W$5:W$550,Grid_GenerationQueue!$AM$5:$AM$550,$B49,Grid_GenerationQueue!$AN$5:$AN$550,$C49,Grid_GenerationQueue!$AW$5:$AW$550,$Y$3)</f>
        <v>0</v>
      </c>
      <c r="AB49">
        <f>SUMIFS(Grid_GenerationQueue!X$5:X$550,Grid_GenerationQueue!$AJ$5:$AJ$550,$B49,Grid_GenerationQueue!$AK$5:$AK$550,$C49,Grid_GenerationQueue!$AW$5:$AW$550,$Y$3)+SUMIFS(Grid_GenerationQueue!X$5:X$550,Grid_GenerationQueue!$AM$5:$AM$550,$B49,Grid_GenerationQueue!$AN$5:$AN$550,$C49,Grid_GenerationQueue!$AW$5:$AW$550,$Y$3)</f>
        <v>0</v>
      </c>
      <c r="AC49">
        <f>SUMIFS(Grid_GenerationQueue!Y$5:Y$550,Grid_GenerationQueue!$AJ$5:$AJ$550,$B49,Grid_GenerationQueue!$AK$5:$AK$550,$C49,Grid_GenerationQueue!$AW$5:$AW$550,$Y$3)+SUMIFS(Grid_GenerationQueue!Y$5:Y$550,Grid_GenerationQueue!$AM$5:$AM$550,$B49,Grid_GenerationQueue!$AN$5:$AN$550,$C49,Grid_GenerationQueue!$AW$5:$AW$550,$Y$3)</f>
        <v>0</v>
      </c>
      <c r="AD49">
        <f>SUMIFS(Grid_GenerationQueue!Z$5:Z$550,Grid_GenerationQueue!$AJ$5:$AJ$550,$B49,Grid_GenerationQueue!$AK$5:$AK$550,$C49,Grid_GenerationQueue!$AW$5:$AW$550,$Y$3)+SUMIFS(Grid_GenerationQueue!Z$5:Z$550,Grid_GenerationQueue!$AM$5:$AM$550,$B49,Grid_GenerationQueue!$AN$5:$AN$550,$C49,Grid_GenerationQueue!$AW$5:$AW$550,$Y$3)</f>
        <v>0</v>
      </c>
      <c r="AE49">
        <f>SUMIFS(Grid_GenerationQueue!AA$5:AA$550,Grid_GenerationQueue!$AJ$5:$AJ$550,$B49,Grid_GenerationQueue!$AK$5:$AK$550,$C49,Grid_GenerationQueue!$AW$5:$AW$550,$Y$3)+SUMIFS(Grid_GenerationQueue!AA$5:AA$550,Grid_GenerationQueue!$AM$5:$AM$550,$B49,Grid_GenerationQueue!$AN$5:$AN$550,$C49,Grid_GenerationQueue!$AW$5:$AW$550,$Y$3)</f>
        <v>0</v>
      </c>
      <c r="AF49">
        <f>SUMIFS(Grid_GenerationQueue!AB$5:AB$550,Grid_GenerationQueue!$AJ$5:$AJ$550,$B49,Grid_GenerationQueue!$AK$5:$AK$550,$C49,Grid_GenerationQueue!$AW$5:$AW$550,$Y$3)+SUMIFS(Grid_GenerationQueue!AB$5:AB$550,Grid_GenerationQueue!$AM$5:$AM$550,$B49,Grid_GenerationQueue!$AN$5:$AN$550,$C49,Grid_GenerationQueue!$AW$5:$AW$550,$Y$3)</f>
        <v>0</v>
      </c>
      <c r="AG49">
        <f>SUMIFS(Grid_GenerationQueue!AC$5:AC$550,Grid_GenerationQueue!$AJ$5:$AJ$550,$B49,Grid_GenerationQueue!$AK$5:$AK$550,$C49,Grid_GenerationQueue!$AW$5:$AW$550,$Y$3)+SUMIFS(Grid_GenerationQueue!AC$5:AC$550,Grid_GenerationQueue!$AM$5:$AM$550,$B49,Grid_GenerationQueue!$AN$5:$AN$550,$C49,Grid_GenerationQueue!$AW$5:$AW$550,$Y$3)</f>
        <v>0</v>
      </c>
      <c r="AH49">
        <f>SUMIFS(Grid_GenerationQueue!AD$5:AD$550,Grid_GenerationQueue!$AJ$5:$AJ$550,$B49,Grid_GenerationQueue!$AK$5:$AK$550,$C49,Grid_GenerationQueue!$AW$5:$AW$550,$Y$3)+SUMIFS(Grid_GenerationQueue!AD$5:AD$550,Grid_GenerationQueue!$AM$5:$AM$550,$B49,Grid_GenerationQueue!$AN$5:$AN$550,$C49,Grid_GenerationQueue!$AW$5:$AW$550,$Y$3)</f>
        <v>0</v>
      </c>
      <c r="AJ49">
        <f>X49+SUMIFS(Grid_GenerationQueue!T$5:T$550,Grid_GenerationQueue!$AJ$5:$AJ$550,$B49,Grid_GenerationQueue!$AK$5:$AK$550,$C49,Grid_GenerationQueue!$AW$5:$AW$550,"&lt;&gt;"&amp;$Y$3,Grid_GenerationQueue!$AU$5:$AU$550,$AK$3)+SUMIFS(Grid_GenerationQueue!T$5:T$550,Grid_GenerationQueue!$AM$5:$AM$550,$B49,Grid_GenerationQueue!$AN$5:$AN$550,$C49,Grid_GenerationQueue!$AW$5:$AW$550,"&lt;&gt;"&amp;$Y$3,Grid_GenerationQueue!$AU$5:$AU$550,$AK$3)</f>
        <v>0</v>
      </c>
      <c r="AK49">
        <f>Y49+SUMIFS(Grid_GenerationQueue!U$5:U$550,Grid_GenerationQueue!$AJ$5:$AJ$550,$B49,Grid_GenerationQueue!$AK$5:$AK$550,$C49,Grid_GenerationQueue!$AW$5:$AW$550,"&lt;&gt;"&amp;$Y$3,Grid_GenerationQueue!$AU$5:$AU$550,$AK$3)+SUMIFS(Grid_GenerationQueue!U$5:U$550,Grid_GenerationQueue!$AM$5:$AM$550,$B49,Grid_GenerationQueue!$AN$5:$AN$550,$C49,Grid_GenerationQueue!$AW$5:$AW$550,"&lt;&gt;"&amp;$Y$3,Grid_GenerationQueue!$AU$5:$AU$550,$AK$3)</f>
        <v>0</v>
      </c>
      <c r="AL49">
        <f>Z49+SUMIFS(Grid_GenerationQueue!V$5:V$550,Grid_GenerationQueue!$AJ$5:$AJ$550,$B49,Grid_GenerationQueue!$AK$5:$AK$550,$C49,Grid_GenerationQueue!$AW$5:$AW$550,"&lt;&gt;"&amp;$Y$3,Grid_GenerationQueue!$AU$5:$AU$550,$AK$3)+SUMIFS(Grid_GenerationQueue!V$5:V$550,Grid_GenerationQueue!$AM$5:$AM$550,$B49,Grid_GenerationQueue!$AN$5:$AN$550,$C49,Grid_GenerationQueue!$AW$5:$AW$550,"&lt;&gt;"&amp;$Y$3,Grid_GenerationQueue!$AU$5:$AU$550,$AK$3)</f>
        <v>0</v>
      </c>
      <c r="AM49">
        <f>AA49+SUMIFS(Grid_GenerationQueue!W$5:W$550,Grid_GenerationQueue!$AJ$5:$AJ$550,$B49,Grid_GenerationQueue!$AK$5:$AK$550,$C49,Grid_GenerationQueue!$AW$5:$AW$550,"&lt;&gt;"&amp;$Y$3,Grid_GenerationQueue!$AU$5:$AU$550,$AK$3)+SUMIFS(Grid_GenerationQueue!W$5:W$550,Grid_GenerationQueue!$AM$5:$AM$550,$B49,Grid_GenerationQueue!$AN$5:$AN$550,$C49,Grid_GenerationQueue!$AW$5:$AW$550,"&lt;&gt;"&amp;$Y$3,Grid_GenerationQueue!$AU$5:$AU$550,$AK$3)</f>
        <v>0</v>
      </c>
      <c r="AN49">
        <f>AB49+SUMIFS(Grid_GenerationQueue!X$5:X$550,Grid_GenerationQueue!$AJ$5:$AJ$550,$B49,Grid_GenerationQueue!$AK$5:$AK$550,$C49,Grid_GenerationQueue!$AW$5:$AW$550,"&lt;&gt;"&amp;$Y$3,Grid_GenerationQueue!$AU$5:$AU$550,$AK$3)+SUMIFS(Grid_GenerationQueue!X$5:X$550,Grid_GenerationQueue!$AM$5:$AM$550,$B49,Grid_GenerationQueue!$AN$5:$AN$550,$C49,Grid_GenerationQueue!$AW$5:$AW$550,"&lt;&gt;"&amp;$Y$3,Grid_GenerationQueue!$AU$5:$AU$550,$AK$3)</f>
        <v>0</v>
      </c>
      <c r="AO49">
        <f>AC49+SUMIFS(Grid_GenerationQueue!Y$5:Y$550,Grid_GenerationQueue!$AJ$5:$AJ$550,$B49,Grid_GenerationQueue!$AK$5:$AK$550,$C49,Grid_GenerationQueue!$AW$5:$AW$550,"&lt;&gt;"&amp;$Y$3,Grid_GenerationQueue!$AU$5:$AU$550,$AK$3)+SUMIFS(Grid_GenerationQueue!Y$5:Y$550,Grid_GenerationQueue!$AM$5:$AM$550,$B49,Grid_GenerationQueue!$AN$5:$AN$550,$C49,Grid_GenerationQueue!$AW$5:$AW$550,"&lt;&gt;"&amp;$Y$3,Grid_GenerationQueue!$AU$5:$AU$550,$AK$3)</f>
        <v>0</v>
      </c>
      <c r="AP49">
        <f>AD49+SUMIFS(Grid_GenerationQueue!Z$5:Z$550,Grid_GenerationQueue!$AJ$5:$AJ$550,$B49,Grid_GenerationQueue!$AK$5:$AK$550,$C49,Grid_GenerationQueue!$AW$5:$AW$550,"&lt;&gt;"&amp;$Y$3,Grid_GenerationQueue!$AU$5:$AU$550,$AK$3)+SUMIFS(Grid_GenerationQueue!Z$5:Z$550,Grid_GenerationQueue!$AM$5:$AM$550,$B49,Grid_GenerationQueue!$AN$5:$AN$550,$C49,Grid_GenerationQueue!$AW$5:$AW$550,"&lt;&gt;"&amp;$Y$3,Grid_GenerationQueue!$AU$5:$AU$550,$AK$3)</f>
        <v>0</v>
      </c>
      <c r="AQ49">
        <f>AE49+SUMIFS(Grid_GenerationQueue!AA$5:AA$550,Grid_GenerationQueue!$AJ$5:$AJ$550,$B49,Grid_GenerationQueue!$AK$5:$AK$550,$C49,Grid_GenerationQueue!$AW$5:$AW$550,"&lt;&gt;"&amp;$Y$3,Grid_GenerationQueue!$AU$5:$AU$550,$AK$3)+SUMIFS(Grid_GenerationQueue!AA$5:AA$550,Grid_GenerationQueue!$AM$5:$AM$550,$B49,Grid_GenerationQueue!$AN$5:$AN$550,$C49,Grid_GenerationQueue!$AW$5:$AW$550,"&lt;&gt;"&amp;$Y$3,Grid_GenerationQueue!$AU$5:$AU$550,$AK$3)</f>
        <v>0</v>
      </c>
      <c r="AR49">
        <f>AF49+SUMIFS(Grid_GenerationQueue!AB$5:AB$550,Grid_GenerationQueue!$AJ$5:$AJ$550,$B49,Grid_GenerationQueue!$AK$5:$AK$550,$C49,Grid_GenerationQueue!$AW$5:$AW$550,"&lt;&gt;"&amp;$Y$3,Grid_GenerationQueue!$AU$5:$AU$550,$AK$3)+SUMIFS(Grid_GenerationQueue!AB$5:AB$550,Grid_GenerationQueue!$AM$5:$AM$550,$B49,Grid_GenerationQueue!$AN$5:$AN$550,$C49,Grid_GenerationQueue!$AW$5:$AW$550,"&lt;&gt;"&amp;$Y$3,Grid_GenerationQueue!$AU$5:$AU$550,$AK$3)</f>
        <v>0</v>
      </c>
      <c r="AS49">
        <f>AG49+SUMIFS(Grid_GenerationQueue!AC$5:AC$550,Grid_GenerationQueue!$AJ$5:$AJ$550,$B49,Grid_GenerationQueue!$AK$5:$AK$550,$C49,Grid_GenerationQueue!$AW$5:$AW$550,"&lt;&gt;"&amp;$Y$3,Grid_GenerationQueue!$AU$5:$AU$550,$AK$3)+SUMIFS(Grid_GenerationQueue!AC$5:AC$550,Grid_GenerationQueue!$AM$5:$AM$550,$B49,Grid_GenerationQueue!$AN$5:$AN$550,$C49,Grid_GenerationQueue!$AW$5:$AW$550,"&lt;&gt;"&amp;$Y$3,Grid_GenerationQueue!$AU$5:$AU$550,$AK$3)</f>
        <v>0</v>
      </c>
      <c r="AT49">
        <f>AH49+SUMIFS(Grid_GenerationQueue!AD$5:AD$550,Grid_GenerationQueue!$AJ$5:$AJ$550,$B49,Grid_GenerationQueue!$AK$5:$AK$550,$C49,Grid_GenerationQueue!$AW$5:$AW$550,"&lt;&gt;"&amp;$Y$3,Grid_GenerationQueue!$AU$5:$AU$550,$AK$3)+SUMIFS(Grid_GenerationQueue!AD$5:AD$550,Grid_GenerationQueue!$AM$5:$AM$550,$B49,Grid_GenerationQueue!$AN$5:$AN$550,$C49,Grid_GenerationQueue!$AW$5:$AW$550,"&lt;&gt;"&amp;$Y$3,Grid_GenerationQueue!$AU$5:$AU$550,$AK$3)</f>
        <v>0</v>
      </c>
      <c r="AV49">
        <v>0</v>
      </c>
      <c r="AW49">
        <v>0</v>
      </c>
      <c r="AX49">
        <v>0</v>
      </c>
      <c r="AY49">
        <v>0</v>
      </c>
      <c r="AZ49">
        <v>0</v>
      </c>
      <c r="BB49">
        <f t="shared" si="33"/>
        <v>910</v>
      </c>
      <c r="BC49">
        <f t="shared" si="34"/>
        <v>0</v>
      </c>
      <c r="BD49">
        <f t="shared" si="35"/>
        <v>0</v>
      </c>
      <c r="BE49">
        <f t="shared" si="36"/>
        <v>0</v>
      </c>
      <c r="BF49">
        <f t="shared" si="37"/>
        <v>0</v>
      </c>
      <c r="BG49">
        <f t="shared" si="38"/>
        <v>0</v>
      </c>
      <c r="BH49">
        <f t="shared" si="39"/>
        <v>0</v>
      </c>
      <c r="BI49">
        <f t="shared" si="40"/>
        <v>0</v>
      </c>
      <c r="BJ49">
        <f t="shared" si="41"/>
        <v>0</v>
      </c>
      <c r="BK49">
        <f t="shared" si="42"/>
        <v>0</v>
      </c>
      <c r="BL49">
        <f t="shared" si="43"/>
        <v>0</v>
      </c>
      <c r="BN49">
        <f t="shared" si="44"/>
        <v>0</v>
      </c>
      <c r="BO49">
        <f t="shared" si="45"/>
        <v>0</v>
      </c>
      <c r="BP49">
        <f t="shared" si="46"/>
        <v>0</v>
      </c>
      <c r="BQ49">
        <f t="shared" si="47"/>
        <v>0</v>
      </c>
      <c r="BR49">
        <f t="shared" si="48"/>
        <v>0</v>
      </c>
      <c r="BS49">
        <f t="shared" si="49"/>
        <v>0</v>
      </c>
      <c r="BT49">
        <f t="shared" si="50"/>
        <v>0</v>
      </c>
      <c r="BU49">
        <f t="shared" si="51"/>
        <v>0</v>
      </c>
      <c r="BV49">
        <f t="shared" si="52"/>
        <v>0</v>
      </c>
      <c r="BW49">
        <f t="shared" si="53"/>
        <v>0</v>
      </c>
      <c r="BX49">
        <f t="shared" si="54"/>
        <v>0</v>
      </c>
      <c r="BZ49">
        <f t="shared" si="55"/>
        <v>0</v>
      </c>
      <c r="CA49">
        <f t="shared" si="56"/>
        <v>0</v>
      </c>
      <c r="CB49">
        <f t="shared" si="57"/>
        <v>0</v>
      </c>
      <c r="CC49">
        <f t="shared" si="58"/>
        <v>0</v>
      </c>
      <c r="CD49">
        <f t="shared" si="59"/>
        <v>0</v>
      </c>
      <c r="CE49">
        <f t="shared" si="60"/>
        <v>0</v>
      </c>
      <c r="CF49">
        <f t="shared" si="61"/>
        <v>0</v>
      </c>
      <c r="CG49">
        <f t="shared" si="62"/>
        <v>0</v>
      </c>
      <c r="CH49">
        <f t="shared" si="63"/>
        <v>0</v>
      </c>
      <c r="CI49">
        <f t="shared" si="64"/>
        <v>0</v>
      </c>
      <c r="CJ49">
        <f t="shared" si="65"/>
        <v>0</v>
      </c>
    </row>
    <row r="50" spans="1:88" x14ac:dyDescent="0.35">
      <c r="A50" t="str">
        <f>Substation_Info!A50</f>
        <v xml:space="preserve">SCE North of Lugo (NOL) Study Area </v>
      </c>
      <c r="B50" t="str">
        <f>Substation_Info!B50</f>
        <v>Control</v>
      </c>
      <c r="C50">
        <f>Substation_Info!C50</f>
        <v>115</v>
      </c>
      <c r="D50" t="str" cm="1">
        <f t="array" ref="D50">INDEX(Substation_Info!$AT$5:$BB$322,MATCH(1,($B50=Substation_Info!$B$5:$B$322)*($C50=Substation_Info!$C$5:$C$322),0),MATCH(D$4,Substation_Info!$AT$4:$BB$4,0))</f>
        <v>Greater_Kramer_Li_Battery</v>
      </c>
      <c r="E50" t="str" cm="1">
        <f t="array" ref="E50">INDEX(Substation_Info!$AT$5:$BB$322,MATCH(1,($B50=Substation_Info!$B$5:$B$322)*($C50=Substation_Info!$C$5:$C$322),0),MATCH(E$4,Substation_Info!$AT$4:$BB$4,0))</f>
        <v>Greater_Kramer_Solar</v>
      </c>
      <c r="F50" t="str" cm="1">
        <f t="array" ref="F50">INDEX(Substation_Info!$AT$5:$BB$322,MATCH(1,($B50=Substation_Info!$B$5:$B$322)*($C50=Substation_Info!$C$5:$C$322),0),MATCH(F$4,Substation_Info!$AT$4:$BB$4,0))</f>
        <v>Inyokern_North_Kramer_Geothermal</v>
      </c>
      <c r="G50" cm="1">
        <f t="array" ref="G50">INDEX(Substation_Info!$AT$5:$BB$322,MATCH(1,($B50=Substation_Info!$B$5:$B$322)*($C50=Substation_Info!$C$5:$C$322),0),MATCH(G$4,Substation_Info!$AT$4:$BB$4,0))</f>
        <v>0</v>
      </c>
      <c r="H50" cm="1">
        <f t="array" ref="H50">INDEX(Substation_Info!$AT$5:$BB$322,MATCH(1,($B50=Substation_Info!$B$5:$B$322)*($C50=Substation_Info!$C$5:$C$322),0),MATCH(H$4,Substation_Info!$AT$4:$BB$4,0))</f>
        <v>0</v>
      </c>
      <c r="I50" cm="1">
        <f t="array" ref="I50">INDEX(Substation_Info!$AT$5:$BB$322,MATCH(1,($B50=Substation_Info!$B$5:$B$322)*($C50=Substation_Info!$C$5:$C$322),0),MATCH(I$4,Substation_Info!$AT$4:$BB$4,0))</f>
        <v>0</v>
      </c>
      <c r="J50" cm="1">
        <f t="array" ref="J50">INDEX(Substation_Info!$AT$5:$BB$322,MATCH(1,($B50=Substation_Info!$B$5:$B$322)*($C50=Substation_Info!$C$5:$C$322),0),MATCH(J$4,Substation_Info!$AT$4:$BB$4,0))</f>
        <v>0</v>
      </c>
      <c r="L50">
        <f>SUMIFS(Grid_GenerationQueue!T$5:T$550,Grid_GenerationQueue!$AJ$5:$AJ$550,$B50,Grid_GenerationQueue!$AK$5:$AK$550,$C50)+SUMIFS(Grid_GenerationQueue!T$5:T$550,Grid_GenerationQueue!$AM$5:$AM$550,$B50,Grid_GenerationQueue!$AN$5:$AN$550,$C50)</f>
        <v>0</v>
      </c>
      <c r="M50">
        <f>SUMIFS(Grid_GenerationQueue!U$5:U$550,Grid_GenerationQueue!$AJ$5:$AJ$550,$B50,Grid_GenerationQueue!$AK$5:$AK$550,$C50)+SUMIFS(Grid_GenerationQueue!U$5:U$550,Grid_GenerationQueue!$AM$5:$AM$550,$B50,Grid_GenerationQueue!$AN$5:$AN$550,$C50)</f>
        <v>0</v>
      </c>
      <c r="N50">
        <f>SUMIFS(Grid_GenerationQueue!V$5:V$550,Grid_GenerationQueue!$AJ$5:$AJ$550,$B50,Grid_GenerationQueue!$AK$5:$AK$550,$C50)+SUMIFS(Grid_GenerationQueue!V$5:V$550,Grid_GenerationQueue!$AM$5:$AM$550,$B50,Grid_GenerationQueue!$AN$5:$AN$550,$C50)</f>
        <v>0</v>
      </c>
      <c r="O50">
        <f>SUMIFS(Grid_GenerationQueue!W$5:W$550,Grid_GenerationQueue!$AJ$5:$AJ$550,$B50,Grid_GenerationQueue!$AK$5:$AK$550,$C50)+SUMIFS(Grid_GenerationQueue!W$5:W$550,Grid_GenerationQueue!$AM$5:$AM$550,$B50,Grid_GenerationQueue!$AN$5:$AN$550,$C50)</f>
        <v>0</v>
      </c>
      <c r="P50">
        <f>SUMIFS(Grid_GenerationQueue!X$5:X$550,Grid_GenerationQueue!$AJ$5:$AJ$550,$B50,Grid_GenerationQueue!$AK$5:$AK$550,$C50)+SUMIFS(Grid_GenerationQueue!X$5:X$550,Grid_GenerationQueue!$AM$5:$AM$550,$B50,Grid_GenerationQueue!$AN$5:$AN$550,$C50)</f>
        <v>0</v>
      </c>
      <c r="Q50">
        <f>SUMIFS(Grid_GenerationQueue!Y$5:Y$550,Grid_GenerationQueue!$AJ$5:$AJ$550,$B50,Grid_GenerationQueue!$AK$5:$AK$550,$C50)+SUMIFS(Grid_GenerationQueue!Y$5:Y$550,Grid_GenerationQueue!$AM$5:$AM$550,$B50,Grid_GenerationQueue!$AN$5:$AN$550,$C50)</f>
        <v>0</v>
      </c>
      <c r="R50">
        <f>SUMIFS(Grid_GenerationQueue!Z$5:Z$550,Grid_GenerationQueue!$AJ$5:$AJ$550,$B50,Grid_GenerationQueue!$AK$5:$AK$550,$C50)+SUMIFS(Grid_GenerationQueue!Z$5:Z$550,Grid_GenerationQueue!$AM$5:$AM$550,$B50,Grid_GenerationQueue!$AN$5:$AN$550,$C50)</f>
        <v>0</v>
      </c>
      <c r="S50">
        <f>SUMIFS(Grid_GenerationQueue!AA$5:AA$550,Grid_GenerationQueue!$AJ$5:$AJ$550,$B50,Grid_GenerationQueue!$AK$5:$AK$550,$C50)+SUMIFS(Grid_GenerationQueue!AA$5:AA$550,Grid_GenerationQueue!$AM$5:$AM$550,$B50,Grid_GenerationQueue!$AN$5:$AN$550,$C50)</f>
        <v>0</v>
      </c>
      <c r="T50">
        <f>SUMIFS(Grid_GenerationQueue!AB$5:AB$550,Grid_GenerationQueue!$AJ$5:$AJ$550,$B50,Grid_GenerationQueue!$AK$5:$AK$550,$C50)+SUMIFS(Grid_GenerationQueue!AB$5:AB$550,Grid_GenerationQueue!$AM$5:$AM$550,$B50,Grid_GenerationQueue!$AN$5:$AN$550,$C50)</f>
        <v>0</v>
      </c>
      <c r="U50">
        <f>SUMIFS(Grid_GenerationQueue!AC$5:AC$550,Grid_GenerationQueue!$AJ$5:$AJ$550,$B50,Grid_GenerationQueue!$AK$5:$AK$550,$C50)+SUMIFS(Grid_GenerationQueue!AC$5:AC$550,Grid_GenerationQueue!$AM$5:$AM$550,$B50,Grid_GenerationQueue!$AN$5:$AN$550,$C50)</f>
        <v>200</v>
      </c>
      <c r="V50">
        <f>SUMIFS(Grid_GenerationQueue!AD$5:AD$550,Grid_GenerationQueue!$AJ$5:$AJ$550,$B50,Grid_GenerationQueue!$AK$5:$AK$550,$C50)+SUMIFS(Grid_GenerationQueue!AD$5:AD$550,Grid_GenerationQueue!$AM$5:$AM$550,$B50,Grid_GenerationQueue!$AN$5:$AN$550,$C50)</f>
        <v>0</v>
      </c>
      <c r="X50">
        <f>SUMIFS(Grid_GenerationQueue!T$5:T$550,Grid_GenerationQueue!$AJ$5:$AJ$550,$B50,Grid_GenerationQueue!$AK$5:$AK$550,$C50,Grid_GenerationQueue!$AW$5:$AW$550,$Y$3)+SUMIFS(Grid_GenerationQueue!T$5:T$550,Grid_GenerationQueue!$AM$5:$AM$550,$B50,Grid_GenerationQueue!$AN$5:$AN$550,$C50,Grid_GenerationQueue!$AW$5:$AW$550,$Y$3)</f>
        <v>0</v>
      </c>
      <c r="Y50">
        <f>SUMIFS(Grid_GenerationQueue!U$5:U$550,Grid_GenerationQueue!$AJ$5:$AJ$550,$B50,Grid_GenerationQueue!$AK$5:$AK$550,$C50,Grid_GenerationQueue!$AW$5:$AW$550,$Y$3)+SUMIFS(Grid_GenerationQueue!U$5:U$550,Grid_GenerationQueue!$AM$5:$AM$550,$B50,Grid_GenerationQueue!$AN$5:$AN$550,$C50,Grid_GenerationQueue!$AW$5:$AW$550,$Y$3)</f>
        <v>0</v>
      </c>
      <c r="Z50">
        <f>SUMIFS(Grid_GenerationQueue!V$5:V$550,Grid_GenerationQueue!$AJ$5:$AJ$550,$B50,Grid_GenerationQueue!$AK$5:$AK$550,$C50,Grid_GenerationQueue!$AW$5:$AW$550,$Y$3)+SUMIFS(Grid_GenerationQueue!V$5:V$550,Grid_GenerationQueue!$AM$5:$AM$550,$B50,Grid_GenerationQueue!$AN$5:$AN$550,$C50,Grid_GenerationQueue!$AW$5:$AW$550,$Y$3)</f>
        <v>0</v>
      </c>
      <c r="AA50">
        <f>SUMIFS(Grid_GenerationQueue!W$5:W$550,Grid_GenerationQueue!$AJ$5:$AJ$550,$B50,Grid_GenerationQueue!$AK$5:$AK$550,$C50,Grid_GenerationQueue!$AW$5:$AW$550,$Y$3)+SUMIFS(Grid_GenerationQueue!W$5:W$550,Grid_GenerationQueue!$AM$5:$AM$550,$B50,Grid_GenerationQueue!$AN$5:$AN$550,$C50,Grid_GenerationQueue!$AW$5:$AW$550,$Y$3)</f>
        <v>0</v>
      </c>
      <c r="AB50">
        <f>SUMIFS(Grid_GenerationQueue!X$5:X$550,Grid_GenerationQueue!$AJ$5:$AJ$550,$B50,Grid_GenerationQueue!$AK$5:$AK$550,$C50,Grid_GenerationQueue!$AW$5:$AW$550,$Y$3)+SUMIFS(Grid_GenerationQueue!X$5:X$550,Grid_GenerationQueue!$AM$5:$AM$550,$B50,Grid_GenerationQueue!$AN$5:$AN$550,$C50,Grid_GenerationQueue!$AW$5:$AW$550,$Y$3)</f>
        <v>0</v>
      </c>
      <c r="AC50">
        <f>SUMIFS(Grid_GenerationQueue!Y$5:Y$550,Grid_GenerationQueue!$AJ$5:$AJ$550,$B50,Grid_GenerationQueue!$AK$5:$AK$550,$C50,Grid_GenerationQueue!$AW$5:$AW$550,$Y$3)+SUMIFS(Grid_GenerationQueue!Y$5:Y$550,Grid_GenerationQueue!$AM$5:$AM$550,$B50,Grid_GenerationQueue!$AN$5:$AN$550,$C50,Grid_GenerationQueue!$AW$5:$AW$550,$Y$3)</f>
        <v>0</v>
      </c>
      <c r="AD50">
        <f>SUMIFS(Grid_GenerationQueue!Z$5:Z$550,Grid_GenerationQueue!$AJ$5:$AJ$550,$B50,Grid_GenerationQueue!$AK$5:$AK$550,$C50,Grid_GenerationQueue!$AW$5:$AW$550,$Y$3)+SUMIFS(Grid_GenerationQueue!Z$5:Z$550,Grid_GenerationQueue!$AM$5:$AM$550,$B50,Grid_GenerationQueue!$AN$5:$AN$550,$C50,Grid_GenerationQueue!$AW$5:$AW$550,$Y$3)</f>
        <v>0</v>
      </c>
      <c r="AE50">
        <f>SUMIFS(Grid_GenerationQueue!AA$5:AA$550,Grid_GenerationQueue!$AJ$5:$AJ$550,$B50,Grid_GenerationQueue!$AK$5:$AK$550,$C50,Grid_GenerationQueue!$AW$5:$AW$550,$Y$3)+SUMIFS(Grid_GenerationQueue!AA$5:AA$550,Grid_GenerationQueue!$AM$5:$AM$550,$B50,Grid_GenerationQueue!$AN$5:$AN$550,$C50,Grid_GenerationQueue!$AW$5:$AW$550,$Y$3)</f>
        <v>0</v>
      </c>
      <c r="AF50">
        <f>SUMIFS(Grid_GenerationQueue!AB$5:AB$550,Grid_GenerationQueue!$AJ$5:$AJ$550,$B50,Grid_GenerationQueue!$AK$5:$AK$550,$C50,Grid_GenerationQueue!$AW$5:$AW$550,$Y$3)+SUMIFS(Grid_GenerationQueue!AB$5:AB$550,Grid_GenerationQueue!$AM$5:$AM$550,$B50,Grid_GenerationQueue!$AN$5:$AN$550,$C50,Grid_GenerationQueue!$AW$5:$AW$550,$Y$3)</f>
        <v>0</v>
      </c>
      <c r="AG50">
        <f>SUMIFS(Grid_GenerationQueue!AC$5:AC$550,Grid_GenerationQueue!$AJ$5:$AJ$550,$B50,Grid_GenerationQueue!$AK$5:$AK$550,$C50,Grid_GenerationQueue!$AW$5:$AW$550,$Y$3)+SUMIFS(Grid_GenerationQueue!AC$5:AC$550,Grid_GenerationQueue!$AM$5:$AM$550,$B50,Grid_GenerationQueue!$AN$5:$AN$550,$C50,Grid_GenerationQueue!$AW$5:$AW$550,$Y$3)</f>
        <v>0</v>
      </c>
      <c r="AH50">
        <f>SUMIFS(Grid_GenerationQueue!AD$5:AD$550,Grid_GenerationQueue!$AJ$5:$AJ$550,$B50,Grid_GenerationQueue!$AK$5:$AK$550,$C50,Grid_GenerationQueue!$AW$5:$AW$550,$Y$3)+SUMIFS(Grid_GenerationQueue!AD$5:AD$550,Grid_GenerationQueue!$AM$5:$AM$550,$B50,Grid_GenerationQueue!$AN$5:$AN$550,$C50,Grid_GenerationQueue!$AW$5:$AW$550,$Y$3)</f>
        <v>0</v>
      </c>
      <c r="AJ50">
        <f>X50+SUMIFS(Grid_GenerationQueue!T$5:T$550,Grid_GenerationQueue!$AJ$5:$AJ$550,$B50,Grid_GenerationQueue!$AK$5:$AK$550,$C50,Grid_GenerationQueue!$AW$5:$AW$550,"&lt;&gt;"&amp;$Y$3,Grid_GenerationQueue!$AU$5:$AU$550,$AK$3)+SUMIFS(Grid_GenerationQueue!T$5:T$550,Grid_GenerationQueue!$AM$5:$AM$550,$B50,Grid_GenerationQueue!$AN$5:$AN$550,$C50,Grid_GenerationQueue!$AW$5:$AW$550,"&lt;&gt;"&amp;$Y$3,Grid_GenerationQueue!$AU$5:$AU$550,$AK$3)</f>
        <v>0</v>
      </c>
      <c r="AK50">
        <f>Y50+SUMIFS(Grid_GenerationQueue!U$5:U$550,Grid_GenerationQueue!$AJ$5:$AJ$550,$B50,Grid_GenerationQueue!$AK$5:$AK$550,$C50,Grid_GenerationQueue!$AW$5:$AW$550,"&lt;&gt;"&amp;$Y$3,Grid_GenerationQueue!$AU$5:$AU$550,$AK$3)+SUMIFS(Grid_GenerationQueue!U$5:U$550,Grid_GenerationQueue!$AM$5:$AM$550,$B50,Grid_GenerationQueue!$AN$5:$AN$550,$C50,Grid_GenerationQueue!$AW$5:$AW$550,"&lt;&gt;"&amp;$Y$3,Grid_GenerationQueue!$AU$5:$AU$550,$AK$3)</f>
        <v>0</v>
      </c>
      <c r="AL50">
        <f>Z50+SUMIFS(Grid_GenerationQueue!V$5:V$550,Grid_GenerationQueue!$AJ$5:$AJ$550,$B50,Grid_GenerationQueue!$AK$5:$AK$550,$C50,Grid_GenerationQueue!$AW$5:$AW$550,"&lt;&gt;"&amp;$Y$3,Grid_GenerationQueue!$AU$5:$AU$550,$AK$3)+SUMIFS(Grid_GenerationQueue!V$5:V$550,Grid_GenerationQueue!$AM$5:$AM$550,$B50,Grid_GenerationQueue!$AN$5:$AN$550,$C50,Grid_GenerationQueue!$AW$5:$AW$550,"&lt;&gt;"&amp;$Y$3,Grid_GenerationQueue!$AU$5:$AU$550,$AK$3)</f>
        <v>0</v>
      </c>
      <c r="AM50">
        <f>AA50+SUMIFS(Grid_GenerationQueue!W$5:W$550,Grid_GenerationQueue!$AJ$5:$AJ$550,$B50,Grid_GenerationQueue!$AK$5:$AK$550,$C50,Grid_GenerationQueue!$AW$5:$AW$550,"&lt;&gt;"&amp;$Y$3,Grid_GenerationQueue!$AU$5:$AU$550,$AK$3)+SUMIFS(Grid_GenerationQueue!W$5:W$550,Grid_GenerationQueue!$AM$5:$AM$550,$B50,Grid_GenerationQueue!$AN$5:$AN$550,$C50,Grid_GenerationQueue!$AW$5:$AW$550,"&lt;&gt;"&amp;$Y$3,Grid_GenerationQueue!$AU$5:$AU$550,$AK$3)</f>
        <v>0</v>
      </c>
      <c r="AN50">
        <f>AB50+SUMIFS(Grid_GenerationQueue!X$5:X$550,Grid_GenerationQueue!$AJ$5:$AJ$550,$B50,Grid_GenerationQueue!$AK$5:$AK$550,$C50,Grid_GenerationQueue!$AW$5:$AW$550,"&lt;&gt;"&amp;$Y$3,Grid_GenerationQueue!$AU$5:$AU$550,$AK$3)+SUMIFS(Grid_GenerationQueue!X$5:X$550,Grid_GenerationQueue!$AM$5:$AM$550,$B50,Grid_GenerationQueue!$AN$5:$AN$550,$C50,Grid_GenerationQueue!$AW$5:$AW$550,"&lt;&gt;"&amp;$Y$3,Grid_GenerationQueue!$AU$5:$AU$550,$AK$3)</f>
        <v>0</v>
      </c>
      <c r="AO50">
        <f>AC50+SUMIFS(Grid_GenerationQueue!Y$5:Y$550,Grid_GenerationQueue!$AJ$5:$AJ$550,$B50,Grid_GenerationQueue!$AK$5:$AK$550,$C50,Grid_GenerationQueue!$AW$5:$AW$550,"&lt;&gt;"&amp;$Y$3,Grid_GenerationQueue!$AU$5:$AU$550,$AK$3)+SUMIFS(Grid_GenerationQueue!Y$5:Y$550,Grid_GenerationQueue!$AM$5:$AM$550,$B50,Grid_GenerationQueue!$AN$5:$AN$550,$C50,Grid_GenerationQueue!$AW$5:$AW$550,"&lt;&gt;"&amp;$Y$3,Grid_GenerationQueue!$AU$5:$AU$550,$AK$3)</f>
        <v>0</v>
      </c>
      <c r="AP50">
        <f>AD50+SUMIFS(Grid_GenerationQueue!Z$5:Z$550,Grid_GenerationQueue!$AJ$5:$AJ$550,$B50,Grid_GenerationQueue!$AK$5:$AK$550,$C50,Grid_GenerationQueue!$AW$5:$AW$550,"&lt;&gt;"&amp;$Y$3,Grid_GenerationQueue!$AU$5:$AU$550,$AK$3)+SUMIFS(Grid_GenerationQueue!Z$5:Z$550,Grid_GenerationQueue!$AM$5:$AM$550,$B50,Grid_GenerationQueue!$AN$5:$AN$550,$C50,Grid_GenerationQueue!$AW$5:$AW$550,"&lt;&gt;"&amp;$Y$3,Grid_GenerationQueue!$AU$5:$AU$550,$AK$3)</f>
        <v>0</v>
      </c>
      <c r="AQ50">
        <f>AE50+SUMIFS(Grid_GenerationQueue!AA$5:AA$550,Grid_GenerationQueue!$AJ$5:$AJ$550,$B50,Grid_GenerationQueue!$AK$5:$AK$550,$C50,Grid_GenerationQueue!$AW$5:$AW$550,"&lt;&gt;"&amp;$Y$3,Grid_GenerationQueue!$AU$5:$AU$550,$AK$3)+SUMIFS(Grid_GenerationQueue!AA$5:AA$550,Grid_GenerationQueue!$AM$5:$AM$550,$B50,Grid_GenerationQueue!$AN$5:$AN$550,$C50,Grid_GenerationQueue!$AW$5:$AW$550,"&lt;&gt;"&amp;$Y$3,Grid_GenerationQueue!$AU$5:$AU$550,$AK$3)</f>
        <v>0</v>
      </c>
      <c r="AR50">
        <f>AF50+SUMIFS(Grid_GenerationQueue!AB$5:AB$550,Grid_GenerationQueue!$AJ$5:$AJ$550,$B50,Grid_GenerationQueue!$AK$5:$AK$550,$C50,Grid_GenerationQueue!$AW$5:$AW$550,"&lt;&gt;"&amp;$Y$3,Grid_GenerationQueue!$AU$5:$AU$550,$AK$3)+SUMIFS(Grid_GenerationQueue!AB$5:AB$550,Grid_GenerationQueue!$AM$5:$AM$550,$B50,Grid_GenerationQueue!$AN$5:$AN$550,$C50,Grid_GenerationQueue!$AW$5:$AW$550,"&lt;&gt;"&amp;$Y$3,Grid_GenerationQueue!$AU$5:$AU$550,$AK$3)</f>
        <v>0</v>
      </c>
      <c r="AS50">
        <f>AG50+SUMIFS(Grid_GenerationQueue!AC$5:AC$550,Grid_GenerationQueue!$AJ$5:$AJ$550,$B50,Grid_GenerationQueue!$AK$5:$AK$550,$C50,Grid_GenerationQueue!$AW$5:$AW$550,"&lt;&gt;"&amp;$Y$3,Grid_GenerationQueue!$AU$5:$AU$550,$AK$3)+SUMIFS(Grid_GenerationQueue!AC$5:AC$550,Grid_GenerationQueue!$AM$5:$AM$550,$B50,Grid_GenerationQueue!$AN$5:$AN$550,$C50,Grid_GenerationQueue!$AW$5:$AW$550,"&lt;&gt;"&amp;$Y$3,Grid_GenerationQueue!$AU$5:$AU$550,$AK$3)</f>
        <v>0</v>
      </c>
      <c r="AT50">
        <f>AH50+SUMIFS(Grid_GenerationQueue!AD$5:AD$550,Grid_GenerationQueue!$AJ$5:$AJ$550,$B50,Grid_GenerationQueue!$AK$5:$AK$550,$C50,Grid_GenerationQueue!$AW$5:$AW$550,"&lt;&gt;"&amp;$Y$3,Grid_GenerationQueue!$AU$5:$AU$550,$AK$3)+SUMIFS(Grid_GenerationQueue!AD$5:AD$550,Grid_GenerationQueue!$AM$5:$AM$550,$B50,Grid_GenerationQueue!$AN$5:$AN$550,$C50,Grid_GenerationQueue!$AW$5:$AW$550,"&lt;&gt;"&amp;$Y$3,Grid_GenerationQueue!$AU$5:$AU$550,$AK$3)</f>
        <v>0</v>
      </c>
      <c r="AV50">
        <v>0</v>
      </c>
      <c r="AW50">
        <v>0</v>
      </c>
      <c r="AX50">
        <v>0</v>
      </c>
      <c r="AY50">
        <v>0</v>
      </c>
      <c r="AZ50">
        <v>0</v>
      </c>
      <c r="BB50">
        <f t="shared" si="33"/>
        <v>0</v>
      </c>
      <c r="BC50">
        <f t="shared" si="34"/>
        <v>0</v>
      </c>
      <c r="BD50">
        <f t="shared" si="35"/>
        <v>0</v>
      </c>
      <c r="BE50">
        <f t="shared" si="36"/>
        <v>0</v>
      </c>
      <c r="BF50">
        <f t="shared" si="37"/>
        <v>0</v>
      </c>
      <c r="BG50">
        <f t="shared" si="38"/>
        <v>0</v>
      </c>
      <c r="BH50">
        <f t="shared" si="39"/>
        <v>0</v>
      </c>
      <c r="BI50">
        <f t="shared" si="40"/>
        <v>0</v>
      </c>
      <c r="BJ50">
        <f t="shared" si="41"/>
        <v>0</v>
      </c>
      <c r="BK50">
        <f t="shared" si="42"/>
        <v>200</v>
      </c>
      <c r="BL50">
        <f t="shared" si="43"/>
        <v>0</v>
      </c>
      <c r="BN50">
        <f t="shared" si="44"/>
        <v>0</v>
      </c>
      <c r="BO50">
        <f t="shared" si="45"/>
        <v>0</v>
      </c>
      <c r="BP50">
        <f t="shared" si="46"/>
        <v>0</v>
      </c>
      <c r="BQ50">
        <f t="shared" si="47"/>
        <v>0</v>
      </c>
      <c r="BR50">
        <f t="shared" si="48"/>
        <v>0</v>
      </c>
      <c r="BS50">
        <f t="shared" si="49"/>
        <v>0</v>
      </c>
      <c r="BT50">
        <f t="shared" si="50"/>
        <v>0</v>
      </c>
      <c r="BU50">
        <f t="shared" si="51"/>
        <v>0</v>
      </c>
      <c r="BV50">
        <f t="shared" si="52"/>
        <v>0</v>
      </c>
      <c r="BW50">
        <f t="shared" si="53"/>
        <v>0</v>
      </c>
      <c r="BX50">
        <f t="shared" si="54"/>
        <v>0</v>
      </c>
      <c r="BZ50">
        <f t="shared" si="55"/>
        <v>0</v>
      </c>
      <c r="CA50">
        <f t="shared" si="56"/>
        <v>0</v>
      </c>
      <c r="CB50">
        <f t="shared" si="57"/>
        <v>0</v>
      </c>
      <c r="CC50">
        <f t="shared" si="58"/>
        <v>0</v>
      </c>
      <c r="CD50">
        <f t="shared" si="59"/>
        <v>0</v>
      </c>
      <c r="CE50">
        <f t="shared" si="60"/>
        <v>0</v>
      </c>
      <c r="CF50">
        <f t="shared" si="61"/>
        <v>0</v>
      </c>
      <c r="CG50">
        <f t="shared" si="62"/>
        <v>0</v>
      </c>
      <c r="CH50">
        <f t="shared" si="63"/>
        <v>0</v>
      </c>
      <c r="CI50">
        <f t="shared" si="64"/>
        <v>0</v>
      </c>
      <c r="CJ50">
        <f t="shared" si="65"/>
        <v>0</v>
      </c>
    </row>
    <row r="51" spans="1:88" x14ac:dyDescent="0.35">
      <c r="A51" t="str">
        <f>Substation_Info!A51</f>
        <v xml:space="preserve">SCE North of Lugo (NOL) Study Area </v>
      </c>
      <c r="B51" t="str">
        <f>Substation_Info!B51</f>
        <v>Coolwater</v>
      </c>
      <c r="C51">
        <f>Substation_Info!C51</f>
        <v>230</v>
      </c>
      <c r="D51" t="str" cm="1">
        <f t="array" ref="D51">INDEX(Substation_Info!$AT$5:$BB$322,MATCH(1,($B51=Substation_Info!$B$5:$B$322)*($C51=Substation_Info!$C$5:$C$322),0),MATCH(D$4,Substation_Info!$AT$4:$BB$4,0))</f>
        <v>Greater_Kramer_Li_Battery</v>
      </c>
      <c r="E51" t="str" cm="1">
        <f t="array" ref="E51">INDEX(Substation_Info!$AT$5:$BB$322,MATCH(1,($B51=Substation_Info!$B$5:$B$322)*($C51=Substation_Info!$C$5:$C$322),0),MATCH(E$4,Substation_Info!$AT$4:$BB$4,0))</f>
        <v>Greater_Kramer_Solar</v>
      </c>
      <c r="F51" cm="1">
        <f t="array" ref="F51">INDEX(Substation_Info!$AT$5:$BB$322,MATCH(1,($B51=Substation_Info!$B$5:$B$322)*($C51=Substation_Info!$C$5:$C$322),0),MATCH(F$4,Substation_Info!$AT$4:$BB$4,0))</f>
        <v>0</v>
      </c>
      <c r="G51" t="str" cm="1">
        <f t="array" ref="G51">INDEX(Substation_Info!$AT$5:$BB$322,MATCH(1,($B51=Substation_Info!$B$5:$B$322)*($C51=Substation_Info!$C$5:$C$322),0),MATCH(G$4,Substation_Info!$AT$4:$BB$4,0))</f>
        <v>North_Victor_Wind</v>
      </c>
      <c r="H51" cm="1">
        <f t="array" ref="H51">INDEX(Substation_Info!$AT$5:$BB$322,MATCH(1,($B51=Substation_Info!$B$5:$B$322)*($C51=Substation_Info!$C$5:$C$322),0),MATCH(H$4,Substation_Info!$AT$4:$BB$4,0))</f>
        <v>0</v>
      </c>
      <c r="I51" cm="1">
        <f t="array" ref="I51">INDEX(Substation_Info!$AT$5:$BB$322,MATCH(1,($B51=Substation_Info!$B$5:$B$322)*($C51=Substation_Info!$C$5:$C$322),0),MATCH(I$4,Substation_Info!$AT$4:$BB$4,0))</f>
        <v>0</v>
      </c>
      <c r="J51" cm="1">
        <f t="array" ref="J51">INDEX(Substation_Info!$AT$5:$BB$322,MATCH(1,($B51=Substation_Info!$B$5:$B$322)*($C51=Substation_Info!$C$5:$C$322),0),MATCH(J$4,Substation_Info!$AT$4:$BB$4,0))</f>
        <v>0</v>
      </c>
      <c r="L51">
        <f>SUMIFS(Grid_GenerationQueue!T$5:T$550,Grid_GenerationQueue!$AJ$5:$AJ$550,$B51,Grid_GenerationQueue!$AK$5:$AK$550,$C51)+SUMIFS(Grid_GenerationQueue!T$5:T$550,Grid_GenerationQueue!$AM$5:$AM$550,$B51,Grid_GenerationQueue!$AN$5:$AN$550,$C51)</f>
        <v>0</v>
      </c>
      <c r="M51">
        <f>SUMIFS(Grid_GenerationQueue!U$5:U$550,Grid_GenerationQueue!$AJ$5:$AJ$550,$B51,Grid_GenerationQueue!$AK$5:$AK$550,$C51)+SUMIFS(Grid_GenerationQueue!U$5:U$550,Grid_GenerationQueue!$AM$5:$AM$550,$B51,Grid_GenerationQueue!$AN$5:$AN$550,$C51)</f>
        <v>0</v>
      </c>
      <c r="N51">
        <f>SUMIFS(Grid_GenerationQueue!V$5:V$550,Grid_GenerationQueue!$AJ$5:$AJ$550,$B51,Grid_GenerationQueue!$AK$5:$AK$550,$C51)+SUMIFS(Grid_GenerationQueue!V$5:V$550,Grid_GenerationQueue!$AM$5:$AM$550,$B51,Grid_GenerationQueue!$AN$5:$AN$550,$C51)</f>
        <v>0</v>
      </c>
      <c r="O51">
        <f>SUMIFS(Grid_GenerationQueue!W$5:W$550,Grid_GenerationQueue!$AJ$5:$AJ$550,$B51,Grid_GenerationQueue!$AK$5:$AK$550,$C51)+SUMIFS(Grid_GenerationQueue!W$5:W$550,Grid_GenerationQueue!$AM$5:$AM$550,$B51,Grid_GenerationQueue!$AN$5:$AN$550,$C51)</f>
        <v>0</v>
      </c>
      <c r="P51">
        <f>SUMIFS(Grid_GenerationQueue!X$5:X$550,Grid_GenerationQueue!$AJ$5:$AJ$550,$B51,Grid_GenerationQueue!$AK$5:$AK$550,$C51)+SUMIFS(Grid_GenerationQueue!X$5:X$550,Grid_GenerationQueue!$AM$5:$AM$550,$B51,Grid_GenerationQueue!$AN$5:$AN$550,$C51)</f>
        <v>0</v>
      </c>
      <c r="Q51">
        <f>SUMIFS(Grid_GenerationQueue!Y$5:Y$550,Grid_GenerationQueue!$AJ$5:$AJ$550,$B51,Grid_GenerationQueue!$AK$5:$AK$550,$C51)+SUMIFS(Grid_GenerationQueue!Y$5:Y$550,Grid_GenerationQueue!$AM$5:$AM$550,$B51,Grid_GenerationQueue!$AN$5:$AN$550,$C51)</f>
        <v>0</v>
      </c>
      <c r="R51">
        <f>SUMIFS(Grid_GenerationQueue!Z$5:Z$550,Grid_GenerationQueue!$AJ$5:$AJ$550,$B51,Grid_GenerationQueue!$AK$5:$AK$550,$C51)+SUMIFS(Grid_GenerationQueue!Z$5:Z$550,Grid_GenerationQueue!$AM$5:$AM$550,$B51,Grid_GenerationQueue!$AN$5:$AN$550,$C51)</f>
        <v>0</v>
      </c>
      <c r="S51">
        <f>SUMIFS(Grid_GenerationQueue!AA$5:AA$550,Grid_GenerationQueue!$AJ$5:$AJ$550,$B51,Grid_GenerationQueue!$AK$5:$AK$550,$C51)+SUMIFS(Grid_GenerationQueue!AA$5:AA$550,Grid_GenerationQueue!$AM$5:$AM$550,$B51,Grid_GenerationQueue!$AN$5:$AN$550,$C51)</f>
        <v>0</v>
      </c>
      <c r="T51">
        <f>SUMIFS(Grid_GenerationQueue!AB$5:AB$550,Grid_GenerationQueue!$AJ$5:$AJ$550,$B51,Grid_GenerationQueue!$AK$5:$AK$550,$C51)+SUMIFS(Grid_GenerationQueue!AB$5:AB$550,Grid_GenerationQueue!$AM$5:$AM$550,$B51,Grid_GenerationQueue!$AN$5:$AN$550,$C51)</f>
        <v>0</v>
      </c>
      <c r="U51">
        <f>SUMIFS(Grid_GenerationQueue!AC$5:AC$550,Grid_GenerationQueue!$AJ$5:$AJ$550,$B51,Grid_GenerationQueue!$AK$5:$AK$550,$C51)+SUMIFS(Grid_GenerationQueue!AC$5:AC$550,Grid_GenerationQueue!$AM$5:$AM$550,$B51,Grid_GenerationQueue!$AN$5:$AN$550,$C51)</f>
        <v>0</v>
      </c>
      <c r="V51">
        <f>SUMIFS(Grid_GenerationQueue!AD$5:AD$550,Grid_GenerationQueue!$AJ$5:$AJ$550,$B51,Grid_GenerationQueue!$AK$5:$AK$550,$C51)+SUMIFS(Grid_GenerationQueue!AD$5:AD$550,Grid_GenerationQueue!$AM$5:$AM$550,$B51,Grid_GenerationQueue!$AN$5:$AN$550,$C51)</f>
        <v>0</v>
      </c>
      <c r="X51">
        <f>SUMIFS(Grid_GenerationQueue!T$5:T$550,Grid_GenerationQueue!$AJ$5:$AJ$550,$B51,Grid_GenerationQueue!$AK$5:$AK$550,$C51,Grid_GenerationQueue!$AW$5:$AW$550,$Y$3)+SUMIFS(Grid_GenerationQueue!T$5:T$550,Grid_GenerationQueue!$AM$5:$AM$550,$B51,Grid_GenerationQueue!$AN$5:$AN$550,$C51,Grid_GenerationQueue!$AW$5:$AW$550,$Y$3)</f>
        <v>0</v>
      </c>
      <c r="Y51">
        <f>SUMIFS(Grid_GenerationQueue!U$5:U$550,Grid_GenerationQueue!$AJ$5:$AJ$550,$B51,Grid_GenerationQueue!$AK$5:$AK$550,$C51,Grid_GenerationQueue!$AW$5:$AW$550,$Y$3)+SUMIFS(Grid_GenerationQueue!U$5:U$550,Grid_GenerationQueue!$AM$5:$AM$550,$B51,Grid_GenerationQueue!$AN$5:$AN$550,$C51,Grid_GenerationQueue!$AW$5:$AW$550,$Y$3)</f>
        <v>0</v>
      </c>
      <c r="Z51">
        <f>SUMIFS(Grid_GenerationQueue!V$5:V$550,Grid_GenerationQueue!$AJ$5:$AJ$550,$B51,Grid_GenerationQueue!$AK$5:$AK$550,$C51,Grid_GenerationQueue!$AW$5:$AW$550,$Y$3)+SUMIFS(Grid_GenerationQueue!V$5:V$550,Grid_GenerationQueue!$AM$5:$AM$550,$B51,Grid_GenerationQueue!$AN$5:$AN$550,$C51,Grid_GenerationQueue!$AW$5:$AW$550,$Y$3)</f>
        <v>0</v>
      </c>
      <c r="AA51">
        <f>SUMIFS(Grid_GenerationQueue!W$5:W$550,Grid_GenerationQueue!$AJ$5:$AJ$550,$B51,Grid_GenerationQueue!$AK$5:$AK$550,$C51,Grid_GenerationQueue!$AW$5:$AW$550,$Y$3)+SUMIFS(Grid_GenerationQueue!W$5:W$550,Grid_GenerationQueue!$AM$5:$AM$550,$B51,Grid_GenerationQueue!$AN$5:$AN$550,$C51,Grid_GenerationQueue!$AW$5:$AW$550,$Y$3)</f>
        <v>0</v>
      </c>
      <c r="AB51">
        <f>SUMIFS(Grid_GenerationQueue!X$5:X$550,Grid_GenerationQueue!$AJ$5:$AJ$550,$B51,Grid_GenerationQueue!$AK$5:$AK$550,$C51,Grid_GenerationQueue!$AW$5:$AW$550,$Y$3)+SUMIFS(Grid_GenerationQueue!X$5:X$550,Grid_GenerationQueue!$AM$5:$AM$550,$B51,Grid_GenerationQueue!$AN$5:$AN$550,$C51,Grid_GenerationQueue!$AW$5:$AW$550,$Y$3)</f>
        <v>0</v>
      </c>
      <c r="AC51">
        <f>SUMIFS(Grid_GenerationQueue!Y$5:Y$550,Grid_GenerationQueue!$AJ$5:$AJ$550,$B51,Grid_GenerationQueue!$AK$5:$AK$550,$C51,Grid_GenerationQueue!$AW$5:$AW$550,$Y$3)+SUMIFS(Grid_GenerationQueue!Y$5:Y$550,Grid_GenerationQueue!$AM$5:$AM$550,$B51,Grid_GenerationQueue!$AN$5:$AN$550,$C51,Grid_GenerationQueue!$AW$5:$AW$550,$Y$3)</f>
        <v>0</v>
      </c>
      <c r="AD51">
        <f>SUMIFS(Grid_GenerationQueue!Z$5:Z$550,Grid_GenerationQueue!$AJ$5:$AJ$550,$B51,Grid_GenerationQueue!$AK$5:$AK$550,$C51,Grid_GenerationQueue!$AW$5:$AW$550,$Y$3)+SUMIFS(Grid_GenerationQueue!Z$5:Z$550,Grid_GenerationQueue!$AM$5:$AM$550,$B51,Grid_GenerationQueue!$AN$5:$AN$550,$C51,Grid_GenerationQueue!$AW$5:$AW$550,$Y$3)</f>
        <v>0</v>
      </c>
      <c r="AE51">
        <f>SUMIFS(Grid_GenerationQueue!AA$5:AA$550,Grid_GenerationQueue!$AJ$5:$AJ$550,$B51,Grid_GenerationQueue!$AK$5:$AK$550,$C51,Grid_GenerationQueue!$AW$5:$AW$550,$Y$3)+SUMIFS(Grid_GenerationQueue!AA$5:AA$550,Grid_GenerationQueue!$AM$5:$AM$550,$B51,Grid_GenerationQueue!$AN$5:$AN$550,$C51,Grid_GenerationQueue!$AW$5:$AW$550,$Y$3)</f>
        <v>0</v>
      </c>
      <c r="AF51">
        <f>SUMIFS(Grid_GenerationQueue!AB$5:AB$550,Grid_GenerationQueue!$AJ$5:$AJ$550,$B51,Grid_GenerationQueue!$AK$5:$AK$550,$C51,Grid_GenerationQueue!$AW$5:$AW$550,$Y$3)+SUMIFS(Grid_GenerationQueue!AB$5:AB$550,Grid_GenerationQueue!$AM$5:$AM$550,$B51,Grid_GenerationQueue!$AN$5:$AN$550,$C51,Grid_GenerationQueue!$AW$5:$AW$550,$Y$3)</f>
        <v>0</v>
      </c>
      <c r="AG51">
        <f>SUMIFS(Grid_GenerationQueue!AC$5:AC$550,Grid_GenerationQueue!$AJ$5:$AJ$550,$B51,Grid_GenerationQueue!$AK$5:$AK$550,$C51,Grid_GenerationQueue!$AW$5:$AW$550,$Y$3)+SUMIFS(Grid_GenerationQueue!AC$5:AC$550,Grid_GenerationQueue!$AM$5:$AM$550,$B51,Grid_GenerationQueue!$AN$5:$AN$550,$C51,Grid_GenerationQueue!$AW$5:$AW$550,$Y$3)</f>
        <v>0</v>
      </c>
      <c r="AH51">
        <f>SUMIFS(Grid_GenerationQueue!AD$5:AD$550,Grid_GenerationQueue!$AJ$5:$AJ$550,$B51,Grid_GenerationQueue!$AK$5:$AK$550,$C51,Grid_GenerationQueue!$AW$5:$AW$550,$Y$3)+SUMIFS(Grid_GenerationQueue!AD$5:AD$550,Grid_GenerationQueue!$AM$5:$AM$550,$B51,Grid_GenerationQueue!$AN$5:$AN$550,$C51,Grid_GenerationQueue!$AW$5:$AW$550,$Y$3)</f>
        <v>0</v>
      </c>
      <c r="AJ51">
        <f>X51+SUMIFS(Grid_GenerationQueue!T$5:T$550,Grid_GenerationQueue!$AJ$5:$AJ$550,$B51,Grid_GenerationQueue!$AK$5:$AK$550,$C51,Grid_GenerationQueue!$AW$5:$AW$550,"&lt;&gt;"&amp;$Y$3,Grid_GenerationQueue!$AU$5:$AU$550,$AK$3)+SUMIFS(Grid_GenerationQueue!T$5:T$550,Grid_GenerationQueue!$AM$5:$AM$550,$B51,Grid_GenerationQueue!$AN$5:$AN$550,$C51,Grid_GenerationQueue!$AW$5:$AW$550,"&lt;&gt;"&amp;$Y$3,Grid_GenerationQueue!$AU$5:$AU$550,$AK$3)</f>
        <v>0</v>
      </c>
      <c r="AK51">
        <f>Y51+SUMIFS(Grid_GenerationQueue!U$5:U$550,Grid_GenerationQueue!$AJ$5:$AJ$550,$B51,Grid_GenerationQueue!$AK$5:$AK$550,$C51,Grid_GenerationQueue!$AW$5:$AW$550,"&lt;&gt;"&amp;$Y$3,Grid_GenerationQueue!$AU$5:$AU$550,$AK$3)+SUMIFS(Grid_GenerationQueue!U$5:U$550,Grid_GenerationQueue!$AM$5:$AM$550,$B51,Grid_GenerationQueue!$AN$5:$AN$550,$C51,Grid_GenerationQueue!$AW$5:$AW$550,"&lt;&gt;"&amp;$Y$3,Grid_GenerationQueue!$AU$5:$AU$550,$AK$3)</f>
        <v>0</v>
      </c>
      <c r="AL51">
        <f>Z51+SUMIFS(Grid_GenerationQueue!V$5:V$550,Grid_GenerationQueue!$AJ$5:$AJ$550,$B51,Grid_GenerationQueue!$AK$5:$AK$550,$C51,Grid_GenerationQueue!$AW$5:$AW$550,"&lt;&gt;"&amp;$Y$3,Grid_GenerationQueue!$AU$5:$AU$550,$AK$3)+SUMIFS(Grid_GenerationQueue!V$5:V$550,Grid_GenerationQueue!$AM$5:$AM$550,$B51,Grid_GenerationQueue!$AN$5:$AN$550,$C51,Grid_GenerationQueue!$AW$5:$AW$550,"&lt;&gt;"&amp;$Y$3,Grid_GenerationQueue!$AU$5:$AU$550,$AK$3)</f>
        <v>0</v>
      </c>
      <c r="AM51">
        <f>AA51+SUMIFS(Grid_GenerationQueue!W$5:W$550,Grid_GenerationQueue!$AJ$5:$AJ$550,$B51,Grid_GenerationQueue!$AK$5:$AK$550,$C51,Grid_GenerationQueue!$AW$5:$AW$550,"&lt;&gt;"&amp;$Y$3,Grid_GenerationQueue!$AU$5:$AU$550,$AK$3)+SUMIFS(Grid_GenerationQueue!W$5:W$550,Grid_GenerationQueue!$AM$5:$AM$550,$B51,Grid_GenerationQueue!$AN$5:$AN$550,$C51,Grid_GenerationQueue!$AW$5:$AW$550,"&lt;&gt;"&amp;$Y$3,Grid_GenerationQueue!$AU$5:$AU$550,$AK$3)</f>
        <v>0</v>
      </c>
      <c r="AN51">
        <f>AB51+SUMIFS(Grid_GenerationQueue!X$5:X$550,Grid_GenerationQueue!$AJ$5:$AJ$550,$B51,Grid_GenerationQueue!$AK$5:$AK$550,$C51,Grid_GenerationQueue!$AW$5:$AW$550,"&lt;&gt;"&amp;$Y$3,Grid_GenerationQueue!$AU$5:$AU$550,$AK$3)+SUMIFS(Grid_GenerationQueue!X$5:X$550,Grid_GenerationQueue!$AM$5:$AM$550,$B51,Grid_GenerationQueue!$AN$5:$AN$550,$C51,Grid_GenerationQueue!$AW$5:$AW$550,"&lt;&gt;"&amp;$Y$3,Grid_GenerationQueue!$AU$5:$AU$550,$AK$3)</f>
        <v>0</v>
      </c>
      <c r="AO51">
        <f>AC51+SUMIFS(Grid_GenerationQueue!Y$5:Y$550,Grid_GenerationQueue!$AJ$5:$AJ$550,$B51,Grid_GenerationQueue!$AK$5:$AK$550,$C51,Grid_GenerationQueue!$AW$5:$AW$550,"&lt;&gt;"&amp;$Y$3,Grid_GenerationQueue!$AU$5:$AU$550,$AK$3)+SUMIFS(Grid_GenerationQueue!Y$5:Y$550,Grid_GenerationQueue!$AM$5:$AM$550,$B51,Grid_GenerationQueue!$AN$5:$AN$550,$C51,Grid_GenerationQueue!$AW$5:$AW$550,"&lt;&gt;"&amp;$Y$3,Grid_GenerationQueue!$AU$5:$AU$550,$AK$3)</f>
        <v>0</v>
      </c>
      <c r="AP51">
        <f>AD51+SUMIFS(Grid_GenerationQueue!Z$5:Z$550,Grid_GenerationQueue!$AJ$5:$AJ$550,$B51,Grid_GenerationQueue!$AK$5:$AK$550,$C51,Grid_GenerationQueue!$AW$5:$AW$550,"&lt;&gt;"&amp;$Y$3,Grid_GenerationQueue!$AU$5:$AU$550,$AK$3)+SUMIFS(Grid_GenerationQueue!Z$5:Z$550,Grid_GenerationQueue!$AM$5:$AM$550,$B51,Grid_GenerationQueue!$AN$5:$AN$550,$C51,Grid_GenerationQueue!$AW$5:$AW$550,"&lt;&gt;"&amp;$Y$3,Grid_GenerationQueue!$AU$5:$AU$550,$AK$3)</f>
        <v>0</v>
      </c>
      <c r="AQ51">
        <f>AE51+SUMIFS(Grid_GenerationQueue!AA$5:AA$550,Grid_GenerationQueue!$AJ$5:$AJ$550,$B51,Grid_GenerationQueue!$AK$5:$AK$550,$C51,Grid_GenerationQueue!$AW$5:$AW$550,"&lt;&gt;"&amp;$Y$3,Grid_GenerationQueue!$AU$5:$AU$550,$AK$3)+SUMIFS(Grid_GenerationQueue!AA$5:AA$550,Grid_GenerationQueue!$AM$5:$AM$550,$B51,Grid_GenerationQueue!$AN$5:$AN$550,$C51,Grid_GenerationQueue!$AW$5:$AW$550,"&lt;&gt;"&amp;$Y$3,Grid_GenerationQueue!$AU$5:$AU$550,$AK$3)</f>
        <v>0</v>
      </c>
      <c r="AR51">
        <f>AF51+SUMIFS(Grid_GenerationQueue!AB$5:AB$550,Grid_GenerationQueue!$AJ$5:$AJ$550,$B51,Grid_GenerationQueue!$AK$5:$AK$550,$C51,Grid_GenerationQueue!$AW$5:$AW$550,"&lt;&gt;"&amp;$Y$3,Grid_GenerationQueue!$AU$5:$AU$550,$AK$3)+SUMIFS(Grid_GenerationQueue!AB$5:AB$550,Grid_GenerationQueue!$AM$5:$AM$550,$B51,Grid_GenerationQueue!$AN$5:$AN$550,$C51,Grid_GenerationQueue!$AW$5:$AW$550,"&lt;&gt;"&amp;$Y$3,Grid_GenerationQueue!$AU$5:$AU$550,$AK$3)</f>
        <v>0</v>
      </c>
      <c r="AS51">
        <f>AG51+SUMIFS(Grid_GenerationQueue!AC$5:AC$550,Grid_GenerationQueue!$AJ$5:$AJ$550,$B51,Grid_GenerationQueue!$AK$5:$AK$550,$C51,Grid_GenerationQueue!$AW$5:$AW$550,"&lt;&gt;"&amp;$Y$3,Grid_GenerationQueue!$AU$5:$AU$550,$AK$3)+SUMIFS(Grid_GenerationQueue!AC$5:AC$550,Grid_GenerationQueue!$AM$5:$AM$550,$B51,Grid_GenerationQueue!$AN$5:$AN$550,$C51,Grid_GenerationQueue!$AW$5:$AW$550,"&lt;&gt;"&amp;$Y$3,Grid_GenerationQueue!$AU$5:$AU$550,$AK$3)</f>
        <v>0</v>
      </c>
      <c r="AT51">
        <f>AH51+SUMIFS(Grid_GenerationQueue!AD$5:AD$550,Grid_GenerationQueue!$AJ$5:$AJ$550,$B51,Grid_GenerationQueue!$AK$5:$AK$550,$C51,Grid_GenerationQueue!$AW$5:$AW$550,"&lt;&gt;"&amp;$Y$3,Grid_GenerationQueue!$AU$5:$AU$550,$AK$3)+SUMIFS(Grid_GenerationQueue!AD$5:AD$550,Grid_GenerationQueue!$AM$5:$AM$550,$B51,Grid_GenerationQueue!$AN$5:$AN$550,$C51,Grid_GenerationQueue!$AW$5:$AW$550,"&lt;&gt;"&amp;$Y$3,Grid_GenerationQueue!$AU$5:$AU$550,$AK$3)</f>
        <v>0</v>
      </c>
      <c r="AV51">
        <v>0</v>
      </c>
      <c r="AW51">
        <v>0</v>
      </c>
      <c r="AX51">
        <v>0</v>
      </c>
      <c r="AY51">
        <v>0</v>
      </c>
      <c r="AZ51">
        <v>0</v>
      </c>
      <c r="BB51">
        <f t="shared" si="33"/>
        <v>0</v>
      </c>
      <c r="BC51">
        <f t="shared" si="34"/>
        <v>0</v>
      </c>
      <c r="BD51">
        <f t="shared" si="35"/>
        <v>0</v>
      </c>
      <c r="BE51">
        <f t="shared" si="36"/>
        <v>0</v>
      </c>
      <c r="BF51">
        <f t="shared" si="37"/>
        <v>0</v>
      </c>
      <c r="BG51">
        <f t="shared" si="38"/>
        <v>0</v>
      </c>
      <c r="BH51">
        <f t="shared" si="39"/>
        <v>0</v>
      </c>
      <c r="BI51">
        <f t="shared" si="40"/>
        <v>0</v>
      </c>
      <c r="BJ51">
        <f t="shared" si="41"/>
        <v>0</v>
      </c>
      <c r="BK51">
        <f t="shared" si="42"/>
        <v>0</v>
      </c>
      <c r="BL51">
        <f t="shared" si="43"/>
        <v>0</v>
      </c>
      <c r="BN51">
        <f t="shared" si="44"/>
        <v>0</v>
      </c>
      <c r="BO51">
        <f t="shared" si="45"/>
        <v>0</v>
      </c>
      <c r="BP51">
        <f t="shared" si="46"/>
        <v>0</v>
      </c>
      <c r="BQ51">
        <f t="shared" si="47"/>
        <v>0</v>
      </c>
      <c r="BR51">
        <f t="shared" si="48"/>
        <v>0</v>
      </c>
      <c r="BS51">
        <f t="shared" si="49"/>
        <v>0</v>
      </c>
      <c r="BT51">
        <f t="shared" si="50"/>
        <v>0</v>
      </c>
      <c r="BU51">
        <f t="shared" si="51"/>
        <v>0</v>
      </c>
      <c r="BV51">
        <f t="shared" si="52"/>
        <v>0</v>
      </c>
      <c r="BW51">
        <f t="shared" si="53"/>
        <v>0</v>
      </c>
      <c r="BX51">
        <f t="shared" si="54"/>
        <v>0</v>
      </c>
      <c r="BZ51">
        <f t="shared" si="55"/>
        <v>0</v>
      </c>
      <c r="CA51">
        <f t="shared" si="56"/>
        <v>0</v>
      </c>
      <c r="CB51">
        <f t="shared" si="57"/>
        <v>0</v>
      </c>
      <c r="CC51">
        <f t="shared" si="58"/>
        <v>0</v>
      </c>
      <c r="CD51">
        <f t="shared" si="59"/>
        <v>0</v>
      </c>
      <c r="CE51">
        <f t="shared" si="60"/>
        <v>0</v>
      </c>
      <c r="CF51">
        <f t="shared" si="61"/>
        <v>0</v>
      </c>
      <c r="CG51">
        <f t="shared" si="62"/>
        <v>0</v>
      </c>
      <c r="CH51">
        <f t="shared" si="63"/>
        <v>0</v>
      </c>
      <c r="CI51">
        <f t="shared" si="64"/>
        <v>0</v>
      </c>
      <c r="CJ51">
        <f t="shared" si="65"/>
        <v>0</v>
      </c>
    </row>
    <row r="52" spans="1:88" x14ac:dyDescent="0.35">
      <c r="A52" t="str">
        <f>Substation_Info!A52</f>
        <v xml:space="preserve">SCE North of Lugo (NOL) Study Area </v>
      </c>
      <c r="B52" t="str">
        <f>Substation_Info!B52</f>
        <v>Coolwater</v>
      </c>
      <c r="C52">
        <f>Substation_Info!C52</f>
        <v>115</v>
      </c>
      <c r="D52" t="str" cm="1">
        <f t="array" ref="D52">INDEX(Substation_Info!$AT$5:$BB$322,MATCH(1,($B52=Substation_Info!$B$5:$B$322)*($C52=Substation_Info!$C$5:$C$322),0),MATCH(D$4,Substation_Info!$AT$4:$BB$4,0))</f>
        <v>Greater_Kramer_Li_Battery</v>
      </c>
      <c r="E52" t="str" cm="1">
        <f t="array" ref="E52">INDEX(Substation_Info!$AT$5:$BB$322,MATCH(1,($B52=Substation_Info!$B$5:$B$322)*($C52=Substation_Info!$C$5:$C$322),0),MATCH(E$4,Substation_Info!$AT$4:$BB$4,0))</f>
        <v>Greater_Kramer_Solar</v>
      </c>
      <c r="F52" cm="1">
        <f t="array" ref="F52">INDEX(Substation_Info!$AT$5:$BB$322,MATCH(1,($B52=Substation_Info!$B$5:$B$322)*($C52=Substation_Info!$C$5:$C$322),0),MATCH(F$4,Substation_Info!$AT$4:$BB$4,0))</f>
        <v>0</v>
      </c>
      <c r="G52" t="str" cm="1">
        <f t="array" ref="G52">INDEX(Substation_Info!$AT$5:$BB$322,MATCH(1,($B52=Substation_Info!$B$5:$B$322)*($C52=Substation_Info!$C$5:$C$322),0),MATCH(G$4,Substation_Info!$AT$4:$BB$4,0))</f>
        <v>North_Victor_Wind</v>
      </c>
      <c r="H52" cm="1">
        <f t="array" ref="H52">INDEX(Substation_Info!$AT$5:$BB$322,MATCH(1,($B52=Substation_Info!$B$5:$B$322)*($C52=Substation_Info!$C$5:$C$322),0),MATCH(H$4,Substation_Info!$AT$4:$BB$4,0))</f>
        <v>0</v>
      </c>
      <c r="I52" cm="1">
        <f t="array" ref="I52">INDEX(Substation_Info!$AT$5:$BB$322,MATCH(1,($B52=Substation_Info!$B$5:$B$322)*($C52=Substation_Info!$C$5:$C$322),0),MATCH(I$4,Substation_Info!$AT$4:$BB$4,0))</f>
        <v>0</v>
      </c>
      <c r="J52" cm="1">
        <f t="array" ref="J52">INDEX(Substation_Info!$AT$5:$BB$322,MATCH(1,($B52=Substation_Info!$B$5:$B$322)*($C52=Substation_Info!$C$5:$C$322),0),MATCH(J$4,Substation_Info!$AT$4:$BB$4,0))</f>
        <v>0</v>
      </c>
      <c r="L52">
        <f>SUMIFS(Grid_GenerationQueue!T$5:T$550,Grid_GenerationQueue!$AJ$5:$AJ$550,$B52,Grid_GenerationQueue!$AK$5:$AK$550,$C52)+SUMIFS(Grid_GenerationQueue!T$5:T$550,Grid_GenerationQueue!$AM$5:$AM$550,$B52,Grid_GenerationQueue!$AN$5:$AN$550,$C52)</f>
        <v>360</v>
      </c>
      <c r="M52">
        <f>SUMIFS(Grid_GenerationQueue!U$5:U$550,Grid_GenerationQueue!$AJ$5:$AJ$550,$B52,Grid_GenerationQueue!$AK$5:$AK$550,$C52)+SUMIFS(Grid_GenerationQueue!U$5:U$550,Grid_GenerationQueue!$AM$5:$AM$550,$B52,Grid_GenerationQueue!$AN$5:$AN$550,$C52)</f>
        <v>200</v>
      </c>
      <c r="N52">
        <f>SUMIFS(Grid_GenerationQueue!V$5:V$550,Grid_GenerationQueue!$AJ$5:$AJ$550,$B52,Grid_GenerationQueue!$AK$5:$AK$550,$C52)+SUMIFS(Grid_GenerationQueue!V$5:V$550,Grid_GenerationQueue!$AM$5:$AM$550,$B52,Grid_GenerationQueue!$AN$5:$AN$550,$C52)</f>
        <v>0</v>
      </c>
      <c r="O52">
        <f>SUMIFS(Grid_GenerationQueue!W$5:W$550,Grid_GenerationQueue!$AJ$5:$AJ$550,$B52,Grid_GenerationQueue!$AK$5:$AK$550,$C52)+SUMIFS(Grid_GenerationQueue!W$5:W$550,Grid_GenerationQueue!$AM$5:$AM$550,$B52,Grid_GenerationQueue!$AN$5:$AN$550,$C52)</f>
        <v>200</v>
      </c>
      <c r="P52">
        <f>SUMIFS(Grid_GenerationQueue!X$5:X$550,Grid_GenerationQueue!$AJ$5:$AJ$550,$B52,Grid_GenerationQueue!$AK$5:$AK$550,$C52)+SUMIFS(Grid_GenerationQueue!X$5:X$550,Grid_GenerationQueue!$AM$5:$AM$550,$B52,Grid_GenerationQueue!$AN$5:$AN$550,$C52)</f>
        <v>0</v>
      </c>
      <c r="Q52">
        <f>SUMIFS(Grid_GenerationQueue!Y$5:Y$550,Grid_GenerationQueue!$AJ$5:$AJ$550,$B52,Grid_GenerationQueue!$AK$5:$AK$550,$C52)+SUMIFS(Grid_GenerationQueue!Y$5:Y$550,Grid_GenerationQueue!$AM$5:$AM$550,$B52,Grid_GenerationQueue!$AN$5:$AN$550,$C52)</f>
        <v>0</v>
      </c>
      <c r="R52">
        <f>SUMIFS(Grid_GenerationQueue!Z$5:Z$550,Grid_GenerationQueue!$AJ$5:$AJ$550,$B52,Grid_GenerationQueue!$AK$5:$AK$550,$C52)+SUMIFS(Grid_GenerationQueue!Z$5:Z$550,Grid_GenerationQueue!$AM$5:$AM$550,$B52,Grid_GenerationQueue!$AN$5:$AN$550,$C52)</f>
        <v>404</v>
      </c>
      <c r="S52">
        <f>SUMIFS(Grid_GenerationQueue!AA$5:AA$550,Grid_GenerationQueue!$AJ$5:$AJ$550,$B52,Grid_GenerationQueue!$AK$5:$AK$550,$C52)+SUMIFS(Grid_GenerationQueue!AA$5:AA$550,Grid_GenerationQueue!$AM$5:$AM$550,$B52,Grid_GenerationQueue!$AN$5:$AN$550,$C52)</f>
        <v>144</v>
      </c>
      <c r="T52">
        <f>SUMIFS(Grid_GenerationQueue!AB$5:AB$550,Grid_GenerationQueue!$AJ$5:$AJ$550,$B52,Grid_GenerationQueue!$AK$5:$AK$550,$C52)+SUMIFS(Grid_GenerationQueue!AB$5:AB$550,Grid_GenerationQueue!$AM$5:$AM$550,$B52,Grid_GenerationQueue!$AN$5:$AN$550,$C52)</f>
        <v>260</v>
      </c>
      <c r="U52">
        <f>SUMIFS(Grid_GenerationQueue!AC$5:AC$550,Grid_GenerationQueue!$AJ$5:$AJ$550,$B52,Grid_GenerationQueue!$AK$5:$AK$550,$C52)+SUMIFS(Grid_GenerationQueue!AC$5:AC$550,Grid_GenerationQueue!$AM$5:$AM$550,$B52,Grid_GenerationQueue!$AN$5:$AN$550,$C52)</f>
        <v>0</v>
      </c>
      <c r="V52">
        <f>SUMIFS(Grid_GenerationQueue!AD$5:AD$550,Grid_GenerationQueue!$AJ$5:$AJ$550,$B52,Grid_GenerationQueue!$AK$5:$AK$550,$C52)+SUMIFS(Grid_GenerationQueue!AD$5:AD$550,Grid_GenerationQueue!$AM$5:$AM$550,$B52,Grid_GenerationQueue!$AN$5:$AN$550,$C52)</f>
        <v>0</v>
      </c>
      <c r="X52">
        <f>SUMIFS(Grid_GenerationQueue!T$5:T$550,Grid_GenerationQueue!$AJ$5:$AJ$550,$B52,Grid_GenerationQueue!$AK$5:$AK$550,$C52,Grid_GenerationQueue!$AW$5:$AW$550,$Y$3)+SUMIFS(Grid_GenerationQueue!T$5:T$550,Grid_GenerationQueue!$AM$5:$AM$550,$B52,Grid_GenerationQueue!$AN$5:$AN$550,$C52,Grid_GenerationQueue!$AW$5:$AW$550,$Y$3)</f>
        <v>100</v>
      </c>
      <c r="Y52">
        <f>SUMIFS(Grid_GenerationQueue!U$5:U$550,Grid_GenerationQueue!$AJ$5:$AJ$550,$B52,Grid_GenerationQueue!$AK$5:$AK$550,$C52,Grid_GenerationQueue!$AW$5:$AW$550,$Y$3)+SUMIFS(Grid_GenerationQueue!U$5:U$550,Grid_GenerationQueue!$AM$5:$AM$550,$B52,Grid_GenerationQueue!$AN$5:$AN$550,$C52,Grid_GenerationQueue!$AW$5:$AW$550,$Y$3)</f>
        <v>0</v>
      </c>
      <c r="Z52">
        <f>SUMIFS(Grid_GenerationQueue!V$5:V$550,Grid_GenerationQueue!$AJ$5:$AJ$550,$B52,Grid_GenerationQueue!$AK$5:$AK$550,$C52,Grid_GenerationQueue!$AW$5:$AW$550,$Y$3)+SUMIFS(Grid_GenerationQueue!V$5:V$550,Grid_GenerationQueue!$AM$5:$AM$550,$B52,Grid_GenerationQueue!$AN$5:$AN$550,$C52,Grid_GenerationQueue!$AW$5:$AW$550,$Y$3)</f>
        <v>0</v>
      </c>
      <c r="AA52">
        <f>SUMIFS(Grid_GenerationQueue!W$5:W$550,Grid_GenerationQueue!$AJ$5:$AJ$550,$B52,Grid_GenerationQueue!$AK$5:$AK$550,$C52,Grid_GenerationQueue!$AW$5:$AW$550,$Y$3)+SUMIFS(Grid_GenerationQueue!W$5:W$550,Grid_GenerationQueue!$AM$5:$AM$550,$B52,Grid_GenerationQueue!$AN$5:$AN$550,$C52,Grid_GenerationQueue!$AW$5:$AW$550,$Y$3)</f>
        <v>0</v>
      </c>
      <c r="AB52">
        <f>SUMIFS(Grid_GenerationQueue!X$5:X$550,Grid_GenerationQueue!$AJ$5:$AJ$550,$B52,Grid_GenerationQueue!$AK$5:$AK$550,$C52,Grid_GenerationQueue!$AW$5:$AW$550,$Y$3)+SUMIFS(Grid_GenerationQueue!X$5:X$550,Grid_GenerationQueue!$AM$5:$AM$550,$B52,Grid_GenerationQueue!$AN$5:$AN$550,$C52,Grid_GenerationQueue!$AW$5:$AW$550,$Y$3)</f>
        <v>0</v>
      </c>
      <c r="AC52">
        <f>SUMIFS(Grid_GenerationQueue!Y$5:Y$550,Grid_GenerationQueue!$AJ$5:$AJ$550,$B52,Grid_GenerationQueue!$AK$5:$AK$550,$C52,Grid_GenerationQueue!$AW$5:$AW$550,$Y$3)+SUMIFS(Grid_GenerationQueue!Y$5:Y$550,Grid_GenerationQueue!$AM$5:$AM$550,$B52,Grid_GenerationQueue!$AN$5:$AN$550,$C52,Grid_GenerationQueue!$AW$5:$AW$550,$Y$3)</f>
        <v>0</v>
      </c>
      <c r="AD52">
        <f>SUMIFS(Grid_GenerationQueue!Z$5:Z$550,Grid_GenerationQueue!$AJ$5:$AJ$550,$B52,Grid_GenerationQueue!$AK$5:$AK$550,$C52,Grid_GenerationQueue!$AW$5:$AW$550,$Y$3)+SUMIFS(Grid_GenerationQueue!Z$5:Z$550,Grid_GenerationQueue!$AM$5:$AM$550,$B52,Grid_GenerationQueue!$AN$5:$AN$550,$C52,Grid_GenerationQueue!$AW$5:$AW$550,$Y$3)</f>
        <v>144</v>
      </c>
      <c r="AE52">
        <f>SUMIFS(Grid_GenerationQueue!AA$5:AA$550,Grid_GenerationQueue!$AJ$5:$AJ$550,$B52,Grid_GenerationQueue!$AK$5:$AK$550,$C52,Grid_GenerationQueue!$AW$5:$AW$550,$Y$3)+SUMIFS(Grid_GenerationQueue!AA$5:AA$550,Grid_GenerationQueue!$AM$5:$AM$550,$B52,Grid_GenerationQueue!$AN$5:$AN$550,$C52,Grid_GenerationQueue!$AW$5:$AW$550,$Y$3)</f>
        <v>144</v>
      </c>
      <c r="AF52">
        <f>SUMIFS(Grid_GenerationQueue!AB$5:AB$550,Grid_GenerationQueue!$AJ$5:$AJ$550,$B52,Grid_GenerationQueue!$AK$5:$AK$550,$C52,Grid_GenerationQueue!$AW$5:$AW$550,$Y$3)+SUMIFS(Grid_GenerationQueue!AB$5:AB$550,Grid_GenerationQueue!$AM$5:$AM$550,$B52,Grid_GenerationQueue!$AN$5:$AN$550,$C52,Grid_GenerationQueue!$AW$5:$AW$550,$Y$3)</f>
        <v>0</v>
      </c>
      <c r="AG52">
        <f>SUMIFS(Grid_GenerationQueue!AC$5:AC$550,Grid_GenerationQueue!$AJ$5:$AJ$550,$B52,Grid_GenerationQueue!$AK$5:$AK$550,$C52,Grid_GenerationQueue!$AW$5:$AW$550,$Y$3)+SUMIFS(Grid_GenerationQueue!AC$5:AC$550,Grid_GenerationQueue!$AM$5:$AM$550,$B52,Grid_GenerationQueue!$AN$5:$AN$550,$C52,Grid_GenerationQueue!$AW$5:$AW$550,$Y$3)</f>
        <v>0</v>
      </c>
      <c r="AH52">
        <f>SUMIFS(Grid_GenerationQueue!AD$5:AD$550,Grid_GenerationQueue!$AJ$5:$AJ$550,$B52,Grid_GenerationQueue!$AK$5:$AK$550,$C52,Grid_GenerationQueue!$AW$5:$AW$550,$Y$3)+SUMIFS(Grid_GenerationQueue!AD$5:AD$550,Grid_GenerationQueue!$AM$5:$AM$550,$B52,Grid_GenerationQueue!$AN$5:$AN$550,$C52,Grid_GenerationQueue!$AW$5:$AW$550,$Y$3)</f>
        <v>0</v>
      </c>
      <c r="AJ52">
        <f>X52+SUMIFS(Grid_GenerationQueue!T$5:T$550,Grid_GenerationQueue!$AJ$5:$AJ$550,$B52,Grid_GenerationQueue!$AK$5:$AK$550,$C52,Grid_GenerationQueue!$AW$5:$AW$550,"&lt;&gt;"&amp;$Y$3,Grid_GenerationQueue!$AU$5:$AU$550,$AK$3)+SUMIFS(Grid_GenerationQueue!T$5:T$550,Grid_GenerationQueue!$AM$5:$AM$550,$B52,Grid_GenerationQueue!$AN$5:$AN$550,$C52,Grid_GenerationQueue!$AW$5:$AW$550,"&lt;&gt;"&amp;$Y$3,Grid_GenerationQueue!$AU$5:$AU$550,$AK$3)</f>
        <v>300</v>
      </c>
      <c r="AK52">
        <f>Y52+SUMIFS(Grid_GenerationQueue!U$5:U$550,Grid_GenerationQueue!$AJ$5:$AJ$550,$B52,Grid_GenerationQueue!$AK$5:$AK$550,$C52,Grid_GenerationQueue!$AW$5:$AW$550,"&lt;&gt;"&amp;$Y$3,Grid_GenerationQueue!$AU$5:$AU$550,$AK$3)+SUMIFS(Grid_GenerationQueue!U$5:U$550,Grid_GenerationQueue!$AM$5:$AM$550,$B52,Grid_GenerationQueue!$AN$5:$AN$550,$C52,Grid_GenerationQueue!$AW$5:$AW$550,"&lt;&gt;"&amp;$Y$3,Grid_GenerationQueue!$AU$5:$AU$550,$AK$3)</f>
        <v>200</v>
      </c>
      <c r="AL52">
        <f>Z52+SUMIFS(Grid_GenerationQueue!V$5:V$550,Grid_GenerationQueue!$AJ$5:$AJ$550,$B52,Grid_GenerationQueue!$AK$5:$AK$550,$C52,Grid_GenerationQueue!$AW$5:$AW$550,"&lt;&gt;"&amp;$Y$3,Grid_GenerationQueue!$AU$5:$AU$550,$AK$3)+SUMIFS(Grid_GenerationQueue!V$5:V$550,Grid_GenerationQueue!$AM$5:$AM$550,$B52,Grid_GenerationQueue!$AN$5:$AN$550,$C52,Grid_GenerationQueue!$AW$5:$AW$550,"&lt;&gt;"&amp;$Y$3,Grid_GenerationQueue!$AU$5:$AU$550,$AK$3)</f>
        <v>0</v>
      </c>
      <c r="AM52">
        <f>AA52+SUMIFS(Grid_GenerationQueue!W$5:W$550,Grid_GenerationQueue!$AJ$5:$AJ$550,$B52,Grid_GenerationQueue!$AK$5:$AK$550,$C52,Grid_GenerationQueue!$AW$5:$AW$550,"&lt;&gt;"&amp;$Y$3,Grid_GenerationQueue!$AU$5:$AU$550,$AK$3)+SUMIFS(Grid_GenerationQueue!W$5:W$550,Grid_GenerationQueue!$AM$5:$AM$550,$B52,Grid_GenerationQueue!$AN$5:$AN$550,$C52,Grid_GenerationQueue!$AW$5:$AW$550,"&lt;&gt;"&amp;$Y$3,Grid_GenerationQueue!$AU$5:$AU$550,$AK$3)</f>
        <v>200</v>
      </c>
      <c r="AN52">
        <f>AB52+SUMIFS(Grid_GenerationQueue!X$5:X$550,Grid_GenerationQueue!$AJ$5:$AJ$550,$B52,Grid_GenerationQueue!$AK$5:$AK$550,$C52,Grid_GenerationQueue!$AW$5:$AW$550,"&lt;&gt;"&amp;$Y$3,Grid_GenerationQueue!$AU$5:$AU$550,$AK$3)+SUMIFS(Grid_GenerationQueue!X$5:X$550,Grid_GenerationQueue!$AM$5:$AM$550,$B52,Grid_GenerationQueue!$AN$5:$AN$550,$C52,Grid_GenerationQueue!$AW$5:$AW$550,"&lt;&gt;"&amp;$Y$3,Grid_GenerationQueue!$AU$5:$AU$550,$AK$3)</f>
        <v>0</v>
      </c>
      <c r="AO52">
        <f>AC52+SUMIFS(Grid_GenerationQueue!Y$5:Y$550,Grid_GenerationQueue!$AJ$5:$AJ$550,$B52,Grid_GenerationQueue!$AK$5:$AK$550,$C52,Grid_GenerationQueue!$AW$5:$AW$550,"&lt;&gt;"&amp;$Y$3,Grid_GenerationQueue!$AU$5:$AU$550,$AK$3)+SUMIFS(Grid_GenerationQueue!Y$5:Y$550,Grid_GenerationQueue!$AM$5:$AM$550,$B52,Grid_GenerationQueue!$AN$5:$AN$550,$C52,Grid_GenerationQueue!$AW$5:$AW$550,"&lt;&gt;"&amp;$Y$3,Grid_GenerationQueue!$AU$5:$AU$550,$AK$3)</f>
        <v>0</v>
      </c>
      <c r="AP52">
        <f>AD52+SUMIFS(Grid_GenerationQueue!Z$5:Z$550,Grid_GenerationQueue!$AJ$5:$AJ$550,$B52,Grid_GenerationQueue!$AK$5:$AK$550,$C52,Grid_GenerationQueue!$AW$5:$AW$550,"&lt;&gt;"&amp;$Y$3,Grid_GenerationQueue!$AU$5:$AU$550,$AK$3)+SUMIFS(Grid_GenerationQueue!Z$5:Z$550,Grid_GenerationQueue!$AM$5:$AM$550,$B52,Grid_GenerationQueue!$AN$5:$AN$550,$C52,Grid_GenerationQueue!$AW$5:$AW$550,"&lt;&gt;"&amp;$Y$3,Grid_GenerationQueue!$AU$5:$AU$550,$AK$3)</f>
        <v>344</v>
      </c>
      <c r="AQ52">
        <f>AE52+SUMIFS(Grid_GenerationQueue!AA$5:AA$550,Grid_GenerationQueue!$AJ$5:$AJ$550,$B52,Grid_GenerationQueue!$AK$5:$AK$550,$C52,Grid_GenerationQueue!$AW$5:$AW$550,"&lt;&gt;"&amp;$Y$3,Grid_GenerationQueue!$AU$5:$AU$550,$AK$3)+SUMIFS(Grid_GenerationQueue!AA$5:AA$550,Grid_GenerationQueue!$AM$5:$AM$550,$B52,Grid_GenerationQueue!$AN$5:$AN$550,$C52,Grid_GenerationQueue!$AW$5:$AW$550,"&lt;&gt;"&amp;$Y$3,Grid_GenerationQueue!$AU$5:$AU$550,$AK$3)</f>
        <v>144</v>
      </c>
      <c r="AR52">
        <f>AF52+SUMIFS(Grid_GenerationQueue!AB$5:AB$550,Grid_GenerationQueue!$AJ$5:$AJ$550,$B52,Grid_GenerationQueue!$AK$5:$AK$550,$C52,Grid_GenerationQueue!$AW$5:$AW$550,"&lt;&gt;"&amp;$Y$3,Grid_GenerationQueue!$AU$5:$AU$550,$AK$3)+SUMIFS(Grid_GenerationQueue!AB$5:AB$550,Grid_GenerationQueue!$AM$5:$AM$550,$B52,Grid_GenerationQueue!$AN$5:$AN$550,$C52,Grid_GenerationQueue!$AW$5:$AW$550,"&lt;&gt;"&amp;$Y$3,Grid_GenerationQueue!$AU$5:$AU$550,$AK$3)</f>
        <v>200</v>
      </c>
      <c r="AS52">
        <f>AG52+SUMIFS(Grid_GenerationQueue!AC$5:AC$550,Grid_GenerationQueue!$AJ$5:$AJ$550,$B52,Grid_GenerationQueue!$AK$5:$AK$550,$C52,Grid_GenerationQueue!$AW$5:$AW$550,"&lt;&gt;"&amp;$Y$3,Grid_GenerationQueue!$AU$5:$AU$550,$AK$3)+SUMIFS(Grid_GenerationQueue!AC$5:AC$550,Grid_GenerationQueue!$AM$5:$AM$550,$B52,Grid_GenerationQueue!$AN$5:$AN$550,$C52,Grid_GenerationQueue!$AW$5:$AW$550,"&lt;&gt;"&amp;$Y$3,Grid_GenerationQueue!$AU$5:$AU$550,$AK$3)</f>
        <v>0</v>
      </c>
      <c r="AT52">
        <f>AH52+SUMIFS(Grid_GenerationQueue!AD$5:AD$550,Grid_GenerationQueue!$AJ$5:$AJ$550,$B52,Grid_GenerationQueue!$AK$5:$AK$550,$C52,Grid_GenerationQueue!$AW$5:$AW$550,"&lt;&gt;"&amp;$Y$3,Grid_GenerationQueue!$AU$5:$AU$550,$AK$3)+SUMIFS(Grid_GenerationQueue!AD$5:AD$550,Grid_GenerationQueue!$AM$5:$AM$550,$B52,Grid_GenerationQueue!$AN$5:$AN$550,$C52,Grid_GenerationQueue!$AW$5:$AW$550,"&lt;&gt;"&amp;$Y$3,Grid_GenerationQueue!$AU$5:$AU$550,$AK$3)</f>
        <v>0</v>
      </c>
      <c r="AV52">
        <v>0</v>
      </c>
      <c r="AW52">
        <v>0</v>
      </c>
      <c r="AX52">
        <v>0</v>
      </c>
      <c r="AY52">
        <v>0</v>
      </c>
      <c r="AZ52">
        <v>0</v>
      </c>
      <c r="BB52">
        <f t="shared" si="33"/>
        <v>360</v>
      </c>
      <c r="BC52">
        <f t="shared" si="34"/>
        <v>200</v>
      </c>
      <c r="BD52">
        <f t="shared" si="35"/>
        <v>0</v>
      </c>
      <c r="BE52">
        <f t="shared" si="36"/>
        <v>200</v>
      </c>
      <c r="BF52">
        <f t="shared" si="37"/>
        <v>0</v>
      </c>
      <c r="BG52">
        <f t="shared" si="38"/>
        <v>0</v>
      </c>
      <c r="BH52">
        <f t="shared" si="39"/>
        <v>404</v>
      </c>
      <c r="BI52">
        <f t="shared" si="40"/>
        <v>144</v>
      </c>
      <c r="BJ52">
        <f t="shared" si="41"/>
        <v>260</v>
      </c>
      <c r="BK52">
        <f t="shared" si="42"/>
        <v>0</v>
      </c>
      <c r="BL52">
        <f t="shared" si="43"/>
        <v>0</v>
      </c>
      <c r="BN52">
        <f t="shared" si="44"/>
        <v>100</v>
      </c>
      <c r="BO52">
        <f t="shared" si="45"/>
        <v>0</v>
      </c>
      <c r="BP52">
        <f t="shared" si="46"/>
        <v>0</v>
      </c>
      <c r="BQ52">
        <f t="shared" si="47"/>
        <v>0</v>
      </c>
      <c r="BR52">
        <f t="shared" si="48"/>
        <v>0</v>
      </c>
      <c r="BS52">
        <f t="shared" si="49"/>
        <v>0</v>
      </c>
      <c r="BT52">
        <f t="shared" si="50"/>
        <v>144</v>
      </c>
      <c r="BU52">
        <f t="shared" si="51"/>
        <v>144</v>
      </c>
      <c r="BV52">
        <f t="shared" si="52"/>
        <v>0</v>
      </c>
      <c r="BW52">
        <f t="shared" si="53"/>
        <v>0</v>
      </c>
      <c r="BX52">
        <f t="shared" si="54"/>
        <v>0</v>
      </c>
      <c r="BZ52">
        <f t="shared" si="55"/>
        <v>300</v>
      </c>
      <c r="CA52">
        <f t="shared" si="56"/>
        <v>200</v>
      </c>
      <c r="CB52">
        <f t="shared" si="57"/>
        <v>0</v>
      </c>
      <c r="CC52">
        <f t="shared" si="58"/>
        <v>200</v>
      </c>
      <c r="CD52">
        <f t="shared" si="59"/>
        <v>0</v>
      </c>
      <c r="CE52">
        <f t="shared" si="60"/>
        <v>0</v>
      </c>
      <c r="CF52">
        <f t="shared" si="61"/>
        <v>344</v>
      </c>
      <c r="CG52">
        <f t="shared" si="62"/>
        <v>144</v>
      </c>
      <c r="CH52">
        <f t="shared" si="63"/>
        <v>200</v>
      </c>
      <c r="CI52">
        <f t="shared" si="64"/>
        <v>0</v>
      </c>
      <c r="CJ52">
        <f t="shared" si="65"/>
        <v>0</v>
      </c>
    </row>
    <row r="53" spans="1:88" x14ac:dyDescent="0.35">
      <c r="A53" t="str">
        <f>Substation_Info!A53</f>
        <v xml:space="preserve">PG&amp;E East Kern Study Area </v>
      </c>
      <c r="B53" t="str">
        <f>Substation_Info!B53</f>
        <v>Corcoran</v>
      </c>
      <c r="C53">
        <f>Substation_Info!C53</f>
        <v>115</v>
      </c>
      <c r="D53" t="str" cm="1">
        <f t="array" ref="D53">INDEX(Substation_Info!$AT$5:$BB$322,MATCH(1,($B53=Substation_Info!$B$5:$B$322)*($C53=Substation_Info!$C$5:$C$322),0),MATCH(D$4,Substation_Info!$AT$4:$BB$4,0))</f>
        <v>Southern_PGAE_Li_Battery</v>
      </c>
      <c r="E53" t="str" cm="1">
        <f t="array" ref="E53">INDEX(Substation_Info!$AT$5:$BB$322,MATCH(1,($B53=Substation_Info!$B$5:$B$322)*($C53=Substation_Info!$C$5:$C$322),0),MATCH(E$4,Substation_Info!$AT$4:$BB$4,0))</f>
        <v>Southern_PGAE_Solar</v>
      </c>
      <c r="F53" cm="1">
        <f t="array" ref="F53">INDEX(Substation_Info!$AT$5:$BB$322,MATCH(1,($B53=Substation_Info!$B$5:$B$322)*($C53=Substation_Info!$C$5:$C$322),0),MATCH(F$4,Substation_Info!$AT$4:$BB$4,0))</f>
        <v>0</v>
      </c>
      <c r="G53" cm="1">
        <f t="array" ref="G53">INDEX(Substation_Info!$AT$5:$BB$322,MATCH(1,($B53=Substation_Info!$B$5:$B$322)*($C53=Substation_Info!$C$5:$C$322),0),MATCH(G$4,Substation_Info!$AT$4:$BB$4,0))</f>
        <v>0</v>
      </c>
      <c r="H53" cm="1">
        <f t="array" ref="H53">INDEX(Substation_Info!$AT$5:$BB$322,MATCH(1,($B53=Substation_Info!$B$5:$B$322)*($C53=Substation_Info!$C$5:$C$322),0),MATCH(H$4,Substation_Info!$AT$4:$BB$4,0))</f>
        <v>0</v>
      </c>
      <c r="I53" cm="1">
        <f t="array" ref="I53">INDEX(Substation_Info!$AT$5:$BB$322,MATCH(1,($B53=Substation_Info!$B$5:$B$322)*($C53=Substation_Info!$C$5:$C$322),0),MATCH(I$4,Substation_Info!$AT$4:$BB$4,0))</f>
        <v>0</v>
      </c>
      <c r="J53" cm="1">
        <f t="array" ref="J53">INDEX(Substation_Info!$AT$5:$BB$322,MATCH(1,($B53=Substation_Info!$B$5:$B$322)*($C53=Substation_Info!$C$5:$C$322),0),MATCH(J$4,Substation_Info!$AT$4:$BB$4,0))</f>
        <v>0</v>
      </c>
      <c r="L53">
        <f>SUMIFS(Grid_GenerationQueue!T$5:T$550,Grid_GenerationQueue!$AJ$5:$AJ$550,$B53,Grid_GenerationQueue!$AK$5:$AK$550,$C53)+SUMIFS(Grid_GenerationQueue!T$5:T$550,Grid_GenerationQueue!$AM$5:$AM$550,$B53,Grid_GenerationQueue!$AN$5:$AN$550,$C53)</f>
        <v>85</v>
      </c>
      <c r="M53">
        <f>SUMIFS(Grid_GenerationQueue!U$5:U$550,Grid_GenerationQueue!$AJ$5:$AJ$550,$B53,Grid_GenerationQueue!$AK$5:$AK$550,$C53)+SUMIFS(Grid_GenerationQueue!U$5:U$550,Grid_GenerationQueue!$AM$5:$AM$550,$B53,Grid_GenerationQueue!$AN$5:$AN$550,$C53)</f>
        <v>0</v>
      </c>
      <c r="N53">
        <f>SUMIFS(Grid_GenerationQueue!V$5:V$550,Grid_GenerationQueue!$AJ$5:$AJ$550,$B53,Grid_GenerationQueue!$AK$5:$AK$550,$C53)+SUMIFS(Grid_GenerationQueue!V$5:V$550,Grid_GenerationQueue!$AM$5:$AM$550,$B53,Grid_GenerationQueue!$AN$5:$AN$550,$C53)</f>
        <v>0</v>
      </c>
      <c r="O53">
        <f>SUMIFS(Grid_GenerationQueue!W$5:W$550,Grid_GenerationQueue!$AJ$5:$AJ$550,$B53,Grid_GenerationQueue!$AK$5:$AK$550,$C53)+SUMIFS(Grid_GenerationQueue!W$5:W$550,Grid_GenerationQueue!$AM$5:$AM$550,$B53,Grid_GenerationQueue!$AN$5:$AN$550,$C53)</f>
        <v>0</v>
      </c>
      <c r="P53">
        <f>SUMIFS(Grid_GenerationQueue!X$5:X$550,Grid_GenerationQueue!$AJ$5:$AJ$550,$B53,Grid_GenerationQueue!$AK$5:$AK$550,$C53)+SUMIFS(Grid_GenerationQueue!X$5:X$550,Grid_GenerationQueue!$AM$5:$AM$550,$B53,Grid_GenerationQueue!$AN$5:$AN$550,$C53)</f>
        <v>0</v>
      </c>
      <c r="Q53">
        <f>SUMIFS(Grid_GenerationQueue!Y$5:Y$550,Grid_GenerationQueue!$AJ$5:$AJ$550,$B53,Grid_GenerationQueue!$AK$5:$AK$550,$C53)+SUMIFS(Grid_GenerationQueue!Y$5:Y$550,Grid_GenerationQueue!$AM$5:$AM$550,$B53,Grid_GenerationQueue!$AN$5:$AN$550,$C53)</f>
        <v>0</v>
      </c>
      <c r="R53">
        <f>SUMIFS(Grid_GenerationQueue!Z$5:Z$550,Grid_GenerationQueue!$AJ$5:$AJ$550,$B53,Grid_GenerationQueue!$AK$5:$AK$550,$C53)+SUMIFS(Grid_GenerationQueue!Z$5:Z$550,Grid_GenerationQueue!$AM$5:$AM$550,$B53,Grid_GenerationQueue!$AN$5:$AN$550,$C53)</f>
        <v>85</v>
      </c>
      <c r="S53">
        <f>SUMIFS(Grid_GenerationQueue!AA$5:AA$550,Grid_GenerationQueue!$AJ$5:$AJ$550,$B53,Grid_GenerationQueue!$AK$5:$AK$550,$C53)+SUMIFS(Grid_GenerationQueue!AA$5:AA$550,Grid_GenerationQueue!$AM$5:$AM$550,$B53,Grid_GenerationQueue!$AN$5:$AN$550,$C53)</f>
        <v>0</v>
      </c>
      <c r="T53">
        <f>SUMIFS(Grid_GenerationQueue!AB$5:AB$550,Grid_GenerationQueue!$AJ$5:$AJ$550,$B53,Grid_GenerationQueue!$AK$5:$AK$550,$C53)+SUMIFS(Grid_GenerationQueue!AB$5:AB$550,Grid_GenerationQueue!$AM$5:$AM$550,$B53,Grid_GenerationQueue!$AN$5:$AN$550,$C53)</f>
        <v>85</v>
      </c>
      <c r="U53">
        <f>SUMIFS(Grid_GenerationQueue!AC$5:AC$550,Grid_GenerationQueue!$AJ$5:$AJ$550,$B53,Grid_GenerationQueue!$AK$5:$AK$550,$C53)+SUMIFS(Grid_GenerationQueue!AC$5:AC$550,Grid_GenerationQueue!$AM$5:$AM$550,$B53,Grid_GenerationQueue!$AN$5:$AN$550,$C53)</f>
        <v>0</v>
      </c>
      <c r="V53">
        <f>SUMIFS(Grid_GenerationQueue!AD$5:AD$550,Grid_GenerationQueue!$AJ$5:$AJ$550,$B53,Grid_GenerationQueue!$AK$5:$AK$550,$C53)+SUMIFS(Grid_GenerationQueue!AD$5:AD$550,Grid_GenerationQueue!$AM$5:$AM$550,$B53,Grid_GenerationQueue!$AN$5:$AN$550,$C53)</f>
        <v>0</v>
      </c>
      <c r="X53">
        <f>SUMIFS(Grid_GenerationQueue!T$5:T$550,Grid_GenerationQueue!$AJ$5:$AJ$550,$B53,Grid_GenerationQueue!$AK$5:$AK$550,$C53,Grid_GenerationQueue!$AW$5:$AW$550,$Y$3)+SUMIFS(Grid_GenerationQueue!T$5:T$550,Grid_GenerationQueue!$AM$5:$AM$550,$B53,Grid_GenerationQueue!$AN$5:$AN$550,$C53,Grid_GenerationQueue!$AW$5:$AW$550,$Y$3)</f>
        <v>0</v>
      </c>
      <c r="Y53">
        <f>SUMIFS(Grid_GenerationQueue!U$5:U$550,Grid_GenerationQueue!$AJ$5:$AJ$550,$B53,Grid_GenerationQueue!$AK$5:$AK$550,$C53,Grid_GenerationQueue!$AW$5:$AW$550,$Y$3)+SUMIFS(Grid_GenerationQueue!U$5:U$550,Grid_GenerationQueue!$AM$5:$AM$550,$B53,Grid_GenerationQueue!$AN$5:$AN$550,$C53,Grid_GenerationQueue!$AW$5:$AW$550,$Y$3)</f>
        <v>0</v>
      </c>
      <c r="Z53">
        <f>SUMIFS(Grid_GenerationQueue!V$5:V$550,Grid_GenerationQueue!$AJ$5:$AJ$550,$B53,Grid_GenerationQueue!$AK$5:$AK$550,$C53,Grid_GenerationQueue!$AW$5:$AW$550,$Y$3)+SUMIFS(Grid_GenerationQueue!V$5:V$550,Grid_GenerationQueue!$AM$5:$AM$550,$B53,Grid_GenerationQueue!$AN$5:$AN$550,$C53,Grid_GenerationQueue!$AW$5:$AW$550,$Y$3)</f>
        <v>0</v>
      </c>
      <c r="AA53">
        <f>SUMIFS(Grid_GenerationQueue!W$5:W$550,Grid_GenerationQueue!$AJ$5:$AJ$550,$B53,Grid_GenerationQueue!$AK$5:$AK$550,$C53,Grid_GenerationQueue!$AW$5:$AW$550,$Y$3)+SUMIFS(Grid_GenerationQueue!W$5:W$550,Grid_GenerationQueue!$AM$5:$AM$550,$B53,Grid_GenerationQueue!$AN$5:$AN$550,$C53,Grid_GenerationQueue!$AW$5:$AW$550,$Y$3)</f>
        <v>0</v>
      </c>
      <c r="AB53">
        <f>SUMIFS(Grid_GenerationQueue!X$5:X$550,Grid_GenerationQueue!$AJ$5:$AJ$550,$B53,Grid_GenerationQueue!$AK$5:$AK$550,$C53,Grid_GenerationQueue!$AW$5:$AW$550,$Y$3)+SUMIFS(Grid_GenerationQueue!X$5:X$550,Grid_GenerationQueue!$AM$5:$AM$550,$B53,Grid_GenerationQueue!$AN$5:$AN$550,$C53,Grid_GenerationQueue!$AW$5:$AW$550,$Y$3)</f>
        <v>0</v>
      </c>
      <c r="AC53">
        <f>SUMIFS(Grid_GenerationQueue!Y$5:Y$550,Grid_GenerationQueue!$AJ$5:$AJ$550,$B53,Grid_GenerationQueue!$AK$5:$AK$550,$C53,Grid_GenerationQueue!$AW$5:$AW$550,$Y$3)+SUMIFS(Grid_GenerationQueue!Y$5:Y$550,Grid_GenerationQueue!$AM$5:$AM$550,$B53,Grid_GenerationQueue!$AN$5:$AN$550,$C53,Grid_GenerationQueue!$AW$5:$AW$550,$Y$3)</f>
        <v>0</v>
      </c>
      <c r="AD53">
        <f>SUMIFS(Grid_GenerationQueue!Z$5:Z$550,Grid_GenerationQueue!$AJ$5:$AJ$550,$B53,Grid_GenerationQueue!$AK$5:$AK$550,$C53,Grid_GenerationQueue!$AW$5:$AW$550,$Y$3)+SUMIFS(Grid_GenerationQueue!Z$5:Z$550,Grid_GenerationQueue!$AM$5:$AM$550,$B53,Grid_GenerationQueue!$AN$5:$AN$550,$C53,Grid_GenerationQueue!$AW$5:$AW$550,$Y$3)</f>
        <v>0</v>
      </c>
      <c r="AE53">
        <f>SUMIFS(Grid_GenerationQueue!AA$5:AA$550,Grid_GenerationQueue!$AJ$5:$AJ$550,$B53,Grid_GenerationQueue!$AK$5:$AK$550,$C53,Grid_GenerationQueue!$AW$5:$AW$550,$Y$3)+SUMIFS(Grid_GenerationQueue!AA$5:AA$550,Grid_GenerationQueue!$AM$5:$AM$550,$B53,Grid_GenerationQueue!$AN$5:$AN$550,$C53,Grid_GenerationQueue!$AW$5:$AW$550,$Y$3)</f>
        <v>0</v>
      </c>
      <c r="AF53">
        <f>SUMIFS(Grid_GenerationQueue!AB$5:AB$550,Grid_GenerationQueue!$AJ$5:$AJ$550,$B53,Grid_GenerationQueue!$AK$5:$AK$550,$C53,Grid_GenerationQueue!$AW$5:$AW$550,$Y$3)+SUMIFS(Grid_GenerationQueue!AB$5:AB$550,Grid_GenerationQueue!$AM$5:$AM$550,$B53,Grid_GenerationQueue!$AN$5:$AN$550,$C53,Grid_GenerationQueue!$AW$5:$AW$550,$Y$3)</f>
        <v>0</v>
      </c>
      <c r="AG53">
        <f>SUMIFS(Grid_GenerationQueue!AC$5:AC$550,Grid_GenerationQueue!$AJ$5:$AJ$550,$B53,Grid_GenerationQueue!$AK$5:$AK$550,$C53,Grid_GenerationQueue!$AW$5:$AW$550,$Y$3)+SUMIFS(Grid_GenerationQueue!AC$5:AC$550,Grid_GenerationQueue!$AM$5:$AM$550,$B53,Grid_GenerationQueue!$AN$5:$AN$550,$C53,Grid_GenerationQueue!$AW$5:$AW$550,$Y$3)</f>
        <v>0</v>
      </c>
      <c r="AH53">
        <f>SUMIFS(Grid_GenerationQueue!AD$5:AD$550,Grid_GenerationQueue!$AJ$5:$AJ$550,$B53,Grid_GenerationQueue!$AK$5:$AK$550,$C53,Grid_GenerationQueue!$AW$5:$AW$550,$Y$3)+SUMIFS(Grid_GenerationQueue!AD$5:AD$550,Grid_GenerationQueue!$AM$5:$AM$550,$B53,Grid_GenerationQueue!$AN$5:$AN$550,$C53,Grid_GenerationQueue!$AW$5:$AW$550,$Y$3)</f>
        <v>0</v>
      </c>
      <c r="AJ53">
        <f>X53+SUMIFS(Grid_GenerationQueue!T$5:T$550,Grid_GenerationQueue!$AJ$5:$AJ$550,$B53,Grid_GenerationQueue!$AK$5:$AK$550,$C53,Grid_GenerationQueue!$AW$5:$AW$550,"&lt;&gt;"&amp;$Y$3,Grid_GenerationQueue!$AU$5:$AU$550,$AK$3)+SUMIFS(Grid_GenerationQueue!T$5:T$550,Grid_GenerationQueue!$AM$5:$AM$550,$B53,Grid_GenerationQueue!$AN$5:$AN$550,$C53,Grid_GenerationQueue!$AW$5:$AW$550,"&lt;&gt;"&amp;$Y$3,Grid_GenerationQueue!$AU$5:$AU$550,$AK$3)</f>
        <v>0</v>
      </c>
      <c r="AK53">
        <f>Y53+SUMIFS(Grid_GenerationQueue!U$5:U$550,Grid_GenerationQueue!$AJ$5:$AJ$550,$B53,Grid_GenerationQueue!$AK$5:$AK$550,$C53,Grid_GenerationQueue!$AW$5:$AW$550,"&lt;&gt;"&amp;$Y$3,Grid_GenerationQueue!$AU$5:$AU$550,$AK$3)+SUMIFS(Grid_GenerationQueue!U$5:U$550,Grid_GenerationQueue!$AM$5:$AM$550,$B53,Grid_GenerationQueue!$AN$5:$AN$550,$C53,Grid_GenerationQueue!$AW$5:$AW$550,"&lt;&gt;"&amp;$Y$3,Grid_GenerationQueue!$AU$5:$AU$550,$AK$3)</f>
        <v>0</v>
      </c>
      <c r="AL53">
        <f>Z53+SUMIFS(Grid_GenerationQueue!V$5:V$550,Grid_GenerationQueue!$AJ$5:$AJ$550,$B53,Grid_GenerationQueue!$AK$5:$AK$550,$C53,Grid_GenerationQueue!$AW$5:$AW$550,"&lt;&gt;"&amp;$Y$3,Grid_GenerationQueue!$AU$5:$AU$550,$AK$3)+SUMIFS(Grid_GenerationQueue!V$5:V$550,Grid_GenerationQueue!$AM$5:$AM$550,$B53,Grid_GenerationQueue!$AN$5:$AN$550,$C53,Grid_GenerationQueue!$AW$5:$AW$550,"&lt;&gt;"&amp;$Y$3,Grid_GenerationQueue!$AU$5:$AU$550,$AK$3)</f>
        <v>0</v>
      </c>
      <c r="AM53">
        <f>AA53+SUMIFS(Grid_GenerationQueue!W$5:W$550,Grid_GenerationQueue!$AJ$5:$AJ$550,$B53,Grid_GenerationQueue!$AK$5:$AK$550,$C53,Grid_GenerationQueue!$AW$5:$AW$550,"&lt;&gt;"&amp;$Y$3,Grid_GenerationQueue!$AU$5:$AU$550,$AK$3)+SUMIFS(Grid_GenerationQueue!W$5:W$550,Grid_GenerationQueue!$AM$5:$AM$550,$B53,Grid_GenerationQueue!$AN$5:$AN$550,$C53,Grid_GenerationQueue!$AW$5:$AW$550,"&lt;&gt;"&amp;$Y$3,Grid_GenerationQueue!$AU$5:$AU$550,$AK$3)</f>
        <v>0</v>
      </c>
      <c r="AN53">
        <f>AB53+SUMIFS(Grid_GenerationQueue!X$5:X$550,Grid_GenerationQueue!$AJ$5:$AJ$550,$B53,Grid_GenerationQueue!$AK$5:$AK$550,$C53,Grid_GenerationQueue!$AW$5:$AW$550,"&lt;&gt;"&amp;$Y$3,Grid_GenerationQueue!$AU$5:$AU$550,$AK$3)+SUMIFS(Grid_GenerationQueue!X$5:X$550,Grid_GenerationQueue!$AM$5:$AM$550,$B53,Grid_GenerationQueue!$AN$5:$AN$550,$C53,Grid_GenerationQueue!$AW$5:$AW$550,"&lt;&gt;"&amp;$Y$3,Grid_GenerationQueue!$AU$5:$AU$550,$AK$3)</f>
        <v>0</v>
      </c>
      <c r="AO53">
        <f>AC53+SUMIFS(Grid_GenerationQueue!Y$5:Y$550,Grid_GenerationQueue!$AJ$5:$AJ$550,$B53,Grid_GenerationQueue!$AK$5:$AK$550,$C53,Grid_GenerationQueue!$AW$5:$AW$550,"&lt;&gt;"&amp;$Y$3,Grid_GenerationQueue!$AU$5:$AU$550,$AK$3)+SUMIFS(Grid_GenerationQueue!Y$5:Y$550,Grid_GenerationQueue!$AM$5:$AM$550,$B53,Grid_GenerationQueue!$AN$5:$AN$550,$C53,Grid_GenerationQueue!$AW$5:$AW$550,"&lt;&gt;"&amp;$Y$3,Grid_GenerationQueue!$AU$5:$AU$550,$AK$3)</f>
        <v>0</v>
      </c>
      <c r="AP53">
        <f>AD53+SUMIFS(Grid_GenerationQueue!Z$5:Z$550,Grid_GenerationQueue!$AJ$5:$AJ$550,$B53,Grid_GenerationQueue!$AK$5:$AK$550,$C53,Grid_GenerationQueue!$AW$5:$AW$550,"&lt;&gt;"&amp;$Y$3,Grid_GenerationQueue!$AU$5:$AU$550,$AK$3)+SUMIFS(Grid_GenerationQueue!Z$5:Z$550,Grid_GenerationQueue!$AM$5:$AM$550,$B53,Grid_GenerationQueue!$AN$5:$AN$550,$C53,Grid_GenerationQueue!$AW$5:$AW$550,"&lt;&gt;"&amp;$Y$3,Grid_GenerationQueue!$AU$5:$AU$550,$AK$3)</f>
        <v>0</v>
      </c>
      <c r="AQ53">
        <f>AE53+SUMIFS(Grid_GenerationQueue!AA$5:AA$550,Grid_GenerationQueue!$AJ$5:$AJ$550,$B53,Grid_GenerationQueue!$AK$5:$AK$550,$C53,Grid_GenerationQueue!$AW$5:$AW$550,"&lt;&gt;"&amp;$Y$3,Grid_GenerationQueue!$AU$5:$AU$550,$AK$3)+SUMIFS(Grid_GenerationQueue!AA$5:AA$550,Grid_GenerationQueue!$AM$5:$AM$550,$B53,Grid_GenerationQueue!$AN$5:$AN$550,$C53,Grid_GenerationQueue!$AW$5:$AW$550,"&lt;&gt;"&amp;$Y$3,Grid_GenerationQueue!$AU$5:$AU$550,$AK$3)</f>
        <v>0</v>
      </c>
      <c r="AR53">
        <f>AF53+SUMIFS(Grid_GenerationQueue!AB$5:AB$550,Grid_GenerationQueue!$AJ$5:$AJ$550,$B53,Grid_GenerationQueue!$AK$5:$AK$550,$C53,Grid_GenerationQueue!$AW$5:$AW$550,"&lt;&gt;"&amp;$Y$3,Grid_GenerationQueue!$AU$5:$AU$550,$AK$3)+SUMIFS(Grid_GenerationQueue!AB$5:AB$550,Grid_GenerationQueue!$AM$5:$AM$550,$B53,Grid_GenerationQueue!$AN$5:$AN$550,$C53,Grid_GenerationQueue!$AW$5:$AW$550,"&lt;&gt;"&amp;$Y$3,Grid_GenerationQueue!$AU$5:$AU$550,$AK$3)</f>
        <v>0</v>
      </c>
      <c r="AS53">
        <f>AG53+SUMIFS(Grid_GenerationQueue!AC$5:AC$550,Grid_GenerationQueue!$AJ$5:$AJ$550,$B53,Grid_GenerationQueue!$AK$5:$AK$550,$C53,Grid_GenerationQueue!$AW$5:$AW$550,"&lt;&gt;"&amp;$Y$3,Grid_GenerationQueue!$AU$5:$AU$550,$AK$3)+SUMIFS(Grid_GenerationQueue!AC$5:AC$550,Grid_GenerationQueue!$AM$5:$AM$550,$B53,Grid_GenerationQueue!$AN$5:$AN$550,$C53,Grid_GenerationQueue!$AW$5:$AW$550,"&lt;&gt;"&amp;$Y$3,Grid_GenerationQueue!$AU$5:$AU$550,$AK$3)</f>
        <v>0</v>
      </c>
      <c r="AT53">
        <f>AH53+SUMIFS(Grid_GenerationQueue!AD$5:AD$550,Grid_GenerationQueue!$AJ$5:$AJ$550,$B53,Grid_GenerationQueue!$AK$5:$AK$550,$C53,Grid_GenerationQueue!$AW$5:$AW$550,"&lt;&gt;"&amp;$Y$3,Grid_GenerationQueue!$AU$5:$AU$550,$AK$3)+SUMIFS(Grid_GenerationQueue!AD$5:AD$550,Grid_GenerationQueue!$AM$5:$AM$550,$B53,Grid_GenerationQueue!$AN$5:$AN$550,$C53,Grid_GenerationQueue!$AW$5:$AW$550,"&lt;&gt;"&amp;$Y$3,Grid_GenerationQueue!$AU$5:$AU$550,$AK$3)</f>
        <v>0</v>
      </c>
      <c r="AV53">
        <v>0</v>
      </c>
      <c r="AW53">
        <v>0</v>
      </c>
      <c r="AX53">
        <v>0</v>
      </c>
      <c r="AY53">
        <v>0</v>
      </c>
      <c r="AZ53">
        <v>0</v>
      </c>
      <c r="BB53">
        <f t="shared" si="33"/>
        <v>85</v>
      </c>
      <c r="BC53">
        <f t="shared" si="34"/>
        <v>0</v>
      </c>
      <c r="BD53">
        <f t="shared" si="35"/>
        <v>0</v>
      </c>
      <c r="BE53">
        <f t="shared" si="36"/>
        <v>0</v>
      </c>
      <c r="BF53">
        <f t="shared" si="37"/>
        <v>0</v>
      </c>
      <c r="BG53">
        <f t="shared" si="38"/>
        <v>0</v>
      </c>
      <c r="BH53">
        <f t="shared" si="39"/>
        <v>85</v>
      </c>
      <c r="BI53">
        <f t="shared" si="40"/>
        <v>0</v>
      </c>
      <c r="BJ53">
        <f t="shared" si="41"/>
        <v>85</v>
      </c>
      <c r="BK53">
        <f t="shared" si="42"/>
        <v>0</v>
      </c>
      <c r="BL53">
        <f t="shared" si="43"/>
        <v>0</v>
      </c>
      <c r="BN53">
        <f t="shared" si="44"/>
        <v>0</v>
      </c>
      <c r="BO53">
        <f t="shared" si="45"/>
        <v>0</v>
      </c>
      <c r="BP53">
        <f t="shared" si="46"/>
        <v>0</v>
      </c>
      <c r="BQ53">
        <f t="shared" si="47"/>
        <v>0</v>
      </c>
      <c r="BR53">
        <f t="shared" si="48"/>
        <v>0</v>
      </c>
      <c r="BS53">
        <f t="shared" si="49"/>
        <v>0</v>
      </c>
      <c r="BT53">
        <f t="shared" si="50"/>
        <v>0</v>
      </c>
      <c r="BU53">
        <f t="shared" si="51"/>
        <v>0</v>
      </c>
      <c r="BV53">
        <f t="shared" si="52"/>
        <v>0</v>
      </c>
      <c r="BW53">
        <f t="shared" si="53"/>
        <v>0</v>
      </c>
      <c r="BX53">
        <f t="shared" si="54"/>
        <v>0</v>
      </c>
      <c r="BZ53">
        <f t="shared" si="55"/>
        <v>0</v>
      </c>
      <c r="CA53">
        <f t="shared" si="56"/>
        <v>0</v>
      </c>
      <c r="CB53">
        <f t="shared" si="57"/>
        <v>0</v>
      </c>
      <c r="CC53">
        <f t="shared" si="58"/>
        <v>0</v>
      </c>
      <c r="CD53">
        <f t="shared" si="59"/>
        <v>0</v>
      </c>
      <c r="CE53">
        <f t="shared" si="60"/>
        <v>0</v>
      </c>
      <c r="CF53">
        <f t="shared" si="61"/>
        <v>0</v>
      </c>
      <c r="CG53">
        <f t="shared" si="62"/>
        <v>0</v>
      </c>
      <c r="CH53">
        <f t="shared" si="63"/>
        <v>0</v>
      </c>
      <c r="CI53">
        <f t="shared" si="64"/>
        <v>0</v>
      </c>
      <c r="CJ53">
        <f t="shared" si="65"/>
        <v>0</v>
      </c>
    </row>
    <row r="54" spans="1:88" x14ac:dyDescent="0.35">
      <c r="A54" t="str">
        <f>Substation_Info!A54</f>
        <v xml:space="preserve">PG&amp;E North of Greater Bay Study Area </v>
      </c>
      <c r="B54" t="str">
        <f>Substation_Info!B54</f>
        <v>Cortina</v>
      </c>
      <c r="C54">
        <f>Substation_Info!C54</f>
        <v>115</v>
      </c>
      <c r="D54" t="str" cm="1">
        <f t="array" ref="D54">INDEX(Substation_Info!$AT$5:$BB$322,MATCH(1,($B54=Substation_Info!$B$5:$B$322)*($C54=Substation_Info!$C$5:$C$322),0),MATCH(D$4,Substation_Info!$AT$4:$BB$4,0))</f>
        <v>Northern_California_Li_Battery</v>
      </c>
      <c r="E54" t="str" cm="1">
        <f t="array" ref="E54">INDEX(Substation_Info!$AT$5:$BB$322,MATCH(1,($B54=Substation_Info!$B$5:$B$322)*($C54=Substation_Info!$C$5:$C$322),0),MATCH(E$4,Substation_Info!$AT$4:$BB$4,0))</f>
        <v>Northern_California_Solar</v>
      </c>
      <c r="F54" cm="1">
        <f t="array" ref="F54">INDEX(Substation_Info!$AT$5:$BB$322,MATCH(1,($B54=Substation_Info!$B$5:$B$322)*($C54=Substation_Info!$C$5:$C$322),0),MATCH(F$4,Substation_Info!$AT$4:$BB$4,0))</f>
        <v>0</v>
      </c>
      <c r="G54" t="str" cm="1">
        <f t="array" ref="G54">INDEX(Substation_Info!$AT$5:$BB$322,MATCH(1,($B54=Substation_Info!$B$5:$B$322)*($C54=Substation_Info!$C$5:$C$322),0),MATCH(G$4,Substation_Info!$AT$4:$BB$4,0))</f>
        <v>Solano_Wind</v>
      </c>
      <c r="H54" cm="1">
        <f t="array" ref="H54">INDEX(Substation_Info!$AT$5:$BB$322,MATCH(1,($B54=Substation_Info!$B$5:$B$322)*($C54=Substation_Info!$C$5:$C$322),0),MATCH(H$4,Substation_Info!$AT$4:$BB$4,0))</f>
        <v>0</v>
      </c>
      <c r="I54" cm="1">
        <f t="array" ref="I54">INDEX(Substation_Info!$AT$5:$BB$322,MATCH(1,($B54=Substation_Info!$B$5:$B$322)*($C54=Substation_Info!$C$5:$C$322),0),MATCH(I$4,Substation_Info!$AT$4:$BB$4,0))</f>
        <v>0</v>
      </c>
      <c r="J54" cm="1">
        <f t="array" ref="J54">INDEX(Substation_Info!$AT$5:$BB$322,MATCH(1,($B54=Substation_Info!$B$5:$B$322)*($C54=Substation_Info!$C$5:$C$322),0),MATCH(J$4,Substation_Info!$AT$4:$BB$4,0))</f>
        <v>0</v>
      </c>
      <c r="L54">
        <f>SUMIFS(Grid_GenerationQueue!T$5:T$550,Grid_GenerationQueue!$AJ$5:$AJ$550,$B54,Grid_GenerationQueue!$AK$5:$AK$550,$C54)+SUMIFS(Grid_GenerationQueue!T$5:T$550,Grid_GenerationQueue!$AM$5:$AM$550,$B54,Grid_GenerationQueue!$AN$5:$AN$550,$C54)</f>
        <v>230</v>
      </c>
      <c r="M54">
        <f>SUMIFS(Grid_GenerationQueue!U$5:U$550,Grid_GenerationQueue!$AJ$5:$AJ$550,$B54,Grid_GenerationQueue!$AK$5:$AK$550,$C54)+SUMIFS(Grid_GenerationQueue!U$5:U$550,Grid_GenerationQueue!$AM$5:$AM$550,$B54,Grid_GenerationQueue!$AN$5:$AN$550,$C54)</f>
        <v>0</v>
      </c>
      <c r="N54">
        <f>SUMIFS(Grid_GenerationQueue!V$5:V$550,Grid_GenerationQueue!$AJ$5:$AJ$550,$B54,Grid_GenerationQueue!$AK$5:$AK$550,$C54)+SUMIFS(Grid_GenerationQueue!V$5:V$550,Grid_GenerationQueue!$AM$5:$AM$550,$B54,Grid_GenerationQueue!$AN$5:$AN$550,$C54)</f>
        <v>0</v>
      </c>
      <c r="O54">
        <f>SUMIFS(Grid_GenerationQueue!W$5:W$550,Grid_GenerationQueue!$AJ$5:$AJ$550,$B54,Grid_GenerationQueue!$AK$5:$AK$550,$C54)+SUMIFS(Grid_GenerationQueue!W$5:W$550,Grid_GenerationQueue!$AM$5:$AM$550,$B54,Grid_GenerationQueue!$AN$5:$AN$550,$C54)</f>
        <v>0</v>
      </c>
      <c r="P54">
        <f>SUMIFS(Grid_GenerationQueue!X$5:X$550,Grid_GenerationQueue!$AJ$5:$AJ$550,$B54,Grid_GenerationQueue!$AK$5:$AK$550,$C54)+SUMIFS(Grid_GenerationQueue!X$5:X$550,Grid_GenerationQueue!$AM$5:$AM$550,$B54,Grid_GenerationQueue!$AN$5:$AN$550,$C54)</f>
        <v>0</v>
      </c>
      <c r="Q54">
        <f>SUMIFS(Grid_GenerationQueue!Y$5:Y$550,Grid_GenerationQueue!$AJ$5:$AJ$550,$B54,Grid_GenerationQueue!$AK$5:$AK$550,$C54)+SUMIFS(Grid_GenerationQueue!Y$5:Y$550,Grid_GenerationQueue!$AM$5:$AM$550,$B54,Grid_GenerationQueue!$AN$5:$AN$550,$C54)</f>
        <v>0</v>
      </c>
      <c r="R54">
        <f>SUMIFS(Grid_GenerationQueue!Z$5:Z$550,Grid_GenerationQueue!$AJ$5:$AJ$550,$B54,Grid_GenerationQueue!$AK$5:$AK$550,$C54)+SUMIFS(Grid_GenerationQueue!Z$5:Z$550,Grid_GenerationQueue!$AM$5:$AM$550,$B54,Grid_GenerationQueue!$AN$5:$AN$550,$C54)</f>
        <v>230</v>
      </c>
      <c r="S54">
        <f>SUMIFS(Grid_GenerationQueue!AA$5:AA$550,Grid_GenerationQueue!$AJ$5:$AJ$550,$B54,Grid_GenerationQueue!$AK$5:$AK$550,$C54)+SUMIFS(Grid_GenerationQueue!AA$5:AA$550,Grid_GenerationQueue!$AM$5:$AM$550,$B54,Grid_GenerationQueue!$AN$5:$AN$550,$C54)</f>
        <v>0</v>
      </c>
      <c r="T54">
        <f>SUMIFS(Grid_GenerationQueue!AB$5:AB$550,Grid_GenerationQueue!$AJ$5:$AJ$550,$B54,Grid_GenerationQueue!$AK$5:$AK$550,$C54)+SUMIFS(Grid_GenerationQueue!AB$5:AB$550,Grid_GenerationQueue!$AM$5:$AM$550,$B54,Grid_GenerationQueue!$AN$5:$AN$550,$C54)</f>
        <v>230</v>
      </c>
      <c r="U54">
        <f>SUMIFS(Grid_GenerationQueue!AC$5:AC$550,Grid_GenerationQueue!$AJ$5:$AJ$550,$B54,Grid_GenerationQueue!$AK$5:$AK$550,$C54)+SUMIFS(Grid_GenerationQueue!AC$5:AC$550,Grid_GenerationQueue!$AM$5:$AM$550,$B54,Grid_GenerationQueue!$AN$5:$AN$550,$C54)</f>
        <v>0</v>
      </c>
      <c r="V54">
        <f>SUMIFS(Grid_GenerationQueue!AD$5:AD$550,Grid_GenerationQueue!$AJ$5:$AJ$550,$B54,Grid_GenerationQueue!$AK$5:$AK$550,$C54)+SUMIFS(Grid_GenerationQueue!AD$5:AD$550,Grid_GenerationQueue!$AM$5:$AM$550,$B54,Grid_GenerationQueue!$AN$5:$AN$550,$C54)</f>
        <v>0</v>
      </c>
      <c r="X54">
        <f>SUMIFS(Grid_GenerationQueue!T$5:T$550,Grid_GenerationQueue!$AJ$5:$AJ$550,$B54,Grid_GenerationQueue!$AK$5:$AK$550,$C54,Grid_GenerationQueue!$AW$5:$AW$550,$Y$3)+SUMIFS(Grid_GenerationQueue!T$5:T$550,Grid_GenerationQueue!$AM$5:$AM$550,$B54,Grid_GenerationQueue!$AN$5:$AN$550,$C54,Grid_GenerationQueue!$AW$5:$AW$550,$Y$3)</f>
        <v>230</v>
      </c>
      <c r="Y54">
        <f>SUMIFS(Grid_GenerationQueue!U$5:U$550,Grid_GenerationQueue!$AJ$5:$AJ$550,$B54,Grid_GenerationQueue!$AK$5:$AK$550,$C54,Grid_GenerationQueue!$AW$5:$AW$550,$Y$3)+SUMIFS(Grid_GenerationQueue!U$5:U$550,Grid_GenerationQueue!$AM$5:$AM$550,$B54,Grid_GenerationQueue!$AN$5:$AN$550,$C54,Grid_GenerationQueue!$AW$5:$AW$550,$Y$3)</f>
        <v>0</v>
      </c>
      <c r="Z54">
        <f>SUMIFS(Grid_GenerationQueue!V$5:V$550,Grid_GenerationQueue!$AJ$5:$AJ$550,$B54,Grid_GenerationQueue!$AK$5:$AK$550,$C54,Grid_GenerationQueue!$AW$5:$AW$550,$Y$3)+SUMIFS(Grid_GenerationQueue!V$5:V$550,Grid_GenerationQueue!$AM$5:$AM$550,$B54,Grid_GenerationQueue!$AN$5:$AN$550,$C54,Grid_GenerationQueue!$AW$5:$AW$550,$Y$3)</f>
        <v>0</v>
      </c>
      <c r="AA54">
        <f>SUMIFS(Grid_GenerationQueue!W$5:W$550,Grid_GenerationQueue!$AJ$5:$AJ$550,$B54,Grid_GenerationQueue!$AK$5:$AK$550,$C54,Grid_GenerationQueue!$AW$5:$AW$550,$Y$3)+SUMIFS(Grid_GenerationQueue!W$5:W$550,Grid_GenerationQueue!$AM$5:$AM$550,$B54,Grid_GenerationQueue!$AN$5:$AN$550,$C54,Grid_GenerationQueue!$AW$5:$AW$550,$Y$3)</f>
        <v>0</v>
      </c>
      <c r="AB54">
        <f>SUMIFS(Grid_GenerationQueue!X$5:X$550,Grid_GenerationQueue!$AJ$5:$AJ$550,$B54,Grid_GenerationQueue!$AK$5:$AK$550,$C54,Grid_GenerationQueue!$AW$5:$AW$550,$Y$3)+SUMIFS(Grid_GenerationQueue!X$5:X$550,Grid_GenerationQueue!$AM$5:$AM$550,$B54,Grid_GenerationQueue!$AN$5:$AN$550,$C54,Grid_GenerationQueue!$AW$5:$AW$550,$Y$3)</f>
        <v>0</v>
      </c>
      <c r="AC54">
        <f>SUMIFS(Grid_GenerationQueue!Y$5:Y$550,Grid_GenerationQueue!$AJ$5:$AJ$550,$B54,Grid_GenerationQueue!$AK$5:$AK$550,$C54,Grid_GenerationQueue!$AW$5:$AW$550,$Y$3)+SUMIFS(Grid_GenerationQueue!Y$5:Y$550,Grid_GenerationQueue!$AM$5:$AM$550,$B54,Grid_GenerationQueue!$AN$5:$AN$550,$C54,Grid_GenerationQueue!$AW$5:$AW$550,$Y$3)</f>
        <v>0</v>
      </c>
      <c r="AD54">
        <f>SUMIFS(Grid_GenerationQueue!Z$5:Z$550,Grid_GenerationQueue!$AJ$5:$AJ$550,$B54,Grid_GenerationQueue!$AK$5:$AK$550,$C54,Grid_GenerationQueue!$AW$5:$AW$550,$Y$3)+SUMIFS(Grid_GenerationQueue!Z$5:Z$550,Grid_GenerationQueue!$AM$5:$AM$550,$B54,Grid_GenerationQueue!$AN$5:$AN$550,$C54,Grid_GenerationQueue!$AW$5:$AW$550,$Y$3)</f>
        <v>230</v>
      </c>
      <c r="AE54">
        <f>SUMIFS(Grid_GenerationQueue!AA$5:AA$550,Grid_GenerationQueue!$AJ$5:$AJ$550,$B54,Grid_GenerationQueue!$AK$5:$AK$550,$C54,Grid_GenerationQueue!$AW$5:$AW$550,$Y$3)+SUMIFS(Grid_GenerationQueue!AA$5:AA$550,Grid_GenerationQueue!$AM$5:$AM$550,$B54,Grid_GenerationQueue!$AN$5:$AN$550,$C54,Grid_GenerationQueue!$AW$5:$AW$550,$Y$3)</f>
        <v>0</v>
      </c>
      <c r="AF54">
        <f>SUMIFS(Grid_GenerationQueue!AB$5:AB$550,Grid_GenerationQueue!$AJ$5:$AJ$550,$B54,Grid_GenerationQueue!$AK$5:$AK$550,$C54,Grid_GenerationQueue!$AW$5:$AW$550,$Y$3)+SUMIFS(Grid_GenerationQueue!AB$5:AB$550,Grid_GenerationQueue!$AM$5:$AM$550,$B54,Grid_GenerationQueue!$AN$5:$AN$550,$C54,Grid_GenerationQueue!$AW$5:$AW$550,$Y$3)</f>
        <v>230</v>
      </c>
      <c r="AG54">
        <f>SUMIFS(Grid_GenerationQueue!AC$5:AC$550,Grid_GenerationQueue!$AJ$5:$AJ$550,$B54,Grid_GenerationQueue!$AK$5:$AK$550,$C54,Grid_GenerationQueue!$AW$5:$AW$550,$Y$3)+SUMIFS(Grid_GenerationQueue!AC$5:AC$550,Grid_GenerationQueue!$AM$5:$AM$550,$B54,Grid_GenerationQueue!$AN$5:$AN$550,$C54,Grid_GenerationQueue!$AW$5:$AW$550,$Y$3)</f>
        <v>0</v>
      </c>
      <c r="AH54">
        <f>SUMIFS(Grid_GenerationQueue!AD$5:AD$550,Grid_GenerationQueue!$AJ$5:$AJ$550,$B54,Grid_GenerationQueue!$AK$5:$AK$550,$C54,Grid_GenerationQueue!$AW$5:$AW$550,$Y$3)+SUMIFS(Grid_GenerationQueue!AD$5:AD$550,Grid_GenerationQueue!$AM$5:$AM$550,$B54,Grid_GenerationQueue!$AN$5:$AN$550,$C54,Grid_GenerationQueue!$AW$5:$AW$550,$Y$3)</f>
        <v>0</v>
      </c>
      <c r="AJ54">
        <f>X54+SUMIFS(Grid_GenerationQueue!T$5:T$550,Grid_GenerationQueue!$AJ$5:$AJ$550,$B54,Grid_GenerationQueue!$AK$5:$AK$550,$C54,Grid_GenerationQueue!$AW$5:$AW$550,"&lt;&gt;"&amp;$Y$3,Grid_GenerationQueue!$AU$5:$AU$550,$AK$3)+SUMIFS(Grid_GenerationQueue!T$5:T$550,Grid_GenerationQueue!$AM$5:$AM$550,$B54,Grid_GenerationQueue!$AN$5:$AN$550,$C54,Grid_GenerationQueue!$AW$5:$AW$550,"&lt;&gt;"&amp;$Y$3,Grid_GenerationQueue!$AU$5:$AU$550,$AK$3)</f>
        <v>230</v>
      </c>
      <c r="AK54">
        <f>Y54+SUMIFS(Grid_GenerationQueue!U$5:U$550,Grid_GenerationQueue!$AJ$5:$AJ$550,$B54,Grid_GenerationQueue!$AK$5:$AK$550,$C54,Grid_GenerationQueue!$AW$5:$AW$550,"&lt;&gt;"&amp;$Y$3,Grid_GenerationQueue!$AU$5:$AU$550,$AK$3)+SUMIFS(Grid_GenerationQueue!U$5:U$550,Grid_GenerationQueue!$AM$5:$AM$550,$B54,Grid_GenerationQueue!$AN$5:$AN$550,$C54,Grid_GenerationQueue!$AW$5:$AW$550,"&lt;&gt;"&amp;$Y$3,Grid_GenerationQueue!$AU$5:$AU$550,$AK$3)</f>
        <v>0</v>
      </c>
      <c r="AL54">
        <f>Z54+SUMIFS(Grid_GenerationQueue!V$5:V$550,Grid_GenerationQueue!$AJ$5:$AJ$550,$B54,Grid_GenerationQueue!$AK$5:$AK$550,$C54,Grid_GenerationQueue!$AW$5:$AW$550,"&lt;&gt;"&amp;$Y$3,Grid_GenerationQueue!$AU$5:$AU$550,$AK$3)+SUMIFS(Grid_GenerationQueue!V$5:V$550,Grid_GenerationQueue!$AM$5:$AM$550,$B54,Grid_GenerationQueue!$AN$5:$AN$550,$C54,Grid_GenerationQueue!$AW$5:$AW$550,"&lt;&gt;"&amp;$Y$3,Grid_GenerationQueue!$AU$5:$AU$550,$AK$3)</f>
        <v>0</v>
      </c>
      <c r="AM54">
        <f>AA54+SUMIFS(Grid_GenerationQueue!W$5:W$550,Grid_GenerationQueue!$AJ$5:$AJ$550,$B54,Grid_GenerationQueue!$AK$5:$AK$550,$C54,Grid_GenerationQueue!$AW$5:$AW$550,"&lt;&gt;"&amp;$Y$3,Grid_GenerationQueue!$AU$5:$AU$550,$AK$3)+SUMIFS(Grid_GenerationQueue!W$5:W$550,Grid_GenerationQueue!$AM$5:$AM$550,$B54,Grid_GenerationQueue!$AN$5:$AN$550,$C54,Grid_GenerationQueue!$AW$5:$AW$550,"&lt;&gt;"&amp;$Y$3,Grid_GenerationQueue!$AU$5:$AU$550,$AK$3)</f>
        <v>0</v>
      </c>
      <c r="AN54">
        <f>AB54+SUMIFS(Grid_GenerationQueue!X$5:X$550,Grid_GenerationQueue!$AJ$5:$AJ$550,$B54,Grid_GenerationQueue!$AK$5:$AK$550,$C54,Grid_GenerationQueue!$AW$5:$AW$550,"&lt;&gt;"&amp;$Y$3,Grid_GenerationQueue!$AU$5:$AU$550,$AK$3)+SUMIFS(Grid_GenerationQueue!X$5:X$550,Grid_GenerationQueue!$AM$5:$AM$550,$B54,Grid_GenerationQueue!$AN$5:$AN$550,$C54,Grid_GenerationQueue!$AW$5:$AW$550,"&lt;&gt;"&amp;$Y$3,Grid_GenerationQueue!$AU$5:$AU$550,$AK$3)</f>
        <v>0</v>
      </c>
      <c r="AO54">
        <f>AC54+SUMIFS(Grid_GenerationQueue!Y$5:Y$550,Grid_GenerationQueue!$AJ$5:$AJ$550,$B54,Grid_GenerationQueue!$AK$5:$AK$550,$C54,Grid_GenerationQueue!$AW$5:$AW$550,"&lt;&gt;"&amp;$Y$3,Grid_GenerationQueue!$AU$5:$AU$550,$AK$3)+SUMIFS(Grid_GenerationQueue!Y$5:Y$550,Grid_GenerationQueue!$AM$5:$AM$550,$B54,Grid_GenerationQueue!$AN$5:$AN$550,$C54,Grid_GenerationQueue!$AW$5:$AW$550,"&lt;&gt;"&amp;$Y$3,Grid_GenerationQueue!$AU$5:$AU$550,$AK$3)</f>
        <v>0</v>
      </c>
      <c r="AP54">
        <f>AD54+SUMIFS(Grid_GenerationQueue!Z$5:Z$550,Grid_GenerationQueue!$AJ$5:$AJ$550,$B54,Grid_GenerationQueue!$AK$5:$AK$550,$C54,Grid_GenerationQueue!$AW$5:$AW$550,"&lt;&gt;"&amp;$Y$3,Grid_GenerationQueue!$AU$5:$AU$550,$AK$3)+SUMIFS(Grid_GenerationQueue!Z$5:Z$550,Grid_GenerationQueue!$AM$5:$AM$550,$B54,Grid_GenerationQueue!$AN$5:$AN$550,$C54,Grid_GenerationQueue!$AW$5:$AW$550,"&lt;&gt;"&amp;$Y$3,Grid_GenerationQueue!$AU$5:$AU$550,$AK$3)</f>
        <v>230</v>
      </c>
      <c r="AQ54">
        <f>AE54+SUMIFS(Grid_GenerationQueue!AA$5:AA$550,Grid_GenerationQueue!$AJ$5:$AJ$550,$B54,Grid_GenerationQueue!$AK$5:$AK$550,$C54,Grid_GenerationQueue!$AW$5:$AW$550,"&lt;&gt;"&amp;$Y$3,Grid_GenerationQueue!$AU$5:$AU$550,$AK$3)+SUMIFS(Grid_GenerationQueue!AA$5:AA$550,Grid_GenerationQueue!$AM$5:$AM$550,$B54,Grid_GenerationQueue!$AN$5:$AN$550,$C54,Grid_GenerationQueue!$AW$5:$AW$550,"&lt;&gt;"&amp;$Y$3,Grid_GenerationQueue!$AU$5:$AU$550,$AK$3)</f>
        <v>0</v>
      </c>
      <c r="AR54">
        <f>AF54+SUMIFS(Grid_GenerationQueue!AB$5:AB$550,Grid_GenerationQueue!$AJ$5:$AJ$550,$B54,Grid_GenerationQueue!$AK$5:$AK$550,$C54,Grid_GenerationQueue!$AW$5:$AW$550,"&lt;&gt;"&amp;$Y$3,Grid_GenerationQueue!$AU$5:$AU$550,$AK$3)+SUMIFS(Grid_GenerationQueue!AB$5:AB$550,Grid_GenerationQueue!$AM$5:$AM$550,$B54,Grid_GenerationQueue!$AN$5:$AN$550,$C54,Grid_GenerationQueue!$AW$5:$AW$550,"&lt;&gt;"&amp;$Y$3,Grid_GenerationQueue!$AU$5:$AU$550,$AK$3)</f>
        <v>230</v>
      </c>
      <c r="AS54">
        <f>AG54+SUMIFS(Grid_GenerationQueue!AC$5:AC$550,Grid_GenerationQueue!$AJ$5:$AJ$550,$B54,Grid_GenerationQueue!$AK$5:$AK$550,$C54,Grid_GenerationQueue!$AW$5:$AW$550,"&lt;&gt;"&amp;$Y$3,Grid_GenerationQueue!$AU$5:$AU$550,$AK$3)+SUMIFS(Grid_GenerationQueue!AC$5:AC$550,Grid_GenerationQueue!$AM$5:$AM$550,$B54,Grid_GenerationQueue!$AN$5:$AN$550,$C54,Grid_GenerationQueue!$AW$5:$AW$550,"&lt;&gt;"&amp;$Y$3,Grid_GenerationQueue!$AU$5:$AU$550,$AK$3)</f>
        <v>0</v>
      </c>
      <c r="AT54">
        <f>AH54+SUMIFS(Grid_GenerationQueue!AD$5:AD$550,Grid_GenerationQueue!$AJ$5:$AJ$550,$B54,Grid_GenerationQueue!$AK$5:$AK$550,$C54,Grid_GenerationQueue!$AW$5:$AW$550,"&lt;&gt;"&amp;$Y$3,Grid_GenerationQueue!$AU$5:$AU$550,$AK$3)+SUMIFS(Grid_GenerationQueue!AD$5:AD$550,Grid_GenerationQueue!$AM$5:$AM$550,$B54,Grid_GenerationQueue!$AN$5:$AN$550,$C54,Grid_GenerationQueue!$AW$5:$AW$550,"&lt;&gt;"&amp;$Y$3,Grid_GenerationQueue!$AU$5:$AU$550,$AK$3)</f>
        <v>0</v>
      </c>
      <c r="AV54">
        <v>0</v>
      </c>
      <c r="AW54">
        <v>0</v>
      </c>
      <c r="AX54">
        <v>0</v>
      </c>
      <c r="AY54">
        <v>0</v>
      </c>
      <c r="AZ54">
        <v>0</v>
      </c>
      <c r="BB54">
        <f t="shared" si="33"/>
        <v>230</v>
      </c>
      <c r="BC54">
        <f t="shared" si="34"/>
        <v>0</v>
      </c>
      <c r="BD54">
        <f t="shared" si="35"/>
        <v>0</v>
      </c>
      <c r="BE54">
        <f t="shared" si="36"/>
        <v>0</v>
      </c>
      <c r="BF54">
        <f t="shared" si="37"/>
        <v>0</v>
      </c>
      <c r="BG54">
        <f t="shared" si="38"/>
        <v>0</v>
      </c>
      <c r="BH54">
        <f t="shared" si="39"/>
        <v>230</v>
      </c>
      <c r="BI54">
        <f t="shared" si="40"/>
        <v>0</v>
      </c>
      <c r="BJ54">
        <f t="shared" si="41"/>
        <v>230</v>
      </c>
      <c r="BK54">
        <f t="shared" si="42"/>
        <v>0</v>
      </c>
      <c r="BL54">
        <f t="shared" si="43"/>
        <v>0</v>
      </c>
      <c r="BN54">
        <f t="shared" si="44"/>
        <v>230</v>
      </c>
      <c r="BO54">
        <f t="shared" si="45"/>
        <v>0</v>
      </c>
      <c r="BP54">
        <f t="shared" si="46"/>
        <v>0</v>
      </c>
      <c r="BQ54">
        <f t="shared" si="47"/>
        <v>0</v>
      </c>
      <c r="BR54">
        <f t="shared" si="48"/>
        <v>0</v>
      </c>
      <c r="BS54">
        <f t="shared" si="49"/>
        <v>0</v>
      </c>
      <c r="BT54">
        <f t="shared" si="50"/>
        <v>230</v>
      </c>
      <c r="BU54">
        <f t="shared" si="51"/>
        <v>0</v>
      </c>
      <c r="BV54">
        <f t="shared" si="52"/>
        <v>230</v>
      </c>
      <c r="BW54">
        <f t="shared" si="53"/>
        <v>0</v>
      </c>
      <c r="BX54">
        <f t="shared" si="54"/>
        <v>0</v>
      </c>
      <c r="BZ54">
        <f t="shared" si="55"/>
        <v>230</v>
      </c>
      <c r="CA54">
        <f t="shared" si="56"/>
        <v>0</v>
      </c>
      <c r="CB54">
        <f t="shared" si="57"/>
        <v>0</v>
      </c>
      <c r="CC54">
        <f t="shared" si="58"/>
        <v>0</v>
      </c>
      <c r="CD54">
        <f t="shared" si="59"/>
        <v>0</v>
      </c>
      <c r="CE54">
        <f t="shared" si="60"/>
        <v>0</v>
      </c>
      <c r="CF54">
        <f t="shared" si="61"/>
        <v>230</v>
      </c>
      <c r="CG54">
        <f t="shared" si="62"/>
        <v>0</v>
      </c>
      <c r="CH54">
        <f t="shared" si="63"/>
        <v>230</v>
      </c>
      <c r="CI54">
        <f t="shared" si="64"/>
        <v>0</v>
      </c>
      <c r="CJ54">
        <f t="shared" si="65"/>
        <v>0</v>
      </c>
    </row>
    <row r="55" spans="1:88" x14ac:dyDescent="0.35">
      <c r="A55" t="str">
        <f>Substation_Info!A55</f>
        <v xml:space="preserve">PG&amp;E North of Greater Bay Study Area </v>
      </c>
      <c r="B55" t="str">
        <f>Substation_Info!B55</f>
        <v>Cottonwood</v>
      </c>
      <c r="C55">
        <f>Substation_Info!C55</f>
        <v>230</v>
      </c>
      <c r="D55" t="str" cm="1">
        <f t="array" ref="D55">INDEX(Substation_Info!$AT$5:$BB$322,MATCH(1,($B55=Substation_Info!$B$5:$B$322)*($C55=Substation_Info!$C$5:$C$322),0),MATCH(D$4,Substation_Info!$AT$4:$BB$4,0))</f>
        <v>Northern_California_Li_Battery</v>
      </c>
      <c r="E55" t="str" cm="1">
        <f t="array" ref="E55">INDEX(Substation_Info!$AT$5:$BB$322,MATCH(1,($B55=Substation_Info!$B$5:$B$322)*($C55=Substation_Info!$C$5:$C$322),0),MATCH(E$4,Substation_Info!$AT$4:$BB$4,0))</f>
        <v>Northern_California_Solar</v>
      </c>
      <c r="F55" cm="1">
        <f t="array" ref="F55">INDEX(Substation_Info!$AT$5:$BB$322,MATCH(1,($B55=Substation_Info!$B$5:$B$322)*($C55=Substation_Info!$C$5:$C$322),0),MATCH(F$4,Substation_Info!$AT$4:$BB$4,0))</f>
        <v>0</v>
      </c>
      <c r="G55" cm="1">
        <f t="array" ref="G55">INDEX(Substation_Info!$AT$5:$BB$322,MATCH(1,($B55=Substation_Info!$B$5:$B$322)*($C55=Substation_Info!$C$5:$C$322),0),MATCH(G$4,Substation_Info!$AT$4:$BB$4,0))</f>
        <v>0</v>
      </c>
      <c r="H55" cm="1">
        <f t="array" ref="H55">INDEX(Substation_Info!$AT$5:$BB$322,MATCH(1,($B55=Substation_Info!$B$5:$B$322)*($C55=Substation_Info!$C$5:$C$322),0),MATCH(H$4,Substation_Info!$AT$4:$BB$4,0))</f>
        <v>0</v>
      </c>
      <c r="I55" cm="1">
        <f t="array" ref="I55">INDEX(Substation_Info!$AT$5:$BB$322,MATCH(1,($B55=Substation_Info!$B$5:$B$322)*($C55=Substation_Info!$C$5:$C$322),0),MATCH(I$4,Substation_Info!$AT$4:$BB$4,0))</f>
        <v>0</v>
      </c>
      <c r="J55" cm="1">
        <f t="array" ref="J55">INDEX(Substation_Info!$AT$5:$BB$322,MATCH(1,($B55=Substation_Info!$B$5:$B$322)*($C55=Substation_Info!$C$5:$C$322),0),MATCH(J$4,Substation_Info!$AT$4:$BB$4,0))</f>
        <v>0</v>
      </c>
      <c r="L55">
        <f>SUMIFS(Grid_GenerationQueue!T$5:T$550,Grid_GenerationQueue!$AJ$5:$AJ$550,$B55,Grid_GenerationQueue!$AK$5:$AK$550,$C55)+SUMIFS(Grid_GenerationQueue!T$5:T$550,Grid_GenerationQueue!$AM$5:$AM$550,$B55,Grid_GenerationQueue!$AN$5:$AN$550,$C55)</f>
        <v>19.992000000000001</v>
      </c>
      <c r="M55">
        <f>SUMIFS(Grid_GenerationQueue!U$5:U$550,Grid_GenerationQueue!$AJ$5:$AJ$550,$B55,Grid_GenerationQueue!$AK$5:$AK$550,$C55)+SUMIFS(Grid_GenerationQueue!U$5:U$550,Grid_GenerationQueue!$AM$5:$AM$550,$B55,Grid_GenerationQueue!$AN$5:$AN$550,$C55)</f>
        <v>0</v>
      </c>
      <c r="N55">
        <f>SUMIFS(Grid_GenerationQueue!V$5:V$550,Grid_GenerationQueue!$AJ$5:$AJ$550,$B55,Grid_GenerationQueue!$AK$5:$AK$550,$C55)+SUMIFS(Grid_GenerationQueue!V$5:V$550,Grid_GenerationQueue!$AM$5:$AM$550,$B55,Grid_GenerationQueue!$AN$5:$AN$550,$C55)</f>
        <v>0</v>
      </c>
      <c r="O55">
        <f>SUMIFS(Grid_GenerationQueue!W$5:W$550,Grid_GenerationQueue!$AJ$5:$AJ$550,$B55,Grid_GenerationQueue!$AK$5:$AK$550,$C55)+SUMIFS(Grid_GenerationQueue!W$5:W$550,Grid_GenerationQueue!$AM$5:$AM$550,$B55,Grid_GenerationQueue!$AN$5:$AN$550,$C55)</f>
        <v>0</v>
      </c>
      <c r="P55">
        <f>SUMIFS(Grid_GenerationQueue!X$5:X$550,Grid_GenerationQueue!$AJ$5:$AJ$550,$B55,Grid_GenerationQueue!$AK$5:$AK$550,$C55)+SUMIFS(Grid_GenerationQueue!X$5:X$550,Grid_GenerationQueue!$AM$5:$AM$550,$B55,Grid_GenerationQueue!$AN$5:$AN$550,$C55)</f>
        <v>0</v>
      </c>
      <c r="Q55">
        <f>SUMIFS(Grid_GenerationQueue!Y$5:Y$550,Grid_GenerationQueue!$AJ$5:$AJ$550,$B55,Grid_GenerationQueue!$AK$5:$AK$550,$C55)+SUMIFS(Grid_GenerationQueue!Y$5:Y$550,Grid_GenerationQueue!$AM$5:$AM$550,$B55,Grid_GenerationQueue!$AN$5:$AN$550,$C55)</f>
        <v>0</v>
      </c>
      <c r="R55">
        <f>SUMIFS(Grid_GenerationQueue!Z$5:Z$550,Grid_GenerationQueue!$AJ$5:$AJ$550,$B55,Grid_GenerationQueue!$AK$5:$AK$550,$C55)+SUMIFS(Grid_GenerationQueue!Z$5:Z$550,Grid_GenerationQueue!$AM$5:$AM$550,$B55,Grid_GenerationQueue!$AN$5:$AN$550,$C55)</f>
        <v>75</v>
      </c>
      <c r="S55">
        <f>SUMIFS(Grid_GenerationQueue!AA$5:AA$550,Grid_GenerationQueue!$AJ$5:$AJ$550,$B55,Grid_GenerationQueue!$AK$5:$AK$550,$C55)+SUMIFS(Grid_GenerationQueue!AA$5:AA$550,Grid_GenerationQueue!$AM$5:$AM$550,$B55,Grid_GenerationQueue!$AN$5:$AN$550,$C55)</f>
        <v>75</v>
      </c>
      <c r="T55">
        <f>SUMIFS(Grid_GenerationQueue!AB$5:AB$550,Grid_GenerationQueue!$AJ$5:$AJ$550,$B55,Grid_GenerationQueue!$AK$5:$AK$550,$C55)+SUMIFS(Grid_GenerationQueue!AB$5:AB$550,Grid_GenerationQueue!$AM$5:$AM$550,$B55,Grid_GenerationQueue!$AN$5:$AN$550,$C55)</f>
        <v>0</v>
      </c>
      <c r="U55">
        <f>SUMIFS(Grid_GenerationQueue!AC$5:AC$550,Grid_GenerationQueue!$AJ$5:$AJ$550,$B55,Grid_GenerationQueue!$AK$5:$AK$550,$C55)+SUMIFS(Grid_GenerationQueue!AC$5:AC$550,Grid_GenerationQueue!$AM$5:$AM$550,$B55,Grid_GenerationQueue!$AN$5:$AN$550,$C55)</f>
        <v>0</v>
      </c>
      <c r="V55">
        <f>SUMIFS(Grid_GenerationQueue!AD$5:AD$550,Grid_GenerationQueue!$AJ$5:$AJ$550,$B55,Grid_GenerationQueue!$AK$5:$AK$550,$C55)+SUMIFS(Grid_GenerationQueue!AD$5:AD$550,Grid_GenerationQueue!$AM$5:$AM$550,$B55,Grid_GenerationQueue!$AN$5:$AN$550,$C55)</f>
        <v>0</v>
      </c>
      <c r="X55">
        <f>SUMIFS(Grid_GenerationQueue!T$5:T$550,Grid_GenerationQueue!$AJ$5:$AJ$550,$B55,Grid_GenerationQueue!$AK$5:$AK$550,$C55,Grid_GenerationQueue!$AW$5:$AW$550,$Y$3)+SUMIFS(Grid_GenerationQueue!T$5:T$550,Grid_GenerationQueue!$AM$5:$AM$550,$B55,Grid_GenerationQueue!$AN$5:$AN$550,$C55,Grid_GenerationQueue!$AW$5:$AW$550,$Y$3)</f>
        <v>0</v>
      </c>
      <c r="Y55">
        <f>SUMIFS(Grid_GenerationQueue!U$5:U$550,Grid_GenerationQueue!$AJ$5:$AJ$550,$B55,Grid_GenerationQueue!$AK$5:$AK$550,$C55,Grid_GenerationQueue!$AW$5:$AW$550,$Y$3)+SUMIFS(Grid_GenerationQueue!U$5:U$550,Grid_GenerationQueue!$AM$5:$AM$550,$B55,Grid_GenerationQueue!$AN$5:$AN$550,$C55,Grid_GenerationQueue!$AW$5:$AW$550,$Y$3)</f>
        <v>0</v>
      </c>
      <c r="Z55">
        <f>SUMIFS(Grid_GenerationQueue!V$5:V$550,Grid_GenerationQueue!$AJ$5:$AJ$550,$B55,Grid_GenerationQueue!$AK$5:$AK$550,$C55,Grid_GenerationQueue!$AW$5:$AW$550,$Y$3)+SUMIFS(Grid_GenerationQueue!V$5:V$550,Grid_GenerationQueue!$AM$5:$AM$550,$B55,Grid_GenerationQueue!$AN$5:$AN$550,$C55,Grid_GenerationQueue!$AW$5:$AW$550,$Y$3)</f>
        <v>0</v>
      </c>
      <c r="AA55">
        <f>SUMIFS(Grid_GenerationQueue!W$5:W$550,Grid_GenerationQueue!$AJ$5:$AJ$550,$B55,Grid_GenerationQueue!$AK$5:$AK$550,$C55,Grid_GenerationQueue!$AW$5:$AW$550,$Y$3)+SUMIFS(Grid_GenerationQueue!W$5:W$550,Grid_GenerationQueue!$AM$5:$AM$550,$B55,Grid_GenerationQueue!$AN$5:$AN$550,$C55,Grid_GenerationQueue!$AW$5:$AW$550,$Y$3)</f>
        <v>0</v>
      </c>
      <c r="AB55">
        <f>SUMIFS(Grid_GenerationQueue!X$5:X$550,Grid_GenerationQueue!$AJ$5:$AJ$550,$B55,Grid_GenerationQueue!$AK$5:$AK$550,$C55,Grid_GenerationQueue!$AW$5:$AW$550,$Y$3)+SUMIFS(Grid_GenerationQueue!X$5:X$550,Grid_GenerationQueue!$AM$5:$AM$550,$B55,Grid_GenerationQueue!$AN$5:$AN$550,$C55,Grid_GenerationQueue!$AW$5:$AW$550,$Y$3)</f>
        <v>0</v>
      </c>
      <c r="AC55">
        <f>SUMIFS(Grid_GenerationQueue!Y$5:Y$550,Grid_GenerationQueue!$AJ$5:$AJ$550,$B55,Grid_GenerationQueue!$AK$5:$AK$550,$C55,Grid_GenerationQueue!$AW$5:$AW$550,$Y$3)+SUMIFS(Grid_GenerationQueue!Y$5:Y$550,Grid_GenerationQueue!$AM$5:$AM$550,$B55,Grid_GenerationQueue!$AN$5:$AN$550,$C55,Grid_GenerationQueue!$AW$5:$AW$550,$Y$3)</f>
        <v>0</v>
      </c>
      <c r="AD55">
        <f>SUMIFS(Grid_GenerationQueue!Z$5:Z$550,Grid_GenerationQueue!$AJ$5:$AJ$550,$B55,Grid_GenerationQueue!$AK$5:$AK$550,$C55,Grid_GenerationQueue!$AW$5:$AW$550,$Y$3)+SUMIFS(Grid_GenerationQueue!Z$5:Z$550,Grid_GenerationQueue!$AM$5:$AM$550,$B55,Grid_GenerationQueue!$AN$5:$AN$550,$C55,Grid_GenerationQueue!$AW$5:$AW$550,$Y$3)</f>
        <v>0</v>
      </c>
      <c r="AE55">
        <f>SUMIFS(Grid_GenerationQueue!AA$5:AA$550,Grid_GenerationQueue!$AJ$5:$AJ$550,$B55,Grid_GenerationQueue!$AK$5:$AK$550,$C55,Grid_GenerationQueue!$AW$5:$AW$550,$Y$3)+SUMIFS(Grid_GenerationQueue!AA$5:AA$550,Grid_GenerationQueue!$AM$5:$AM$550,$B55,Grid_GenerationQueue!$AN$5:$AN$550,$C55,Grid_GenerationQueue!$AW$5:$AW$550,$Y$3)</f>
        <v>0</v>
      </c>
      <c r="AF55">
        <f>SUMIFS(Grid_GenerationQueue!AB$5:AB$550,Grid_GenerationQueue!$AJ$5:$AJ$550,$B55,Grid_GenerationQueue!$AK$5:$AK$550,$C55,Grid_GenerationQueue!$AW$5:$AW$550,$Y$3)+SUMIFS(Grid_GenerationQueue!AB$5:AB$550,Grid_GenerationQueue!$AM$5:$AM$550,$B55,Grid_GenerationQueue!$AN$5:$AN$550,$C55,Grid_GenerationQueue!$AW$5:$AW$550,$Y$3)</f>
        <v>0</v>
      </c>
      <c r="AG55">
        <f>SUMIFS(Grid_GenerationQueue!AC$5:AC$550,Grid_GenerationQueue!$AJ$5:$AJ$550,$B55,Grid_GenerationQueue!$AK$5:$AK$550,$C55,Grid_GenerationQueue!$AW$5:$AW$550,$Y$3)+SUMIFS(Grid_GenerationQueue!AC$5:AC$550,Grid_GenerationQueue!$AM$5:$AM$550,$B55,Grid_GenerationQueue!$AN$5:$AN$550,$C55,Grid_GenerationQueue!$AW$5:$AW$550,$Y$3)</f>
        <v>0</v>
      </c>
      <c r="AH55">
        <f>SUMIFS(Grid_GenerationQueue!AD$5:AD$550,Grid_GenerationQueue!$AJ$5:$AJ$550,$B55,Grid_GenerationQueue!$AK$5:$AK$550,$C55,Grid_GenerationQueue!$AW$5:$AW$550,$Y$3)+SUMIFS(Grid_GenerationQueue!AD$5:AD$550,Grid_GenerationQueue!$AM$5:$AM$550,$B55,Grid_GenerationQueue!$AN$5:$AN$550,$C55,Grid_GenerationQueue!$AW$5:$AW$550,$Y$3)</f>
        <v>0</v>
      </c>
      <c r="AJ55">
        <f>X55+SUMIFS(Grid_GenerationQueue!T$5:T$550,Grid_GenerationQueue!$AJ$5:$AJ$550,$B55,Grid_GenerationQueue!$AK$5:$AK$550,$C55,Grid_GenerationQueue!$AW$5:$AW$550,"&lt;&gt;"&amp;$Y$3,Grid_GenerationQueue!$AU$5:$AU$550,$AK$3)+SUMIFS(Grid_GenerationQueue!T$5:T$550,Grid_GenerationQueue!$AM$5:$AM$550,$B55,Grid_GenerationQueue!$AN$5:$AN$550,$C55,Grid_GenerationQueue!$AW$5:$AW$550,"&lt;&gt;"&amp;$Y$3,Grid_GenerationQueue!$AU$5:$AU$550,$AK$3)</f>
        <v>0</v>
      </c>
      <c r="AK55">
        <f>Y55+SUMIFS(Grid_GenerationQueue!U$5:U$550,Grid_GenerationQueue!$AJ$5:$AJ$550,$B55,Grid_GenerationQueue!$AK$5:$AK$550,$C55,Grid_GenerationQueue!$AW$5:$AW$550,"&lt;&gt;"&amp;$Y$3,Grid_GenerationQueue!$AU$5:$AU$550,$AK$3)+SUMIFS(Grid_GenerationQueue!U$5:U$550,Grid_GenerationQueue!$AM$5:$AM$550,$B55,Grid_GenerationQueue!$AN$5:$AN$550,$C55,Grid_GenerationQueue!$AW$5:$AW$550,"&lt;&gt;"&amp;$Y$3,Grid_GenerationQueue!$AU$5:$AU$550,$AK$3)</f>
        <v>0</v>
      </c>
      <c r="AL55">
        <f>Z55+SUMIFS(Grid_GenerationQueue!V$5:V$550,Grid_GenerationQueue!$AJ$5:$AJ$550,$B55,Grid_GenerationQueue!$AK$5:$AK$550,$C55,Grid_GenerationQueue!$AW$5:$AW$550,"&lt;&gt;"&amp;$Y$3,Grid_GenerationQueue!$AU$5:$AU$550,$AK$3)+SUMIFS(Grid_GenerationQueue!V$5:V$550,Grid_GenerationQueue!$AM$5:$AM$550,$B55,Grid_GenerationQueue!$AN$5:$AN$550,$C55,Grid_GenerationQueue!$AW$5:$AW$550,"&lt;&gt;"&amp;$Y$3,Grid_GenerationQueue!$AU$5:$AU$550,$AK$3)</f>
        <v>0</v>
      </c>
      <c r="AM55">
        <f>AA55+SUMIFS(Grid_GenerationQueue!W$5:W$550,Grid_GenerationQueue!$AJ$5:$AJ$550,$B55,Grid_GenerationQueue!$AK$5:$AK$550,$C55,Grid_GenerationQueue!$AW$5:$AW$550,"&lt;&gt;"&amp;$Y$3,Grid_GenerationQueue!$AU$5:$AU$550,$AK$3)+SUMIFS(Grid_GenerationQueue!W$5:W$550,Grid_GenerationQueue!$AM$5:$AM$550,$B55,Grid_GenerationQueue!$AN$5:$AN$550,$C55,Grid_GenerationQueue!$AW$5:$AW$550,"&lt;&gt;"&amp;$Y$3,Grid_GenerationQueue!$AU$5:$AU$550,$AK$3)</f>
        <v>0</v>
      </c>
      <c r="AN55">
        <f>AB55+SUMIFS(Grid_GenerationQueue!X$5:X$550,Grid_GenerationQueue!$AJ$5:$AJ$550,$B55,Grid_GenerationQueue!$AK$5:$AK$550,$C55,Grid_GenerationQueue!$AW$5:$AW$550,"&lt;&gt;"&amp;$Y$3,Grid_GenerationQueue!$AU$5:$AU$550,$AK$3)+SUMIFS(Grid_GenerationQueue!X$5:X$550,Grid_GenerationQueue!$AM$5:$AM$550,$B55,Grid_GenerationQueue!$AN$5:$AN$550,$C55,Grid_GenerationQueue!$AW$5:$AW$550,"&lt;&gt;"&amp;$Y$3,Grid_GenerationQueue!$AU$5:$AU$550,$AK$3)</f>
        <v>0</v>
      </c>
      <c r="AO55">
        <f>AC55+SUMIFS(Grid_GenerationQueue!Y$5:Y$550,Grid_GenerationQueue!$AJ$5:$AJ$550,$B55,Grid_GenerationQueue!$AK$5:$AK$550,$C55,Grid_GenerationQueue!$AW$5:$AW$550,"&lt;&gt;"&amp;$Y$3,Grid_GenerationQueue!$AU$5:$AU$550,$AK$3)+SUMIFS(Grid_GenerationQueue!Y$5:Y$550,Grid_GenerationQueue!$AM$5:$AM$550,$B55,Grid_GenerationQueue!$AN$5:$AN$550,$C55,Grid_GenerationQueue!$AW$5:$AW$550,"&lt;&gt;"&amp;$Y$3,Grid_GenerationQueue!$AU$5:$AU$550,$AK$3)</f>
        <v>0</v>
      </c>
      <c r="AP55">
        <f>AD55+SUMIFS(Grid_GenerationQueue!Z$5:Z$550,Grid_GenerationQueue!$AJ$5:$AJ$550,$B55,Grid_GenerationQueue!$AK$5:$AK$550,$C55,Grid_GenerationQueue!$AW$5:$AW$550,"&lt;&gt;"&amp;$Y$3,Grid_GenerationQueue!$AU$5:$AU$550,$AK$3)+SUMIFS(Grid_GenerationQueue!Z$5:Z$550,Grid_GenerationQueue!$AM$5:$AM$550,$B55,Grid_GenerationQueue!$AN$5:$AN$550,$C55,Grid_GenerationQueue!$AW$5:$AW$550,"&lt;&gt;"&amp;$Y$3,Grid_GenerationQueue!$AU$5:$AU$550,$AK$3)</f>
        <v>0</v>
      </c>
      <c r="AQ55">
        <f>AE55+SUMIFS(Grid_GenerationQueue!AA$5:AA$550,Grid_GenerationQueue!$AJ$5:$AJ$550,$B55,Grid_GenerationQueue!$AK$5:$AK$550,$C55,Grid_GenerationQueue!$AW$5:$AW$550,"&lt;&gt;"&amp;$Y$3,Grid_GenerationQueue!$AU$5:$AU$550,$AK$3)+SUMIFS(Grid_GenerationQueue!AA$5:AA$550,Grid_GenerationQueue!$AM$5:$AM$550,$B55,Grid_GenerationQueue!$AN$5:$AN$550,$C55,Grid_GenerationQueue!$AW$5:$AW$550,"&lt;&gt;"&amp;$Y$3,Grid_GenerationQueue!$AU$5:$AU$550,$AK$3)</f>
        <v>0</v>
      </c>
      <c r="AR55">
        <f>AF55+SUMIFS(Grid_GenerationQueue!AB$5:AB$550,Grid_GenerationQueue!$AJ$5:$AJ$550,$B55,Grid_GenerationQueue!$AK$5:$AK$550,$C55,Grid_GenerationQueue!$AW$5:$AW$550,"&lt;&gt;"&amp;$Y$3,Grid_GenerationQueue!$AU$5:$AU$550,$AK$3)+SUMIFS(Grid_GenerationQueue!AB$5:AB$550,Grid_GenerationQueue!$AM$5:$AM$550,$B55,Grid_GenerationQueue!$AN$5:$AN$550,$C55,Grid_GenerationQueue!$AW$5:$AW$550,"&lt;&gt;"&amp;$Y$3,Grid_GenerationQueue!$AU$5:$AU$550,$AK$3)</f>
        <v>0</v>
      </c>
      <c r="AS55">
        <f>AG55+SUMIFS(Grid_GenerationQueue!AC$5:AC$550,Grid_GenerationQueue!$AJ$5:$AJ$550,$B55,Grid_GenerationQueue!$AK$5:$AK$550,$C55,Grid_GenerationQueue!$AW$5:$AW$550,"&lt;&gt;"&amp;$Y$3,Grid_GenerationQueue!$AU$5:$AU$550,$AK$3)+SUMIFS(Grid_GenerationQueue!AC$5:AC$550,Grid_GenerationQueue!$AM$5:$AM$550,$B55,Grid_GenerationQueue!$AN$5:$AN$550,$C55,Grid_GenerationQueue!$AW$5:$AW$550,"&lt;&gt;"&amp;$Y$3,Grid_GenerationQueue!$AU$5:$AU$550,$AK$3)</f>
        <v>0</v>
      </c>
      <c r="AT55">
        <f>AH55+SUMIFS(Grid_GenerationQueue!AD$5:AD$550,Grid_GenerationQueue!$AJ$5:$AJ$550,$B55,Grid_GenerationQueue!$AK$5:$AK$550,$C55,Grid_GenerationQueue!$AW$5:$AW$550,"&lt;&gt;"&amp;$Y$3,Grid_GenerationQueue!$AU$5:$AU$550,$AK$3)+SUMIFS(Grid_GenerationQueue!AD$5:AD$550,Grid_GenerationQueue!$AM$5:$AM$550,$B55,Grid_GenerationQueue!$AN$5:$AN$550,$C55,Grid_GenerationQueue!$AW$5:$AW$550,"&lt;&gt;"&amp;$Y$3,Grid_GenerationQueue!$AU$5:$AU$550,$AK$3)</f>
        <v>0</v>
      </c>
      <c r="AV55">
        <v>0</v>
      </c>
      <c r="AW55">
        <v>0</v>
      </c>
      <c r="AX55">
        <v>0</v>
      </c>
      <c r="AY55">
        <v>0</v>
      </c>
      <c r="AZ55">
        <v>0</v>
      </c>
      <c r="BB55">
        <f t="shared" si="33"/>
        <v>19.992000000000001</v>
      </c>
      <c r="BC55">
        <f t="shared" si="34"/>
        <v>0</v>
      </c>
      <c r="BD55">
        <f t="shared" si="35"/>
        <v>0</v>
      </c>
      <c r="BE55">
        <f t="shared" si="36"/>
        <v>0</v>
      </c>
      <c r="BF55">
        <f t="shared" si="37"/>
        <v>0</v>
      </c>
      <c r="BG55">
        <f t="shared" si="38"/>
        <v>0</v>
      </c>
      <c r="BH55">
        <f t="shared" si="39"/>
        <v>75</v>
      </c>
      <c r="BI55">
        <f t="shared" si="40"/>
        <v>75</v>
      </c>
      <c r="BJ55">
        <f t="shared" si="41"/>
        <v>0</v>
      </c>
      <c r="BK55">
        <f t="shared" si="42"/>
        <v>0</v>
      </c>
      <c r="BL55">
        <f t="shared" si="43"/>
        <v>0</v>
      </c>
      <c r="BN55">
        <f t="shared" si="44"/>
        <v>0</v>
      </c>
      <c r="BO55">
        <f t="shared" si="45"/>
        <v>0</v>
      </c>
      <c r="BP55">
        <f t="shared" si="46"/>
        <v>0</v>
      </c>
      <c r="BQ55">
        <f t="shared" si="47"/>
        <v>0</v>
      </c>
      <c r="BR55">
        <f t="shared" si="48"/>
        <v>0</v>
      </c>
      <c r="BS55">
        <f t="shared" si="49"/>
        <v>0</v>
      </c>
      <c r="BT55">
        <f t="shared" si="50"/>
        <v>0</v>
      </c>
      <c r="BU55">
        <f t="shared" si="51"/>
        <v>0</v>
      </c>
      <c r="BV55">
        <f t="shared" si="52"/>
        <v>0</v>
      </c>
      <c r="BW55">
        <f t="shared" si="53"/>
        <v>0</v>
      </c>
      <c r="BX55">
        <f t="shared" si="54"/>
        <v>0</v>
      </c>
      <c r="BZ55">
        <f t="shared" si="55"/>
        <v>0</v>
      </c>
      <c r="CA55">
        <f t="shared" si="56"/>
        <v>0</v>
      </c>
      <c r="CB55">
        <f t="shared" si="57"/>
        <v>0</v>
      </c>
      <c r="CC55">
        <f t="shared" si="58"/>
        <v>0</v>
      </c>
      <c r="CD55">
        <f t="shared" si="59"/>
        <v>0</v>
      </c>
      <c r="CE55">
        <f t="shared" si="60"/>
        <v>0</v>
      </c>
      <c r="CF55">
        <f t="shared" si="61"/>
        <v>0</v>
      </c>
      <c r="CG55">
        <f t="shared" si="62"/>
        <v>0</v>
      </c>
      <c r="CH55">
        <f t="shared" si="63"/>
        <v>0</v>
      </c>
      <c r="CI55">
        <f t="shared" si="64"/>
        <v>0</v>
      </c>
      <c r="CJ55">
        <f t="shared" si="65"/>
        <v>0</v>
      </c>
    </row>
    <row r="56" spans="1:88" x14ac:dyDescent="0.35">
      <c r="A56" t="str">
        <f>Substation_Info!A56</f>
        <v>PG&amp;E Fresno Study Area</v>
      </c>
      <c r="B56" t="str">
        <f>Substation_Info!B56</f>
        <v>Cove Rd</v>
      </c>
      <c r="C56">
        <f>Substation_Info!C56</f>
        <v>230</v>
      </c>
      <c r="D56" t="str" cm="1">
        <f t="array" ref="D56">INDEX(Substation_Info!$AT$5:$BB$322,MATCH(1,($B56=Substation_Info!$B$5:$B$322)*($C56=Substation_Info!$C$5:$C$322),0),MATCH(D$4,Substation_Info!$AT$4:$BB$4,0))</f>
        <v>Southern_PGAE_Li_Battery</v>
      </c>
      <c r="E56" t="str" cm="1">
        <f t="array" ref="E56">INDEX(Substation_Info!$AT$5:$BB$322,MATCH(1,($B56=Substation_Info!$B$5:$B$322)*($C56=Substation_Info!$C$5:$C$322),0),MATCH(E$4,Substation_Info!$AT$4:$BB$4,0))</f>
        <v>Southern_PGAE_Solar</v>
      </c>
      <c r="F56" cm="1">
        <f t="array" ref="F56">INDEX(Substation_Info!$AT$5:$BB$322,MATCH(1,($B56=Substation_Info!$B$5:$B$322)*($C56=Substation_Info!$C$5:$C$322),0),MATCH(F$4,Substation_Info!$AT$4:$BB$4,0))</f>
        <v>0</v>
      </c>
      <c r="G56" cm="1">
        <f t="array" ref="G56">INDEX(Substation_Info!$AT$5:$BB$322,MATCH(1,($B56=Substation_Info!$B$5:$B$322)*($C56=Substation_Info!$C$5:$C$322),0),MATCH(G$4,Substation_Info!$AT$4:$BB$4,0))</f>
        <v>0</v>
      </c>
      <c r="H56" cm="1">
        <f t="array" ref="H56">INDEX(Substation_Info!$AT$5:$BB$322,MATCH(1,($B56=Substation_Info!$B$5:$B$322)*($C56=Substation_Info!$C$5:$C$322),0),MATCH(H$4,Substation_Info!$AT$4:$BB$4,0))</f>
        <v>0</v>
      </c>
      <c r="I56" cm="1">
        <f t="array" ref="I56">INDEX(Substation_Info!$AT$5:$BB$322,MATCH(1,($B56=Substation_Info!$B$5:$B$322)*($C56=Substation_Info!$C$5:$C$322),0),MATCH(I$4,Substation_Info!$AT$4:$BB$4,0))</f>
        <v>0</v>
      </c>
      <c r="J56" cm="1">
        <f t="array" ref="J56">INDEX(Substation_Info!$AT$5:$BB$322,MATCH(1,($B56=Substation_Info!$B$5:$B$322)*($C56=Substation_Info!$C$5:$C$322),0),MATCH(J$4,Substation_Info!$AT$4:$BB$4,0))</f>
        <v>0</v>
      </c>
      <c r="L56">
        <f>SUMIFS(Grid_GenerationQueue!T$5:T$550,Grid_GenerationQueue!$AJ$5:$AJ$550,$B56,Grid_GenerationQueue!$AK$5:$AK$550,$C56)+SUMIFS(Grid_GenerationQueue!T$5:T$550,Grid_GenerationQueue!$AM$5:$AM$550,$B56,Grid_GenerationQueue!$AN$5:$AN$550,$C56)</f>
        <v>0</v>
      </c>
      <c r="M56">
        <f>SUMIFS(Grid_GenerationQueue!U$5:U$550,Grid_GenerationQueue!$AJ$5:$AJ$550,$B56,Grid_GenerationQueue!$AK$5:$AK$550,$C56)+SUMIFS(Grid_GenerationQueue!U$5:U$550,Grid_GenerationQueue!$AM$5:$AM$550,$B56,Grid_GenerationQueue!$AN$5:$AN$550,$C56)</f>
        <v>0</v>
      </c>
      <c r="N56">
        <f>SUMIFS(Grid_GenerationQueue!V$5:V$550,Grid_GenerationQueue!$AJ$5:$AJ$550,$B56,Grid_GenerationQueue!$AK$5:$AK$550,$C56)+SUMIFS(Grid_GenerationQueue!V$5:V$550,Grid_GenerationQueue!$AM$5:$AM$550,$B56,Grid_GenerationQueue!$AN$5:$AN$550,$C56)</f>
        <v>0</v>
      </c>
      <c r="O56">
        <f>SUMIFS(Grid_GenerationQueue!W$5:W$550,Grid_GenerationQueue!$AJ$5:$AJ$550,$B56,Grid_GenerationQueue!$AK$5:$AK$550,$C56)+SUMIFS(Grid_GenerationQueue!W$5:W$550,Grid_GenerationQueue!$AM$5:$AM$550,$B56,Grid_GenerationQueue!$AN$5:$AN$550,$C56)</f>
        <v>0</v>
      </c>
      <c r="P56">
        <f>SUMIFS(Grid_GenerationQueue!X$5:X$550,Grid_GenerationQueue!$AJ$5:$AJ$550,$B56,Grid_GenerationQueue!$AK$5:$AK$550,$C56)+SUMIFS(Grid_GenerationQueue!X$5:X$550,Grid_GenerationQueue!$AM$5:$AM$550,$B56,Grid_GenerationQueue!$AN$5:$AN$550,$C56)</f>
        <v>0</v>
      </c>
      <c r="Q56">
        <f>SUMIFS(Grid_GenerationQueue!Y$5:Y$550,Grid_GenerationQueue!$AJ$5:$AJ$550,$B56,Grid_GenerationQueue!$AK$5:$AK$550,$C56)+SUMIFS(Grid_GenerationQueue!Y$5:Y$550,Grid_GenerationQueue!$AM$5:$AM$550,$B56,Grid_GenerationQueue!$AN$5:$AN$550,$C56)</f>
        <v>0</v>
      </c>
      <c r="R56">
        <f>SUMIFS(Grid_GenerationQueue!Z$5:Z$550,Grid_GenerationQueue!$AJ$5:$AJ$550,$B56,Grid_GenerationQueue!$AK$5:$AK$550,$C56)+SUMIFS(Grid_GenerationQueue!Z$5:Z$550,Grid_GenerationQueue!$AM$5:$AM$550,$B56,Grid_GenerationQueue!$AN$5:$AN$550,$C56)</f>
        <v>0</v>
      </c>
      <c r="S56">
        <f>SUMIFS(Grid_GenerationQueue!AA$5:AA$550,Grid_GenerationQueue!$AJ$5:$AJ$550,$B56,Grid_GenerationQueue!$AK$5:$AK$550,$C56)+SUMIFS(Grid_GenerationQueue!AA$5:AA$550,Grid_GenerationQueue!$AM$5:$AM$550,$B56,Grid_GenerationQueue!$AN$5:$AN$550,$C56)</f>
        <v>0</v>
      </c>
      <c r="T56">
        <f>SUMIFS(Grid_GenerationQueue!AB$5:AB$550,Grid_GenerationQueue!$AJ$5:$AJ$550,$B56,Grid_GenerationQueue!$AK$5:$AK$550,$C56)+SUMIFS(Grid_GenerationQueue!AB$5:AB$550,Grid_GenerationQueue!$AM$5:$AM$550,$B56,Grid_GenerationQueue!$AN$5:$AN$550,$C56)</f>
        <v>0</v>
      </c>
      <c r="U56">
        <f>SUMIFS(Grid_GenerationQueue!AC$5:AC$550,Grid_GenerationQueue!$AJ$5:$AJ$550,$B56,Grid_GenerationQueue!$AK$5:$AK$550,$C56)+SUMIFS(Grid_GenerationQueue!AC$5:AC$550,Grid_GenerationQueue!$AM$5:$AM$550,$B56,Grid_GenerationQueue!$AN$5:$AN$550,$C56)</f>
        <v>0</v>
      </c>
      <c r="V56">
        <f>SUMIFS(Grid_GenerationQueue!AD$5:AD$550,Grid_GenerationQueue!$AJ$5:$AJ$550,$B56,Grid_GenerationQueue!$AK$5:$AK$550,$C56)+SUMIFS(Grid_GenerationQueue!AD$5:AD$550,Grid_GenerationQueue!$AM$5:$AM$550,$B56,Grid_GenerationQueue!$AN$5:$AN$550,$C56)</f>
        <v>0</v>
      </c>
      <c r="X56">
        <f>SUMIFS(Grid_GenerationQueue!T$5:T$550,Grid_GenerationQueue!$AJ$5:$AJ$550,$B56,Grid_GenerationQueue!$AK$5:$AK$550,$C56,Grid_GenerationQueue!$AW$5:$AW$550,$Y$3)+SUMIFS(Grid_GenerationQueue!T$5:T$550,Grid_GenerationQueue!$AM$5:$AM$550,$B56,Grid_GenerationQueue!$AN$5:$AN$550,$C56,Grid_GenerationQueue!$AW$5:$AW$550,$Y$3)</f>
        <v>0</v>
      </c>
      <c r="Y56">
        <f>SUMIFS(Grid_GenerationQueue!U$5:U$550,Grid_GenerationQueue!$AJ$5:$AJ$550,$B56,Grid_GenerationQueue!$AK$5:$AK$550,$C56,Grid_GenerationQueue!$AW$5:$AW$550,$Y$3)+SUMIFS(Grid_GenerationQueue!U$5:U$550,Grid_GenerationQueue!$AM$5:$AM$550,$B56,Grid_GenerationQueue!$AN$5:$AN$550,$C56,Grid_GenerationQueue!$AW$5:$AW$550,$Y$3)</f>
        <v>0</v>
      </c>
      <c r="Z56">
        <f>SUMIFS(Grid_GenerationQueue!V$5:V$550,Grid_GenerationQueue!$AJ$5:$AJ$550,$B56,Grid_GenerationQueue!$AK$5:$AK$550,$C56,Grid_GenerationQueue!$AW$5:$AW$550,$Y$3)+SUMIFS(Grid_GenerationQueue!V$5:V$550,Grid_GenerationQueue!$AM$5:$AM$550,$B56,Grid_GenerationQueue!$AN$5:$AN$550,$C56,Grid_GenerationQueue!$AW$5:$AW$550,$Y$3)</f>
        <v>0</v>
      </c>
      <c r="AA56">
        <f>SUMIFS(Grid_GenerationQueue!W$5:W$550,Grid_GenerationQueue!$AJ$5:$AJ$550,$B56,Grid_GenerationQueue!$AK$5:$AK$550,$C56,Grid_GenerationQueue!$AW$5:$AW$550,$Y$3)+SUMIFS(Grid_GenerationQueue!W$5:W$550,Grid_GenerationQueue!$AM$5:$AM$550,$B56,Grid_GenerationQueue!$AN$5:$AN$550,$C56,Grid_GenerationQueue!$AW$5:$AW$550,$Y$3)</f>
        <v>0</v>
      </c>
      <c r="AB56">
        <f>SUMIFS(Grid_GenerationQueue!X$5:X$550,Grid_GenerationQueue!$AJ$5:$AJ$550,$B56,Grid_GenerationQueue!$AK$5:$AK$550,$C56,Grid_GenerationQueue!$AW$5:$AW$550,$Y$3)+SUMIFS(Grid_GenerationQueue!X$5:X$550,Grid_GenerationQueue!$AM$5:$AM$550,$B56,Grid_GenerationQueue!$AN$5:$AN$550,$C56,Grid_GenerationQueue!$AW$5:$AW$550,$Y$3)</f>
        <v>0</v>
      </c>
      <c r="AC56">
        <f>SUMIFS(Grid_GenerationQueue!Y$5:Y$550,Grid_GenerationQueue!$AJ$5:$AJ$550,$B56,Grid_GenerationQueue!$AK$5:$AK$550,$C56,Grid_GenerationQueue!$AW$5:$AW$550,$Y$3)+SUMIFS(Grid_GenerationQueue!Y$5:Y$550,Grid_GenerationQueue!$AM$5:$AM$550,$B56,Grid_GenerationQueue!$AN$5:$AN$550,$C56,Grid_GenerationQueue!$AW$5:$AW$550,$Y$3)</f>
        <v>0</v>
      </c>
      <c r="AD56">
        <f>SUMIFS(Grid_GenerationQueue!Z$5:Z$550,Grid_GenerationQueue!$AJ$5:$AJ$550,$B56,Grid_GenerationQueue!$AK$5:$AK$550,$C56,Grid_GenerationQueue!$AW$5:$AW$550,$Y$3)+SUMIFS(Grid_GenerationQueue!Z$5:Z$550,Grid_GenerationQueue!$AM$5:$AM$550,$B56,Grid_GenerationQueue!$AN$5:$AN$550,$C56,Grid_GenerationQueue!$AW$5:$AW$550,$Y$3)</f>
        <v>0</v>
      </c>
      <c r="AE56">
        <f>SUMIFS(Grid_GenerationQueue!AA$5:AA$550,Grid_GenerationQueue!$AJ$5:$AJ$550,$B56,Grid_GenerationQueue!$AK$5:$AK$550,$C56,Grid_GenerationQueue!$AW$5:$AW$550,$Y$3)+SUMIFS(Grid_GenerationQueue!AA$5:AA$550,Grid_GenerationQueue!$AM$5:$AM$550,$B56,Grid_GenerationQueue!$AN$5:$AN$550,$C56,Grid_GenerationQueue!$AW$5:$AW$550,$Y$3)</f>
        <v>0</v>
      </c>
      <c r="AF56">
        <f>SUMIFS(Grid_GenerationQueue!AB$5:AB$550,Grid_GenerationQueue!$AJ$5:$AJ$550,$B56,Grid_GenerationQueue!$AK$5:$AK$550,$C56,Grid_GenerationQueue!$AW$5:$AW$550,$Y$3)+SUMIFS(Grid_GenerationQueue!AB$5:AB$550,Grid_GenerationQueue!$AM$5:$AM$550,$B56,Grid_GenerationQueue!$AN$5:$AN$550,$C56,Grid_GenerationQueue!$AW$5:$AW$550,$Y$3)</f>
        <v>0</v>
      </c>
      <c r="AG56">
        <f>SUMIFS(Grid_GenerationQueue!AC$5:AC$550,Grid_GenerationQueue!$AJ$5:$AJ$550,$B56,Grid_GenerationQueue!$AK$5:$AK$550,$C56,Grid_GenerationQueue!$AW$5:$AW$550,$Y$3)+SUMIFS(Grid_GenerationQueue!AC$5:AC$550,Grid_GenerationQueue!$AM$5:$AM$550,$B56,Grid_GenerationQueue!$AN$5:$AN$550,$C56,Grid_GenerationQueue!$AW$5:$AW$550,$Y$3)</f>
        <v>0</v>
      </c>
      <c r="AH56">
        <f>SUMIFS(Grid_GenerationQueue!AD$5:AD$550,Grid_GenerationQueue!$AJ$5:$AJ$550,$B56,Grid_GenerationQueue!$AK$5:$AK$550,$C56,Grid_GenerationQueue!$AW$5:$AW$550,$Y$3)+SUMIFS(Grid_GenerationQueue!AD$5:AD$550,Grid_GenerationQueue!$AM$5:$AM$550,$B56,Grid_GenerationQueue!$AN$5:$AN$550,$C56,Grid_GenerationQueue!$AW$5:$AW$550,$Y$3)</f>
        <v>0</v>
      </c>
      <c r="AJ56">
        <f>X56+SUMIFS(Grid_GenerationQueue!T$5:T$550,Grid_GenerationQueue!$AJ$5:$AJ$550,$B56,Grid_GenerationQueue!$AK$5:$AK$550,$C56,Grid_GenerationQueue!$AW$5:$AW$550,"&lt;&gt;"&amp;$Y$3,Grid_GenerationQueue!$AU$5:$AU$550,$AK$3)+SUMIFS(Grid_GenerationQueue!T$5:T$550,Grid_GenerationQueue!$AM$5:$AM$550,$B56,Grid_GenerationQueue!$AN$5:$AN$550,$C56,Grid_GenerationQueue!$AW$5:$AW$550,"&lt;&gt;"&amp;$Y$3,Grid_GenerationQueue!$AU$5:$AU$550,$AK$3)</f>
        <v>0</v>
      </c>
      <c r="AK56">
        <f>Y56+SUMIFS(Grid_GenerationQueue!U$5:U$550,Grid_GenerationQueue!$AJ$5:$AJ$550,$B56,Grid_GenerationQueue!$AK$5:$AK$550,$C56,Grid_GenerationQueue!$AW$5:$AW$550,"&lt;&gt;"&amp;$Y$3,Grid_GenerationQueue!$AU$5:$AU$550,$AK$3)+SUMIFS(Grid_GenerationQueue!U$5:U$550,Grid_GenerationQueue!$AM$5:$AM$550,$B56,Grid_GenerationQueue!$AN$5:$AN$550,$C56,Grid_GenerationQueue!$AW$5:$AW$550,"&lt;&gt;"&amp;$Y$3,Grid_GenerationQueue!$AU$5:$AU$550,$AK$3)</f>
        <v>0</v>
      </c>
      <c r="AL56">
        <f>Z56+SUMIFS(Grid_GenerationQueue!V$5:V$550,Grid_GenerationQueue!$AJ$5:$AJ$550,$B56,Grid_GenerationQueue!$AK$5:$AK$550,$C56,Grid_GenerationQueue!$AW$5:$AW$550,"&lt;&gt;"&amp;$Y$3,Grid_GenerationQueue!$AU$5:$AU$550,$AK$3)+SUMIFS(Grid_GenerationQueue!V$5:V$550,Grid_GenerationQueue!$AM$5:$AM$550,$B56,Grid_GenerationQueue!$AN$5:$AN$550,$C56,Grid_GenerationQueue!$AW$5:$AW$550,"&lt;&gt;"&amp;$Y$3,Grid_GenerationQueue!$AU$5:$AU$550,$AK$3)</f>
        <v>0</v>
      </c>
      <c r="AM56">
        <f>AA56+SUMIFS(Grid_GenerationQueue!W$5:W$550,Grid_GenerationQueue!$AJ$5:$AJ$550,$B56,Grid_GenerationQueue!$AK$5:$AK$550,$C56,Grid_GenerationQueue!$AW$5:$AW$550,"&lt;&gt;"&amp;$Y$3,Grid_GenerationQueue!$AU$5:$AU$550,$AK$3)+SUMIFS(Grid_GenerationQueue!W$5:W$550,Grid_GenerationQueue!$AM$5:$AM$550,$B56,Grid_GenerationQueue!$AN$5:$AN$550,$C56,Grid_GenerationQueue!$AW$5:$AW$550,"&lt;&gt;"&amp;$Y$3,Grid_GenerationQueue!$AU$5:$AU$550,$AK$3)</f>
        <v>0</v>
      </c>
      <c r="AN56">
        <f>AB56+SUMIFS(Grid_GenerationQueue!X$5:X$550,Grid_GenerationQueue!$AJ$5:$AJ$550,$B56,Grid_GenerationQueue!$AK$5:$AK$550,$C56,Grid_GenerationQueue!$AW$5:$AW$550,"&lt;&gt;"&amp;$Y$3,Grid_GenerationQueue!$AU$5:$AU$550,$AK$3)+SUMIFS(Grid_GenerationQueue!X$5:X$550,Grid_GenerationQueue!$AM$5:$AM$550,$B56,Grid_GenerationQueue!$AN$5:$AN$550,$C56,Grid_GenerationQueue!$AW$5:$AW$550,"&lt;&gt;"&amp;$Y$3,Grid_GenerationQueue!$AU$5:$AU$550,$AK$3)</f>
        <v>0</v>
      </c>
      <c r="AO56">
        <f>AC56+SUMIFS(Grid_GenerationQueue!Y$5:Y$550,Grid_GenerationQueue!$AJ$5:$AJ$550,$B56,Grid_GenerationQueue!$AK$5:$AK$550,$C56,Grid_GenerationQueue!$AW$5:$AW$550,"&lt;&gt;"&amp;$Y$3,Grid_GenerationQueue!$AU$5:$AU$550,$AK$3)+SUMIFS(Grid_GenerationQueue!Y$5:Y$550,Grid_GenerationQueue!$AM$5:$AM$550,$B56,Grid_GenerationQueue!$AN$5:$AN$550,$C56,Grid_GenerationQueue!$AW$5:$AW$550,"&lt;&gt;"&amp;$Y$3,Grid_GenerationQueue!$AU$5:$AU$550,$AK$3)</f>
        <v>0</v>
      </c>
      <c r="AP56">
        <f>AD56+SUMIFS(Grid_GenerationQueue!Z$5:Z$550,Grid_GenerationQueue!$AJ$5:$AJ$550,$B56,Grid_GenerationQueue!$AK$5:$AK$550,$C56,Grid_GenerationQueue!$AW$5:$AW$550,"&lt;&gt;"&amp;$Y$3,Grid_GenerationQueue!$AU$5:$AU$550,$AK$3)+SUMIFS(Grid_GenerationQueue!Z$5:Z$550,Grid_GenerationQueue!$AM$5:$AM$550,$B56,Grid_GenerationQueue!$AN$5:$AN$550,$C56,Grid_GenerationQueue!$AW$5:$AW$550,"&lt;&gt;"&amp;$Y$3,Grid_GenerationQueue!$AU$5:$AU$550,$AK$3)</f>
        <v>0</v>
      </c>
      <c r="AQ56">
        <f>AE56+SUMIFS(Grid_GenerationQueue!AA$5:AA$550,Grid_GenerationQueue!$AJ$5:$AJ$550,$B56,Grid_GenerationQueue!$AK$5:$AK$550,$C56,Grid_GenerationQueue!$AW$5:$AW$550,"&lt;&gt;"&amp;$Y$3,Grid_GenerationQueue!$AU$5:$AU$550,$AK$3)+SUMIFS(Grid_GenerationQueue!AA$5:AA$550,Grid_GenerationQueue!$AM$5:$AM$550,$B56,Grid_GenerationQueue!$AN$5:$AN$550,$C56,Grid_GenerationQueue!$AW$5:$AW$550,"&lt;&gt;"&amp;$Y$3,Grid_GenerationQueue!$AU$5:$AU$550,$AK$3)</f>
        <v>0</v>
      </c>
      <c r="AR56">
        <f>AF56+SUMIFS(Grid_GenerationQueue!AB$5:AB$550,Grid_GenerationQueue!$AJ$5:$AJ$550,$B56,Grid_GenerationQueue!$AK$5:$AK$550,$C56,Grid_GenerationQueue!$AW$5:$AW$550,"&lt;&gt;"&amp;$Y$3,Grid_GenerationQueue!$AU$5:$AU$550,$AK$3)+SUMIFS(Grid_GenerationQueue!AB$5:AB$550,Grid_GenerationQueue!$AM$5:$AM$550,$B56,Grid_GenerationQueue!$AN$5:$AN$550,$C56,Grid_GenerationQueue!$AW$5:$AW$550,"&lt;&gt;"&amp;$Y$3,Grid_GenerationQueue!$AU$5:$AU$550,$AK$3)</f>
        <v>0</v>
      </c>
      <c r="AS56">
        <f>AG56+SUMIFS(Grid_GenerationQueue!AC$5:AC$550,Grid_GenerationQueue!$AJ$5:$AJ$550,$B56,Grid_GenerationQueue!$AK$5:$AK$550,$C56,Grid_GenerationQueue!$AW$5:$AW$550,"&lt;&gt;"&amp;$Y$3,Grid_GenerationQueue!$AU$5:$AU$550,$AK$3)+SUMIFS(Grid_GenerationQueue!AC$5:AC$550,Grid_GenerationQueue!$AM$5:$AM$550,$B56,Grid_GenerationQueue!$AN$5:$AN$550,$C56,Grid_GenerationQueue!$AW$5:$AW$550,"&lt;&gt;"&amp;$Y$3,Grid_GenerationQueue!$AU$5:$AU$550,$AK$3)</f>
        <v>0</v>
      </c>
      <c r="AT56">
        <f>AH56+SUMIFS(Grid_GenerationQueue!AD$5:AD$550,Grid_GenerationQueue!$AJ$5:$AJ$550,$B56,Grid_GenerationQueue!$AK$5:$AK$550,$C56,Grid_GenerationQueue!$AW$5:$AW$550,"&lt;&gt;"&amp;$Y$3,Grid_GenerationQueue!$AU$5:$AU$550,$AK$3)+SUMIFS(Grid_GenerationQueue!AD$5:AD$550,Grid_GenerationQueue!$AM$5:$AM$550,$B56,Grid_GenerationQueue!$AN$5:$AN$550,$C56,Grid_GenerationQueue!$AW$5:$AW$550,"&lt;&gt;"&amp;$Y$3,Grid_GenerationQueue!$AU$5:$AU$550,$AK$3)</f>
        <v>0</v>
      </c>
      <c r="AV56">
        <v>0</v>
      </c>
      <c r="AW56">
        <v>0</v>
      </c>
      <c r="AX56">
        <v>0</v>
      </c>
      <c r="AY56">
        <v>0</v>
      </c>
      <c r="AZ56">
        <v>0</v>
      </c>
      <c r="BB56">
        <f t="shared" si="33"/>
        <v>0</v>
      </c>
      <c r="BC56">
        <f t="shared" si="34"/>
        <v>0</v>
      </c>
      <c r="BD56">
        <f t="shared" si="35"/>
        <v>0</v>
      </c>
      <c r="BE56">
        <f t="shared" si="36"/>
        <v>0</v>
      </c>
      <c r="BF56">
        <f t="shared" si="37"/>
        <v>0</v>
      </c>
      <c r="BG56">
        <f t="shared" si="38"/>
        <v>0</v>
      </c>
      <c r="BH56">
        <f t="shared" si="39"/>
        <v>0</v>
      </c>
      <c r="BI56">
        <f t="shared" si="40"/>
        <v>0</v>
      </c>
      <c r="BJ56">
        <f t="shared" si="41"/>
        <v>0</v>
      </c>
      <c r="BK56">
        <f t="shared" si="42"/>
        <v>0</v>
      </c>
      <c r="BL56">
        <f t="shared" si="43"/>
        <v>0</v>
      </c>
      <c r="BN56">
        <f t="shared" si="44"/>
        <v>0</v>
      </c>
      <c r="BO56">
        <f t="shared" si="45"/>
        <v>0</v>
      </c>
      <c r="BP56">
        <f t="shared" si="46"/>
        <v>0</v>
      </c>
      <c r="BQ56">
        <f t="shared" si="47"/>
        <v>0</v>
      </c>
      <c r="BR56">
        <f t="shared" si="48"/>
        <v>0</v>
      </c>
      <c r="BS56">
        <f t="shared" si="49"/>
        <v>0</v>
      </c>
      <c r="BT56">
        <f t="shared" si="50"/>
        <v>0</v>
      </c>
      <c r="BU56">
        <f t="shared" si="51"/>
        <v>0</v>
      </c>
      <c r="BV56">
        <f t="shared" si="52"/>
        <v>0</v>
      </c>
      <c r="BW56">
        <f t="shared" si="53"/>
        <v>0</v>
      </c>
      <c r="BX56">
        <f t="shared" si="54"/>
        <v>0</v>
      </c>
      <c r="BZ56">
        <f t="shared" si="55"/>
        <v>0</v>
      </c>
      <c r="CA56">
        <f t="shared" si="56"/>
        <v>0</v>
      </c>
      <c r="CB56">
        <f t="shared" si="57"/>
        <v>0</v>
      </c>
      <c r="CC56">
        <f t="shared" si="58"/>
        <v>0</v>
      </c>
      <c r="CD56">
        <f t="shared" si="59"/>
        <v>0</v>
      </c>
      <c r="CE56">
        <f t="shared" si="60"/>
        <v>0</v>
      </c>
      <c r="CF56">
        <f t="shared" si="61"/>
        <v>0</v>
      </c>
      <c r="CG56">
        <f t="shared" si="62"/>
        <v>0</v>
      </c>
      <c r="CH56">
        <f t="shared" si="63"/>
        <v>0</v>
      </c>
      <c r="CI56">
        <f t="shared" si="64"/>
        <v>0</v>
      </c>
      <c r="CJ56">
        <f t="shared" si="65"/>
        <v>0</v>
      </c>
    </row>
    <row r="57" spans="1:88" x14ac:dyDescent="0.35">
      <c r="A57" t="str">
        <f>Substation_Info!A57</f>
        <v xml:space="preserve">PG&amp;E North of Greater Bay Study Area </v>
      </c>
      <c r="B57" t="str">
        <f>Substation_Info!B57</f>
        <v>Curtis</v>
      </c>
      <c r="C57">
        <f>Substation_Info!C57</f>
        <v>115</v>
      </c>
      <c r="D57" t="str" cm="1">
        <f t="array" ref="D57">INDEX(Substation_Info!$AT$5:$BB$322,MATCH(1,($B57=Substation_Info!$B$5:$B$322)*($C57=Substation_Info!$C$5:$C$322),0),MATCH(D$4,Substation_Info!$AT$4:$BB$4,0))</f>
        <v>Northern_California_Li_Battery</v>
      </c>
      <c r="E57" t="str" cm="1">
        <f t="array" ref="E57">INDEX(Substation_Info!$AT$5:$BB$322,MATCH(1,($B57=Substation_Info!$B$5:$B$322)*($C57=Substation_Info!$C$5:$C$322),0),MATCH(E$4,Substation_Info!$AT$4:$BB$4,0))</f>
        <v>Northern_California_Solar</v>
      </c>
      <c r="F57" cm="1">
        <f t="array" ref="F57">INDEX(Substation_Info!$AT$5:$BB$322,MATCH(1,($B57=Substation_Info!$B$5:$B$322)*($C57=Substation_Info!$C$5:$C$322),0),MATCH(F$4,Substation_Info!$AT$4:$BB$4,0))</f>
        <v>0</v>
      </c>
      <c r="G57" cm="1">
        <f t="array" ref="G57">INDEX(Substation_Info!$AT$5:$BB$322,MATCH(1,($B57=Substation_Info!$B$5:$B$322)*($C57=Substation_Info!$C$5:$C$322),0),MATCH(G$4,Substation_Info!$AT$4:$BB$4,0))</f>
        <v>0</v>
      </c>
      <c r="H57" cm="1">
        <f t="array" ref="H57">INDEX(Substation_Info!$AT$5:$BB$322,MATCH(1,($B57=Substation_Info!$B$5:$B$322)*($C57=Substation_Info!$C$5:$C$322),0),MATCH(H$4,Substation_Info!$AT$4:$BB$4,0))</f>
        <v>0</v>
      </c>
      <c r="I57" cm="1">
        <f t="array" ref="I57">INDEX(Substation_Info!$AT$5:$BB$322,MATCH(1,($B57=Substation_Info!$B$5:$B$322)*($C57=Substation_Info!$C$5:$C$322),0),MATCH(I$4,Substation_Info!$AT$4:$BB$4,0))</f>
        <v>0</v>
      </c>
      <c r="J57" cm="1">
        <f t="array" ref="J57">INDEX(Substation_Info!$AT$5:$BB$322,MATCH(1,($B57=Substation_Info!$B$5:$B$322)*($C57=Substation_Info!$C$5:$C$322),0),MATCH(J$4,Substation_Info!$AT$4:$BB$4,0))</f>
        <v>0</v>
      </c>
      <c r="L57">
        <f>SUMIFS(Grid_GenerationQueue!T$5:T$550,Grid_GenerationQueue!$AJ$5:$AJ$550,$B57,Grid_GenerationQueue!$AK$5:$AK$550,$C57)+SUMIFS(Grid_GenerationQueue!T$5:T$550,Grid_GenerationQueue!$AM$5:$AM$550,$B57,Grid_GenerationQueue!$AN$5:$AN$550,$C57)</f>
        <v>10</v>
      </c>
      <c r="M57">
        <f>SUMIFS(Grid_GenerationQueue!U$5:U$550,Grid_GenerationQueue!$AJ$5:$AJ$550,$B57,Grid_GenerationQueue!$AK$5:$AK$550,$C57)+SUMIFS(Grid_GenerationQueue!U$5:U$550,Grid_GenerationQueue!$AM$5:$AM$550,$B57,Grid_GenerationQueue!$AN$5:$AN$550,$C57)</f>
        <v>0</v>
      </c>
      <c r="N57">
        <f>SUMIFS(Grid_GenerationQueue!V$5:V$550,Grid_GenerationQueue!$AJ$5:$AJ$550,$B57,Grid_GenerationQueue!$AK$5:$AK$550,$C57)+SUMIFS(Grid_GenerationQueue!V$5:V$550,Grid_GenerationQueue!$AM$5:$AM$550,$B57,Grid_GenerationQueue!$AN$5:$AN$550,$C57)</f>
        <v>0</v>
      </c>
      <c r="O57">
        <f>SUMIFS(Grid_GenerationQueue!W$5:W$550,Grid_GenerationQueue!$AJ$5:$AJ$550,$B57,Grid_GenerationQueue!$AK$5:$AK$550,$C57)+SUMIFS(Grid_GenerationQueue!W$5:W$550,Grid_GenerationQueue!$AM$5:$AM$550,$B57,Grid_GenerationQueue!$AN$5:$AN$550,$C57)</f>
        <v>0</v>
      </c>
      <c r="P57">
        <f>SUMIFS(Grid_GenerationQueue!X$5:X$550,Grid_GenerationQueue!$AJ$5:$AJ$550,$B57,Grid_GenerationQueue!$AK$5:$AK$550,$C57)+SUMIFS(Grid_GenerationQueue!X$5:X$550,Grid_GenerationQueue!$AM$5:$AM$550,$B57,Grid_GenerationQueue!$AN$5:$AN$550,$C57)</f>
        <v>0</v>
      </c>
      <c r="Q57">
        <f>SUMIFS(Grid_GenerationQueue!Y$5:Y$550,Grid_GenerationQueue!$AJ$5:$AJ$550,$B57,Grid_GenerationQueue!$AK$5:$AK$550,$C57)+SUMIFS(Grid_GenerationQueue!Y$5:Y$550,Grid_GenerationQueue!$AM$5:$AM$550,$B57,Grid_GenerationQueue!$AN$5:$AN$550,$C57)</f>
        <v>0</v>
      </c>
      <c r="R57">
        <f>SUMIFS(Grid_GenerationQueue!Z$5:Z$550,Grid_GenerationQueue!$AJ$5:$AJ$550,$B57,Grid_GenerationQueue!$AK$5:$AK$550,$C57)+SUMIFS(Grid_GenerationQueue!Z$5:Z$550,Grid_GenerationQueue!$AM$5:$AM$550,$B57,Grid_GenerationQueue!$AN$5:$AN$550,$C57)</f>
        <v>0</v>
      </c>
      <c r="S57">
        <f>SUMIFS(Grid_GenerationQueue!AA$5:AA$550,Grid_GenerationQueue!$AJ$5:$AJ$550,$B57,Grid_GenerationQueue!$AK$5:$AK$550,$C57)+SUMIFS(Grid_GenerationQueue!AA$5:AA$550,Grid_GenerationQueue!$AM$5:$AM$550,$B57,Grid_GenerationQueue!$AN$5:$AN$550,$C57)</f>
        <v>0</v>
      </c>
      <c r="T57">
        <f>SUMIFS(Grid_GenerationQueue!AB$5:AB$550,Grid_GenerationQueue!$AJ$5:$AJ$550,$B57,Grid_GenerationQueue!$AK$5:$AK$550,$C57)+SUMIFS(Grid_GenerationQueue!AB$5:AB$550,Grid_GenerationQueue!$AM$5:$AM$550,$B57,Grid_GenerationQueue!$AN$5:$AN$550,$C57)</f>
        <v>0</v>
      </c>
      <c r="U57">
        <f>SUMIFS(Grid_GenerationQueue!AC$5:AC$550,Grid_GenerationQueue!$AJ$5:$AJ$550,$B57,Grid_GenerationQueue!$AK$5:$AK$550,$C57)+SUMIFS(Grid_GenerationQueue!AC$5:AC$550,Grid_GenerationQueue!$AM$5:$AM$550,$B57,Grid_GenerationQueue!$AN$5:$AN$550,$C57)</f>
        <v>0</v>
      </c>
      <c r="V57">
        <f>SUMIFS(Grid_GenerationQueue!AD$5:AD$550,Grid_GenerationQueue!$AJ$5:$AJ$550,$B57,Grid_GenerationQueue!$AK$5:$AK$550,$C57)+SUMIFS(Grid_GenerationQueue!AD$5:AD$550,Grid_GenerationQueue!$AM$5:$AM$550,$B57,Grid_GenerationQueue!$AN$5:$AN$550,$C57)</f>
        <v>0</v>
      </c>
      <c r="X57">
        <f>SUMIFS(Grid_GenerationQueue!T$5:T$550,Grid_GenerationQueue!$AJ$5:$AJ$550,$B57,Grid_GenerationQueue!$AK$5:$AK$550,$C57,Grid_GenerationQueue!$AW$5:$AW$550,$Y$3)+SUMIFS(Grid_GenerationQueue!T$5:T$550,Grid_GenerationQueue!$AM$5:$AM$550,$B57,Grid_GenerationQueue!$AN$5:$AN$550,$C57,Grid_GenerationQueue!$AW$5:$AW$550,$Y$3)</f>
        <v>10</v>
      </c>
      <c r="Y57">
        <f>SUMIFS(Grid_GenerationQueue!U$5:U$550,Grid_GenerationQueue!$AJ$5:$AJ$550,$B57,Grid_GenerationQueue!$AK$5:$AK$550,$C57,Grid_GenerationQueue!$AW$5:$AW$550,$Y$3)+SUMIFS(Grid_GenerationQueue!U$5:U$550,Grid_GenerationQueue!$AM$5:$AM$550,$B57,Grid_GenerationQueue!$AN$5:$AN$550,$C57,Grid_GenerationQueue!$AW$5:$AW$550,$Y$3)</f>
        <v>0</v>
      </c>
      <c r="Z57">
        <f>SUMIFS(Grid_GenerationQueue!V$5:V$550,Grid_GenerationQueue!$AJ$5:$AJ$550,$B57,Grid_GenerationQueue!$AK$5:$AK$550,$C57,Grid_GenerationQueue!$AW$5:$AW$550,$Y$3)+SUMIFS(Grid_GenerationQueue!V$5:V$550,Grid_GenerationQueue!$AM$5:$AM$550,$B57,Grid_GenerationQueue!$AN$5:$AN$550,$C57,Grid_GenerationQueue!$AW$5:$AW$550,$Y$3)</f>
        <v>0</v>
      </c>
      <c r="AA57">
        <f>SUMIFS(Grid_GenerationQueue!W$5:W$550,Grid_GenerationQueue!$AJ$5:$AJ$550,$B57,Grid_GenerationQueue!$AK$5:$AK$550,$C57,Grid_GenerationQueue!$AW$5:$AW$550,$Y$3)+SUMIFS(Grid_GenerationQueue!W$5:W$550,Grid_GenerationQueue!$AM$5:$AM$550,$B57,Grid_GenerationQueue!$AN$5:$AN$550,$C57,Grid_GenerationQueue!$AW$5:$AW$550,$Y$3)</f>
        <v>0</v>
      </c>
      <c r="AB57">
        <f>SUMIFS(Grid_GenerationQueue!X$5:X$550,Grid_GenerationQueue!$AJ$5:$AJ$550,$B57,Grid_GenerationQueue!$AK$5:$AK$550,$C57,Grid_GenerationQueue!$AW$5:$AW$550,$Y$3)+SUMIFS(Grid_GenerationQueue!X$5:X$550,Grid_GenerationQueue!$AM$5:$AM$550,$B57,Grid_GenerationQueue!$AN$5:$AN$550,$C57,Grid_GenerationQueue!$AW$5:$AW$550,$Y$3)</f>
        <v>0</v>
      </c>
      <c r="AC57">
        <f>SUMIFS(Grid_GenerationQueue!Y$5:Y$550,Grid_GenerationQueue!$AJ$5:$AJ$550,$B57,Grid_GenerationQueue!$AK$5:$AK$550,$C57,Grid_GenerationQueue!$AW$5:$AW$550,$Y$3)+SUMIFS(Grid_GenerationQueue!Y$5:Y$550,Grid_GenerationQueue!$AM$5:$AM$550,$B57,Grid_GenerationQueue!$AN$5:$AN$550,$C57,Grid_GenerationQueue!$AW$5:$AW$550,$Y$3)</f>
        <v>0</v>
      </c>
      <c r="AD57">
        <f>SUMIFS(Grid_GenerationQueue!Z$5:Z$550,Grid_GenerationQueue!$AJ$5:$AJ$550,$B57,Grid_GenerationQueue!$AK$5:$AK$550,$C57,Grid_GenerationQueue!$AW$5:$AW$550,$Y$3)+SUMIFS(Grid_GenerationQueue!Z$5:Z$550,Grid_GenerationQueue!$AM$5:$AM$550,$B57,Grid_GenerationQueue!$AN$5:$AN$550,$C57,Grid_GenerationQueue!$AW$5:$AW$550,$Y$3)</f>
        <v>0</v>
      </c>
      <c r="AE57">
        <f>SUMIFS(Grid_GenerationQueue!AA$5:AA$550,Grid_GenerationQueue!$AJ$5:$AJ$550,$B57,Grid_GenerationQueue!$AK$5:$AK$550,$C57,Grid_GenerationQueue!$AW$5:$AW$550,$Y$3)+SUMIFS(Grid_GenerationQueue!AA$5:AA$550,Grid_GenerationQueue!$AM$5:$AM$550,$B57,Grid_GenerationQueue!$AN$5:$AN$550,$C57,Grid_GenerationQueue!$AW$5:$AW$550,$Y$3)</f>
        <v>0</v>
      </c>
      <c r="AF57">
        <f>SUMIFS(Grid_GenerationQueue!AB$5:AB$550,Grid_GenerationQueue!$AJ$5:$AJ$550,$B57,Grid_GenerationQueue!$AK$5:$AK$550,$C57,Grid_GenerationQueue!$AW$5:$AW$550,$Y$3)+SUMIFS(Grid_GenerationQueue!AB$5:AB$550,Grid_GenerationQueue!$AM$5:$AM$550,$B57,Grid_GenerationQueue!$AN$5:$AN$550,$C57,Grid_GenerationQueue!$AW$5:$AW$550,$Y$3)</f>
        <v>0</v>
      </c>
      <c r="AG57">
        <f>SUMIFS(Grid_GenerationQueue!AC$5:AC$550,Grid_GenerationQueue!$AJ$5:$AJ$550,$B57,Grid_GenerationQueue!$AK$5:$AK$550,$C57,Grid_GenerationQueue!$AW$5:$AW$550,$Y$3)+SUMIFS(Grid_GenerationQueue!AC$5:AC$550,Grid_GenerationQueue!$AM$5:$AM$550,$B57,Grid_GenerationQueue!$AN$5:$AN$550,$C57,Grid_GenerationQueue!$AW$5:$AW$550,$Y$3)</f>
        <v>0</v>
      </c>
      <c r="AH57">
        <f>SUMIFS(Grid_GenerationQueue!AD$5:AD$550,Grid_GenerationQueue!$AJ$5:$AJ$550,$B57,Grid_GenerationQueue!$AK$5:$AK$550,$C57,Grid_GenerationQueue!$AW$5:$AW$550,$Y$3)+SUMIFS(Grid_GenerationQueue!AD$5:AD$550,Grid_GenerationQueue!$AM$5:$AM$550,$B57,Grid_GenerationQueue!$AN$5:$AN$550,$C57,Grid_GenerationQueue!$AW$5:$AW$550,$Y$3)</f>
        <v>0</v>
      </c>
      <c r="AJ57">
        <f>X57+SUMIFS(Grid_GenerationQueue!T$5:T$550,Grid_GenerationQueue!$AJ$5:$AJ$550,$B57,Grid_GenerationQueue!$AK$5:$AK$550,$C57,Grid_GenerationQueue!$AW$5:$AW$550,"&lt;&gt;"&amp;$Y$3,Grid_GenerationQueue!$AU$5:$AU$550,$AK$3)+SUMIFS(Grid_GenerationQueue!T$5:T$550,Grid_GenerationQueue!$AM$5:$AM$550,$B57,Grid_GenerationQueue!$AN$5:$AN$550,$C57,Grid_GenerationQueue!$AW$5:$AW$550,"&lt;&gt;"&amp;$Y$3,Grid_GenerationQueue!$AU$5:$AU$550,$AK$3)</f>
        <v>10</v>
      </c>
      <c r="AK57">
        <f>Y57+SUMIFS(Grid_GenerationQueue!U$5:U$550,Grid_GenerationQueue!$AJ$5:$AJ$550,$B57,Grid_GenerationQueue!$AK$5:$AK$550,$C57,Grid_GenerationQueue!$AW$5:$AW$550,"&lt;&gt;"&amp;$Y$3,Grid_GenerationQueue!$AU$5:$AU$550,$AK$3)+SUMIFS(Grid_GenerationQueue!U$5:U$550,Grid_GenerationQueue!$AM$5:$AM$550,$B57,Grid_GenerationQueue!$AN$5:$AN$550,$C57,Grid_GenerationQueue!$AW$5:$AW$550,"&lt;&gt;"&amp;$Y$3,Grid_GenerationQueue!$AU$5:$AU$550,$AK$3)</f>
        <v>0</v>
      </c>
      <c r="AL57">
        <f>Z57+SUMIFS(Grid_GenerationQueue!V$5:V$550,Grid_GenerationQueue!$AJ$5:$AJ$550,$B57,Grid_GenerationQueue!$AK$5:$AK$550,$C57,Grid_GenerationQueue!$AW$5:$AW$550,"&lt;&gt;"&amp;$Y$3,Grid_GenerationQueue!$AU$5:$AU$550,$AK$3)+SUMIFS(Grid_GenerationQueue!V$5:V$550,Grid_GenerationQueue!$AM$5:$AM$550,$B57,Grid_GenerationQueue!$AN$5:$AN$550,$C57,Grid_GenerationQueue!$AW$5:$AW$550,"&lt;&gt;"&amp;$Y$3,Grid_GenerationQueue!$AU$5:$AU$550,$AK$3)</f>
        <v>0</v>
      </c>
      <c r="AM57">
        <f>AA57+SUMIFS(Grid_GenerationQueue!W$5:W$550,Grid_GenerationQueue!$AJ$5:$AJ$550,$B57,Grid_GenerationQueue!$AK$5:$AK$550,$C57,Grid_GenerationQueue!$AW$5:$AW$550,"&lt;&gt;"&amp;$Y$3,Grid_GenerationQueue!$AU$5:$AU$550,$AK$3)+SUMIFS(Grid_GenerationQueue!W$5:W$550,Grid_GenerationQueue!$AM$5:$AM$550,$B57,Grid_GenerationQueue!$AN$5:$AN$550,$C57,Grid_GenerationQueue!$AW$5:$AW$550,"&lt;&gt;"&amp;$Y$3,Grid_GenerationQueue!$AU$5:$AU$550,$AK$3)</f>
        <v>0</v>
      </c>
      <c r="AN57">
        <f>AB57+SUMIFS(Grid_GenerationQueue!X$5:X$550,Grid_GenerationQueue!$AJ$5:$AJ$550,$B57,Grid_GenerationQueue!$AK$5:$AK$550,$C57,Grid_GenerationQueue!$AW$5:$AW$550,"&lt;&gt;"&amp;$Y$3,Grid_GenerationQueue!$AU$5:$AU$550,$AK$3)+SUMIFS(Grid_GenerationQueue!X$5:X$550,Grid_GenerationQueue!$AM$5:$AM$550,$B57,Grid_GenerationQueue!$AN$5:$AN$550,$C57,Grid_GenerationQueue!$AW$5:$AW$550,"&lt;&gt;"&amp;$Y$3,Grid_GenerationQueue!$AU$5:$AU$550,$AK$3)</f>
        <v>0</v>
      </c>
      <c r="AO57">
        <f>AC57+SUMIFS(Grid_GenerationQueue!Y$5:Y$550,Grid_GenerationQueue!$AJ$5:$AJ$550,$B57,Grid_GenerationQueue!$AK$5:$AK$550,$C57,Grid_GenerationQueue!$AW$5:$AW$550,"&lt;&gt;"&amp;$Y$3,Grid_GenerationQueue!$AU$5:$AU$550,$AK$3)+SUMIFS(Grid_GenerationQueue!Y$5:Y$550,Grid_GenerationQueue!$AM$5:$AM$550,$B57,Grid_GenerationQueue!$AN$5:$AN$550,$C57,Grid_GenerationQueue!$AW$5:$AW$550,"&lt;&gt;"&amp;$Y$3,Grid_GenerationQueue!$AU$5:$AU$550,$AK$3)</f>
        <v>0</v>
      </c>
      <c r="AP57">
        <f>AD57+SUMIFS(Grid_GenerationQueue!Z$5:Z$550,Grid_GenerationQueue!$AJ$5:$AJ$550,$B57,Grid_GenerationQueue!$AK$5:$AK$550,$C57,Grid_GenerationQueue!$AW$5:$AW$550,"&lt;&gt;"&amp;$Y$3,Grid_GenerationQueue!$AU$5:$AU$550,$AK$3)+SUMIFS(Grid_GenerationQueue!Z$5:Z$550,Grid_GenerationQueue!$AM$5:$AM$550,$B57,Grid_GenerationQueue!$AN$5:$AN$550,$C57,Grid_GenerationQueue!$AW$5:$AW$550,"&lt;&gt;"&amp;$Y$3,Grid_GenerationQueue!$AU$5:$AU$550,$AK$3)</f>
        <v>0</v>
      </c>
      <c r="AQ57">
        <f>AE57+SUMIFS(Grid_GenerationQueue!AA$5:AA$550,Grid_GenerationQueue!$AJ$5:$AJ$550,$B57,Grid_GenerationQueue!$AK$5:$AK$550,$C57,Grid_GenerationQueue!$AW$5:$AW$550,"&lt;&gt;"&amp;$Y$3,Grid_GenerationQueue!$AU$5:$AU$550,$AK$3)+SUMIFS(Grid_GenerationQueue!AA$5:AA$550,Grid_GenerationQueue!$AM$5:$AM$550,$B57,Grid_GenerationQueue!$AN$5:$AN$550,$C57,Grid_GenerationQueue!$AW$5:$AW$550,"&lt;&gt;"&amp;$Y$3,Grid_GenerationQueue!$AU$5:$AU$550,$AK$3)</f>
        <v>0</v>
      </c>
      <c r="AR57">
        <f>AF57+SUMIFS(Grid_GenerationQueue!AB$5:AB$550,Grid_GenerationQueue!$AJ$5:$AJ$550,$B57,Grid_GenerationQueue!$AK$5:$AK$550,$C57,Grid_GenerationQueue!$AW$5:$AW$550,"&lt;&gt;"&amp;$Y$3,Grid_GenerationQueue!$AU$5:$AU$550,$AK$3)+SUMIFS(Grid_GenerationQueue!AB$5:AB$550,Grid_GenerationQueue!$AM$5:$AM$550,$B57,Grid_GenerationQueue!$AN$5:$AN$550,$C57,Grid_GenerationQueue!$AW$5:$AW$550,"&lt;&gt;"&amp;$Y$3,Grid_GenerationQueue!$AU$5:$AU$550,$AK$3)</f>
        <v>0</v>
      </c>
      <c r="AS57">
        <f>AG57+SUMIFS(Grid_GenerationQueue!AC$5:AC$550,Grid_GenerationQueue!$AJ$5:$AJ$550,$B57,Grid_GenerationQueue!$AK$5:$AK$550,$C57,Grid_GenerationQueue!$AW$5:$AW$550,"&lt;&gt;"&amp;$Y$3,Grid_GenerationQueue!$AU$5:$AU$550,$AK$3)+SUMIFS(Grid_GenerationQueue!AC$5:AC$550,Grid_GenerationQueue!$AM$5:$AM$550,$B57,Grid_GenerationQueue!$AN$5:$AN$550,$C57,Grid_GenerationQueue!$AW$5:$AW$550,"&lt;&gt;"&amp;$Y$3,Grid_GenerationQueue!$AU$5:$AU$550,$AK$3)</f>
        <v>0</v>
      </c>
      <c r="AT57">
        <f>AH57+SUMIFS(Grid_GenerationQueue!AD$5:AD$550,Grid_GenerationQueue!$AJ$5:$AJ$550,$B57,Grid_GenerationQueue!$AK$5:$AK$550,$C57,Grid_GenerationQueue!$AW$5:$AW$550,"&lt;&gt;"&amp;$Y$3,Grid_GenerationQueue!$AU$5:$AU$550,$AK$3)+SUMIFS(Grid_GenerationQueue!AD$5:AD$550,Grid_GenerationQueue!$AM$5:$AM$550,$B57,Grid_GenerationQueue!$AN$5:$AN$550,$C57,Grid_GenerationQueue!$AW$5:$AW$550,"&lt;&gt;"&amp;$Y$3,Grid_GenerationQueue!$AU$5:$AU$550,$AK$3)</f>
        <v>0</v>
      </c>
      <c r="AV57">
        <v>0</v>
      </c>
      <c r="AW57">
        <v>0</v>
      </c>
      <c r="AX57">
        <v>0</v>
      </c>
      <c r="AY57">
        <v>0</v>
      </c>
      <c r="AZ57">
        <v>0</v>
      </c>
      <c r="BB57">
        <f t="shared" si="33"/>
        <v>10</v>
      </c>
      <c r="BC57">
        <f t="shared" si="34"/>
        <v>0</v>
      </c>
      <c r="BD57">
        <f t="shared" si="35"/>
        <v>0</v>
      </c>
      <c r="BE57">
        <f t="shared" si="36"/>
        <v>0</v>
      </c>
      <c r="BF57">
        <f t="shared" si="37"/>
        <v>0</v>
      </c>
      <c r="BG57">
        <f t="shared" si="38"/>
        <v>0</v>
      </c>
      <c r="BH57">
        <f t="shared" si="39"/>
        <v>0</v>
      </c>
      <c r="BI57">
        <f t="shared" si="40"/>
        <v>0</v>
      </c>
      <c r="BJ57">
        <f t="shared" si="41"/>
        <v>0</v>
      </c>
      <c r="BK57">
        <f t="shared" si="42"/>
        <v>0</v>
      </c>
      <c r="BL57">
        <f t="shared" si="43"/>
        <v>0</v>
      </c>
      <c r="BN57">
        <f t="shared" si="44"/>
        <v>10</v>
      </c>
      <c r="BO57">
        <f t="shared" si="45"/>
        <v>0</v>
      </c>
      <c r="BP57">
        <f t="shared" si="46"/>
        <v>0</v>
      </c>
      <c r="BQ57">
        <f t="shared" si="47"/>
        <v>0</v>
      </c>
      <c r="BR57">
        <f t="shared" si="48"/>
        <v>0</v>
      </c>
      <c r="BS57">
        <f t="shared" si="49"/>
        <v>0</v>
      </c>
      <c r="BT57">
        <f t="shared" si="50"/>
        <v>0</v>
      </c>
      <c r="BU57">
        <f t="shared" si="51"/>
        <v>0</v>
      </c>
      <c r="BV57">
        <f t="shared" si="52"/>
        <v>0</v>
      </c>
      <c r="BW57">
        <f t="shared" si="53"/>
        <v>0</v>
      </c>
      <c r="BX57">
        <f t="shared" si="54"/>
        <v>0</v>
      </c>
      <c r="BZ57">
        <f t="shared" si="55"/>
        <v>10</v>
      </c>
      <c r="CA57">
        <f t="shared" si="56"/>
        <v>0</v>
      </c>
      <c r="CB57">
        <f t="shared" si="57"/>
        <v>0</v>
      </c>
      <c r="CC57">
        <f t="shared" si="58"/>
        <v>0</v>
      </c>
      <c r="CD57">
        <f t="shared" si="59"/>
        <v>0</v>
      </c>
      <c r="CE57">
        <f t="shared" si="60"/>
        <v>0</v>
      </c>
      <c r="CF57">
        <f t="shared" si="61"/>
        <v>0</v>
      </c>
      <c r="CG57">
        <f t="shared" si="62"/>
        <v>0</v>
      </c>
      <c r="CH57">
        <f t="shared" si="63"/>
        <v>0</v>
      </c>
      <c r="CI57">
        <f t="shared" si="64"/>
        <v>0</v>
      </c>
      <c r="CJ57">
        <f t="shared" si="65"/>
        <v>0</v>
      </c>
    </row>
    <row r="58" spans="1:88" x14ac:dyDescent="0.35">
      <c r="A58" t="str">
        <f>Substation_Info!A58</f>
        <v>PG&amp;E Fresno Study Area</v>
      </c>
      <c r="B58" t="str">
        <f>Substation_Info!B58</f>
        <v>Dairyland</v>
      </c>
      <c r="C58">
        <f>Substation_Info!C58</f>
        <v>115</v>
      </c>
      <c r="D58" t="str" cm="1">
        <f t="array" ref="D58">INDEX(Substation_Info!$AT$5:$BB$322,MATCH(1,($B58=Substation_Info!$B$5:$B$322)*($C58=Substation_Info!$C$5:$C$322),0),MATCH(D$4,Substation_Info!$AT$4:$BB$4,0))</f>
        <v>Southern_PGAE_Li_Battery</v>
      </c>
      <c r="E58" t="str" cm="1">
        <f t="array" ref="E58">INDEX(Substation_Info!$AT$5:$BB$322,MATCH(1,($B58=Substation_Info!$B$5:$B$322)*($C58=Substation_Info!$C$5:$C$322),0),MATCH(E$4,Substation_Info!$AT$4:$BB$4,0))</f>
        <v>Southern_PGAE_Solar</v>
      </c>
      <c r="F58" cm="1">
        <f t="array" ref="F58">INDEX(Substation_Info!$AT$5:$BB$322,MATCH(1,($B58=Substation_Info!$B$5:$B$322)*($C58=Substation_Info!$C$5:$C$322),0),MATCH(F$4,Substation_Info!$AT$4:$BB$4,0))</f>
        <v>0</v>
      </c>
      <c r="G58" cm="1">
        <f t="array" ref="G58">INDEX(Substation_Info!$AT$5:$BB$322,MATCH(1,($B58=Substation_Info!$B$5:$B$322)*($C58=Substation_Info!$C$5:$C$322),0),MATCH(G$4,Substation_Info!$AT$4:$BB$4,0))</f>
        <v>0</v>
      </c>
      <c r="H58" cm="1">
        <f t="array" ref="H58">INDEX(Substation_Info!$AT$5:$BB$322,MATCH(1,($B58=Substation_Info!$B$5:$B$322)*($C58=Substation_Info!$C$5:$C$322),0),MATCH(H$4,Substation_Info!$AT$4:$BB$4,0))</f>
        <v>0</v>
      </c>
      <c r="I58" cm="1">
        <f t="array" ref="I58">INDEX(Substation_Info!$AT$5:$BB$322,MATCH(1,($B58=Substation_Info!$B$5:$B$322)*($C58=Substation_Info!$C$5:$C$322),0),MATCH(I$4,Substation_Info!$AT$4:$BB$4,0))</f>
        <v>0</v>
      </c>
      <c r="J58" cm="1">
        <f t="array" ref="J58">INDEX(Substation_Info!$AT$5:$BB$322,MATCH(1,($B58=Substation_Info!$B$5:$B$322)*($C58=Substation_Info!$C$5:$C$322),0),MATCH(J$4,Substation_Info!$AT$4:$BB$4,0))</f>
        <v>0</v>
      </c>
      <c r="L58">
        <f>SUMIFS(Grid_GenerationQueue!T$5:T$550,Grid_GenerationQueue!$AJ$5:$AJ$550,$B58,Grid_GenerationQueue!$AK$5:$AK$550,$C58)+SUMIFS(Grid_GenerationQueue!T$5:T$550,Grid_GenerationQueue!$AM$5:$AM$550,$B58,Grid_GenerationQueue!$AN$5:$AN$550,$C58)</f>
        <v>0</v>
      </c>
      <c r="M58">
        <f>SUMIFS(Grid_GenerationQueue!U$5:U$550,Grid_GenerationQueue!$AJ$5:$AJ$550,$B58,Grid_GenerationQueue!$AK$5:$AK$550,$C58)+SUMIFS(Grid_GenerationQueue!U$5:U$550,Grid_GenerationQueue!$AM$5:$AM$550,$B58,Grid_GenerationQueue!$AN$5:$AN$550,$C58)</f>
        <v>0</v>
      </c>
      <c r="N58">
        <f>SUMIFS(Grid_GenerationQueue!V$5:V$550,Grid_GenerationQueue!$AJ$5:$AJ$550,$B58,Grid_GenerationQueue!$AK$5:$AK$550,$C58)+SUMIFS(Grid_GenerationQueue!V$5:V$550,Grid_GenerationQueue!$AM$5:$AM$550,$B58,Grid_GenerationQueue!$AN$5:$AN$550,$C58)</f>
        <v>0</v>
      </c>
      <c r="O58">
        <f>SUMIFS(Grid_GenerationQueue!W$5:W$550,Grid_GenerationQueue!$AJ$5:$AJ$550,$B58,Grid_GenerationQueue!$AK$5:$AK$550,$C58)+SUMIFS(Grid_GenerationQueue!W$5:W$550,Grid_GenerationQueue!$AM$5:$AM$550,$B58,Grid_GenerationQueue!$AN$5:$AN$550,$C58)</f>
        <v>0</v>
      </c>
      <c r="P58">
        <f>SUMIFS(Grid_GenerationQueue!X$5:X$550,Grid_GenerationQueue!$AJ$5:$AJ$550,$B58,Grid_GenerationQueue!$AK$5:$AK$550,$C58)+SUMIFS(Grid_GenerationQueue!X$5:X$550,Grid_GenerationQueue!$AM$5:$AM$550,$B58,Grid_GenerationQueue!$AN$5:$AN$550,$C58)</f>
        <v>0</v>
      </c>
      <c r="Q58">
        <f>SUMIFS(Grid_GenerationQueue!Y$5:Y$550,Grid_GenerationQueue!$AJ$5:$AJ$550,$B58,Grid_GenerationQueue!$AK$5:$AK$550,$C58)+SUMIFS(Grid_GenerationQueue!Y$5:Y$550,Grid_GenerationQueue!$AM$5:$AM$550,$B58,Grid_GenerationQueue!$AN$5:$AN$550,$C58)</f>
        <v>0</v>
      </c>
      <c r="R58">
        <f>SUMIFS(Grid_GenerationQueue!Z$5:Z$550,Grid_GenerationQueue!$AJ$5:$AJ$550,$B58,Grid_GenerationQueue!$AK$5:$AK$550,$C58)+SUMIFS(Grid_GenerationQueue!Z$5:Z$550,Grid_GenerationQueue!$AM$5:$AM$550,$B58,Grid_GenerationQueue!$AN$5:$AN$550,$C58)</f>
        <v>0</v>
      </c>
      <c r="S58">
        <f>SUMIFS(Grid_GenerationQueue!AA$5:AA$550,Grid_GenerationQueue!$AJ$5:$AJ$550,$B58,Grid_GenerationQueue!$AK$5:$AK$550,$C58)+SUMIFS(Grid_GenerationQueue!AA$5:AA$550,Grid_GenerationQueue!$AM$5:$AM$550,$B58,Grid_GenerationQueue!$AN$5:$AN$550,$C58)</f>
        <v>0</v>
      </c>
      <c r="T58">
        <f>SUMIFS(Grid_GenerationQueue!AB$5:AB$550,Grid_GenerationQueue!$AJ$5:$AJ$550,$B58,Grid_GenerationQueue!$AK$5:$AK$550,$C58)+SUMIFS(Grid_GenerationQueue!AB$5:AB$550,Grid_GenerationQueue!$AM$5:$AM$550,$B58,Grid_GenerationQueue!$AN$5:$AN$550,$C58)</f>
        <v>0</v>
      </c>
      <c r="U58">
        <f>SUMIFS(Grid_GenerationQueue!AC$5:AC$550,Grid_GenerationQueue!$AJ$5:$AJ$550,$B58,Grid_GenerationQueue!$AK$5:$AK$550,$C58)+SUMIFS(Grid_GenerationQueue!AC$5:AC$550,Grid_GenerationQueue!$AM$5:$AM$550,$B58,Grid_GenerationQueue!$AN$5:$AN$550,$C58)</f>
        <v>0</v>
      </c>
      <c r="V58">
        <f>SUMIFS(Grid_GenerationQueue!AD$5:AD$550,Grid_GenerationQueue!$AJ$5:$AJ$550,$B58,Grid_GenerationQueue!$AK$5:$AK$550,$C58)+SUMIFS(Grid_GenerationQueue!AD$5:AD$550,Grid_GenerationQueue!$AM$5:$AM$550,$B58,Grid_GenerationQueue!$AN$5:$AN$550,$C58)</f>
        <v>0</v>
      </c>
      <c r="X58">
        <f>SUMIFS(Grid_GenerationQueue!T$5:T$550,Grid_GenerationQueue!$AJ$5:$AJ$550,$B58,Grid_GenerationQueue!$AK$5:$AK$550,$C58,Grid_GenerationQueue!$AW$5:$AW$550,$Y$3)+SUMIFS(Grid_GenerationQueue!T$5:T$550,Grid_GenerationQueue!$AM$5:$AM$550,$B58,Grid_GenerationQueue!$AN$5:$AN$550,$C58,Grid_GenerationQueue!$AW$5:$AW$550,$Y$3)</f>
        <v>0</v>
      </c>
      <c r="Y58">
        <f>SUMIFS(Grid_GenerationQueue!U$5:U$550,Grid_GenerationQueue!$AJ$5:$AJ$550,$B58,Grid_GenerationQueue!$AK$5:$AK$550,$C58,Grid_GenerationQueue!$AW$5:$AW$550,$Y$3)+SUMIFS(Grid_GenerationQueue!U$5:U$550,Grid_GenerationQueue!$AM$5:$AM$550,$B58,Grid_GenerationQueue!$AN$5:$AN$550,$C58,Grid_GenerationQueue!$AW$5:$AW$550,$Y$3)</f>
        <v>0</v>
      </c>
      <c r="Z58">
        <f>SUMIFS(Grid_GenerationQueue!V$5:V$550,Grid_GenerationQueue!$AJ$5:$AJ$550,$B58,Grid_GenerationQueue!$AK$5:$AK$550,$C58,Grid_GenerationQueue!$AW$5:$AW$550,$Y$3)+SUMIFS(Grid_GenerationQueue!V$5:V$550,Grid_GenerationQueue!$AM$5:$AM$550,$B58,Grid_GenerationQueue!$AN$5:$AN$550,$C58,Grid_GenerationQueue!$AW$5:$AW$550,$Y$3)</f>
        <v>0</v>
      </c>
      <c r="AA58">
        <f>SUMIFS(Grid_GenerationQueue!W$5:W$550,Grid_GenerationQueue!$AJ$5:$AJ$550,$B58,Grid_GenerationQueue!$AK$5:$AK$550,$C58,Grid_GenerationQueue!$AW$5:$AW$550,$Y$3)+SUMIFS(Grid_GenerationQueue!W$5:W$550,Grid_GenerationQueue!$AM$5:$AM$550,$B58,Grid_GenerationQueue!$AN$5:$AN$550,$C58,Grid_GenerationQueue!$AW$5:$AW$550,$Y$3)</f>
        <v>0</v>
      </c>
      <c r="AB58">
        <f>SUMIFS(Grid_GenerationQueue!X$5:X$550,Grid_GenerationQueue!$AJ$5:$AJ$550,$B58,Grid_GenerationQueue!$AK$5:$AK$550,$C58,Grid_GenerationQueue!$AW$5:$AW$550,$Y$3)+SUMIFS(Grid_GenerationQueue!X$5:X$550,Grid_GenerationQueue!$AM$5:$AM$550,$B58,Grid_GenerationQueue!$AN$5:$AN$550,$C58,Grid_GenerationQueue!$AW$5:$AW$550,$Y$3)</f>
        <v>0</v>
      </c>
      <c r="AC58">
        <f>SUMIFS(Grid_GenerationQueue!Y$5:Y$550,Grid_GenerationQueue!$AJ$5:$AJ$550,$B58,Grid_GenerationQueue!$AK$5:$AK$550,$C58,Grid_GenerationQueue!$AW$5:$AW$550,$Y$3)+SUMIFS(Grid_GenerationQueue!Y$5:Y$550,Grid_GenerationQueue!$AM$5:$AM$550,$B58,Grid_GenerationQueue!$AN$5:$AN$550,$C58,Grid_GenerationQueue!$AW$5:$AW$550,$Y$3)</f>
        <v>0</v>
      </c>
      <c r="AD58">
        <f>SUMIFS(Grid_GenerationQueue!Z$5:Z$550,Grid_GenerationQueue!$AJ$5:$AJ$550,$B58,Grid_GenerationQueue!$AK$5:$AK$550,$C58,Grid_GenerationQueue!$AW$5:$AW$550,$Y$3)+SUMIFS(Grid_GenerationQueue!Z$5:Z$550,Grid_GenerationQueue!$AM$5:$AM$550,$B58,Grid_GenerationQueue!$AN$5:$AN$550,$C58,Grid_GenerationQueue!$AW$5:$AW$550,$Y$3)</f>
        <v>0</v>
      </c>
      <c r="AE58">
        <f>SUMIFS(Grid_GenerationQueue!AA$5:AA$550,Grid_GenerationQueue!$AJ$5:$AJ$550,$B58,Grid_GenerationQueue!$AK$5:$AK$550,$C58,Grid_GenerationQueue!$AW$5:$AW$550,$Y$3)+SUMIFS(Grid_GenerationQueue!AA$5:AA$550,Grid_GenerationQueue!$AM$5:$AM$550,$B58,Grid_GenerationQueue!$AN$5:$AN$550,$C58,Grid_GenerationQueue!$AW$5:$AW$550,$Y$3)</f>
        <v>0</v>
      </c>
      <c r="AF58">
        <f>SUMIFS(Grid_GenerationQueue!AB$5:AB$550,Grid_GenerationQueue!$AJ$5:$AJ$550,$B58,Grid_GenerationQueue!$AK$5:$AK$550,$C58,Grid_GenerationQueue!$AW$5:$AW$550,$Y$3)+SUMIFS(Grid_GenerationQueue!AB$5:AB$550,Grid_GenerationQueue!$AM$5:$AM$550,$B58,Grid_GenerationQueue!$AN$5:$AN$550,$C58,Grid_GenerationQueue!$AW$5:$AW$550,$Y$3)</f>
        <v>0</v>
      </c>
      <c r="AG58">
        <f>SUMIFS(Grid_GenerationQueue!AC$5:AC$550,Grid_GenerationQueue!$AJ$5:$AJ$550,$B58,Grid_GenerationQueue!$AK$5:$AK$550,$C58,Grid_GenerationQueue!$AW$5:$AW$550,$Y$3)+SUMIFS(Grid_GenerationQueue!AC$5:AC$550,Grid_GenerationQueue!$AM$5:$AM$550,$B58,Grid_GenerationQueue!$AN$5:$AN$550,$C58,Grid_GenerationQueue!$AW$5:$AW$550,$Y$3)</f>
        <v>0</v>
      </c>
      <c r="AH58">
        <f>SUMIFS(Grid_GenerationQueue!AD$5:AD$550,Grid_GenerationQueue!$AJ$5:$AJ$550,$B58,Grid_GenerationQueue!$AK$5:$AK$550,$C58,Grid_GenerationQueue!$AW$5:$AW$550,$Y$3)+SUMIFS(Grid_GenerationQueue!AD$5:AD$550,Grid_GenerationQueue!$AM$5:$AM$550,$B58,Grid_GenerationQueue!$AN$5:$AN$550,$C58,Grid_GenerationQueue!$AW$5:$AW$550,$Y$3)</f>
        <v>0</v>
      </c>
      <c r="AJ58">
        <f>X58+SUMIFS(Grid_GenerationQueue!T$5:T$550,Grid_GenerationQueue!$AJ$5:$AJ$550,$B58,Grid_GenerationQueue!$AK$5:$AK$550,$C58,Grid_GenerationQueue!$AW$5:$AW$550,"&lt;&gt;"&amp;$Y$3,Grid_GenerationQueue!$AU$5:$AU$550,$AK$3)+SUMIFS(Grid_GenerationQueue!T$5:T$550,Grid_GenerationQueue!$AM$5:$AM$550,$B58,Grid_GenerationQueue!$AN$5:$AN$550,$C58,Grid_GenerationQueue!$AW$5:$AW$550,"&lt;&gt;"&amp;$Y$3,Grid_GenerationQueue!$AU$5:$AU$550,$AK$3)</f>
        <v>0</v>
      </c>
      <c r="AK58">
        <f>Y58+SUMIFS(Grid_GenerationQueue!U$5:U$550,Grid_GenerationQueue!$AJ$5:$AJ$550,$B58,Grid_GenerationQueue!$AK$5:$AK$550,$C58,Grid_GenerationQueue!$AW$5:$AW$550,"&lt;&gt;"&amp;$Y$3,Grid_GenerationQueue!$AU$5:$AU$550,$AK$3)+SUMIFS(Grid_GenerationQueue!U$5:U$550,Grid_GenerationQueue!$AM$5:$AM$550,$B58,Grid_GenerationQueue!$AN$5:$AN$550,$C58,Grid_GenerationQueue!$AW$5:$AW$550,"&lt;&gt;"&amp;$Y$3,Grid_GenerationQueue!$AU$5:$AU$550,$AK$3)</f>
        <v>0</v>
      </c>
      <c r="AL58">
        <f>Z58+SUMIFS(Grid_GenerationQueue!V$5:V$550,Grid_GenerationQueue!$AJ$5:$AJ$550,$B58,Grid_GenerationQueue!$AK$5:$AK$550,$C58,Grid_GenerationQueue!$AW$5:$AW$550,"&lt;&gt;"&amp;$Y$3,Grid_GenerationQueue!$AU$5:$AU$550,$AK$3)+SUMIFS(Grid_GenerationQueue!V$5:V$550,Grid_GenerationQueue!$AM$5:$AM$550,$B58,Grid_GenerationQueue!$AN$5:$AN$550,$C58,Grid_GenerationQueue!$AW$5:$AW$550,"&lt;&gt;"&amp;$Y$3,Grid_GenerationQueue!$AU$5:$AU$550,$AK$3)</f>
        <v>0</v>
      </c>
      <c r="AM58">
        <f>AA58+SUMIFS(Grid_GenerationQueue!W$5:W$550,Grid_GenerationQueue!$AJ$5:$AJ$550,$B58,Grid_GenerationQueue!$AK$5:$AK$550,$C58,Grid_GenerationQueue!$AW$5:$AW$550,"&lt;&gt;"&amp;$Y$3,Grid_GenerationQueue!$AU$5:$AU$550,$AK$3)+SUMIFS(Grid_GenerationQueue!W$5:W$550,Grid_GenerationQueue!$AM$5:$AM$550,$B58,Grid_GenerationQueue!$AN$5:$AN$550,$C58,Grid_GenerationQueue!$AW$5:$AW$550,"&lt;&gt;"&amp;$Y$3,Grid_GenerationQueue!$AU$5:$AU$550,$AK$3)</f>
        <v>0</v>
      </c>
      <c r="AN58">
        <f>AB58+SUMIFS(Grid_GenerationQueue!X$5:X$550,Grid_GenerationQueue!$AJ$5:$AJ$550,$B58,Grid_GenerationQueue!$AK$5:$AK$550,$C58,Grid_GenerationQueue!$AW$5:$AW$550,"&lt;&gt;"&amp;$Y$3,Grid_GenerationQueue!$AU$5:$AU$550,$AK$3)+SUMIFS(Grid_GenerationQueue!X$5:X$550,Grid_GenerationQueue!$AM$5:$AM$550,$B58,Grid_GenerationQueue!$AN$5:$AN$550,$C58,Grid_GenerationQueue!$AW$5:$AW$550,"&lt;&gt;"&amp;$Y$3,Grid_GenerationQueue!$AU$5:$AU$550,$AK$3)</f>
        <v>0</v>
      </c>
      <c r="AO58">
        <f>AC58+SUMIFS(Grid_GenerationQueue!Y$5:Y$550,Grid_GenerationQueue!$AJ$5:$AJ$550,$B58,Grid_GenerationQueue!$AK$5:$AK$550,$C58,Grid_GenerationQueue!$AW$5:$AW$550,"&lt;&gt;"&amp;$Y$3,Grid_GenerationQueue!$AU$5:$AU$550,$AK$3)+SUMIFS(Grid_GenerationQueue!Y$5:Y$550,Grid_GenerationQueue!$AM$5:$AM$550,$B58,Grid_GenerationQueue!$AN$5:$AN$550,$C58,Grid_GenerationQueue!$AW$5:$AW$550,"&lt;&gt;"&amp;$Y$3,Grid_GenerationQueue!$AU$5:$AU$550,$AK$3)</f>
        <v>0</v>
      </c>
      <c r="AP58">
        <f>AD58+SUMIFS(Grid_GenerationQueue!Z$5:Z$550,Grid_GenerationQueue!$AJ$5:$AJ$550,$B58,Grid_GenerationQueue!$AK$5:$AK$550,$C58,Grid_GenerationQueue!$AW$5:$AW$550,"&lt;&gt;"&amp;$Y$3,Grid_GenerationQueue!$AU$5:$AU$550,$AK$3)+SUMIFS(Grid_GenerationQueue!Z$5:Z$550,Grid_GenerationQueue!$AM$5:$AM$550,$B58,Grid_GenerationQueue!$AN$5:$AN$550,$C58,Grid_GenerationQueue!$AW$5:$AW$550,"&lt;&gt;"&amp;$Y$3,Grid_GenerationQueue!$AU$5:$AU$550,$AK$3)</f>
        <v>0</v>
      </c>
      <c r="AQ58">
        <f>AE58+SUMIFS(Grid_GenerationQueue!AA$5:AA$550,Grid_GenerationQueue!$AJ$5:$AJ$550,$B58,Grid_GenerationQueue!$AK$5:$AK$550,$C58,Grid_GenerationQueue!$AW$5:$AW$550,"&lt;&gt;"&amp;$Y$3,Grid_GenerationQueue!$AU$5:$AU$550,$AK$3)+SUMIFS(Grid_GenerationQueue!AA$5:AA$550,Grid_GenerationQueue!$AM$5:$AM$550,$B58,Grid_GenerationQueue!$AN$5:$AN$550,$C58,Grid_GenerationQueue!$AW$5:$AW$550,"&lt;&gt;"&amp;$Y$3,Grid_GenerationQueue!$AU$5:$AU$550,$AK$3)</f>
        <v>0</v>
      </c>
      <c r="AR58">
        <f>AF58+SUMIFS(Grid_GenerationQueue!AB$5:AB$550,Grid_GenerationQueue!$AJ$5:$AJ$550,$B58,Grid_GenerationQueue!$AK$5:$AK$550,$C58,Grid_GenerationQueue!$AW$5:$AW$550,"&lt;&gt;"&amp;$Y$3,Grid_GenerationQueue!$AU$5:$AU$550,$AK$3)+SUMIFS(Grid_GenerationQueue!AB$5:AB$550,Grid_GenerationQueue!$AM$5:$AM$550,$B58,Grid_GenerationQueue!$AN$5:$AN$550,$C58,Grid_GenerationQueue!$AW$5:$AW$550,"&lt;&gt;"&amp;$Y$3,Grid_GenerationQueue!$AU$5:$AU$550,$AK$3)</f>
        <v>0</v>
      </c>
      <c r="AS58">
        <f>AG58+SUMIFS(Grid_GenerationQueue!AC$5:AC$550,Grid_GenerationQueue!$AJ$5:$AJ$550,$B58,Grid_GenerationQueue!$AK$5:$AK$550,$C58,Grid_GenerationQueue!$AW$5:$AW$550,"&lt;&gt;"&amp;$Y$3,Grid_GenerationQueue!$AU$5:$AU$550,$AK$3)+SUMIFS(Grid_GenerationQueue!AC$5:AC$550,Grid_GenerationQueue!$AM$5:$AM$550,$B58,Grid_GenerationQueue!$AN$5:$AN$550,$C58,Grid_GenerationQueue!$AW$5:$AW$550,"&lt;&gt;"&amp;$Y$3,Grid_GenerationQueue!$AU$5:$AU$550,$AK$3)</f>
        <v>0</v>
      </c>
      <c r="AT58">
        <f>AH58+SUMIFS(Grid_GenerationQueue!AD$5:AD$550,Grid_GenerationQueue!$AJ$5:$AJ$550,$B58,Grid_GenerationQueue!$AK$5:$AK$550,$C58,Grid_GenerationQueue!$AW$5:$AW$550,"&lt;&gt;"&amp;$Y$3,Grid_GenerationQueue!$AU$5:$AU$550,$AK$3)+SUMIFS(Grid_GenerationQueue!AD$5:AD$550,Grid_GenerationQueue!$AM$5:$AM$550,$B58,Grid_GenerationQueue!$AN$5:$AN$550,$C58,Grid_GenerationQueue!$AW$5:$AW$550,"&lt;&gt;"&amp;$Y$3,Grid_GenerationQueue!$AU$5:$AU$550,$AK$3)</f>
        <v>0</v>
      </c>
      <c r="AV58">
        <v>0</v>
      </c>
      <c r="AW58">
        <v>0</v>
      </c>
      <c r="AX58">
        <v>0</v>
      </c>
      <c r="AY58">
        <v>0</v>
      </c>
      <c r="AZ58">
        <v>0</v>
      </c>
      <c r="BB58">
        <f t="shared" si="33"/>
        <v>0</v>
      </c>
      <c r="BC58">
        <f t="shared" si="34"/>
        <v>0</v>
      </c>
      <c r="BD58">
        <f t="shared" si="35"/>
        <v>0</v>
      </c>
      <c r="BE58">
        <f t="shared" si="36"/>
        <v>0</v>
      </c>
      <c r="BF58">
        <f t="shared" si="37"/>
        <v>0</v>
      </c>
      <c r="BG58">
        <f t="shared" si="38"/>
        <v>0</v>
      </c>
      <c r="BH58">
        <f t="shared" si="39"/>
        <v>0</v>
      </c>
      <c r="BI58">
        <f t="shared" si="40"/>
        <v>0</v>
      </c>
      <c r="BJ58">
        <f t="shared" si="41"/>
        <v>0</v>
      </c>
      <c r="BK58">
        <f t="shared" si="42"/>
        <v>0</v>
      </c>
      <c r="BL58">
        <f t="shared" si="43"/>
        <v>0</v>
      </c>
      <c r="BN58">
        <f t="shared" si="44"/>
        <v>0</v>
      </c>
      <c r="BO58">
        <f t="shared" si="45"/>
        <v>0</v>
      </c>
      <c r="BP58">
        <f t="shared" si="46"/>
        <v>0</v>
      </c>
      <c r="BQ58">
        <f t="shared" si="47"/>
        <v>0</v>
      </c>
      <c r="BR58">
        <f t="shared" si="48"/>
        <v>0</v>
      </c>
      <c r="BS58">
        <f t="shared" si="49"/>
        <v>0</v>
      </c>
      <c r="BT58">
        <f t="shared" si="50"/>
        <v>0</v>
      </c>
      <c r="BU58">
        <f t="shared" si="51"/>
        <v>0</v>
      </c>
      <c r="BV58">
        <f t="shared" si="52"/>
        <v>0</v>
      </c>
      <c r="BW58">
        <f t="shared" si="53"/>
        <v>0</v>
      </c>
      <c r="BX58">
        <f t="shared" si="54"/>
        <v>0</v>
      </c>
      <c r="BZ58">
        <f t="shared" si="55"/>
        <v>0</v>
      </c>
      <c r="CA58">
        <f t="shared" si="56"/>
        <v>0</v>
      </c>
      <c r="CB58">
        <f t="shared" si="57"/>
        <v>0</v>
      </c>
      <c r="CC58">
        <f t="shared" si="58"/>
        <v>0</v>
      </c>
      <c r="CD58">
        <f t="shared" si="59"/>
        <v>0</v>
      </c>
      <c r="CE58">
        <f t="shared" si="60"/>
        <v>0</v>
      </c>
      <c r="CF58">
        <f t="shared" si="61"/>
        <v>0</v>
      </c>
      <c r="CG58">
        <f t="shared" si="62"/>
        <v>0</v>
      </c>
      <c r="CH58">
        <f t="shared" si="63"/>
        <v>0</v>
      </c>
      <c r="CI58">
        <f t="shared" si="64"/>
        <v>0</v>
      </c>
      <c r="CJ58">
        <f t="shared" si="65"/>
        <v>0</v>
      </c>
    </row>
    <row r="59" spans="1:88" x14ac:dyDescent="0.35">
      <c r="A59" t="str">
        <f>Substation_Info!A59</f>
        <v xml:space="preserve">PG&amp;E North of Greater Bay Study Area </v>
      </c>
      <c r="B59" t="str">
        <f>Substation_Info!B59</f>
        <v>Davis</v>
      </c>
      <c r="C59">
        <f>Substation_Info!C59</f>
        <v>115</v>
      </c>
      <c r="D59" t="str" cm="1">
        <f t="array" ref="D59">INDEX(Substation_Info!$AT$5:$BB$322,MATCH(1,($B59=Substation_Info!$B$5:$B$322)*($C59=Substation_Info!$C$5:$C$322),0),MATCH(D$4,Substation_Info!$AT$4:$BB$4,0))</f>
        <v>Northern_California_Li_Battery</v>
      </c>
      <c r="E59" t="str" cm="1">
        <f t="array" ref="E59">INDEX(Substation_Info!$AT$5:$BB$322,MATCH(1,($B59=Substation_Info!$B$5:$B$322)*($C59=Substation_Info!$C$5:$C$322),0),MATCH(E$4,Substation_Info!$AT$4:$BB$4,0))</f>
        <v>Northern_California_Solar</v>
      </c>
      <c r="F59" cm="1">
        <f t="array" ref="F59">INDEX(Substation_Info!$AT$5:$BB$322,MATCH(1,($B59=Substation_Info!$B$5:$B$322)*($C59=Substation_Info!$C$5:$C$322),0),MATCH(F$4,Substation_Info!$AT$4:$BB$4,0))</f>
        <v>0</v>
      </c>
      <c r="G59" cm="1">
        <f t="array" ref="G59">INDEX(Substation_Info!$AT$5:$BB$322,MATCH(1,($B59=Substation_Info!$B$5:$B$322)*($C59=Substation_Info!$C$5:$C$322),0),MATCH(G$4,Substation_Info!$AT$4:$BB$4,0))</f>
        <v>0</v>
      </c>
      <c r="H59" cm="1">
        <f t="array" ref="H59">INDEX(Substation_Info!$AT$5:$BB$322,MATCH(1,($B59=Substation_Info!$B$5:$B$322)*($C59=Substation_Info!$C$5:$C$322),0),MATCH(H$4,Substation_Info!$AT$4:$BB$4,0))</f>
        <v>0</v>
      </c>
      <c r="I59" cm="1">
        <f t="array" ref="I59">INDEX(Substation_Info!$AT$5:$BB$322,MATCH(1,($B59=Substation_Info!$B$5:$B$322)*($C59=Substation_Info!$C$5:$C$322),0),MATCH(I$4,Substation_Info!$AT$4:$BB$4,0))</f>
        <v>0</v>
      </c>
      <c r="J59" cm="1">
        <f t="array" ref="J59">INDEX(Substation_Info!$AT$5:$BB$322,MATCH(1,($B59=Substation_Info!$B$5:$B$322)*($C59=Substation_Info!$C$5:$C$322),0),MATCH(J$4,Substation_Info!$AT$4:$BB$4,0))</f>
        <v>0</v>
      </c>
      <c r="L59">
        <f>SUMIFS(Grid_GenerationQueue!T$5:T$550,Grid_GenerationQueue!$AJ$5:$AJ$550,$B59,Grid_GenerationQueue!$AK$5:$AK$550,$C59)+SUMIFS(Grid_GenerationQueue!T$5:T$550,Grid_GenerationQueue!$AM$5:$AM$550,$B59,Grid_GenerationQueue!$AN$5:$AN$550,$C59)</f>
        <v>0</v>
      </c>
      <c r="M59">
        <f>SUMIFS(Grid_GenerationQueue!U$5:U$550,Grid_GenerationQueue!$AJ$5:$AJ$550,$B59,Grid_GenerationQueue!$AK$5:$AK$550,$C59)+SUMIFS(Grid_GenerationQueue!U$5:U$550,Grid_GenerationQueue!$AM$5:$AM$550,$B59,Grid_GenerationQueue!$AN$5:$AN$550,$C59)</f>
        <v>0</v>
      </c>
      <c r="N59">
        <f>SUMIFS(Grid_GenerationQueue!V$5:V$550,Grid_GenerationQueue!$AJ$5:$AJ$550,$B59,Grid_GenerationQueue!$AK$5:$AK$550,$C59)+SUMIFS(Grid_GenerationQueue!V$5:V$550,Grid_GenerationQueue!$AM$5:$AM$550,$B59,Grid_GenerationQueue!$AN$5:$AN$550,$C59)</f>
        <v>0</v>
      </c>
      <c r="O59">
        <f>SUMIFS(Grid_GenerationQueue!W$5:W$550,Grid_GenerationQueue!$AJ$5:$AJ$550,$B59,Grid_GenerationQueue!$AK$5:$AK$550,$C59)+SUMIFS(Grid_GenerationQueue!W$5:W$550,Grid_GenerationQueue!$AM$5:$AM$550,$B59,Grid_GenerationQueue!$AN$5:$AN$550,$C59)</f>
        <v>0</v>
      </c>
      <c r="P59">
        <f>SUMIFS(Grid_GenerationQueue!X$5:X$550,Grid_GenerationQueue!$AJ$5:$AJ$550,$B59,Grid_GenerationQueue!$AK$5:$AK$550,$C59)+SUMIFS(Grid_GenerationQueue!X$5:X$550,Grid_GenerationQueue!$AM$5:$AM$550,$B59,Grid_GenerationQueue!$AN$5:$AN$550,$C59)</f>
        <v>0</v>
      </c>
      <c r="Q59">
        <f>SUMIFS(Grid_GenerationQueue!Y$5:Y$550,Grid_GenerationQueue!$AJ$5:$AJ$550,$B59,Grid_GenerationQueue!$AK$5:$AK$550,$C59)+SUMIFS(Grid_GenerationQueue!Y$5:Y$550,Grid_GenerationQueue!$AM$5:$AM$550,$B59,Grid_GenerationQueue!$AN$5:$AN$550,$C59)</f>
        <v>0</v>
      </c>
      <c r="R59">
        <f>SUMIFS(Grid_GenerationQueue!Z$5:Z$550,Grid_GenerationQueue!$AJ$5:$AJ$550,$B59,Grid_GenerationQueue!$AK$5:$AK$550,$C59)+SUMIFS(Grid_GenerationQueue!Z$5:Z$550,Grid_GenerationQueue!$AM$5:$AM$550,$B59,Grid_GenerationQueue!$AN$5:$AN$550,$C59)</f>
        <v>0</v>
      </c>
      <c r="S59">
        <f>SUMIFS(Grid_GenerationQueue!AA$5:AA$550,Grid_GenerationQueue!$AJ$5:$AJ$550,$B59,Grid_GenerationQueue!$AK$5:$AK$550,$C59)+SUMIFS(Grid_GenerationQueue!AA$5:AA$550,Grid_GenerationQueue!$AM$5:$AM$550,$B59,Grid_GenerationQueue!$AN$5:$AN$550,$C59)</f>
        <v>0</v>
      </c>
      <c r="T59">
        <f>SUMIFS(Grid_GenerationQueue!AB$5:AB$550,Grid_GenerationQueue!$AJ$5:$AJ$550,$B59,Grid_GenerationQueue!$AK$5:$AK$550,$C59)+SUMIFS(Grid_GenerationQueue!AB$5:AB$550,Grid_GenerationQueue!$AM$5:$AM$550,$B59,Grid_GenerationQueue!$AN$5:$AN$550,$C59)</f>
        <v>0</v>
      </c>
      <c r="U59">
        <f>SUMIFS(Grid_GenerationQueue!AC$5:AC$550,Grid_GenerationQueue!$AJ$5:$AJ$550,$B59,Grid_GenerationQueue!$AK$5:$AK$550,$C59)+SUMIFS(Grid_GenerationQueue!AC$5:AC$550,Grid_GenerationQueue!$AM$5:$AM$550,$B59,Grid_GenerationQueue!$AN$5:$AN$550,$C59)</f>
        <v>0</v>
      </c>
      <c r="V59">
        <f>SUMIFS(Grid_GenerationQueue!AD$5:AD$550,Grid_GenerationQueue!$AJ$5:$AJ$550,$B59,Grid_GenerationQueue!$AK$5:$AK$550,$C59)+SUMIFS(Grid_GenerationQueue!AD$5:AD$550,Grid_GenerationQueue!$AM$5:$AM$550,$B59,Grid_GenerationQueue!$AN$5:$AN$550,$C59)</f>
        <v>0</v>
      </c>
      <c r="X59">
        <f>SUMIFS(Grid_GenerationQueue!T$5:T$550,Grid_GenerationQueue!$AJ$5:$AJ$550,$B59,Grid_GenerationQueue!$AK$5:$AK$550,$C59,Grid_GenerationQueue!$AW$5:$AW$550,$Y$3)+SUMIFS(Grid_GenerationQueue!T$5:T$550,Grid_GenerationQueue!$AM$5:$AM$550,$B59,Grid_GenerationQueue!$AN$5:$AN$550,$C59,Grid_GenerationQueue!$AW$5:$AW$550,$Y$3)</f>
        <v>0</v>
      </c>
      <c r="Y59">
        <f>SUMIFS(Grid_GenerationQueue!U$5:U$550,Grid_GenerationQueue!$AJ$5:$AJ$550,$B59,Grid_GenerationQueue!$AK$5:$AK$550,$C59,Grid_GenerationQueue!$AW$5:$AW$550,$Y$3)+SUMIFS(Grid_GenerationQueue!U$5:U$550,Grid_GenerationQueue!$AM$5:$AM$550,$B59,Grid_GenerationQueue!$AN$5:$AN$550,$C59,Grid_GenerationQueue!$AW$5:$AW$550,$Y$3)</f>
        <v>0</v>
      </c>
      <c r="Z59">
        <f>SUMIFS(Grid_GenerationQueue!V$5:V$550,Grid_GenerationQueue!$AJ$5:$AJ$550,$B59,Grid_GenerationQueue!$AK$5:$AK$550,$C59,Grid_GenerationQueue!$AW$5:$AW$550,$Y$3)+SUMIFS(Grid_GenerationQueue!V$5:V$550,Grid_GenerationQueue!$AM$5:$AM$550,$B59,Grid_GenerationQueue!$AN$5:$AN$550,$C59,Grid_GenerationQueue!$AW$5:$AW$550,$Y$3)</f>
        <v>0</v>
      </c>
      <c r="AA59">
        <f>SUMIFS(Grid_GenerationQueue!W$5:W$550,Grid_GenerationQueue!$AJ$5:$AJ$550,$B59,Grid_GenerationQueue!$AK$5:$AK$550,$C59,Grid_GenerationQueue!$AW$5:$AW$550,$Y$3)+SUMIFS(Grid_GenerationQueue!W$5:W$550,Grid_GenerationQueue!$AM$5:$AM$550,$B59,Grid_GenerationQueue!$AN$5:$AN$550,$C59,Grid_GenerationQueue!$AW$5:$AW$550,$Y$3)</f>
        <v>0</v>
      </c>
      <c r="AB59">
        <f>SUMIFS(Grid_GenerationQueue!X$5:X$550,Grid_GenerationQueue!$AJ$5:$AJ$550,$B59,Grid_GenerationQueue!$AK$5:$AK$550,$C59,Grid_GenerationQueue!$AW$5:$AW$550,$Y$3)+SUMIFS(Grid_GenerationQueue!X$5:X$550,Grid_GenerationQueue!$AM$5:$AM$550,$B59,Grid_GenerationQueue!$AN$5:$AN$550,$C59,Grid_GenerationQueue!$AW$5:$AW$550,$Y$3)</f>
        <v>0</v>
      </c>
      <c r="AC59">
        <f>SUMIFS(Grid_GenerationQueue!Y$5:Y$550,Grid_GenerationQueue!$AJ$5:$AJ$550,$B59,Grid_GenerationQueue!$AK$5:$AK$550,$C59,Grid_GenerationQueue!$AW$5:$AW$550,$Y$3)+SUMIFS(Grid_GenerationQueue!Y$5:Y$550,Grid_GenerationQueue!$AM$5:$AM$550,$B59,Grid_GenerationQueue!$AN$5:$AN$550,$C59,Grid_GenerationQueue!$AW$5:$AW$550,$Y$3)</f>
        <v>0</v>
      </c>
      <c r="AD59">
        <f>SUMIFS(Grid_GenerationQueue!Z$5:Z$550,Grid_GenerationQueue!$AJ$5:$AJ$550,$B59,Grid_GenerationQueue!$AK$5:$AK$550,$C59,Grid_GenerationQueue!$AW$5:$AW$550,$Y$3)+SUMIFS(Grid_GenerationQueue!Z$5:Z$550,Grid_GenerationQueue!$AM$5:$AM$550,$B59,Grid_GenerationQueue!$AN$5:$AN$550,$C59,Grid_GenerationQueue!$AW$5:$AW$550,$Y$3)</f>
        <v>0</v>
      </c>
      <c r="AE59">
        <f>SUMIFS(Grid_GenerationQueue!AA$5:AA$550,Grid_GenerationQueue!$AJ$5:$AJ$550,$B59,Grid_GenerationQueue!$AK$5:$AK$550,$C59,Grid_GenerationQueue!$AW$5:$AW$550,$Y$3)+SUMIFS(Grid_GenerationQueue!AA$5:AA$550,Grid_GenerationQueue!$AM$5:$AM$550,$B59,Grid_GenerationQueue!$AN$5:$AN$550,$C59,Grid_GenerationQueue!$AW$5:$AW$550,$Y$3)</f>
        <v>0</v>
      </c>
      <c r="AF59">
        <f>SUMIFS(Grid_GenerationQueue!AB$5:AB$550,Grid_GenerationQueue!$AJ$5:$AJ$550,$B59,Grid_GenerationQueue!$AK$5:$AK$550,$C59,Grid_GenerationQueue!$AW$5:$AW$550,$Y$3)+SUMIFS(Grid_GenerationQueue!AB$5:AB$550,Grid_GenerationQueue!$AM$5:$AM$550,$B59,Grid_GenerationQueue!$AN$5:$AN$550,$C59,Grid_GenerationQueue!$AW$5:$AW$550,$Y$3)</f>
        <v>0</v>
      </c>
      <c r="AG59">
        <f>SUMIFS(Grid_GenerationQueue!AC$5:AC$550,Grid_GenerationQueue!$AJ$5:$AJ$550,$B59,Grid_GenerationQueue!$AK$5:$AK$550,$C59,Grid_GenerationQueue!$AW$5:$AW$550,$Y$3)+SUMIFS(Grid_GenerationQueue!AC$5:AC$550,Grid_GenerationQueue!$AM$5:$AM$550,$B59,Grid_GenerationQueue!$AN$5:$AN$550,$C59,Grid_GenerationQueue!$AW$5:$AW$550,$Y$3)</f>
        <v>0</v>
      </c>
      <c r="AH59">
        <f>SUMIFS(Grid_GenerationQueue!AD$5:AD$550,Grid_GenerationQueue!$AJ$5:$AJ$550,$B59,Grid_GenerationQueue!$AK$5:$AK$550,$C59,Grid_GenerationQueue!$AW$5:$AW$550,$Y$3)+SUMIFS(Grid_GenerationQueue!AD$5:AD$550,Grid_GenerationQueue!$AM$5:$AM$550,$B59,Grid_GenerationQueue!$AN$5:$AN$550,$C59,Grid_GenerationQueue!$AW$5:$AW$550,$Y$3)</f>
        <v>0</v>
      </c>
      <c r="AJ59">
        <f>X59+SUMIFS(Grid_GenerationQueue!T$5:T$550,Grid_GenerationQueue!$AJ$5:$AJ$550,$B59,Grid_GenerationQueue!$AK$5:$AK$550,$C59,Grid_GenerationQueue!$AW$5:$AW$550,"&lt;&gt;"&amp;$Y$3,Grid_GenerationQueue!$AU$5:$AU$550,$AK$3)+SUMIFS(Grid_GenerationQueue!T$5:T$550,Grid_GenerationQueue!$AM$5:$AM$550,$B59,Grid_GenerationQueue!$AN$5:$AN$550,$C59,Grid_GenerationQueue!$AW$5:$AW$550,"&lt;&gt;"&amp;$Y$3,Grid_GenerationQueue!$AU$5:$AU$550,$AK$3)</f>
        <v>0</v>
      </c>
      <c r="AK59">
        <f>Y59+SUMIFS(Grid_GenerationQueue!U$5:U$550,Grid_GenerationQueue!$AJ$5:$AJ$550,$B59,Grid_GenerationQueue!$AK$5:$AK$550,$C59,Grid_GenerationQueue!$AW$5:$AW$550,"&lt;&gt;"&amp;$Y$3,Grid_GenerationQueue!$AU$5:$AU$550,$AK$3)+SUMIFS(Grid_GenerationQueue!U$5:U$550,Grid_GenerationQueue!$AM$5:$AM$550,$B59,Grid_GenerationQueue!$AN$5:$AN$550,$C59,Grid_GenerationQueue!$AW$5:$AW$550,"&lt;&gt;"&amp;$Y$3,Grid_GenerationQueue!$AU$5:$AU$550,$AK$3)</f>
        <v>0</v>
      </c>
      <c r="AL59">
        <f>Z59+SUMIFS(Grid_GenerationQueue!V$5:V$550,Grid_GenerationQueue!$AJ$5:$AJ$550,$B59,Grid_GenerationQueue!$AK$5:$AK$550,$C59,Grid_GenerationQueue!$AW$5:$AW$550,"&lt;&gt;"&amp;$Y$3,Grid_GenerationQueue!$AU$5:$AU$550,$AK$3)+SUMIFS(Grid_GenerationQueue!V$5:V$550,Grid_GenerationQueue!$AM$5:$AM$550,$B59,Grid_GenerationQueue!$AN$5:$AN$550,$C59,Grid_GenerationQueue!$AW$5:$AW$550,"&lt;&gt;"&amp;$Y$3,Grid_GenerationQueue!$AU$5:$AU$550,$AK$3)</f>
        <v>0</v>
      </c>
      <c r="AM59">
        <f>AA59+SUMIFS(Grid_GenerationQueue!W$5:W$550,Grid_GenerationQueue!$AJ$5:$AJ$550,$B59,Grid_GenerationQueue!$AK$5:$AK$550,$C59,Grid_GenerationQueue!$AW$5:$AW$550,"&lt;&gt;"&amp;$Y$3,Grid_GenerationQueue!$AU$5:$AU$550,$AK$3)+SUMIFS(Grid_GenerationQueue!W$5:W$550,Grid_GenerationQueue!$AM$5:$AM$550,$B59,Grid_GenerationQueue!$AN$5:$AN$550,$C59,Grid_GenerationQueue!$AW$5:$AW$550,"&lt;&gt;"&amp;$Y$3,Grid_GenerationQueue!$AU$5:$AU$550,$AK$3)</f>
        <v>0</v>
      </c>
      <c r="AN59">
        <f>AB59+SUMIFS(Grid_GenerationQueue!X$5:X$550,Grid_GenerationQueue!$AJ$5:$AJ$550,$B59,Grid_GenerationQueue!$AK$5:$AK$550,$C59,Grid_GenerationQueue!$AW$5:$AW$550,"&lt;&gt;"&amp;$Y$3,Grid_GenerationQueue!$AU$5:$AU$550,$AK$3)+SUMIFS(Grid_GenerationQueue!X$5:X$550,Grid_GenerationQueue!$AM$5:$AM$550,$B59,Grid_GenerationQueue!$AN$5:$AN$550,$C59,Grid_GenerationQueue!$AW$5:$AW$550,"&lt;&gt;"&amp;$Y$3,Grid_GenerationQueue!$AU$5:$AU$550,$AK$3)</f>
        <v>0</v>
      </c>
      <c r="AO59">
        <f>AC59+SUMIFS(Grid_GenerationQueue!Y$5:Y$550,Grid_GenerationQueue!$AJ$5:$AJ$550,$B59,Grid_GenerationQueue!$AK$5:$AK$550,$C59,Grid_GenerationQueue!$AW$5:$AW$550,"&lt;&gt;"&amp;$Y$3,Grid_GenerationQueue!$AU$5:$AU$550,$AK$3)+SUMIFS(Grid_GenerationQueue!Y$5:Y$550,Grid_GenerationQueue!$AM$5:$AM$550,$B59,Grid_GenerationQueue!$AN$5:$AN$550,$C59,Grid_GenerationQueue!$AW$5:$AW$550,"&lt;&gt;"&amp;$Y$3,Grid_GenerationQueue!$AU$5:$AU$550,$AK$3)</f>
        <v>0</v>
      </c>
      <c r="AP59">
        <f>AD59+SUMIFS(Grid_GenerationQueue!Z$5:Z$550,Grid_GenerationQueue!$AJ$5:$AJ$550,$B59,Grid_GenerationQueue!$AK$5:$AK$550,$C59,Grid_GenerationQueue!$AW$5:$AW$550,"&lt;&gt;"&amp;$Y$3,Grid_GenerationQueue!$AU$5:$AU$550,$AK$3)+SUMIFS(Grid_GenerationQueue!Z$5:Z$550,Grid_GenerationQueue!$AM$5:$AM$550,$B59,Grid_GenerationQueue!$AN$5:$AN$550,$C59,Grid_GenerationQueue!$AW$5:$AW$550,"&lt;&gt;"&amp;$Y$3,Grid_GenerationQueue!$AU$5:$AU$550,$AK$3)</f>
        <v>0</v>
      </c>
      <c r="AQ59">
        <f>AE59+SUMIFS(Grid_GenerationQueue!AA$5:AA$550,Grid_GenerationQueue!$AJ$5:$AJ$550,$B59,Grid_GenerationQueue!$AK$5:$AK$550,$C59,Grid_GenerationQueue!$AW$5:$AW$550,"&lt;&gt;"&amp;$Y$3,Grid_GenerationQueue!$AU$5:$AU$550,$AK$3)+SUMIFS(Grid_GenerationQueue!AA$5:AA$550,Grid_GenerationQueue!$AM$5:$AM$550,$B59,Grid_GenerationQueue!$AN$5:$AN$550,$C59,Grid_GenerationQueue!$AW$5:$AW$550,"&lt;&gt;"&amp;$Y$3,Grid_GenerationQueue!$AU$5:$AU$550,$AK$3)</f>
        <v>0</v>
      </c>
      <c r="AR59">
        <f>AF59+SUMIFS(Grid_GenerationQueue!AB$5:AB$550,Grid_GenerationQueue!$AJ$5:$AJ$550,$B59,Grid_GenerationQueue!$AK$5:$AK$550,$C59,Grid_GenerationQueue!$AW$5:$AW$550,"&lt;&gt;"&amp;$Y$3,Grid_GenerationQueue!$AU$5:$AU$550,$AK$3)+SUMIFS(Grid_GenerationQueue!AB$5:AB$550,Grid_GenerationQueue!$AM$5:$AM$550,$B59,Grid_GenerationQueue!$AN$5:$AN$550,$C59,Grid_GenerationQueue!$AW$5:$AW$550,"&lt;&gt;"&amp;$Y$3,Grid_GenerationQueue!$AU$5:$AU$550,$AK$3)</f>
        <v>0</v>
      </c>
      <c r="AS59">
        <f>AG59+SUMIFS(Grid_GenerationQueue!AC$5:AC$550,Grid_GenerationQueue!$AJ$5:$AJ$550,$B59,Grid_GenerationQueue!$AK$5:$AK$550,$C59,Grid_GenerationQueue!$AW$5:$AW$550,"&lt;&gt;"&amp;$Y$3,Grid_GenerationQueue!$AU$5:$AU$550,$AK$3)+SUMIFS(Grid_GenerationQueue!AC$5:AC$550,Grid_GenerationQueue!$AM$5:$AM$550,$B59,Grid_GenerationQueue!$AN$5:$AN$550,$C59,Grid_GenerationQueue!$AW$5:$AW$550,"&lt;&gt;"&amp;$Y$3,Grid_GenerationQueue!$AU$5:$AU$550,$AK$3)</f>
        <v>0</v>
      </c>
      <c r="AT59">
        <f>AH59+SUMIFS(Grid_GenerationQueue!AD$5:AD$550,Grid_GenerationQueue!$AJ$5:$AJ$550,$B59,Grid_GenerationQueue!$AK$5:$AK$550,$C59,Grid_GenerationQueue!$AW$5:$AW$550,"&lt;&gt;"&amp;$Y$3,Grid_GenerationQueue!$AU$5:$AU$550,$AK$3)+SUMIFS(Grid_GenerationQueue!AD$5:AD$550,Grid_GenerationQueue!$AM$5:$AM$550,$B59,Grid_GenerationQueue!$AN$5:$AN$550,$C59,Grid_GenerationQueue!$AW$5:$AW$550,"&lt;&gt;"&amp;$Y$3,Grid_GenerationQueue!$AU$5:$AU$550,$AK$3)</f>
        <v>0</v>
      </c>
      <c r="AV59">
        <v>0</v>
      </c>
      <c r="AW59">
        <v>0</v>
      </c>
      <c r="AX59">
        <v>0</v>
      </c>
      <c r="AY59">
        <v>0</v>
      </c>
      <c r="AZ59">
        <v>0</v>
      </c>
      <c r="BB59">
        <f t="shared" si="33"/>
        <v>0</v>
      </c>
      <c r="BC59">
        <f t="shared" si="34"/>
        <v>0</v>
      </c>
      <c r="BD59">
        <f t="shared" si="35"/>
        <v>0</v>
      </c>
      <c r="BE59">
        <f t="shared" si="36"/>
        <v>0</v>
      </c>
      <c r="BF59">
        <f t="shared" si="37"/>
        <v>0</v>
      </c>
      <c r="BG59">
        <f t="shared" si="38"/>
        <v>0</v>
      </c>
      <c r="BH59">
        <f t="shared" si="39"/>
        <v>0</v>
      </c>
      <c r="BI59">
        <f t="shared" si="40"/>
        <v>0</v>
      </c>
      <c r="BJ59">
        <f t="shared" si="41"/>
        <v>0</v>
      </c>
      <c r="BK59">
        <f t="shared" si="42"/>
        <v>0</v>
      </c>
      <c r="BL59">
        <f t="shared" si="43"/>
        <v>0</v>
      </c>
      <c r="BN59">
        <f t="shared" si="44"/>
        <v>0</v>
      </c>
      <c r="BO59">
        <f t="shared" si="45"/>
        <v>0</v>
      </c>
      <c r="BP59">
        <f t="shared" si="46"/>
        <v>0</v>
      </c>
      <c r="BQ59">
        <f t="shared" si="47"/>
        <v>0</v>
      </c>
      <c r="BR59">
        <f t="shared" si="48"/>
        <v>0</v>
      </c>
      <c r="BS59">
        <f t="shared" si="49"/>
        <v>0</v>
      </c>
      <c r="BT59">
        <f t="shared" si="50"/>
        <v>0</v>
      </c>
      <c r="BU59">
        <f t="shared" si="51"/>
        <v>0</v>
      </c>
      <c r="BV59">
        <f t="shared" si="52"/>
        <v>0</v>
      </c>
      <c r="BW59">
        <f t="shared" si="53"/>
        <v>0</v>
      </c>
      <c r="BX59">
        <f t="shared" si="54"/>
        <v>0</v>
      </c>
      <c r="BZ59">
        <f t="shared" si="55"/>
        <v>0</v>
      </c>
      <c r="CA59">
        <f t="shared" si="56"/>
        <v>0</v>
      </c>
      <c r="CB59">
        <f t="shared" si="57"/>
        <v>0</v>
      </c>
      <c r="CC59">
        <f t="shared" si="58"/>
        <v>0</v>
      </c>
      <c r="CD59">
        <f t="shared" si="59"/>
        <v>0</v>
      </c>
      <c r="CE59">
        <f t="shared" si="60"/>
        <v>0</v>
      </c>
      <c r="CF59">
        <f t="shared" si="61"/>
        <v>0</v>
      </c>
      <c r="CG59">
        <f t="shared" si="62"/>
        <v>0</v>
      </c>
      <c r="CH59">
        <f t="shared" si="63"/>
        <v>0</v>
      </c>
      <c r="CI59">
        <f t="shared" si="64"/>
        <v>0</v>
      </c>
      <c r="CJ59">
        <f t="shared" si="65"/>
        <v>0</v>
      </c>
    </row>
    <row r="60" spans="1:88" x14ac:dyDescent="0.35">
      <c r="A60" t="str">
        <f>Substation_Info!A60</f>
        <v xml:space="preserve">SCE Metro Study Area </v>
      </c>
      <c r="B60" t="str">
        <f>Substation_Info!B60</f>
        <v>Del Amo</v>
      </c>
      <c r="C60">
        <f>Substation_Info!C60</f>
        <v>230</v>
      </c>
      <c r="D60" t="str" cm="1">
        <f t="array" ref="D60">INDEX(Substation_Info!$AT$5:$BB$322,MATCH(1,($B60=Substation_Info!$B$5:$B$322)*($C60=Substation_Info!$C$5:$C$322),0),MATCH(D$4,Substation_Info!$AT$4:$BB$4,0))</f>
        <v>Greater_LA_Li_Battery</v>
      </c>
      <c r="E60" t="str" cm="1">
        <f t="array" ref="E60">INDEX(Substation_Info!$AT$5:$BB$322,MATCH(1,($B60=Substation_Info!$B$5:$B$322)*($C60=Substation_Info!$C$5:$C$322),0),MATCH(E$4,Substation_Info!$AT$4:$BB$4,0))</f>
        <v>Greater_LA_Solar</v>
      </c>
      <c r="F60" cm="1">
        <f t="array" ref="F60">INDEX(Substation_Info!$AT$5:$BB$322,MATCH(1,($B60=Substation_Info!$B$5:$B$322)*($C60=Substation_Info!$C$5:$C$322),0),MATCH(F$4,Substation_Info!$AT$4:$BB$4,0))</f>
        <v>0</v>
      </c>
      <c r="G60" cm="1">
        <f t="array" ref="G60">INDEX(Substation_Info!$AT$5:$BB$322,MATCH(1,($B60=Substation_Info!$B$5:$B$322)*($C60=Substation_Info!$C$5:$C$322),0),MATCH(G$4,Substation_Info!$AT$4:$BB$4,0))</f>
        <v>0</v>
      </c>
      <c r="H60" cm="1">
        <f t="array" ref="H60">INDEX(Substation_Info!$AT$5:$BB$322,MATCH(1,($B60=Substation_Info!$B$5:$B$322)*($C60=Substation_Info!$C$5:$C$322),0),MATCH(H$4,Substation_Info!$AT$4:$BB$4,0))</f>
        <v>0</v>
      </c>
      <c r="I60" cm="1">
        <f t="array" ref="I60">INDEX(Substation_Info!$AT$5:$BB$322,MATCH(1,($B60=Substation_Info!$B$5:$B$322)*($C60=Substation_Info!$C$5:$C$322),0),MATCH(I$4,Substation_Info!$AT$4:$BB$4,0))</f>
        <v>0</v>
      </c>
      <c r="J60" cm="1">
        <f t="array" ref="J60">INDEX(Substation_Info!$AT$5:$BB$322,MATCH(1,($B60=Substation_Info!$B$5:$B$322)*($C60=Substation_Info!$C$5:$C$322),0),MATCH(J$4,Substation_Info!$AT$4:$BB$4,0))</f>
        <v>0</v>
      </c>
      <c r="L60">
        <f>SUMIFS(Grid_GenerationQueue!T$5:T$550,Grid_GenerationQueue!$AJ$5:$AJ$550,$B60,Grid_GenerationQueue!$AK$5:$AK$550,$C60)+SUMIFS(Grid_GenerationQueue!T$5:T$550,Grid_GenerationQueue!$AM$5:$AM$550,$B60,Grid_GenerationQueue!$AN$5:$AN$550,$C60)</f>
        <v>0</v>
      </c>
      <c r="M60">
        <f>SUMIFS(Grid_GenerationQueue!U$5:U$550,Grid_GenerationQueue!$AJ$5:$AJ$550,$B60,Grid_GenerationQueue!$AK$5:$AK$550,$C60)+SUMIFS(Grid_GenerationQueue!U$5:U$550,Grid_GenerationQueue!$AM$5:$AM$550,$B60,Grid_GenerationQueue!$AN$5:$AN$550,$C60)</f>
        <v>0</v>
      </c>
      <c r="N60">
        <f>SUMIFS(Grid_GenerationQueue!V$5:V$550,Grid_GenerationQueue!$AJ$5:$AJ$550,$B60,Grid_GenerationQueue!$AK$5:$AK$550,$C60)+SUMIFS(Grid_GenerationQueue!V$5:V$550,Grid_GenerationQueue!$AM$5:$AM$550,$B60,Grid_GenerationQueue!$AN$5:$AN$550,$C60)</f>
        <v>0</v>
      </c>
      <c r="O60">
        <f>SUMIFS(Grid_GenerationQueue!W$5:W$550,Grid_GenerationQueue!$AJ$5:$AJ$550,$B60,Grid_GenerationQueue!$AK$5:$AK$550,$C60)+SUMIFS(Grid_GenerationQueue!W$5:W$550,Grid_GenerationQueue!$AM$5:$AM$550,$B60,Grid_GenerationQueue!$AN$5:$AN$550,$C60)</f>
        <v>0</v>
      </c>
      <c r="P60">
        <f>SUMIFS(Grid_GenerationQueue!X$5:X$550,Grid_GenerationQueue!$AJ$5:$AJ$550,$B60,Grid_GenerationQueue!$AK$5:$AK$550,$C60)+SUMIFS(Grid_GenerationQueue!X$5:X$550,Grid_GenerationQueue!$AM$5:$AM$550,$B60,Grid_GenerationQueue!$AN$5:$AN$550,$C60)</f>
        <v>0</v>
      </c>
      <c r="Q60">
        <f>SUMIFS(Grid_GenerationQueue!Y$5:Y$550,Grid_GenerationQueue!$AJ$5:$AJ$550,$B60,Grid_GenerationQueue!$AK$5:$AK$550,$C60)+SUMIFS(Grid_GenerationQueue!Y$5:Y$550,Grid_GenerationQueue!$AM$5:$AM$550,$B60,Grid_GenerationQueue!$AN$5:$AN$550,$C60)</f>
        <v>0</v>
      </c>
      <c r="R60">
        <f>SUMIFS(Grid_GenerationQueue!Z$5:Z$550,Grid_GenerationQueue!$AJ$5:$AJ$550,$B60,Grid_GenerationQueue!$AK$5:$AK$550,$C60)+SUMIFS(Grid_GenerationQueue!Z$5:Z$550,Grid_GenerationQueue!$AM$5:$AM$550,$B60,Grid_GenerationQueue!$AN$5:$AN$550,$C60)</f>
        <v>0</v>
      </c>
      <c r="S60">
        <f>SUMIFS(Grid_GenerationQueue!AA$5:AA$550,Grid_GenerationQueue!$AJ$5:$AJ$550,$B60,Grid_GenerationQueue!$AK$5:$AK$550,$C60)+SUMIFS(Grid_GenerationQueue!AA$5:AA$550,Grid_GenerationQueue!$AM$5:$AM$550,$B60,Grid_GenerationQueue!$AN$5:$AN$550,$C60)</f>
        <v>0</v>
      </c>
      <c r="T60">
        <f>SUMIFS(Grid_GenerationQueue!AB$5:AB$550,Grid_GenerationQueue!$AJ$5:$AJ$550,$B60,Grid_GenerationQueue!$AK$5:$AK$550,$C60)+SUMIFS(Grid_GenerationQueue!AB$5:AB$550,Grid_GenerationQueue!$AM$5:$AM$550,$B60,Grid_GenerationQueue!$AN$5:$AN$550,$C60)</f>
        <v>0</v>
      </c>
      <c r="U60">
        <f>SUMIFS(Grid_GenerationQueue!AC$5:AC$550,Grid_GenerationQueue!$AJ$5:$AJ$550,$B60,Grid_GenerationQueue!$AK$5:$AK$550,$C60)+SUMIFS(Grid_GenerationQueue!AC$5:AC$550,Grid_GenerationQueue!$AM$5:$AM$550,$B60,Grid_GenerationQueue!$AN$5:$AN$550,$C60)</f>
        <v>0</v>
      </c>
      <c r="V60">
        <f>SUMIFS(Grid_GenerationQueue!AD$5:AD$550,Grid_GenerationQueue!$AJ$5:$AJ$550,$B60,Grid_GenerationQueue!$AK$5:$AK$550,$C60)+SUMIFS(Grid_GenerationQueue!AD$5:AD$550,Grid_GenerationQueue!$AM$5:$AM$550,$B60,Grid_GenerationQueue!$AN$5:$AN$550,$C60)</f>
        <v>0</v>
      </c>
      <c r="X60">
        <f>SUMIFS(Grid_GenerationQueue!T$5:T$550,Grid_GenerationQueue!$AJ$5:$AJ$550,$B60,Grid_GenerationQueue!$AK$5:$AK$550,$C60,Grid_GenerationQueue!$AW$5:$AW$550,$Y$3)+SUMIFS(Grid_GenerationQueue!T$5:T$550,Grid_GenerationQueue!$AM$5:$AM$550,$B60,Grid_GenerationQueue!$AN$5:$AN$550,$C60,Grid_GenerationQueue!$AW$5:$AW$550,$Y$3)</f>
        <v>0</v>
      </c>
      <c r="Y60">
        <f>SUMIFS(Grid_GenerationQueue!U$5:U$550,Grid_GenerationQueue!$AJ$5:$AJ$550,$B60,Grid_GenerationQueue!$AK$5:$AK$550,$C60,Grid_GenerationQueue!$AW$5:$AW$550,$Y$3)+SUMIFS(Grid_GenerationQueue!U$5:U$550,Grid_GenerationQueue!$AM$5:$AM$550,$B60,Grid_GenerationQueue!$AN$5:$AN$550,$C60,Grid_GenerationQueue!$AW$5:$AW$550,$Y$3)</f>
        <v>0</v>
      </c>
      <c r="Z60">
        <f>SUMIFS(Grid_GenerationQueue!V$5:V$550,Grid_GenerationQueue!$AJ$5:$AJ$550,$B60,Grid_GenerationQueue!$AK$5:$AK$550,$C60,Grid_GenerationQueue!$AW$5:$AW$550,$Y$3)+SUMIFS(Grid_GenerationQueue!V$5:V$550,Grid_GenerationQueue!$AM$5:$AM$550,$B60,Grid_GenerationQueue!$AN$5:$AN$550,$C60,Grid_GenerationQueue!$AW$5:$AW$550,$Y$3)</f>
        <v>0</v>
      </c>
      <c r="AA60">
        <f>SUMIFS(Grid_GenerationQueue!W$5:W$550,Grid_GenerationQueue!$AJ$5:$AJ$550,$B60,Grid_GenerationQueue!$AK$5:$AK$550,$C60,Grid_GenerationQueue!$AW$5:$AW$550,$Y$3)+SUMIFS(Grid_GenerationQueue!W$5:W$550,Grid_GenerationQueue!$AM$5:$AM$550,$B60,Grid_GenerationQueue!$AN$5:$AN$550,$C60,Grid_GenerationQueue!$AW$5:$AW$550,$Y$3)</f>
        <v>0</v>
      </c>
      <c r="AB60">
        <f>SUMIFS(Grid_GenerationQueue!X$5:X$550,Grid_GenerationQueue!$AJ$5:$AJ$550,$B60,Grid_GenerationQueue!$AK$5:$AK$550,$C60,Grid_GenerationQueue!$AW$5:$AW$550,$Y$3)+SUMIFS(Grid_GenerationQueue!X$5:X$550,Grid_GenerationQueue!$AM$5:$AM$550,$B60,Grid_GenerationQueue!$AN$5:$AN$550,$C60,Grid_GenerationQueue!$AW$5:$AW$550,$Y$3)</f>
        <v>0</v>
      </c>
      <c r="AC60">
        <f>SUMIFS(Grid_GenerationQueue!Y$5:Y$550,Grid_GenerationQueue!$AJ$5:$AJ$550,$B60,Grid_GenerationQueue!$AK$5:$AK$550,$C60,Grid_GenerationQueue!$AW$5:$AW$550,$Y$3)+SUMIFS(Grid_GenerationQueue!Y$5:Y$550,Grid_GenerationQueue!$AM$5:$AM$550,$B60,Grid_GenerationQueue!$AN$5:$AN$550,$C60,Grid_GenerationQueue!$AW$5:$AW$550,$Y$3)</f>
        <v>0</v>
      </c>
      <c r="AD60">
        <f>SUMIFS(Grid_GenerationQueue!Z$5:Z$550,Grid_GenerationQueue!$AJ$5:$AJ$550,$B60,Grid_GenerationQueue!$AK$5:$AK$550,$C60,Grid_GenerationQueue!$AW$5:$AW$550,$Y$3)+SUMIFS(Grid_GenerationQueue!Z$5:Z$550,Grid_GenerationQueue!$AM$5:$AM$550,$B60,Grid_GenerationQueue!$AN$5:$AN$550,$C60,Grid_GenerationQueue!$AW$5:$AW$550,$Y$3)</f>
        <v>0</v>
      </c>
      <c r="AE60">
        <f>SUMIFS(Grid_GenerationQueue!AA$5:AA$550,Grid_GenerationQueue!$AJ$5:$AJ$550,$B60,Grid_GenerationQueue!$AK$5:$AK$550,$C60,Grid_GenerationQueue!$AW$5:$AW$550,$Y$3)+SUMIFS(Grid_GenerationQueue!AA$5:AA$550,Grid_GenerationQueue!$AM$5:$AM$550,$B60,Grid_GenerationQueue!$AN$5:$AN$550,$C60,Grid_GenerationQueue!$AW$5:$AW$550,$Y$3)</f>
        <v>0</v>
      </c>
      <c r="AF60">
        <f>SUMIFS(Grid_GenerationQueue!AB$5:AB$550,Grid_GenerationQueue!$AJ$5:$AJ$550,$B60,Grid_GenerationQueue!$AK$5:$AK$550,$C60,Grid_GenerationQueue!$AW$5:$AW$550,$Y$3)+SUMIFS(Grid_GenerationQueue!AB$5:AB$550,Grid_GenerationQueue!$AM$5:$AM$550,$B60,Grid_GenerationQueue!$AN$5:$AN$550,$C60,Grid_GenerationQueue!$AW$5:$AW$550,$Y$3)</f>
        <v>0</v>
      </c>
      <c r="AG60">
        <f>SUMIFS(Grid_GenerationQueue!AC$5:AC$550,Grid_GenerationQueue!$AJ$5:$AJ$550,$B60,Grid_GenerationQueue!$AK$5:$AK$550,$C60,Grid_GenerationQueue!$AW$5:$AW$550,$Y$3)+SUMIFS(Grid_GenerationQueue!AC$5:AC$550,Grid_GenerationQueue!$AM$5:$AM$550,$B60,Grid_GenerationQueue!$AN$5:$AN$550,$C60,Grid_GenerationQueue!$AW$5:$AW$550,$Y$3)</f>
        <v>0</v>
      </c>
      <c r="AH60">
        <f>SUMIFS(Grid_GenerationQueue!AD$5:AD$550,Grid_GenerationQueue!$AJ$5:$AJ$550,$B60,Grid_GenerationQueue!$AK$5:$AK$550,$C60,Grid_GenerationQueue!$AW$5:$AW$550,$Y$3)+SUMIFS(Grid_GenerationQueue!AD$5:AD$550,Grid_GenerationQueue!$AM$5:$AM$550,$B60,Grid_GenerationQueue!$AN$5:$AN$550,$C60,Grid_GenerationQueue!$AW$5:$AW$550,$Y$3)</f>
        <v>0</v>
      </c>
      <c r="AJ60">
        <f>X60+SUMIFS(Grid_GenerationQueue!T$5:T$550,Grid_GenerationQueue!$AJ$5:$AJ$550,$B60,Grid_GenerationQueue!$AK$5:$AK$550,$C60,Grid_GenerationQueue!$AW$5:$AW$550,"&lt;&gt;"&amp;$Y$3,Grid_GenerationQueue!$AU$5:$AU$550,$AK$3)+SUMIFS(Grid_GenerationQueue!T$5:T$550,Grid_GenerationQueue!$AM$5:$AM$550,$B60,Grid_GenerationQueue!$AN$5:$AN$550,$C60,Grid_GenerationQueue!$AW$5:$AW$550,"&lt;&gt;"&amp;$Y$3,Grid_GenerationQueue!$AU$5:$AU$550,$AK$3)</f>
        <v>0</v>
      </c>
      <c r="AK60">
        <f>Y60+SUMIFS(Grid_GenerationQueue!U$5:U$550,Grid_GenerationQueue!$AJ$5:$AJ$550,$B60,Grid_GenerationQueue!$AK$5:$AK$550,$C60,Grid_GenerationQueue!$AW$5:$AW$550,"&lt;&gt;"&amp;$Y$3,Grid_GenerationQueue!$AU$5:$AU$550,$AK$3)+SUMIFS(Grid_GenerationQueue!U$5:U$550,Grid_GenerationQueue!$AM$5:$AM$550,$B60,Grid_GenerationQueue!$AN$5:$AN$550,$C60,Grid_GenerationQueue!$AW$5:$AW$550,"&lt;&gt;"&amp;$Y$3,Grid_GenerationQueue!$AU$5:$AU$550,$AK$3)</f>
        <v>0</v>
      </c>
      <c r="AL60">
        <f>Z60+SUMIFS(Grid_GenerationQueue!V$5:V$550,Grid_GenerationQueue!$AJ$5:$AJ$550,$B60,Grid_GenerationQueue!$AK$5:$AK$550,$C60,Grid_GenerationQueue!$AW$5:$AW$550,"&lt;&gt;"&amp;$Y$3,Grid_GenerationQueue!$AU$5:$AU$550,$AK$3)+SUMIFS(Grid_GenerationQueue!V$5:V$550,Grid_GenerationQueue!$AM$5:$AM$550,$B60,Grid_GenerationQueue!$AN$5:$AN$550,$C60,Grid_GenerationQueue!$AW$5:$AW$550,"&lt;&gt;"&amp;$Y$3,Grid_GenerationQueue!$AU$5:$AU$550,$AK$3)</f>
        <v>0</v>
      </c>
      <c r="AM60">
        <f>AA60+SUMIFS(Grid_GenerationQueue!W$5:W$550,Grid_GenerationQueue!$AJ$5:$AJ$550,$B60,Grid_GenerationQueue!$AK$5:$AK$550,$C60,Grid_GenerationQueue!$AW$5:$AW$550,"&lt;&gt;"&amp;$Y$3,Grid_GenerationQueue!$AU$5:$AU$550,$AK$3)+SUMIFS(Grid_GenerationQueue!W$5:W$550,Grid_GenerationQueue!$AM$5:$AM$550,$B60,Grid_GenerationQueue!$AN$5:$AN$550,$C60,Grid_GenerationQueue!$AW$5:$AW$550,"&lt;&gt;"&amp;$Y$3,Grid_GenerationQueue!$AU$5:$AU$550,$AK$3)</f>
        <v>0</v>
      </c>
      <c r="AN60">
        <f>AB60+SUMIFS(Grid_GenerationQueue!X$5:X$550,Grid_GenerationQueue!$AJ$5:$AJ$550,$B60,Grid_GenerationQueue!$AK$5:$AK$550,$C60,Grid_GenerationQueue!$AW$5:$AW$550,"&lt;&gt;"&amp;$Y$3,Grid_GenerationQueue!$AU$5:$AU$550,$AK$3)+SUMIFS(Grid_GenerationQueue!X$5:X$550,Grid_GenerationQueue!$AM$5:$AM$550,$B60,Grid_GenerationQueue!$AN$5:$AN$550,$C60,Grid_GenerationQueue!$AW$5:$AW$550,"&lt;&gt;"&amp;$Y$3,Grid_GenerationQueue!$AU$5:$AU$550,$AK$3)</f>
        <v>0</v>
      </c>
      <c r="AO60">
        <f>AC60+SUMIFS(Grid_GenerationQueue!Y$5:Y$550,Grid_GenerationQueue!$AJ$5:$AJ$550,$B60,Grid_GenerationQueue!$AK$5:$AK$550,$C60,Grid_GenerationQueue!$AW$5:$AW$550,"&lt;&gt;"&amp;$Y$3,Grid_GenerationQueue!$AU$5:$AU$550,$AK$3)+SUMIFS(Grid_GenerationQueue!Y$5:Y$550,Grid_GenerationQueue!$AM$5:$AM$550,$B60,Grid_GenerationQueue!$AN$5:$AN$550,$C60,Grid_GenerationQueue!$AW$5:$AW$550,"&lt;&gt;"&amp;$Y$3,Grid_GenerationQueue!$AU$5:$AU$550,$AK$3)</f>
        <v>0</v>
      </c>
      <c r="AP60">
        <f>AD60+SUMIFS(Grid_GenerationQueue!Z$5:Z$550,Grid_GenerationQueue!$AJ$5:$AJ$550,$B60,Grid_GenerationQueue!$AK$5:$AK$550,$C60,Grid_GenerationQueue!$AW$5:$AW$550,"&lt;&gt;"&amp;$Y$3,Grid_GenerationQueue!$AU$5:$AU$550,$AK$3)+SUMIFS(Grid_GenerationQueue!Z$5:Z$550,Grid_GenerationQueue!$AM$5:$AM$550,$B60,Grid_GenerationQueue!$AN$5:$AN$550,$C60,Grid_GenerationQueue!$AW$5:$AW$550,"&lt;&gt;"&amp;$Y$3,Grid_GenerationQueue!$AU$5:$AU$550,$AK$3)</f>
        <v>0</v>
      </c>
      <c r="AQ60">
        <f>AE60+SUMIFS(Grid_GenerationQueue!AA$5:AA$550,Grid_GenerationQueue!$AJ$5:$AJ$550,$B60,Grid_GenerationQueue!$AK$5:$AK$550,$C60,Grid_GenerationQueue!$AW$5:$AW$550,"&lt;&gt;"&amp;$Y$3,Grid_GenerationQueue!$AU$5:$AU$550,$AK$3)+SUMIFS(Grid_GenerationQueue!AA$5:AA$550,Grid_GenerationQueue!$AM$5:$AM$550,$B60,Grid_GenerationQueue!$AN$5:$AN$550,$C60,Grid_GenerationQueue!$AW$5:$AW$550,"&lt;&gt;"&amp;$Y$3,Grid_GenerationQueue!$AU$5:$AU$550,$AK$3)</f>
        <v>0</v>
      </c>
      <c r="AR60">
        <f>AF60+SUMIFS(Grid_GenerationQueue!AB$5:AB$550,Grid_GenerationQueue!$AJ$5:$AJ$550,$B60,Grid_GenerationQueue!$AK$5:$AK$550,$C60,Grid_GenerationQueue!$AW$5:$AW$550,"&lt;&gt;"&amp;$Y$3,Grid_GenerationQueue!$AU$5:$AU$550,$AK$3)+SUMIFS(Grid_GenerationQueue!AB$5:AB$550,Grid_GenerationQueue!$AM$5:$AM$550,$B60,Grid_GenerationQueue!$AN$5:$AN$550,$C60,Grid_GenerationQueue!$AW$5:$AW$550,"&lt;&gt;"&amp;$Y$3,Grid_GenerationQueue!$AU$5:$AU$550,$AK$3)</f>
        <v>0</v>
      </c>
      <c r="AS60">
        <f>AG60+SUMIFS(Grid_GenerationQueue!AC$5:AC$550,Grid_GenerationQueue!$AJ$5:$AJ$550,$B60,Grid_GenerationQueue!$AK$5:$AK$550,$C60,Grid_GenerationQueue!$AW$5:$AW$550,"&lt;&gt;"&amp;$Y$3,Grid_GenerationQueue!$AU$5:$AU$550,$AK$3)+SUMIFS(Grid_GenerationQueue!AC$5:AC$550,Grid_GenerationQueue!$AM$5:$AM$550,$B60,Grid_GenerationQueue!$AN$5:$AN$550,$C60,Grid_GenerationQueue!$AW$5:$AW$550,"&lt;&gt;"&amp;$Y$3,Grid_GenerationQueue!$AU$5:$AU$550,$AK$3)</f>
        <v>0</v>
      </c>
      <c r="AT60">
        <f>AH60+SUMIFS(Grid_GenerationQueue!AD$5:AD$550,Grid_GenerationQueue!$AJ$5:$AJ$550,$B60,Grid_GenerationQueue!$AK$5:$AK$550,$C60,Grid_GenerationQueue!$AW$5:$AW$550,"&lt;&gt;"&amp;$Y$3,Grid_GenerationQueue!$AU$5:$AU$550,$AK$3)+SUMIFS(Grid_GenerationQueue!AD$5:AD$550,Grid_GenerationQueue!$AM$5:$AM$550,$B60,Grid_GenerationQueue!$AN$5:$AN$550,$C60,Grid_GenerationQueue!$AW$5:$AW$550,"&lt;&gt;"&amp;$Y$3,Grid_GenerationQueue!$AU$5:$AU$550,$AK$3)</f>
        <v>0</v>
      </c>
      <c r="AV60">
        <v>0</v>
      </c>
      <c r="AW60">
        <v>0</v>
      </c>
      <c r="AX60">
        <v>0</v>
      </c>
      <c r="AY60">
        <v>0</v>
      </c>
      <c r="AZ60">
        <v>0</v>
      </c>
      <c r="BB60">
        <f t="shared" si="33"/>
        <v>0</v>
      </c>
      <c r="BC60">
        <f t="shared" si="34"/>
        <v>0</v>
      </c>
      <c r="BD60">
        <f t="shared" si="35"/>
        <v>0</v>
      </c>
      <c r="BE60">
        <f t="shared" si="36"/>
        <v>0</v>
      </c>
      <c r="BF60">
        <f t="shared" si="37"/>
        <v>0</v>
      </c>
      <c r="BG60">
        <f t="shared" si="38"/>
        <v>0</v>
      </c>
      <c r="BH60">
        <f t="shared" si="39"/>
        <v>0</v>
      </c>
      <c r="BI60">
        <f t="shared" si="40"/>
        <v>0</v>
      </c>
      <c r="BJ60">
        <f t="shared" si="41"/>
        <v>0</v>
      </c>
      <c r="BK60">
        <f t="shared" si="42"/>
        <v>0</v>
      </c>
      <c r="BL60">
        <f t="shared" si="43"/>
        <v>0</v>
      </c>
      <c r="BN60">
        <f t="shared" si="44"/>
        <v>0</v>
      </c>
      <c r="BO60">
        <f t="shared" si="45"/>
        <v>0</v>
      </c>
      <c r="BP60">
        <f t="shared" si="46"/>
        <v>0</v>
      </c>
      <c r="BQ60">
        <f t="shared" si="47"/>
        <v>0</v>
      </c>
      <c r="BR60">
        <f t="shared" si="48"/>
        <v>0</v>
      </c>
      <c r="BS60">
        <f t="shared" si="49"/>
        <v>0</v>
      </c>
      <c r="BT60">
        <f t="shared" si="50"/>
        <v>0</v>
      </c>
      <c r="BU60">
        <f t="shared" si="51"/>
        <v>0</v>
      </c>
      <c r="BV60">
        <f t="shared" si="52"/>
        <v>0</v>
      </c>
      <c r="BW60">
        <f t="shared" si="53"/>
        <v>0</v>
      </c>
      <c r="BX60">
        <f t="shared" si="54"/>
        <v>0</v>
      </c>
      <c r="BZ60">
        <f t="shared" si="55"/>
        <v>0</v>
      </c>
      <c r="CA60">
        <f t="shared" si="56"/>
        <v>0</v>
      </c>
      <c r="CB60">
        <f t="shared" si="57"/>
        <v>0</v>
      </c>
      <c r="CC60">
        <f t="shared" si="58"/>
        <v>0</v>
      </c>
      <c r="CD60">
        <f t="shared" si="59"/>
        <v>0</v>
      </c>
      <c r="CE60">
        <f t="shared" si="60"/>
        <v>0</v>
      </c>
      <c r="CF60">
        <f t="shared" si="61"/>
        <v>0</v>
      </c>
      <c r="CG60">
        <f t="shared" si="62"/>
        <v>0</v>
      </c>
      <c r="CH60">
        <f t="shared" si="63"/>
        <v>0</v>
      </c>
      <c r="CI60">
        <f t="shared" si="64"/>
        <v>0</v>
      </c>
      <c r="CJ60">
        <f t="shared" si="65"/>
        <v>0</v>
      </c>
    </row>
    <row r="61" spans="1:88" x14ac:dyDescent="0.35">
      <c r="A61" t="str">
        <f>Substation_Info!A61</f>
        <v>SCE Eastern Study Area</v>
      </c>
      <c r="B61" t="str">
        <f>Substation_Info!B61</f>
        <v>Delaney</v>
      </c>
      <c r="C61">
        <f>Substation_Info!C61</f>
        <v>500</v>
      </c>
      <c r="D61" t="str" cm="1">
        <f t="array" ref="D61">INDEX(Substation_Info!$AT$5:$BB$322,MATCH(1,($B61=Substation_Info!$B$5:$B$322)*($C61=Substation_Info!$C$5:$C$322),0),MATCH(D$4,Substation_Info!$AT$4:$BB$4,0))</f>
        <v>Arizona_Li_Battery</v>
      </c>
      <c r="E61" t="str" cm="1">
        <f t="array" ref="E61">INDEX(Substation_Info!$AT$5:$BB$322,MATCH(1,($B61=Substation_Info!$B$5:$B$322)*($C61=Substation_Info!$C$5:$C$322),0),MATCH(E$4,Substation_Info!$AT$4:$BB$4,0))</f>
        <v>Arizona_Solar</v>
      </c>
      <c r="F61" cm="1">
        <f t="array" ref="F61">INDEX(Substation_Info!$AT$5:$BB$322,MATCH(1,($B61=Substation_Info!$B$5:$B$322)*($C61=Substation_Info!$C$5:$C$322),0),MATCH(F$4,Substation_Info!$AT$4:$BB$4,0))</f>
        <v>0</v>
      </c>
      <c r="G61" cm="1">
        <f t="array" ref="G61">INDEX(Substation_Info!$AT$5:$BB$322,MATCH(1,($B61=Substation_Info!$B$5:$B$322)*($C61=Substation_Info!$C$5:$C$322),0),MATCH(G$4,Substation_Info!$AT$4:$BB$4,0))</f>
        <v>0</v>
      </c>
      <c r="H61" cm="1">
        <f t="array" ref="H61">INDEX(Substation_Info!$AT$5:$BB$322,MATCH(1,($B61=Substation_Info!$B$5:$B$322)*($C61=Substation_Info!$C$5:$C$322),0),MATCH(H$4,Substation_Info!$AT$4:$BB$4,0))</f>
        <v>0</v>
      </c>
      <c r="I61" cm="1">
        <f t="array" ref="I61">INDEX(Substation_Info!$AT$5:$BB$322,MATCH(1,($B61=Substation_Info!$B$5:$B$322)*($C61=Substation_Info!$C$5:$C$322),0),MATCH(I$4,Substation_Info!$AT$4:$BB$4,0))</f>
        <v>0</v>
      </c>
      <c r="J61" cm="1">
        <f t="array" ref="J61">INDEX(Substation_Info!$AT$5:$BB$322,MATCH(1,($B61=Substation_Info!$B$5:$B$322)*($C61=Substation_Info!$C$5:$C$322),0),MATCH(J$4,Substation_Info!$AT$4:$BB$4,0))</f>
        <v>0</v>
      </c>
      <c r="L61">
        <f>SUMIFS(Grid_GenerationQueue!T$5:T$550,Grid_GenerationQueue!$AJ$5:$AJ$550,$B61,Grid_GenerationQueue!$AK$5:$AK$550,$C61)+SUMIFS(Grid_GenerationQueue!T$5:T$550,Grid_GenerationQueue!$AM$5:$AM$550,$B61,Grid_GenerationQueue!$AN$5:$AN$550,$C61)</f>
        <v>7077.28</v>
      </c>
      <c r="M61">
        <f>SUMIFS(Grid_GenerationQueue!U$5:U$550,Grid_GenerationQueue!$AJ$5:$AJ$550,$B61,Grid_GenerationQueue!$AK$5:$AK$550,$C61)+SUMIFS(Grid_GenerationQueue!U$5:U$550,Grid_GenerationQueue!$AM$5:$AM$550,$B61,Grid_GenerationQueue!$AN$5:$AN$550,$C61)</f>
        <v>0</v>
      </c>
      <c r="N61">
        <f>SUMIFS(Grid_GenerationQueue!V$5:V$550,Grid_GenerationQueue!$AJ$5:$AJ$550,$B61,Grid_GenerationQueue!$AK$5:$AK$550,$C61)+SUMIFS(Grid_GenerationQueue!V$5:V$550,Grid_GenerationQueue!$AM$5:$AM$550,$B61,Grid_GenerationQueue!$AN$5:$AN$550,$C61)</f>
        <v>0</v>
      </c>
      <c r="O61">
        <f>SUMIFS(Grid_GenerationQueue!W$5:W$550,Grid_GenerationQueue!$AJ$5:$AJ$550,$B61,Grid_GenerationQueue!$AK$5:$AK$550,$C61)+SUMIFS(Grid_GenerationQueue!W$5:W$550,Grid_GenerationQueue!$AM$5:$AM$550,$B61,Grid_GenerationQueue!$AN$5:$AN$550,$C61)</f>
        <v>0</v>
      </c>
      <c r="P61">
        <f>SUMIFS(Grid_GenerationQueue!X$5:X$550,Grid_GenerationQueue!$AJ$5:$AJ$550,$B61,Grid_GenerationQueue!$AK$5:$AK$550,$C61)+SUMIFS(Grid_GenerationQueue!X$5:X$550,Grid_GenerationQueue!$AM$5:$AM$550,$B61,Grid_GenerationQueue!$AN$5:$AN$550,$C61)</f>
        <v>0</v>
      </c>
      <c r="Q61">
        <f>SUMIFS(Grid_GenerationQueue!Y$5:Y$550,Grid_GenerationQueue!$AJ$5:$AJ$550,$B61,Grid_GenerationQueue!$AK$5:$AK$550,$C61)+SUMIFS(Grid_GenerationQueue!Y$5:Y$550,Grid_GenerationQueue!$AM$5:$AM$550,$B61,Grid_GenerationQueue!$AN$5:$AN$550,$C61)</f>
        <v>0</v>
      </c>
      <c r="R61">
        <f>SUMIFS(Grid_GenerationQueue!Z$5:Z$550,Grid_GenerationQueue!$AJ$5:$AJ$550,$B61,Grid_GenerationQueue!$AK$5:$AK$550,$C61)+SUMIFS(Grid_GenerationQueue!Z$5:Z$550,Grid_GenerationQueue!$AM$5:$AM$550,$B61,Grid_GenerationQueue!$AN$5:$AN$550,$C61)</f>
        <v>8600</v>
      </c>
      <c r="S61">
        <f>SUMIFS(Grid_GenerationQueue!AA$5:AA$550,Grid_GenerationQueue!$AJ$5:$AJ$550,$B61,Grid_GenerationQueue!$AK$5:$AK$550,$C61)+SUMIFS(Grid_GenerationQueue!AA$5:AA$550,Grid_GenerationQueue!$AM$5:$AM$550,$B61,Grid_GenerationQueue!$AN$5:$AN$550,$C61)</f>
        <v>3700</v>
      </c>
      <c r="T61">
        <f>SUMIFS(Grid_GenerationQueue!AB$5:AB$550,Grid_GenerationQueue!$AJ$5:$AJ$550,$B61,Grid_GenerationQueue!$AK$5:$AK$550,$C61)+SUMIFS(Grid_GenerationQueue!AB$5:AB$550,Grid_GenerationQueue!$AM$5:$AM$550,$B61,Grid_GenerationQueue!$AN$5:$AN$550,$C61)</f>
        <v>4900</v>
      </c>
      <c r="U61">
        <f>SUMIFS(Grid_GenerationQueue!AC$5:AC$550,Grid_GenerationQueue!$AJ$5:$AJ$550,$B61,Grid_GenerationQueue!$AK$5:$AK$550,$C61)+SUMIFS(Grid_GenerationQueue!AC$5:AC$550,Grid_GenerationQueue!$AM$5:$AM$550,$B61,Grid_GenerationQueue!$AN$5:$AN$550,$C61)</f>
        <v>0</v>
      </c>
      <c r="V61">
        <f>SUMIFS(Grid_GenerationQueue!AD$5:AD$550,Grid_GenerationQueue!$AJ$5:$AJ$550,$B61,Grid_GenerationQueue!$AK$5:$AK$550,$C61)+SUMIFS(Grid_GenerationQueue!AD$5:AD$550,Grid_GenerationQueue!$AM$5:$AM$550,$B61,Grid_GenerationQueue!$AN$5:$AN$550,$C61)</f>
        <v>0</v>
      </c>
      <c r="X61">
        <f>SUMIFS(Grid_GenerationQueue!T$5:T$550,Grid_GenerationQueue!$AJ$5:$AJ$550,$B61,Grid_GenerationQueue!$AK$5:$AK$550,$C61,Grid_GenerationQueue!$AW$5:$AW$550,$Y$3)+SUMIFS(Grid_GenerationQueue!T$5:T$550,Grid_GenerationQueue!$AM$5:$AM$550,$B61,Grid_GenerationQueue!$AN$5:$AN$550,$C61,Grid_GenerationQueue!$AW$5:$AW$550,$Y$3)</f>
        <v>1920</v>
      </c>
      <c r="Y61">
        <f>SUMIFS(Grid_GenerationQueue!U$5:U$550,Grid_GenerationQueue!$AJ$5:$AJ$550,$B61,Grid_GenerationQueue!$AK$5:$AK$550,$C61,Grid_GenerationQueue!$AW$5:$AW$550,$Y$3)+SUMIFS(Grid_GenerationQueue!U$5:U$550,Grid_GenerationQueue!$AM$5:$AM$550,$B61,Grid_GenerationQueue!$AN$5:$AN$550,$C61,Grid_GenerationQueue!$AW$5:$AW$550,$Y$3)</f>
        <v>0</v>
      </c>
      <c r="Z61">
        <f>SUMIFS(Grid_GenerationQueue!V$5:V$550,Grid_GenerationQueue!$AJ$5:$AJ$550,$B61,Grid_GenerationQueue!$AK$5:$AK$550,$C61,Grid_GenerationQueue!$AW$5:$AW$550,$Y$3)+SUMIFS(Grid_GenerationQueue!V$5:V$550,Grid_GenerationQueue!$AM$5:$AM$550,$B61,Grid_GenerationQueue!$AN$5:$AN$550,$C61,Grid_GenerationQueue!$AW$5:$AW$550,$Y$3)</f>
        <v>0</v>
      </c>
      <c r="AA61">
        <f>SUMIFS(Grid_GenerationQueue!W$5:W$550,Grid_GenerationQueue!$AJ$5:$AJ$550,$B61,Grid_GenerationQueue!$AK$5:$AK$550,$C61,Grid_GenerationQueue!$AW$5:$AW$550,$Y$3)+SUMIFS(Grid_GenerationQueue!W$5:W$550,Grid_GenerationQueue!$AM$5:$AM$550,$B61,Grid_GenerationQueue!$AN$5:$AN$550,$C61,Grid_GenerationQueue!$AW$5:$AW$550,$Y$3)</f>
        <v>0</v>
      </c>
      <c r="AB61">
        <f>SUMIFS(Grid_GenerationQueue!X$5:X$550,Grid_GenerationQueue!$AJ$5:$AJ$550,$B61,Grid_GenerationQueue!$AK$5:$AK$550,$C61,Grid_GenerationQueue!$AW$5:$AW$550,$Y$3)+SUMIFS(Grid_GenerationQueue!X$5:X$550,Grid_GenerationQueue!$AM$5:$AM$550,$B61,Grid_GenerationQueue!$AN$5:$AN$550,$C61,Grid_GenerationQueue!$AW$5:$AW$550,$Y$3)</f>
        <v>0</v>
      </c>
      <c r="AC61">
        <f>SUMIFS(Grid_GenerationQueue!Y$5:Y$550,Grid_GenerationQueue!$AJ$5:$AJ$550,$B61,Grid_GenerationQueue!$AK$5:$AK$550,$C61,Grid_GenerationQueue!$AW$5:$AW$550,$Y$3)+SUMIFS(Grid_GenerationQueue!Y$5:Y$550,Grid_GenerationQueue!$AM$5:$AM$550,$B61,Grid_GenerationQueue!$AN$5:$AN$550,$C61,Grid_GenerationQueue!$AW$5:$AW$550,$Y$3)</f>
        <v>0</v>
      </c>
      <c r="AD61">
        <f>SUMIFS(Grid_GenerationQueue!Z$5:Z$550,Grid_GenerationQueue!$AJ$5:$AJ$550,$B61,Grid_GenerationQueue!$AK$5:$AK$550,$C61,Grid_GenerationQueue!$AW$5:$AW$550,$Y$3)+SUMIFS(Grid_GenerationQueue!Z$5:Z$550,Grid_GenerationQueue!$AM$5:$AM$550,$B61,Grid_GenerationQueue!$AN$5:$AN$550,$C61,Grid_GenerationQueue!$AW$5:$AW$550,$Y$3)</f>
        <v>3200</v>
      </c>
      <c r="AE61">
        <f>SUMIFS(Grid_GenerationQueue!AA$5:AA$550,Grid_GenerationQueue!$AJ$5:$AJ$550,$B61,Grid_GenerationQueue!$AK$5:$AK$550,$C61,Grid_GenerationQueue!$AW$5:$AW$550,$Y$3)+SUMIFS(Grid_GenerationQueue!AA$5:AA$550,Grid_GenerationQueue!$AM$5:$AM$550,$B61,Grid_GenerationQueue!$AN$5:$AN$550,$C61,Grid_GenerationQueue!$AW$5:$AW$550,$Y$3)</f>
        <v>3200</v>
      </c>
      <c r="AF61">
        <f>SUMIFS(Grid_GenerationQueue!AB$5:AB$550,Grid_GenerationQueue!$AJ$5:$AJ$550,$B61,Grid_GenerationQueue!$AK$5:$AK$550,$C61,Grid_GenerationQueue!$AW$5:$AW$550,$Y$3)+SUMIFS(Grid_GenerationQueue!AB$5:AB$550,Grid_GenerationQueue!$AM$5:$AM$550,$B61,Grid_GenerationQueue!$AN$5:$AN$550,$C61,Grid_GenerationQueue!$AW$5:$AW$550,$Y$3)</f>
        <v>0</v>
      </c>
      <c r="AG61">
        <f>SUMIFS(Grid_GenerationQueue!AC$5:AC$550,Grid_GenerationQueue!$AJ$5:$AJ$550,$B61,Grid_GenerationQueue!$AK$5:$AK$550,$C61,Grid_GenerationQueue!$AW$5:$AW$550,$Y$3)+SUMIFS(Grid_GenerationQueue!AC$5:AC$550,Grid_GenerationQueue!$AM$5:$AM$550,$B61,Grid_GenerationQueue!$AN$5:$AN$550,$C61,Grid_GenerationQueue!$AW$5:$AW$550,$Y$3)</f>
        <v>0</v>
      </c>
      <c r="AH61">
        <f>SUMIFS(Grid_GenerationQueue!AD$5:AD$550,Grid_GenerationQueue!$AJ$5:$AJ$550,$B61,Grid_GenerationQueue!$AK$5:$AK$550,$C61,Grid_GenerationQueue!$AW$5:$AW$550,$Y$3)+SUMIFS(Grid_GenerationQueue!AD$5:AD$550,Grid_GenerationQueue!$AM$5:$AM$550,$B61,Grid_GenerationQueue!$AN$5:$AN$550,$C61,Grid_GenerationQueue!$AW$5:$AW$550,$Y$3)</f>
        <v>0</v>
      </c>
      <c r="AJ61">
        <f>X61+SUMIFS(Grid_GenerationQueue!T$5:T$550,Grid_GenerationQueue!$AJ$5:$AJ$550,$B61,Grid_GenerationQueue!$AK$5:$AK$550,$C61,Grid_GenerationQueue!$AW$5:$AW$550,"&lt;&gt;"&amp;$Y$3,Grid_GenerationQueue!$AU$5:$AU$550,$AK$3)+SUMIFS(Grid_GenerationQueue!T$5:T$550,Grid_GenerationQueue!$AM$5:$AM$550,$B61,Grid_GenerationQueue!$AN$5:$AN$550,$C61,Grid_GenerationQueue!$AW$5:$AW$550,"&lt;&gt;"&amp;$Y$3,Grid_GenerationQueue!$AU$5:$AU$550,$AK$3)</f>
        <v>2477.2799999999997</v>
      </c>
      <c r="AK61">
        <f>Y61+SUMIFS(Grid_GenerationQueue!U$5:U$550,Grid_GenerationQueue!$AJ$5:$AJ$550,$B61,Grid_GenerationQueue!$AK$5:$AK$550,$C61,Grid_GenerationQueue!$AW$5:$AW$550,"&lt;&gt;"&amp;$Y$3,Grid_GenerationQueue!$AU$5:$AU$550,$AK$3)+SUMIFS(Grid_GenerationQueue!U$5:U$550,Grid_GenerationQueue!$AM$5:$AM$550,$B61,Grid_GenerationQueue!$AN$5:$AN$550,$C61,Grid_GenerationQueue!$AW$5:$AW$550,"&lt;&gt;"&amp;$Y$3,Grid_GenerationQueue!$AU$5:$AU$550,$AK$3)</f>
        <v>0</v>
      </c>
      <c r="AL61">
        <f>Z61+SUMIFS(Grid_GenerationQueue!V$5:V$550,Grid_GenerationQueue!$AJ$5:$AJ$550,$B61,Grid_GenerationQueue!$AK$5:$AK$550,$C61,Grid_GenerationQueue!$AW$5:$AW$550,"&lt;&gt;"&amp;$Y$3,Grid_GenerationQueue!$AU$5:$AU$550,$AK$3)+SUMIFS(Grid_GenerationQueue!V$5:V$550,Grid_GenerationQueue!$AM$5:$AM$550,$B61,Grid_GenerationQueue!$AN$5:$AN$550,$C61,Grid_GenerationQueue!$AW$5:$AW$550,"&lt;&gt;"&amp;$Y$3,Grid_GenerationQueue!$AU$5:$AU$550,$AK$3)</f>
        <v>0</v>
      </c>
      <c r="AM61">
        <f>AA61+SUMIFS(Grid_GenerationQueue!W$5:W$550,Grid_GenerationQueue!$AJ$5:$AJ$550,$B61,Grid_GenerationQueue!$AK$5:$AK$550,$C61,Grid_GenerationQueue!$AW$5:$AW$550,"&lt;&gt;"&amp;$Y$3,Grid_GenerationQueue!$AU$5:$AU$550,$AK$3)+SUMIFS(Grid_GenerationQueue!W$5:W$550,Grid_GenerationQueue!$AM$5:$AM$550,$B61,Grid_GenerationQueue!$AN$5:$AN$550,$C61,Grid_GenerationQueue!$AW$5:$AW$550,"&lt;&gt;"&amp;$Y$3,Grid_GenerationQueue!$AU$5:$AU$550,$AK$3)</f>
        <v>0</v>
      </c>
      <c r="AN61">
        <f>AB61+SUMIFS(Grid_GenerationQueue!X$5:X$550,Grid_GenerationQueue!$AJ$5:$AJ$550,$B61,Grid_GenerationQueue!$AK$5:$AK$550,$C61,Grid_GenerationQueue!$AW$5:$AW$550,"&lt;&gt;"&amp;$Y$3,Grid_GenerationQueue!$AU$5:$AU$550,$AK$3)+SUMIFS(Grid_GenerationQueue!X$5:X$550,Grid_GenerationQueue!$AM$5:$AM$550,$B61,Grid_GenerationQueue!$AN$5:$AN$550,$C61,Grid_GenerationQueue!$AW$5:$AW$550,"&lt;&gt;"&amp;$Y$3,Grid_GenerationQueue!$AU$5:$AU$550,$AK$3)</f>
        <v>0</v>
      </c>
      <c r="AO61">
        <f>AC61+SUMIFS(Grid_GenerationQueue!Y$5:Y$550,Grid_GenerationQueue!$AJ$5:$AJ$550,$B61,Grid_GenerationQueue!$AK$5:$AK$550,$C61,Grid_GenerationQueue!$AW$5:$AW$550,"&lt;&gt;"&amp;$Y$3,Grid_GenerationQueue!$AU$5:$AU$550,$AK$3)+SUMIFS(Grid_GenerationQueue!Y$5:Y$550,Grid_GenerationQueue!$AM$5:$AM$550,$B61,Grid_GenerationQueue!$AN$5:$AN$550,$C61,Grid_GenerationQueue!$AW$5:$AW$550,"&lt;&gt;"&amp;$Y$3,Grid_GenerationQueue!$AU$5:$AU$550,$AK$3)</f>
        <v>0</v>
      </c>
      <c r="AP61">
        <f>AD61+SUMIFS(Grid_GenerationQueue!Z$5:Z$550,Grid_GenerationQueue!$AJ$5:$AJ$550,$B61,Grid_GenerationQueue!$AK$5:$AK$550,$C61,Grid_GenerationQueue!$AW$5:$AW$550,"&lt;&gt;"&amp;$Y$3,Grid_GenerationQueue!$AU$5:$AU$550,$AK$3)+SUMIFS(Grid_GenerationQueue!Z$5:Z$550,Grid_GenerationQueue!$AM$5:$AM$550,$B61,Grid_GenerationQueue!$AN$5:$AN$550,$C61,Grid_GenerationQueue!$AW$5:$AW$550,"&lt;&gt;"&amp;$Y$3,Grid_GenerationQueue!$AU$5:$AU$550,$AK$3)</f>
        <v>4000</v>
      </c>
      <c r="AQ61">
        <f>AE61+SUMIFS(Grid_GenerationQueue!AA$5:AA$550,Grid_GenerationQueue!$AJ$5:$AJ$550,$B61,Grid_GenerationQueue!$AK$5:$AK$550,$C61,Grid_GenerationQueue!$AW$5:$AW$550,"&lt;&gt;"&amp;$Y$3,Grid_GenerationQueue!$AU$5:$AU$550,$AK$3)+SUMIFS(Grid_GenerationQueue!AA$5:AA$550,Grid_GenerationQueue!$AM$5:$AM$550,$B61,Grid_GenerationQueue!$AN$5:$AN$550,$C61,Grid_GenerationQueue!$AW$5:$AW$550,"&lt;&gt;"&amp;$Y$3,Grid_GenerationQueue!$AU$5:$AU$550,$AK$3)</f>
        <v>3700</v>
      </c>
      <c r="AR61">
        <f>AF61+SUMIFS(Grid_GenerationQueue!AB$5:AB$550,Grid_GenerationQueue!$AJ$5:$AJ$550,$B61,Grid_GenerationQueue!$AK$5:$AK$550,$C61,Grid_GenerationQueue!$AW$5:$AW$550,"&lt;&gt;"&amp;$Y$3,Grid_GenerationQueue!$AU$5:$AU$550,$AK$3)+SUMIFS(Grid_GenerationQueue!AB$5:AB$550,Grid_GenerationQueue!$AM$5:$AM$550,$B61,Grid_GenerationQueue!$AN$5:$AN$550,$C61,Grid_GenerationQueue!$AW$5:$AW$550,"&lt;&gt;"&amp;$Y$3,Grid_GenerationQueue!$AU$5:$AU$550,$AK$3)</f>
        <v>300</v>
      </c>
      <c r="AS61">
        <f>AG61+SUMIFS(Grid_GenerationQueue!AC$5:AC$550,Grid_GenerationQueue!$AJ$5:$AJ$550,$B61,Grid_GenerationQueue!$AK$5:$AK$550,$C61,Grid_GenerationQueue!$AW$5:$AW$550,"&lt;&gt;"&amp;$Y$3,Grid_GenerationQueue!$AU$5:$AU$550,$AK$3)+SUMIFS(Grid_GenerationQueue!AC$5:AC$550,Grid_GenerationQueue!$AM$5:$AM$550,$B61,Grid_GenerationQueue!$AN$5:$AN$550,$C61,Grid_GenerationQueue!$AW$5:$AW$550,"&lt;&gt;"&amp;$Y$3,Grid_GenerationQueue!$AU$5:$AU$550,$AK$3)</f>
        <v>0</v>
      </c>
      <c r="AT61">
        <f>AH61+SUMIFS(Grid_GenerationQueue!AD$5:AD$550,Grid_GenerationQueue!$AJ$5:$AJ$550,$B61,Grid_GenerationQueue!$AK$5:$AK$550,$C61,Grid_GenerationQueue!$AW$5:$AW$550,"&lt;&gt;"&amp;$Y$3,Grid_GenerationQueue!$AU$5:$AU$550,$AK$3)+SUMIFS(Grid_GenerationQueue!AD$5:AD$550,Grid_GenerationQueue!$AM$5:$AM$550,$B61,Grid_GenerationQueue!$AN$5:$AN$550,$C61,Grid_GenerationQueue!$AW$5:$AW$550,"&lt;&gt;"&amp;$Y$3,Grid_GenerationQueue!$AU$5:$AU$550,$AK$3)</f>
        <v>0</v>
      </c>
      <c r="AV61">
        <v>0</v>
      </c>
      <c r="AW61">
        <v>0</v>
      </c>
      <c r="AX61">
        <v>0</v>
      </c>
      <c r="AY61">
        <v>0</v>
      </c>
      <c r="AZ61">
        <v>0</v>
      </c>
      <c r="BB61">
        <f t="shared" si="33"/>
        <v>7077.28</v>
      </c>
      <c r="BC61">
        <f t="shared" si="34"/>
        <v>0</v>
      </c>
      <c r="BD61">
        <f t="shared" si="35"/>
        <v>0</v>
      </c>
      <c r="BE61">
        <f t="shared" si="36"/>
        <v>0</v>
      </c>
      <c r="BF61">
        <f t="shared" si="37"/>
        <v>0</v>
      </c>
      <c r="BG61">
        <f t="shared" si="38"/>
        <v>0</v>
      </c>
      <c r="BH61">
        <f t="shared" si="39"/>
        <v>8600</v>
      </c>
      <c r="BI61">
        <f t="shared" si="40"/>
        <v>3700</v>
      </c>
      <c r="BJ61">
        <f t="shared" si="41"/>
        <v>4900</v>
      </c>
      <c r="BK61">
        <f t="shared" si="42"/>
        <v>0</v>
      </c>
      <c r="BL61">
        <f t="shared" si="43"/>
        <v>0</v>
      </c>
      <c r="BN61">
        <f t="shared" si="44"/>
        <v>1920</v>
      </c>
      <c r="BO61">
        <f t="shared" si="45"/>
        <v>0</v>
      </c>
      <c r="BP61">
        <f t="shared" si="46"/>
        <v>0</v>
      </c>
      <c r="BQ61">
        <f t="shared" si="47"/>
        <v>0</v>
      </c>
      <c r="BR61">
        <f t="shared" si="48"/>
        <v>0</v>
      </c>
      <c r="BS61">
        <f t="shared" si="49"/>
        <v>0</v>
      </c>
      <c r="BT61">
        <f t="shared" si="50"/>
        <v>3200</v>
      </c>
      <c r="BU61">
        <f t="shared" si="51"/>
        <v>3200</v>
      </c>
      <c r="BV61">
        <f t="shared" si="52"/>
        <v>0</v>
      </c>
      <c r="BW61">
        <f t="shared" si="53"/>
        <v>0</v>
      </c>
      <c r="BX61">
        <f t="shared" si="54"/>
        <v>0</v>
      </c>
      <c r="BZ61">
        <f t="shared" si="55"/>
        <v>2477.2799999999997</v>
      </c>
      <c r="CA61">
        <f t="shared" si="56"/>
        <v>0</v>
      </c>
      <c r="CB61">
        <f t="shared" si="57"/>
        <v>0</v>
      </c>
      <c r="CC61">
        <f t="shared" si="58"/>
        <v>0</v>
      </c>
      <c r="CD61">
        <f t="shared" si="59"/>
        <v>0</v>
      </c>
      <c r="CE61">
        <f t="shared" si="60"/>
        <v>0</v>
      </c>
      <c r="CF61">
        <f t="shared" si="61"/>
        <v>4000</v>
      </c>
      <c r="CG61">
        <f t="shared" si="62"/>
        <v>3700</v>
      </c>
      <c r="CH61">
        <f t="shared" si="63"/>
        <v>300</v>
      </c>
      <c r="CI61">
        <f t="shared" si="64"/>
        <v>0</v>
      </c>
      <c r="CJ61">
        <f t="shared" si="65"/>
        <v>0</v>
      </c>
    </row>
    <row r="62" spans="1:88" x14ac:dyDescent="0.35">
      <c r="A62" t="str">
        <f>Substation_Info!A62</f>
        <v xml:space="preserve">PG&amp;E North of Greater Bay Study Area </v>
      </c>
      <c r="B62" t="str">
        <f>Substation_Info!B62</f>
        <v>Delevan</v>
      </c>
      <c r="C62">
        <f>Substation_Info!C62</f>
        <v>230</v>
      </c>
      <c r="D62" t="str" cm="1">
        <f t="array" ref="D62">INDEX(Substation_Info!$AT$5:$BB$322,MATCH(1,($B62=Substation_Info!$B$5:$B$322)*($C62=Substation_Info!$C$5:$C$322),0),MATCH(D$4,Substation_Info!$AT$4:$BB$4,0))</f>
        <v>Northern_California_Li_Battery</v>
      </c>
      <c r="E62" t="str" cm="1">
        <f t="array" ref="E62">INDEX(Substation_Info!$AT$5:$BB$322,MATCH(1,($B62=Substation_Info!$B$5:$B$322)*($C62=Substation_Info!$C$5:$C$322),0),MATCH(E$4,Substation_Info!$AT$4:$BB$4,0))</f>
        <v>Northern_California_Solar</v>
      </c>
      <c r="F62" cm="1">
        <f t="array" ref="F62">INDEX(Substation_Info!$AT$5:$BB$322,MATCH(1,($B62=Substation_Info!$B$5:$B$322)*($C62=Substation_Info!$C$5:$C$322),0),MATCH(F$4,Substation_Info!$AT$4:$BB$4,0))</f>
        <v>0</v>
      </c>
      <c r="G62" t="str" cm="1">
        <f t="array" ref="G62">INDEX(Substation_Info!$AT$5:$BB$322,MATCH(1,($B62=Substation_Info!$B$5:$B$322)*($C62=Substation_Info!$C$5:$C$322),0),MATCH(G$4,Substation_Info!$AT$4:$BB$4,0))</f>
        <v>Northern_California_Wind</v>
      </c>
      <c r="H62" cm="1">
        <f t="array" ref="H62">INDEX(Substation_Info!$AT$5:$BB$322,MATCH(1,($B62=Substation_Info!$B$5:$B$322)*($C62=Substation_Info!$C$5:$C$322),0),MATCH(H$4,Substation_Info!$AT$4:$BB$4,0))</f>
        <v>0</v>
      </c>
      <c r="I62" cm="1">
        <f t="array" ref="I62">INDEX(Substation_Info!$AT$5:$BB$322,MATCH(1,($B62=Substation_Info!$B$5:$B$322)*($C62=Substation_Info!$C$5:$C$322),0),MATCH(I$4,Substation_Info!$AT$4:$BB$4,0))</f>
        <v>0</v>
      </c>
      <c r="J62" cm="1">
        <f t="array" ref="J62">INDEX(Substation_Info!$AT$5:$BB$322,MATCH(1,($B62=Substation_Info!$B$5:$B$322)*($C62=Substation_Info!$C$5:$C$322),0),MATCH(J$4,Substation_Info!$AT$4:$BB$4,0))</f>
        <v>0</v>
      </c>
      <c r="L62">
        <f>SUMIFS(Grid_GenerationQueue!T$5:T$550,Grid_GenerationQueue!$AJ$5:$AJ$550,$B62,Grid_GenerationQueue!$AK$5:$AK$550,$C62)+SUMIFS(Grid_GenerationQueue!T$5:T$550,Grid_GenerationQueue!$AM$5:$AM$550,$B62,Grid_GenerationQueue!$AN$5:$AN$550,$C62)</f>
        <v>650</v>
      </c>
      <c r="M62">
        <f>SUMIFS(Grid_GenerationQueue!U$5:U$550,Grid_GenerationQueue!$AJ$5:$AJ$550,$B62,Grid_GenerationQueue!$AK$5:$AK$550,$C62)+SUMIFS(Grid_GenerationQueue!U$5:U$550,Grid_GenerationQueue!$AM$5:$AM$550,$B62,Grid_GenerationQueue!$AN$5:$AN$550,$C62)</f>
        <v>0</v>
      </c>
      <c r="N62">
        <f>SUMIFS(Grid_GenerationQueue!V$5:V$550,Grid_GenerationQueue!$AJ$5:$AJ$550,$B62,Grid_GenerationQueue!$AK$5:$AK$550,$C62)+SUMIFS(Grid_GenerationQueue!V$5:V$550,Grid_GenerationQueue!$AM$5:$AM$550,$B62,Grid_GenerationQueue!$AN$5:$AN$550,$C62)</f>
        <v>0</v>
      </c>
      <c r="O62">
        <f>SUMIFS(Grid_GenerationQueue!W$5:W$550,Grid_GenerationQueue!$AJ$5:$AJ$550,$B62,Grid_GenerationQueue!$AK$5:$AK$550,$C62)+SUMIFS(Grid_GenerationQueue!W$5:W$550,Grid_GenerationQueue!$AM$5:$AM$550,$B62,Grid_GenerationQueue!$AN$5:$AN$550,$C62)</f>
        <v>0</v>
      </c>
      <c r="P62">
        <f>SUMIFS(Grid_GenerationQueue!X$5:X$550,Grid_GenerationQueue!$AJ$5:$AJ$550,$B62,Grid_GenerationQueue!$AK$5:$AK$550,$C62)+SUMIFS(Grid_GenerationQueue!X$5:X$550,Grid_GenerationQueue!$AM$5:$AM$550,$B62,Grid_GenerationQueue!$AN$5:$AN$550,$C62)</f>
        <v>0</v>
      </c>
      <c r="Q62">
        <f>SUMIFS(Grid_GenerationQueue!Y$5:Y$550,Grid_GenerationQueue!$AJ$5:$AJ$550,$B62,Grid_GenerationQueue!$AK$5:$AK$550,$C62)+SUMIFS(Grid_GenerationQueue!Y$5:Y$550,Grid_GenerationQueue!$AM$5:$AM$550,$B62,Grid_GenerationQueue!$AN$5:$AN$550,$C62)</f>
        <v>0</v>
      </c>
      <c r="R62">
        <f>SUMIFS(Grid_GenerationQueue!Z$5:Z$550,Grid_GenerationQueue!$AJ$5:$AJ$550,$B62,Grid_GenerationQueue!$AK$5:$AK$550,$C62)+SUMIFS(Grid_GenerationQueue!Z$5:Z$550,Grid_GenerationQueue!$AM$5:$AM$550,$B62,Grid_GenerationQueue!$AN$5:$AN$550,$C62)</f>
        <v>650</v>
      </c>
      <c r="S62">
        <f>SUMIFS(Grid_GenerationQueue!AA$5:AA$550,Grid_GenerationQueue!$AJ$5:$AJ$550,$B62,Grid_GenerationQueue!$AK$5:$AK$550,$C62)+SUMIFS(Grid_GenerationQueue!AA$5:AA$550,Grid_GenerationQueue!$AM$5:$AM$550,$B62,Grid_GenerationQueue!$AN$5:$AN$550,$C62)</f>
        <v>0</v>
      </c>
      <c r="T62">
        <f>SUMIFS(Grid_GenerationQueue!AB$5:AB$550,Grid_GenerationQueue!$AJ$5:$AJ$550,$B62,Grid_GenerationQueue!$AK$5:$AK$550,$C62)+SUMIFS(Grid_GenerationQueue!AB$5:AB$550,Grid_GenerationQueue!$AM$5:$AM$550,$B62,Grid_GenerationQueue!$AN$5:$AN$550,$C62)</f>
        <v>650</v>
      </c>
      <c r="U62">
        <f>SUMIFS(Grid_GenerationQueue!AC$5:AC$550,Grid_GenerationQueue!$AJ$5:$AJ$550,$B62,Grid_GenerationQueue!$AK$5:$AK$550,$C62)+SUMIFS(Grid_GenerationQueue!AC$5:AC$550,Grid_GenerationQueue!$AM$5:$AM$550,$B62,Grid_GenerationQueue!$AN$5:$AN$550,$C62)</f>
        <v>0</v>
      </c>
      <c r="V62">
        <f>SUMIFS(Grid_GenerationQueue!AD$5:AD$550,Grid_GenerationQueue!$AJ$5:$AJ$550,$B62,Grid_GenerationQueue!$AK$5:$AK$550,$C62)+SUMIFS(Grid_GenerationQueue!AD$5:AD$550,Grid_GenerationQueue!$AM$5:$AM$550,$B62,Grid_GenerationQueue!$AN$5:$AN$550,$C62)</f>
        <v>0</v>
      </c>
      <c r="X62">
        <f>SUMIFS(Grid_GenerationQueue!T$5:T$550,Grid_GenerationQueue!$AJ$5:$AJ$550,$B62,Grid_GenerationQueue!$AK$5:$AK$550,$C62,Grid_GenerationQueue!$AW$5:$AW$550,$Y$3)+SUMIFS(Grid_GenerationQueue!T$5:T$550,Grid_GenerationQueue!$AM$5:$AM$550,$B62,Grid_GenerationQueue!$AN$5:$AN$550,$C62,Grid_GenerationQueue!$AW$5:$AW$550,$Y$3)</f>
        <v>500</v>
      </c>
      <c r="Y62">
        <f>SUMIFS(Grid_GenerationQueue!U$5:U$550,Grid_GenerationQueue!$AJ$5:$AJ$550,$B62,Grid_GenerationQueue!$AK$5:$AK$550,$C62,Grid_GenerationQueue!$AW$5:$AW$550,$Y$3)+SUMIFS(Grid_GenerationQueue!U$5:U$550,Grid_GenerationQueue!$AM$5:$AM$550,$B62,Grid_GenerationQueue!$AN$5:$AN$550,$C62,Grid_GenerationQueue!$AW$5:$AW$550,$Y$3)</f>
        <v>0</v>
      </c>
      <c r="Z62">
        <f>SUMIFS(Grid_GenerationQueue!V$5:V$550,Grid_GenerationQueue!$AJ$5:$AJ$550,$B62,Grid_GenerationQueue!$AK$5:$AK$550,$C62,Grid_GenerationQueue!$AW$5:$AW$550,$Y$3)+SUMIFS(Grid_GenerationQueue!V$5:V$550,Grid_GenerationQueue!$AM$5:$AM$550,$B62,Grid_GenerationQueue!$AN$5:$AN$550,$C62,Grid_GenerationQueue!$AW$5:$AW$550,$Y$3)</f>
        <v>0</v>
      </c>
      <c r="AA62">
        <f>SUMIFS(Grid_GenerationQueue!W$5:W$550,Grid_GenerationQueue!$AJ$5:$AJ$550,$B62,Grid_GenerationQueue!$AK$5:$AK$550,$C62,Grid_GenerationQueue!$AW$5:$AW$550,$Y$3)+SUMIFS(Grid_GenerationQueue!W$5:W$550,Grid_GenerationQueue!$AM$5:$AM$550,$B62,Grid_GenerationQueue!$AN$5:$AN$550,$C62,Grid_GenerationQueue!$AW$5:$AW$550,$Y$3)</f>
        <v>0</v>
      </c>
      <c r="AB62">
        <f>SUMIFS(Grid_GenerationQueue!X$5:X$550,Grid_GenerationQueue!$AJ$5:$AJ$550,$B62,Grid_GenerationQueue!$AK$5:$AK$550,$C62,Grid_GenerationQueue!$AW$5:$AW$550,$Y$3)+SUMIFS(Grid_GenerationQueue!X$5:X$550,Grid_GenerationQueue!$AM$5:$AM$550,$B62,Grid_GenerationQueue!$AN$5:$AN$550,$C62,Grid_GenerationQueue!$AW$5:$AW$550,$Y$3)</f>
        <v>0</v>
      </c>
      <c r="AC62">
        <f>SUMIFS(Grid_GenerationQueue!Y$5:Y$550,Grid_GenerationQueue!$AJ$5:$AJ$550,$B62,Grid_GenerationQueue!$AK$5:$AK$550,$C62,Grid_GenerationQueue!$AW$5:$AW$550,$Y$3)+SUMIFS(Grid_GenerationQueue!Y$5:Y$550,Grid_GenerationQueue!$AM$5:$AM$550,$B62,Grid_GenerationQueue!$AN$5:$AN$550,$C62,Grid_GenerationQueue!$AW$5:$AW$550,$Y$3)</f>
        <v>0</v>
      </c>
      <c r="AD62">
        <f>SUMIFS(Grid_GenerationQueue!Z$5:Z$550,Grid_GenerationQueue!$AJ$5:$AJ$550,$B62,Grid_GenerationQueue!$AK$5:$AK$550,$C62,Grid_GenerationQueue!$AW$5:$AW$550,$Y$3)+SUMIFS(Grid_GenerationQueue!Z$5:Z$550,Grid_GenerationQueue!$AM$5:$AM$550,$B62,Grid_GenerationQueue!$AN$5:$AN$550,$C62,Grid_GenerationQueue!$AW$5:$AW$550,$Y$3)</f>
        <v>500</v>
      </c>
      <c r="AE62">
        <f>SUMIFS(Grid_GenerationQueue!AA$5:AA$550,Grid_GenerationQueue!$AJ$5:$AJ$550,$B62,Grid_GenerationQueue!$AK$5:$AK$550,$C62,Grid_GenerationQueue!$AW$5:$AW$550,$Y$3)+SUMIFS(Grid_GenerationQueue!AA$5:AA$550,Grid_GenerationQueue!$AM$5:$AM$550,$B62,Grid_GenerationQueue!$AN$5:$AN$550,$C62,Grid_GenerationQueue!$AW$5:$AW$550,$Y$3)</f>
        <v>0</v>
      </c>
      <c r="AF62">
        <f>SUMIFS(Grid_GenerationQueue!AB$5:AB$550,Grid_GenerationQueue!$AJ$5:$AJ$550,$B62,Grid_GenerationQueue!$AK$5:$AK$550,$C62,Grid_GenerationQueue!$AW$5:$AW$550,$Y$3)+SUMIFS(Grid_GenerationQueue!AB$5:AB$550,Grid_GenerationQueue!$AM$5:$AM$550,$B62,Grid_GenerationQueue!$AN$5:$AN$550,$C62,Grid_GenerationQueue!$AW$5:$AW$550,$Y$3)</f>
        <v>500</v>
      </c>
      <c r="AG62">
        <f>SUMIFS(Grid_GenerationQueue!AC$5:AC$550,Grid_GenerationQueue!$AJ$5:$AJ$550,$B62,Grid_GenerationQueue!$AK$5:$AK$550,$C62,Grid_GenerationQueue!$AW$5:$AW$550,$Y$3)+SUMIFS(Grid_GenerationQueue!AC$5:AC$550,Grid_GenerationQueue!$AM$5:$AM$550,$B62,Grid_GenerationQueue!$AN$5:$AN$550,$C62,Grid_GenerationQueue!$AW$5:$AW$550,$Y$3)</f>
        <v>0</v>
      </c>
      <c r="AH62">
        <f>SUMIFS(Grid_GenerationQueue!AD$5:AD$550,Grid_GenerationQueue!$AJ$5:$AJ$550,$B62,Grid_GenerationQueue!$AK$5:$AK$550,$C62,Grid_GenerationQueue!$AW$5:$AW$550,$Y$3)+SUMIFS(Grid_GenerationQueue!AD$5:AD$550,Grid_GenerationQueue!$AM$5:$AM$550,$B62,Grid_GenerationQueue!$AN$5:$AN$550,$C62,Grid_GenerationQueue!$AW$5:$AW$550,$Y$3)</f>
        <v>0</v>
      </c>
      <c r="AJ62">
        <f>X62+SUMIFS(Grid_GenerationQueue!T$5:T$550,Grid_GenerationQueue!$AJ$5:$AJ$550,$B62,Grid_GenerationQueue!$AK$5:$AK$550,$C62,Grid_GenerationQueue!$AW$5:$AW$550,"&lt;&gt;"&amp;$Y$3,Grid_GenerationQueue!$AU$5:$AU$550,$AK$3)+SUMIFS(Grid_GenerationQueue!T$5:T$550,Grid_GenerationQueue!$AM$5:$AM$550,$B62,Grid_GenerationQueue!$AN$5:$AN$550,$C62,Grid_GenerationQueue!$AW$5:$AW$550,"&lt;&gt;"&amp;$Y$3,Grid_GenerationQueue!$AU$5:$AU$550,$AK$3)</f>
        <v>500</v>
      </c>
      <c r="AK62">
        <f>Y62+SUMIFS(Grid_GenerationQueue!U$5:U$550,Grid_GenerationQueue!$AJ$5:$AJ$550,$B62,Grid_GenerationQueue!$AK$5:$AK$550,$C62,Grid_GenerationQueue!$AW$5:$AW$550,"&lt;&gt;"&amp;$Y$3,Grid_GenerationQueue!$AU$5:$AU$550,$AK$3)+SUMIFS(Grid_GenerationQueue!U$5:U$550,Grid_GenerationQueue!$AM$5:$AM$550,$B62,Grid_GenerationQueue!$AN$5:$AN$550,$C62,Grid_GenerationQueue!$AW$5:$AW$550,"&lt;&gt;"&amp;$Y$3,Grid_GenerationQueue!$AU$5:$AU$550,$AK$3)</f>
        <v>0</v>
      </c>
      <c r="AL62">
        <f>Z62+SUMIFS(Grid_GenerationQueue!V$5:V$550,Grid_GenerationQueue!$AJ$5:$AJ$550,$B62,Grid_GenerationQueue!$AK$5:$AK$550,$C62,Grid_GenerationQueue!$AW$5:$AW$550,"&lt;&gt;"&amp;$Y$3,Grid_GenerationQueue!$AU$5:$AU$550,$AK$3)+SUMIFS(Grid_GenerationQueue!V$5:V$550,Grid_GenerationQueue!$AM$5:$AM$550,$B62,Grid_GenerationQueue!$AN$5:$AN$550,$C62,Grid_GenerationQueue!$AW$5:$AW$550,"&lt;&gt;"&amp;$Y$3,Grid_GenerationQueue!$AU$5:$AU$550,$AK$3)</f>
        <v>0</v>
      </c>
      <c r="AM62">
        <f>AA62+SUMIFS(Grid_GenerationQueue!W$5:W$550,Grid_GenerationQueue!$AJ$5:$AJ$550,$B62,Grid_GenerationQueue!$AK$5:$AK$550,$C62,Grid_GenerationQueue!$AW$5:$AW$550,"&lt;&gt;"&amp;$Y$3,Grid_GenerationQueue!$AU$5:$AU$550,$AK$3)+SUMIFS(Grid_GenerationQueue!W$5:W$550,Grid_GenerationQueue!$AM$5:$AM$550,$B62,Grid_GenerationQueue!$AN$5:$AN$550,$C62,Grid_GenerationQueue!$AW$5:$AW$550,"&lt;&gt;"&amp;$Y$3,Grid_GenerationQueue!$AU$5:$AU$550,$AK$3)</f>
        <v>0</v>
      </c>
      <c r="AN62">
        <f>AB62+SUMIFS(Grid_GenerationQueue!X$5:X$550,Grid_GenerationQueue!$AJ$5:$AJ$550,$B62,Grid_GenerationQueue!$AK$5:$AK$550,$C62,Grid_GenerationQueue!$AW$5:$AW$550,"&lt;&gt;"&amp;$Y$3,Grid_GenerationQueue!$AU$5:$AU$550,$AK$3)+SUMIFS(Grid_GenerationQueue!X$5:X$550,Grid_GenerationQueue!$AM$5:$AM$550,$B62,Grid_GenerationQueue!$AN$5:$AN$550,$C62,Grid_GenerationQueue!$AW$5:$AW$550,"&lt;&gt;"&amp;$Y$3,Grid_GenerationQueue!$AU$5:$AU$550,$AK$3)</f>
        <v>0</v>
      </c>
      <c r="AO62">
        <f>AC62+SUMIFS(Grid_GenerationQueue!Y$5:Y$550,Grid_GenerationQueue!$AJ$5:$AJ$550,$B62,Grid_GenerationQueue!$AK$5:$AK$550,$C62,Grid_GenerationQueue!$AW$5:$AW$550,"&lt;&gt;"&amp;$Y$3,Grid_GenerationQueue!$AU$5:$AU$550,$AK$3)+SUMIFS(Grid_GenerationQueue!Y$5:Y$550,Grid_GenerationQueue!$AM$5:$AM$550,$B62,Grid_GenerationQueue!$AN$5:$AN$550,$C62,Grid_GenerationQueue!$AW$5:$AW$550,"&lt;&gt;"&amp;$Y$3,Grid_GenerationQueue!$AU$5:$AU$550,$AK$3)</f>
        <v>0</v>
      </c>
      <c r="AP62">
        <f>AD62+SUMIFS(Grid_GenerationQueue!Z$5:Z$550,Grid_GenerationQueue!$AJ$5:$AJ$550,$B62,Grid_GenerationQueue!$AK$5:$AK$550,$C62,Grid_GenerationQueue!$AW$5:$AW$550,"&lt;&gt;"&amp;$Y$3,Grid_GenerationQueue!$AU$5:$AU$550,$AK$3)+SUMIFS(Grid_GenerationQueue!Z$5:Z$550,Grid_GenerationQueue!$AM$5:$AM$550,$B62,Grid_GenerationQueue!$AN$5:$AN$550,$C62,Grid_GenerationQueue!$AW$5:$AW$550,"&lt;&gt;"&amp;$Y$3,Grid_GenerationQueue!$AU$5:$AU$550,$AK$3)</f>
        <v>500</v>
      </c>
      <c r="AQ62">
        <f>AE62+SUMIFS(Grid_GenerationQueue!AA$5:AA$550,Grid_GenerationQueue!$AJ$5:$AJ$550,$B62,Grid_GenerationQueue!$AK$5:$AK$550,$C62,Grid_GenerationQueue!$AW$5:$AW$550,"&lt;&gt;"&amp;$Y$3,Grid_GenerationQueue!$AU$5:$AU$550,$AK$3)+SUMIFS(Grid_GenerationQueue!AA$5:AA$550,Grid_GenerationQueue!$AM$5:$AM$550,$B62,Grid_GenerationQueue!$AN$5:$AN$550,$C62,Grid_GenerationQueue!$AW$5:$AW$550,"&lt;&gt;"&amp;$Y$3,Grid_GenerationQueue!$AU$5:$AU$550,$AK$3)</f>
        <v>0</v>
      </c>
      <c r="AR62">
        <f>AF62+SUMIFS(Grid_GenerationQueue!AB$5:AB$550,Grid_GenerationQueue!$AJ$5:$AJ$550,$B62,Grid_GenerationQueue!$AK$5:$AK$550,$C62,Grid_GenerationQueue!$AW$5:$AW$550,"&lt;&gt;"&amp;$Y$3,Grid_GenerationQueue!$AU$5:$AU$550,$AK$3)+SUMIFS(Grid_GenerationQueue!AB$5:AB$550,Grid_GenerationQueue!$AM$5:$AM$550,$B62,Grid_GenerationQueue!$AN$5:$AN$550,$C62,Grid_GenerationQueue!$AW$5:$AW$550,"&lt;&gt;"&amp;$Y$3,Grid_GenerationQueue!$AU$5:$AU$550,$AK$3)</f>
        <v>500</v>
      </c>
      <c r="AS62">
        <f>AG62+SUMIFS(Grid_GenerationQueue!AC$5:AC$550,Grid_GenerationQueue!$AJ$5:$AJ$550,$B62,Grid_GenerationQueue!$AK$5:$AK$550,$C62,Grid_GenerationQueue!$AW$5:$AW$550,"&lt;&gt;"&amp;$Y$3,Grid_GenerationQueue!$AU$5:$AU$550,$AK$3)+SUMIFS(Grid_GenerationQueue!AC$5:AC$550,Grid_GenerationQueue!$AM$5:$AM$550,$B62,Grid_GenerationQueue!$AN$5:$AN$550,$C62,Grid_GenerationQueue!$AW$5:$AW$550,"&lt;&gt;"&amp;$Y$3,Grid_GenerationQueue!$AU$5:$AU$550,$AK$3)</f>
        <v>0</v>
      </c>
      <c r="AT62">
        <f>AH62+SUMIFS(Grid_GenerationQueue!AD$5:AD$550,Grid_GenerationQueue!$AJ$5:$AJ$550,$B62,Grid_GenerationQueue!$AK$5:$AK$550,$C62,Grid_GenerationQueue!$AW$5:$AW$550,"&lt;&gt;"&amp;$Y$3,Grid_GenerationQueue!$AU$5:$AU$550,$AK$3)+SUMIFS(Grid_GenerationQueue!AD$5:AD$550,Grid_GenerationQueue!$AM$5:$AM$550,$B62,Grid_GenerationQueue!$AN$5:$AN$550,$C62,Grid_GenerationQueue!$AW$5:$AW$550,"&lt;&gt;"&amp;$Y$3,Grid_GenerationQueue!$AU$5:$AU$550,$AK$3)</f>
        <v>0</v>
      </c>
      <c r="AV62">
        <v>0</v>
      </c>
      <c r="AW62">
        <v>0</v>
      </c>
      <c r="AX62">
        <v>0</v>
      </c>
      <c r="AY62">
        <v>0</v>
      </c>
      <c r="AZ62">
        <v>0</v>
      </c>
      <c r="BB62">
        <f t="shared" si="33"/>
        <v>650</v>
      </c>
      <c r="BC62">
        <f t="shared" si="34"/>
        <v>0</v>
      </c>
      <c r="BD62">
        <f t="shared" si="35"/>
        <v>0</v>
      </c>
      <c r="BE62">
        <f t="shared" si="36"/>
        <v>0</v>
      </c>
      <c r="BF62">
        <f t="shared" si="37"/>
        <v>0</v>
      </c>
      <c r="BG62">
        <f t="shared" si="38"/>
        <v>0</v>
      </c>
      <c r="BH62">
        <f t="shared" si="39"/>
        <v>650</v>
      </c>
      <c r="BI62">
        <f t="shared" si="40"/>
        <v>0</v>
      </c>
      <c r="BJ62">
        <f t="shared" si="41"/>
        <v>650</v>
      </c>
      <c r="BK62">
        <f t="shared" si="42"/>
        <v>0</v>
      </c>
      <c r="BL62">
        <f t="shared" si="43"/>
        <v>0</v>
      </c>
      <c r="BN62">
        <f t="shared" si="44"/>
        <v>500</v>
      </c>
      <c r="BO62">
        <f t="shared" si="45"/>
        <v>0</v>
      </c>
      <c r="BP62">
        <f t="shared" si="46"/>
        <v>0</v>
      </c>
      <c r="BQ62">
        <f t="shared" si="47"/>
        <v>0</v>
      </c>
      <c r="BR62">
        <f t="shared" si="48"/>
        <v>0</v>
      </c>
      <c r="BS62">
        <f t="shared" si="49"/>
        <v>0</v>
      </c>
      <c r="BT62">
        <f t="shared" si="50"/>
        <v>500</v>
      </c>
      <c r="BU62">
        <f t="shared" si="51"/>
        <v>0</v>
      </c>
      <c r="BV62">
        <f t="shared" si="52"/>
        <v>500</v>
      </c>
      <c r="BW62">
        <f t="shared" si="53"/>
        <v>0</v>
      </c>
      <c r="BX62">
        <f t="shared" si="54"/>
        <v>0</v>
      </c>
      <c r="BZ62">
        <f t="shared" si="55"/>
        <v>500</v>
      </c>
      <c r="CA62">
        <f t="shared" si="56"/>
        <v>0</v>
      </c>
      <c r="CB62">
        <f t="shared" si="57"/>
        <v>0</v>
      </c>
      <c r="CC62">
        <f t="shared" si="58"/>
        <v>0</v>
      </c>
      <c r="CD62">
        <f t="shared" si="59"/>
        <v>0</v>
      </c>
      <c r="CE62">
        <f t="shared" si="60"/>
        <v>0</v>
      </c>
      <c r="CF62">
        <f t="shared" si="61"/>
        <v>500</v>
      </c>
      <c r="CG62">
        <f t="shared" si="62"/>
        <v>0</v>
      </c>
      <c r="CH62">
        <f t="shared" si="63"/>
        <v>500</v>
      </c>
      <c r="CI62">
        <f t="shared" si="64"/>
        <v>0</v>
      </c>
      <c r="CJ62">
        <f t="shared" si="65"/>
        <v>0</v>
      </c>
    </row>
    <row r="63" spans="1:88" x14ac:dyDescent="0.35">
      <c r="A63" t="str">
        <f>Substation_Info!A63</f>
        <v xml:space="preserve">PG&amp;E North of Greater Bay Study Area </v>
      </c>
      <c r="B63" t="str">
        <f>Substation_Info!B63</f>
        <v>Delta Switching Yard</v>
      </c>
      <c r="C63">
        <f>Substation_Info!C63</f>
        <v>230</v>
      </c>
      <c r="D63" t="str" cm="1">
        <f t="array" ref="D63">INDEX(Substation_Info!$AT$5:$BB$322,MATCH(1,($B63=Substation_Info!$B$5:$B$322)*($C63=Substation_Info!$C$5:$C$322),0),MATCH(D$4,Substation_Info!$AT$4:$BB$4,0))</f>
        <v>Northern_California_Li_Battery</v>
      </c>
      <c r="E63" t="str" cm="1">
        <f t="array" ref="E63">INDEX(Substation_Info!$AT$5:$BB$322,MATCH(1,($B63=Substation_Info!$B$5:$B$322)*($C63=Substation_Info!$C$5:$C$322),0),MATCH(E$4,Substation_Info!$AT$4:$BB$4,0))</f>
        <v>Northern_California_Solar</v>
      </c>
      <c r="F63" cm="1">
        <f t="array" ref="F63">INDEX(Substation_Info!$AT$5:$BB$322,MATCH(1,($B63=Substation_Info!$B$5:$B$322)*($C63=Substation_Info!$C$5:$C$322),0),MATCH(F$4,Substation_Info!$AT$4:$BB$4,0))</f>
        <v>0</v>
      </c>
      <c r="G63" t="str" cm="1">
        <f t="array" ref="G63">INDEX(Substation_Info!$AT$5:$BB$322,MATCH(1,($B63=Substation_Info!$B$5:$B$322)*($C63=Substation_Info!$C$5:$C$322),0),MATCH(G$4,Substation_Info!$AT$4:$BB$4,0))</f>
        <v>Solano_Wind</v>
      </c>
      <c r="H63" cm="1">
        <f t="array" ref="H63">INDEX(Substation_Info!$AT$5:$BB$322,MATCH(1,($B63=Substation_Info!$B$5:$B$322)*($C63=Substation_Info!$C$5:$C$322),0),MATCH(H$4,Substation_Info!$AT$4:$BB$4,0))</f>
        <v>0</v>
      </c>
      <c r="I63" cm="1">
        <f t="array" ref="I63">INDEX(Substation_Info!$AT$5:$BB$322,MATCH(1,($B63=Substation_Info!$B$5:$B$322)*($C63=Substation_Info!$C$5:$C$322),0),MATCH(I$4,Substation_Info!$AT$4:$BB$4,0))</f>
        <v>0</v>
      </c>
      <c r="J63" cm="1">
        <f t="array" ref="J63">INDEX(Substation_Info!$AT$5:$BB$322,MATCH(1,($B63=Substation_Info!$B$5:$B$322)*($C63=Substation_Info!$C$5:$C$322),0),MATCH(J$4,Substation_Info!$AT$4:$BB$4,0))</f>
        <v>0</v>
      </c>
      <c r="L63">
        <f>SUMIFS(Grid_GenerationQueue!T$5:T$550,Grid_GenerationQueue!$AJ$5:$AJ$550,$B63,Grid_GenerationQueue!$AK$5:$AK$550,$C63)+SUMIFS(Grid_GenerationQueue!T$5:T$550,Grid_GenerationQueue!$AM$5:$AM$550,$B63,Grid_GenerationQueue!$AN$5:$AN$550,$C63)</f>
        <v>0</v>
      </c>
      <c r="M63">
        <f>SUMIFS(Grid_GenerationQueue!U$5:U$550,Grid_GenerationQueue!$AJ$5:$AJ$550,$B63,Grid_GenerationQueue!$AK$5:$AK$550,$C63)+SUMIFS(Grid_GenerationQueue!U$5:U$550,Grid_GenerationQueue!$AM$5:$AM$550,$B63,Grid_GenerationQueue!$AN$5:$AN$550,$C63)</f>
        <v>180.8</v>
      </c>
      <c r="N63">
        <f>SUMIFS(Grid_GenerationQueue!V$5:V$550,Grid_GenerationQueue!$AJ$5:$AJ$550,$B63,Grid_GenerationQueue!$AK$5:$AK$550,$C63)+SUMIFS(Grid_GenerationQueue!V$5:V$550,Grid_GenerationQueue!$AM$5:$AM$550,$B63,Grid_GenerationQueue!$AN$5:$AN$550,$C63)</f>
        <v>180.8</v>
      </c>
      <c r="O63">
        <f>SUMIFS(Grid_GenerationQueue!W$5:W$550,Grid_GenerationQueue!$AJ$5:$AJ$550,$B63,Grid_GenerationQueue!$AK$5:$AK$550,$C63)+SUMIFS(Grid_GenerationQueue!W$5:W$550,Grid_GenerationQueue!$AM$5:$AM$550,$B63,Grid_GenerationQueue!$AN$5:$AN$550,$C63)</f>
        <v>0</v>
      </c>
      <c r="P63">
        <f>SUMIFS(Grid_GenerationQueue!X$5:X$550,Grid_GenerationQueue!$AJ$5:$AJ$550,$B63,Grid_GenerationQueue!$AK$5:$AK$550,$C63)+SUMIFS(Grid_GenerationQueue!X$5:X$550,Grid_GenerationQueue!$AM$5:$AM$550,$B63,Grid_GenerationQueue!$AN$5:$AN$550,$C63)</f>
        <v>0</v>
      </c>
      <c r="Q63">
        <f>SUMIFS(Grid_GenerationQueue!Y$5:Y$550,Grid_GenerationQueue!$AJ$5:$AJ$550,$B63,Grid_GenerationQueue!$AK$5:$AK$550,$C63)+SUMIFS(Grid_GenerationQueue!Y$5:Y$550,Grid_GenerationQueue!$AM$5:$AM$550,$B63,Grid_GenerationQueue!$AN$5:$AN$550,$C63)</f>
        <v>0</v>
      </c>
      <c r="R63">
        <f>SUMIFS(Grid_GenerationQueue!Z$5:Z$550,Grid_GenerationQueue!$AJ$5:$AJ$550,$B63,Grid_GenerationQueue!$AK$5:$AK$550,$C63)+SUMIFS(Grid_GenerationQueue!Z$5:Z$550,Grid_GenerationQueue!$AM$5:$AM$550,$B63,Grid_GenerationQueue!$AN$5:$AN$550,$C63)</f>
        <v>0</v>
      </c>
      <c r="S63">
        <f>SUMIFS(Grid_GenerationQueue!AA$5:AA$550,Grid_GenerationQueue!$AJ$5:$AJ$550,$B63,Grid_GenerationQueue!$AK$5:$AK$550,$C63)+SUMIFS(Grid_GenerationQueue!AA$5:AA$550,Grid_GenerationQueue!$AM$5:$AM$550,$B63,Grid_GenerationQueue!$AN$5:$AN$550,$C63)</f>
        <v>0</v>
      </c>
      <c r="T63">
        <f>SUMIFS(Grid_GenerationQueue!AB$5:AB$550,Grid_GenerationQueue!$AJ$5:$AJ$550,$B63,Grid_GenerationQueue!$AK$5:$AK$550,$C63)+SUMIFS(Grid_GenerationQueue!AB$5:AB$550,Grid_GenerationQueue!$AM$5:$AM$550,$B63,Grid_GenerationQueue!$AN$5:$AN$550,$C63)</f>
        <v>0</v>
      </c>
      <c r="U63">
        <f>SUMIFS(Grid_GenerationQueue!AC$5:AC$550,Grid_GenerationQueue!$AJ$5:$AJ$550,$B63,Grid_GenerationQueue!$AK$5:$AK$550,$C63)+SUMIFS(Grid_GenerationQueue!AC$5:AC$550,Grid_GenerationQueue!$AM$5:$AM$550,$B63,Grid_GenerationQueue!$AN$5:$AN$550,$C63)</f>
        <v>0</v>
      </c>
      <c r="V63">
        <f>SUMIFS(Grid_GenerationQueue!AD$5:AD$550,Grid_GenerationQueue!$AJ$5:$AJ$550,$B63,Grid_GenerationQueue!$AK$5:$AK$550,$C63)+SUMIFS(Grid_GenerationQueue!AD$5:AD$550,Grid_GenerationQueue!$AM$5:$AM$550,$B63,Grid_GenerationQueue!$AN$5:$AN$550,$C63)</f>
        <v>0</v>
      </c>
      <c r="X63">
        <f>SUMIFS(Grid_GenerationQueue!T$5:T$550,Grid_GenerationQueue!$AJ$5:$AJ$550,$B63,Grid_GenerationQueue!$AK$5:$AK$550,$C63,Grid_GenerationQueue!$AW$5:$AW$550,$Y$3)+SUMIFS(Grid_GenerationQueue!T$5:T$550,Grid_GenerationQueue!$AM$5:$AM$550,$B63,Grid_GenerationQueue!$AN$5:$AN$550,$C63,Grid_GenerationQueue!$AW$5:$AW$550,$Y$3)</f>
        <v>0</v>
      </c>
      <c r="Y63">
        <f>SUMIFS(Grid_GenerationQueue!U$5:U$550,Grid_GenerationQueue!$AJ$5:$AJ$550,$B63,Grid_GenerationQueue!$AK$5:$AK$550,$C63,Grid_GenerationQueue!$AW$5:$AW$550,$Y$3)+SUMIFS(Grid_GenerationQueue!U$5:U$550,Grid_GenerationQueue!$AM$5:$AM$550,$B63,Grid_GenerationQueue!$AN$5:$AN$550,$C63,Grid_GenerationQueue!$AW$5:$AW$550,$Y$3)</f>
        <v>80.8</v>
      </c>
      <c r="Z63">
        <f>SUMIFS(Grid_GenerationQueue!V$5:V$550,Grid_GenerationQueue!$AJ$5:$AJ$550,$B63,Grid_GenerationQueue!$AK$5:$AK$550,$C63,Grid_GenerationQueue!$AW$5:$AW$550,$Y$3)+SUMIFS(Grid_GenerationQueue!V$5:V$550,Grid_GenerationQueue!$AM$5:$AM$550,$B63,Grid_GenerationQueue!$AN$5:$AN$550,$C63,Grid_GenerationQueue!$AW$5:$AW$550,$Y$3)</f>
        <v>80.8</v>
      </c>
      <c r="AA63">
        <f>SUMIFS(Grid_GenerationQueue!W$5:W$550,Grid_GenerationQueue!$AJ$5:$AJ$550,$B63,Grid_GenerationQueue!$AK$5:$AK$550,$C63,Grid_GenerationQueue!$AW$5:$AW$550,$Y$3)+SUMIFS(Grid_GenerationQueue!W$5:W$550,Grid_GenerationQueue!$AM$5:$AM$550,$B63,Grid_GenerationQueue!$AN$5:$AN$550,$C63,Grid_GenerationQueue!$AW$5:$AW$550,$Y$3)</f>
        <v>0</v>
      </c>
      <c r="AB63">
        <f>SUMIFS(Grid_GenerationQueue!X$5:X$550,Grid_GenerationQueue!$AJ$5:$AJ$550,$B63,Grid_GenerationQueue!$AK$5:$AK$550,$C63,Grid_GenerationQueue!$AW$5:$AW$550,$Y$3)+SUMIFS(Grid_GenerationQueue!X$5:X$550,Grid_GenerationQueue!$AM$5:$AM$550,$B63,Grid_GenerationQueue!$AN$5:$AN$550,$C63,Grid_GenerationQueue!$AW$5:$AW$550,$Y$3)</f>
        <v>0</v>
      </c>
      <c r="AC63">
        <f>SUMIFS(Grid_GenerationQueue!Y$5:Y$550,Grid_GenerationQueue!$AJ$5:$AJ$550,$B63,Grid_GenerationQueue!$AK$5:$AK$550,$C63,Grid_GenerationQueue!$AW$5:$AW$550,$Y$3)+SUMIFS(Grid_GenerationQueue!Y$5:Y$550,Grid_GenerationQueue!$AM$5:$AM$550,$B63,Grid_GenerationQueue!$AN$5:$AN$550,$C63,Grid_GenerationQueue!$AW$5:$AW$550,$Y$3)</f>
        <v>0</v>
      </c>
      <c r="AD63">
        <f>SUMIFS(Grid_GenerationQueue!Z$5:Z$550,Grid_GenerationQueue!$AJ$5:$AJ$550,$B63,Grid_GenerationQueue!$AK$5:$AK$550,$C63,Grid_GenerationQueue!$AW$5:$AW$550,$Y$3)+SUMIFS(Grid_GenerationQueue!Z$5:Z$550,Grid_GenerationQueue!$AM$5:$AM$550,$B63,Grid_GenerationQueue!$AN$5:$AN$550,$C63,Grid_GenerationQueue!$AW$5:$AW$550,$Y$3)</f>
        <v>0</v>
      </c>
      <c r="AE63">
        <f>SUMIFS(Grid_GenerationQueue!AA$5:AA$550,Grid_GenerationQueue!$AJ$5:$AJ$550,$B63,Grid_GenerationQueue!$AK$5:$AK$550,$C63,Grid_GenerationQueue!$AW$5:$AW$550,$Y$3)+SUMIFS(Grid_GenerationQueue!AA$5:AA$550,Grid_GenerationQueue!$AM$5:$AM$550,$B63,Grid_GenerationQueue!$AN$5:$AN$550,$C63,Grid_GenerationQueue!$AW$5:$AW$550,$Y$3)</f>
        <v>0</v>
      </c>
      <c r="AF63">
        <f>SUMIFS(Grid_GenerationQueue!AB$5:AB$550,Grid_GenerationQueue!$AJ$5:$AJ$550,$B63,Grid_GenerationQueue!$AK$5:$AK$550,$C63,Grid_GenerationQueue!$AW$5:$AW$550,$Y$3)+SUMIFS(Grid_GenerationQueue!AB$5:AB$550,Grid_GenerationQueue!$AM$5:$AM$550,$B63,Grid_GenerationQueue!$AN$5:$AN$550,$C63,Grid_GenerationQueue!$AW$5:$AW$550,$Y$3)</f>
        <v>0</v>
      </c>
      <c r="AG63">
        <f>SUMIFS(Grid_GenerationQueue!AC$5:AC$550,Grid_GenerationQueue!$AJ$5:$AJ$550,$B63,Grid_GenerationQueue!$AK$5:$AK$550,$C63,Grid_GenerationQueue!$AW$5:$AW$550,$Y$3)+SUMIFS(Grid_GenerationQueue!AC$5:AC$550,Grid_GenerationQueue!$AM$5:$AM$550,$B63,Grid_GenerationQueue!$AN$5:$AN$550,$C63,Grid_GenerationQueue!$AW$5:$AW$550,$Y$3)</f>
        <v>0</v>
      </c>
      <c r="AH63">
        <f>SUMIFS(Grid_GenerationQueue!AD$5:AD$550,Grid_GenerationQueue!$AJ$5:$AJ$550,$B63,Grid_GenerationQueue!$AK$5:$AK$550,$C63,Grid_GenerationQueue!$AW$5:$AW$550,$Y$3)+SUMIFS(Grid_GenerationQueue!AD$5:AD$550,Grid_GenerationQueue!$AM$5:$AM$550,$B63,Grid_GenerationQueue!$AN$5:$AN$550,$C63,Grid_GenerationQueue!$AW$5:$AW$550,$Y$3)</f>
        <v>0</v>
      </c>
      <c r="AJ63">
        <f>X63+SUMIFS(Grid_GenerationQueue!T$5:T$550,Grid_GenerationQueue!$AJ$5:$AJ$550,$B63,Grid_GenerationQueue!$AK$5:$AK$550,$C63,Grid_GenerationQueue!$AW$5:$AW$550,"&lt;&gt;"&amp;$Y$3,Grid_GenerationQueue!$AU$5:$AU$550,$AK$3)+SUMIFS(Grid_GenerationQueue!T$5:T$550,Grid_GenerationQueue!$AM$5:$AM$550,$B63,Grid_GenerationQueue!$AN$5:$AN$550,$C63,Grid_GenerationQueue!$AW$5:$AW$550,"&lt;&gt;"&amp;$Y$3,Grid_GenerationQueue!$AU$5:$AU$550,$AK$3)</f>
        <v>0</v>
      </c>
      <c r="AK63">
        <f>Y63+SUMIFS(Grid_GenerationQueue!U$5:U$550,Grid_GenerationQueue!$AJ$5:$AJ$550,$B63,Grid_GenerationQueue!$AK$5:$AK$550,$C63,Grid_GenerationQueue!$AW$5:$AW$550,"&lt;&gt;"&amp;$Y$3,Grid_GenerationQueue!$AU$5:$AU$550,$AK$3)+SUMIFS(Grid_GenerationQueue!U$5:U$550,Grid_GenerationQueue!$AM$5:$AM$550,$B63,Grid_GenerationQueue!$AN$5:$AN$550,$C63,Grid_GenerationQueue!$AW$5:$AW$550,"&lt;&gt;"&amp;$Y$3,Grid_GenerationQueue!$AU$5:$AU$550,$AK$3)</f>
        <v>180.8</v>
      </c>
      <c r="AL63">
        <f>Z63+SUMIFS(Grid_GenerationQueue!V$5:V$550,Grid_GenerationQueue!$AJ$5:$AJ$550,$B63,Grid_GenerationQueue!$AK$5:$AK$550,$C63,Grid_GenerationQueue!$AW$5:$AW$550,"&lt;&gt;"&amp;$Y$3,Grid_GenerationQueue!$AU$5:$AU$550,$AK$3)+SUMIFS(Grid_GenerationQueue!V$5:V$550,Grid_GenerationQueue!$AM$5:$AM$550,$B63,Grid_GenerationQueue!$AN$5:$AN$550,$C63,Grid_GenerationQueue!$AW$5:$AW$550,"&lt;&gt;"&amp;$Y$3,Grid_GenerationQueue!$AU$5:$AU$550,$AK$3)</f>
        <v>180.8</v>
      </c>
      <c r="AM63">
        <f>AA63+SUMIFS(Grid_GenerationQueue!W$5:W$550,Grid_GenerationQueue!$AJ$5:$AJ$550,$B63,Grid_GenerationQueue!$AK$5:$AK$550,$C63,Grid_GenerationQueue!$AW$5:$AW$550,"&lt;&gt;"&amp;$Y$3,Grid_GenerationQueue!$AU$5:$AU$550,$AK$3)+SUMIFS(Grid_GenerationQueue!W$5:W$550,Grid_GenerationQueue!$AM$5:$AM$550,$B63,Grid_GenerationQueue!$AN$5:$AN$550,$C63,Grid_GenerationQueue!$AW$5:$AW$550,"&lt;&gt;"&amp;$Y$3,Grid_GenerationQueue!$AU$5:$AU$550,$AK$3)</f>
        <v>0</v>
      </c>
      <c r="AN63">
        <f>AB63+SUMIFS(Grid_GenerationQueue!X$5:X$550,Grid_GenerationQueue!$AJ$5:$AJ$550,$B63,Grid_GenerationQueue!$AK$5:$AK$550,$C63,Grid_GenerationQueue!$AW$5:$AW$550,"&lt;&gt;"&amp;$Y$3,Grid_GenerationQueue!$AU$5:$AU$550,$AK$3)+SUMIFS(Grid_GenerationQueue!X$5:X$550,Grid_GenerationQueue!$AM$5:$AM$550,$B63,Grid_GenerationQueue!$AN$5:$AN$550,$C63,Grid_GenerationQueue!$AW$5:$AW$550,"&lt;&gt;"&amp;$Y$3,Grid_GenerationQueue!$AU$5:$AU$550,$AK$3)</f>
        <v>0</v>
      </c>
      <c r="AO63">
        <f>AC63+SUMIFS(Grid_GenerationQueue!Y$5:Y$550,Grid_GenerationQueue!$AJ$5:$AJ$550,$B63,Grid_GenerationQueue!$AK$5:$AK$550,$C63,Grid_GenerationQueue!$AW$5:$AW$550,"&lt;&gt;"&amp;$Y$3,Grid_GenerationQueue!$AU$5:$AU$550,$AK$3)+SUMIFS(Grid_GenerationQueue!Y$5:Y$550,Grid_GenerationQueue!$AM$5:$AM$550,$B63,Grid_GenerationQueue!$AN$5:$AN$550,$C63,Grid_GenerationQueue!$AW$5:$AW$550,"&lt;&gt;"&amp;$Y$3,Grid_GenerationQueue!$AU$5:$AU$550,$AK$3)</f>
        <v>0</v>
      </c>
      <c r="AP63">
        <f>AD63+SUMIFS(Grid_GenerationQueue!Z$5:Z$550,Grid_GenerationQueue!$AJ$5:$AJ$550,$B63,Grid_GenerationQueue!$AK$5:$AK$550,$C63,Grid_GenerationQueue!$AW$5:$AW$550,"&lt;&gt;"&amp;$Y$3,Grid_GenerationQueue!$AU$5:$AU$550,$AK$3)+SUMIFS(Grid_GenerationQueue!Z$5:Z$550,Grid_GenerationQueue!$AM$5:$AM$550,$B63,Grid_GenerationQueue!$AN$5:$AN$550,$C63,Grid_GenerationQueue!$AW$5:$AW$550,"&lt;&gt;"&amp;$Y$3,Grid_GenerationQueue!$AU$5:$AU$550,$AK$3)</f>
        <v>0</v>
      </c>
      <c r="AQ63">
        <f>AE63+SUMIFS(Grid_GenerationQueue!AA$5:AA$550,Grid_GenerationQueue!$AJ$5:$AJ$550,$B63,Grid_GenerationQueue!$AK$5:$AK$550,$C63,Grid_GenerationQueue!$AW$5:$AW$550,"&lt;&gt;"&amp;$Y$3,Grid_GenerationQueue!$AU$5:$AU$550,$AK$3)+SUMIFS(Grid_GenerationQueue!AA$5:AA$550,Grid_GenerationQueue!$AM$5:$AM$550,$B63,Grid_GenerationQueue!$AN$5:$AN$550,$C63,Grid_GenerationQueue!$AW$5:$AW$550,"&lt;&gt;"&amp;$Y$3,Grid_GenerationQueue!$AU$5:$AU$550,$AK$3)</f>
        <v>0</v>
      </c>
      <c r="AR63">
        <f>AF63+SUMIFS(Grid_GenerationQueue!AB$5:AB$550,Grid_GenerationQueue!$AJ$5:$AJ$550,$B63,Grid_GenerationQueue!$AK$5:$AK$550,$C63,Grid_GenerationQueue!$AW$5:$AW$550,"&lt;&gt;"&amp;$Y$3,Grid_GenerationQueue!$AU$5:$AU$550,$AK$3)+SUMIFS(Grid_GenerationQueue!AB$5:AB$550,Grid_GenerationQueue!$AM$5:$AM$550,$B63,Grid_GenerationQueue!$AN$5:$AN$550,$C63,Grid_GenerationQueue!$AW$5:$AW$550,"&lt;&gt;"&amp;$Y$3,Grid_GenerationQueue!$AU$5:$AU$550,$AK$3)</f>
        <v>0</v>
      </c>
      <c r="AS63">
        <f>AG63+SUMIFS(Grid_GenerationQueue!AC$5:AC$550,Grid_GenerationQueue!$AJ$5:$AJ$550,$B63,Grid_GenerationQueue!$AK$5:$AK$550,$C63,Grid_GenerationQueue!$AW$5:$AW$550,"&lt;&gt;"&amp;$Y$3,Grid_GenerationQueue!$AU$5:$AU$550,$AK$3)+SUMIFS(Grid_GenerationQueue!AC$5:AC$550,Grid_GenerationQueue!$AM$5:$AM$550,$B63,Grid_GenerationQueue!$AN$5:$AN$550,$C63,Grid_GenerationQueue!$AW$5:$AW$550,"&lt;&gt;"&amp;$Y$3,Grid_GenerationQueue!$AU$5:$AU$550,$AK$3)</f>
        <v>0</v>
      </c>
      <c r="AT63">
        <f>AH63+SUMIFS(Grid_GenerationQueue!AD$5:AD$550,Grid_GenerationQueue!$AJ$5:$AJ$550,$B63,Grid_GenerationQueue!$AK$5:$AK$550,$C63,Grid_GenerationQueue!$AW$5:$AW$550,"&lt;&gt;"&amp;$Y$3,Grid_GenerationQueue!$AU$5:$AU$550,$AK$3)+SUMIFS(Grid_GenerationQueue!AD$5:AD$550,Grid_GenerationQueue!$AM$5:$AM$550,$B63,Grid_GenerationQueue!$AN$5:$AN$550,$C63,Grid_GenerationQueue!$AW$5:$AW$550,"&lt;&gt;"&amp;$Y$3,Grid_GenerationQueue!$AU$5:$AU$550,$AK$3)</f>
        <v>0</v>
      </c>
      <c r="AV63">
        <v>0</v>
      </c>
      <c r="AW63">
        <v>0</v>
      </c>
      <c r="AX63">
        <v>0</v>
      </c>
      <c r="AY63">
        <v>0</v>
      </c>
      <c r="AZ63">
        <v>0</v>
      </c>
      <c r="BB63">
        <f t="shared" si="33"/>
        <v>0</v>
      </c>
      <c r="BC63">
        <f t="shared" si="34"/>
        <v>180.8</v>
      </c>
      <c r="BD63">
        <f t="shared" si="35"/>
        <v>180.8</v>
      </c>
      <c r="BE63">
        <f t="shared" si="36"/>
        <v>0</v>
      </c>
      <c r="BF63">
        <f t="shared" si="37"/>
        <v>0</v>
      </c>
      <c r="BG63">
        <f t="shared" si="38"/>
        <v>0</v>
      </c>
      <c r="BH63">
        <f t="shared" si="39"/>
        <v>0</v>
      </c>
      <c r="BI63">
        <f t="shared" si="40"/>
        <v>0</v>
      </c>
      <c r="BJ63">
        <f t="shared" si="41"/>
        <v>0</v>
      </c>
      <c r="BK63">
        <f t="shared" si="42"/>
        <v>0</v>
      </c>
      <c r="BL63">
        <f t="shared" si="43"/>
        <v>0</v>
      </c>
      <c r="BN63">
        <f t="shared" si="44"/>
        <v>0</v>
      </c>
      <c r="BO63">
        <f t="shared" si="45"/>
        <v>80.8</v>
      </c>
      <c r="BP63">
        <f t="shared" si="46"/>
        <v>80.8</v>
      </c>
      <c r="BQ63">
        <f t="shared" si="47"/>
        <v>0</v>
      </c>
      <c r="BR63">
        <f t="shared" si="48"/>
        <v>0</v>
      </c>
      <c r="BS63">
        <f t="shared" si="49"/>
        <v>0</v>
      </c>
      <c r="BT63">
        <f t="shared" si="50"/>
        <v>0</v>
      </c>
      <c r="BU63">
        <f t="shared" si="51"/>
        <v>0</v>
      </c>
      <c r="BV63">
        <f t="shared" si="52"/>
        <v>0</v>
      </c>
      <c r="BW63">
        <f t="shared" si="53"/>
        <v>0</v>
      </c>
      <c r="BX63">
        <f t="shared" si="54"/>
        <v>0</v>
      </c>
      <c r="BZ63">
        <f t="shared" si="55"/>
        <v>0</v>
      </c>
      <c r="CA63">
        <f t="shared" si="56"/>
        <v>180.8</v>
      </c>
      <c r="CB63">
        <f t="shared" si="57"/>
        <v>180.8</v>
      </c>
      <c r="CC63">
        <f t="shared" si="58"/>
        <v>0</v>
      </c>
      <c r="CD63">
        <f t="shared" si="59"/>
        <v>0</v>
      </c>
      <c r="CE63">
        <f t="shared" si="60"/>
        <v>0</v>
      </c>
      <c r="CF63">
        <f t="shared" si="61"/>
        <v>0</v>
      </c>
      <c r="CG63">
        <f t="shared" si="62"/>
        <v>0</v>
      </c>
      <c r="CH63">
        <f t="shared" si="63"/>
        <v>0</v>
      </c>
      <c r="CI63">
        <f t="shared" si="64"/>
        <v>0</v>
      </c>
      <c r="CJ63">
        <f t="shared" si="65"/>
        <v>0</v>
      </c>
    </row>
    <row r="64" spans="1:88" x14ac:dyDescent="0.35">
      <c r="A64" t="str">
        <f>Substation_Info!A64</f>
        <v xml:space="preserve">East of Pisgah Study Area </v>
      </c>
      <c r="B64" t="str">
        <f>Substation_Info!B64</f>
        <v>Desert View</v>
      </c>
      <c r="C64">
        <f>Substation_Info!C64</f>
        <v>230</v>
      </c>
      <c r="D64" t="str" cm="1">
        <f t="array" ref="D64">INDEX(Substation_Info!$AT$5:$BB$322,MATCH(1,($B64=Substation_Info!$B$5:$B$322)*($C64=Substation_Info!$C$5:$C$322),0),MATCH(D$4,Substation_Info!$AT$4:$BB$4,0))</f>
        <v>Southern_NV_Eldorado_Li_Battery</v>
      </c>
      <c r="E64" t="str" cm="1">
        <f t="array" ref="E64">INDEX(Substation_Info!$AT$5:$BB$322,MATCH(1,($B64=Substation_Info!$B$5:$B$322)*($C64=Substation_Info!$C$5:$C$322),0),MATCH(E$4,Substation_Info!$AT$4:$BB$4,0))</f>
        <v>Southern_NV_Eldorado_Solar</v>
      </c>
      <c r="F64" cm="1">
        <f t="array" ref="F64">INDEX(Substation_Info!$AT$5:$BB$322,MATCH(1,($B64=Substation_Info!$B$5:$B$322)*($C64=Substation_Info!$C$5:$C$322),0),MATCH(F$4,Substation_Info!$AT$4:$BB$4,0))</f>
        <v>0</v>
      </c>
      <c r="G64" t="str" cm="1">
        <f t="array" ref="G64">INDEX(Substation_Info!$AT$5:$BB$322,MATCH(1,($B64=Substation_Info!$B$5:$B$322)*($C64=Substation_Info!$C$5:$C$322),0),MATCH(G$4,Substation_Info!$AT$4:$BB$4,0))</f>
        <v>Southern_Nevada_Wind</v>
      </c>
      <c r="H64" cm="1">
        <f t="array" ref="H64">INDEX(Substation_Info!$AT$5:$BB$322,MATCH(1,($B64=Substation_Info!$B$5:$B$322)*($C64=Substation_Info!$C$5:$C$322),0),MATCH(H$4,Substation_Info!$AT$4:$BB$4,0))</f>
        <v>0</v>
      </c>
      <c r="I64" cm="1">
        <f t="array" ref="I64">INDEX(Substation_Info!$AT$5:$BB$322,MATCH(1,($B64=Substation_Info!$B$5:$B$322)*($C64=Substation_Info!$C$5:$C$322),0),MATCH(I$4,Substation_Info!$AT$4:$BB$4,0))</f>
        <v>0</v>
      </c>
      <c r="J64" cm="1">
        <f t="array" ref="J64">INDEX(Substation_Info!$AT$5:$BB$322,MATCH(1,($B64=Substation_Info!$B$5:$B$322)*($C64=Substation_Info!$C$5:$C$322),0),MATCH(J$4,Substation_Info!$AT$4:$BB$4,0))</f>
        <v>0</v>
      </c>
      <c r="L64">
        <f>SUMIFS(Grid_GenerationQueue!T$5:T$550,Grid_GenerationQueue!$AJ$5:$AJ$550,$B64,Grid_GenerationQueue!$AK$5:$AK$550,$C64)+SUMIFS(Grid_GenerationQueue!T$5:T$550,Grid_GenerationQueue!$AM$5:$AM$550,$B64,Grid_GenerationQueue!$AN$5:$AN$550,$C64)</f>
        <v>350</v>
      </c>
      <c r="M64">
        <f>SUMIFS(Grid_GenerationQueue!U$5:U$550,Grid_GenerationQueue!$AJ$5:$AJ$550,$B64,Grid_GenerationQueue!$AK$5:$AK$550,$C64)+SUMIFS(Grid_GenerationQueue!U$5:U$550,Grid_GenerationQueue!$AM$5:$AM$550,$B64,Grid_GenerationQueue!$AN$5:$AN$550,$C64)</f>
        <v>0</v>
      </c>
      <c r="N64">
        <f>SUMIFS(Grid_GenerationQueue!V$5:V$550,Grid_GenerationQueue!$AJ$5:$AJ$550,$B64,Grid_GenerationQueue!$AK$5:$AK$550,$C64)+SUMIFS(Grid_GenerationQueue!V$5:V$550,Grid_GenerationQueue!$AM$5:$AM$550,$B64,Grid_GenerationQueue!$AN$5:$AN$550,$C64)</f>
        <v>0</v>
      </c>
      <c r="O64">
        <f>SUMIFS(Grid_GenerationQueue!W$5:W$550,Grid_GenerationQueue!$AJ$5:$AJ$550,$B64,Grid_GenerationQueue!$AK$5:$AK$550,$C64)+SUMIFS(Grid_GenerationQueue!W$5:W$550,Grid_GenerationQueue!$AM$5:$AM$550,$B64,Grid_GenerationQueue!$AN$5:$AN$550,$C64)</f>
        <v>0</v>
      </c>
      <c r="P64">
        <f>SUMIFS(Grid_GenerationQueue!X$5:X$550,Grid_GenerationQueue!$AJ$5:$AJ$550,$B64,Grid_GenerationQueue!$AK$5:$AK$550,$C64)+SUMIFS(Grid_GenerationQueue!X$5:X$550,Grid_GenerationQueue!$AM$5:$AM$550,$B64,Grid_GenerationQueue!$AN$5:$AN$550,$C64)</f>
        <v>0</v>
      </c>
      <c r="Q64">
        <f>SUMIFS(Grid_GenerationQueue!Y$5:Y$550,Grid_GenerationQueue!$AJ$5:$AJ$550,$B64,Grid_GenerationQueue!$AK$5:$AK$550,$C64)+SUMIFS(Grid_GenerationQueue!Y$5:Y$550,Grid_GenerationQueue!$AM$5:$AM$550,$B64,Grid_GenerationQueue!$AN$5:$AN$550,$C64)</f>
        <v>0</v>
      </c>
      <c r="R64">
        <f>SUMIFS(Grid_GenerationQueue!Z$5:Z$550,Grid_GenerationQueue!$AJ$5:$AJ$550,$B64,Grid_GenerationQueue!$AK$5:$AK$550,$C64)+SUMIFS(Grid_GenerationQueue!Z$5:Z$550,Grid_GenerationQueue!$AM$5:$AM$550,$B64,Grid_GenerationQueue!$AN$5:$AN$550,$C64)</f>
        <v>350</v>
      </c>
      <c r="S64">
        <f>SUMIFS(Grid_GenerationQueue!AA$5:AA$550,Grid_GenerationQueue!$AJ$5:$AJ$550,$B64,Grid_GenerationQueue!$AK$5:$AK$550,$C64)+SUMIFS(Grid_GenerationQueue!AA$5:AA$550,Grid_GenerationQueue!$AM$5:$AM$550,$B64,Grid_GenerationQueue!$AN$5:$AN$550,$C64)</f>
        <v>0</v>
      </c>
      <c r="T64">
        <f>SUMIFS(Grid_GenerationQueue!AB$5:AB$550,Grid_GenerationQueue!$AJ$5:$AJ$550,$B64,Grid_GenerationQueue!$AK$5:$AK$550,$C64)+SUMIFS(Grid_GenerationQueue!AB$5:AB$550,Grid_GenerationQueue!$AM$5:$AM$550,$B64,Grid_GenerationQueue!$AN$5:$AN$550,$C64)</f>
        <v>350</v>
      </c>
      <c r="U64">
        <f>SUMIFS(Grid_GenerationQueue!AC$5:AC$550,Grid_GenerationQueue!$AJ$5:$AJ$550,$B64,Grid_GenerationQueue!$AK$5:$AK$550,$C64)+SUMIFS(Grid_GenerationQueue!AC$5:AC$550,Grid_GenerationQueue!$AM$5:$AM$550,$B64,Grid_GenerationQueue!$AN$5:$AN$550,$C64)</f>
        <v>0</v>
      </c>
      <c r="V64">
        <f>SUMIFS(Grid_GenerationQueue!AD$5:AD$550,Grid_GenerationQueue!$AJ$5:$AJ$550,$B64,Grid_GenerationQueue!$AK$5:$AK$550,$C64)+SUMIFS(Grid_GenerationQueue!AD$5:AD$550,Grid_GenerationQueue!$AM$5:$AM$550,$B64,Grid_GenerationQueue!$AN$5:$AN$550,$C64)</f>
        <v>0</v>
      </c>
      <c r="X64">
        <f>SUMIFS(Grid_GenerationQueue!T$5:T$550,Grid_GenerationQueue!$AJ$5:$AJ$550,$B64,Grid_GenerationQueue!$AK$5:$AK$550,$C64,Grid_GenerationQueue!$AW$5:$AW$550,$Y$3)+SUMIFS(Grid_GenerationQueue!T$5:T$550,Grid_GenerationQueue!$AM$5:$AM$550,$B64,Grid_GenerationQueue!$AN$5:$AN$550,$C64,Grid_GenerationQueue!$AW$5:$AW$550,$Y$3)</f>
        <v>0</v>
      </c>
      <c r="Y64">
        <f>SUMIFS(Grid_GenerationQueue!U$5:U$550,Grid_GenerationQueue!$AJ$5:$AJ$550,$B64,Grid_GenerationQueue!$AK$5:$AK$550,$C64,Grid_GenerationQueue!$AW$5:$AW$550,$Y$3)+SUMIFS(Grid_GenerationQueue!U$5:U$550,Grid_GenerationQueue!$AM$5:$AM$550,$B64,Grid_GenerationQueue!$AN$5:$AN$550,$C64,Grid_GenerationQueue!$AW$5:$AW$550,$Y$3)</f>
        <v>0</v>
      </c>
      <c r="Z64">
        <f>SUMIFS(Grid_GenerationQueue!V$5:V$550,Grid_GenerationQueue!$AJ$5:$AJ$550,$B64,Grid_GenerationQueue!$AK$5:$AK$550,$C64,Grid_GenerationQueue!$AW$5:$AW$550,$Y$3)+SUMIFS(Grid_GenerationQueue!V$5:V$550,Grid_GenerationQueue!$AM$5:$AM$550,$B64,Grid_GenerationQueue!$AN$5:$AN$550,$C64,Grid_GenerationQueue!$AW$5:$AW$550,$Y$3)</f>
        <v>0</v>
      </c>
      <c r="AA64">
        <f>SUMIFS(Grid_GenerationQueue!W$5:W$550,Grid_GenerationQueue!$AJ$5:$AJ$550,$B64,Grid_GenerationQueue!$AK$5:$AK$550,$C64,Grid_GenerationQueue!$AW$5:$AW$550,$Y$3)+SUMIFS(Grid_GenerationQueue!W$5:W$550,Grid_GenerationQueue!$AM$5:$AM$550,$B64,Grid_GenerationQueue!$AN$5:$AN$550,$C64,Grid_GenerationQueue!$AW$5:$AW$550,$Y$3)</f>
        <v>0</v>
      </c>
      <c r="AB64">
        <f>SUMIFS(Grid_GenerationQueue!X$5:X$550,Grid_GenerationQueue!$AJ$5:$AJ$550,$B64,Grid_GenerationQueue!$AK$5:$AK$550,$C64,Grid_GenerationQueue!$AW$5:$AW$550,$Y$3)+SUMIFS(Grid_GenerationQueue!X$5:X$550,Grid_GenerationQueue!$AM$5:$AM$550,$B64,Grid_GenerationQueue!$AN$5:$AN$550,$C64,Grid_GenerationQueue!$AW$5:$AW$550,$Y$3)</f>
        <v>0</v>
      </c>
      <c r="AC64">
        <f>SUMIFS(Grid_GenerationQueue!Y$5:Y$550,Grid_GenerationQueue!$AJ$5:$AJ$550,$B64,Grid_GenerationQueue!$AK$5:$AK$550,$C64,Grid_GenerationQueue!$AW$5:$AW$550,$Y$3)+SUMIFS(Grid_GenerationQueue!Y$5:Y$550,Grid_GenerationQueue!$AM$5:$AM$550,$B64,Grid_GenerationQueue!$AN$5:$AN$550,$C64,Grid_GenerationQueue!$AW$5:$AW$550,$Y$3)</f>
        <v>0</v>
      </c>
      <c r="AD64">
        <f>SUMIFS(Grid_GenerationQueue!Z$5:Z$550,Grid_GenerationQueue!$AJ$5:$AJ$550,$B64,Grid_GenerationQueue!$AK$5:$AK$550,$C64,Grid_GenerationQueue!$AW$5:$AW$550,$Y$3)+SUMIFS(Grid_GenerationQueue!Z$5:Z$550,Grid_GenerationQueue!$AM$5:$AM$550,$B64,Grid_GenerationQueue!$AN$5:$AN$550,$C64,Grid_GenerationQueue!$AW$5:$AW$550,$Y$3)</f>
        <v>0</v>
      </c>
      <c r="AE64">
        <f>SUMIFS(Grid_GenerationQueue!AA$5:AA$550,Grid_GenerationQueue!$AJ$5:$AJ$550,$B64,Grid_GenerationQueue!$AK$5:$AK$550,$C64,Grid_GenerationQueue!$AW$5:$AW$550,$Y$3)+SUMIFS(Grid_GenerationQueue!AA$5:AA$550,Grid_GenerationQueue!$AM$5:$AM$550,$B64,Grid_GenerationQueue!$AN$5:$AN$550,$C64,Grid_GenerationQueue!$AW$5:$AW$550,$Y$3)</f>
        <v>0</v>
      </c>
      <c r="AF64">
        <f>SUMIFS(Grid_GenerationQueue!AB$5:AB$550,Grid_GenerationQueue!$AJ$5:$AJ$550,$B64,Grid_GenerationQueue!$AK$5:$AK$550,$C64,Grid_GenerationQueue!$AW$5:$AW$550,$Y$3)+SUMIFS(Grid_GenerationQueue!AB$5:AB$550,Grid_GenerationQueue!$AM$5:$AM$550,$B64,Grid_GenerationQueue!$AN$5:$AN$550,$C64,Grid_GenerationQueue!$AW$5:$AW$550,$Y$3)</f>
        <v>0</v>
      </c>
      <c r="AG64">
        <f>SUMIFS(Grid_GenerationQueue!AC$5:AC$550,Grid_GenerationQueue!$AJ$5:$AJ$550,$B64,Grid_GenerationQueue!$AK$5:$AK$550,$C64,Grid_GenerationQueue!$AW$5:$AW$550,$Y$3)+SUMIFS(Grid_GenerationQueue!AC$5:AC$550,Grid_GenerationQueue!$AM$5:$AM$550,$B64,Grid_GenerationQueue!$AN$5:$AN$550,$C64,Grid_GenerationQueue!$AW$5:$AW$550,$Y$3)</f>
        <v>0</v>
      </c>
      <c r="AH64">
        <f>SUMIFS(Grid_GenerationQueue!AD$5:AD$550,Grid_GenerationQueue!$AJ$5:$AJ$550,$B64,Grid_GenerationQueue!$AK$5:$AK$550,$C64,Grid_GenerationQueue!$AW$5:$AW$550,$Y$3)+SUMIFS(Grid_GenerationQueue!AD$5:AD$550,Grid_GenerationQueue!$AM$5:$AM$550,$B64,Grid_GenerationQueue!$AN$5:$AN$550,$C64,Grid_GenerationQueue!$AW$5:$AW$550,$Y$3)</f>
        <v>0</v>
      </c>
      <c r="AJ64">
        <f>X64+SUMIFS(Grid_GenerationQueue!T$5:T$550,Grid_GenerationQueue!$AJ$5:$AJ$550,$B64,Grid_GenerationQueue!$AK$5:$AK$550,$C64,Grid_GenerationQueue!$AW$5:$AW$550,"&lt;&gt;"&amp;$Y$3,Grid_GenerationQueue!$AU$5:$AU$550,$AK$3)+SUMIFS(Grid_GenerationQueue!T$5:T$550,Grid_GenerationQueue!$AM$5:$AM$550,$B64,Grid_GenerationQueue!$AN$5:$AN$550,$C64,Grid_GenerationQueue!$AW$5:$AW$550,"&lt;&gt;"&amp;$Y$3,Grid_GenerationQueue!$AU$5:$AU$550,$AK$3)</f>
        <v>0</v>
      </c>
      <c r="AK64">
        <f>Y64+SUMIFS(Grid_GenerationQueue!U$5:U$550,Grid_GenerationQueue!$AJ$5:$AJ$550,$B64,Grid_GenerationQueue!$AK$5:$AK$550,$C64,Grid_GenerationQueue!$AW$5:$AW$550,"&lt;&gt;"&amp;$Y$3,Grid_GenerationQueue!$AU$5:$AU$550,$AK$3)+SUMIFS(Grid_GenerationQueue!U$5:U$550,Grid_GenerationQueue!$AM$5:$AM$550,$B64,Grid_GenerationQueue!$AN$5:$AN$550,$C64,Grid_GenerationQueue!$AW$5:$AW$550,"&lt;&gt;"&amp;$Y$3,Grid_GenerationQueue!$AU$5:$AU$550,$AK$3)</f>
        <v>0</v>
      </c>
      <c r="AL64">
        <f>Z64+SUMIFS(Grid_GenerationQueue!V$5:V$550,Grid_GenerationQueue!$AJ$5:$AJ$550,$B64,Grid_GenerationQueue!$AK$5:$AK$550,$C64,Grid_GenerationQueue!$AW$5:$AW$550,"&lt;&gt;"&amp;$Y$3,Grid_GenerationQueue!$AU$5:$AU$550,$AK$3)+SUMIFS(Grid_GenerationQueue!V$5:V$550,Grid_GenerationQueue!$AM$5:$AM$550,$B64,Grid_GenerationQueue!$AN$5:$AN$550,$C64,Grid_GenerationQueue!$AW$5:$AW$550,"&lt;&gt;"&amp;$Y$3,Grid_GenerationQueue!$AU$5:$AU$550,$AK$3)</f>
        <v>0</v>
      </c>
      <c r="AM64">
        <f>AA64+SUMIFS(Grid_GenerationQueue!W$5:W$550,Grid_GenerationQueue!$AJ$5:$AJ$550,$B64,Grid_GenerationQueue!$AK$5:$AK$550,$C64,Grid_GenerationQueue!$AW$5:$AW$550,"&lt;&gt;"&amp;$Y$3,Grid_GenerationQueue!$AU$5:$AU$550,$AK$3)+SUMIFS(Grid_GenerationQueue!W$5:W$550,Grid_GenerationQueue!$AM$5:$AM$550,$B64,Grid_GenerationQueue!$AN$5:$AN$550,$C64,Grid_GenerationQueue!$AW$5:$AW$550,"&lt;&gt;"&amp;$Y$3,Grid_GenerationQueue!$AU$5:$AU$550,$AK$3)</f>
        <v>0</v>
      </c>
      <c r="AN64">
        <f>AB64+SUMIFS(Grid_GenerationQueue!X$5:X$550,Grid_GenerationQueue!$AJ$5:$AJ$550,$B64,Grid_GenerationQueue!$AK$5:$AK$550,$C64,Grid_GenerationQueue!$AW$5:$AW$550,"&lt;&gt;"&amp;$Y$3,Grid_GenerationQueue!$AU$5:$AU$550,$AK$3)+SUMIFS(Grid_GenerationQueue!X$5:X$550,Grid_GenerationQueue!$AM$5:$AM$550,$B64,Grid_GenerationQueue!$AN$5:$AN$550,$C64,Grid_GenerationQueue!$AW$5:$AW$550,"&lt;&gt;"&amp;$Y$3,Grid_GenerationQueue!$AU$5:$AU$550,$AK$3)</f>
        <v>0</v>
      </c>
      <c r="AO64">
        <f>AC64+SUMIFS(Grid_GenerationQueue!Y$5:Y$550,Grid_GenerationQueue!$AJ$5:$AJ$550,$B64,Grid_GenerationQueue!$AK$5:$AK$550,$C64,Grid_GenerationQueue!$AW$5:$AW$550,"&lt;&gt;"&amp;$Y$3,Grid_GenerationQueue!$AU$5:$AU$550,$AK$3)+SUMIFS(Grid_GenerationQueue!Y$5:Y$550,Grid_GenerationQueue!$AM$5:$AM$550,$B64,Grid_GenerationQueue!$AN$5:$AN$550,$C64,Grid_GenerationQueue!$AW$5:$AW$550,"&lt;&gt;"&amp;$Y$3,Grid_GenerationQueue!$AU$5:$AU$550,$AK$3)</f>
        <v>0</v>
      </c>
      <c r="AP64">
        <f>AD64+SUMIFS(Grid_GenerationQueue!Z$5:Z$550,Grid_GenerationQueue!$AJ$5:$AJ$550,$B64,Grid_GenerationQueue!$AK$5:$AK$550,$C64,Grid_GenerationQueue!$AW$5:$AW$550,"&lt;&gt;"&amp;$Y$3,Grid_GenerationQueue!$AU$5:$AU$550,$AK$3)+SUMIFS(Grid_GenerationQueue!Z$5:Z$550,Grid_GenerationQueue!$AM$5:$AM$550,$B64,Grid_GenerationQueue!$AN$5:$AN$550,$C64,Grid_GenerationQueue!$AW$5:$AW$550,"&lt;&gt;"&amp;$Y$3,Grid_GenerationQueue!$AU$5:$AU$550,$AK$3)</f>
        <v>0</v>
      </c>
      <c r="AQ64">
        <f>AE64+SUMIFS(Grid_GenerationQueue!AA$5:AA$550,Grid_GenerationQueue!$AJ$5:$AJ$550,$B64,Grid_GenerationQueue!$AK$5:$AK$550,$C64,Grid_GenerationQueue!$AW$5:$AW$550,"&lt;&gt;"&amp;$Y$3,Grid_GenerationQueue!$AU$5:$AU$550,$AK$3)+SUMIFS(Grid_GenerationQueue!AA$5:AA$550,Grid_GenerationQueue!$AM$5:$AM$550,$B64,Grid_GenerationQueue!$AN$5:$AN$550,$C64,Grid_GenerationQueue!$AW$5:$AW$550,"&lt;&gt;"&amp;$Y$3,Grid_GenerationQueue!$AU$5:$AU$550,$AK$3)</f>
        <v>0</v>
      </c>
      <c r="AR64">
        <f>AF64+SUMIFS(Grid_GenerationQueue!AB$5:AB$550,Grid_GenerationQueue!$AJ$5:$AJ$550,$B64,Grid_GenerationQueue!$AK$5:$AK$550,$C64,Grid_GenerationQueue!$AW$5:$AW$550,"&lt;&gt;"&amp;$Y$3,Grid_GenerationQueue!$AU$5:$AU$550,$AK$3)+SUMIFS(Grid_GenerationQueue!AB$5:AB$550,Grid_GenerationQueue!$AM$5:$AM$550,$B64,Grid_GenerationQueue!$AN$5:$AN$550,$C64,Grid_GenerationQueue!$AW$5:$AW$550,"&lt;&gt;"&amp;$Y$3,Grid_GenerationQueue!$AU$5:$AU$550,$AK$3)</f>
        <v>0</v>
      </c>
      <c r="AS64">
        <f>AG64+SUMIFS(Grid_GenerationQueue!AC$5:AC$550,Grid_GenerationQueue!$AJ$5:$AJ$550,$B64,Grid_GenerationQueue!$AK$5:$AK$550,$C64,Grid_GenerationQueue!$AW$5:$AW$550,"&lt;&gt;"&amp;$Y$3,Grid_GenerationQueue!$AU$5:$AU$550,$AK$3)+SUMIFS(Grid_GenerationQueue!AC$5:AC$550,Grid_GenerationQueue!$AM$5:$AM$550,$B64,Grid_GenerationQueue!$AN$5:$AN$550,$C64,Grid_GenerationQueue!$AW$5:$AW$550,"&lt;&gt;"&amp;$Y$3,Grid_GenerationQueue!$AU$5:$AU$550,$AK$3)</f>
        <v>0</v>
      </c>
      <c r="AT64">
        <f>AH64+SUMIFS(Grid_GenerationQueue!AD$5:AD$550,Grid_GenerationQueue!$AJ$5:$AJ$550,$B64,Grid_GenerationQueue!$AK$5:$AK$550,$C64,Grid_GenerationQueue!$AW$5:$AW$550,"&lt;&gt;"&amp;$Y$3,Grid_GenerationQueue!$AU$5:$AU$550,$AK$3)+SUMIFS(Grid_GenerationQueue!AD$5:AD$550,Grid_GenerationQueue!$AM$5:$AM$550,$B64,Grid_GenerationQueue!$AN$5:$AN$550,$C64,Grid_GenerationQueue!$AW$5:$AW$550,"&lt;&gt;"&amp;$Y$3,Grid_GenerationQueue!$AU$5:$AU$550,$AK$3)</f>
        <v>0</v>
      </c>
      <c r="AV64">
        <v>0</v>
      </c>
      <c r="AW64">
        <v>0</v>
      </c>
      <c r="AX64">
        <v>0</v>
      </c>
      <c r="AY64">
        <v>0</v>
      </c>
      <c r="AZ64">
        <v>0</v>
      </c>
      <c r="BB64">
        <f t="shared" si="33"/>
        <v>350</v>
      </c>
      <c r="BC64">
        <f t="shared" si="34"/>
        <v>0</v>
      </c>
      <c r="BD64">
        <f t="shared" si="35"/>
        <v>0</v>
      </c>
      <c r="BE64">
        <f t="shared" si="36"/>
        <v>0</v>
      </c>
      <c r="BF64">
        <f t="shared" si="37"/>
        <v>0</v>
      </c>
      <c r="BG64">
        <f t="shared" si="38"/>
        <v>0</v>
      </c>
      <c r="BH64">
        <f t="shared" si="39"/>
        <v>350</v>
      </c>
      <c r="BI64">
        <f t="shared" si="40"/>
        <v>0</v>
      </c>
      <c r="BJ64">
        <f t="shared" si="41"/>
        <v>350</v>
      </c>
      <c r="BK64">
        <f t="shared" si="42"/>
        <v>0</v>
      </c>
      <c r="BL64">
        <f t="shared" si="43"/>
        <v>0</v>
      </c>
      <c r="BN64">
        <f t="shared" si="44"/>
        <v>0</v>
      </c>
      <c r="BO64">
        <f t="shared" si="45"/>
        <v>0</v>
      </c>
      <c r="BP64">
        <f t="shared" si="46"/>
        <v>0</v>
      </c>
      <c r="BQ64">
        <f t="shared" si="47"/>
        <v>0</v>
      </c>
      <c r="BR64">
        <f t="shared" si="48"/>
        <v>0</v>
      </c>
      <c r="BS64">
        <f t="shared" si="49"/>
        <v>0</v>
      </c>
      <c r="BT64">
        <f t="shared" si="50"/>
        <v>0</v>
      </c>
      <c r="BU64">
        <f t="shared" si="51"/>
        <v>0</v>
      </c>
      <c r="BV64">
        <f t="shared" si="52"/>
        <v>0</v>
      </c>
      <c r="BW64">
        <f t="shared" si="53"/>
        <v>0</v>
      </c>
      <c r="BX64">
        <f t="shared" si="54"/>
        <v>0</v>
      </c>
      <c r="BZ64">
        <f t="shared" si="55"/>
        <v>0</v>
      </c>
      <c r="CA64">
        <f t="shared" si="56"/>
        <v>0</v>
      </c>
      <c r="CB64">
        <f t="shared" si="57"/>
        <v>0</v>
      </c>
      <c r="CC64">
        <f t="shared" si="58"/>
        <v>0</v>
      </c>
      <c r="CD64">
        <f t="shared" si="59"/>
        <v>0</v>
      </c>
      <c r="CE64">
        <f t="shared" si="60"/>
        <v>0</v>
      </c>
      <c r="CF64">
        <f t="shared" si="61"/>
        <v>0</v>
      </c>
      <c r="CG64">
        <f t="shared" si="62"/>
        <v>0</v>
      </c>
      <c r="CH64">
        <f t="shared" si="63"/>
        <v>0</v>
      </c>
      <c r="CI64">
        <f t="shared" si="64"/>
        <v>0</v>
      </c>
      <c r="CJ64">
        <f t="shared" si="65"/>
        <v>0</v>
      </c>
    </row>
    <row r="65" spans="1:88" x14ac:dyDescent="0.35">
      <c r="A65" t="str">
        <f>Substation_Info!A65</f>
        <v>SCE Eastern Study Area</v>
      </c>
      <c r="B65" t="str">
        <f>Substation_Info!B65</f>
        <v>Devers</v>
      </c>
      <c r="C65">
        <f>Substation_Info!C65</f>
        <v>500</v>
      </c>
      <c r="D65" t="str" cm="1">
        <f t="array" ref="D65">INDEX(Substation_Info!$AT$5:$BB$322,MATCH(1,($B65=Substation_Info!$B$5:$B$322)*($C65=Substation_Info!$C$5:$C$322),0),MATCH(D$4,Substation_Info!$AT$4:$BB$4,0))</f>
        <v>Riverside_Li_Battery</v>
      </c>
      <c r="E65" t="str" cm="1">
        <f t="array" ref="E65">INDEX(Substation_Info!$AT$5:$BB$322,MATCH(1,($B65=Substation_Info!$B$5:$B$322)*($C65=Substation_Info!$C$5:$C$322),0),MATCH(E$4,Substation_Info!$AT$4:$BB$4,0))</f>
        <v>Riverside_Solar</v>
      </c>
      <c r="F65" cm="1">
        <f t="array" ref="F65">INDEX(Substation_Info!$AT$5:$BB$322,MATCH(1,($B65=Substation_Info!$B$5:$B$322)*($C65=Substation_Info!$C$5:$C$322),0),MATCH(F$4,Substation_Info!$AT$4:$BB$4,0))</f>
        <v>0</v>
      </c>
      <c r="G65" t="str" cm="1">
        <f t="array" ref="G65">INDEX(Substation_Info!$AT$5:$BB$322,MATCH(1,($B65=Substation_Info!$B$5:$B$322)*($C65=Substation_Info!$C$5:$C$322),0),MATCH(G$4,Substation_Info!$AT$4:$BB$4,0))</f>
        <v>Riverside_Palm_Springs_Wind</v>
      </c>
      <c r="H65" cm="1">
        <f t="array" ref="H65">INDEX(Substation_Info!$AT$5:$BB$322,MATCH(1,($B65=Substation_Info!$B$5:$B$322)*($C65=Substation_Info!$C$5:$C$322),0),MATCH(H$4,Substation_Info!$AT$4:$BB$4,0))</f>
        <v>0</v>
      </c>
      <c r="I65" cm="1">
        <f t="array" ref="I65">INDEX(Substation_Info!$AT$5:$BB$322,MATCH(1,($B65=Substation_Info!$B$5:$B$322)*($C65=Substation_Info!$C$5:$C$322),0),MATCH(I$4,Substation_Info!$AT$4:$BB$4,0))</f>
        <v>0</v>
      </c>
      <c r="J65" cm="1">
        <f t="array" ref="J65">INDEX(Substation_Info!$AT$5:$BB$322,MATCH(1,($B65=Substation_Info!$B$5:$B$322)*($C65=Substation_Info!$C$5:$C$322),0),MATCH(J$4,Substation_Info!$AT$4:$BB$4,0))</f>
        <v>0</v>
      </c>
      <c r="L65">
        <f>SUMIFS(Grid_GenerationQueue!T$5:T$550,Grid_GenerationQueue!$AJ$5:$AJ$550,$B65,Grid_GenerationQueue!$AK$5:$AK$550,$C65)+SUMIFS(Grid_GenerationQueue!T$5:T$550,Grid_GenerationQueue!$AM$5:$AM$550,$B65,Grid_GenerationQueue!$AN$5:$AN$550,$C65)</f>
        <v>0</v>
      </c>
      <c r="M65">
        <f>SUMIFS(Grid_GenerationQueue!U$5:U$550,Grid_GenerationQueue!$AJ$5:$AJ$550,$B65,Grid_GenerationQueue!$AK$5:$AK$550,$C65)+SUMIFS(Grid_GenerationQueue!U$5:U$550,Grid_GenerationQueue!$AM$5:$AM$550,$B65,Grid_GenerationQueue!$AN$5:$AN$550,$C65)</f>
        <v>0</v>
      </c>
      <c r="N65">
        <f>SUMIFS(Grid_GenerationQueue!V$5:V$550,Grid_GenerationQueue!$AJ$5:$AJ$550,$B65,Grid_GenerationQueue!$AK$5:$AK$550,$C65)+SUMIFS(Grid_GenerationQueue!V$5:V$550,Grid_GenerationQueue!$AM$5:$AM$550,$B65,Grid_GenerationQueue!$AN$5:$AN$550,$C65)</f>
        <v>0</v>
      </c>
      <c r="O65">
        <f>SUMIFS(Grid_GenerationQueue!W$5:W$550,Grid_GenerationQueue!$AJ$5:$AJ$550,$B65,Grid_GenerationQueue!$AK$5:$AK$550,$C65)+SUMIFS(Grid_GenerationQueue!W$5:W$550,Grid_GenerationQueue!$AM$5:$AM$550,$B65,Grid_GenerationQueue!$AN$5:$AN$550,$C65)</f>
        <v>0</v>
      </c>
      <c r="P65">
        <f>SUMIFS(Grid_GenerationQueue!X$5:X$550,Grid_GenerationQueue!$AJ$5:$AJ$550,$B65,Grid_GenerationQueue!$AK$5:$AK$550,$C65)+SUMIFS(Grid_GenerationQueue!X$5:X$550,Grid_GenerationQueue!$AM$5:$AM$550,$B65,Grid_GenerationQueue!$AN$5:$AN$550,$C65)</f>
        <v>0</v>
      </c>
      <c r="Q65">
        <f>SUMIFS(Grid_GenerationQueue!Y$5:Y$550,Grid_GenerationQueue!$AJ$5:$AJ$550,$B65,Grid_GenerationQueue!$AK$5:$AK$550,$C65)+SUMIFS(Grid_GenerationQueue!Y$5:Y$550,Grid_GenerationQueue!$AM$5:$AM$550,$B65,Grid_GenerationQueue!$AN$5:$AN$550,$C65)</f>
        <v>0</v>
      </c>
      <c r="R65">
        <f>SUMIFS(Grid_GenerationQueue!Z$5:Z$550,Grid_GenerationQueue!$AJ$5:$AJ$550,$B65,Grid_GenerationQueue!$AK$5:$AK$550,$C65)+SUMIFS(Grid_GenerationQueue!Z$5:Z$550,Grid_GenerationQueue!$AM$5:$AM$550,$B65,Grid_GenerationQueue!$AN$5:$AN$550,$C65)</f>
        <v>0</v>
      </c>
      <c r="S65">
        <f>SUMIFS(Grid_GenerationQueue!AA$5:AA$550,Grid_GenerationQueue!$AJ$5:$AJ$550,$B65,Grid_GenerationQueue!$AK$5:$AK$550,$C65)+SUMIFS(Grid_GenerationQueue!AA$5:AA$550,Grid_GenerationQueue!$AM$5:$AM$550,$B65,Grid_GenerationQueue!$AN$5:$AN$550,$C65)</f>
        <v>0</v>
      </c>
      <c r="T65">
        <f>SUMIFS(Grid_GenerationQueue!AB$5:AB$550,Grid_GenerationQueue!$AJ$5:$AJ$550,$B65,Grid_GenerationQueue!$AK$5:$AK$550,$C65)+SUMIFS(Grid_GenerationQueue!AB$5:AB$550,Grid_GenerationQueue!$AM$5:$AM$550,$B65,Grid_GenerationQueue!$AN$5:$AN$550,$C65)</f>
        <v>0</v>
      </c>
      <c r="U65">
        <f>SUMIFS(Grid_GenerationQueue!AC$5:AC$550,Grid_GenerationQueue!$AJ$5:$AJ$550,$B65,Grid_GenerationQueue!$AK$5:$AK$550,$C65)+SUMIFS(Grid_GenerationQueue!AC$5:AC$550,Grid_GenerationQueue!$AM$5:$AM$550,$B65,Grid_GenerationQueue!$AN$5:$AN$550,$C65)</f>
        <v>0</v>
      </c>
      <c r="V65">
        <f>SUMIFS(Grid_GenerationQueue!AD$5:AD$550,Grid_GenerationQueue!$AJ$5:$AJ$550,$B65,Grid_GenerationQueue!$AK$5:$AK$550,$C65)+SUMIFS(Grid_GenerationQueue!AD$5:AD$550,Grid_GenerationQueue!$AM$5:$AM$550,$B65,Grid_GenerationQueue!$AN$5:$AN$550,$C65)</f>
        <v>0</v>
      </c>
      <c r="X65">
        <f>SUMIFS(Grid_GenerationQueue!T$5:T$550,Grid_GenerationQueue!$AJ$5:$AJ$550,$B65,Grid_GenerationQueue!$AK$5:$AK$550,$C65,Grid_GenerationQueue!$AW$5:$AW$550,$Y$3)+SUMIFS(Grid_GenerationQueue!T$5:T$550,Grid_GenerationQueue!$AM$5:$AM$550,$B65,Grid_GenerationQueue!$AN$5:$AN$550,$C65,Grid_GenerationQueue!$AW$5:$AW$550,$Y$3)</f>
        <v>0</v>
      </c>
      <c r="Y65">
        <f>SUMIFS(Grid_GenerationQueue!U$5:U$550,Grid_GenerationQueue!$AJ$5:$AJ$550,$B65,Grid_GenerationQueue!$AK$5:$AK$550,$C65,Grid_GenerationQueue!$AW$5:$AW$550,$Y$3)+SUMIFS(Grid_GenerationQueue!U$5:U$550,Grid_GenerationQueue!$AM$5:$AM$550,$B65,Grid_GenerationQueue!$AN$5:$AN$550,$C65,Grid_GenerationQueue!$AW$5:$AW$550,$Y$3)</f>
        <v>0</v>
      </c>
      <c r="Z65">
        <f>SUMIFS(Grid_GenerationQueue!V$5:V$550,Grid_GenerationQueue!$AJ$5:$AJ$550,$B65,Grid_GenerationQueue!$AK$5:$AK$550,$C65,Grid_GenerationQueue!$AW$5:$AW$550,$Y$3)+SUMIFS(Grid_GenerationQueue!V$5:V$550,Grid_GenerationQueue!$AM$5:$AM$550,$B65,Grid_GenerationQueue!$AN$5:$AN$550,$C65,Grid_GenerationQueue!$AW$5:$AW$550,$Y$3)</f>
        <v>0</v>
      </c>
      <c r="AA65">
        <f>SUMIFS(Grid_GenerationQueue!W$5:W$550,Grid_GenerationQueue!$AJ$5:$AJ$550,$B65,Grid_GenerationQueue!$AK$5:$AK$550,$C65,Grid_GenerationQueue!$AW$5:$AW$550,$Y$3)+SUMIFS(Grid_GenerationQueue!W$5:W$550,Grid_GenerationQueue!$AM$5:$AM$550,$B65,Grid_GenerationQueue!$AN$5:$AN$550,$C65,Grid_GenerationQueue!$AW$5:$AW$550,$Y$3)</f>
        <v>0</v>
      </c>
      <c r="AB65">
        <f>SUMIFS(Grid_GenerationQueue!X$5:X$550,Grid_GenerationQueue!$AJ$5:$AJ$550,$B65,Grid_GenerationQueue!$AK$5:$AK$550,$C65,Grid_GenerationQueue!$AW$5:$AW$550,$Y$3)+SUMIFS(Grid_GenerationQueue!X$5:X$550,Grid_GenerationQueue!$AM$5:$AM$550,$B65,Grid_GenerationQueue!$AN$5:$AN$550,$C65,Grid_GenerationQueue!$AW$5:$AW$550,$Y$3)</f>
        <v>0</v>
      </c>
      <c r="AC65">
        <f>SUMIFS(Grid_GenerationQueue!Y$5:Y$550,Grid_GenerationQueue!$AJ$5:$AJ$550,$B65,Grid_GenerationQueue!$AK$5:$AK$550,$C65,Grid_GenerationQueue!$AW$5:$AW$550,$Y$3)+SUMIFS(Grid_GenerationQueue!Y$5:Y$550,Grid_GenerationQueue!$AM$5:$AM$550,$B65,Grid_GenerationQueue!$AN$5:$AN$550,$C65,Grid_GenerationQueue!$AW$5:$AW$550,$Y$3)</f>
        <v>0</v>
      </c>
      <c r="AD65">
        <f>SUMIFS(Grid_GenerationQueue!Z$5:Z$550,Grid_GenerationQueue!$AJ$5:$AJ$550,$B65,Grid_GenerationQueue!$AK$5:$AK$550,$C65,Grid_GenerationQueue!$AW$5:$AW$550,$Y$3)+SUMIFS(Grid_GenerationQueue!Z$5:Z$550,Grid_GenerationQueue!$AM$5:$AM$550,$B65,Grid_GenerationQueue!$AN$5:$AN$550,$C65,Grid_GenerationQueue!$AW$5:$AW$550,$Y$3)</f>
        <v>0</v>
      </c>
      <c r="AE65">
        <f>SUMIFS(Grid_GenerationQueue!AA$5:AA$550,Grid_GenerationQueue!$AJ$5:$AJ$550,$B65,Grid_GenerationQueue!$AK$5:$AK$550,$C65,Grid_GenerationQueue!$AW$5:$AW$550,$Y$3)+SUMIFS(Grid_GenerationQueue!AA$5:AA$550,Grid_GenerationQueue!$AM$5:$AM$550,$B65,Grid_GenerationQueue!$AN$5:$AN$550,$C65,Grid_GenerationQueue!$AW$5:$AW$550,$Y$3)</f>
        <v>0</v>
      </c>
      <c r="AF65">
        <f>SUMIFS(Grid_GenerationQueue!AB$5:AB$550,Grid_GenerationQueue!$AJ$5:$AJ$550,$B65,Grid_GenerationQueue!$AK$5:$AK$550,$C65,Grid_GenerationQueue!$AW$5:$AW$550,$Y$3)+SUMIFS(Grid_GenerationQueue!AB$5:AB$550,Grid_GenerationQueue!$AM$5:$AM$550,$B65,Grid_GenerationQueue!$AN$5:$AN$550,$C65,Grid_GenerationQueue!$AW$5:$AW$550,$Y$3)</f>
        <v>0</v>
      </c>
      <c r="AG65">
        <f>SUMIFS(Grid_GenerationQueue!AC$5:AC$550,Grid_GenerationQueue!$AJ$5:$AJ$550,$B65,Grid_GenerationQueue!$AK$5:$AK$550,$C65,Grid_GenerationQueue!$AW$5:$AW$550,$Y$3)+SUMIFS(Grid_GenerationQueue!AC$5:AC$550,Grid_GenerationQueue!$AM$5:$AM$550,$B65,Grid_GenerationQueue!$AN$5:$AN$550,$C65,Grid_GenerationQueue!$AW$5:$AW$550,$Y$3)</f>
        <v>0</v>
      </c>
      <c r="AH65">
        <f>SUMIFS(Grid_GenerationQueue!AD$5:AD$550,Grid_GenerationQueue!$AJ$5:$AJ$550,$B65,Grid_GenerationQueue!$AK$5:$AK$550,$C65,Grid_GenerationQueue!$AW$5:$AW$550,$Y$3)+SUMIFS(Grid_GenerationQueue!AD$5:AD$550,Grid_GenerationQueue!$AM$5:$AM$550,$B65,Grid_GenerationQueue!$AN$5:$AN$550,$C65,Grid_GenerationQueue!$AW$5:$AW$550,$Y$3)</f>
        <v>0</v>
      </c>
      <c r="AJ65">
        <f>X65+SUMIFS(Grid_GenerationQueue!T$5:T$550,Grid_GenerationQueue!$AJ$5:$AJ$550,$B65,Grid_GenerationQueue!$AK$5:$AK$550,$C65,Grid_GenerationQueue!$AW$5:$AW$550,"&lt;&gt;"&amp;$Y$3,Grid_GenerationQueue!$AU$5:$AU$550,$AK$3)+SUMIFS(Grid_GenerationQueue!T$5:T$550,Grid_GenerationQueue!$AM$5:$AM$550,$B65,Grid_GenerationQueue!$AN$5:$AN$550,$C65,Grid_GenerationQueue!$AW$5:$AW$550,"&lt;&gt;"&amp;$Y$3,Grid_GenerationQueue!$AU$5:$AU$550,$AK$3)</f>
        <v>0</v>
      </c>
      <c r="AK65">
        <f>Y65+SUMIFS(Grid_GenerationQueue!U$5:U$550,Grid_GenerationQueue!$AJ$5:$AJ$550,$B65,Grid_GenerationQueue!$AK$5:$AK$550,$C65,Grid_GenerationQueue!$AW$5:$AW$550,"&lt;&gt;"&amp;$Y$3,Grid_GenerationQueue!$AU$5:$AU$550,$AK$3)+SUMIFS(Grid_GenerationQueue!U$5:U$550,Grid_GenerationQueue!$AM$5:$AM$550,$B65,Grid_GenerationQueue!$AN$5:$AN$550,$C65,Grid_GenerationQueue!$AW$5:$AW$550,"&lt;&gt;"&amp;$Y$3,Grid_GenerationQueue!$AU$5:$AU$550,$AK$3)</f>
        <v>0</v>
      </c>
      <c r="AL65">
        <f>Z65+SUMIFS(Grid_GenerationQueue!V$5:V$550,Grid_GenerationQueue!$AJ$5:$AJ$550,$B65,Grid_GenerationQueue!$AK$5:$AK$550,$C65,Grid_GenerationQueue!$AW$5:$AW$550,"&lt;&gt;"&amp;$Y$3,Grid_GenerationQueue!$AU$5:$AU$550,$AK$3)+SUMIFS(Grid_GenerationQueue!V$5:V$550,Grid_GenerationQueue!$AM$5:$AM$550,$B65,Grid_GenerationQueue!$AN$5:$AN$550,$C65,Grid_GenerationQueue!$AW$5:$AW$550,"&lt;&gt;"&amp;$Y$3,Grid_GenerationQueue!$AU$5:$AU$550,$AK$3)</f>
        <v>0</v>
      </c>
      <c r="AM65">
        <f>AA65+SUMIFS(Grid_GenerationQueue!W$5:W$550,Grid_GenerationQueue!$AJ$5:$AJ$550,$B65,Grid_GenerationQueue!$AK$5:$AK$550,$C65,Grid_GenerationQueue!$AW$5:$AW$550,"&lt;&gt;"&amp;$Y$3,Grid_GenerationQueue!$AU$5:$AU$550,$AK$3)+SUMIFS(Grid_GenerationQueue!W$5:W$550,Grid_GenerationQueue!$AM$5:$AM$550,$B65,Grid_GenerationQueue!$AN$5:$AN$550,$C65,Grid_GenerationQueue!$AW$5:$AW$550,"&lt;&gt;"&amp;$Y$3,Grid_GenerationQueue!$AU$5:$AU$550,$AK$3)</f>
        <v>0</v>
      </c>
      <c r="AN65">
        <f>AB65+SUMIFS(Grid_GenerationQueue!X$5:X$550,Grid_GenerationQueue!$AJ$5:$AJ$550,$B65,Grid_GenerationQueue!$AK$5:$AK$550,$C65,Grid_GenerationQueue!$AW$5:$AW$550,"&lt;&gt;"&amp;$Y$3,Grid_GenerationQueue!$AU$5:$AU$550,$AK$3)+SUMIFS(Grid_GenerationQueue!X$5:X$550,Grid_GenerationQueue!$AM$5:$AM$550,$B65,Grid_GenerationQueue!$AN$5:$AN$550,$C65,Grid_GenerationQueue!$AW$5:$AW$550,"&lt;&gt;"&amp;$Y$3,Grid_GenerationQueue!$AU$5:$AU$550,$AK$3)</f>
        <v>0</v>
      </c>
      <c r="AO65">
        <f>AC65+SUMIFS(Grid_GenerationQueue!Y$5:Y$550,Grid_GenerationQueue!$AJ$5:$AJ$550,$B65,Grid_GenerationQueue!$AK$5:$AK$550,$C65,Grid_GenerationQueue!$AW$5:$AW$550,"&lt;&gt;"&amp;$Y$3,Grid_GenerationQueue!$AU$5:$AU$550,$AK$3)+SUMIFS(Grid_GenerationQueue!Y$5:Y$550,Grid_GenerationQueue!$AM$5:$AM$550,$B65,Grid_GenerationQueue!$AN$5:$AN$550,$C65,Grid_GenerationQueue!$AW$5:$AW$550,"&lt;&gt;"&amp;$Y$3,Grid_GenerationQueue!$AU$5:$AU$550,$AK$3)</f>
        <v>0</v>
      </c>
      <c r="AP65">
        <f>AD65+SUMIFS(Grid_GenerationQueue!Z$5:Z$550,Grid_GenerationQueue!$AJ$5:$AJ$550,$B65,Grid_GenerationQueue!$AK$5:$AK$550,$C65,Grid_GenerationQueue!$AW$5:$AW$550,"&lt;&gt;"&amp;$Y$3,Grid_GenerationQueue!$AU$5:$AU$550,$AK$3)+SUMIFS(Grid_GenerationQueue!Z$5:Z$550,Grid_GenerationQueue!$AM$5:$AM$550,$B65,Grid_GenerationQueue!$AN$5:$AN$550,$C65,Grid_GenerationQueue!$AW$5:$AW$550,"&lt;&gt;"&amp;$Y$3,Grid_GenerationQueue!$AU$5:$AU$550,$AK$3)</f>
        <v>0</v>
      </c>
      <c r="AQ65">
        <f>AE65+SUMIFS(Grid_GenerationQueue!AA$5:AA$550,Grid_GenerationQueue!$AJ$5:$AJ$550,$B65,Grid_GenerationQueue!$AK$5:$AK$550,$C65,Grid_GenerationQueue!$AW$5:$AW$550,"&lt;&gt;"&amp;$Y$3,Grid_GenerationQueue!$AU$5:$AU$550,$AK$3)+SUMIFS(Grid_GenerationQueue!AA$5:AA$550,Grid_GenerationQueue!$AM$5:$AM$550,$B65,Grid_GenerationQueue!$AN$5:$AN$550,$C65,Grid_GenerationQueue!$AW$5:$AW$550,"&lt;&gt;"&amp;$Y$3,Grid_GenerationQueue!$AU$5:$AU$550,$AK$3)</f>
        <v>0</v>
      </c>
      <c r="AR65">
        <f>AF65+SUMIFS(Grid_GenerationQueue!AB$5:AB$550,Grid_GenerationQueue!$AJ$5:$AJ$550,$B65,Grid_GenerationQueue!$AK$5:$AK$550,$C65,Grid_GenerationQueue!$AW$5:$AW$550,"&lt;&gt;"&amp;$Y$3,Grid_GenerationQueue!$AU$5:$AU$550,$AK$3)+SUMIFS(Grid_GenerationQueue!AB$5:AB$550,Grid_GenerationQueue!$AM$5:$AM$550,$B65,Grid_GenerationQueue!$AN$5:$AN$550,$C65,Grid_GenerationQueue!$AW$5:$AW$550,"&lt;&gt;"&amp;$Y$3,Grid_GenerationQueue!$AU$5:$AU$550,$AK$3)</f>
        <v>0</v>
      </c>
      <c r="AS65">
        <f>AG65+SUMIFS(Grid_GenerationQueue!AC$5:AC$550,Grid_GenerationQueue!$AJ$5:$AJ$550,$B65,Grid_GenerationQueue!$AK$5:$AK$550,$C65,Grid_GenerationQueue!$AW$5:$AW$550,"&lt;&gt;"&amp;$Y$3,Grid_GenerationQueue!$AU$5:$AU$550,$AK$3)+SUMIFS(Grid_GenerationQueue!AC$5:AC$550,Grid_GenerationQueue!$AM$5:$AM$550,$B65,Grid_GenerationQueue!$AN$5:$AN$550,$C65,Grid_GenerationQueue!$AW$5:$AW$550,"&lt;&gt;"&amp;$Y$3,Grid_GenerationQueue!$AU$5:$AU$550,$AK$3)</f>
        <v>0</v>
      </c>
      <c r="AT65">
        <f>AH65+SUMIFS(Grid_GenerationQueue!AD$5:AD$550,Grid_GenerationQueue!$AJ$5:$AJ$550,$B65,Grid_GenerationQueue!$AK$5:$AK$550,$C65,Grid_GenerationQueue!$AW$5:$AW$550,"&lt;&gt;"&amp;$Y$3,Grid_GenerationQueue!$AU$5:$AU$550,$AK$3)+SUMIFS(Grid_GenerationQueue!AD$5:AD$550,Grid_GenerationQueue!$AM$5:$AM$550,$B65,Grid_GenerationQueue!$AN$5:$AN$550,$C65,Grid_GenerationQueue!$AW$5:$AW$550,"&lt;&gt;"&amp;$Y$3,Grid_GenerationQueue!$AU$5:$AU$550,$AK$3)</f>
        <v>0</v>
      </c>
      <c r="AV65">
        <v>0</v>
      </c>
      <c r="AW65">
        <v>0</v>
      </c>
      <c r="AX65">
        <v>0</v>
      </c>
      <c r="AY65">
        <v>0</v>
      </c>
      <c r="AZ65">
        <v>0</v>
      </c>
      <c r="BB65">
        <f t="shared" si="33"/>
        <v>0</v>
      </c>
      <c r="BC65">
        <f t="shared" si="34"/>
        <v>0</v>
      </c>
      <c r="BD65">
        <f t="shared" si="35"/>
        <v>0</v>
      </c>
      <c r="BE65">
        <f t="shared" si="36"/>
        <v>0</v>
      </c>
      <c r="BF65">
        <f t="shared" si="37"/>
        <v>0</v>
      </c>
      <c r="BG65">
        <f t="shared" si="38"/>
        <v>0</v>
      </c>
      <c r="BH65">
        <f t="shared" si="39"/>
        <v>0</v>
      </c>
      <c r="BI65">
        <f t="shared" si="40"/>
        <v>0</v>
      </c>
      <c r="BJ65">
        <f t="shared" si="41"/>
        <v>0</v>
      </c>
      <c r="BK65">
        <f t="shared" si="42"/>
        <v>0</v>
      </c>
      <c r="BL65">
        <f t="shared" si="43"/>
        <v>0</v>
      </c>
      <c r="BN65">
        <f t="shared" si="44"/>
        <v>0</v>
      </c>
      <c r="BO65">
        <f t="shared" si="45"/>
        <v>0</v>
      </c>
      <c r="BP65">
        <f t="shared" si="46"/>
        <v>0</v>
      </c>
      <c r="BQ65">
        <f t="shared" si="47"/>
        <v>0</v>
      </c>
      <c r="BR65">
        <f t="shared" si="48"/>
        <v>0</v>
      </c>
      <c r="BS65">
        <f t="shared" si="49"/>
        <v>0</v>
      </c>
      <c r="BT65">
        <f t="shared" si="50"/>
        <v>0</v>
      </c>
      <c r="BU65">
        <f t="shared" si="51"/>
        <v>0</v>
      </c>
      <c r="BV65">
        <f t="shared" si="52"/>
        <v>0</v>
      </c>
      <c r="BW65">
        <f t="shared" si="53"/>
        <v>0</v>
      </c>
      <c r="BX65">
        <f t="shared" si="54"/>
        <v>0</v>
      </c>
      <c r="BZ65">
        <f t="shared" si="55"/>
        <v>0</v>
      </c>
      <c r="CA65">
        <f t="shared" si="56"/>
        <v>0</v>
      </c>
      <c r="CB65">
        <f t="shared" si="57"/>
        <v>0</v>
      </c>
      <c r="CC65">
        <f t="shared" si="58"/>
        <v>0</v>
      </c>
      <c r="CD65">
        <f t="shared" si="59"/>
        <v>0</v>
      </c>
      <c r="CE65">
        <f t="shared" si="60"/>
        <v>0</v>
      </c>
      <c r="CF65">
        <f t="shared" si="61"/>
        <v>0</v>
      </c>
      <c r="CG65">
        <f t="shared" si="62"/>
        <v>0</v>
      </c>
      <c r="CH65">
        <f t="shared" si="63"/>
        <v>0</v>
      </c>
      <c r="CI65">
        <f t="shared" si="64"/>
        <v>0</v>
      </c>
      <c r="CJ65">
        <f t="shared" si="65"/>
        <v>0</v>
      </c>
    </row>
    <row r="66" spans="1:88" x14ac:dyDescent="0.35">
      <c r="A66" t="str">
        <f>Substation_Info!A66</f>
        <v>SCE Eastern Study Area</v>
      </c>
      <c r="B66" t="str">
        <f>Substation_Info!B66</f>
        <v>Devers</v>
      </c>
      <c r="C66">
        <f>Substation_Info!C66</f>
        <v>230</v>
      </c>
      <c r="D66" t="str" cm="1">
        <f t="array" ref="D66">INDEX(Substation_Info!$AT$5:$BB$322,MATCH(1,($B66=Substation_Info!$B$5:$B$322)*($C66=Substation_Info!$C$5:$C$322),0),MATCH(D$4,Substation_Info!$AT$4:$BB$4,0))</f>
        <v>Riverside_Li_Battery</v>
      </c>
      <c r="E66" t="str" cm="1">
        <f t="array" ref="E66">INDEX(Substation_Info!$AT$5:$BB$322,MATCH(1,($B66=Substation_Info!$B$5:$B$322)*($C66=Substation_Info!$C$5:$C$322),0),MATCH(E$4,Substation_Info!$AT$4:$BB$4,0))</f>
        <v>Riverside_Solar</v>
      </c>
      <c r="F66" cm="1">
        <f t="array" ref="F66">INDEX(Substation_Info!$AT$5:$BB$322,MATCH(1,($B66=Substation_Info!$B$5:$B$322)*($C66=Substation_Info!$C$5:$C$322),0),MATCH(F$4,Substation_Info!$AT$4:$BB$4,0))</f>
        <v>0</v>
      </c>
      <c r="G66" t="str" cm="1">
        <f t="array" ref="G66">INDEX(Substation_Info!$AT$5:$BB$322,MATCH(1,($B66=Substation_Info!$B$5:$B$322)*($C66=Substation_Info!$C$5:$C$322),0),MATCH(G$4,Substation_Info!$AT$4:$BB$4,0))</f>
        <v>Riverside_Palm_Springs_Wind</v>
      </c>
      <c r="H66" cm="1">
        <f t="array" ref="H66">INDEX(Substation_Info!$AT$5:$BB$322,MATCH(1,($B66=Substation_Info!$B$5:$B$322)*($C66=Substation_Info!$C$5:$C$322),0),MATCH(H$4,Substation_Info!$AT$4:$BB$4,0))</f>
        <v>0</v>
      </c>
      <c r="I66" cm="1">
        <f t="array" ref="I66">INDEX(Substation_Info!$AT$5:$BB$322,MATCH(1,($B66=Substation_Info!$B$5:$B$322)*($C66=Substation_Info!$C$5:$C$322),0),MATCH(I$4,Substation_Info!$AT$4:$BB$4,0))</f>
        <v>0</v>
      </c>
      <c r="J66" cm="1">
        <f t="array" ref="J66">INDEX(Substation_Info!$AT$5:$BB$322,MATCH(1,($B66=Substation_Info!$B$5:$B$322)*($C66=Substation_Info!$C$5:$C$322),0),MATCH(J$4,Substation_Info!$AT$4:$BB$4,0))</f>
        <v>0</v>
      </c>
      <c r="L66">
        <f>SUMIFS(Grid_GenerationQueue!T$5:T$550,Grid_GenerationQueue!$AJ$5:$AJ$550,$B66,Grid_GenerationQueue!$AK$5:$AK$550,$C66)+SUMIFS(Grid_GenerationQueue!T$5:T$550,Grid_GenerationQueue!$AM$5:$AM$550,$B66,Grid_GenerationQueue!$AN$5:$AN$550,$C66)</f>
        <v>2190</v>
      </c>
      <c r="M66">
        <f>SUMIFS(Grid_GenerationQueue!U$5:U$550,Grid_GenerationQueue!$AJ$5:$AJ$550,$B66,Grid_GenerationQueue!$AK$5:$AK$550,$C66)+SUMIFS(Grid_GenerationQueue!U$5:U$550,Grid_GenerationQueue!$AM$5:$AM$550,$B66,Grid_GenerationQueue!$AN$5:$AN$550,$C66)</f>
        <v>260</v>
      </c>
      <c r="N66">
        <f>SUMIFS(Grid_GenerationQueue!V$5:V$550,Grid_GenerationQueue!$AJ$5:$AJ$550,$B66,Grid_GenerationQueue!$AK$5:$AK$550,$C66)+SUMIFS(Grid_GenerationQueue!V$5:V$550,Grid_GenerationQueue!$AM$5:$AM$550,$B66,Grid_GenerationQueue!$AN$5:$AN$550,$C66)</f>
        <v>60</v>
      </c>
      <c r="O66">
        <f>SUMIFS(Grid_GenerationQueue!W$5:W$550,Grid_GenerationQueue!$AJ$5:$AJ$550,$B66,Grid_GenerationQueue!$AK$5:$AK$550,$C66)+SUMIFS(Grid_GenerationQueue!W$5:W$550,Grid_GenerationQueue!$AM$5:$AM$550,$B66,Grid_GenerationQueue!$AN$5:$AN$550,$C66)</f>
        <v>200</v>
      </c>
      <c r="P66">
        <f>SUMIFS(Grid_GenerationQueue!X$5:X$550,Grid_GenerationQueue!$AJ$5:$AJ$550,$B66,Grid_GenerationQueue!$AK$5:$AK$550,$C66)+SUMIFS(Grid_GenerationQueue!X$5:X$550,Grid_GenerationQueue!$AM$5:$AM$550,$B66,Grid_GenerationQueue!$AN$5:$AN$550,$C66)</f>
        <v>0</v>
      </c>
      <c r="Q66">
        <f>SUMIFS(Grid_GenerationQueue!Y$5:Y$550,Grid_GenerationQueue!$AJ$5:$AJ$550,$B66,Grid_GenerationQueue!$AK$5:$AK$550,$C66)+SUMIFS(Grid_GenerationQueue!Y$5:Y$550,Grid_GenerationQueue!$AM$5:$AM$550,$B66,Grid_GenerationQueue!$AN$5:$AN$550,$C66)</f>
        <v>0</v>
      </c>
      <c r="R66">
        <f>SUMIFS(Grid_GenerationQueue!Z$5:Z$550,Grid_GenerationQueue!$AJ$5:$AJ$550,$B66,Grid_GenerationQueue!$AK$5:$AK$550,$C66)+SUMIFS(Grid_GenerationQueue!Z$5:Z$550,Grid_GenerationQueue!$AM$5:$AM$550,$B66,Grid_GenerationQueue!$AN$5:$AN$550,$C66)</f>
        <v>644</v>
      </c>
      <c r="S66">
        <f>SUMIFS(Grid_GenerationQueue!AA$5:AA$550,Grid_GenerationQueue!$AJ$5:$AJ$550,$B66,Grid_GenerationQueue!$AK$5:$AK$550,$C66)+SUMIFS(Grid_GenerationQueue!AA$5:AA$550,Grid_GenerationQueue!$AM$5:$AM$550,$B66,Grid_GenerationQueue!$AN$5:$AN$550,$C66)</f>
        <v>79</v>
      </c>
      <c r="T66">
        <f>SUMIFS(Grid_GenerationQueue!AB$5:AB$550,Grid_GenerationQueue!$AJ$5:$AJ$550,$B66,Grid_GenerationQueue!$AK$5:$AK$550,$C66)+SUMIFS(Grid_GenerationQueue!AB$5:AB$550,Grid_GenerationQueue!$AM$5:$AM$550,$B66,Grid_GenerationQueue!$AN$5:$AN$550,$C66)</f>
        <v>565</v>
      </c>
      <c r="U66">
        <f>SUMIFS(Grid_GenerationQueue!AC$5:AC$550,Grid_GenerationQueue!$AJ$5:$AJ$550,$B66,Grid_GenerationQueue!$AK$5:$AK$550,$C66)+SUMIFS(Grid_GenerationQueue!AC$5:AC$550,Grid_GenerationQueue!$AM$5:$AM$550,$B66,Grid_GenerationQueue!$AN$5:$AN$550,$C66)</f>
        <v>0</v>
      </c>
      <c r="V66">
        <f>SUMIFS(Grid_GenerationQueue!AD$5:AD$550,Grid_GenerationQueue!$AJ$5:$AJ$550,$B66,Grid_GenerationQueue!$AK$5:$AK$550,$C66)+SUMIFS(Grid_GenerationQueue!AD$5:AD$550,Grid_GenerationQueue!$AM$5:$AM$550,$B66,Grid_GenerationQueue!$AN$5:$AN$550,$C66)</f>
        <v>0</v>
      </c>
      <c r="X66">
        <f>SUMIFS(Grid_GenerationQueue!T$5:T$550,Grid_GenerationQueue!$AJ$5:$AJ$550,$B66,Grid_GenerationQueue!$AK$5:$AK$550,$C66,Grid_GenerationQueue!$AW$5:$AW$550,$Y$3)+SUMIFS(Grid_GenerationQueue!T$5:T$550,Grid_GenerationQueue!$AM$5:$AM$550,$B66,Grid_GenerationQueue!$AN$5:$AN$550,$C66,Grid_GenerationQueue!$AW$5:$AW$550,$Y$3)</f>
        <v>490</v>
      </c>
      <c r="Y66">
        <f>SUMIFS(Grid_GenerationQueue!U$5:U$550,Grid_GenerationQueue!$AJ$5:$AJ$550,$B66,Grid_GenerationQueue!$AK$5:$AK$550,$C66,Grid_GenerationQueue!$AW$5:$AW$550,$Y$3)+SUMIFS(Grid_GenerationQueue!U$5:U$550,Grid_GenerationQueue!$AM$5:$AM$550,$B66,Grid_GenerationQueue!$AN$5:$AN$550,$C66,Grid_GenerationQueue!$AW$5:$AW$550,$Y$3)</f>
        <v>60</v>
      </c>
      <c r="Z66">
        <f>SUMIFS(Grid_GenerationQueue!V$5:V$550,Grid_GenerationQueue!$AJ$5:$AJ$550,$B66,Grid_GenerationQueue!$AK$5:$AK$550,$C66,Grid_GenerationQueue!$AW$5:$AW$550,$Y$3)+SUMIFS(Grid_GenerationQueue!V$5:V$550,Grid_GenerationQueue!$AM$5:$AM$550,$B66,Grid_GenerationQueue!$AN$5:$AN$550,$C66,Grid_GenerationQueue!$AW$5:$AW$550,$Y$3)</f>
        <v>60</v>
      </c>
      <c r="AA66">
        <f>SUMIFS(Grid_GenerationQueue!W$5:W$550,Grid_GenerationQueue!$AJ$5:$AJ$550,$B66,Grid_GenerationQueue!$AK$5:$AK$550,$C66,Grid_GenerationQueue!$AW$5:$AW$550,$Y$3)+SUMIFS(Grid_GenerationQueue!W$5:W$550,Grid_GenerationQueue!$AM$5:$AM$550,$B66,Grid_GenerationQueue!$AN$5:$AN$550,$C66,Grid_GenerationQueue!$AW$5:$AW$550,$Y$3)</f>
        <v>0</v>
      </c>
      <c r="AB66">
        <f>SUMIFS(Grid_GenerationQueue!X$5:X$550,Grid_GenerationQueue!$AJ$5:$AJ$550,$B66,Grid_GenerationQueue!$AK$5:$AK$550,$C66,Grid_GenerationQueue!$AW$5:$AW$550,$Y$3)+SUMIFS(Grid_GenerationQueue!X$5:X$550,Grid_GenerationQueue!$AM$5:$AM$550,$B66,Grid_GenerationQueue!$AN$5:$AN$550,$C66,Grid_GenerationQueue!$AW$5:$AW$550,$Y$3)</f>
        <v>0</v>
      </c>
      <c r="AC66">
        <f>SUMIFS(Grid_GenerationQueue!Y$5:Y$550,Grid_GenerationQueue!$AJ$5:$AJ$550,$B66,Grid_GenerationQueue!$AK$5:$AK$550,$C66,Grid_GenerationQueue!$AW$5:$AW$550,$Y$3)+SUMIFS(Grid_GenerationQueue!Y$5:Y$550,Grid_GenerationQueue!$AM$5:$AM$550,$B66,Grid_GenerationQueue!$AN$5:$AN$550,$C66,Grid_GenerationQueue!$AW$5:$AW$550,$Y$3)</f>
        <v>0</v>
      </c>
      <c r="AD66">
        <f>SUMIFS(Grid_GenerationQueue!Z$5:Z$550,Grid_GenerationQueue!$AJ$5:$AJ$550,$B66,Grid_GenerationQueue!$AK$5:$AK$550,$C66,Grid_GenerationQueue!$AW$5:$AW$550,$Y$3)+SUMIFS(Grid_GenerationQueue!Z$5:Z$550,Grid_GenerationQueue!$AM$5:$AM$550,$B66,Grid_GenerationQueue!$AN$5:$AN$550,$C66,Grid_GenerationQueue!$AW$5:$AW$550,$Y$3)</f>
        <v>0</v>
      </c>
      <c r="AE66">
        <f>SUMIFS(Grid_GenerationQueue!AA$5:AA$550,Grid_GenerationQueue!$AJ$5:$AJ$550,$B66,Grid_GenerationQueue!$AK$5:$AK$550,$C66,Grid_GenerationQueue!$AW$5:$AW$550,$Y$3)+SUMIFS(Grid_GenerationQueue!AA$5:AA$550,Grid_GenerationQueue!$AM$5:$AM$550,$B66,Grid_GenerationQueue!$AN$5:$AN$550,$C66,Grid_GenerationQueue!$AW$5:$AW$550,$Y$3)</f>
        <v>0</v>
      </c>
      <c r="AF66">
        <f>SUMIFS(Grid_GenerationQueue!AB$5:AB$550,Grid_GenerationQueue!$AJ$5:$AJ$550,$B66,Grid_GenerationQueue!$AK$5:$AK$550,$C66,Grid_GenerationQueue!$AW$5:$AW$550,$Y$3)+SUMIFS(Grid_GenerationQueue!AB$5:AB$550,Grid_GenerationQueue!$AM$5:$AM$550,$B66,Grid_GenerationQueue!$AN$5:$AN$550,$C66,Grid_GenerationQueue!$AW$5:$AW$550,$Y$3)</f>
        <v>0</v>
      </c>
      <c r="AG66">
        <f>SUMIFS(Grid_GenerationQueue!AC$5:AC$550,Grid_GenerationQueue!$AJ$5:$AJ$550,$B66,Grid_GenerationQueue!$AK$5:$AK$550,$C66,Grid_GenerationQueue!$AW$5:$AW$550,$Y$3)+SUMIFS(Grid_GenerationQueue!AC$5:AC$550,Grid_GenerationQueue!$AM$5:$AM$550,$B66,Grid_GenerationQueue!$AN$5:$AN$550,$C66,Grid_GenerationQueue!$AW$5:$AW$550,$Y$3)</f>
        <v>0</v>
      </c>
      <c r="AH66">
        <f>SUMIFS(Grid_GenerationQueue!AD$5:AD$550,Grid_GenerationQueue!$AJ$5:$AJ$550,$B66,Grid_GenerationQueue!$AK$5:$AK$550,$C66,Grid_GenerationQueue!$AW$5:$AW$550,$Y$3)+SUMIFS(Grid_GenerationQueue!AD$5:AD$550,Grid_GenerationQueue!$AM$5:$AM$550,$B66,Grid_GenerationQueue!$AN$5:$AN$550,$C66,Grid_GenerationQueue!$AW$5:$AW$550,$Y$3)</f>
        <v>0</v>
      </c>
      <c r="AJ66">
        <f>X66+SUMIFS(Grid_GenerationQueue!T$5:T$550,Grid_GenerationQueue!$AJ$5:$AJ$550,$B66,Grid_GenerationQueue!$AK$5:$AK$550,$C66,Grid_GenerationQueue!$AW$5:$AW$550,"&lt;&gt;"&amp;$Y$3,Grid_GenerationQueue!$AU$5:$AU$550,$AK$3)+SUMIFS(Grid_GenerationQueue!T$5:T$550,Grid_GenerationQueue!$AM$5:$AM$550,$B66,Grid_GenerationQueue!$AN$5:$AN$550,$C66,Grid_GenerationQueue!$AW$5:$AW$550,"&lt;&gt;"&amp;$Y$3,Grid_GenerationQueue!$AU$5:$AU$550,$AK$3)</f>
        <v>990</v>
      </c>
      <c r="AK66">
        <f>Y66+SUMIFS(Grid_GenerationQueue!U$5:U$550,Grid_GenerationQueue!$AJ$5:$AJ$550,$B66,Grid_GenerationQueue!$AK$5:$AK$550,$C66,Grid_GenerationQueue!$AW$5:$AW$550,"&lt;&gt;"&amp;$Y$3,Grid_GenerationQueue!$AU$5:$AU$550,$AK$3)+SUMIFS(Grid_GenerationQueue!U$5:U$550,Grid_GenerationQueue!$AM$5:$AM$550,$B66,Grid_GenerationQueue!$AN$5:$AN$550,$C66,Grid_GenerationQueue!$AW$5:$AW$550,"&lt;&gt;"&amp;$Y$3,Grid_GenerationQueue!$AU$5:$AU$550,$AK$3)</f>
        <v>260</v>
      </c>
      <c r="AL66">
        <f>Z66+SUMIFS(Grid_GenerationQueue!V$5:V$550,Grid_GenerationQueue!$AJ$5:$AJ$550,$B66,Grid_GenerationQueue!$AK$5:$AK$550,$C66,Grid_GenerationQueue!$AW$5:$AW$550,"&lt;&gt;"&amp;$Y$3,Grid_GenerationQueue!$AU$5:$AU$550,$AK$3)+SUMIFS(Grid_GenerationQueue!V$5:V$550,Grid_GenerationQueue!$AM$5:$AM$550,$B66,Grid_GenerationQueue!$AN$5:$AN$550,$C66,Grid_GenerationQueue!$AW$5:$AW$550,"&lt;&gt;"&amp;$Y$3,Grid_GenerationQueue!$AU$5:$AU$550,$AK$3)</f>
        <v>60</v>
      </c>
      <c r="AM66">
        <f>AA66+SUMIFS(Grid_GenerationQueue!W$5:W$550,Grid_GenerationQueue!$AJ$5:$AJ$550,$B66,Grid_GenerationQueue!$AK$5:$AK$550,$C66,Grid_GenerationQueue!$AW$5:$AW$550,"&lt;&gt;"&amp;$Y$3,Grid_GenerationQueue!$AU$5:$AU$550,$AK$3)+SUMIFS(Grid_GenerationQueue!W$5:W$550,Grid_GenerationQueue!$AM$5:$AM$550,$B66,Grid_GenerationQueue!$AN$5:$AN$550,$C66,Grid_GenerationQueue!$AW$5:$AW$550,"&lt;&gt;"&amp;$Y$3,Grid_GenerationQueue!$AU$5:$AU$550,$AK$3)</f>
        <v>200</v>
      </c>
      <c r="AN66">
        <f>AB66+SUMIFS(Grid_GenerationQueue!X$5:X$550,Grid_GenerationQueue!$AJ$5:$AJ$550,$B66,Grid_GenerationQueue!$AK$5:$AK$550,$C66,Grid_GenerationQueue!$AW$5:$AW$550,"&lt;&gt;"&amp;$Y$3,Grid_GenerationQueue!$AU$5:$AU$550,$AK$3)+SUMIFS(Grid_GenerationQueue!X$5:X$550,Grid_GenerationQueue!$AM$5:$AM$550,$B66,Grid_GenerationQueue!$AN$5:$AN$550,$C66,Grid_GenerationQueue!$AW$5:$AW$550,"&lt;&gt;"&amp;$Y$3,Grid_GenerationQueue!$AU$5:$AU$550,$AK$3)</f>
        <v>0</v>
      </c>
      <c r="AO66">
        <f>AC66+SUMIFS(Grid_GenerationQueue!Y$5:Y$550,Grid_GenerationQueue!$AJ$5:$AJ$550,$B66,Grid_GenerationQueue!$AK$5:$AK$550,$C66,Grid_GenerationQueue!$AW$5:$AW$550,"&lt;&gt;"&amp;$Y$3,Grid_GenerationQueue!$AU$5:$AU$550,$AK$3)+SUMIFS(Grid_GenerationQueue!Y$5:Y$550,Grid_GenerationQueue!$AM$5:$AM$550,$B66,Grid_GenerationQueue!$AN$5:$AN$550,$C66,Grid_GenerationQueue!$AW$5:$AW$550,"&lt;&gt;"&amp;$Y$3,Grid_GenerationQueue!$AU$5:$AU$550,$AK$3)</f>
        <v>0</v>
      </c>
      <c r="AP66">
        <f>AD66+SUMIFS(Grid_GenerationQueue!Z$5:Z$550,Grid_GenerationQueue!$AJ$5:$AJ$550,$B66,Grid_GenerationQueue!$AK$5:$AK$550,$C66,Grid_GenerationQueue!$AW$5:$AW$550,"&lt;&gt;"&amp;$Y$3,Grid_GenerationQueue!$AU$5:$AU$550,$AK$3)+SUMIFS(Grid_GenerationQueue!Z$5:Z$550,Grid_GenerationQueue!$AM$5:$AM$550,$B66,Grid_GenerationQueue!$AN$5:$AN$550,$C66,Grid_GenerationQueue!$AW$5:$AW$550,"&lt;&gt;"&amp;$Y$3,Grid_GenerationQueue!$AU$5:$AU$550,$AK$3)</f>
        <v>579</v>
      </c>
      <c r="AQ66">
        <f>AE66+SUMIFS(Grid_GenerationQueue!AA$5:AA$550,Grid_GenerationQueue!$AJ$5:$AJ$550,$B66,Grid_GenerationQueue!$AK$5:$AK$550,$C66,Grid_GenerationQueue!$AW$5:$AW$550,"&lt;&gt;"&amp;$Y$3,Grid_GenerationQueue!$AU$5:$AU$550,$AK$3)+SUMIFS(Grid_GenerationQueue!AA$5:AA$550,Grid_GenerationQueue!$AM$5:$AM$550,$B66,Grid_GenerationQueue!$AN$5:$AN$550,$C66,Grid_GenerationQueue!$AW$5:$AW$550,"&lt;&gt;"&amp;$Y$3,Grid_GenerationQueue!$AU$5:$AU$550,$AK$3)</f>
        <v>79</v>
      </c>
      <c r="AR66">
        <f>AF66+SUMIFS(Grid_GenerationQueue!AB$5:AB$550,Grid_GenerationQueue!$AJ$5:$AJ$550,$B66,Grid_GenerationQueue!$AK$5:$AK$550,$C66,Grid_GenerationQueue!$AW$5:$AW$550,"&lt;&gt;"&amp;$Y$3,Grid_GenerationQueue!$AU$5:$AU$550,$AK$3)+SUMIFS(Grid_GenerationQueue!AB$5:AB$550,Grid_GenerationQueue!$AM$5:$AM$550,$B66,Grid_GenerationQueue!$AN$5:$AN$550,$C66,Grid_GenerationQueue!$AW$5:$AW$550,"&lt;&gt;"&amp;$Y$3,Grid_GenerationQueue!$AU$5:$AU$550,$AK$3)</f>
        <v>500</v>
      </c>
      <c r="AS66">
        <f>AG66+SUMIFS(Grid_GenerationQueue!AC$5:AC$550,Grid_GenerationQueue!$AJ$5:$AJ$550,$B66,Grid_GenerationQueue!$AK$5:$AK$550,$C66,Grid_GenerationQueue!$AW$5:$AW$550,"&lt;&gt;"&amp;$Y$3,Grid_GenerationQueue!$AU$5:$AU$550,$AK$3)+SUMIFS(Grid_GenerationQueue!AC$5:AC$550,Grid_GenerationQueue!$AM$5:$AM$550,$B66,Grid_GenerationQueue!$AN$5:$AN$550,$C66,Grid_GenerationQueue!$AW$5:$AW$550,"&lt;&gt;"&amp;$Y$3,Grid_GenerationQueue!$AU$5:$AU$550,$AK$3)</f>
        <v>0</v>
      </c>
      <c r="AT66">
        <f>AH66+SUMIFS(Grid_GenerationQueue!AD$5:AD$550,Grid_GenerationQueue!$AJ$5:$AJ$550,$B66,Grid_GenerationQueue!$AK$5:$AK$550,$C66,Grid_GenerationQueue!$AW$5:$AW$550,"&lt;&gt;"&amp;$Y$3,Grid_GenerationQueue!$AU$5:$AU$550,$AK$3)+SUMIFS(Grid_GenerationQueue!AD$5:AD$550,Grid_GenerationQueue!$AM$5:$AM$550,$B66,Grid_GenerationQueue!$AN$5:$AN$550,$C66,Grid_GenerationQueue!$AW$5:$AW$550,"&lt;&gt;"&amp;$Y$3,Grid_GenerationQueue!$AU$5:$AU$550,$AK$3)</f>
        <v>0</v>
      </c>
      <c r="AV66">
        <v>0</v>
      </c>
      <c r="AW66">
        <v>0</v>
      </c>
      <c r="AX66">
        <v>0</v>
      </c>
      <c r="AY66">
        <v>0</v>
      </c>
      <c r="AZ66">
        <v>0</v>
      </c>
      <c r="BB66">
        <f t="shared" si="33"/>
        <v>2190</v>
      </c>
      <c r="BC66">
        <f t="shared" si="34"/>
        <v>260</v>
      </c>
      <c r="BD66">
        <f t="shared" si="35"/>
        <v>60</v>
      </c>
      <c r="BE66">
        <f t="shared" si="36"/>
        <v>200</v>
      </c>
      <c r="BF66">
        <f t="shared" si="37"/>
        <v>0</v>
      </c>
      <c r="BG66">
        <f t="shared" si="38"/>
        <v>0</v>
      </c>
      <c r="BH66">
        <f t="shared" si="39"/>
        <v>644</v>
      </c>
      <c r="BI66">
        <f t="shared" si="40"/>
        <v>79</v>
      </c>
      <c r="BJ66">
        <f t="shared" si="41"/>
        <v>565</v>
      </c>
      <c r="BK66">
        <f t="shared" si="42"/>
        <v>0</v>
      </c>
      <c r="BL66">
        <f t="shared" si="43"/>
        <v>0</v>
      </c>
      <c r="BN66">
        <f t="shared" si="44"/>
        <v>490</v>
      </c>
      <c r="BO66">
        <f t="shared" si="45"/>
        <v>60</v>
      </c>
      <c r="BP66">
        <f t="shared" si="46"/>
        <v>60</v>
      </c>
      <c r="BQ66">
        <f t="shared" si="47"/>
        <v>0</v>
      </c>
      <c r="BR66">
        <f t="shared" si="48"/>
        <v>0</v>
      </c>
      <c r="BS66">
        <f t="shared" si="49"/>
        <v>0</v>
      </c>
      <c r="BT66">
        <f t="shared" si="50"/>
        <v>0</v>
      </c>
      <c r="BU66">
        <f t="shared" si="51"/>
        <v>0</v>
      </c>
      <c r="BV66">
        <f t="shared" si="52"/>
        <v>0</v>
      </c>
      <c r="BW66">
        <f t="shared" si="53"/>
        <v>0</v>
      </c>
      <c r="BX66">
        <f t="shared" si="54"/>
        <v>0</v>
      </c>
      <c r="BZ66">
        <f t="shared" si="55"/>
        <v>990</v>
      </c>
      <c r="CA66">
        <f t="shared" si="56"/>
        <v>260</v>
      </c>
      <c r="CB66">
        <f t="shared" si="57"/>
        <v>60</v>
      </c>
      <c r="CC66">
        <f t="shared" si="58"/>
        <v>200</v>
      </c>
      <c r="CD66">
        <f t="shared" si="59"/>
        <v>0</v>
      </c>
      <c r="CE66">
        <f t="shared" si="60"/>
        <v>0</v>
      </c>
      <c r="CF66">
        <f t="shared" si="61"/>
        <v>579</v>
      </c>
      <c r="CG66">
        <f t="shared" si="62"/>
        <v>79</v>
      </c>
      <c r="CH66">
        <f t="shared" si="63"/>
        <v>500</v>
      </c>
      <c r="CI66">
        <f t="shared" si="64"/>
        <v>0</v>
      </c>
      <c r="CJ66">
        <f t="shared" si="65"/>
        <v>0</v>
      </c>
    </row>
    <row r="67" spans="1:88" x14ac:dyDescent="0.35">
      <c r="A67" t="str">
        <f>Substation_Info!A67</f>
        <v xml:space="preserve">PG&amp;E East Kern Study Area </v>
      </c>
      <c r="B67" t="str">
        <f>Substation_Info!B67</f>
        <v>Diablo</v>
      </c>
      <c r="C67">
        <f>Substation_Info!C67</f>
        <v>230</v>
      </c>
      <c r="D67" t="str" cm="1">
        <f t="array" ref="D67">INDEX(Substation_Info!$AT$5:$BB$322,MATCH(1,($B67=Substation_Info!$B$5:$B$322)*($C67=Substation_Info!$C$5:$C$322),0),MATCH(D$4,Substation_Info!$AT$4:$BB$4,0))</f>
        <v>Southern_PGAE_Li_Battery</v>
      </c>
      <c r="E67" t="str" cm="1">
        <f t="array" ref="E67">INDEX(Substation_Info!$AT$5:$BB$322,MATCH(1,($B67=Substation_Info!$B$5:$B$322)*($C67=Substation_Info!$C$5:$C$322),0),MATCH(E$4,Substation_Info!$AT$4:$BB$4,0))</f>
        <v>Southern_PGAE_Solar</v>
      </c>
      <c r="F67" cm="1">
        <f t="array" ref="F67">INDEX(Substation_Info!$AT$5:$BB$322,MATCH(1,($B67=Substation_Info!$B$5:$B$322)*($C67=Substation_Info!$C$5:$C$322),0),MATCH(F$4,Substation_Info!$AT$4:$BB$4,0))</f>
        <v>0</v>
      </c>
      <c r="G67" cm="1">
        <f t="array" ref="G67">INDEX(Substation_Info!$AT$5:$BB$322,MATCH(1,($B67=Substation_Info!$B$5:$B$322)*($C67=Substation_Info!$C$5:$C$322),0),MATCH(G$4,Substation_Info!$AT$4:$BB$4,0))</f>
        <v>0</v>
      </c>
      <c r="H67" cm="1">
        <f t="array" ref="H67">INDEX(Substation_Info!$AT$5:$BB$322,MATCH(1,($B67=Substation_Info!$B$5:$B$322)*($C67=Substation_Info!$C$5:$C$322),0),MATCH(H$4,Substation_Info!$AT$4:$BB$4,0))</f>
        <v>0</v>
      </c>
      <c r="I67" t="str" cm="1">
        <f t="array" ref="I67">INDEX(Substation_Info!$AT$5:$BB$322,MATCH(1,($B67=Substation_Info!$B$5:$B$322)*($C67=Substation_Info!$C$5:$C$322),0),MATCH(I$4,Substation_Info!$AT$4:$BB$4,0))</f>
        <v>Diablo_Canyon_Offshore_Wind</v>
      </c>
      <c r="J67" cm="1">
        <f t="array" ref="J67">INDEX(Substation_Info!$AT$5:$BB$322,MATCH(1,($B67=Substation_Info!$B$5:$B$322)*($C67=Substation_Info!$C$5:$C$322),0),MATCH(J$4,Substation_Info!$AT$4:$BB$4,0))</f>
        <v>0</v>
      </c>
      <c r="L67">
        <f>SUMIFS(Grid_GenerationQueue!T$5:T$550,Grid_GenerationQueue!$AJ$5:$AJ$550,$B67,Grid_GenerationQueue!$AK$5:$AK$550,$C67)+SUMIFS(Grid_GenerationQueue!T$5:T$550,Grid_GenerationQueue!$AM$5:$AM$550,$B67,Grid_GenerationQueue!$AN$5:$AN$550,$C67)</f>
        <v>0</v>
      </c>
      <c r="M67">
        <f>SUMIFS(Grid_GenerationQueue!U$5:U$550,Grid_GenerationQueue!$AJ$5:$AJ$550,$B67,Grid_GenerationQueue!$AK$5:$AK$550,$C67)+SUMIFS(Grid_GenerationQueue!U$5:U$550,Grid_GenerationQueue!$AM$5:$AM$550,$B67,Grid_GenerationQueue!$AN$5:$AN$550,$C67)</f>
        <v>0</v>
      </c>
      <c r="N67">
        <f>SUMIFS(Grid_GenerationQueue!V$5:V$550,Grid_GenerationQueue!$AJ$5:$AJ$550,$B67,Grid_GenerationQueue!$AK$5:$AK$550,$C67)+SUMIFS(Grid_GenerationQueue!V$5:V$550,Grid_GenerationQueue!$AM$5:$AM$550,$B67,Grid_GenerationQueue!$AN$5:$AN$550,$C67)</f>
        <v>0</v>
      </c>
      <c r="O67">
        <f>SUMIFS(Grid_GenerationQueue!W$5:W$550,Grid_GenerationQueue!$AJ$5:$AJ$550,$B67,Grid_GenerationQueue!$AK$5:$AK$550,$C67)+SUMIFS(Grid_GenerationQueue!W$5:W$550,Grid_GenerationQueue!$AM$5:$AM$550,$B67,Grid_GenerationQueue!$AN$5:$AN$550,$C67)</f>
        <v>0</v>
      </c>
      <c r="P67">
        <f>SUMIFS(Grid_GenerationQueue!X$5:X$550,Grid_GenerationQueue!$AJ$5:$AJ$550,$B67,Grid_GenerationQueue!$AK$5:$AK$550,$C67)+SUMIFS(Grid_GenerationQueue!X$5:X$550,Grid_GenerationQueue!$AM$5:$AM$550,$B67,Grid_GenerationQueue!$AN$5:$AN$550,$C67)</f>
        <v>0</v>
      </c>
      <c r="Q67">
        <f>SUMIFS(Grid_GenerationQueue!Y$5:Y$550,Grid_GenerationQueue!$AJ$5:$AJ$550,$B67,Grid_GenerationQueue!$AK$5:$AK$550,$C67)+SUMIFS(Grid_GenerationQueue!Y$5:Y$550,Grid_GenerationQueue!$AM$5:$AM$550,$B67,Grid_GenerationQueue!$AN$5:$AN$550,$C67)</f>
        <v>0</v>
      </c>
      <c r="R67">
        <f>SUMIFS(Grid_GenerationQueue!Z$5:Z$550,Grid_GenerationQueue!$AJ$5:$AJ$550,$B67,Grid_GenerationQueue!$AK$5:$AK$550,$C67)+SUMIFS(Grid_GenerationQueue!Z$5:Z$550,Grid_GenerationQueue!$AM$5:$AM$550,$B67,Grid_GenerationQueue!$AN$5:$AN$550,$C67)</f>
        <v>0</v>
      </c>
      <c r="S67">
        <f>SUMIFS(Grid_GenerationQueue!AA$5:AA$550,Grid_GenerationQueue!$AJ$5:$AJ$550,$B67,Grid_GenerationQueue!$AK$5:$AK$550,$C67)+SUMIFS(Grid_GenerationQueue!AA$5:AA$550,Grid_GenerationQueue!$AM$5:$AM$550,$B67,Grid_GenerationQueue!$AN$5:$AN$550,$C67)</f>
        <v>0</v>
      </c>
      <c r="T67">
        <f>SUMIFS(Grid_GenerationQueue!AB$5:AB$550,Grid_GenerationQueue!$AJ$5:$AJ$550,$B67,Grid_GenerationQueue!$AK$5:$AK$550,$C67)+SUMIFS(Grid_GenerationQueue!AB$5:AB$550,Grid_GenerationQueue!$AM$5:$AM$550,$B67,Grid_GenerationQueue!$AN$5:$AN$550,$C67)</f>
        <v>0</v>
      </c>
      <c r="U67">
        <f>SUMIFS(Grid_GenerationQueue!AC$5:AC$550,Grid_GenerationQueue!$AJ$5:$AJ$550,$B67,Grid_GenerationQueue!$AK$5:$AK$550,$C67)+SUMIFS(Grid_GenerationQueue!AC$5:AC$550,Grid_GenerationQueue!$AM$5:$AM$550,$B67,Grid_GenerationQueue!$AN$5:$AN$550,$C67)</f>
        <v>0</v>
      </c>
      <c r="V67">
        <f>SUMIFS(Grid_GenerationQueue!AD$5:AD$550,Grid_GenerationQueue!$AJ$5:$AJ$550,$B67,Grid_GenerationQueue!$AK$5:$AK$550,$C67)+SUMIFS(Grid_GenerationQueue!AD$5:AD$550,Grid_GenerationQueue!$AM$5:$AM$550,$B67,Grid_GenerationQueue!$AN$5:$AN$550,$C67)</f>
        <v>0</v>
      </c>
      <c r="X67">
        <f>SUMIFS(Grid_GenerationQueue!T$5:T$550,Grid_GenerationQueue!$AJ$5:$AJ$550,$B67,Grid_GenerationQueue!$AK$5:$AK$550,$C67,Grid_GenerationQueue!$AW$5:$AW$550,$Y$3)+SUMIFS(Grid_GenerationQueue!T$5:T$550,Grid_GenerationQueue!$AM$5:$AM$550,$B67,Grid_GenerationQueue!$AN$5:$AN$550,$C67,Grid_GenerationQueue!$AW$5:$AW$550,$Y$3)</f>
        <v>0</v>
      </c>
      <c r="Y67">
        <f>SUMIFS(Grid_GenerationQueue!U$5:U$550,Grid_GenerationQueue!$AJ$5:$AJ$550,$B67,Grid_GenerationQueue!$AK$5:$AK$550,$C67,Grid_GenerationQueue!$AW$5:$AW$550,$Y$3)+SUMIFS(Grid_GenerationQueue!U$5:U$550,Grid_GenerationQueue!$AM$5:$AM$550,$B67,Grid_GenerationQueue!$AN$5:$AN$550,$C67,Grid_GenerationQueue!$AW$5:$AW$550,$Y$3)</f>
        <v>0</v>
      </c>
      <c r="Z67">
        <f>SUMIFS(Grid_GenerationQueue!V$5:V$550,Grid_GenerationQueue!$AJ$5:$AJ$550,$B67,Grid_GenerationQueue!$AK$5:$AK$550,$C67,Grid_GenerationQueue!$AW$5:$AW$550,$Y$3)+SUMIFS(Grid_GenerationQueue!V$5:V$550,Grid_GenerationQueue!$AM$5:$AM$550,$B67,Grid_GenerationQueue!$AN$5:$AN$550,$C67,Grid_GenerationQueue!$AW$5:$AW$550,$Y$3)</f>
        <v>0</v>
      </c>
      <c r="AA67">
        <f>SUMIFS(Grid_GenerationQueue!W$5:W$550,Grid_GenerationQueue!$AJ$5:$AJ$550,$B67,Grid_GenerationQueue!$AK$5:$AK$550,$C67,Grid_GenerationQueue!$AW$5:$AW$550,$Y$3)+SUMIFS(Grid_GenerationQueue!W$5:W$550,Grid_GenerationQueue!$AM$5:$AM$550,$B67,Grid_GenerationQueue!$AN$5:$AN$550,$C67,Grid_GenerationQueue!$AW$5:$AW$550,$Y$3)</f>
        <v>0</v>
      </c>
      <c r="AB67">
        <f>SUMIFS(Grid_GenerationQueue!X$5:X$550,Grid_GenerationQueue!$AJ$5:$AJ$550,$B67,Grid_GenerationQueue!$AK$5:$AK$550,$C67,Grid_GenerationQueue!$AW$5:$AW$550,$Y$3)+SUMIFS(Grid_GenerationQueue!X$5:X$550,Grid_GenerationQueue!$AM$5:$AM$550,$B67,Grid_GenerationQueue!$AN$5:$AN$550,$C67,Grid_GenerationQueue!$AW$5:$AW$550,$Y$3)</f>
        <v>0</v>
      </c>
      <c r="AC67">
        <f>SUMIFS(Grid_GenerationQueue!Y$5:Y$550,Grid_GenerationQueue!$AJ$5:$AJ$550,$B67,Grid_GenerationQueue!$AK$5:$AK$550,$C67,Grid_GenerationQueue!$AW$5:$AW$550,$Y$3)+SUMIFS(Grid_GenerationQueue!Y$5:Y$550,Grid_GenerationQueue!$AM$5:$AM$550,$B67,Grid_GenerationQueue!$AN$5:$AN$550,$C67,Grid_GenerationQueue!$AW$5:$AW$550,$Y$3)</f>
        <v>0</v>
      </c>
      <c r="AD67">
        <f>SUMIFS(Grid_GenerationQueue!Z$5:Z$550,Grid_GenerationQueue!$AJ$5:$AJ$550,$B67,Grid_GenerationQueue!$AK$5:$AK$550,$C67,Grid_GenerationQueue!$AW$5:$AW$550,$Y$3)+SUMIFS(Grid_GenerationQueue!Z$5:Z$550,Grid_GenerationQueue!$AM$5:$AM$550,$B67,Grid_GenerationQueue!$AN$5:$AN$550,$C67,Grid_GenerationQueue!$AW$5:$AW$550,$Y$3)</f>
        <v>0</v>
      </c>
      <c r="AE67">
        <f>SUMIFS(Grid_GenerationQueue!AA$5:AA$550,Grid_GenerationQueue!$AJ$5:$AJ$550,$B67,Grid_GenerationQueue!$AK$5:$AK$550,$C67,Grid_GenerationQueue!$AW$5:$AW$550,$Y$3)+SUMIFS(Grid_GenerationQueue!AA$5:AA$550,Grid_GenerationQueue!$AM$5:$AM$550,$B67,Grid_GenerationQueue!$AN$5:$AN$550,$C67,Grid_GenerationQueue!$AW$5:$AW$550,$Y$3)</f>
        <v>0</v>
      </c>
      <c r="AF67">
        <f>SUMIFS(Grid_GenerationQueue!AB$5:AB$550,Grid_GenerationQueue!$AJ$5:$AJ$550,$B67,Grid_GenerationQueue!$AK$5:$AK$550,$C67,Grid_GenerationQueue!$AW$5:$AW$550,$Y$3)+SUMIFS(Grid_GenerationQueue!AB$5:AB$550,Grid_GenerationQueue!$AM$5:$AM$550,$B67,Grid_GenerationQueue!$AN$5:$AN$550,$C67,Grid_GenerationQueue!$AW$5:$AW$550,$Y$3)</f>
        <v>0</v>
      </c>
      <c r="AG67">
        <f>SUMIFS(Grid_GenerationQueue!AC$5:AC$550,Grid_GenerationQueue!$AJ$5:$AJ$550,$B67,Grid_GenerationQueue!$AK$5:$AK$550,$C67,Grid_GenerationQueue!$AW$5:$AW$550,$Y$3)+SUMIFS(Grid_GenerationQueue!AC$5:AC$550,Grid_GenerationQueue!$AM$5:$AM$550,$B67,Grid_GenerationQueue!$AN$5:$AN$550,$C67,Grid_GenerationQueue!$AW$5:$AW$550,$Y$3)</f>
        <v>0</v>
      </c>
      <c r="AH67">
        <f>SUMIFS(Grid_GenerationQueue!AD$5:AD$550,Grid_GenerationQueue!$AJ$5:$AJ$550,$B67,Grid_GenerationQueue!$AK$5:$AK$550,$C67,Grid_GenerationQueue!$AW$5:$AW$550,$Y$3)+SUMIFS(Grid_GenerationQueue!AD$5:AD$550,Grid_GenerationQueue!$AM$5:$AM$550,$B67,Grid_GenerationQueue!$AN$5:$AN$550,$C67,Grid_GenerationQueue!$AW$5:$AW$550,$Y$3)</f>
        <v>0</v>
      </c>
      <c r="AJ67">
        <f>X67+SUMIFS(Grid_GenerationQueue!T$5:T$550,Grid_GenerationQueue!$AJ$5:$AJ$550,$B67,Grid_GenerationQueue!$AK$5:$AK$550,$C67,Grid_GenerationQueue!$AW$5:$AW$550,"&lt;&gt;"&amp;$Y$3,Grid_GenerationQueue!$AU$5:$AU$550,$AK$3)+SUMIFS(Grid_GenerationQueue!T$5:T$550,Grid_GenerationQueue!$AM$5:$AM$550,$B67,Grid_GenerationQueue!$AN$5:$AN$550,$C67,Grid_GenerationQueue!$AW$5:$AW$550,"&lt;&gt;"&amp;$Y$3,Grid_GenerationQueue!$AU$5:$AU$550,$AK$3)</f>
        <v>0</v>
      </c>
      <c r="AK67">
        <f>Y67+SUMIFS(Grid_GenerationQueue!U$5:U$550,Grid_GenerationQueue!$AJ$5:$AJ$550,$B67,Grid_GenerationQueue!$AK$5:$AK$550,$C67,Grid_GenerationQueue!$AW$5:$AW$550,"&lt;&gt;"&amp;$Y$3,Grid_GenerationQueue!$AU$5:$AU$550,$AK$3)+SUMIFS(Grid_GenerationQueue!U$5:U$550,Grid_GenerationQueue!$AM$5:$AM$550,$B67,Grid_GenerationQueue!$AN$5:$AN$550,$C67,Grid_GenerationQueue!$AW$5:$AW$550,"&lt;&gt;"&amp;$Y$3,Grid_GenerationQueue!$AU$5:$AU$550,$AK$3)</f>
        <v>0</v>
      </c>
      <c r="AL67">
        <f>Z67+SUMIFS(Grid_GenerationQueue!V$5:V$550,Grid_GenerationQueue!$AJ$5:$AJ$550,$B67,Grid_GenerationQueue!$AK$5:$AK$550,$C67,Grid_GenerationQueue!$AW$5:$AW$550,"&lt;&gt;"&amp;$Y$3,Grid_GenerationQueue!$AU$5:$AU$550,$AK$3)+SUMIFS(Grid_GenerationQueue!V$5:V$550,Grid_GenerationQueue!$AM$5:$AM$550,$B67,Grid_GenerationQueue!$AN$5:$AN$550,$C67,Grid_GenerationQueue!$AW$5:$AW$550,"&lt;&gt;"&amp;$Y$3,Grid_GenerationQueue!$AU$5:$AU$550,$AK$3)</f>
        <v>0</v>
      </c>
      <c r="AM67">
        <f>AA67+SUMIFS(Grid_GenerationQueue!W$5:W$550,Grid_GenerationQueue!$AJ$5:$AJ$550,$B67,Grid_GenerationQueue!$AK$5:$AK$550,$C67,Grid_GenerationQueue!$AW$5:$AW$550,"&lt;&gt;"&amp;$Y$3,Grid_GenerationQueue!$AU$5:$AU$550,$AK$3)+SUMIFS(Grid_GenerationQueue!W$5:W$550,Grid_GenerationQueue!$AM$5:$AM$550,$B67,Grid_GenerationQueue!$AN$5:$AN$550,$C67,Grid_GenerationQueue!$AW$5:$AW$550,"&lt;&gt;"&amp;$Y$3,Grid_GenerationQueue!$AU$5:$AU$550,$AK$3)</f>
        <v>0</v>
      </c>
      <c r="AN67">
        <f>AB67+SUMIFS(Grid_GenerationQueue!X$5:X$550,Grid_GenerationQueue!$AJ$5:$AJ$550,$B67,Grid_GenerationQueue!$AK$5:$AK$550,$C67,Grid_GenerationQueue!$AW$5:$AW$550,"&lt;&gt;"&amp;$Y$3,Grid_GenerationQueue!$AU$5:$AU$550,$AK$3)+SUMIFS(Grid_GenerationQueue!X$5:X$550,Grid_GenerationQueue!$AM$5:$AM$550,$B67,Grid_GenerationQueue!$AN$5:$AN$550,$C67,Grid_GenerationQueue!$AW$5:$AW$550,"&lt;&gt;"&amp;$Y$3,Grid_GenerationQueue!$AU$5:$AU$550,$AK$3)</f>
        <v>0</v>
      </c>
      <c r="AO67">
        <f>AC67+SUMIFS(Grid_GenerationQueue!Y$5:Y$550,Grid_GenerationQueue!$AJ$5:$AJ$550,$B67,Grid_GenerationQueue!$AK$5:$AK$550,$C67,Grid_GenerationQueue!$AW$5:$AW$550,"&lt;&gt;"&amp;$Y$3,Grid_GenerationQueue!$AU$5:$AU$550,$AK$3)+SUMIFS(Grid_GenerationQueue!Y$5:Y$550,Grid_GenerationQueue!$AM$5:$AM$550,$B67,Grid_GenerationQueue!$AN$5:$AN$550,$C67,Grid_GenerationQueue!$AW$5:$AW$550,"&lt;&gt;"&amp;$Y$3,Grid_GenerationQueue!$AU$5:$AU$550,$AK$3)</f>
        <v>0</v>
      </c>
      <c r="AP67">
        <f>AD67+SUMIFS(Grid_GenerationQueue!Z$5:Z$550,Grid_GenerationQueue!$AJ$5:$AJ$550,$B67,Grid_GenerationQueue!$AK$5:$AK$550,$C67,Grid_GenerationQueue!$AW$5:$AW$550,"&lt;&gt;"&amp;$Y$3,Grid_GenerationQueue!$AU$5:$AU$550,$AK$3)+SUMIFS(Grid_GenerationQueue!Z$5:Z$550,Grid_GenerationQueue!$AM$5:$AM$550,$B67,Grid_GenerationQueue!$AN$5:$AN$550,$C67,Grid_GenerationQueue!$AW$5:$AW$550,"&lt;&gt;"&amp;$Y$3,Grid_GenerationQueue!$AU$5:$AU$550,$AK$3)</f>
        <v>0</v>
      </c>
      <c r="AQ67">
        <f>AE67+SUMIFS(Grid_GenerationQueue!AA$5:AA$550,Grid_GenerationQueue!$AJ$5:$AJ$550,$B67,Grid_GenerationQueue!$AK$5:$AK$550,$C67,Grid_GenerationQueue!$AW$5:$AW$550,"&lt;&gt;"&amp;$Y$3,Grid_GenerationQueue!$AU$5:$AU$550,$AK$3)+SUMIFS(Grid_GenerationQueue!AA$5:AA$550,Grid_GenerationQueue!$AM$5:$AM$550,$B67,Grid_GenerationQueue!$AN$5:$AN$550,$C67,Grid_GenerationQueue!$AW$5:$AW$550,"&lt;&gt;"&amp;$Y$3,Grid_GenerationQueue!$AU$5:$AU$550,$AK$3)</f>
        <v>0</v>
      </c>
      <c r="AR67">
        <f>AF67+SUMIFS(Grid_GenerationQueue!AB$5:AB$550,Grid_GenerationQueue!$AJ$5:$AJ$550,$B67,Grid_GenerationQueue!$AK$5:$AK$550,$C67,Grid_GenerationQueue!$AW$5:$AW$550,"&lt;&gt;"&amp;$Y$3,Grid_GenerationQueue!$AU$5:$AU$550,$AK$3)+SUMIFS(Grid_GenerationQueue!AB$5:AB$550,Grid_GenerationQueue!$AM$5:$AM$550,$B67,Grid_GenerationQueue!$AN$5:$AN$550,$C67,Grid_GenerationQueue!$AW$5:$AW$550,"&lt;&gt;"&amp;$Y$3,Grid_GenerationQueue!$AU$5:$AU$550,$AK$3)</f>
        <v>0</v>
      </c>
      <c r="AS67">
        <f>AG67+SUMIFS(Grid_GenerationQueue!AC$5:AC$550,Grid_GenerationQueue!$AJ$5:$AJ$550,$B67,Grid_GenerationQueue!$AK$5:$AK$550,$C67,Grid_GenerationQueue!$AW$5:$AW$550,"&lt;&gt;"&amp;$Y$3,Grid_GenerationQueue!$AU$5:$AU$550,$AK$3)+SUMIFS(Grid_GenerationQueue!AC$5:AC$550,Grid_GenerationQueue!$AM$5:$AM$550,$B67,Grid_GenerationQueue!$AN$5:$AN$550,$C67,Grid_GenerationQueue!$AW$5:$AW$550,"&lt;&gt;"&amp;$Y$3,Grid_GenerationQueue!$AU$5:$AU$550,$AK$3)</f>
        <v>0</v>
      </c>
      <c r="AT67">
        <f>AH67+SUMIFS(Grid_GenerationQueue!AD$5:AD$550,Grid_GenerationQueue!$AJ$5:$AJ$550,$B67,Grid_GenerationQueue!$AK$5:$AK$550,$C67,Grid_GenerationQueue!$AW$5:$AW$550,"&lt;&gt;"&amp;$Y$3,Grid_GenerationQueue!$AU$5:$AU$550,$AK$3)+SUMIFS(Grid_GenerationQueue!AD$5:AD$550,Grid_GenerationQueue!$AM$5:$AM$550,$B67,Grid_GenerationQueue!$AN$5:$AN$550,$C67,Grid_GenerationQueue!$AW$5:$AW$550,"&lt;&gt;"&amp;$Y$3,Grid_GenerationQueue!$AU$5:$AU$550,$AK$3)</f>
        <v>0</v>
      </c>
      <c r="AV67">
        <v>0</v>
      </c>
      <c r="AW67">
        <v>0</v>
      </c>
      <c r="AX67">
        <v>0</v>
      </c>
      <c r="AY67">
        <v>0</v>
      </c>
      <c r="AZ67">
        <v>0</v>
      </c>
      <c r="BB67">
        <f t="shared" si="33"/>
        <v>0</v>
      </c>
      <c r="BC67">
        <f t="shared" si="34"/>
        <v>0</v>
      </c>
      <c r="BD67">
        <f t="shared" si="35"/>
        <v>0</v>
      </c>
      <c r="BE67">
        <f t="shared" si="36"/>
        <v>0</v>
      </c>
      <c r="BF67">
        <f t="shared" si="37"/>
        <v>0</v>
      </c>
      <c r="BG67">
        <f t="shared" si="38"/>
        <v>0</v>
      </c>
      <c r="BH67">
        <f t="shared" si="39"/>
        <v>0</v>
      </c>
      <c r="BI67">
        <f t="shared" si="40"/>
        <v>0</v>
      </c>
      <c r="BJ67">
        <f t="shared" si="41"/>
        <v>0</v>
      </c>
      <c r="BK67">
        <f t="shared" si="42"/>
        <v>0</v>
      </c>
      <c r="BL67">
        <f t="shared" si="43"/>
        <v>0</v>
      </c>
      <c r="BN67">
        <f t="shared" si="44"/>
        <v>0</v>
      </c>
      <c r="BO67">
        <f t="shared" si="45"/>
        <v>0</v>
      </c>
      <c r="BP67">
        <f t="shared" si="46"/>
        <v>0</v>
      </c>
      <c r="BQ67">
        <f t="shared" si="47"/>
        <v>0</v>
      </c>
      <c r="BR67">
        <f t="shared" si="48"/>
        <v>0</v>
      </c>
      <c r="BS67">
        <f t="shared" si="49"/>
        <v>0</v>
      </c>
      <c r="BT67">
        <f t="shared" si="50"/>
        <v>0</v>
      </c>
      <c r="BU67">
        <f t="shared" si="51"/>
        <v>0</v>
      </c>
      <c r="BV67">
        <f t="shared" si="52"/>
        <v>0</v>
      </c>
      <c r="BW67">
        <f t="shared" si="53"/>
        <v>0</v>
      </c>
      <c r="BX67">
        <f t="shared" si="54"/>
        <v>0</v>
      </c>
      <c r="BZ67">
        <f t="shared" si="55"/>
        <v>0</v>
      </c>
      <c r="CA67">
        <f t="shared" si="56"/>
        <v>0</v>
      </c>
      <c r="CB67">
        <f t="shared" si="57"/>
        <v>0</v>
      </c>
      <c r="CC67">
        <f t="shared" si="58"/>
        <v>0</v>
      </c>
      <c r="CD67">
        <f t="shared" si="59"/>
        <v>0</v>
      </c>
      <c r="CE67">
        <f t="shared" si="60"/>
        <v>0</v>
      </c>
      <c r="CF67">
        <f t="shared" si="61"/>
        <v>0</v>
      </c>
      <c r="CG67">
        <f t="shared" si="62"/>
        <v>0</v>
      </c>
      <c r="CH67">
        <f t="shared" si="63"/>
        <v>0</v>
      </c>
      <c r="CI67">
        <f t="shared" si="64"/>
        <v>0</v>
      </c>
      <c r="CJ67">
        <f t="shared" si="65"/>
        <v>0</v>
      </c>
    </row>
    <row r="68" spans="1:88" x14ac:dyDescent="0.35">
      <c r="A68" t="str">
        <f>Substation_Info!A68</f>
        <v>PG&amp;E S500 Study Area</v>
      </c>
      <c r="B68" t="str">
        <f>Substation_Info!B68</f>
        <v>Diablo</v>
      </c>
      <c r="C68">
        <f>Substation_Info!C68</f>
        <v>500</v>
      </c>
      <c r="D68" t="str" cm="1">
        <f t="array" ref="D68">INDEX(Substation_Info!$AT$5:$BB$322,MATCH(1,($B68=Substation_Info!$B$5:$B$322)*($C68=Substation_Info!$C$5:$C$322),0),MATCH(D$4,Substation_Info!$AT$4:$BB$4,0))</f>
        <v>Southern_PGAE_Li_Battery</v>
      </c>
      <c r="E68" t="str" cm="1">
        <f t="array" ref="E68">INDEX(Substation_Info!$AT$5:$BB$322,MATCH(1,($B68=Substation_Info!$B$5:$B$322)*($C68=Substation_Info!$C$5:$C$322),0),MATCH(E$4,Substation_Info!$AT$4:$BB$4,0))</f>
        <v>Southern_PGAE_Solar</v>
      </c>
      <c r="F68" cm="1">
        <f t="array" ref="F68">INDEX(Substation_Info!$AT$5:$BB$322,MATCH(1,($B68=Substation_Info!$B$5:$B$322)*($C68=Substation_Info!$C$5:$C$322),0),MATCH(F$4,Substation_Info!$AT$4:$BB$4,0))</f>
        <v>0</v>
      </c>
      <c r="G68" cm="1">
        <f t="array" ref="G68">INDEX(Substation_Info!$AT$5:$BB$322,MATCH(1,($B68=Substation_Info!$B$5:$B$322)*($C68=Substation_Info!$C$5:$C$322),0),MATCH(G$4,Substation_Info!$AT$4:$BB$4,0))</f>
        <v>0</v>
      </c>
      <c r="H68" cm="1">
        <f t="array" ref="H68">INDEX(Substation_Info!$AT$5:$BB$322,MATCH(1,($B68=Substation_Info!$B$5:$B$322)*($C68=Substation_Info!$C$5:$C$322),0),MATCH(H$4,Substation_Info!$AT$4:$BB$4,0))</f>
        <v>0</v>
      </c>
      <c r="I68" t="str" cm="1">
        <f t="array" ref="I68">INDEX(Substation_Info!$AT$5:$BB$322,MATCH(1,($B68=Substation_Info!$B$5:$B$322)*($C68=Substation_Info!$C$5:$C$322),0),MATCH(I$4,Substation_Info!$AT$4:$BB$4,0))</f>
        <v>Diablo_Canyon_Offshore_Wind</v>
      </c>
      <c r="J68" cm="1">
        <f t="array" ref="J68">INDEX(Substation_Info!$AT$5:$BB$322,MATCH(1,($B68=Substation_Info!$B$5:$B$322)*($C68=Substation_Info!$C$5:$C$322),0),MATCH(J$4,Substation_Info!$AT$4:$BB$4,0))</f>
        <v>0</v>
      </c>
      <c r="L68">
        <f>SUMIFS(Grid_GenerationQueue!T$5:T$550,Grid_GenerationQueue!$AJ$5:$AJ$550,$B68,Grid_GenerationQueue!$AK$5:$AK$550,$C68)+SUMIFS(Grid_GenerationQueue!T$5:T$550,Grid_GenerationQueue!$AM$5:$AM$550,$B68,Grid_GenerationQueue!$AN$5:$AN$550,$C68)</f>
        <v>756.05399999999997</v>
      </c>
      <c r="M68">
        <f>SUMIFS(Grid_GenerationQueue!U$5:U$550,Grid_GenerationQueue!$AJ$5:$AJ$550,$B68,Grid_GenerationQueue!$AK$5:$AK$550,$C68)+SUMIFS(Grid_GenerationQueue!U$5:U$550,Grid_GenerationQueue!$AM$5:$AM$550,$B68,Grid_GenerationQueue!$AN$5:$AN$550,$C68)</f>
        <v>0</v>
      </c>
      <c r="N68">
        <f>SUMIFS(Grid_GenerationQueue!V$5:V$550,Grid_GenerationQueue!$AJ$5:$AJ$550,$B68,Grid_GenerationQueue!$AK$5:$AK$550,$C68)+SUMIFS(Grid_GenerationQueue!V$5:V$550,Grid_GenerationQueue!$AM$5:$AM$550,$B68,Grid_GenerationQueue!$AN$5:$AN$550,$C68)</f>
        <v>0</v>
      </c>
      <c r="O68">
        <f>SUMIFS(Grid_GenerationQueue!W$5:W$550,Grid_GenerationQueue!$AJ$5:$AJ$550,$B68,Grid_GenerationQueue!$AK$5:$AK$550,$C68)+SUMIFS(Grid_GenerationQueue!W$5:W$550,Grid_GenerationQueue!$AM$5:$AM$550,$B68,Grid_GenerationQueue!$AN$5:$AN$550,$C68)</f>
        <v>0</v>
      </c>
      <c r="P68">
        <f>SUMIFS(Grid_GenerationQueue!X$5:X$550,Grid_GenerationQueue!$AJ$5:$AJ$550,$B68,Grid_GenerationQueue!$AK$5:$AK$550,$C68)+SUMIFS(Grid_GenerationQueue!X$5:X$550,Grid_GenerationQueue!$AM$5:$AM$550,$B68,Grid_GenerationQueue!$AN$5:$AN$550,$C68)</f>
        <v>6080.4520000000002</v>
      </c>
      <c r="Q68">
        <f>SUMIFS(Grid_GenerationQueue!Y$5:Y$550,Grid_GenerationQueue!$AJ$5:$AJ$550,$B68,Grid_GenerationQueue!$AK$5:$AK$550,$C68)+SUMIFS(Grid_GenerationQueue!Y$5:Y$550,Grid_GenerationQueue!$AM$5:$AM$550,$B68,Grid_GenerationQueue!$AN$5:$AN$550,$C68)</f>
        <v>0</v>
      </c>
      <c r="R68">
        <f>SUMIFS(Grid_GenerationQueue!Z$5:Z$550,Grid_GenerationQueue!$AJ$5:$AJ$550,$B68,Grid_GenerationQueue!$AK$5:$AK$550,$C68)+SUMIFS(Grid_GenerationQueue!Z$5:Z$550,Grid_GenerationQueue!$AM$5:$AM$550,$B68,Grid_GenerationQueue!$AN$5:$AN$550,$C68)</f>
        <v>0</v>
      </c>
      <c r="S68">
        <f>SUMIFS(Grid_GenerationQueue!AA$5:AA$550,Grid_GenerationQueue!$AJ$5:$AJ$550,$B68,Grid_GenerationQueue!$AK$5:$AK$550,$C68)+SUMIFS(Grid_GenerationQueue!AA$5:AA$550,Grid_GenerationQueue!$AM$5:$AM$550,$B68,Grid_GenerationQueue!$AN$5:$AN$550,$C68)</f>
        <v>0</v>
      </c>
      <c r="T68">
        <f>SUMIFS(Grid_GenerationQueue!AB$5:AB$550,Grid_GenerationQueue!$AJ$5:$AJ$550,$B68,Grid_GenerationQueue!$AK$5:$AK$550,$C68)+SUMIFS(Grid_GenerationQueue!AB$5:AB$550,Grid_GenerationQueue!$AM$5:$AM$550,$B68,Grid_GenerationQueue!$AN$5:$AN$550,$C68)</f>
        <v>0</v>
      </c>
      <c r="U68">
        <f>SUMIFS(Grid_GenerationQueue!AC$5:AC$550,Grid_GenerationQueue!$AJ$5:$AJ$550,$B68,Grid_GenerationQueue!$AK$5:$AK$550,$C68)+SUMIFS(Grid_GenerationQueue!AC$5:AC$550,Grid_GenerationQueue!$AM$5:$AM$550,$B68,Grid_GenerationQueue!$AN$5:$AN$550,$C68)</f>
        <v>0</v>
      </c>
      <c r="V68">
        <f>SUMIFS(Grid_GenerationQueue!AD$5:AD$550,Grid_GenerationQueue!$AJ$5:$AJ$550,$B68,Grid_GenerationQueue!$AK$5:$AK$550,$C68)+SUMIFS(Grid_GenerationQueue!AD$5:AD$550,Grid_GenerationQueue!$AM$5:$AM$550,$B68,Grid_GenerationQueue!$AN$5:$AN$550,$C68)</f>
        <v>0</v>
      </c>
      <c r="X68">
        <f>SUMIFS(Grid_GenerationQueue!T$5:T$550,Grid_GenerationQueue!$AJ$5:$AJ$550,$B68,Grid_GenerationQueue!$AK$5:$AK$550,$C68,Grid_GenerationQueue!$AW$5:$AW$550,$Y$3)+SUMIFS(Grid_GenerationQueue!T$5:T$550,Grid_GenerationQueue!$AM$5:$AM$550,$B68,Grid_GenerationQueue!$AN$5:$AN$550,$C68,Grid_GenerationQueue!$AW$5:$AW$550,$Y$3)</f>
        <v>0</v>
      </c>
      <c r="Y68">
        <f>SUMIFS(Grid_GenerationQueue!U$5:U$550,Grid_GenerationQueue!$AJ$5:$AJ$550,$B68,Grid_GenerationQueue!$AK$5:$AK$550,$C68,Grid_GenerationQueue!$AW$5:$AW$550,$Y$3)+SUMIFS(Grid_GenerationQueue!U$5:U$550,Grid_GenerationQueue!$AM$5:$AM$550,$B68,Grid_GenerationQueue!$AN$5:$AN$550,$C68,Grid_GenerationQueue!$AW$5:$AW$550,$Y$3)</f>
        <v>0</v>
      </c>
      <c r="Z68">
        <f>SUMIFS(Grid_GenerationQueue!V$5:V$550,Grid_GenerationQueue!$AJ$5:$AJ$550,$B68,Grid_GenerationQueue!$AK$5:$AK$550,$C68,Grid_GenerationQueue!$AW$5:$AW$550,$Y$3)+SUMIFS(Grid_GenerationQueue!V$5:V$550,Grid_GenerationQueue!$AM$5:$AM$550,$B68,Grid_GenerationQueue!$AN$5:$AN$550,$C68,Grid_GenerationQueue!$AW$5:$AW$550,$Y$3)</f>
        <v>0</v>
      </c>
      <c r="AA68">
        <f>SUMIFS(Grid_GenerationQueue!W$5:W$550,Grid_GenerationQueue!$AJ$5:$AJ$550,$B68,Grid_GenerationQueue!$AK$5:$AK$550,$C68,Grid_GenerationQueue!$AW$5:$AW$550,$Y$3)+SUMIFS(Grid_GenerationQueue!W$5:W$550,Grid_GenerationQueue!$AM$5:$AM$550,$B68,Grid_GenerationQueue!$AN$5:$AN$550,$C68,Grid_GenerationQueue!$AW$5:$AW$550,$Y$3)</f>
        <v>0</v>
      </c>
      <c r="AB68">
        <f>SUMIFS(Grid_GenerationQueue!X$5:X$550,Grid_GenerationQueue!$AJ$5:$AJ$550,$B68,Grid_GenerationQueue!$AK$5:$AK$550,$C68,Grid_GenerationQueue!$AW$5:$AW$550,$Y$3)+SUMIFS(Grid_GenerationQueue!X$5:X$550,Grid_GenerationQueue!$AM$5:$AM$550,$B68,Grid_GenerationQueue!$AN$5:$AN$550,$C68,Grid_GenerationQueue!$AW$5:$AW$550,$Y$3)</f>
        <v>0</v>
      </c>
      <c r="AC68">
        <f>SUMIFS(Grid_GenerationQueue!Y$5:Y$550,Grid_GenerationQueue!$AJ$5:$AJ$550,$B68,Grid_GenerationQueue!$AK$5:$AK$550,$C68,Grid_GenerationQueue!$AW$5:$AW$550,$Y$3)+SUMIFS(Grid_GenerationQueue!Y$5:Y$550,Grid_GenerationQueue!$AM$5:$AM$550,$B68,Grid_GenerationQueue!$AN$5:$AN$550,$C68,Grid_GenerationQueue!$AW$5:$AW$550,$Y$3)</f>
        <v>0</v>
      </c>
      <c r="AD68">
        <f>SUMIFS(Grid_GenerationQueue!Z$5:Z$550,Grid_GenerationQueue!$AJ$5:$AJ$550,$B68,Grid_GenerationQueue!$AK$5:$AK$550,$C68,Grid_GenerationQueue!$AW$5:$AW$550,$Y$3)+SUMIFS(Grid_GenerationQueue!Z$5:Z$550,Grid_GenerationQueue!$AM$5:$AM$550,$B68,Grid_GenerationQueue!$AN$5:$AN$550,$C68,Grid_GenerationQueue!$AW$5:$AW$550,$Y$3)</f>
        <v>0</v>
      </c>
      <c r="AE68">
        <f>SUMIFS(Grid_GenerationQueue!AA$5:AA$550,Grid_GenerationQueue!$AJ$5:$AJ$550,$B68,Grid_GenerationQueue!$AK$5:$AK$550,$C68,Grid_GenerationQueue!$AW$5:$AW$550,$Y$3)+SUMIFS(Grid_GenerationQueue!AA$5:AA$550,Grid_GenerationQueue!$AM$5:$AM$550,$B68,Grid_GenerationQueue!$AN$5:$AN$550,$C68,Grid_GenerationQueue!$AW$5:$AW$550,$Y$3)</f>
        <v>0</v>
      </c>
      <c r="AF68">
        <f>SUMIFS(Grid_GenerationQueue!AB$5:AB$550,Grid_GenerationQueue!$AJ$5:$AJ$550,$B68,Grid_GenerationQueue!$AK$5:$AK$550,$C68,Grid_GenerationQueue!$AW$5:$AW$550,$Y$3)+SUMIFS(Grid_GenerationQueue!AB$5:AB$550,Grid_GenerationQueue!$AM$5:$AM$550,$B68,Grid_GenerationQueue!$AN$5:$AN$550,$C68,Grid_GenerationQueue!$AW$5:$AW$550,$Y$3)</f>
        <v>0</v>
      </c>
      <c r="AG68">
        <f>SUMIFS(Grid_GenerationQueue!AC$5:AC$550,Grid_GenerationQueue!$AJ$5:$AJ$550,$B68,Grid_GenerationQueue!$AK$5:$AK$550,$C68,Grid_GenerationQueue!$AW$5:$AW$550,$Y$3)+SUMIFS(Grid_GenerationQueue!AC$5:AC$550,Grid_GenerationQueue!$AM$5:$AM$550,$B68,Grid_GenerationQueue!$AN$5:$AN$550,$C68,Grid_GenerationQueue!$AW$5:$AW$550,$Y$3)</f>
        <v>0</v>
      </c>
      <c r="AH68">
        <f>SUMIFS(Grid_GenerationQueue!AD$5:AD$550,Grid_GenerationQueue!$AJ$5:$AJ$550,$B68,Grid_GenerationQueue!$AK$5:$AK$550,$C68,Grid_GenerationQueue!$AW$5:$AW$550,$Y$3)+SUMIFS(Grid_GenerationQueue!AD$5:AD$550,Grid_GenerationQueue!$AM$5:$AM$550,$B68,Grid_GenerationQueue!$AN$5:$AN$550,$C68,Grid_GenerationQueue!$AW$5:$AW$550,$Y$3)</f>
        <v>0</v>
      </c>
      <c r="AJ68">
        <f>X68+SUMIFS(Grid_GenerationQueue!T$5:T$550,Grid_GenerationQueue!$AJ$5:$AJ$550,$B68,Grid_GenerationQueue!$AK$5:$AK$550,$C68,Grid_GenerationQueue!$AW$5:$AW$550,"&lt;&gt;"&amp;$Y$3,Grid_GenerationQueue!$AU$5:$AU$550,$AK$3)+SUMIFS(Grid_GenerationQueue!T$5:T$550,Grid_GenerationQueue!$AM$5:$AM$550,$B68,Grid_GenerationQueue!$AN$5:$AN$550,$C68,Grid_GenerationQueue!$AW$5:$AW$550,"&lt;&gt;"&amp;$Y$3,Grid_GenerationQueue!$AU$5:$AU$550,$AK$3)</f>
        <v>0</v>
      </c>
      <c r="AK68">
        <f>Y68+SUMIFS(Grid_GenerationQueue!U$5:U$550,Grid_GenerationQueue!$AJ$5:$AJ$550,$B68,Grid_GenerationQueue!$AK$5:$AK$550,$C68,Grid_GenerationQueue!$AW$5:$AW$550,"&lt;&gt;"&amp;$Y$3,Grid_GenerationQueue!$AU$5:$AU$550,$AK$3)+SUMIFS(Grid_GenerationQueue!U$5:U$550,Grid_GenerationQueue!$AM$5:$AM$550,$B68,Grid_GenerationQueue!$AN$5:$AN$550,$C68,Grid_GenerationQueue!$AW$5:$AW$550,"&lt;&gt;"&amp;$Y$3,Grid_GenerationQueue!$AU$5:$AU$550,$AK$3)</f>
        <v>0</v>
      </c>
      <c r="AL68">
        <f>Z68+SUMIFS(Grid_GenerationQueue!V$5:V$550,Grid_GenerationQueue!$AJ$5:$AJ$550,$B68,Grid_GenerationQueue!$AK$5:$AK$550,$C68,Grid_GenerationQueue!$AW$5:$AW$550,"&lt;&gt;"&amp;$Y$3,Grid_GenerationQueue!$AU$5:$AU$550,$AK$3)+SUMIFS(Grid_GenerationQueue!V$5:V$550,Grid_GenerationQueue!$AM$5:$AM$550,$B68,Grid_GenerationQueue!$AN$5:$AN$550,$C68,Grid_GenerationQueue!$AW$5:$AW$550,"&lt;&gt;"&amp;$Y$3,Grid_GenerationQueue!$AU$5:$AU$550,$AK$3)</f>
        <v>0</v>
      </c>
      <c r="AM68">
        <f>AA68+SUMIFS(Grid_GenerationQueue!W$5:W$550,Grid_GenerationQueue!$AJ$5:$AJ$550,$B68,Grid_GenerationQueue!$AK$5:$AK$550,$C68,Grid_GenerationQueue!$AW$5:$AW$550,"&lt;&gt;"&amp;$Y$3,Grid_GenerationQueue!$AU$5:$AU$550,$AK$3)+SUMIFS(Grid_GenerationQueue!W$5:W$550,Grid_GenerationQueue!$AM$5:$AM$550,$B68,Grid_GenerationQueue!$AN$5:$AN$550,$C68,Grid_GenerationQueue!$AW$5:$AW$550,"&lt;&gt;"&amp;$Y$3,Grid_GenerationQueue!$AU$5:$AU$550,$AK$3)</f>
        <v>0</v>
      </c>
      <c r="AN68">
        <f>AB68+SUMIFS(Grid_GenerationQueue!X$5:X$550,Grid_GenerationQueue!$AJ$5:$AJ$550,$B68,Grid_GenerationQueue!$AK$5:$AK$550,$C68,Grid_GenerationQueue!$AW$5:$AW$550,"&lt;&gt;"&amp;$Y$3,Grid_GenerationQueue!$AU$5:$AU$550,$AK$3)+SUMIFS(Grid_GenerationQueue!X$5:X$550,Grid_GenerationQueue!$AM$5:$AM$550,$B68,Grid_GenerationQueue!$AN$5:$AN$550,$C68,Grid_GenerationQueue!$AW$5:$AW$550,"&lt;&gt;"&amp;$Y$3,Grid_GenerationQueue!$AU$5:$AU$550,$AK$3)</f>
        <v>1028.94</v>
      </c>
      <c r="AO68">
        <f>AC68+SUMIFS(Grid_GenerationQueue!Y$5:Y$550,Grid_GenerationQueue!$AJ$5:$AJ$550,$B68,Grid_GenerationQueue!$AK$5:$AK$550,$C68,Grid_GenerationQueue!$AW$5:$AW$550,"&lt;&gt;"&amp;$Y$3,Grid_GenerationQueue!$AU$5:$AU$550,$AK$3)+SUMIFS(Grid_GenerationQueue!Y$5:Y$550,Grid_GenerationQueue!$AM$5:$AM$550,$B68,Grid_GenerationQueue!$AN$5:$AN$550,$C68,Grid_GenerationQueue!$AW$5:$AW$550,"&lt;&gt;"&amp;$Y$3,Grid_GenerationQueue!$AU$5:$AU$550,$AK$3)</f>
        <v>0</v>
      </c>
      <c r="AP68">
        <f>AD68+SUMIFS(Grid_GenerationQueue!Z$5:Z$550,Grid_GenerationQueue!$AJ$5:$AJ$550,$B68,Grid_GenerationQueue!$AK$5:$AK$550,$C68,Grid_GenerationQueue!$AW$5:$AW$550,"&lt;&gt;"&amp;$Y$3,Grid_GenerationQueue!$AU$5:$AU$550,$AK$3)+SUMIFS(Grid_GenerationQueue!Z$5:Z$550,Grid_GenerationQueue!$AM$5:$AM$550,$B68,Grid_GenerationQueue!$AN$5:$AN$550,$C68,Grid_GenerationQueue!$AW$5:$AW$550,"&lt;&gt;"&amp;$Y$3,Grid_GenerationQueue!$AU$5:$AU$550,$AK$3)</f>
        <v>0</v>
      </c>
      <c r="AQ68">
        <f>AE68+SUMIFS(Grid_GenerationQueue!AA$5:AA$550,Grid_GenerationQueue!$AJ$5:$AJ$550,$B68,Grid_GenerationQueue!$AK$5:$AK$550,$C68,Grid_GenerationQueue!$AW$5:$AW$550,"&lt;&gt;"&amp;$Y$3,Grid_GenerationQueue!$AU$5:$AU$550,$AK$3)+SUMIFS(Grid_GenerationQueue!AA$5:AA$550,Grid_GenerationQueue!$AM$5:$AM$550,$B68,Grid_GenerationQueue!$AN$5:$AN$550,$C68,Grid_GenerationQueue!$AW$5:$AW$550,"&lt;&gt;"&amp;$Y$3,Grid_GenerationQueue!$AU$5:$AU$550,$AK$3)</f>
        <v>0</v>
      </c>
      <c r="AR68">
        <f>AF68+SUMIFS(Grid_GenerationQueue!AB$5:AB$550,Grid_GenerationQueue!$AJ$5:$AJ$550,$B68,Grid_GenerationQueue!$AK$5:$AK$550,$C68,Grid_GenerationQueue!$AW$5:$AW$550,"&lt;&gt;"&amp;$Y$3,Grid_GenerationQueue!$AU$5:$AU$550,$AK$3)+SUMIFS(Grid_GenerationQueue!AB$5:AB$550,Grid_GenerationQueue!$AM$5:$AM$550,$B68,Grid_GenerationQueue!$AN$5:$AN$550,$C68,Grid_GenerationQueue!$AW$5:$AW$550,"&lt;&gt;"&amp;$Y$3,Grid_GenerationQueue!$AU$5:$AU$550,$AK$3)</f>
        <v>0</v>
      </c>
      <c r="AS68">
        <f>AG68+SUMIFS(Grid_GenerationQueue!AC$5:AC$550,Grid_GenerationQueue!$AJ$5:$AJ$550,$B68,Grid_GenerationQueue!$AK$5:$AK$550,$C68,Grid_GenerationQueue!$AW$5:$AW$550,"&lt;&gt;"&amp;$Y$3,Grid_GenerationQueue!$AU$5:$AU$550,$AK$3)+SUMIFS(Grid_GenerationQueue!AC$5:AC$550,Grid_GenerationQueue!$AM$5:$AM$550,$B68,Grid_GenerationQueue!$AN$5:$AN$550,$C68,Grid_GenerationQueue!$AW$5:$AW$550,"&lt;&gt;"&amp;$Y$3,Grid_GenerationQueue!$AU$5:$AU$550,$AK$3)</f>
        <v>0</v>
      </c>
      <c r="AT68">
        <f>AH68+SUMIFS(Grid_GenerationQueue!AD$5:AD$550,Grid_GenerationQueue!$AJ$5:$AJ$550,$B68,Grid_GenerationQueue!$AK$5:$AK$550,$C68,Grid_GenerationQueue!$AW$5:$AW$550,"&lt;&gt;"&amp;$Y$3,Grid_GenerationQueue!$AU$5:$AU$550,$AK$3)+SUMIFS(Grid_GenerationQueue!AD$5:AD$550,Grid_GenerationQueue!$AM$5:$AM$550,$B68,Grid_GenerationQueue!$AN$5:$AN$550,$C68,Grid_GenerationQueue!$AW$5:$AW$550,"&lt;&gt;"&amp;$Y$3,Grid_GenerationQueue!$AU$5:$AU$550,$AK$3)</f>
        <v>0</v>
      </c>
      <c r="AV68">
        <v>0</v>
      </c>
      <c r="AW68">
        <v>0</v>
      </c>
      <c r="AX68">
        <v>0</v>
      </c>
      <c r="AY68">
        <v>0</v>
      </c>
      <c r="AZ68">
        <v>0</v>
      </c>
      <c r="BB68">
        <f t="shared" si="33"/>
        <v>756.05399999999997</v>
      </c>
      <c r="BC68">
        <f t="shared" si="34"/>
        <v>0</v>
      </c>
      <c r="BD68">
        <f t="shared" si="35"/>
        <v>0</v>
      </c>
      <c r="BE68">
        <f t="shared" si="36"/>
        <v>0</v>
      </c>
      <c r="BF68">
        <f t="shared" si="37"/>
        <v>6080.4520000000002</v>
      </c>
      <c r="BG68">
        <f t="shared" si="38"/>
        <v>0</v>
      </c>
      <c r="BH68">
        <f t="shared" si="39"/>
        <v>0</v>
      </c>
      <c r="BI68">
        <f t="shared" si="40"/>
        <v>0</v>
      </c>
      <c r="BJ68">
        <f t="shared" si="41"/>
        <v>0</v>
      </c>
      <c r="BK68">
        <f t="shared" si="42"/>
        <v>0</v>
      </c>
      <c r="BL68">
        <f t="shared" si="43"/>
        <v>0</v>
      </c>
      <c r="BN68">
        <f t="shared" si="44"/>
        <v>0</v>
      </c>
      <c r="BO68">
        <f t="shared" si="45"/>
        <v>0</v>
      </c>
      <c r="BP68">
        <f t="shared" si="46"/>
        <v>0</v>
      </c>
      <c r="BQ68">
        <f t="shared" si="47"/>
        <v>0</v>
      </c>
      <c r="BR68">
        <f t="shared" si="48"/>
        <v>0</v>
      </c>
      <c r="BS68">
        <f t="shared" si="49"/>
        <v>0</v>
      </c>
      <c r="BT68">
        <f t="shared" si="50"/>
        <v>0</v>
      </c>
      <c r="BU68">
        <f t="shared" si="51"/>
        <v>0</v>
      </c>
      <c r="BV68">
        <f t="shared" si="52"/>
        <v>0</v>
      </c>
      <c r="BW68">
        <f t="shared" si="53"/>
        <v>0</v>
      </c>
      <c r="BX68">
        <f t="shared" si="54"/>
        <v>0</v>
      </c>
      <c r="BZ68">
        <f t="shared" si="55"/>
        <v>0</v>
      </c>
      <c r="CA68">
        <f t="shared" si="56"/>
        <v>0</v>
      </c>
      <c r="CB68">
        <f t="shared" si="57"/>
        <v>0</v>
      </c>
      <c r="CC68">
        <f t="shared" si="58"/>
        <v>0</v>
      </c>
      <c r="CD68">
        <f t="shared" si="59"/>
        <v>1028.94</v>
      </c>
      <c r="CE68">
        <f t="shared" si="60"/>
        <v>0</v>
      </c>
      <c r="CF68">
        <f t="shared" si="61"/>
        <v>0</v>
      </c>
      <c r="CG68">
        <f t="shared" si="62"/>
        <v>0</v>
      </c>
      <c r="CH68">
        <f t="shared" si="63"/>
        <v>0</v>
      </c>
      <c r="CI68">
        <f t="shared" si="64"/>
        <v>0</v>
      </c>
      <c r="CJ68">
        <f t="shared" si="65"/>
        <v>0</v>
      </c>
    </row>
    <row r="69" spans="1:88" x14ac:dyDescent="0.35">
      <c r="A69" t="str">
        <f>Substation_Info!A69</f>
        <v xml:space="preserve">PG&amp;E North of Greater Bay Study Area </v>
      </c>
      <c r="B69" t="str">
        <f>Substation_Info!B69</f>
        <v>Donnells</v>
      </c>
      <c r="C69">
        <f>Substation_Info!C69</f>
        <v>115</v>
      </c>
      <c r="D69" t="str" cm="1">
        <f t="array" ref="D69">INDEX(Substation_Info!$AT$5:$BB$322,MATCH(1,($B69=Substation_Info!$B$5:$B$322)*($C69=Substation_Info!$C$5:$C$322),0),MATCH(D$4,Substation_Info!$AT$4:$BB$4,0))</f>
        <v>Northern_California_Li_Battery</v>
      </c>
      <c r="E69" t="str" cm="1">
        <f t="array" ref="E69">INDEX(Substation_Info!$AT$5:$BB$322,MATCH(1,($B69=Substation_Info!$B$5:$B$322)*($C69=Substation_Info!$C$5:$C$322),0),MATCH(E$4,Substation_Info!$AT$4:$BB$4,0))</f>
        <v>Northern_California_Solar</v>
      </c>
      <c r="F69" cm="1">
        <f t="array" ref="F69">INDEX(Substation_Info!$AT$5:$BB$322,MATCH(1,($B69=Substation_Info!$B$5:$B$322)*($C69=Substation_Info!$C$5:$C$322),0),MATCH(F$4,Substation_Info!$AT$4:$BB$4,0))</f>
        <v>0</v>
      </c>
      <c r="G69" cm="1">
        <f t="array" ref="G69">INDEX(Substation_Info!$AT$5:$BB$322,MATCH(1,($B69=Substation_Info!$B$5:$B$322)*($C69=Substation_Info!$C$5:$C$322),0),MATCH(G$4,Substation_Info!$AT$4:$BB$4,0))</f>
        <v>0</v>
      </c>
      <c r="H69" cm="1">
        <f t="array" ref="H69">INDEX(Substation_Info!$AT$5:$BB$322,MATCH(1,($B69=Substation_Info!$B$5:$B$322)*($C69=Substation_Info!$C$5:$C$322),0),MATCH(H$4,Substation_Info!$AT$4:$BB$4,0))</f>
        <v>0</v>
      </c>
      <c r="I69" cm="1">
        <f t="array" ref="I69">INDEX(Substation_Info!$AT$5:$BB$322,MATCH(1,($B69=Substation_Info!$B$5:$B$322)*($C69=Substation_Info!$C$5:$C$322),0),MATCH(I$4,Substation_Info!$AT$4:$BB$4,0))</f>
        <v>0</v>
      </c>
      <c r="J69" cm="1">
        <f t="array" ref="J69">INDEX(Substation_Info!$AT$5:$BB$322,MATCH(1,($B69=Substation_Info!$B$5:$B$322)*($C69=Substation_Info!$C$5:$C$322),0),MATCH(J$4,Substation_Info!$AT$4:$BB$4,0))</f>
        <v>0</v>
      </c>
      <c r="L69">
        <f>SUMIFS(Grid_GenerationQueue!T$5:T$550,Grid_GenerationQueue!$AJ$5:$AJ$550,$B69,Grid_GenerationQueue!$AK$5:$AK$550,$C69)+SUMIFS(Grid_GenerationQueue!T$5:T$550,Grid_GenerationQueue!$AM$5:$AM$550,$B69,Grid_GenerationQueue!$AN$5:$AN$550,$C69)</f>
        <v>0</v>
      </c>
      <c r="M69">
        <f>SUMIFS(Grid_GenerationQueue!U$5:U$550,Grid_GenerationQueue!$AJ$5:$AJ$550,$B69,Grid_GenerationQueue!$AK$5:$AK$550,$C69)+SUMIFS(Grid_GenerationQueue!U$5:U$550,Grid_GenerationQueue!$AM$5:$AM$550,$B69,Grid_GenerationQueue!$AN$5:$AN$550,$C69)</f>
        <v>0</v>
      </c>
      <c r="N69">
        <f>SUMIFS(Grid_GenerationQueue!V$5:V$550,Grid_GenerationQueue!$AJ$5:$AJ$550,$B69,Grid_GenerationQueue!$AK$5:$AK$550,$C69)+SUMIFS(Grid_GenerationQueue!V$5:V$550,Grid_GenerationQueue!$AM$5:$AM$550,$B69,Grid_GenerationQueue!$AN$5:$AN$550,$C69)</f>
        <v>0</v>
      </c>
      <c r="O69">
        <f>SUMIFS(Grid_GenerationQueue!W$5:W$550,Grid_GenerationQueue!$AJ$5:$AJ$550,$B69,Grid_GenerationQueue!$AK$5:$AK$550,$C69)+SUMIFS(Grid_GenerationQueue!W$5:W$550,Grid_GenerationQueue!$AM$5:$AM$550,$B69,Grid_GenerationQueue!$AN$5:$AN$550,$C69)</f>
        <v>0</v>
      </c>
      <c r="P69">
        <f>SUMIFS(Grid_GenerationQueue!X$5:X$550,Grid_GenerationQueue!$AJ$5:$AJ$550,$B69,Grid_GenerationQueue!$AK$5:$AK$550,$C69)+SUMIFS(Grid_GenerationQueue!X$5:X$550,Grid_GenerationQueue!$AM$5:$AM$550,$B69,Grid_GenerationQueue!$AN$5:$AN$550,$C69)</f>
        <v>0</v>
      </c>
      <c r="Q69">
        <f>SUMIFS(Grid_GenerationQueue!Y$5:Y$550,Grid_GenerationQueue!$AJ$5:$AJ$550,$B69,Grid_GenerationQueue!$AK$5:$AK$550,$C69)+SUMIFS(Grid_GenerationQueue!Y$5:Y$550,Grid_GenerationQueue!$AM$5:$AM$550,$B69,Grid_GenerationQueue!$AN$5:$AN$550,$C69)</f>
        <v>0</v>
      </c>
      <c r="R69">
        <f>SUMIFS(Grid_GenerationQueue!Z$5:Z$550,Grid_GenerationQueue!$AJ$5:$AJ$550,$B69,Grid_GenerationQueue!$AK$5:$AK$550,$C69)+SUMIFS(Grid_GenerationQueue!Z$5:Z$550,Grid_GenerationQueue!$AM$5:$AM$550,$B69,Grid_GenerationQueue!$AN$5:$AN$550,$C69)</f>
        <v>0</v>
      </c>
      <c r="S69">
        <f>SUMIFS(Grid_GenerationQueue!AA$5:AA$550,Grid_GenerationQueue!$AJ$5:$AJ$550,$B69,Grid_GenerationQueue!$AK$5:$AK$550,$C69)+SUMIFS(Grid_GenerationQueue!AA$5:AA$550,Grid_GenerationQueue!$AM$5:$AM$550,$B69,Grid_GenerationQueue!$AN$5:$AN$550,$C69)</f>
        <v>0</v>
      </c>
      <c r="T69">
        <f>SUMIFS(Grid_GenerationQueue!AB$5:AB$550,Grid_GenerationQueue!$AJ$5:$AJ$550,$B69,Grid_GenerationQueue!$AK$5:$AK$550,$C69)+SUMIFS(Grid_GenerationQueue!AB$5:AB$550,Grid_GenerationQueue!$AM$5:$AM$550,$B69,Grid_GenerationQueue!$AN$5:$AN$550,$C69)</f>
        <v>0</v>
      </c>
      <c r="U69">
        <f>SUMIFS(Grid_GenerationQueue!AC$5:AC$550,Grid_GenerationQueue!$AJ$5:$AJ$550,$B69,Grid_GenerationQueue!$AK$5:$AK$550,$C69)+SUMIFS(Grid_GenerationQueue!AC$5:AC$550,Grid_GenerationQueue!$AM$5:$AM$550,$B69,Grid_GenerationQueue!$AN$5:$AN$550,$C69)</f>
        <v>0</v>
      </c>
      <c r="V69">
        <f>SUMIFS(Grid_GenerationQueue!AD$5:AD$550,Grid_GenerationQueue!$AJ$5:$AJ$550,$B69,Grid_GenerationQueue!$AK$5:$AK$550,$C69)+SUMIFS(Grid_GenerationQueue!AD$5:AD$550,Grid_GenerationQueue!$AM$5:$AM$550,$B69,Grid_GenerationQueue!$AN$5:$AN$550,$C69)</f>
        <v>0</v>
      </c>
      <c r="X69">
        <f>SUMIFS(Grid_GenerationQueue!T$5:T$550,Grid_GenerationQueue!$AJ$5:$AJ$550,$B69,Grid_GenerationQueue!$AK$5:$AK$550,$C69,Grid_GenerationQueue!$AW$5:$AW$550,$Y$3)+SUMIFS(Grid_GenerationQueue!T$5:T$550,Grid_GenerationQueue!$AM$5:$AM$550,$B69,Grid_GenerationQueue!$AN$5:$AN$550,$C69,Grid_GenerationQueue!$AW$5:$AW$550,$Y$3)</f>
        <v>0</v>
      </c>
      <c r="Y69">
        <f>SUMIFS(Grid_GenerationQueue!U$5:U$550,Grid_GenerationQueue!$AJ$5:$AJ$550,$B69,Grid_GenerationQueue!$AK$5:$AK$550,$C69,Grid_GenerationQueue!$AW$5:$AW$550,$Y$3)+SUMIFS(Grid_GenerationQueue!U$5:U$550,Grid_GenerationQueue!$AM$5:$AM$550,$B69,Grid_GenerationQueue!$AN$5:$AN$550,$C69,Grid_GenerationQueue!$AW$5:$AW$550,$Y$3)</f>
        <v>0</v>
      </c>
      <c r="Z69">
        <f>SUMIFS(Grid_GenerationQueue!V$5:V$550,Grid_GenerationQueue!$AJ$5:$AJ$550,$B69,Grid_GenerationQueue!$AK$5:$AK$550,$C69,Grid_GenerationQueue!$AW$5:$AW$550,$Y$3)+SUMIFS(Grid_GenerationQueue!V$5:V$550,Grid_GenerationQueue!$AM$5:$AM$550,$B69,Grid_GenerationQueue!$AN$5:$AN$550,$C69,Grid_GenerationQueue!$AW$5:$AW$550,$Y$3)</f>
        <v>0</v>
      </c>
      <c r="AA69">
        <f>SUMIFS(Grid_GenerationQueue!W$5:W$550,Grid_GenerationQueue!$AJ$5:$AJ$550,$B69,Grid_GenerationQueue!$AK$5:$AK$550,$C69,Grid_GenerationQueue!$AW$5:$AW$550,$Y$3)+SUMIFS(Grid_GenerationQueue!W$5:W$550,Grid_GenerationQueue!$AM$5:$AM$550,$B69,Grid_GenerationQueue!$AN$5:$AN$550,$C69,Grid_GenerationQueue!$AW$5:$AW$550,$Y$3)</f>
        <v>0</v>
      </c>
      <c r="AB69">
        <f>SUMIFS(Grid_GenerationQueue!X$5:X$550,Grid_GenerationQueue!$AJ$5:$AJ$550,$B69,Grid_GenerationQueue!$AK$5:$AK$550,$C69,Grid_GenerationQueue!$AW$5:$AW$550,$Y$3)+SUMIFS(Grid_GenerationQueue!X$5:X$550,Grid_GenerationQueue!$AM$5:$AM$550,$B69,Grid_GenerationQueue!$AN$5:$AN$550,$C69,Grid_GenerationQueue!$AW$5:$AW$550,$Y$3)</f>
        <v>0</v>
      </c>
      <c r="AC69">
        <f>SUMIFS(Grid_GenerationQueue!Y$5:Y$550,Grid_GenerationQueue!$AJ$5:$AJ$550,$B69,Grid_GenerationQueue!$AK$5:$AK$550,$C69,Grid_GenerationQueue!$AW$5:$AW$550,$Y$3)+SUMIFS(Grid_GenerationQueue!Y$5:Y$550,Grid_GenerationQueue!$AM$5:$AM$550,$B69,Grid_GenerationQueue!$AN$5:$AN$550,$C69,Grid_GenerationQueue!$AW$5:$AW$550,$Y$3)</f>
        <v>0</v>
      </c>
      <c r="AD69">
        <f>SUMIFS(Grid_GenerationQueue!Z$5:Z$550,Grid_GenerationQueue!$AJ$5:$AJ$550,$B69,Grid_GenerationQueue!$AK$5:$AK$550,$C69,Grid_GenerationQueue!$AW$5:$AW$550,$Y$3)+SUMIFS(Grid_GenerationQueue!Z$5:Z$550,Grid_GenerationQueue!$AM$5:$AM$550,$B69,Grid_GenerationQueue!$AN$5:$AN$550,$C69,Grid_GenerationQueue!$AW$5:$AW$550,$Y$3)</f>
        <v>0</v>
      </c>
      <c r="AE69">
        <f>SUMIFS(Grid_GenerationQueue!AA$5:AA$550,Grid_GenerationQueue!$AJ$5:$AJ$550,$B69,Grid_GenerationQueue!$AK$5:$AK$550,$C69,Grid_GenerationQueue!$AW$5:$AW$550,$Y$3)+SUMIFS(Grid_GenerationQueue!AA$5:AA$550,Grid_GenerationQueue!$AM$5:$AM$550,$B69,Grid_GenerationQueue!$AN$5:$AN$550,$C69,Grid_GenerationQueue!$AW$5:$AW$550,$Y$3)</f>
        <v>0</v>
      </c>
      <c r="AF69">
        <f>SUMIFS(Grid_GenerationQueue!AB$5:AB$550,Grid_GenerationQueue!$AJ$5:$AJ$550,$B69,Grid_GenerationQueue!$AK$5:$AK$550,$C69,Grid_GenerationQueue!$AW$5:$AW$550,$Y$3)+SUMIFS(Grid_GenerationQueue!AB$5:AB$550,Grid_GenerationQueue!$AM$5:$AM$550,$B69,Grid_GenerationQueue!$AN$5:$AN$550,$C69,Grid_GenerationQueue!$AW$5:$AW$550,$Y$3)</f>
        <v>0</v>
      </c>
      <c r="AG69">
        <f>SUMIFS(Grid_GenerationQueue!AC$5:AC$550,Grid_GenerationQueue!$AJ$5:$AJ$550,$B69,Grid_GenerationQueue!$AK$5:$AK$550,$C69,Grid_GenerationQueue!$AW$5:$AW$550,$Y$3)+SUMIFS(Grid_GenerationQueue!AC$5:AC$550,Grid_GenerationQueue!$AM$5:$AM$550,$B69,Grid_GenerationQueue!$AN$5:$AN$550,$C69,Grid_GenerationQueue!$AW$5:$AW$550,$Y$3)</f>
        <v>0</v>
      </c>
      <c r="AH69">
        <f>SUMIFS(Grid_GenerationQueue!AD$5:AD$550,Grid_GenerationQueue!$AJ$5:$AJ$550,$B69,Grid_GenerationQueue!$AK$5:$AK$550,$C69,Grid_GenerationQueue!$AW$5:$AW$550,$Y$3)+SUMIFS(Grid_GenerationQueue!AD$5:AD$550,Grid_GenerationQueue!$AM$5:$AM$550,$B69,Grid_GenerationQueue!$AN$5:$AN$550,$C69,Grid_GenerationQueue!$AW$5:$AW$550,$Y$3)</f>
        <v>0</v>
      </c>
      <c r="AJ69">
        <f>X69+SUMIFS(Grid_GenerationQueue!T$5:T$550,Grid_GenerationQueue!$AJ$5:$AJ$550,$B69,Grid_GenerationQueue!$AK$5:$AK$550,$C69,Grid_GenerationQueue!$AW$5:$AW$550,"&lt;&gt;"&amp;$Y$3,Grid_GenerationQueue!$AU$5:$AU$550,$AK$3)+SUMIFS(Grid_GenerationQueue!T$5:T$550,Grid_GenerationQueue!$AM$5:$AM$550,$B69,Grid_GenerationQueue!$AN$5:$AN$550,$C69,Grid_GenerationQueue!$AW$5:$AW$550,"&lt;&gt;"&amp;$Y$3,Grid_GenerationQueue!$AU$5:$AU$550,$AK$3)</f>
        <v>0</v>
      </c>
      <c r="AK69">
        <f>Y69+SUMIFS(Grid_GenerationQueue!U$5:U$550,Grid_GenerationQueue!$AJ$5:$AJ$550,$B69,Grid_GenerationQueue!$AK$5:$AK$550,$C69,Grid_GenerationQueue!$AW$5:$AW$550,"&lt;&gt;"&amp;$Y$3,Grid_GenerationQueue!$AU$5:$AU$550,$AK$3)+SUMIFS(Grid_GenerationQueue!U$5:U$550,Grid_GenerationQueue!$AM$5:$AM$550,$B69,Grid_GenerationQueue!$AN$5:$AN$550,$C69,Grid_GenerationQueue!$AW$5:$AW$550,"&lt;&gt;"&amp;$Y$3,Grid_GenerationQueue!$AU$5:$AU$550,$AK$3)</f>
        <v>0</v>
      </c>
      <c r="AL69">
        <f>Z69+SUMIFS(Grid_GenerationQueue!V$5:V$550,Grid_GenerationQueue!$AJ$5:$AJ$550,$B69,Grid_GenerationQueue!$AK$5:$AK$550,$C69,Grid_GenerationQueue!$AW$5:$AW$550,"&lt;&gt;"&amp;$Y$3,Grid_GenerationQueue!$AU$5:$AU$550,$AK$3)+SUMIFS(Grid_GenerationQueue!V$5:V$550,Grid_GenerationQueue!$AM$5:$AM$550,$B69,Grid_GenerationQueue!$AN$5:$AN$550,$C69,Grid_GenerationQueue!$AW$5:$AW$550,"&lt;&gt;"&amp;$Y$3,Grid_GenerationQueue!$AU$5:$AU$550,$AK$3)</f>
        <v>0</v>
      </c>
      <c r="AM69">
        <f>AA69+SUMIFS(Grid_GenerationQueue!W$5:W$550,Grid_GenerationQueue!$AJ$5:$AJ$550,$B69,Grid_GenerationQueue!$AK$5:$AK$550,$C69,Grid_GenerationQueue!$AW$5:$AW$550,"&lt;&gt;"&amp;$Y$3,Grid_GenerationQueue!$AU$5:$AU$550,$AK$3)+SUMIFS(Grid_GenerationQueue!W$5:W$550,Grid_GenerationQueue!$AM$5:$AM$550,$B69,Grid_GenerationQueue!$AN$5:$AN$550,$C69,Grid_GenerationQueue!$AW$5:$AW$550,"&lt;&gt;"&amp;$Y$3,Grid_GenerationQueue!$AU$5:$AU$550,$AK$3)</f>
        <v>0</v>
      </c>
      <c r="AN69">
        <f>AB69+SUMIFS(Grid_GenerationQueue!X$5:X$550,Grid_GenerationQueue!$AJ$5:$AJ$550,$B69,Grid_GenerationQueue!$AK$5:$AK$550,$C69,Grid_GenerationQueue!$AW$5:$AW$550,"&lt;&gt;"&amp;$Y$3,Grid_GenerationQueue!$AU$5:$AU$550,$AK$3)+SUMIFS(Grid_GenerationQueue!X$5:X$550,Grid_GenerationQueue!$AM$5:$AM$550,$B69,Grid_GenerationQueue!$AN$5:$AN$550,$C69,Grid_GenerationQueue!$AW$5:$AW$550,"&lt;&gt;"&amp;$Y$3,Grid_GenerationQueue!$AU$5:$AU$550,$AK$3)</f>
        <v>0</v>
      </c>
      <c r="AO69">
        <f>AC69+SUMIFS(Grid_GenerationQueue!Y$5:Y$550,Grid_GenerationQueue!$AJ$5:$AJ$550,$B69,Grid_GenerationQueue!$AK$5:$AK$550,$C69,Grid_GenerationQueue!$AW$5:$AW$550,"&lt;&gt;"&amp;$Y$3,Grid_GenerationQueue!$AU$5:$AU$550,$AK$3)+SUMIFS(Grid_GenerationQueue!Y$5:Y$550,Grid_GenerationQueue!$AM$5:$AM$550,$B69,Grid_GenerationQueue!$AN$5:$AN$550,$C69,Grid_GenerationQueue!$AW$5:$AW$550,"&lt;&gt;"&amp;$Y$3,Grid_GenerationQueue!$AU$5:$AU$550,$AK$3)</f>
        <v>0</v>
      </c>
      <c r="AP69">
        <f>AD69+SUMIFS(Grid_GenerationQueue!Z$5:Z$550,Grid_GenerationQueue!$AJ$5:$AJ$550,$B69,Grid_GenerationQueue!$AK$5:$AK$550,$C69,Grid_GenerationQueue!$AW$5:$AW$550,"&lt;&gt;"&amp;$Y$3,Grid_GenerationQueue!$AU$5:$AU$550,$AK$3)+SUMIFS(Grid_GenerationQueue!Z$5:Z$550,Grid_GenerationQueue!$AM$5:$AM$550,$B69,Grid_GenerationQueue!$AN$5:$AN$550,$C69,Grid_GenerationQueue!$AW$5:$AW$550,"&lt;&gt;"&amp;$Y$3,Grid_GenerationQueue!$AU$5:$AU$550,$AK$3)</f>
        <v>0</v>
      </c>
      <c r="AQ69">
        <f>AE69+SUMIFS(Grid_GenerationQueue!AA$5:AA$550,Grid_GenerationQueue!$AJ$5:$AJ$550,$B69,Grid_GenerationQueue!$AK$5:$AK$550,$C69,Grid_GenerationQueue!$AW$5:$AW$550,"&lt;&gt;"&amp;$Y$3,Grid_GenerationQueue!$AU$5:$AU$550,$AK$3)+SUMIFS(Grid_GenerationQueue!AA$5:AA$550,Grid_GenerationQueue!$AM$5:$AM$550,$B69,Grid_GenerationQueue!$AN$5:$AN$550,$C69,Grid_GenerationQueue!$AW$5:$AW$550,"&lt;&gt;"&amp;$Y$3,Grid_GenerationQueue!$AU$5:$AU$550,$AK$3)</f>
        <v>0</v>
      </c>
      <c r="AR69">
        <f>AF69+SUMIFS(Grid_GenerationQueue!AB$5:AB$550,Grid_GenerationQueue!$AJ$5:$AJ$550,$B69,Grid_GenerationQueue!$AK$5:$AK$550,$C69,Grid_GenerationQueue!$AW$5:$AW$550,"&lt;&gt;"&amp;$Y$3,Grid_GenerationQueue!$AU$5:$AU$550,$AK$3)+SUMIFS(Grid_GenerationQueue!AB$5:AB$550,Grid_GenerationQueue!$AM$5:$AM$550,$B69,Grid_GenerationQueue!$AN$5:$AN$550,$C69,Grid_GenerationQueue!$AW$5:$AW$550,"&lt;&gt;"&amp;$Y$3,Grid_GenerationQueue!$AU$5:$AU$550,$AK$3)</f>
        <v>0</v>
      </c>
      <c r="AS69">
        <f>AG69+SUMIFS(Grid_GenerationQueue!AC$5:AC$550,Grid_GenerationQueue!$AJ$5:$AJ$550,$B69,Grid_GenerationQueue!$AK$5:$AK$550,$C69,Grid_GenerationQueue!$AW$5:$AW$550,"&lt;&gt;"&amp;$Y$3,Grid_GenerationQueue!$AU$5:$AU$550,$AK$3)+SUMIFS(Grid_GenerationQueue!AC$5:AC$550,Grid_GenerationQueue!$AM$5:$AM$550,$B69,Grid_GenerationQueue!$AN$5:$AN$550,$C69,Grid_GenerationQueue!$AW$5:$AW$550,"&lt;&gt;"&amp;$Y$3,Grid_GenerationQueue!$AU$5:$AU$550,$AK$3)</f>
        <v>0</v>
      </c>
      <c r="AT69">
        <f>AH69+SUMIFS(Grid_GenerationQueue!AD$5:AD$550,Grid_GenerationQueue!$AJ$5:$AJ$550,$B69,Grid_GenerationQueue!$AK$5:$AK$550,$C69,Grid_GenerationQueue!$AW$5:$AW$550,"&lt;&gt;"&amp;$Y$3,Grid_GenerationQueue!$AU$5:$AU$550,$AK$3)+SUMIFS(Grid_GenerationQueue!AD$5:AD$550,Grid_GenerationQueue!$AM$5:$AM$550,$B69,Grid_GenerationQueue!$AN$5:$AN$550,$C69,Grid_GenerationQueue!$AW$5:$AW$550,"&lt;&gt;"&amp;$Y$3,Grid_GenerationQueue!$AU$5:$AU$550,$AK$3)</f>
        <v>0</v>
      </c>
      <c r="AV69">
        <v>0</v>
      </c>
      <c r="AW69">
        <v>0</v>
      </c>
      <c r="AX69">
        <v>0</v>
      </c>
      <c r="AY69">
        <v>0</v>
      </c>
      <c r="AZ69">
        <v>0</v>
      </c>
      <c r="BB69">
        <f t="shared" si="33"/>
        <v>0</v>
      </c>
      <c r="BC69">
        <f t="shared" si="34"/>
        <v>0</v>
      </c>
      <c r="BD69">
        <f t="shared" si="35"/>
        <v>0</v>
      </c>
      <c r="BE69">
        <f t="shared" si="36"/>
        <v>0</v>
      </c>
      <c r="BF69">
        <f t="shared" si="37"/>
        <v>0</v>
      </c>
      <c r="BG69">
        <f t="shared" si="38"/>
        <v>0</v>
      </c>
      <c r="BH69">
        <f t="shared" si="39"/>
        <v>0</v>
      </c>
      <c r="BI69">
        <f t="shared" si="40"/>
        <v>0</v>
      </c>
      <c r="BJ69">
        <f t="shared" si="41"/>
        <v>0</v>
      </c>
      <c r="BK69">
        <f t="shared" si="42"/>
        <v>0</v>
      </c>
      <c r="BL69">
        <f t="shared" si="43"/>
        <v>0</v>
      </c>
      <c r="BN69">
        <f t="shared" si="44"/>
        <v>0</v>
      </c>
      <c r="BO69">
        <f t="shared" si="45"/>
        <v>0</v>
      </c>
      <c r="BP69">
        <f t="shared" si="46"/>
        <v>0</v>
      </c>
      <c r="BQ69">
        <f t="shared" si="47"/>
        <v>0</v>
      </c>
      <c r="BR69">
        <f t="shared" si="48"/>
        <v>0</v>
      </c>
      <c r="BS69">
        <f t="shared" si="49"/>
        <v>0</v>
      </c>
      <c r="BT69">
        <f t="shared" si="50"/>
        <v>0</v>
      </c>
      <c r="BU69">
        <f t="shared" si="51"/>
        <v>0</v>
      </c>
      <c r="BV69">
        <f t="shared" si="52"/>
        <v>0</v>
      </c>
      <c r="BW69">
        <f t="shared" si="53"/>
        <v>0</v>
      </c>
      <c r="BX69">
        <f t="shared" si="54"/>
        <v>0</v>
      </c>
      <c r="BZ69">
        <f t="shared" si="55"/>
        <v>0</v>
      </c>
      <c r="CA69">
        <f t="shared" si="56"/>
        <v>0</v>
      </c>
      <c r="CB69">
        <f t="shared" si="57"/>
        <v>0</v>
      </c>
      <c r="CC69">
        <f t="shared" si="58"/>
        <v>0</v>
      </c>
      <c r="CD69">
        <f t="shared" si="59"/>
        <v>0</v>
      </c>
      <c r="CE69">
        <f t="shared" si="60"/>
        <v>0</v>
      </c>
      <c r="CF69">
        <f t="shared" si="61"/>
        <v>0</v>
      </c>
      <c r="CG69">
        <f t="shared" si="62"/>
        <v>0</v>
      </c>
      <c r="CH69">
        <f t="shared" si="63"/>
        <v>0</v>
      </c>
      <c r="CI69">
        <f t="shared" si="64"/>
        <v>0</v>
      </c>
      <c r="CJ69">
        <f t="shared" si="65"/>
        <v>0</v>
      </c>
    </row>
    <row r="70" spans="1:88" x14ac:dyDescent="0.35">
      <c r="A70" t="str">
        <f>Substation_Info!A70</f>
        <v>SCE Northern Area</v>
      </c>
      <c r="B70" t="str">
        <f>Substation_Info!B70</f>
        <v>Eagle Rock</v>
      </c>
      <c r="C70">
        <f>Substation_Info!C70</f>
        <v>230</v>
      </c>
      <c r="D70" t="str" cm="1">
        <f t="array" ref="D70">INDEX(Substation_Info!$AT$5:$BB$322,MATCH(1,($B70=Substation_Info!$B$5:$B$322)*($C70=Substation_Info!$C$5:$C$322),0),MATCH(D$4,Substation_Info!$AT$4:$BB$4,0))</f>
        <v>Greater_LA_Li_Battery</v>
      </c>
      <c r="E70" t="str" cm="1">
        <f t="array" ref="E70">INDEX(Substation_Info!$AT$5:$BB$322,MATCH(1,($B70=Substation_Info!$B$5:$B$322)*($C70=Substation_Info!$C$5:$C$322),0),MATCH(E$4,Substation_Info!$AT$4:$BB$4,0))</f>
        <v>Greater_LA_Solar</v>
      </c>
      <c r="F70" cm="1">
        <f t="array" ref="F70">INDEX(Substation_Info!$AT$5:$BB$322,MATCH(1,($B70=Substation_Info!$B$5:$B$322)*($C70=Substation_Info!$C$5:$C$322),0),MATCH(F$4,Substation_Info!$AT$4:$BB$4,0))</f>
        <v>0</v>
      </c>
      <c r="G70" cm="1">
        <f t="array" ref="G70">INDEX(Substation_Info!$AT$5:$BB$322,MATCH(1,($B70=Substation_Info!$B$5:$B$322)*($C70=Substation_Info!$C$5:$C$322),0),MATCH(G$4,Substation_Info!$AT$4:$BB$4,0))</f>
        <v>0</v>
      </c>
      <c r="H70" cm="1">
        <f t="array" ref="H70">INDEX(Substation_Info!$AT$5:$BB$322,MATCH(1,($B70=Substation_Info!$B$5:$B$322)*($C70=Substation_Info!$C$5:$C$322),0),MATCH(H$4,Substation_Info!$AT$4:$BB$4,0))</f>
        <v>0</v>
      </c>
      <c r="I70" cm="1">
        <f t="array" ref="I70">INDEX(Substation_Info!$AT$5:$BB$322,MATCH(1,($B70=Substation_Info!$B$5:$B$322)*($C70=Substation_Info!$C$5:$C$322),0),MATCH(I$4,Substation_Info!$AT$4:$BB$4,0))</f>
        <v>0</v>
      </c>
      <c r="J70" cm="1">
        <f t="array" ref="J70">INDEX(Substation_Info!$AT$5:$BB$322,MATCH(1,($B70=Substation_Info!$B$5:$B$322)*($C70=Substation_Info!$C$5:$C$322),0),MATCH(J$4,Substation_Info!$AT$4:$BB$4,0))</f>
        <v>0</v>
      </c>
      <c r="L70">
        <f>SUMIFS(Grid_GenerationQueue!T$5:T$550,Grid_GenerationQueue!$AJ$5:$AJ$550,$B70,Grid_GenerationQueue!$AK$5:$AK$550,$C70)+SUMIFS(Grid_GenerationQueue!T$5:T$550,Grid_GenerationQueue!$AM$5:$AM$550,$B70,Grid_GenerationQueue!$AN$5:$AN$550,$C70)</f>
        <v>0</v>
      </c>
      <c r="M70">
        <f>SUMIFS(Grid_GenerationQueue!U$5:U$550,Grid_GenerationQueue!$AJ$5:$AJ$550,$B70,Grid_GenerationQueue!$AK$5:$AK$550,$C70)+SUMIFS(Grid_GenerationQueue!U$5:U$550,Grid_GenerationQueue!$AM$5:$AM$550,$B70,Grid_GenerationQueue!$AN$5:$AN$550,$C70)</f>
        <v>0</v>
      </c>
      <c r="N70">
        <f>SUMIFS(Grid_GenerationQueue!V$5:V$550,Grid_GenerationQueue!$AJ$5:$AJ$550,$B70,Grid_GenerationQueue!$AK$5:$AK$550,$C70)+SUMIFS(Grid_GenerationQueue!V$5:V$550,Grid_GenerationQueue!$AM$5:$AM$550,$B70,Grid_GenerationQueue!$AN$5:$AN$550,$C70)</f>
        <v>0</v>
      </c>
      <c r="O70">
        <f>SUMIFS(Grid_GenerationQueue!W$5:W$550,Grid_GenerationQueue!$AJ$5:$AJ$550,$B70,Grid_GenerationQueue!$AK$5:$AK$550,$C70)+SUMIFS(Grid_GenerationQueue!W$5:W$550,Grid_GenerationQueue!$AM$5:$AM$550,$B70,Grid_GenerationQueue!$AN$5:$AN$550,$C70)</f>
        <v>0</v>
      </c>
      <c r="P70">
        <f>SUMIFS(Grid_GenerationQueue!X$5:X$550,Grid_GenerationQueue!$AJ$5:$AJ$550,$B70,Grid_GenerationQueue!$AK$5:$AK$550,$C70)+SUMIFS(Grid_GenerationQueue!X$5:X$550,Grid_GenerationQueue!$AM$5:$AM$550,$B70,Grid_GenerationQueue!$AN$5:$AN$550,$C70)</f>
        <v>0</v>
      </c>
      <c r="Q70">
        <f>SUMIFS(Grid_GenerationQueue!Y$5:Y$550,Grid_GenerationQueue!$AJ$5:$AJ$550,$B70,Grid_GenerationQueue!$AK$5:$AK$550,$C70)+SUMIFS(Grid_GenerationQueue!Y$5:Y$550,Grid_GenerationQueue!$AM$5:$AM$550,$B70,Grid_GenerationQueue!$AN$5:$AN$550,$C70)</f>
        <v>0</v>
      </c>
      <c r="R70">
        <f>SUMIFS(Grid_GenerationQueue!Z$5:Z$550,Grid_GenerationQueue!$AJ$5:$AJ$550,$B70,Grid_GenerationQueue!$AK$5:$AK$550,$C70)+SUMIFS(Grid_GenerationQueue!Z$5:Z$550,Grid_GenerationQueue!$AM$5:$AM$550,$B70,Grid_GenerationQueue!$AN$5:$AN$550,$C70)</f>
        <v>0</v>
      </c>
      <c r="S70">
        <f>SUMIFS(Grid_GenerationQueue!AA$5:AA$550,Grid_GenerationQueue!$AJ$5:$AJ$550,$B70,Grid_GenerationQueue!$AK$5:$AK$550,$C70)+SUMIFS(Grid_GenerationQueue!AA$5:AA$550,Grid_GenerationQueue!$AM$5:$AM$550,$B70,Grid_GenerationQueue!$AN$5:$AN$550,$C70)</f>
        <v>0</v>
      </c>
      <c r="T70">
        <f>SUMIFS(Grid_GenerationQueue!AB$5:AB$550,Grid_GenerationQueue!$AJ$5:$AJ$550,$B70,Grid_GenerationQueue!$AK$5:$AK$550,$C70)+SUMIFS(Grid_GenerationQueue!AB$5:AB$550,Grid_GenerationQueue!$AM$5:$AM$550,$B70,Grid_GenerationQueue!$AN$5:$AN$550,$C70)</f>
        <v>0</v>
      </c>
      <c r="U70">
        <f>SUMIFS(Grid_GenerationQueue!AC$5:AC$550,Grid_GenerationQueue!$AJ$5:$AJ$550,$B70,Grid_GenerationQueue!$AK$5:$AK$550,$C70)+SUMIFS(Grid_GenerationQueue!AC$5:AC$550,Grid_GenerationQueue!$AM$5:$AM$550,$B70,Grid_GenerationQueue!$AN$5:$AN$550,$C70)</f>
        <v>0</v>
      </c>
      <c r="V70">
        <f>SUMIFS(Grid_GenerationQueue!AD$5:AD$550,Grid_GenerationQueue!$AJ$5:$AJ$550,$B70,Grid_GenerationQueue!$AK$5:$AK$550,$C70)+SUMIFS(Grid_GenerationQueue!AD$5:AD$550,Grid_GenerationQueue!$AM$5:$AM$550,$B70,Grid_GenerationQueue!$AN$5:$AN$550,$C70)</f>
        <v>0</v>
      </c>
      <c r="X70">
        <f>SUMIFS(Grid_GenerationQueue!T$5:T$550,Grid_GenerationQueue!$AJ$5:$AJ$550,$B70,Grid_GenerationQueue!$AK$5:$AK$550,$C70,Grid_GenerationQueue!$AW$5:$AW$550,$Y$3)+SUMIFS(Grid_GenerationQueue!T$5:T$550,Grid_GenerationQueue!$AM$5:$AM$550,$B70,Grid_GenerationQueue!$AN$5:$AN$550,$C70,Grid_GenerationQueue!$AW$5:$AW$550,$Y$3)</f>
        <v>0</v>
      </c>
      <c r="Y70">
        <f>SUMIFS(Grid_GenerationQueue!U$5:U$550,Grid_GenerationQueue!$AJ$5:$AJ$550,$B70,Grid_GenerationQueue!$AK$5:$AK$550,$C70,Grid_GenerationQueue!$AW$5:$AW$550,$Y$3)+SUMIFS(Grid_GenerationQueue!U$5:U$550,Grid_GenerationQueue!$AM$5:$AM$550,$B70,Grid_GenerationQueue!$AN$5:$AN$550,$C70,Grid_GenerationQueue!$AW$5:$AW$550,$Y$3)</f>
        <v>0</v>
      </c>
      <c r="Z70">
        <f>SUMIFS(Grid_GenerationQueue!V$5:V$550,Grid_GenerationQueue!$AJ$5:$AJ$550,$B70,Grid_GenerationQueue!$AK$5:$AK$550,$C70,Grid_GenerationQueue!$AW$5:$AW$550,$Y$3)+SUMIFS(Grid_GenerationQueue!V$5:V$550,Grid_GenerationQueue!$AM$5:$AM$550,$B70,Grid_GenerationQueue!$AN$5:$AN$550,$C70,Grid_GenerationQueue!$AW$5:$AW$550,$Y$3)</f>
        <v>0</v>
      </c>
      <c r="AA70">
        <f>SUMIFS(Grid_GenerationQueue!W$5:W$550,Grid_GenerationQueue!$AJ$5:$AJ$550,$B70,Grid_GenerationQueue!$AK$5:$AK$550,$C70,Grid_GenerationQueue!$AW$5:$AW$550,$Y$3)+SUMIFS(Grid_GenerationQueue!W$5:W$550,Grid_GenerationQueue!$AM$5:$AM$550,$B70,Grid_GenerationQueue!$AN$5:$AN$550,$C70,Grid_GenerationQueue!$AW$5:$AW$550,$Y$3)</f>
        <v>0</v>
      </c>
      <c r="AB70">
        <f>SUMIFS(Grid_GenerationQueue!X$5:X$550,Grid_GenerationQueue!$AJ$5:$AJ$550,$B70,Grid_GenerationQueue!$AK$5:$AK$550,$C70,Grid_GenerationQueue!$AW$5:$AW$550,$Y$3)+SUMIFS(Grid_GenerationQueue!X$5:X$550,Grid_GenerationQueue!$AM$5:$AM$550,$B70,Grid_GenerationQueue!$AN$5:$AN$550,$C70,Grid_GenerationQueue!$AW$5:$AW$550,$Y$3)</f>
        <v>0</v>
      </c>
      <c r="AC70">
        <f>SUMIFS(Grid_GenerationQueue!Y$5:Y$550,Grid_GenerationQueue!$AJ$5:$AJ$550,$B70,Grid_GenerationQueue!$AK$5:$AK$550,$C70,Grid_GenerationQueue!$AW$5:$AW$550,$Y$3)+SUMIFS(Grid_GenerationQueue!Y$5:Y$550,Grid_GenerationQueue!$AM$5:$AM$550,$B70,Grid_GenerationQueue!$AN$5:$AN$550,$C70,Grid_GenerationQueue!$AW$5:$AW$550,$Y$3)</f>
        <v>0</v>
      </c>
      <c r="AD70">
        <f>SUMIFS(Grid_GenerationQueue!Z$5:Z$550,Grid_GenerationQueue!$AJ$5:$AJ$550,$B70,Grid_GenerationQueue!$AK$5:$AK$550,$C70,Grid_GenerationQueue!$AW$5:$AW$550,$Y$3)+SUMIFS(Grid_GenerationQueue!Z$5:Z$550,Grid_GenerationQueue!$AM$5:$AM$550,$B70,Grid_GenerationQueue!$AN$5:$AN$550,$C70,Grid_GenerationQueue!$AW$5:$AW$550,$Y$3)</f>
        <v>0</v>
      </c>
      <c r="AE70">
        <f>SUMIFS(Grid_GenerationQueue!AA$5:AA$550,Grid_GenerationQueue!$AJ$5:$AJ$550,$B70,Grid_GenerationQueue!$AK$5:$AK$550,$C70,Grid_GenerationQueue!$AW$5:$AW$550,$Y$3)+SUMIFS(Grid_GenerationQueue!AA$5:AA$550,Grid_GenerationQueue!$AM$5:$AM$550,$B70,Grid_GenerationQueue!$AN$5:$AN$550,$C70,Grid_GenerationQueue!$AW$5:$AW$550,$Y$3)</f>
        <v>0</v>
      </c>
      <c r="AF70">
        <f>SUMIFS(Grid_GenerationQueue!AB$5:AB$550,Grid_GenerationQueue!$AJ$5:$AJ$550,$B70,Grid_GenerationQueue!$AK$5:$AK$550,$C70,Grid_GenerationQueue!$AW$5:$AW$550,$Y$3)+SUMIFS(Grid_GenerationQueue!AB$5:AB$550,Grid_GenerationQueue!$AM$5:$AM$550,$B70,Grid_GenerationQueue!$AN$5:$AN$550,$C70,Grid_GenerationQueue!$AW$5:$AW$550,$Y$3)</f>
        <v>0</v>
      </c>
      <c r="AG70">
        <f>SUMIFS(Grid_GenerationQueue!AC$5:AC$550,Grid_GenerationQueue!$AJ$5:$AJ$550,$B70,Grid_GenerationQueue!$AK$5:$AK$550,$C70,Grid_GenerationQueue!$AW$5:$AW$550,$Y$3)+SUMIFS(Grid_GenerationQueue!AC$5:AC$550,Grid_GenerationQueue!$AM$5:$AM$550,$B70,Grid_GenerationQueue!$AN$5:$AN$550,$C70,Grid_GenerationQueue!$AW$5:$AW$550,$Y$3)</f>
        <v>0</v>
      </c>
      <c r="AH70">
        <f>SUMIFS(Grid_GenerationQueue!AD$5:AD$550,Grid_GenerationQueue!$AJ$5:$AJ$550,$B70,Grid_GenerationQueue!$AK$5:$AK$550,$C70,Grid_GenerationQueue!$AW$5:$AW$550,$Y$3)+SUMIFS(Grid_GenerationQueue!AD$5:AD$550,Grid_GenerationQueue!$AM$5:$AM$550,$B70,Grid_GenerationQueue!$AN$5:$AN$550,$C70,Grid_GenerationQueue!$AW$5:$AW$550,$Y$3)</f>
        <v>0</v>
      </c>
      <c r="AJ70">
        <f>X70+SUMIFS(Grid_GenerationQueue!T$5:T$550,Grid_GenerationQueue!$AJ$5:$AJ$550,$B70,Grid_GenerationQueue!$AK$5:$AK$550,$C70,Grid_GenerationQueue!$AW$5:$AW$550,"&lt;&gt;"&amp;$Y$3,Grid_GenerationQueue!$AU$5:$AU$550,$AK$3)+SUMIFS(Grid_GenerationQueue!T$5:T$550,Grid_GenerationQueue!$AM$5:$AM$550,$B70,Grid_GenerationQueue!$AN$5:$AN$550,$C70,Grid_GenerationQueue!$AW$5:$AW$550,"&lt;&gt;"&amp;$Y$3,Grid_GenerationQueue!$AU$5:$AU$550,$AK$3)</f>
        <v>0</v>
      </c>
      <c r="AK70">
        <f>Y70+SUMIFS(Grid_GenerationQueue!U$5:U$550,Grid_GenerationQueue!$AJ$5:$AJ$550,$B70,Grid_GenerationQueue!$AK$5:$AK$550,$C70,Grid_GenerationQueue!$AW$5:$AW$550,"&lt;&gt;"&amp;$Y$3,Grid_GenerationQueue!$AU$5:$AU$550,$AK$3)+SUMIFS(Grid_GenerationQueue!U$5:U$550,Grid_GenerationQueue!$AM$5:$AM$550,$B70,Grid_GenerationQueue!$AN$5:$AN$550,$C70,Grid_GenerationQueue!$AW$5:$AW$550,"&lt;&gt;"&amp;$Y$3,Grid_GenerationQueue!$AU$5:$AU$550,$AK$3)</f>
        <v>0</v>
      </c>
      <c r="AL70">
        <f>Z70+SUMIFS(Grid_GenerationQueue!V$5:V$550,Grid_GenerationQueue!$AJ$5:$AJ$550,$B70,Grid_GenerationQueue!$AK$5:$AK$550,$C70,Grid_GenerationQueue!$AW$5:$AW$550,"&lt;&gt;"&amp;$Y$3,Grid_GenerationQueue!$AU$5:$AU$550,$AK$3)+SUMIFS(Grid_GenerationQueue!V$5:V$550,Grid_GenerationQueue!$AM$5:$AM$550,$B70,Grid_GenerationQueue!$AN$5:$AN$550,$C70,Grid_GenerationQueue!$AW$5:$AW$550,"&lt;&gt;"&amp;$Y$3,Grid_GenerationQueue!$AU$5:$AU$550,$AK$3)</f>
        <v>0</v>
      </c>
      <c r="AM70">
        <f>AA70+SUMIFS(Grid_GenerationQueue!W$5:W$550,Grid_GenerationQueue!$AJ$5:$AJ$550,$B70,Grid_GenerationQueue!$AK$5:$AK$550,$C70,Grid_GenerationQueue!$AW$5:$AW$550,"&lt;&gt;"&amp;$Y$3,Grid_GenerationQueue!$AU$5:$AU$550,$AK$3)+SUMIFS(Grid_GenerationQueue!W$5:W$550,Grid_GenerationQueue!$AM$5:$AM$550,$B70,Grid_GenerationQueue!$AN$5:$AN$550,$C70,Grid_GenerationQueue!$AW$5:$AW$550,"&lt;&gt;"&amp;$Y$3,Grid_GenerationQueue!$AU$5:$AU$550,$AK$3)</f>
        <v>0</v>
      </c>
      <c r="AN70">
        <f>AB70+SUMIFS(Grid_GenerationQueue!X$5:X$550,Grid_GenerationQueue!$AJ$5:$AJ$550,$B70,Grid_GenerationQueue!$AK$5:$AK$550,$C70,Grid_GenerationQueue!$AW$5:$AW$550,"&lt;&gt;"&amp;$Y$3,Grid_GenerationQueue!$AU$5:$AU$550,$AK$3)+SUMIFS(Grid_GenerationQueue!X$5:X$550,Grid_GenerationQueue!$AM$5:$AM$550,$B70,Grid_GenerationQueue!$AN$5:$AN$550,$C70,Grid_GenerationQueue!$AW$5:$AW$550,"&lt;&gt;"&amp;$Y$3,Grid_GenerationQueue!$AU$5:$AU$550,$AK$3)</f>
        <v>0</v>
      </c>
      <c r="AO70">
        <f>AC70+SUMIFS(Grid_GenerationQueue!Y$5:Y$550,Grid_GenerationQueue!$AJ$5:$AJ$550,$B70,Grid_GenerationQueue!$AK$5:$AK$550,$C70,Grid_GenerationQueue!$AW$5:$AW$550,"&lt;&gt;"&amp;$Y$3,Grid_GenerationQueue!$AU$5:$AU$550,$AK$3)+SUMIFS(Grid_GenerationQueue!Y$5:Y$550,Grid_GenerationQueue!$AM$5:$AM$550,$B70,Grid_GenerationQueue!$AN$5:$AN$550,$C70,Grid_GenerationQueue!$AW$5:$AW$550,"&lt;&gt;"&amp;$Y$3,Grid_GenerationQueue!$AU$5:$AU$550,$AK$3)</f>
        <v>0</v>
      </c>
      <c r="AP70">
        <f>AD70+SUMIFS(Grid_GenerationQueue!Z$5:Z$550,Grid_GenerationQueue!$AJ$5:$AJ$550,$B70,Grid_GenerationQueue!$AK$5:$AK$550,$C70,Grid_GenerationQueue!$AW$5:$AW$550,"&lt;&gt;"&amp;$Y$3,Grid_GenerationQueue!$AU$5:$AU$550,$AK$3)+SUMIFS(Grid_GenerationQueue!Z$5:Z$550,Grid_GenerationQueue!$AM$5:$AM$550,$B70,Grid_GenerationQueue!$AN$5:$AN$550,$C70,Grid_GenerationQueue!$AW$5:$AW$550,"&lt;&gt;"&amp;$Y$3,Grid_GenerationQueue!$AU$5:$AU$550,$AK$3)</f>
        <v>0</v>
      </c>
      <c r="AQ70">
        <f>AE70+SUMIFS(Grid_GenerationQueue!AA$5:AA$550,Grid_GenerationQueue!$AJ$5:$AJ$550,$B70,Grid_GenerationQueue!$AK$5:$AK$550,$C70,Grid_GenerationQueue!$AW$5:$AW$550,"&lt;&gt;"&amp;$Y$3,Grid_GenerationQueue!$AU$5:$AU$550,$AK$3)+SUMIFS(Grid_GenerationQueue!AA$5:AA$550,Grid_GenerationQueue!$AM$5:$AM$550,$B70,Grid_GenerationQueue!$AN$5:$AN$550,$C70,Grid_GenerationQueue!$AW$5:$AW$550,"&lt;&gt;"&amp;$Y$3,Grid_GenerationQueue!$AU$5:$AU$550,$AK$3)</f>
        <v>0</v>
      </c>
      <c r="AR70">
        <f>AF70+SUMIFS(Grid_GenerationQueue!AB$5:AB$550,Grid_GenerationQueue!$AJ$5:$AJ$550,$B70,Grid_GenerationQueue!$AK$5:$AK$550,$C70,Grid_GenerationQueue!$AW$5:$AW$550,"&lt;&gt;"&amp;$Y$3,Grid_GenerationQueue!$AU$5:$AU$550,$AK$3)+SUMIFS(Grid_GenerationQueue!AB$5:AB$550,Grid_GenerationQueue!$AM$5:$AM$550,$B70,Grid_GenerationQueue!$AN$5:$AN$550,$C70,Grid_GenerationQueue!$AW$5:$AW$550,"&lt;&gt;"&amp;$Y$3,Grid_GenerationQueue!$AU$5:$AU$550,$AK$3)</f>
        <v>0</v>
      </c>
      <c r="AS70">
        <f>AG70+SUMIFS(Grid_GenerationQueue!AC$5:AC$550,Grid_GenerationQueue!$AJ$5:$AJ$550,$B70,Grid_GenerationQueue!$AK$5:$AK$550,$C70,Grid_GenerationQueue!$AW$5:$AW$550,"&lt;&gt;"&amp;$Y$3,Grid_GenerationQueue!$AU$5:$AU$550,$AK$3)+SUMIFS(Grid_GenerationQueue!AC$5:AC$550,Grid_GenerationQueue!$AM$5:$AM$550,$B70,Grid_GenerationQueue!$AN$5:$AN$550,$C70,Grid_GenerationQueue!$AW$5:$AW$550,"&lt;&gt;"&amp;$Y$3,Grid_GenerationQueue!$AU$5:$AU$550,$AK$3)</f>
        <v>0</v>
      </c>
      <c r="AT70">
        <f>AH70+SUMIFS(Grid_GenerationQueue!AD$5:AD$550,Grid_GenerationQueue!$AJ$5:$AJ$550,$B70,Grid_GenerationQueue!$AK$5:$AK$550,$C70,Grid_GenerationQueue!$AW$5:$AW$550,"&lt;&gt;"&amp;$Y$3,Grid_GenerationQueue!$AU$5:$AU$550,$AK$3)+SUMIFS(Grid_GenerationQueue!AD$5:AD$550,Grid_GenerationQueue!$AM$5:$AM$550,$B70,Grid_GenerationQueue!$AN$5:$AN$550,$C70,Grid_GenerationQueue!$AW$5:$AW$550,"&lt;&gt;"&amp;$Y$3,Grid_GenerationQueue!$AU$5:$AU$550,$AK$3)</f>
        <v>0</v>
      </c>
      <c r="AV70">
        <v>0</v>
      </c>
      <c r="AW70">
        <v>0</v>
      </c>
      <c r="AX70">
        <v>0</v>
      </c>
      <c r="AY70">
        <v>0</v>
      </c>
      <c r="AZ70">
        <v>0</v>
      </c>
      <c r="BB70">
        <f t="shared" si="33"/>
        <v>0</v>
      </c>
      <c r="BC70">
        <f t="shared" si="34"/>
        <v>0</v>
      </c>
      <c r="BD70">
        <f t="shared" si="35"/>
        <v>0</v>
      </c>
      <c r="BE70">
        <f t="shared" si="36"/>
        <v>0</v>
      </c>
      <c r="BF70">
        <f t="shared" si="37"/>
        <v>0</v>
      </c>
      <c r="BG70">
        <f t="shared" si="38"/>
        <v>0</v>
      </c>
      <c r="BH70">
        <f t="shared" si="39"/>
        <v>0</v>
      </c>
      <c r="BI70">
        <f t="shared" si="40"/>
        <v>0</v>
      </c>
      <c r="BJ70">
        <f t="shared" si="41"/>
        <v>0</v>
      </c>
      <c r="BK70">
        <f t="shared" si="42"/>
        <v>0</v>
      </c>
      <c r="BL70">
        <f t="shared" si="43"/>
        <v>0</v>
      </c>
      <c r="BN70">
        <f t="shared" si="44"/>
        <v>0</v>
      </c>
      <c r="BO70">
        <f t="shared" si="45"/>
        <v>0</v>
      </c>
      <c r="BP70">
        <f t="shared" si="46"/>
        <v>0</v>
      </c>
      <c r="BQ70">
        <f t="shared" si="47"/>
        <v>0</v>
      </c>
      <c r="BR70">
        <f t="shared" si="48"/>
        <v>0</v>
      </c>
      <c r="BS70">
        <f t="shared" si="49"/>
        <v>0</v>
      </c>
      <c r="BT70">
        <f t="shared" si="50"/>
        <v>0</v>
      </c>
      <c r="BU70">
        <f t="shared" si="51"/>
        <v>0</v>
      </c>
      <c r="BV70">
        <f t="shared" si="52"/>
        <v>0</v>
      </c>
      <c r="BW70">
        <f t="shared" si="53"/>
        <v>0</v>
      </c>
      <c r="BX70">
        <f t="shared" si="54"/>
        <v>0</v>
      </c>
      <c r="BZ70">
        <f t="shared" si="55"/>
        <v>0</v>
      </c>
      <c r="CA70">
        <f t="shared" si="56"/>
        <v>0</v>
      </c>
      <c r="CB70">
        <f t="shared" si="57"/>
        <v>0</v>
      </c>
      <c r="CC70">
        <f t="shared" si="58"/>
        <v>0</v>
      </c>
      <c r="CD70">
        <f t="shared" si="59"/>
        <v>0</v>
      </c>
      <c r="CE70">
        <f t="shared" si="60"/>
        <v>0</v>
      </c>
      <c r="CF70">
        <f t="shared" si="61"/>
        <v>0</v>
      </c>
      <c r="CG70">
        <f t="shared" si="62"/>
        <v>0</v>
      </c>
      <c r="CH70">
        <f t="shared" si="63"/>
        <v>0</v>
      </c>
      <c r="CI70">
        <f t="shared" si="64"/>
        <v>0</v>
      </c>
      <c r="CJ70">
        <f t="shared" si="65"/>
        <v>0</v>
      </c>
    </row>
    <row r="71" spans="1:88" x14ac:dyDescent="0.35">
      <c r="A71" t="str">
        <f>Substation_Info!A71</f>
        <v xml:space="preserve">PG&amp;E North of Greater Bay Study Area </v>
      </c>
      <c r="B71" t="str">
        <f>Substation_Info!B71</f>
        <v>Eagle Rock</v>
      </c>
      <c r="C71">
        <f>Substation_Info!C71</f>
        <v>115</v>
      </c>
      <c r="D71" t="str" cm="1">
        <f t="array" ref="D71">INDEX(Substation_Info!$AT$5:$BB$322,MATCH(1,($B71=Substation_Info!$B$5:$B$322)*($C71=Substation_Info!$C$5:$C$322),0),MATCH(D$4,Substation_Info!$AT$4:$BB$4,0))</f>
        <v>Northern_California_Li_Battery</v>
      </c>
      <c r="E71" t="str" cm="1">
        <f t="array" ref="E71">INDEX(Substation_Info!$AT$5:$BB$322,MATCH(1,($B71=Substation_Info!$B$5:$B$322)*($C71=Substation_Info!$C$5:$C$322),0),MATCH(E$4,Substation_Info!$AT$4:$BB$4,0))</f>
        <v>Northern_California_Solar</v>
      </c>
      <c r="F71" t="str" cm="1">
        <f t="array" ref="F71">INDEX(Substation_Info!$AT$5:$BB$322,MATCH(1,($B71=Substation_Info!$B$5:$B$322)*($C71=Substation_Info!$C$5:$C$322),0),MATCH(F$4,Substation_Info!$AT$4:$BB$4,0))</f>
        <v>Solano_Geothermal</v>
      </c>
      <c r="G71" t="str" cm="1">
        <f t="array" ref="G71">INDEX(Substation_Info!$AT$5:$BB$322,MATCH(1,($B71=Substation_Info!$B$5:$B$322)*($C71=Substation_Info!$C$5:$C$322),0),MATCH(G$4,Substation_Info!$AT$4:$BB$4,0))</f>
        <v>Solano_Wind</v>
      </c>
      <c r="H71" cm="1">
        <f t="array" ref="H71">INDEX(Substation_Info!$AT$5:$BB$322,MATCH(1,($B71=Substation_Info!$B$5:$B$322)*($C71=Substation_Info!$C$5:$C$322),0),MATCH(H$4,Substation_Info!$AT$4:$BB$4,0))</f>
        <v>0</v>
      </c>
      <c r="I71" cm="1">
        <f t="array" ref="I71">INDEX(Substation_Info!$AT$5:$BB$322,MATCH(1,($B71=Substation_Info!$B$5:$B$322)*($C71=Substation_Info!$C$5:$C$322),0),MATCH(I$4,Substation_Info!$AT$4:$BB$4,0))</f>
        <v>0</v>
      </c>
      <c r="J71" cm="1">
        <f t="array" ref="J71">INDEX(Substation_Info!$AT$5:$BB$322,MATCH(1,($B71=Substation_Info!$B$5:$B$322)*($C71=Substation_Info!$C$5:$C$322),0),MATCH(J$4,Substation_Info!$AT$4:$BB$4,0))</f>
        <v>0</v>
      </c>
      <c r="L71">
        <f>SUMIFS(Grid_GenerationQueue!T$5:T$550,Grid_GenerationQueue!$AJ$5:$AJ$550,$B71,Grid_GenerationQueue!$AK$5:$AK$550,$C71)+SUMIFS(Grid_GenerationQueue!T$5:T$550,Grid_GenerationQueue!$AM$5:$AM$550,$B71,Grid_GenerationQueue!$AN$5:$AN$550,$C71)</f>
        <v>0</v>
      </c>
      <c r="M71">
        <f>SUMIFS(Grid_GenerationQueue!U$5:U$550,Grid_GenerationQueue!$AJ$5:$AJ$550,$B71,Grid_GenerationQueue!$AK$5:$AK$550,$C71)+SUMIFS(Grid_GenerationQueue!U$5:U$550,Grid_GenerationQueue!$AM$5:$AM$550,$B71,Grid_GenerationQueue!$AN$5:$AN$550,$C71)</f>
        <v>0</v>
      </c>
      <c r="N71">
        <f>SUMIFS(Grid_GenerationQueue!V$5:V$550,Grid_GenerationQueue!$AJ$5:$AJ$550,$B71,Grid_GenerationQueue!$AK$5:$AK$550,$C71)+SUMIFS(Grid_GenerationQueue!V$5:V$550,Grid_GenerationQueue!$AM$5:$AM$550,$B71,Grid_GenerationQueue!$AN$5:$AN$550,$C71)</f>
        <v>0</v>
      </c>
      <c r="O71">
        <f>SUMIFS(Grid_GenerationQueue!W$5:W$550,Grid_GenerationQueue!$AJ$5:$AJ$550,$B71,Grid_GenerationQueue!$AK$5:$AK$550,$C71)+SUMIFS(Grid_GenerationQueue!W$5:W$550,Grid_GenerationQueue!$AM$5:$AM$550,$B71,Grid_GenerationQueue!$AN$5:$AN$550,$C71)</f>
        <v>0</v>
      </c>
      <c r="P71">
        <f>SUMIFS(Grid_GenerationQueue!X$5:X$550,Grid_GenerationQueue!$AJ$5:$AJ$550,$B71,Grid_GenerationQueue!$AK$5:$AK$550,$C71)+SUMIFS(Grid_GenerationQueue!X$5:X$550,Grid_GenerationQueue!$AM$5:$AM$550,$B71,Grid_GenerationQueue!$AN$5:$AN$550,$C71)</f>
        <v>0</v>
      </c>
      <c r="Q71">
        <f>SUMIFS(Grid_GenerationQueue!Y$5:Y$550,Grid_GenerationQueue!$AJ$5:$AJ$550,$B71,Grid_GenerationQueue!$AK$5:$AK$550,$C71)+SUMIFS(Grid_GenerationQueue!Y$5:Y$550,Grid_GenerationQueue!$AM$5:$AM$550,$B71,Grid_GenerationQueue!$AN$5:$AN$550,$C71)</f>
        <v>0</v>
      </c>
      <c r="R71">
        <f>SUMIFS(Grid_GenerationQueue!Z$5:Z$550,Grid_GenerationQueue!$AJ$5:$AJ$550,$B71,Grid_GenerationQueue!$AK$5:$AK$550,$C71)+SUMIFS(Grid_GenerationQueue!Z$5:Z$550,Grid_GenerationQueue!$AM$5:$AM$550,$B71,Grid_GenerationQueue!$AN$5:$AN$550,$C71)</f>
        <v>0</v>
      </c>
      <c r="S71">
        <f>SUMIFS(Grid_GenerationQueue!AA$5:AA$550,Grid_GenerationQueue!$AJ$5:$AJ$550,$B71,Grid_GenerationQueue!$AK$5:$AK$550,$C71)+SUMIFS(Grid_GenerationQueue!AA$5:AA$550,Grid_GenerationQueue!$AM$5:$AM$550,$B71,Grid_GenerationQueue!$AN$5:$AN$550,$C71)</f>
        <v>0</v>
      </c>
      <c r="T71">
        <f>SUMIFS(Grid_GenerationQueue!AB$5:AB$550,Grid_GenerationQueue!$AJ$5:$AJ$550,$B71,Grid_GenerationQueue!$AK$5:$AK$550,$C71)+SUMIFS(Grid_GenerationQueue!AB$5:AB$550,Grid_GenerationQueue!$AM$5:$AM$550,$B71,Grid_GenerationQueue!$AN$5:$AN$550,$C71)</f>
        <v>0</v>
      </c>
      <c r="U71">
        <f>SUMIFS(Grid_GenerationQueue!AC$5:AC$550,Grid_GenerationQueue!$AJ$5:$AJ$550,$B71,Grid_GenerationQueue!$AK$5:$AK$550,$C71)+SUMIFS(Grid_GenerationQueue!AC$5:AC$550,Grid_GenerationQueue!$AM$5:$AM$550,$B71,Grid_GenerationQueue!$AN$5:$AN$550,$C71)</f>
        <v>0</v>
      </c>
      <c r="V71">
        <f>SUMIFS(Grid_GenerationQueue!AD$5:AD$550,Grid_GenerationQueue!$AJ$5:$AJ$550,$B71,Grid_GenerationQueue!$AK$5:$AK$550,$C71)+SUMIFS(Grid_GenerationQueue!AD$5:AD$550,Grid_GenerationQueue!$AM$5:$AM$550,$B71,Grid_GenerationQueue!$AN$5:$AN$550,$C71)</f>
        <v>0</v>
      </c>
      <c r="X71">
        <f>SUMIFS(Grid_GenerationQueue!T$5:T$550,Grid_GenerationQueue!$AJ$5:$AJ$550,$B71,Grid_GenerationQueue!$AK$5:$AK$550,$C71,Grid_GenerationQueue!$AW$5:$AW$550,$Y$3)+SUMIFS(Grid_GenerationQueue!T$5:T$550,Grid_GenerationQueue!$AM$5:$AM$550,$B71,Grid_GenerationQueue!$AN$5:$AN$550,$C71,Grid_GenerationQueue!$AW$5:$AW$550,$Y$3)</f>
        <v>0</v>
      </c>
      <c r="Y71">
        <f>SUMIFS(Grid_GenerationQueue!U$5:U$550,Grid_GenerationQueue!$AJ$5:$AJ$550,$B71,Grid_GenerationQueue!$AK$5:$AK$550,$C71,Grid_GenerationQueue!$AW$5:$AW$550,$Y$3)+SUMIFS(Grid_GenerationQueue!U$5:U$550,Grid_GenerationQueue!$AM$5:$AM$550,$B71,Grid_GenerationQueue!$AN$5:$AN$550,$C71,Grid_GenerationQueue!$AW$5:$AW$550,$Y$3)</f>
        <v>0</v>
      </c>
      <c r="Z71">
        <f>SUMIFS(Grid_GenerationQueue!V$5:V$550,Grid_GenerationQueue!$AJ$5:$AJ$550,$B71,Grid_GenerationQueue!$AK$5:$AK$550,$C71,Grid_GenerationQueue!$AW$5:$AW$550,$Y$3)+SUMIFS(Grid_GenerationQueue!V$5:V$550,Grid_GenerationQueue!$AM$5:$AM$550,$B71,Grid_GenerationQueue!$AN$5:$AN$550,$C71,Grid_GenerationQueue!$AW$5:$AW$550,$Y$3)</f>
        <v>0</v>
      </c>
      <c r="AA71">
        <f>SUMIFS(Grid_GenerationQueue!W$5:W$550,Grid_GenerationQueue!$AJ$5:$AJ$550,$B71,Grid_GenerationQueue!$AK$5:$AK$550,$C71,Grid_GenerationQueue!$AW$5:$AW$550,$Y$3)+SUMIFS(Grid_GenerationQueue!W$5:W$550,Grid_GenerationQueue!$AM$5:$AM$550,$B71,Grid_GenerationQueue!$AN$5:$AN$550,$C71,Grid_GenerationQueue!$AW$5:$AW$550,$Y$3)</f>
        <v>0</v>
      </c>
      <c r="AB71">
        <f>SUMIFS(Grid_GenerationQueue!X$5:X$550,Grid_GenerationQueue!$AJ$5:$AJ$550,$B71,Grid_GenerationQueue!$AK$5:$AK$550,$C71,Grid_GenerationQueue!$AW$5:$AW$550,$Y$3)+SUMIFS(Grid_GenerationQueue!X$5:X$550,Grid_GenerationQueue!$AM$5:$AM$550,$B71,Grid_GenerationQueue!$AN$5:$AN$550,$C71,Grid_GenerationQueue!$AW$5:$AW$550,$Y$3)</f>
        <v>0</v>
      </c>
      <c r="AC71">
        <f>SUMIFS(Grid_GenerationQueue!Y$5:Y$550,Grid_GenerationQueue!$AJ$5:$AJ$550,$B71,Grid_GenerationQueue!$AK$5:$AK$550,$C71,Grid_GenerationQueue!$AW$5:$AW$550,$Y$3)+SUMIFS(Grid_GenerationQueue!Y$5:Y$550,Grid_GenerationQueue!$AM$5:$AM$550,$B71,Grid_GenerationQueue!$AN$5:$AN$550,$C71,Grid_GenerationQueue!$AW$5:$AW$550,$Y$3)</f>
        <v>0</v>
      </c>
      <c r="AD71">
        <f>SUMIFS(Grid_GenerationQueue!Z$5:Z$550,Grid_GenerationQueue!$AJ$5:$AJ$550,$B71,Grid_GenerationQueue!$AK$5:$AK$550,$C71,Grid_GenerationQueue!$AW$5:$AW$550,$Y$3)+SUMIFS(Grid_GenerationQueue!Z$5:Z$550,Grid_GenerationQueue!$AM$5:$AM$550,$B71,Grid_GenerationQueue!$AN$5:$AN$550,$C71,Grid_GenerationQueue!$AW$5:$AW$550,$Y$3)</f>
        <v>0</v>
      </c>
      <c r="AE71">
        <f>SUMIFS(Grid_GenerationQueue!AA$5:AA$550,Grid_GenerationQueue!$AJ$5:$AJ$550,$B71,Grid_GenerationQueue!$AK$5:$AK$550,$C71,Grid_GenerationQueue!$AW$5:$AW$550,$Y$3)+SUMIFS(Grid_GenerationQueue!AA$5:AA$550,Grid_GenerationQueue!$AM$5:$AM$550,$B71,Grid_GenerationQueue!$AN$5:$AN$550,$C71,Grid_GenerationQueue!$AW$5:$AW$550,$Y$3)</f>
        <v>0</v>
      </c>
      <c r="AF71">
        <f>SUMIFS(Grid_GenerationQueue!AB$5:AB$550,Grid_GenerationQueue!$AJ$5:$AJ$550,$B71,Grid_GenerationQueue!$AK$5:$AK$550,$C71,Grid_GenerationQueue!$AW$5:$AW$550,$Y$3)+SUMIFS(Grid_GenerationQueue!AB$5:AB$550,Grid_GenerationQueue!$AM$5:$AM$550,$B71,Grid_GenerationQueue!$AN$5:$AN$550,$C71,Grid_GenerationQueue!$AW$5:$AW$550,$Y$3)</f>
        <v>0</v>
      </c>
      <c r="AG71">
        <f>SUMIFS(Grid_GenerationQueue!AC$5:AC$550,Grid_GenerationQueue!$AJ$5:$AJ$550,$B71,Grid_GenerationQueue!$AK$5:$AK$550,$C71,Grid_GenerationQueue!$AW$5:$AW$550,$Y$3)+SUMIFS(Grid_GenerationQueue!AC$5:AC$550,Grid_GenerationQueue!$AM$5:$AM$550,$B71,Grid_GenerationQueue!$AN$5:$AN$550,$C71,Grid_GenerationQueue!$AW$5:$AW$550,$Y$3)</f>
        <v>0</v>
      </c>
      <c r="AH71">
        <f>SUMIFS(Grid_GenerationQueue!AD$5:AD$550,Grid_GenerationQueue!$AJ$5:$AJ$550,$B71,Grid_GenerationQueue!$AK$5:$AK$550,$C71,Grid_GenerationQueue!$AW$5:$AW$550,$Y$3)+SUMIFS(Grid_GenerationQueue!AD$5:AD$550,Grid_GenerationQueue!$AM$5:$AM$550,$B71,Grid_GenerationQueue!$AN$5:$AN$550,$C71,Grid_GenerationQueue!$AW$5:$AW$550,$Y$3)</f>
        <v>0</v>
      </c>
      <c r="AJ71">
        <f>X71+SUMIFS(Grid_GenerationQueue!T$5:T$550,Grid_GenerationQueue!$AJ$5:$AJ$550,$B71,Grid_GenerationQueue!$AK$5:$AK$550,$C71,Grid_GenerationQueue!$AW$5:$AW$550,"&lt;&gt;"&amp;$Y$3,Grid_GenerationQueue!$AU$5:$AU$550,$AK$3)+SUMIFS(Grid_GenerationQueue!T$5:T$550,Grid_GenerationQueue!$AM$5:$AM$550,$B71,Grid_GenerationQueue!$AN$5:$AN$550,$C71,Grid_GenerationQueue!$AW$5:$AW$550,"&lt;&gt;"&amp;$Y$3,Grid_GenerationQueue!$AU$5:$AU$550,$AK$3)</f>
        <v>0</v>
      </c>
      <c r="AK71">
        <f>Y71+SUMIFS(Grid_GenerationQueue!U$5:U$550,Grid_GenerationQueue!$AJ$5:$AJ$550,$B71,Grid_GenerationQueue!$AK$5:$AK$550,$C71,Grid_GenerationQueue!$AW$5:$AW$550,"&lt;&gt;"&amp;$Y$3,Grid_GenerationQueue!$AU$5:$AU$550,$AK$3)+SUMIFS(Grid_GenerationQueue!U$5:U$550,Grid_GenerationQueue!$AM$5:$AM$550,$B71,Grid_GenerationQueue!$AN$5:$AN$550,$C71,Grid_GenerationQueue!$AW$5:$AW$550,"&lt;&gt;"&amp;$Y$3,Grid_GenerationQueue!$AU$5:$AU$550,$AK$3)</f>
        <v>0</v>
      </c>
      <c r="AL71">
        <f>Z71+SUMIFS(Grid_GenerationQueue!V$5:V$550,Grid_GenerationQueue!$AJ$5:$AJ$550,$B71,Grid_GenerationQueue!$AK$5:$AK$550,$C71,Grid_GenerationQueue!$AW$5:$AW$550,"&lt;&gt;"&amp;$Y$3,Grid_GenerationQueue!$AU$5:$AU$550,$AK$3)+SUMIFS(Grid_GenerationQueue!V$5:V$550,Grid_GenerationQueue!$AM$5:$AM$550,$B71,Grid_GenerationQueue!$AN$5:$AN$550,$C71,Grid_GenerationQueue!$AW$5:$AW$550,"&lt;&gt;"&amp;$Y$3,Grid_GenerationQueue!$AU$5:$AU$550,$AK$3)</f>
        <v>0</v>
      </c>
      <c r="AM71">
        <f>AA71+SUMIFS(Grid_GenerationQueue!W$5:W$550,Grid_GenerationQueue!$AJ$5:$AJ$550,$B71,Grid_GenerationQueue!$AK$5:$AK$550,$C71,Grid_GenerationQueue!$AW$5:$AW$550,"&lt;&gt;"&amp;$Y$3,Grid_GenerationQueue!$AU$5:$AU$550,$AK$3)+SUMIFS(Grid_GenerationQueue!W$5:W$550,Grid_GenerationQueue!$AM$5:$AM$550,$B71,Grid_GenerationQueue!$AN$5:$AN$550,$C71,Grid_GenerationQueue!$AW$5:$AW$550,"&lt;&gt;"&amp;$Y$3,Grid_GenerationQueue!$AU$5:$AU$550,$AK$3)</f>
        <v>0</v>
      </c>
      <c r="AN71">
        <f>AB71+SUMIFS(Grid_GenerationQueue!X$5:X$550,Grid_GenerationQueue!$AJ$5:$AJ$550,$B71,Grid_GenerationQueue!$AK$5:$AK$550,$C71,Grid_GenerationQueue!$AW$5:$AW$550,"&lt;&gt;"&amp;$Y$3,Grid_GenerationQueue!$AU$5:$AU$550,$AK$3)+SUMIFS(Grid_GenerationQueue!X$5:X$550,Grid_GenerationQueue!$AM$5:$AM$550,$B71,Grid_GenerationQueue!$AN$5:$AN$550,$C71,Grid_GenerationQueue!$AW$5:$AW$550,"&lt;&gt;"&amp;$Y$3,Grid_GenerationQueue!$AU$5:$AU$550,$AK$3)</f>
        <v>0</v>
      </c>
      <c r="AO71">
        <f>AC71+SUMIFS(Grid_GenerationQueue!Y$5:Y$550,Grid_GenerationQueue!$AJ$5:$AJ$550,$B71,Grid_GenerationQueue!$AK$5:$AK$550,$C71,Grid_GenerationQueue!$AW$5:$AW$550,"&lt;&gt;"&amp;$Y$3,Grid_GenerationQueue!$AU$5:$AU$550,$AK$3)+SUMIFS(Grid_GenerationQueue!Y$5:Y$550,Grid_GenerationQueue!$AM$5:$AM$550,$B71,Grid_GenerationQueue!$AN$5:$AN$550,$C71,Grid_GenerationQueue!$AW$5:$AW$550,"&lt;&gt;"&amp;$Y$3,Grid_GenerationQueue!$AU$5:$AU$550,$AK$3)</f>
        <v>0</v>
      </c>
      <c r="AP71">
        <f>AD71+SUMIFS(Grid_GenerationQueue!Z$5:Z$550,Grid_GenerationQueue!$AJ$5:$AJ$550,$B71,Grid_GenerationQueue!$AK$5:$AK$550,$C71,Grid_GenerationQueue!$AW$5:$AW$550,"&lt;&gt;"&amp;$Y$3,Grid_GenerationQueue!$AU$5:$AU$550,$AK$3)+SUMIFS(Grid_GenerationQueue!Z$5:Z$550,Grid_GenerationQueue!$AM$5:$AM$550,$B71,Grid_GenerationQueue!$AN$5:$AN$550,$C71,Grid_GenerationQueue!$AW$5:$AW$550,"&lt;&gt;"&amp;$Y$3,Grid_GenerationQueue!$AU$5:$AU$550,$AK$3)</f>
        <v>0</v>
      </c>
      <c r="AQ71">
        <f>AE71+SUMIFS(Grid_GenerationQueue!AA$5:AA$550,Grid_GenerationQueue!$AJ$5:$AJ$550,$B71,Grid_GenerationQueue!$AK$5:$AK$550,$C71,Grid_GenerationQueue!$AW$5:$AW$550,"&lt;&gt;"&amp;$Y$3,Grid_GenerationQueue!$AU$5:$AU$550,$AK$3)+SUMIFS(Grid_GenerationQueue!AA$5:AA$550,Grid_GenerationQueue!$AM$5:$AM$550,$B71,Grid_GenerationQueue!$AN$5:$AN$550,$C71,Grid_GenerationQueue!$AW$5:$AW$550,"&lt;&gt;"&amp;$Y$3,Grid_GenerationQueue!$AU$5:$AU$550,$AK$3)</f>
        <v>0</v>
      </c>
      <c r="AR71">
        <f>AF71+SUMIFS(Grid_GenerationQueue!AB$5:AB$550,Grid_GenerationQueue!$AJ$5:$AJ$550,$B71,Grid_GenerationQueue!$AK$5:$AK$550,$C71,Grid_GenerationQueue!$AW$5:$AW$550,"&lt;&gt;"&amp;$Y$3,Grid_GenerationQueue!$AU$5:$AU$550,$AK$3)+SUMIFS(Grid_GenerationQueue!AB$5:AB$550,Grid_GenerationQueue!$AM$5:$AM$550,$B71,Grid_GenerationQueue!$AN$5:$AN$550,$C71,Grid_GenerationQueue!$AW$5:$AW$550,"&lt;&gt;"&amp;$Y$3,Grid_GenerationQueue!$AU$5:$AU$550,$AK$3)</f>
        <v>0</v>
      </c>
      <c r="AS71">
        <f>AG71+SUMIFS(Grid_GenerationQueue!AC$5:AC$550,Grid_GenerationQueue!$AJ$5:$AJ$550,$B71,Grid_GenerationQueue!$AK$5:$AK$550,$C71,Grid_GenerationQueue!$AW$5:$AW$550,"&lt;&gt;"&amp;$Y$3,Grid_GenerationQueue!$AU$5:$AU$550,$AK$3)+SUMIFS(Grid_GenerationQueue!AC$5:AC$550,Grid_GenerationQueue!$AM$5:$AM$550,$B71,Grid_GenerationQueue!$AN$5:$AN$550,$C71,Grid_GenerationQueue!$AW$5:$AW$550,"&lt;&gt;"&amp;$Y$3,Grid_GenerationQueue!$AU$5:$AU$550,$AK$3)</f>
        <v>0</v>
      </c>
      <c r="AT71">
        <f>AH71+SUMIFS(Grid_GenerationQueue!AD$5:AD$550,Grid_GenerationQueue!$AJ$5:$AJ$550,$B71,Grid_GenerationQueue!$AK$5:$AK$550,$C71,Grid_GenerationQueue!$AW$5:$AW$550,"&lt;&gt;"&amp;$Y$3,Grid_GenerationQueue!$AU$5:$AU$550,$AK$3)+SUMIFS(Grid_GenerationQueue!AD$5:AD$550,Grid_GenerationQueue!$AM$5:$AM$550,$B71,Grid_GenerationQueue!$AN$5:$AN$550,$C71,Grid_GenerationQueue!$AW$5:$AW$550,"&lt;&gt;"&amp;$Y$3,Grid_GenerationQueue!$AU$5:$AU$550,$AK$3)</f>
        <v>0</v>
      </c>
      <c r="AV71">
        <v>0</v>
      </c>
      <c r="AW71">
        <v>0</v>
      </c>
      <c r="AX71">
        <v>0</v>
      </c>
      <c r="AY71">
        <v>0</v>
      </c>
      <c r="AZ71">
        <v>0</v>
      </c>
      <c r="BB71">
        <f t="shared" si="33"/>
        <v>0</v>
      </c>
      <c r="BC71">
        <f t="shared" si="34"/>
        <v>0</v>
      </c>
      <c r="BD71">
        <f t="shared" si="35"/>
        <v>0</v>
      </c>
      <c r="BE71">
        <f t="shared" si="36"/>
        <v>0</v>
      </c>
      <c r="BF71">
        <f t="shared" si="37"/>
        <v>0</v>
      </c>
      <c r="BG71">
        <f t="shared" si="38"/>
        <v>0</v>
      </c>
      <c r="BH71">
        <f t="shared" si="39"/>
        <v>0</v>
      </c>
      <c r="BI71">
        <f t="shared" si="40"/>
        <v>0</v>
      </c>
      <c r="BJ71">
        <f t="shared" si="41"/>
        <v>0</v>
      </c>
      <c r="BK71">
        <f t="shared" si="42"/>
        <v>0</v>
      </c>
      <c r="BL71">
        <f t="shared" si="43"/>
        <v>0</v>
      </c>
      <c r="BN71">
        <f t="shared" si="44"/>
        <v>0</v>
      </c>
      <c r="BO71">
        <f t="shared" si="45"/>
        <v>0</v>
      </c>
      <c r="BP71">
        <f t="shared" si="46"/>
        <v>0</v>
      </c>
      <c r="BQ71">
        <f t="shared" si="47"/>
        <v>0</v>
      </c>
      <c r="BR71">
        <f t="shared" si="48"/>
        <v>0</v>
      </c>
      <c r="BS71">
        <f t="shared" si="49"/>
        <v>0</v>
      </c>
      <c r="BT71">
        <f t="shared" si="50"/>
        <v>0</v>
      </c>
      <c r="BU71">
        <f t="shared" si="51"/>
        <v>0</v>
      </c>
      <c r="BV71">
        <f t="shared" si="52"/>
        <v>0</v>
      </c>
      <c r="BW71">
        <f t="shared" si="53"/>
        <v>0</v>
      </c>
      <c r="BX71">
        <f t="shared" si="54"/>
        <v>0</v>
      </c>
      <c r="BZ71">
        <f t="shared" si="55"/>
        <v>0</v>
      </c>
      <c r="CA71">
        <f t="shared" si="56"/>
        <v>0</v>
      </c>
      <c r="CB71">
        <f t="shared" si="57"/>
        <v>0</v>
      </c>
      <c r="CC71">
        <f t="shared" si="58"/>
        <v>0</v>
      </c>
      <c r="CD71">
        <f t="shared" si="59"/>
        <v>0</v>
      </c>
      <c r="CE71">
        <f t="shared" si="60"/>
        <v>0</v>
      </c>
      <c r="CF71">
        <f t="shared" si="61"/>
        <v>0</v>
      </c>
      <c r="CG71">
        <f t="shared" si="62"/>
        <v>0</v>
      </c>
      <c r="CH71">
        <f t="shared" si="63"/>
        <v>0</v>
      </c>
      <c r="CI71">
        <f t="shared" si="64"/>
        <v>0</v>
      </c>
      <c r="CJ71">
        <f t="shared" si="65"/>
        <v>0</v>
      </c>
    </row>
    <row r="72" spans="1:88" x14ac:dyDescent="0.35">
      <c r="A72" t="str">
        <f>Substation_Info!A72</f>
        <v xml:space="preserve">PG&amp;E North of Greater Bay Study Area </v>
      </c>
      <c r="B72" t="str">
        <f>Substation_Info!B72</f>
        <v>East Marysville</v>
      </c>
      <c r="C72">
        <f>Substation_Info!C72</f>
        <v>115</v>
      </c>
      <c r="D72" t="str" cm="1">
        <f t="array" ref="D72">INDEX(Substation_Info!$AT$5:$BB$322,MATCH(1,($B72=Substation_Info!$B$5:$B$322)*($C72=Substation_Info!$C$5:$C$322),0),MATCH(D$4,Substation_Info!$AT$4:$BB$4,0))</f>
        <v>Northern_California_Li_Battery</v>
      </c>
      <c r="E72" t="str" cm="1">
        <f t="array" ref="E72">INDEX(Substation_Info!$AT$5:$BB$322,MATCH(1,($B72=Substation_Info!$B$5:$B$322)*($C72=Substation_Info!$C$5:$C$322),0),MATCH(E$4,Substation_Info!$AT$4:$BB$4,0))</f>
        <v>Northern_California_Solar</v>
      </c>
      <c r="F72" cm="1">
        <f t="array" ref="F72">INDEX(Substation_Info!$AT$5:$BB$322,MATCH(1,($B72=Substation_Info!$B$5:$B$322)*($C72=Substation_Info!$C$5:$C$322),0),MATCH(F$4,Substation_Info!$AT$4:$BB$4,0))</f>
        <v>0</v>
      </c>
      <c r="G72" cm="1">
        <f t="array" ref="G72">INDEX(Substation_Info!$AT$5:$BB$322,MATCH(1,($B72=Substation_Info!$B$5:$B$322)*($C72=Substation_Info!$C$5:$C$322),0),MATCH(G$4,Substation_Info!$AT$4:$BB$4,0))</f>
        <v>0</v>
      </c>
      <c r="H72" cm="1">
        <f t="array" ref="H72">INDEX(Substation_Info!$AT$5:$BB$322,MATCH(1,($B72=Substation_Info!$B$5:$B$322)*($C72=Substation_Info!$C$5:$C$322),0),MATCH(H$4,Substation_Info!$AT$4:$BB$4,0))</f>
        <v>0</v>
      </c>
      <c r="I72" cm="1">
        <f t="array" ref="I72">INDEX(Substation_Info!$AT$5:$BB$322,MATCH(1,($B72=Substation_Info!$B$5:$B$322)*($C72=Substation_Info!$C$5:$C$322),0),MATCH(I$4,Substation_Info!$AT$4:$BB$4,0))</f>
        <v>0</v>
      </c>
      <c r="J72" cm="1">
        <f t="array" ref="J72">INDEX(Substation_Info!$AT$5:$BB$322,MATCH(1,($B72=Substation_Info!$B$5:$B$322)*($C72=Substation_Info!$C$5:$C$322),0),MATCH(J$4,Substation_Info!$AT$4:$BB$4,0))</f>
        <v>0</v>
      </c>
      <c r="L72">
        <f>SUMIFS(Grid_GenerationQueue!T$5:T$550,Grid_GenerationQueue!$AJ$5:$AJ$550,$B72,Grid_GenerationQueue!$AK$5:$AK$550,$C72)+SUMIFS(Grid_GenerationQueue!T$5:T$550,Grid_GenerationQueue!$AM$5:$AM$550,$B72,Grid_GenerationQueue!$AN$5:$AN$550,$C72)</f>
        <v>0</v>
      </c>
      <c r="M72">
        <f>SUMIFS(Grid_GenerationQueue!U$5:U$550,Grid_GenerationQueue!$AJ$5:$AJ$550,$B72,Grid_GenerationQueue!$AK$5:$AK$550,$C72)+SUMIFS(Grid_GenerationQueue!U$5:U$550,Grid_GenerationQueue!$AM$5:$AM$550,$B72,Grid_GenerationQueue!$AN$5:$AN$550,$C72)</f>
        <v>0</v>
      </c>
      <c r="N72">
        <f>SUMIFS(Grid_GenerationQueue!V$5:V$550,Grid_GenerationQueue!$AJ$5:$AJ$550,$B72,Grid_GenerationQueue!$AK$5:$AK$550,$C72)+SUMIFS(Grid_GenerationQueue!V$5:V$550,Grid_GenerationQueue!$AM$5:$AM$550,$B72,Grid_GenerationQueue!$AN$5:$AN$550,$C72)</f>
        <v>0</v>
      </c>
      <c r="O72">
        <f>SUMIFS(Grid_GenerationQueue!W$5:W$550,Grid_GenerationQueue!$AJ$5:$AJ$550,$B72,Grid_GenerationQueue!$AK$5:$AK$550,$C72)+SUMIFS(Grid_GenerationQueue!W$5:W$550,Grid_GenerationQueue!$AM$5:$AM$550,$B72,Grid_GenerationQueue!$AN$5:$AN$550,$C72)</f>
        <v>0</v>
      </c>
      <c r="P72">
        <f>SUMIFS(Grid_GenerationQueue!X$5:X$550,Grid_GenerationQueue!$AJ$5:$AJ$550,$B72,Grid_GenerationQueue!$AK$5:$AK$550,$C72)+SUMIFS(Grid_GenerationQueue!X$5:X$550,Grid_GenerationQueue!$AM$5:$AM$550,$B72,Grid_GenerationQueue!$AN$5:$AN$550,$C72)</f>
        <v>0</v>
      </c>
      <c r="Q72">
        <f>SUMIFS(Grid_GenerationQueue!Y$5:Y$550,Grid_GenerationQueue!$AJ$5:$AJ$550,$B72,Grid_GenerationQueue!$AK$5:$AK$550,$C72)+SUMIFS(Grid_GenerationQueue!Y$5:Y$550,Grid_GenerationQueue!$AM$5:$AM$550,$B72,Grid_GenerationQueue!$AN$5:$AN$550,$C72)</f>
        <v>0</v>
      </c>
      <c r="R72">
        <f>SUMIFS(Grid_GenerationQueue!Z$5:Z$550,Grid_GenerationQueue!$AJ$5:$AJ$550,$B72,Grid_GenerationQueue!$AK$5:$AK$550,$C72)+SUMIFS(Grid_GenerationQueue!Z$5:Z$550,Grid_GenerationQueue!$AM$5:$AM$550,$B72,Grid_GenerationQueue!$AN$5:$AN$550,$C72)</f>
        <v>0</v>
      </c>
      <c r="S72">
        <f>SUMIFS(Grid_GenerationQueue!AA$5:AA$550,Grid_GenerationQueue!$AJ$5:$AJ$550,$B72,Grid_GenerationQueue!$AK$5:$AK$550,$C72)+SUMIFS(Grid_GenerationQueue!AA$5:AA$550,Grid_GenerationQueue!$AM$5:$AM$550,$B72,Grid_GenerationQueue!$AN$5:$AN$550,$C72)</f>
        <v>0</v>
      </c>
      <c r="T72">
        <f>SUMIFS(Grid_GenerationQueue!AB$5:AB$550,Grid_GenerationQueue!$AJ$5:$AJ$550,$B72,Grid_GenerationQueue!$AK$5:$AK$550,$C72)+SUMIFS(Grid_GenerationQueue!AB$5:AB$550,Grid_GenerationQueue!$AM$5:$AM$550,$B72,Grid_GenerationQueue!$AN$5:$AN$550,$C72)</f>
        <v>0</v>
      </c>
      <c r="U72">
        <f>SUMIFS(Grid_GenerationQueue!AC$5:AC$550,Grid_GenerationQueue!$AJ$5:$AJ$550,$B72,Grid_GenerationQueue!$AK$5:$AK$550,$C72)+SUMIFS(Grid_GenerationQueue!AC$5:AC$550,Grid_GenerationQueue!$AM$5:$AM$550,$B72,Grid_GenerationQueue!$AN$5:$AN$550,$C72)</f>
        <v>0</v>
      </c>
      <c r="V72">
        <f>SUMIFS(Grid_GenerationQueue!AD$5:AD$550,Grid_GenerationQueue!$AJ$5:$AJ$550,$B72,Grid_GenerationQueue!$AK$5:$AK$550,$C72)+SUMIFS(Grid_GenerationQueue!AD$5:AD$550,Grid_GenerationQueue!$AM$5:$AM$550,$B72,Grid_GenerationQueue!$AN$5:$AN$550,$C72)</f>
        <v>0</v>
      </c>
      <c r="X72">
        <f>SUMIFS(Grid_GenerationQueue!T$5:T$550,Grid_GenerationQueue!$AJ$5:$AJ$550,$B72,Grid_GenerationQueue!$AK$5:$AK$550,$C72,Grid_GenerationQueue!$AW$5:$AW$550,$Y$3)+SUMIFS(Grid_GenerationQueue!T$5:T$550,Grid_GenerationQueue!$AM$5:$AM$550,$B72,Grid_GenerationQueue!$AN$5:$AN$550,$C72,Grid_GenerationQueue!$AW$5:$AW$550,$Y$3)</f>
        <v>0</v>
      </c>
      <c r="Y72">
        <f>SUMIFS(Grid_GenerationQueue!U$5:U$550,Grid_GenerationQueue!$AJ$5:$AJ$550,$B72,Grid_GenerationQueue!$AK$5:$AK$550,$C72,Grid_GenerationQueue!$AW$5:$AW$550,$Y$3)+SUMIFS(Grid_GenerationQueue!U$5:U$550,Grid_GenerationQueue!$AM$5:$AM$550,$B72,Grid_GenerationQueue!$AN$5:$AN$550,$C72,Grid_GenerationQueue!$AW$5:$AW$550,$Y$3)</f>
        <v>0</v>
      </c>
      <c r="Z72">
        <f>SUMIFS(Grid_GenerationQueue!V$5:V$550,Grid_GenerationQueue!$AJ$5:$AJ$550,$B72,Grid_GenerationQueue!$AK$5:$AK$550,$C72,Grid_GenerationQueue!$AW$5:$AW$550,$Y$3)+SUMIFS(Grid_GenerationQueue!V$5:V$550,Grid_GenerationQueue!$AM$5:$AM$550,$B72,Grid_GenerationQueue!$AN$5:$AN$550,$C72,Grid_GenerationQueue!$AW$5:$AW$550,$Y$3)</f>
        <v>0</v>
      </c>
      <c r="AA72">
        <f>SUMIFS(Grid_GenerationQueue!W$5:W$550,Grid_GenerationQueue!$AJ$5:$AJ$550,$B72,Grid_GenerationQueue!$AK$5:$AK$550,$C72,Grid_GenerationQueue!$AW$5:$AW$550,$Y$3)+SUMIFS(Grid_GenerationQueue!W$5:W$550,Grid_GenerationQueue!$AM$5:$AM$550,$B72,Grid_GenerationQueue!$AN$5:$AN$550,$C72,Grid_GenerationQueue!$AW$5:$AW$550,$Y$3)</f>
        <v>0</v>
      </c>
      <c r="AB72">
        <f>SUMIFS(Grid_GenerationQueue!X$5:X$550,Grid_GenerationQueue!$AJ$5:$AJ$550,$B72,Grid_GenerationQueue!$AK$5:$AK$550,$C72,Grid_GenerationQueue!$AW$5:$AW$550,$Y$3)+SUMIFS(Grid_GenerationQueue!X$5:X$550,Grid_GenerationQueue!$AM$5:$AM$550,$B72,Grid_GenerationQueue!$AN$5:$AN$550,$C72,Grid_GenerationQueue!$AW$5:$AW$550,$Y$3)</f>
        <v>0</v>
      </c>
      <c r="AC72">
        <f>SUMIFS(Grid_GenerationQueue!Y$5:Y$550,Grid_GenerationQueue!$AJ$5:$AJ$550,$B72,Grid_GenerationQueue!$AK$5:$AK$550,$C72,Grid_GenerationQueue!$AW$5:$AW$550,$Y$3)+SUMIFS(Grid_GenerationQueue!Y$5:Y$550,Grid_GenerationQueue!$AM$5:$AM$550,$B72,Grid_GenerationQueue!$AN$5:$AN$550,$C72,Grid_GenerationQueue!$AW$5:$AW$550,$Y$3)</f>
        <v>0</v>
      </c>
      <c r="AD72">
        <f>SUMIFS(Grid_GenerationQueue!Z$5:Z$550,Grid_GenerationQueue!$AJ$5:$AJ$550,$B72,Grid_GenerationQueue!$AK$5:$AK$550,$C72,Grid_GenerationQueue!$AW$5:$AW$550,$Y$3)+SUMIFS(Grid_GenerationQueue!Z$5:Z$550,Grid_GenerationQueue!$AM$5:$AM$550,$B72,Grid_GenerationQueue!$AN$5:$AN$550,$C72,Grid_GenerationQueue!$AW$5:$AW$550,$Y$3)</f>
        <v>0</v>
      </c>
      <c r="AE72">
        <f>SUMIFS(Grid_GenerationQueue!AA$5:AA$550,Grid_GenerationQueue!$AJ$5:$AJ$550,$B72,Grid_GenerationQueue!$AK$5:$AK$550,$C72,Grid_GenerationQueue!$AW$5:$AW$550,$Y$3)+SUMIFS(Grid_GenerationQueue!AA$5:AA$550,Grid_GenerationQueue!$AM$5:$AM$550,$B72,Grid_GenerationQueue!$AN$5:$AN$550,$C72,Grid_GenerationQueue!$AW$5:$AW$550,$Y$3)</f>
        <v>0</v>
      </c>
      <c r="AF72">
        <f>SUMIFS(Grid_GenerationQueue!AB$5:AB$550,Grid_GenerationQueue!$AJ$5:$AJ$550,$B72,Grid_GenerationQueue!$AK$5:$AK$550,$C72,Grid_GenerationQueue!$AW$5:$AW$550,$Y$3)+SUMIFS(Grid_GenerationQueue!AB$5:AB$550,Grid_GenerationQueue!$AM$5:$AM$550,$B72,Grid_GenerationQueue!$AN$5:$AN$550,$C72,Grid_GenerationQueue!$AW$5:$AW$550,$Y$3)</f>
        <v>0</v>
      </c>
      <c r="AG72">
        <f>SUMIFS(Grid_GenerationQueue!AC$5:AC$550,Grid_GenerationQueue!$AJ$5:$AJ$550,$B72,Grid_GenerationQueue!$AK$5:$AK$550,$C72,Grid_GenerationQueue!$AW$5:$AW$550,$Y$3)+SUMIFS(Grid_GenerationQueue!AC$5:AC$550,Grid_GenerationQueue!$AM$5:$AM$550,$B72,Grid_GenerationQueue!$AN$5:$AN$550,$C72,Grid_GenerationQueue!$AW$5:$AW$550,$Y$3)</f>
        <v>0</v>
      </c>
      <c r="AH72">
        <f>SUMIFS(Grid_GenerationQueue!AD$5:AD$550,Grid_GenerationQueue!$AJ$5:$AJ$550,$B72,Grid_GenerationQueue!$AK$5:$AK$550,$C72,Grid_GenerationQueue!$AW$5:$AW$550,$Y$3)+SUMIFS(Grid_GenerationQueue!AD$5:AD$550,Grid_GenerationQueue!$AM$5:$AM$550,$B72,Grid_GenerationQueue!$AN$5:$AN$550,$C72,Grid_GenerationQueue!$AW$5:$AW$550,$Y$3)</f>
        <v>0</v>
      </c>
      <c r="AJ72">
        <f>X72+SUMIFS(Grid_GenerationQueue!T$5:T$550,Grid_GenerationQueue!$AJ$5:$AJ$550,$B72,Grid_GenerationQueue!$AK$5:$AK$550,$C72,Grid_GenerationQueue!$AW$5:$AW$550,"&lt;&gt;"&amp;$Y$3,Grid_GenerationQueue!$AU$5:$AU$550,$AK$3)+SUMIFS(Grid_GenerationQueue!T$5:T$550,Grid_GenerationQueue!$AM$5:$AM$550,$B72,Grid_GenerationQueue!$AN$5:$AN$550,$C72,Grid_GenerationQueue!$AW$5:$AW$550,"&lt;&gt;"&amp;$Y$3,Grid_GenerationQueue!$AU$5:$AU$550,$AK$3)</f>
        <v>0</v>
      </c>
      <c r="AK72">
        <f>Y72+SUMIFS(Grid_GenerationQueue!U$5:U$550,Grid_GenerationQueue!$AJ$5:$AJ$550,$B72,Grid_GenerationQueue!$AK$5:$AK$550,$C72,Grid_GenerationQueue!$AW$5:$AW$550,"&lt;&gt;"&amp;$Y$3,Grid_GenerationQueue!$AU$5:$AU$550,$AK$3)+SUMIFS(Grid_GenerationQueue!U$5:U$550,Grid_GenerationQueue!$AM$5:$AM$550,$B72,Grid_GenerationQueue!$AN$5:$AN$550,$C72,Grid_GenerationQueue!$AW$5:$AW$550,"&lt;&gt;"&amp;$Y$3,Grid_GenerationQueue!$AU$5:$AU$550,$AK$3)</f>
        <v>0</v>
      </c>
      <c r="AL72">
        <f>Z72+SUMIFS(Grid_GenerationQueue!V$5:V$550,Grid_GenerationQueue!$AJ$5:$AJ$550,$B72,Grid_GenerationQueue!$AK$5:$AK$550,$C72,Grid_GenerationQueue!$AW$5:$AW$550,"&lt;&gt;"&amp;$Y$3,Grid_GenerationQueue!$AU$5:$AU$550,$AK$3)+SUMIFS(Grid_GenerationQueue!V$5:V$550,Grid_GenerationQueue!$AM$5:$AM$550,$B72,Grid_GenerationQueue!$AN$5:$AN$550,$C72,Grid_GenerationQueue!$AW$5:$AW$550,"&lt;&gt;"&amp;$Y$3,Grid_GenerationQueue!$AU$5:$AU$550,$AK$3)</f>
        <v>0</v>
      </c>
      <c r="AM72">
        <f>AA72+SUMIFS(Grid_GenerationQueue!W$5:W$550,Grid_GenerationQueue!$AJ$5:$AJ$550,$B72,Grid_GenerationQueue!$AK$5:$AK$550,$C72,Grid_GenerationQueue!$AW$5:$AW$550,"&lt;&gt;"&amp;$Y$3,Grid_GenerationQueue!$AU$5:$AU$550,$AK$3)+SUMIFS(Grid_GenerationQueue!W$5:W$550,Grid_GenerationQueue!$AM$5:$AM$550,$B72,Grid_GenerationQueue!$AN$5:$AN$550,$C72,Grid_GenerationQueue!$AW$5:$AW$550,"&lt;&gt;"&amp;$Y$3,Grid_GenerationQueue!$AU$5:$AU$550,$AK$3)</f>
        <v>0</v>
      </c>
      <c r="AN72">
        <f>AB72+SUMIFS(Grid_GenerationQueue!X$5:X$550,Grid_GenerationQueue!$AJ$5:$AJ$550,$B72,Grid_GenerationQueue!$AK$5:$AK$550,$C72,Grid_GenerationQueue!$AW$5:$AW$550,"&lt;&gt;"&amp;$Y$3,Grid_GenerationQueue!$AU$5:$AU$550,$AK$3)+SUMIFS(Grid_GenerationQueue!X$5:X$550,Grid_GenerationQueue!$AM$5:$AM$550,$B72,Grid_GenerationQueue!$AN$5:$AN$550,$C72,Grid_GenerationQueue!$AW$5:$AW$550,"&lt;&gt;"&amp;$Y$3,Grid_GenerationQueue!$AU$5:$AU$550,$AK$3)</f>
        <v>0</v>
      </c>
      <c r="AO72">
        <f>AC72+SUMIFS(Grid_GenerationQueue!Y$5:Y$550,Grid_GenerationQueue!$AJ$5:$AJ$550,$B72,Grid_GenerationQueue!$AK$5:$AK$550,$C72,Grid_GenerationQueue!$AW$5:$AW$550,"&lt;&gt;"&amp;$Y$3,Grid_GenerationQueue!$AU$5:$AU$550,$AK$3)+SUMIFS(Grid_GenerationQueue!Y$5:Y$550,Grid_GenerationQueue!$AM$5:$AM$550,$B72,Grid_GenerationQueue!$AN$5:$AN$550,$C72,Grid_GenerationQueue!$AW$5:$AW$550,"&lt;&gt;"&amp;$Y$3,Grid_GenerationQueue!$AU$5:$AU$550,$AK$3)</f>
        <v>0</v>
      </c>
      <c r="AP72">
        <f>AD72+SUMIFS(Grid_GenerationQueue!Z$5:Z$550,Grid_GenerationQueue!$AJ$5:$AJ$550,$B72,Grid_GenerationQueue!$AK$5:$AK$550,$C72,Grid_GenerationQueue!$AW$5:$AW$550,"&lt;&gt;"&amp;$Y$3,Grid_GenerationQueue!$AU$5:$AU$550,$AK$3)+SUMIFS(Grid_GenerationQueue!Z$5:Z$550,Grid_GenerationQueue!$AM$5:$AM$550,$B72,Grid_GenerationQueue!$AN$5:$AN$550,$C72,Grid_GenerationQueue!$AW$5:$AW$550,"&lt;&gt;"&amp;$Y$3,Grid_GenerationQueue!$AU$5:$AU$550,$AK$3)</f>
        <v>0</v>
      </c>
      <c r="AQ72">
        <f>AE72+SUMIFS(Grid_GenerationQueue!AA$5:AA$550,Grid_GenerationQueue!$AJ$5:$AJ$550,$B72,Grid_GenerationQueue!$AK$5:$AK$550,$C72,Grid_GenerationQueue!$AW$5:$AW$550,"&lt;&gt;"&amp;$Y$3,Grid_GenerationQueue!$AU$5:$AU$550,$AK$3)+SUMIFS(Grid_GenerationQueue!AA$5:AA$550,Grid_GenerationQueue!$AM$5:$AM$550,$B72,Grid_GenerationQueue!$AN$5:$AN$550,$C72,Grid_GenerationQueue!$AW$5:$AW$550,"&lt;&gt;"&amp;$Y$3,Grid_GenerationQueue!$AU$5:$AU$550,$AK$3)</f>
        <v>0</v>
      </c>
      <c r="AR72">
        <f>AF72+SUMIFS(Grid_GenerationQueue!AB$5:AB$550,Grid_GenerationQueue!$AJ$5:$AJ$550,$B72,Grid_GenerationQueue!$AK$5:$AK$550,$C72,Grid_GenerationQueue!$AW$5:$AW$550,"&lt;&gt;"&amp;$Y$3,Grid_GenerationQueue!$AU$5:$AU$550,$AK$3)+SUMIFS(Grid_GenerationQueue!AB$5:AB$550,Grid_GenerationQueue!$AM$5:$AM$550,$B72,Grid_GenerationQueue!$AN$5:$AN$550,$C72,Grid_GenerationQueue!$AW$5:$AW$550,"&lt;&gt;"&amp;$Y$3,Grid_GenerationQueue!$AU$5:$AU$550,$AK$3)</f>
        <v>0</v>
      </c>
      <c r="AS72">
        <f>AG72+SUMIFS(Grid_GenerationQueue!AC$5:AC$550,Grid_GenerationQueue!$AJ$5:$AJ$550,$B72,Grid_GenerationQueue!$AK$5:$AK$550,$C72,Grid_GenerationQueue!$AW$5:$AW$550,"&lt;&gt;"&amp;$Y$3,Grid_GenerationQueue!$AU$5:$AU$550,$AK$3)+SUMIFS(Grid_GenerationQueue!AC$5:AC$550,Grid_GenerationQueue!$AM$5:$AM$550,$B72,Grid_GenerationQueue!$AN$5:$AN$550,$C72,Grid_GenerationQueue!$AW$5:$AW$550,"&lt;&gt;"&amp;$Y$3,Grid_GenerationQueue!$AU$5:$AU$550,$AK$3)</f>
        <v>0</v>
      </c>
      <c r="AT72">
        <f>AH72+SUMIFS(Grid_GenerationQueue!AD$5:AD$550,Grid_GenerationQueue!$AJ$5:$AJ$550,$B72,Grid_GenerationQueue!$AK$5:$AK$550,$C72,Grid_GenerationQueue!$AW$5:$AW$550,"&lt;&gt;"&amp;$Y$3,Grid_GenerationQueue!$AU$5:$AU$550,$AK$3)+SUMIFS(Grid_GenerationQueue!AD$5:AD$550,Grid_GenerationQueue!$AM$5:$AM$550,$B72,Grid_GenerationQueue!$AN$5:$AN$550,$C72,Grid_GenerationQueue!$AW$5:$AW$550,"&lt;&gt;"&amp;$Y$3,Grid_GenerationQueue!$AU$5:$AU$550,$AK$3)</f>
        <v>0</v>
      </c>
      <c r="AV72">
        <v>0</v>
      </c>
      <c r="AW72">
        <v>0</v>
      </c>
      <c r="AX72">
        <v>0</v>
      </c>
      <c r="AY72">
        <v>0</v>
      </c>
      <c r="AZ72">
        <v>0</v>
      </c>
      <c r="BB72">
        <f t="shared" si="33"/>
        <v>0</v>
      </c>
      <c r="BC72">
        <f t="shared" si="34"/>
        <v>0</v>
      </c>
      <c r="BD72">
        <f t="shared" si="35"/>
        <v>0</v>
      </c>
      <c r="BE72">
        <f t="shared" si="36"/>
        <v>0</v>
      </c>
      <c r="BF72">
        <f t="shared" si="37"/>
        <v>0</v>
      </c>
      <c r="BG72">
        <f t="shared" si="38"/>
        <v>0</v>
      </c>
      <c r="BH72">
        <f t="shared" si="39"/>
        <v>0</v>
      </c>
      <c r="BI72">
        <f t="shared" si="40"/>
        <v>0</v>
      </c>
      <c r="BJ72">
        <f t="shared" si="41"/>
        <v>0</v>
      </c>
      <c r="BK72">
        <f t="shared" si="42"/>
        <v>0</v>
      </c>
      <c r="BL72">
        <f t="shared" si="43"/>
        <v>0</v>
      </c>
      <c r="BN72">
        <f t="shared" si="44"/>
        <v>0</v>
      </c>
      <c r="BO72">
        <f t="shared" si="45"/>
        <v>0</v>
      </c>
      <c r="BP72">
        <f t="shared" si="46"/>
        <v>0</v>
      </c>
      <c r="BQ72">
        <f t="shared" si="47"/>
        <v>0</v>
      </c>
      <c r="BR72">
        <f t="shared" si="48"/>
        <v>0</v>
      </c>
      <c r="BS72">
        <f t="shared" si="49"/>
        <v>0</v>
      </c>
      <c r="BT72">
        <f t="shared" si="50"/>
        <v>0</v>
      </c>
      <c r="BU72">
        <f t="shared" si="51"/>
        <v>0</v>
      </c>
      <c r="BV72">
        <f t="shared" si="52"/>
        <v>0</v>
      </c>
      <c r="BW72">
        <f t="shared" si="53"/>
        <v>0</v>
      </c>
      <c r="BX72">
        <f t="shared" si="54"/>
        <v>0</v>
      </c>
      <c r="BZ72">
        <f t="shared" si="55"/>
        <v>0</v>
      </c>
      <c r="CA72">
        <f t="shared" si="56"/>
        <v>0</v>
      </c>
      <c r="CB72">
        <f t="shared" si="57"/>
        <v>0</v>
      </c>
      <c r="CC72">
        <f t="shared" si="58"/>
        <v>0</v>
      </c>
      <c r="CD72">
        <f t="shared" si="59"/>
        <v>0</v>
      </c>
      <c r="CE72">
        <f t="shared" si="60"/>
        <v>0</v>
      </c>
      <c r="CF72">
        <f t="shared" si="61"/>
        <v>0</v>
      </c>
      <c r="CG72">
        <f t="shared" si="62"/>
        <v>0</v>
      </c>
      <c r="CH72">
        <f t="shared" si="63"/>
        <v>0</v>
      </c>
      <c r="CI72">
        <f t="shared" si="64"/>
        <v>0</v>
      </c>
      <c r="CJ72">
        <f t="shared" si="65"/>
        <v>0</v>
      </c>
    </row>
    <row r="73" spans="1:88" x14ac:dyDescent="0.35">
      <c r="A73" t="str">
        <f>Substation_Info!A73</f>
        <v>SDG&amp;E Study Area</v>
      </c>
      <c r="B73" t="str">
        <f>Substation_Info!B73</f>
        <v>ECO</v>
      </c>
      <c r="C73">
        <f>Substation_Info!C73</f>
        <v>500</v>
      </c>
      <c r="D73" t="str" cm="1">
        <f t="array" ref="D73">INDEX(Substation_Info!$AT$5:$BB$322,MATCH(1,($B73=Substation_Info!$B$5:$B$322)*($C73=Substation_Info!$C$5:$C$322),0),MATCH(D$4,Substation_Info!$AT$4:$BB$4,0))</f>
        <v>Imperial_Li_Battery</v>
      </c>
      <c r="E73" t="str" cm="1">
        <f t="array" ref="E73">INDEX(Substation_Info!$AT$5:$BB$322,MATCH(1,($B73=Substation_Info!$B$5:$B$322)*($C73=Substation_Info!$C$5:$C$322),0),MATCH(E$4,Substation_Info!$AT$4:$BB$4,0))</f>
        <v>Imperial_Solar</v>
      </c>
      <c r="F73" cm="1">
        <f t="array" ref="F73">INDEX(Substation_Info!$AT$5:$BB$322,MATCH(1,($B73=Substation_Info!$B$5:$B$322)*($C73=Substation_Info!$C$5:$C$322),0),MATCH(F$4,Substation_Info!$AT$4:$BB$4,0))</f>
        <v>0</v>
      </c>
      <c r="G73" t="str" cm="1">
        <f t="array" ref="G73">INDEX(Substation_Info!$AT$5:$BB$322,MATCH(1,($B73=Substation_Info!$B$5:$B$322)*($C73=Substation_Info!$C$5:$C$322),0),MATCH(G$4,Substation_Info!$AT$4:$BB$4,0))</f>
        <v>Baja_California_Wind</v>
      </c>
      <c r="H73" cm="1">
        <f t="array" ref="H73">INDEX(Substation_Info!$AT$5:$BB$322,MATCH(1,($B73=Substation_Info!$B$5:$B$322)*($C73=Substation_Info!$C$5:$C$322),0),MATCH(H$4,Substation_Info!$AT$4:$BB$4,0))</f>
        <v>0</v>
      </c>
      <c r="I73" cm="1">
        <f t="array" ref="I73">INDEX(Substation_Info!$AT$5:$BB$322,MATCH(1,($B73=Substation_Info!$B$5:$B$322)*($C73=Substation_Info!$C$5:$C$322),0),MATCH(I$4,Substation_Info!$AT$4:$BB$4,0))</f>
        <v>0</v>
      </c>
      <c r="J73" cm="1">
        <f t="array" ref="J73">INDEX(Substation_Info!$AT$5:$BB$322,MATCH(1,($B73=Substation_Info!$B$5:$B$322)*($C73=Substation_Info!$C$5:$C$322),0),MATCH(J$4,Substation_Info!$AT$4:$BB$4,0))</f>
        <v>0</v>
      </c>
      <c r="L73">
        <f>SUMIFS(Grid_GenerationQueue!T$5:T$550,Grid_GenerationQueue!$AJ$5:$AJ$550,$B73,Grid_GenerationQueue!$AK$5:$AK$550,$C73)+SUMIFS(Grid_GenerationQueue!T$5:T$550,Grid_GenerationQueue!$AM$5:$AM$550,$B73,Grid_GenerationQueue!$AN$5:$AN$550,$C73)</f>
        <v>0</v>
      </c>
      <c r="M73">
        <f>SUMIFS(Grid_GenerationQueue!U$5:U$550,Grid_GenerationQueue!$AJ$5:$AJ$550,$B73,Grid_GenerationQueue!$AK$5:$AK$550,$C73)+SUMIFS(Grid_GenerationQueue!U$5:U$550,Grid_GenerationQueue!$AM$5:$AM$550,$B73,Grid_GenerationQueue!$AN$5:$AN$550,$C73)</f>
        <v>1872.8200000000002</v>
      </c>
      <c r="N73">
        <f>SUMIFS(Grid_GenerationQueue!V$5:V$550,Grid_GenerationQueue!$AJ$5:$AJ$550,$B73,Grid_GenerationQueue!$AK$5:$AK$550,$C73)+SUMIFS(Grid_GenerationQueue!V$5:V$550,Grid_GenerationQueue!$AM$5:$AM$550,$B73,Grid_GenerationQueue!$AN$5:$AN$550,$C73)</f>
        <v>900</v>
      </c>
      <c r="O73">
        <f>SUMIFS(Grid_GenerationQueue!W$5:W$550,Grid_GenerationQueue!$AJ$5:$AJ$550,$B73,Grid_GenerationQueue!$AK$5:$AK$550,$C73)+SUMIFS(Grid_GenerationQueue!W$5:W$550,Grid_GenerationQueue!$AM$5:$AM$550,$B73,Grid_GenerationQueue!$AN$5:$AN$550,$C73)</f>
        <v>972.82</v>
      </c>
      <c r="P73">
        <f>SUMIFS(Grid_GenerationQueue!X$5:X$550,Grid_GenerationQueue!$AJ$5:$AJ$550,$B73,Grid_GenerationQueue!$AK$5:$AK$550,$C73)+SUMIFS(Grid_GenerationQueue!X$5:X$550,Grid_GenerationQueue!$AM$5:$AM$550,$B73,Grid_GenerationQueue!$AN$5:$AN$550,$C73)</f>
        <v>0</v>
      </c>
      <c r="Q73">
        <f>SUMIFS(Grid_GenerationQueue!Y$5:Y$550,Grid_GenerationQueue!$AJ$5:$AJ$550,$B73,Grid_GenerationQueue!$AK$5:$AK$550,$C73)+SUMIFS(Grid_GenerationQueue!Y$5:Y$550,Grid_GenerationQueue!$AM$5:$AM$550,$B73,Grid_GenerationQueue!$AN$5:$AN$550,$C73)</f>
        <v>0</v>
      </c>
      <c r="R73">
        <f>SUMIFS(Grid_GenerationQueue!Z$5:Z$550,Grid_GenerationQueue!$AJ$5:$AJ$550,$B73,Grid_GenerationQueue!$AK$5:$AK$550,$C73)+SUMIFS(Grid_GenerationQueue!Z$5:Z$550,Grid_GenerationQueue!$AM$5:$AM$550,$B73,Grid_GenerationQueue!$AN$5:$AN$550,$C73)</f>
        <v>0</v>
      </c>
      <c r="S73">
        <f>SUMIFS(Grid_GenerationQueue!AA$5:AA$550,Grid_GenerationQueue!$AJ$5:$AJ$550,$B73,Grid_GenerationQueue!$AK$5:$AK$550,$C73)+SUMIFS(Grid_GenerationQueue!AA$5:AA$550,Grid_GenerationQueue!$AM$5:$AM$550,$B73,Grid_GenerationQueue!$AN$5:$AN$550,$C73)</f>
        <v>0</v>
      </c>
      <c r="T73">
        <f>SUMIFS(Grid_GenerationQueue!AB$5:AB$550,Grid_GenerationQueue!$AJ$5:$AJ$550,$B73,Grid_GenerationQueue!$AK$5:$AK$550,$C73)+SUMIFS(Grid_GenerationQueue!AB$5:AB$550,Grid_GenerationQueue!$AM$5:$AM$550,$B73,Grid_GenerationQueue!$AN$5:$AN$550,$C73)</f>
        <v>0</v>
      </c>
      <c r="U73">
        <f>SUMIFS(Grid_GenerationQueue!AC$5:AC$550,Grid_GenerationQueue!$AJ$5:$AJ$550,$B73,Grid_GenerationQueue!$AK$5:$AK$550,$C73)+SUMIFS(Grid_GenerationQueue!AC$5:AC$550,Grid_GenerationQueue!$AM$5:$AM$550,$B73,Grid_GenerationQueue!$AN$5:$AN$550,$C73)</f>
        <v>0</v>
      </c>
      <c r="V73">
        <f>SUMIFS(Grid_GenerationQueue!AD$5:AD$550,Grid_GenerationQueue!$AJ$5:$AJ$550,$B73,Grid_GenerationQueue!$AK$5:$AK$550,$C73)+SUMIFS(Grid_GenerationQueue!AD$5:AD$550,Grid_GenerationQueue!$AM$5:$AM$550,$B73,Grid_GenerationQueue!$AN$5:$AN$550,$C73)</f>
        <v>0</v>
      </c>
      <c r="X73">
        <f>SUMIFS(Grid_GenerationQueue!T$5:T$550,Grid_GenerationQueue!$AJ$5:$AJ$550,$B73,Grid_GenerationQueue!$AK$5:$AK$550,$C73,Grid_GenerationQueue!$AW$5:$AW$550,$Y$3)+SUMIFS(Grid_GenerationQueue!T$5:T$550,Grid_GenerationQueue!$AM$5:$AM$550,$B73,Grid_GenerationQueue!$AN$5:$AN$550,$C73,Grid_GenerationQueue!$AW$5:$AW$550,$Y$3)</f>
        <v>0</v>
      </c>
      <c r="Y73">
        <f>SUMIFS(Grid_GenerationQueue!U$5:U$550,Grid_GenerationQueue!$AJ$5:$AJ$550,$B73,Grid_GenerationQueue!$AK$5:$AK$550,$C73,Grid_GenerationQueue!$AW$5:$AW$550,$Y$3)+SUMIFS(Grid_GenerationQueue!U$5:U$550,Grid_GenerationQueue!$AM$5:$AM$550,$B73,Grid_GenerationQueue!$AN$5:$AN$550,$C73,Grid_GenerationQueue!$AW$5:$AW$550,$Y$3)</f>
        <v>0</v>
      </c>
      <c r="Z73">
        <f>SUMIFS(Grid_GenerationQueue!V$5:V$550,Grid_GenerationQueue!$AJ$5:$AJ$550,$B73,Grid_GenerationQueue!$AK$5:$AK$550,$C73,Grid_GenerationQueue!$AW$5:$AW$550,$Y$3)+SUMIFS(Grid_GenerationQueue!V$5:V$550,Grid_GenerationQueue!$AM$5:$AM$550,$B73,Grid_GenerationQueue!$AN$5:$AN$550,$C73,Grid_GenerationQueue!$AW$5:$AW$550,$Y$3)</f>
        <v>0</v>
      </c>
      <c r="AA73">
        <f>SUMIFS(Grid_GenerationQueue!W$5:W$550,Grid_GenerationQueue!$AJ$5:$AJ$550,$B73,Grid_GenerationQueue!$AK$5:$AK$550,$C73,Grid_GenerationQueue!$AW$5:$AW$550,$Y$3)+SUMIFS(Grid_GenerationQueue!W$5:W$550,Grid_GenerationQueue!$AM$5:$AM$550,$B73,Grid_GenerationQueue!$AN$5:$AN$550,$C73,Grid_GenerationQueue!$AW$5:$AW$550,$Y$3)</f>
        <v>0</v>
      </c>
      <c r="AB73">
        <f>SUMIFS(Grid_GenerationQueue!X$5:X$550,Grid_GenerationQueue!$AJ$5:$AJ$550,$B73,Grid_GenerationQueue!$AK$5:$AK$550,$C73,Grid_GenerationQueue!$AW$5:$AW$550,$Y$3)+SUMIFS(Grid_GenerationQueue!X$5:X$550,Grid_GenerationQueue!$AM$5:$AM$550,$B73,Grid_GenerationQueue!$AN$5:$AN$550,$C73,Grid_GenerationQueue!$AW$5:$AW$550,$Y$3)</f>
        <v>0</v>
      </c>
      <c r="AC73">
        <f>SUMIFS(Grid_GenerationQueue!Y$5:Y$550,Grid_GenerationQueue!$AJ$5:$AJ$550,$B73,Grid_GenerationQueue!$AK$5:$AK$550,$C73,Grid_GenerationQueue!$AW$5:$AW$550,$Y$3)+SUMIFS(Grid_GenerationQueue!Y$5:Y$550,Grid_GenerationQueue!$AM$5:$AM$550,$B73,Grid_GenerationQueue!$AN$5:$AN$550,$C73,Grid_GenerationQueue!$AW$5:$AW$550,$Y$3)</f>
        <v>0</v>
      </c>
      <c r="AD73">
        <f>SUMIFS(Grid_GenerationQueue!Z$5:Z$550,Grid_GenerationQueue!$AJ$5:$AJ$550,$B73,Grid_GenerationQueue!$AK$5:$AK$550,$C73,Grid_GenerationQueue!$AW$5:$AW$550,$Y$3)+SUMIFS(Grid_GenerationQueue!Z$5:Z$550,Grid_GenerationQueue!$AM$5:$AM$550,$B73,Grid_GenerationQueue!$AN$5:$AN$550,$C73,Grid_GenerationQueue!$AW$5:$AW$550,$Y$3)</f>
        <v>0</v>
      </c>
      <c r="AE73">
        <f>SUMIFS(Grid_GenerationQueue!AA$5:AA$550,Grid_GenerationQueue!$AJ$5:$AJ$550,$B73,Grid_GenerationQueue!$AK$5:$AK$550,$C73,Grid_GenerationQueue!$AW$5:$AW$550,$Y$3)+SUMIFS(Grid_GenerationQueue!AA$5:AA$550,Grid_GenerationQueue!$AM$5:$AM$550,$B73,Grid_GenerationQueue!$AN$5:$AN$550,$C73,Grid_GenerationQueue!$AW$5:$AW$550,$Y$3)</f>
        <v>0</v>
      </c>
      <c r="AF73">
        <f>SUMIFS(Grid_GenerationQueue!AB$5:AB$550,Grid_GenerationQueue!$AJ$5:$AJ$550,$B73,Grid_GenerationQueue!$AK$5:$AK$550,$C73,Grid_GenerationQueue!$AW$5:$AW$550,$Y$3)+SUMIFS(Grid_GenerationQueue!AB$5:AB$550,Grid_GenerationQueue!$AM$5:$AM$550,$B73,Grid_GenerationQueue!$AN$5:$AN$550,$C73,Grid_GenerationQueue!$AW$5:$AW$550,$Y$3)</f>
        <v>0</v>
      </c>
      <c r="AG73">
        <f>SUMIFS(Grid_GenerationQueue!AC$5:AC$550,Grid_GenerationQueue!$AJ$5:$AJ$550,$B73,Grid_GenerationQueue!$AK$5:$AK$550,$C73,Grid_GenerationQueue!$AW$5:$AW$550,$Y$3)+SUMIFS(Grid_GenerationQueue!AC$5:AC$550,Grid_GenerationQueue!$AM$5:$AM$550,$B73,Grid_GenerationQueue!$AN$5:$AN$550,$C73,Grid_GenerationQueue!$AW$5:$AW$550,$Y$3)</f>
        <v>0</v>
      </c>
      <c r="AH73">
        <f>SUMIFS(Grid_GenerationQueue!AD$5:AD$550,Grid_GenerationQueue!$AJ$5:$AJ$550,$B73,Grid_GenerationQueue!$AK$5:$AK$550,$C73,Grid_GenerationQueue!$AW$5:$AW$550,$Y$3)+SUMIFS(Grid_GenerationQueue!AD$5:AD$550,Grid_GenerationQueue!$AM$5:$AM$550,$B73,Grid_GenerationQueue!$AN$5:$AN$550,$C73,Grid_GenerationQueue!$AW$5:$AW$550,$Y$3)</f>
        <v>0</v>
      </c>
      <c r="AJ73">
        <f>X73+SUMIFS(Grid_GenerationQueue!T$5:T$550,Grid_GenerationQueue!$AJ$5:$AJ$550,$B73,Grid_GenerationQueue!$AK$5:$AK$550,$C73,Grid_GenerationQueue!$AW$5:$AW$550,"&lt;&gt;"&amp;$Y$3,Grid_GenerationQueue!$AU$5:$AU$550,$AK$3)+SUMIFS(Grid_GenerationQueue!T$5:T$550,Grid_GenerationQueue!$AM$5:$AM$550,$B73,Grid_GenerationQueue!$AN$5:$AN$550,$C73,Grid_GenerationQueue!$AW$5:$AW$550,"&lt;&gt;"&amp;$Y$3,Grid_GenerationQueue!$AU$5:$AU$550,$AK$3)</f>
        <v>0</v>
      </c>
      <c r="AK73">
        <f>Y73+SUMIFS(Grid_GenerationQueue!U$5:U$550,Grid_GenerationQueue!$AJ$5:$AJ$550,$B73,Grid_GenerationQueue!$AK$5:$AK$550,$C73,Grid_GenerationQueue!$AW$5:$AW$550,"&lt;&gt;"&amp;$Y$3,Grid_GenerationQueue!$AU$5:$AU$550,$AK$3)+SUMIFS(Grid_GenerationQueue!U$5:U$550,Grid_GenerationQueue!$AM$5:$AM$550,$B73,Grid_GenerationQueue!$AN$5:$AN$550,$C73,Grid_GenerationQueue!$AW$5:$AW$550,"&lt;&gt;"&amp;$Y$3,Grid_GenerationQueue!$AU$5:$AU$550,$AK$3)</f>
        <v>972.82</v>
      </c>
      <c r="AL73">
        <f>Z73+SUMIFS(Grid_GenerationQueue!V$5:V$550,Grid_GenerationQueue!$AJ$5:$AJ$550,$B73,Grid_GenerationQueue!$AK$5:$AK$550,$C73,Grid_GenerationQueue!$AW$5:$AW$550,"&lt;&gt;"&amp;$Y$3,Grid_GenerationQueue!$AU$5:$AU$550,$AK$3)+SUMIFS(Grid_GenerationQueue!V$5:V$550,Grid_GenerationQueue!$AM$5:$AM$550,$B73,Grid_GenerationQueue!$AN$5:$AN$550,$C73,Grid_GenerationQueue!$AW$5:$AW$550,"&lt;&gt;"&amp;$Y$3,Grid_GenerationQueue!$AU$5:$AU$550,$AK$3)</f>
        <v>0</v>
      </c>
      <c r="AM73">
        <f>AA73+SUMIFS(Grid_GenerationQueue!W$5:W$550,Grid_GenerationQueue!$AJ$5:$AJ$550,$B73,Grid_GenerationQueue!$AK$5:$AK$550,$C73,Grid_GenerationQueue!$AW$5:$AW$550,"&lt;&gt;"&amp;$Y$3,Grid_GenerationQueue!$AU$5:$AU$550,$AK$3)+SUMIFS(Grid_GenerationQueue!W$5:W$550,Grid_GenerationQueue!$AM$5:$AM$550,$B73,Grid_GenerationQueue!$AN$5:$AN$550,$C73,Grid_GenerationQueue!$AW$5:$AW$550,"&lt;&gt;"&amp;$Y$3,Grid_GenerationQueue!$AU$5:$AU$550,$AK$3)</f>
        <v>972.82</v>
      </c>
      <c r="AN73">
        <f>AB73+SUMIFS(Grid_GenerationQueue!X$5:X$550,Grid_GenerationQueue!$AJ$5:$AJ$550,$B73,Grid_GenerationQueue!$AK$5:$AK$550,$C73,Grid_GenerationQueue!$AW$5:$AW$550,"&lt;&gt;"&amp;$Y$3,Grid_GenerationQueue!$AU$5:$AU$550,$AK$3)+SUMIFS(Grid_GenerationQueue!X$5:X$550,Grid_GenerationQueue!$AM$5:$AM$550,$B73,Grid_GenerationQueue!$AN$5:$AN$550,$C73,Grid_GenerationQueue!$AW$5:$AW$550,"&lt;&gt;"&amp;$Y$3,Grid_GenerationQueue!$AU$5:$AU$550,$AK$3)</f>
        <v>0</v>
      </c>
      <c r="AO73">
        <f>AC73+SUMIFS(Grid_GenerationQueue!Y$5:Y$550,Grid_GenerationQueue!$AJ$5:$AJ$550,$B73,Grid_GenerationQueue!$AK$5:$AK$550,$C73,Grid_GenerationQueue!$AW$5:$AW$550,"&lt;&gt;"&amp;$Y$3,Grid_GenerationQueue!$AU$5:$AU$550,$AK$3)+SUMIFS(Grid_GenerationQueue!Y$5:Y$550,Grid_GenerationQueue!$AM$5:$AM$550,$B73,Grid_GenerationQueue!$AN$5:$AN$550,$C73,Grid_GenerationQueue!$AW$5:$AW$550,"&lt;&gt;"&amp;$Y$3,Grid_GenerationQueue!$AU$5:$AU$550,$AK$3)</f>
        <v>0</v>
      </c>
      <c r="AP73">
        <f>AD73+SUMIFS(Grid_GenerationQueue!Z$5:Z$550,Grid_GenerationQueue!$AJ$5:$AJ$550,$B73,Grid_GenerationQueue!$AK$5:$AK$550,$C73,Grid_GenerationQueue!$AW$5:$AW$550,"&lt;&gt;"&amp;$Y$3,Grid_GenerationQueue!$AU$5:$AU$550,$AK$3)+SUMIFS(Grid_GenerationQueue!Z$5:Z$550,Grid_GenerationQueue!$AM$5:$AM$550,$B73,Grid_GenerationQueue!$AN$5:$AN$550,$C73,Grid_GenerationQueue!$AW$5:$AW$550,"&lt;&gt;"&amp;$Y$3,Grid_GenerationQueue!$AU$5:$AU$550,$AK$3)</f>
        <v>0</v>
      </c>
      <c r="AQ73">
        <f>AE73+SUMIFS(Grid_GenerationQueue!AA$5:AA$550,Grid_GenerationQueue!$AJ$5:$AJ$550,$B73,Grid_GenerationQueue!$AK$5:$AK$550,$C73,Grid_GenerationQueue!$AW$5:$AW$550,"&lt;&gt;"&amp;$Y$3,Grid_GenerationQueue!$AU$5:$AU$550,$AK$3)+SUMIFS(Grid_GenerationQueue!AA$5:AA$550,Grid_GenerationQueue!$AM$5:$AM$550,$B73,Grid_GenerationQueue!$AN$5:$AN$550,$C73,Grid_GenerationQueue!$AW$5:$AW$550,"&lt;&gt;"&amp;$Y$3,Grid_GenerationQueue!$AU$5:$AU$550,$AK$3)</f>
        <v>0</v>
      </c>
      <c r="AR73">
        <f>AF73+SUMIFS(Grid_GenerationQueue!AB$5:AB$550,Grid_GenerationQueue!$AJ$5:$AJ$550,$B73,Grid_GenerationQueue!$AK$5:$AK$550,$C73,Grid_GenerationQueue!$AW$5:$AW$550,"&lt;&gt;"&amp;$Y$3,Grid_GenerationQueue!$AU$5:$AU$550,$AK$3)+SUMIFS(Grid_GenerationQueue!AB$5:AB$550,Grid_GenerationQueue!$AM$5:$AM$550,$B73,Grid_GenerationQueue!$AN$5:$AN$550,$C73,Grid_GenerationQueue!$AW$5:$AW$550,"&lt;&gt;"&amp;$Y$3,Grid_GenerationQueue!$AU$5:$AU$550,$AK$3)</f>
        <v>0</v>
      </c>
      <c r="AS73">
        <f>AG73+SUMIFS(Grid_GenerationQueue!AC$5:AC$550,Grid_GenerationQueue!$AJ$5:$AJ$550,$B73,Grid_GenerationQueue!$AK$5:$AK$550,$C73,Grid_GenerationQueue!$AW$5:$AW$550,"&lt;&gt;"&amp;$Y$3,Grid_GenerationQueue!$AU$5:$AU$550,$AK$3)+SUMIFS(Grid_GenerationQueue!AC$5:AC$550,Grid_GenerationQueue!$AM$5:$AM$550,$B73,Grid_GenerationQueue!$AN$5:$AN$550,$C73,Grid_GenerationQueue!$AW$5:$AW$550,"&lt;&gt;"&amp;$Y$3,Grid_GenerationQueue!$AU$5:$AU$550,$AK$3)</f>
        <v>0</v>
      </c>
      <c r="AT73">
        <f>AH73+SUMIFS(Grid_GenerationQueue!AD$5:AD$550,Grid_GenerationQueue!$AJ$5:$AJ$550,$B73,Grid_GenerationQueue!$AK$5:$AK$550,$C73,Grid_GenerationQueue!$AW$5:$AW$550,"&lt;&gt;"&amp;$Y$3,Grid_GenerationQueue!$AU$5:$AU$550,$AK$3)+SUMIFS(Grid_GenerationQueue!AD$5:AD$550,Grid_GenerationQueue!$AM$5:$AM$550,$B73,Grid_GenerationQueue!$AN$5:$AN$550,$C73,Grid_GenerationQueue!$AW$5:$AW$550,"&lt;&gt;"&amp;$Y$3,Grid_GenerationQueue!$AU$5:$AU$550,$AK$3)</f>
        <v>0</v>
      </c>
      <c r="AV73">
        <v>0</v>
      </c>
      <c r="AW73">
        <v>0</v>
      </c>
      <c r="AX73">
        <v>0</v>
      </c>
      <c r="AY73">
        <v>0</v>
      </c>
      <c r="AZ73">
        <v>0</v>
      </c>
      <c r="BB73">
        <f t="shared" si="33"/>
        <v>0</v>
      </c>
      <c r="BC73">
        <f t="shared" si="34"/>
        <v>1872.8200000000002</v>
      </c>
      <c r="BD73">
        <f t="shared" si="35"/>
        <v>900</v>
      </c>
      <c r="BE73">
        <f t="shared" si="36"/>
        <v>972.82</v>
      </c>
      <c r="BF73">
        <f t="shared" si="37"/>
        <v>0</v>
      </c>
      <c r="BG73">
        <f t="shared" si="38"/>
        <v>0</v>
      </c>
      <c r="BH73">
        <f t="shared" si="39"/>
        <v>0</v>
      </c>
      <c r="BI73">
        <f t="shared" si="40"/>
        <v>0</v>
      </c>
      <c r="BJ73">
        <f t="shared" si="41"/>
        <v>0</v>
      </c>
      <c r="BK73">
        <f t="shared" si="42"/>
        <v>0</v>
      </c>
      <c r="BL73">
        <f t="shared" si="43"/>
        <v>0</v>
      </c>
      <c r="BN73">
        <f t="shared" si="44"/>
        <v>0</v>
      </c>
      <c r="BO73">
        <f t="shared" si="45"/>
        <v>0</v>
      </c>
      <c r="BP73">
        <f t="shared" si="46"/>
        <v>0</v>
      </c>
      <c r="BQ73">
        <f t="shared" si="47"/>
        <v>0</v>
      </c>
      <c r="BR73">
        <f t="shared" si="48"/>
        <v>0</v>
      </c>
      <c r="BS73">
        <f t="shared" si="49"/>
        <v>0</v>
      </c>
      <c r="BT73">
        <f t="shared" si="50"/>
        <v>0</v>
      </c>
      <c r="BU73">
        <f t="shared" si="51"/>
        <v>0</v>
      </c>
      <c r="BV73">
        <f t="shared" si="52"/>
        <v>0</v>
      </c>
      <c r="BW73">
        <f t="shared" si="53"/>
        <v>0</v>
      </c>
      <c r="BX73">
        <f t="shared" si="54"/>
        <v>0</v>
      </c>
      <c r="BZ73">
        <f t="shared" si="55"/>
        <v>0</v>
      </c>
      <c r="CA73">
        <f t="shared" si="56"/>
        <v>972.82</v>
      </c>
      <c r="CB73">
        <f t="shared" si="57"/>
        <v>0</v>
      </c>
      <c r="CC73">
        <f t="shared" si="58"/>
        <v>972.82</v>
      </c>
      <c r="CD73">
        <f t="shared" si="59"/>
        <v>0</v>
      </c>
      <c r="CE73">
        <f t="shared" si="60"/>
        <v>0</v>
      </c>
      <c r="CF73">
        <f t="shared" si="61"/>
        <v>0</v>
      </c>
      <c r="CG73">
        <f t="shared" si="62"/>
        <v>0</v>
      </c>
      <c r="CH73">
        <f t="shared" si="63"/>
        <v>0</v>
      </c>
      <c r="CI73">
        <f t="shared" si="64"/>
        <v>0</v>
      </c>
      <c r="CJ73">
        <f t="shared" si="65"/>
        <v>0</v>
      </c>
    </row>
    <row r="74" spans="1:88" x14ac:dyDescent="0.35">
      <c r="A74" t="str">
        <f>Substation_Info!A74</f>
        <v>SDG&amp;E Study Area</v>
      </c>
      <c r="B74" t="str">
        <f>Substation_Info!B74</f>
        <v>ECO</v>
      </c>
      <c r="C74">
        <f>Substation_Info!C74</f>
        <v>230</v>
      </c>
      <c r="D74" t="str" cm="1">
        <f t="array" ref="D74">INDEX(Substation_Info!$AT$5:$BB$322,MATCH(1,($B74=Substation_Info!$B$5:$B$322)*($C74=Substation_Info!$C$5:$C$322),0),MATCH(D$4,Substation_Info!$AT$4:$BB$4,0))</f>
        <v>Imperial_Li_Battery</v>
      </c>
      <c r="E74" t="str" cm="1">
        <f t="array" ref="E74">INDEX(Substation_Info!$AT$5:$BB$322,MATCH(1,($B74=Substation_Info!$B$5:$B$322)*($C74=Substation_Info!$C$5:$C$322),0),MATCH(E$4,Substation_Info!$AT$4:$BB$4,0))</f>
        <v>Imperial_Solar</v>
      </c>
      <c r="F74" cm="1">
        <f t="array" ref="F74">INDEX(Substation_Info!$AT$5:$BB$322,MATCH(1,($B74=Substation_Info!$B$5:$B$322)*($C74=Substation_Info!$C$5:$C$322),0),MATCH(F$4,Substation_Info!$AT$4:$BB$4,0))</f>
        <v>0</v>
      </c>
      <c r="G74" t="str" cm="1">
        <f t="array" ref="G74">INDEX(Substation_Info!$AT$5:$BB$322,MATCH(1,($B74=Substation_Info!$B$5:$B$322)*($C74=Substation_Info!$C$5:$C$322),0),MATCH(G$4,Substation_Info!$AT$4:$BB$4,0))</f>
        <v>Baja_California_Wind</v>
      </c>
      <c r="H74" cm="1">
        <f t="array" ref="H74">INDEX(Substation_Info!$AT$5:$BB$322,MATCH(1,($B74=Substation_Info!$B$5:$B$322)*($C74=Substation_Info!$C$5:$C$322),0),MATCH(H$4,Substation_Info!$AT$4:$BB$4,0))</f>
        <v>0</v>
      </c>
      <c r="I74" cm="1">
        <f t="array" ref="I74">INDEX(Substation_Info!$AT$5:$BB$322,MATCH(1,($B74=Substation_Info!$B$5:$B$322)*($C74=Substation_Info!$C$5:$C$322),0),MATCH(I$4,Substation_Info!$AT$4:$BB$4,0))</f>
        <v>0</v>
      </c>
      <c r="J74" cm="1">
        <f t="array" ref="J74">INDEX(Substation_Info!$AT$5:$BB$322,MATCH(1,($B74=Substation_Info!$B$5:$B$322)*($C74=Substation_Info!$C$5:$C$322),0),MATCH(J$4,Substation_Info!$AT$4:$BB$4,0))</f>
        <v>0</v>
      </c>
      <c r="L74">
        <f>SUMIFS(Grid_GenerationQueue!T$5:T$550,Grid_GenerationQueue!$AJ$5:$AJ$550,$B74,Grid_GenerationQueue!$AK$5:$AK$550,$C74)+SUMIFS(Grid_GenerationQueue!T$5:T$550,Grid_GenerationQueue!$AM$5:$AM$550,$B74,Grid_GenerationQueue!$AN$5:$AN$550,$C74)</f>
        <v>0</v>
      </c>
      <c r="M74">
        <f>SUMIFS(Grid_GenerationQueue!U$5:U$550,Grid_GenerationQueue!$AJ$5:$AJ$550,$B74,Grid_GenerationQueue!$AK$5:$AK$550,$C74)+SUMIFS(Grid_GenerationQueue!U$5:U$550,Grid_GenerationQueue!$AM$5:$AM$550,$B74,Grid_GenerationQueue!$AN$5:$AN$550,$C74)</f>
        <v>600</v>
      </c>
      <c r="N74">
        <f>SUMIFS(Grid_GenerationQueue!V$5:V$550,Grid_GenerationQueue!$AJ$5:$AJ$550,$B74,Grid_GenerationQueue!$AK$5:$AK$550,$C74)+SUMIFS(Grid_GenerationQueue!V$5:V$550,Grid_GenerationQueue!$AM$5:$AM$550,$B74,Grid_GenerationQueue!$AN$5:$AN$550,$C74)</f>
        <v>0</v>
      </c>
      <c r="O74">
        <f>SUMIFS(Grid_GenerationQueue!W$5:W$550,Grid_GenerationQueue!$AJ$5:$AJ$550,$B74,Grid_GenerationQueue!$AK$5:$AK$550,$C74)+SUMIFS(Grid_GenerationQueue!W$5:W$550,Grid_GenerationQueue!$AM$5:$AM$550,$B74,Grid_GenerationQueue!$AN$5:$AN$550,$C74)</f>
        <v>600</v>
      </c>
      <c r="P74">
        <f>SUMIFS(Grid_GenerationQueue!X$5:X$550,Grid_GenerationQueue!$AJ$5:$AJ$550,$B74,Grid_GenerationQueue!$AK$5:$AK$550,$C74)+SUMIFS(Grid_GenerationQueue!X$5:X$550,Grid_GenerationQueue!$AM$5:$AM$550,$B74,Grid_GenerationQueue!$AN$5:$AN$550,$C74)</f>
        <v>0</v>
      </c>
      <c r="Q74">
        <f>SUMIFS(Grid_GenerationQueue!Y$5:Y$550,Grid_GenerationQueue!$AJ$5:$AJ$550,$B74,Grid_GenerationQueue!$AK$5:$AK$550,$C74)+SUMIFS(Grid_GenerationQueue!Y$5:Y$550,Grid_GenerationQueue!$AM$5:$AM$550,$B74,Grid_GenerationQueue!$AN$5:$AN$550,$C74)</f>
        <v>0</v>
      </c>
      <c r="R74">
        <f>SUMIFS(Grid_GenerationQueue!Z$5:Z$550,Grid_GenerationQueue!$AJ$5:$AJ$550,$B74,Grid_GenerationQueue!$AK$5:$AK$550,$C74)+SUMIFS(Grid_GenerationQueue!Z$5:Z$550,Grid_GenerationQueue!$AM$5:$AM$550,$B74,Grid_GenerationQueue!$AN$5:$AN$550,$C74)</f>
        <v>0</v>
      </c>
      <c r="S74">
        <f>SUMIFS(Grid_GenerationQueue!AA$5:AA$550,Grid_GenerationQueue!$AJ$5:$AJ$550,$B74,Grid_GenerationQueue!$AK$5:$AK$550,$C74)+SUMIFS(Grid_GenerationQueue!AA$5:AA$550,Grid_GenerationQueue!$AM$5:$AM$550,$B74,Grid_GenerationQueue!$AN$5:$AN$550,$C74)</f>
        <v>0</v>
      </c>
      <c r="T74">
        <f>SUMIFS(Grid_GenerationQueue!AB$5:AB$550,Grid_GenerationQueue!$AJ$5:$AJ$550,$B74,Grid_GenerationQueue!$AK$5:$AK$550,$C74)+SUMIFS(Grid_GenerationQueue!AB$5:AB$550,Grid_GenerationQueue!$AM$5:$AM$550,$B74,Grid_GenerationQueue!$AN$5:$AN$550,$C74)</f>
        <v>0</v>
      </c>
      <c r="U74">
        <f>SUMIFS(Grid_GenerationQueue!AC$5:AC$550,Grid_GenerationQueue!$AJ$5:$AJ$550,$B74,Grid_GenerationQueue!$AK$5:$AK$550,$C74)+SUMIFS(Grid_GenerationQueue!AC$5:AC$550,Grid_GenerationQueue!$AM$5:$AM$550,$B74,Grid_GenerationQueue!$AN$5:$AN$550,$C74)</f>
        <v>0</v>
      </c>
      <c r="V74">
        <f>SUMIFS(Grid_GenerationQueue!AD$5:AD$550,Grid_GenerationQueue!$AJ$5:$AJ$550,$B74,Grid_GenerationQueue!$AK$5:$AK$550,$C74)+SUMIFS(Grid_GenerationQueue!AD$5:AD$550,Grid_GenerationQueue!$AM$5:$AM$550,$B74,Grid_GenerationQueue!$AN$5:$AN$550,$C74)</f>
        <v>0</v>
      </c>
      <c r="X74">
        <f>SUMIFS(Grid_GenerationQueue!T$5:T$550,Grid_GenerationQueue!$AJ$5:$AJ$550,$B74,Grid_GenerationQueue!$AK$5:$AK$550,$C74,Grid_GenerationQueue!$AW$5:$AW$550,$Y$3)+SUMIFS(Grid_GenerationQueue!T$5:T$550,Grid_GenerationQueue!$AM$5:$AM$550,$B74,Grid_GenerationQueue!$AN$5:$AN$550,$C74,Grid_GenerationQueue!$AW$5:$AW$550,$Y$3)</f>
        <v>0</v>
      </c>
      <c r="Y74">
        <f>SUMIFS(Grid_GenerationQueue!U$5:U$550,Grid_GenerationQueue!$AJ$5:$AJ$550,$B74,Grid_GenerationQueue!$AK$5:$AK$550,$C74,Grid_GenerationQueue!$AW$5:$AW$550,$Y$3)+SUMIFS(Grid_GenerationQueue!U$5:U$550,Grid_GenerationQueue!$AM$5:$AM$550,$B74,Grid_GenerationQueue!$AN$5:$AN$550,$C74,Grid_GenerationQueue!$AW$5:$AW$550,$Y$3)</f>
        <v>0</v>
      </c>
      <c r="Z74">
        <f>SUMIFS(Grid_GenerationQueue!V$5:V$550,Grid_GenerationQueue!$AJ$5:$AJ$550,$B74,Grid_GenerationQueue!$AK$5:$AK$550,$C74,Grid_GenerationQueue!$AW$5:$AW$550,$Y$3)+SUMIFS(Grid_GenerationQueue!V$5:V$550,Grid_GenerationQueue!$AM$5:$AM$550,$B74,Grid_GenerationQueue!$AN$5:$AN$550,$C74,Grid_GenerationQueue!$AW$5:$AW$550,$Y$3)</f>
        <v>0</v>
      </c>
      <c r="AA74">
        <f>SUMIFS(Grid_GenerationQueue!W$5:W$550,Grid_GenerationQueue!$AJ$5:$AJ$550,$B74,Grid_GenerationQueue!$AK$5:$AK$550,$C74,Grid_GenerationQueue!$AW$5:$AW$550,$Y$3)+SUMIFS(Grid_GenerationQueue!W$5:W$550,Grid_GenerationQueue!$AM$5:$AM$550,$B74,Grid_GenerationQueue!$AN$5:$AN$550,$C74,Grid_GenerationQueue!$AW$5:$AW$550,$Y$3)</f>
        <v>0</v>
      </c>
      <c r="AB74">
        <f>SUMIFS(Grid_GenerationQueue!X$5:X$550,Grid_GenerationQueue!$AJ$5:$AJ$550,$B74,Grid_GenerationQueue!$AK$5:$AK$550,$C74,Grid_GenerationQueue!$AW$5:$AW$550,$Y$3)+SUMIFS(Grid_GenerationQueue!X$5:X$550,Grid_GenerationQueue!$AM$5:$AM$550,$B74,Grid_GenerationQueue!$AN$5:$AN$550,$C74,Grid_GenerationQueue!$AW$5:$AW$550,$Y$3)</f>
        <v>0</v>
      </c>
      <c r="AC74">
        <f>SUMIFS(Grid_GenerationQueue!Y$5:Y$550,Grid_GenerationQueue!$AJ$5:$AJ$550,$B74,Grid_GenerationQueue!$AK$5:$AK$550,$C74,Grid_GenerationQueue!$AW$5:$AW$550,$Y$3)+SUMIFS(Grid_GenerationQueue!Y$5:Y$550,Grid_GenerationQueue!$AM$5:$AM$550,$B74,Grid_GenerationQueue!$AN$5:$AN$550,$C74,Grid_GenerationQueue!$AW$5:$AW$550,$Y$3)</f>
        <v>0</v>
      </c>
      <c r="AD74">
        <f>SUMIFS(Grid_GenerationQueue!Z$5:Z$550,Grid_GenerationQueue!$AJ$5:$AJ$550,$B74,Grid_GenerationQueue!$AK$5:$AK$550,$C74,Grid_GenerationQueue!$AW$5:$AW$550,$Y$3)+SUMIFS(Grid_GenerationQueue!Z$5:Z$550,Grid_GenerationQueue!$AM$5:$AM$550,$B74,Grid_GenerationQueue!$AN$5:$AN$550,$C74,Grid_GenerationQueue!$AW$5:$AW$550,$Y$3)</f>
        <v>0</v>
      </c>
      <c r="AE74">
        <f>SUMIFS(Grid_GenerationQueue!AA$5:AA$550,Grid_GenerationQueue!$AJ$5:$AJ$550,$B74,Grid_GenerationQueue!$AK$5:$AK$550,$C74,Grid_GenerationQueue!$AW$5:$AW$550,$Y$3)+SUMIFS(Grid_GenerationQueue!AA$5:AA$550,Grid_GenerationQueue!$AM$5:$AM$550,$B74,Grid_GenerationQueue!$AN$5:$AN$550,$C74,Grid_GenerationQueue!$AW$5:$AW$550,$Y$3)</f>
        <v>0</v>
      </c>
      <c r="AF74">
        <f>SUMIFS(Grid_GenerationQueue!AB$5:AB$550,Grid_GenerationQueue!$AJ$5:$AJ$550,$B74,Grid_GenerationQueue!$AK$5:$AK$550,$C74,Grid_GenerationQueue!$AW$5:$AW$550,$Y$3)+SUMIFS(Grid_GenerationQueue!AB$5:AB$550,Grid_GenerationQueue!$AM$5:$AM$550,$B74,Grid_GenerationQueue!$AN$5:$AN$550,$C74,Grid_GenerationQueue!$AW$5:$AW$550,$Y$3)</f>
        <v>0</v>
      </c>
      <c r="AG74">
        <f>SUMIFS(Grid_GenerationQueue!AC$5:AC$550,Grid_GenerationQueue!$AJ$5:$AJ$550,$B74,Grid_GenerationQueue!$AK$5:$AK$550,$C74,Grid_GenerationQueue!$AW$5:$AW$550,$Y$3)+SUMIFS(Grid_GenerationQueue!AC$5:AC$550,Grid_GenerationQueue!$AM$5:$AM$550,$B74,Grid_GenerationQueue!$AN$5:$AN$550,$C74,Grid_GenerationQueue!$AW$5:$AW$550,$Y$3)</f>
        <v>0</v>
      </c>
      <c r="AH74">
        <f>SUMIFS(Grid_GenerationQueue!AD$5:AD$550,Grid_GenerationQueue!$AJ$5:$AJ$550,$B74,Grid_GenerationQueue!$AK$5:$AK$550,$C74,Grid_GenerationQueue!$AW$5:$AW$550,$Y$3)+SUMIFS(Grid_GenerationQueue!AD$5:AD$550,Grid_GenerationQueue!$AM$5:$AM$550,$B74,Grid_GenerationQueue!$AN$5:$AN$550,$C74,Grid_GenerationQueue!$AW$5:$AW$550,$Y$3)</f>
        <v>0</v>
      </c>
      <c r="AJ74">
        <f>X74+SUMIFS(Grid_GenerationQueue!T$5:T$550,Grid_GenerationQueue!$AJ$5:$AJ$550,$B74,Grid_GenerationQueue!$AK$5:$AK$550,$C74,Grid_GenerationQueue!$AW$5:$AW$550,"&lt;&gt;"&amp;$Y$3,Grid_GenerationQueue!$AU$5:$AU$550,$AK$3)+SUMIFS(Grid_GenerationQueue!T$5:T$550,Grid_GenerationQueue!$AM$5:$AM$550,$B74,Grid_GenerationQueue!$AN$5:$AN$550,$C74,Grid_GenerationQueue!$AW$5:$AW$550,"&lt;&gt;"&amp;$Y$3,Grid_GenerationQueue!$AU$5:$AU$550,$AK$3)</f>
        <v>0</v>
      </c>
      <c r="AK74">
        <f>Y74+SUMIFS(Grid_GenerationQueue!U$5:U$550,Grid_GenerationQueue!$AJ$5:$AJ$550,$B74,Grid_GenerationQueue!$AK$5:$AK$550,$C74,Grid_GenerationQueue!$AW$5:$AW$550,"&lt;&gt;"&amp;$Y$3,Grid_GenerationQueue!$AU$5:$AU$550,$AK$3)+SUMIFS(Grid_GenerationQueue!U$5:U$550,Grid_GenerationQueue!$AM$5:$AM$550,$B74,Grid_GenerationQueue!$AN$5:$AN$550,$C74,Grid_GenerationQueue!$AW$5:$AW$550,"&lt;&gt;"&amp;$Y$3,Grid_GenerationQueue!$AU$5:$AU$550,$AK$3)</f>
        <v>600</v>
      </c>
      <c r="AL74">
        <f>Z74+SUMIFS(Grid_GenerationQueue!V$5:V$550,Grid_GenerationQueue!$AJ$5:$AJ$550,$B74,Grid_GenerationQueue!$AK$5:$AK$550,$C74,Grid_GenerationQueue!$AW$5:$AW$550,"&lt;&gt;"&amp;$Y$3,Grid_GenerationQueue!$AU$5:$AU$550,$AK$3)+SUMIFS(Grid_GenerationQueue!V$5:V$550,Grid_GenerationQueue!$AM$5:$AM$550,$B74,Grid_GenerationQueue!$AN$5:$AN$550,$C74,Grid_GenerationQueue!$AW$5:$AW$550,"&lt;&gt;"&amp;$Y$3,Grid_GenerationQueue!$AU$5:$AU$550,$AK$3)</f>
        <v>0</v>
      </c>
      <c r="AM74">
        <f>AA74+SUMIFS(Grid_GenerationQueue!W$5:W$550,Grid_GenerationQueue!$AJ$5:$AJ$550,$B74,Grid_GenerationQueue!$AK$5:$AK$550,$C74,Grid_GenerationQueue!$AW$5:$AW$550,"&lt;&gt;"&amp;$Y$3,Grid_GenerationQueue!$AU$5:$AU$550,$AK$3)+SUMIFS(Grid_GenerationQueue!W$5:W$550,Grid_GenerationQueue!$AM$5:$AM$550,$B74,Grid_GenerationQueue!$AN$5:$AN$550,$C74,Grid_GenerationQueue!$AW$5:$AW$550,"&lt;&gt;"&amp;$Y$3,Grid_GenerationQueue!$AU$5:$AU$550,$AK$3)</f>
        <v>600</v>
      </c>
      <c r="AN74">
        <f>AB74+SUMIFS(Grid_GenerationQueue!X$5:X$550,Grid_GenerationQueue!$AJ$5:$AJ$550,$B74,Grid_GenerationQueue!$AK$5:$AK$550,$C74,Grid_GenerationQueue!$AW$5:$AW$550,"&lt;&gt;"&amp;$Y$3,Grid_GenerationQueue!$AU$5:$AU$550,$AK$3)+SUMIFS(Grid_GenerationQueue!X$5:X$550,Grid_GenerationQueue!$AM$5:$AM$550,$B74,Grid_GenerationQueue!$AN$5:$AN$550,$C74,Grid_GenerationQueue!$AW$5:$AW$550,"&lt;&gt;"&amp;$Y$3,Grid_GenerationQueue!$AU$5:$AU$550,$AK$3)</f>
        <v>0</v>
      </c>
      <c r="AO74">
        <f>AC74+SUMIFS(Grid_GenerationQueue!Y$5:Y$550,Grid_GenerationQueue!$AJ$5:$AJ$550,$B74,Grid_GenerationQueue!$AK$5:$AK$550,$C74,Grid_GenerationQueue!$AW$5:$AW$550,"&lt;&gt;"&amp;$Y$3,Grid_GenerationQueue!$AU$5:$AU$550,$AK$3)+SUMIFS(Grid_GenerationQueue!Y$5:Y$550,Grid_GenerationQueue!$AM$5:$AM$550,$B74,Grid_GenerationQueue!$AN$5:$AN$550,$C74,Grid_GenerationQueue!$AW$5:$AW$550,"&lt;&gt;"&amp;$Y$3,Grid_GenerationQueue!$AU$5:$AU$550,$AK$3)</f>
        <v>0</v>
      </c>
      <c r="AP74">
        <f>AD74+SUMIFS(Grid_GenerationQueue!Z$5:Z$550,Grid_GenerationQueue!$AJ$5:$AJ$550,$B74,Grid_GenerationQueue!$AK$5:$AK$550,$C74,Grid_GenerationQueue!$AW$5:$AW$550,"&lt;&gt;"&amp;$Y$3,Grid_GenerationQueue!$AU$5:$AU$550,$AK$3)+SUMIFS(Grid_GenerationQueue!Z$5:Z$550,Grid_GenerationQueue!$AM$5:$AM$550,$B74,Grid_GenerationQueue!$AN$5:$AN$550,$C74,Grid_GenerationQueue!$AW$5:$AW$550,"&lt;&gt;"&amp;$Y$3,Grid_GenerationQueue!$AU$5:$AU$550,$AK$3)</f>
        <v>0</v>
      </c>
      <c r="AQ74">
        <f>AE74+SUMIFS(Grid_GenerationQueue!AA$5:AA$550,Grid_GenerationQueue!$AJ$5:$AJ$550,$B74,Grid_GenerationQueue!$AK$5:$AK$550,$C74,Grid_GenerationQueue!$AW$5:$AW$550,"&lt;&gt;"&amp;$Y$3,Grid_GenerationQueue!$AU$5:$AU$550,$AK$3)+SUMIFS(Grid_GenerationQueue!AA$5:AA$550,Grid_GenerationQueue!$AM$5:$AM$550,$B74,Grid_GenerationQueue!$AN$5:$AN$550,$C74,Grid_GenerationQueue!$AW$5:$AW$550,"&lt;&gt;"&amp;$Y$3,Grid_GenerationQueue!$AU$5:$AU$550,$AK$3)</f>
        <v>0</v>
      </c>
      <c r="AR74">
        <f>AF74+SUMIFS(Grid_GenerationQueue!AB$5:AB$550,Grid_GenerationQueue!$AJ$5:$AJ$550,$B74,Grid_GenerationQueue!$AK$5:$AK$550,$C74,Grid_GenerationQueue!$AW$5:$AW$550,"&lt;&gt;"&amp;$Y$3,Grid_GenerationQueue!$AU$5:$AU$550,$AK$3)+SUMIFS(Grid_GenerationQueue!AB$5:AB$550,Grid_GenerationQueue!$AM$5:$AM$550,$B74,Grid_GenerationQueue!$AN$5:$AN$550,$C74,Grid_GenerationQueue!$AW$5:$AW$550,"&lt;&gt;"&amp;$Y$3,Grid_GenerationQueue!$AU$5:$AU$550,$AK$3)</f>
        <v>0</v>
      </c>
      <c r="AS74">
        <f>AG74+SUMIFS(Grid_GenerationQueue!AC$5:AC$550,Grid_GenerationQueue!$AJ$5:$AJ$550,$B74,Grid_GenerationQueue!$AK$5:$AK$550,$C74,Grid_GenerationQueue!$AW$5:$AW$550,"&lt;&gt;"&amp;$Y$3,Grid_GenerationQueue!$AU$5:$AU$550,$AK$3)+SUMIFS(Grid_GenerationQueue!AC$5:AC$550,Grid_GenerationQueue!$AM$5:$AM$550,$B74,Grid_GenerationQueue!$AN$5:$AN$550,$C74,Grid_GenerationQueue!$AW$5:$AW$550,"&lt;&gt;"&amp;$Y$3,Grid_GenerationQueue!$AU$5:$AU$550,$AK$3)</f>
        <v>0</v>
      </c>
      <c r="AT74">
        <f>AH74+SUMIFS(Grid_GenerationQueue!AD$5:AD$550,Grid_GenerationQueue!$AJ$5:$AJ$550,$B74,Grid_GenerationQueue!$AK$5:$AK$550,$C74,Grid_GenerationQueue!$AW$5:$AW$550,"&lt;&gt;"&amp;$Y$3,Grid_GenerationQueue!$AU$5:$AU$550,$AK$3)+SUMIFS(Grid_GenerationQueue!AD$5:AD$550,Grid_GenerationQueue!$AM$5:$AM$550,$B74,Grid_GenerationQueue!$AN$5:$AN$550,$C74,Grid_GenerationQueue!$AW$5:$AW$550,"&lt;&gt;"&amp;$Y$3,Grid_GenerationQueue!$AU$5:$AU$550,$AK$3)</f>
        <v>0</v>
      </c>
      <c r="AV74">
        <v>0</v>
      </c>
      <c r="AW74">
        <v>0</v>
      </c>
      <c r="AX74">
        <v>0</v>
      </c>
      <c r="AY74">
        <v>0</v>
      </c>
      <c r="AZ74">
        <v>0</v>
      </c>
      <c r="BB74">
        <f t="shared" si="33"/>
        <v>0</v>
      </c>
      <c r="BC74">
        <f t="shared" si="34"/>
        <v>600</v>
      </c>
      <c r="BD74">
        <f t="shared" si="35"/>
        <v>0</v>
      </c>
      <c r="BE74">
        <f t="shared" si="36"/>
        <v>600</v>
      </c>
      <c r="BF74">
        <f t="shared" si="37"/>
        <v>0</v>
      </c>
      <c r="BG74">
        <f t="shared" si="38"/>
        <v>0</v>
      </c>
      <c r="BH74">
        <f t="shared" si="39"/>
        <v>0</v>
      </c>
      <c r="BI74">
        <f t="shared" si="40"/>
        <v>0</v>
      </c>
      <c r="BJ74">
        <f t="shared" si="41"/>
        <v>0</v>
      </c>
      <c r="BK74">
        <f t="shared" si="42"/>
        <v>0</v>
      </c>
      <c r="BL74">
        <f t="shared" si="43"/>
        <v>0</v>
      </c>
      <c r="BN74">
        <f t="shared" si="44"/>
        <v>0</v>
      </c>
      <c r="BO74">
        <f t="shared" si="45"/>
        <v>0</v>
      </c>
      <c r="BP74">
        <f t="shared" si="46"/>
        <v>0</v>
      </c>
      <c r="BQ74">
        <f t="shared" si="47"/>
        <v>0</v>
      </c>
      <c r="BR74">
        <f t="shared" si="48"/>
        <v>0</v>
      </c>
      <c r="BS74">
        <f t="shared" si="49"/>
        <v>0</v>
      </c>
      <c r="BT74">
        <f t="shared" si="50"/>
        <v>0</v>
      </c>
      <c r="BU74">
        <f t="shared" si="51"/>
        <v>0</v>
      </c>
      <c r="BV74">
        <f t="shared" si="52"/>
        <v>0</v>
      </c>
      <c r="BW74">
        <f t="shared" si="53"/>
        <v>0</v>
      </c>
      <c r="BX74">
        <f t="shared" si="54"/>
        <v>0</v>
      </c>
      <c r="BZ74">
        <f t="shared" si="55"/>
        <v>0</v>
      </c>
      <c r="CA74">
        <f t="shared" si="56"/>
        <v>600</v>
      </c>
      <c r="CB74">
        <f t="shared" si="57"/>
        <v>0</v>
      </c>
      <c r="CC74">
        <f t="shared" si="58"/>
        <v>600</v>
      </c>
      <c r="CD74">
        <f t="shared" si="59"/>
        <v>0</v>
      </c>
      <c r="CE74">
        <f t="shared" si="60"/>
        <v>0</v>
      </c>
      <c r="CF74">
        <f t="shared" si="61"/>
        <v>0</v>
      </c>
      <c r="CG74">
        <f t="shared" si="62"/>
        <v>0</v>
      </c>
      <c r="CH74">
        <f t="shared" si="63"/>
        <v>0</v>
      </c>
      <c r="CI74">
        <f t="shared" si="64"/>
        <v>0</v>
      </c>
      <c r="CJ74">
        <f t="shared" si="65"/>
        <v>0</v>
      </c>
    </row>
    <row r="75" spans="1:88" x14ac:dyDescent="0.35">
      <c r="A75" t="str">
        <f>Substation_Info!A75</f>
        <v>SDG&amp;E Study Area</v>
      </c>
      <c r="B75" t="str">
        <f>Substation_Info!B75</f>
        <v>ECO</v>
      </c>
      <c r="C75">
        <f>Substation_Info!C75</f>
        <v>115</v>
      </c>
      <c r="D75" t="str" cm="1">
        <f t="array" ref="D75">INDEX(Substation_Info!$AT$5:$BB$322,MATCH(1,($B75=Substation_Info!$B$5:$B$322)*($C75=Substation_Info!$C$5:$C$322),0),MATCH(D$4,Substation_Info!$AT$4:$BB$4,0))</f>
        <v>Imperial_Li_Battery</v>
      </c>
      <c r="E75" t="str" cm="1">
        <f t="array" ref="E75">INDEX(Substation_Info!$AT$5:$BB$322,MATCH(1,($B75=Substation_Info!$B$5:$B$322)*($C75=Substation_Info!$C$5:$C$322),0),MATCH(E$4,Substation_Info!$AT$4:$BB$4,0))</f>
        <v>Imperial_Solar</v>
      </c>
      <c r="F75" cm="1">
        <f t="array" ref="F75">INDEX(Substation_Info!$AT$5:$BB$322,MATCH(1,($B75=Substation_Info!$B$5:$B$322)*($C75=Substation_Info!$C$5:$C$322),0),MATCH(F$4,Substation_Info!$AT$4:$BB$4,0))</f>
        <v>0</v>
      </c>
      <c r="G75" t="str" cm="1">
        <f t="array" ref="G75">INDEX(Substation_Info!$AT$5:$BB$322,MATCH(1,($B75=Substation_Info!$B$5:$B$322)*($C75=Substation_Info!$C$5:$C$322),0),MATCH(G$4,Substation_Info!$AT$4:$BB$4,0))</f>
        <v>Baja_California_Wind</v>
      </c>
      <c r="H75" cm="1">
        <f t="array" ref="H75">INDEX(Substation_Info!$AT$5:$BB$322,MATCH(1,($B75=Substation_Info!$B$5:$B$322)*($C75=Substation_Info!$C$5:$C$322),0),MATCH(H$4,Substation_Info!$AT$4:$BB$4,0))</f>
        <v>0</v>
      </c>
      <c r="I75" cm="1">
        <f t="array" ref="I75">INDEX(Substation_Info!$AT$5:$BB$322,MATCH(1,($B75=Substation_Info!$B$5:$B$322)*($C75=Substation_Info!$C$5:$C$322),0),MATCH(I$4,Substation_Info!$AT$4:$BB$4,0))</f>
        <v>0</v>
      </c>
      <c r="J75" cm="1">
        <f t="array" ref="J75">INDEX(Substation_Info!$AT$5:$BB$322,MATCH(1,($B75=Substation_Info!$B$5:$B$322)*($C75=Substation_Info!$C$5:$C$322),0),MATCH(J$4,Substation_Info!$AT$4:$BB$4,0))</f>
        <v>0</v>
      </c>
      <c r="L75">
        <f>SUMIFS(Grid_GenerationQueue!T$5:T$550,Grid_GenerationQueue!$AJ$5:$AJ$550,$B75,Grid_GenerationQueue!$AK$5:$AK$550,$C75)+SUMIFS(Grid_GenerationQueue!T$5:T$550,Grid_GenerationQueue!$AM$5:$AM$550,$B75,Grid_GenerationQueue!$AN$5:$AN$550,$C75)</f>
        <v>537.39099999999996</v>
      </c>
      <c r="M75">
        <f>SUMIFS(Grid_GenerationQueue!U$5:U$550,Grid_GenerationQueue!$AJ$5:$AJ$550,$B75,Grid_GenerationQueue!$AK$5:$AK$550,$C75)+SUMIFS(Grid_GenerationQueue!U$5:U$550,Grid_GenerationQueue!$AM$5:$AM$550,$B75,Grid_GenerationQueue!$AN$5:$AN$550,$C75)</f>
        <v>193.8</v>
      </c>
      <c r="N75">
        <f>SUMIFS(Grid_GenerationQueue!V$5:V$550,Grid_GenerationQueue!$AJ$5:$AJ$550,$B75,Grid_GenerationQueue!$AK$5:$AK$550,$C75)+SUMIFS(Grid_GenerationQueue!V$5:V$550,Grid_GenerationQueue!$AM$5:$AM$550,$B75,Grid_GenerationQueue!$AN$5:$AN$550,$C75)</f>
        <v>193.8</v>
      </c>
      <c r="O75">
        <f>SUMIFS(Grid_GenerationQueue!W$5:W$550,Grid_GenerationQueue!$AJ$5:$AJ$550,$B75,Grid_GenerationQueue!$AK$5:$AK$550,$C75)+SUMIFS(Grid_GenerationQueue!W$5:W$550,Grid_GenerationQueue!$AM$5:$AM$550,$B75,Grid_GenerationQueue!$AN$5:$AN$550,$C75)</f>
        <v>0</v>
      </c>
      <c r="P75">
        <f>SUMIFS(Grid_GenerationQueue!X$5:X$550,Grid_GenerationQueue!$AJ$5:$AJ$550,$B75,Grid_GenerationQueue!$AK$5:$AK$550,$C75)+SUMIFS(Grid_GenerationQueue!X$5:X$550,Grid_GenerationQueue!$AM$5:$AM$550,$B75,Grid_GenerationQueue!$AN$5:$AN$550,$C75)</f>
        <v>0</v>
      </c>
      <c r="Q75">
        <f>SUMIFS(Grid_GenerationQueue!Y$5:Y$550,Grid_GenerationQueue!$AJ$5:$AJ$550,$B75,Grid_GenerationQueue!$AK$5:$AK$550,$C75)+SUMIFS(Grid_GenerationQueue!Y$5:Y$550,Grid_GenerationQueue!$AM$5:$AM$550,$B75,Grid_GenerationQueue!$AN$5:$AN$550,$C75)</f>
        <v>0</v>
      </c>
      <c r="R75">
        <f>SUMIFS(Grid_GenerationQueue!Z$5:Z$550,Grid_GenerationQueue!$AJ$5:$AJ$550,$B75,Grid_GenerationQueue!$AK$5:$AK$550,$C75)+SUMIFS(Grid_GenerationQueue!Z$5:Z$550,Grid_GenerationQueue!$AM$5:$AM$550,$B75,Grid_GenerationQueue!$AN$5:$AN$550,$C75)</f>
        <v>261.88</v>
      </c>
      <c r="S75">
        <f>SUMIFS(Grid_GenerationQueue!AA$5:AA$550,Grid_GenerationQueue!$AJ$5:$AJ$550,$B75,Grid_GenerationQueue!$AK$5:$AK$550,$C75)+SUMIFS(Grid_GenerationQueue!AA$5:AA$550,Grid_GenerationQueue!$AM$5:$AM$550,$B75,Grid_GenerationQueue!$AN$5:$AN$550,$C75)</f>
        <v>20</v>
      </c>
      <c r="T75">
        <f>SUMIFS(Grid_GenerationQueue!AB$5:AB$550,Grid_GenerationQueue!$AJ$5:$AJ$550,$B75,Grid_GenerationQueue!$AK$5:$AK$550,$C75)+SUMIFS(Grid_GenerationQueue!AB$5:AB$550,Grid_GenerationQueue!$AM$5:$AM$550,$B75,Grid_GenerationQueue!$AN$5:$AN$550,$C75)</f>
        <v>241.88</v>
      </c>
      <c r="U75">
        <f>SUMIFS(Grid_GenerationQueue!AC$5:AC$550,Grid_GenerationQueue!$AJ$5:$AJ$550,$B75,Grid_GenerationQueue!$AK$5:$AK$550,$C75)+SUMIFS(Grid_GenerationQueue!AC$5:AC$550,Grid_GenerationQueue!$AM$5:$AM$550,$B75,Grid_GenerationQueue!$AN$5:$AN$550,$C75)</f>
        <v>0</v>
      </c>
      <c r="V75">
        <f>SUMIFS(Grid_GenerationQueue!AD$5:AD$550,Grid_GenerationQueue!$AJ$5:$AJ$550,$B75,Grid_GenerationQueue!$AK$5:$AK$550,$C75)+SUMIFS(Grid_GenerationQueue!AD$5:AD$550,Grid_GenerationQueue!$AM$5:$AM$550,$B75,Grid_GenerationQueue!$AN$5:$AN$550,$C75)</f>
        <v>0</v>
      </c>
      <c r="X75">
        <f>SUMIFS(Grid_GenerationQueue!T$5:T$550,Grid_GenerationQueue!$AJ$5:$AJ$550,$B75,Grid_GenerationQueue!$AK$5:$AK$550,$C75,Grid_GenerationQueue!$AW$5:$AW$550,$Y$3)+SUMIFS(Grid_GenerationQueue!T$5:T$550,Grid_GenerationQueue!$AM$5:$AM$550,$B75,Grid_GenerationQueue!$AN$5:$AN$550,$C75,Grid_GenerationQueue!$AW$5:$AW$550,$Y$3)</f>
        <v>107.4</v>
      </c>
      <c r="Y75">
        <f>SUMIFS(Grid_GenerationQueue!U$5:U$550,Grid_GenerationQueue!$AJ$5:$AJ$550,$B75,Grid_GenerationQueue!$AK$5:$AK$550,$C75,Grid_GenerationQueue!$AW$5:$AW$550,$Y$3)+SUMIFS(Grid_GenerationQueue!U$5:U$550,Grid_GenerationQueue!$AM$5:$AM$550,$B75,Grid_GenerationQueue!$AN$5:$AN$550,$C75,Grid_GenerationQueue!$AW$5:$AW$550,$Y$3)</f>
        <v>193.8</v>
      </c>
      <c r="Z75">
        <f>SUMIFS(Grid_GenerationQueue!V$5:V$550,Grid_GenerationQueue!$AJ$5:$AJ$550,$B75,Grid_GenerationQueue!$AK$5:$AK$550,$C75,Grid_GenerationQueue!$AW$5:$AW$550,$Y$3)+SUMIFS(Grid_GenerationQueue!V$5:V$550,Grid_GenerationQueue!$AM$5:$AM$550,$B75,Grid_GenerationQueue!$AN$5:$AN$550,$C75,Grid_GenerationQueue!$AW$5:$AW$550,$Y$3)</f>
        <v>193.8</v>
      </c>
      <c r="AA75">
        <f>SUMIFS(Grid_GenerationQueue!W$5:W$550,Grid_GenerationQueue!$AJ$5:$AJ$550,$B75,Grid_GenerationQueue!$AK$5:$AK$550,$C75,Grid_GenerationQueue!$AW$5:$AW$550,$Y$3)+SUMIFS(Grid_GenerationQueue!W$5:W$550,Grid_GenerationQueue!$AM$5:$AM$550,$B75,Grid_GenerationQueue!$AN$5:$AN$550,$C75,Grid_GenerationQueue!$AW$5:$AW$550,$Y$3)</f>
        <v>0</v>
      </c>
      <c r="AB75">
        <f>SUMIFS(Grid_GenerationQueue!X$5:X$550,Grid_GenerationQueue!$AJ$5:$AJ$550,$B75,Grid_GenerationQueue!$AK$5:$AK$550,$C75,Grid_GenerationQueue!$AW$5:$AW$550,$Y$3)+SUMIFS(Grid_GenerationQueue!X$5:X$550,Grid_GenerationQueue!$AM$5:$AM$550,$B75,Grid_GenerationQueue!$AN$5:$AN$550,$C75,Grid_GenerationQueue!$AW$5:$AW$550,$Y$3)</f>
        <v>0</v>
      </c>
      <c r="AC75">
        <f>SUMIFS(Grid_GenerationQueue!Y$5:Y$550,Grid_GenerationQueue!$AJ$5:$AJ$550,$B75,Grid_GenerationQueue!$AK$5:$AK$550,$C75,Grid_GenerationQueue!$AW$5:$AW$550,$Y$3)+SUMIFS(Grid_GenerationQueue!Y$5:Y$550,Grid_GenerationQueue!$AM$5:$AM$550,$B75,Grid_GenerationQueue!$AN$5:$AN$550,$C75,Grid_GenerationQueue!$AW$5:$AW$550,$Y$3)</f>
        <v>0</v>
      </c>
      <c r="AD75">
        <f>SUMIFS(Grid_GenerationQueue!Z$5:Z$550,Grid_GenerationQueue!$AJ$5:$AJ$550,$B75,Grid_GenerationQueue!$AK$5:$AK$550,$C75,Grid_GenerationQueue!$AW$5:$AW$550,$Y$3)+SUMIFS(Grid_GenerationQueue!Z$5:Z$550,Grid_GenerationQueue!$AM$5:$AM$550,$B75,Grid_GenerationQueue!$AN$5:$AN$550,$C75,Grid_GenerationQueue!$AW$5:$AW$550,$Y$3)</f>
        <v>181.88</v>
      </c>
      <c r="AE75">
        <f>SUMIFS(Grid_GenerationQueue!AA$5:AA$550,Grid_GenerationQueue!$AJ$5:$AJ$550,$B75,Grid_GenerationQueue!$AK$5:$AK$550,$C75,Grid_GenerationQueue!$AW$5:$AW$550,$Y$3)+SUMIFS(Grid_GenerationQueue!AA$5:AA$550,Grid_GenerationQueue!$AM$5:$AM$550,$B75,Grid_GenerationQueue!$AN$5:$AN$550,$C75,Grid_GenerationQueue!$AW$5:$AW$550,$Y$3)</f>
        <v>20</v>
      </c>
      <c r="AF75">
        <f>SUMIFS(Grid_GenerationQueue!AB$5:AB$550,Grid_GenerationQueue!$AJ$5:$AJ$550,$B75,Grid_GenerationQueue!$AK$5:$AK$550,$C75,Grid_GenerationQueue!$AW$5:$AW$550,$Y$3)+SUMIFS(Grid_GenerationQueue!AB$5:AB$550,Grid_GenerationQueue!$AM$5:$AM$550,$B75,Grid_GenerationQueue!$AN$5:$AN$550,$C75,Grid_GenerationQueue!$AW$5:$AW$550,$Y$3)</f>
        <v>161.88</v>
      </c>
      <c r="AG75">
        <f>SUMIFS(Grid_GenerationQueue!AC$5:AC$550,Grid_GenerationQueue!$AJ$5:$AJ$550,$B75,Grid_GenerationQueue!$AK$5:$AK$550,$C75,Grid_GenerationQueue!$AW$5:$AW$550,$Y$3)+SUMIFS(Grid_GenerationQueue!AC$5:AC$550,Grid_GenerationQueue!$AM$5:$AM$550,$B75,Grid_GenerationQueue!$AN$5:$AN$550,$C75,Grid_GenerationQueue!$AW$5:$AW$550,$Y$3)</f>
        <v>0</v>
      </c>
      <c r="AH75">
        <f>SUMIFS(Grid_GenerationQueue!AD$5:AD$550,Grid_GenerationQueue!$AJ$5:$AJ$550,$B75,Grid_GenerationQueue!$AK$5:$AK$550,$C75,Grid_GenerationQueue!$AW$5:$AW$550,$Y$3)+SUMIFS(Grid_GenerationQueue!AD$5:AD$550,Grid_GenerationQueue!$AM$5:$AM$550,$B75,Grid_GenerationQueue!$AN$5:$AN$550,$C75,Grid_GenerationQueue!$AW$5:$AW$550,$Y$3)</f>
        <v>0</v>
      </c>
      <c r="AJ75">
        <f>X75+SUMIFS(Grid_GenerationQueue!T$5:T$550,Grid_GenerationQueue!$AJ$5:$AJ$550,$B75,Grid_GenerationQueue!$AK$5:$AK$550,$C75,Grid_GenerationQueue!$AW$5:$AW$550,"&lt;&gt;"&amp;$Y$3,Grid_GenerationQueue!$AU$5:$AU$550,$AK$3)+SUMIFS(Grid_GenerationQueue!T$5:T$550,Grid_GenerationQueue!$AM$5:$AM$550,$B75,Grid_GenerationQueue!$AN$5:$AN$550,$C75,Grid_GenerationQueue!$AW$5:$AW$550,"&lt;&gt;"&amp;$Y$3,Grid_GenerationQueue!$AU$5:$AU$550,$AK$3)</f>
        <v>107.4</v>
      </c>
      <c r="AK75">
        <f>Y75+SUMIFS(Grid_GenerationQueue!U$5:U$550,Grid_GenerationQueue!$AJ$5:$AJ$550,$B75,Grid_GenerationQueue!$AK$5:$AK$550,$C75,Grid_GenerationQueue!$AW$5:$AW$550,"&lt;&gt;"&amp;$Y$3,Grid_GenerationQueue!$AU$5:$AU$550,$AK$3)+SUMIFS(Grid_GenerationQueue!U$5:U$550,Grid_GenerationQueue!$AM$5:$AM$550,$B75,Grid_GenerationQueue!$AN$5:$AN$550,$C75,Grid_GenerationQueue!$AW$5:$AW$550,"&lt;&gt;"&amp;$Y$3,Grid_GenerationQueue!$AU$5:$AU$550,$AK$3)</f>
        <v>193.8</v>
      </c>
      <c r="AL75">
        <f>Z75+SUMIFS(Grid_GenerationQueue!V$5:V$550,Grid_GenerationQueue!$AJ$5:$AJ$550,$B75,Grid_GenerationQueue!$AK$5:$AK$550,$C75,Grid_GenerationQueue!$AW$5:$AW$550,"&lt;&gt;"&amp;$Y$3,Grid_GenerationQueue!$AU$5:$AU$550,$AK$3)+SUMIFS(Grid_GenerationQueue!V$5:V$550,Grid_GenerationQueue!$AM$5:$AM$550,$B75,Grid_GenerationQueue!$AN$5:$AN$550,$C75,Grid_GenerationQueue!$AW$5:$AW$550,"&lt;&gt;"&amp;$Y$3,Grid_GenerationQueue!$AU$5:$AU$550,$AK$3)</f>
        <v>193.8</v>
      </c>
      <c r="AM75">
        <f>AA75+SUMIFS(Grid_GenerationQueue!W$5:W$550,Grid_GenerationQueue!$AJ$5:$AJ$550,$B75,Grid_GenerationQueue!$AK$5:$AK$550,$C75,Grid_GenerationQueue!$AW$5:$AW$550,"&lt;&gt;"&amp;$Y$3,Grid_GenerationQueue!$AU$5:$AU$550,$AK$3)+SUMIFS(Grid_GenerationQueue!W$5:W$550,Grid_GenerationQueue!$AM$5:$AM$550,$B75,Grid_GenerationQueue!$AN$5:$AN$550,$C75,Grid_GenerationQueue!$AW$5:$AW$550,"&lt;&gt;"&amp;$Y$3,Grid_GenerationQueue!$AU$5:$AU$550,$AK$3)</f>
        <v>0</v>
      </c>
      <c r="AN75">
        <f>AB75+SUMIFS(Grid_GenerationQueue!X$5:X$550,Grid_GenerationQueue!$AJ$5:$AJ$550,$B75,Grid_GenerationQueue!$AK$5:$AK$550,$C75,Grid_GenerationQueue!$AW$5:$AW$550,"&lt;&gt;"&amp;$Y$3,Grid_GenerationQueue!$AU$5:$AU$550,$AK$3)+SUMIFS(Grid_GenerationQueue!X$5:X$550,Grid_GenerationQueue!$AM$5:$AM$550,$B75,Grid_GenerationQueue!$AN$5:$AN$550,$C75,Grid_GenerationQueue!$AW$5:$AW$550,"&lt;&gt;"&amp;$Y$3,Grid_GenerationQueue!$AU$5:$AU$550,$AK$3)</f>
        <v>0</v>
      </c>
      <c r="AO75">
        <f>AC75+SUMIFS(Grid_GenerationQueue!Y$5:Y$550,Grid_GenerationQueue!$AJ$5:$AJ$550,$B75,Grid_GenerationQueue!$AK$5:$AK$550,$C75,Grid_GenerationQueue!$AW$5:$AW$550,"&lt;&gt;"&amp;$Y$3,Grid_GenerationQueue!$AU$5:$AU$550,$AK$3)+SUMIFS(Grid_GenerationQueue!Y$5:Y$550,Grid_GenerationQueue!$AM$5:$AM$550,$B75,Grid_GenerationQueue!$AN$5:$AN$550,$C75,Grid_GenerationQueue!$AW$5:$AW$550,"&lt;&gt;"&amp;$Y$3,Grid_GenerationQueue!$AU$5:$AU$550,$AK$3)</f>
        <v>0</v>
      </c>
      <c r="AP75">
        <f>AD75+SUMIFS(Grid_GenerationQueue!Z$5:Z$550,Grid_GenerationQueue!$AJ$5:$AJ$550,$B75,Grid_GenerationQueue!$AK$5:$AK$550,$C75,Grid_GenerationQueue!$AW$5:$AW$550,"&lt;&gt;"&amp;$Y$3,Grid_GenerationQueue!$AU$5:$AU$550,$AK$3)+SUMIFS(Grid_GenerationQueue!Z$5:Z$550,Grid_GenerationQueue!$AM$5:$AM$550,$B75,Grid_GenerationQueue!$AN$5:$AN$550,$C75,Grid_GenerationQueue!$AW$5:$AW$550,"&lt;&gt;"&amp;$Y$3,Grid_GenerationQueue!$AU$5:$AU$550,$AK$3)</f>
        <v>181.88</v>
      </c>
      <c r="AQ75">
        <f>AE75+SUMIFS(Grid_GenerationQueue!AA$5:AA$550,Grid_GenerationQueue!$AJ$5:$AJ$550,$B75,Grid_GenerationQueue!$AK$5:$AK$550,$C75,Grid_GenerationQueue!$AW$5:$AW$550,"&lt;&gt;"&amp;$Y$3,Grid_GenerationQueue!$AU$5:$AU$550,$AK$3)+SUMIFS(Grid_GenerationQueue!AA$5:AA$550,Grid_GenerationQueue!$AM$5:$AM$550,$B75,Grid_GenerationQueue!$AN$5:$AN$550,$C75,Grid_GenerationQueue!$AW$5:$AW$550,"&lt;&gt;"&amp;$Y$3,Grid_GenerationQueue!$AU$5:$AU$550,$AK$3)</f>
        <v>20</v>
      </c>
      <c r="AR75">
        <f>AF75+SUMIFS(Grid_GenerationQueue!AB$5:AB$550,Grid_GenerationQueue!$AJ$5:$AJ$550,$B75,Grid_GenerationQueue!$AK$5:$AK$550,$C75,Grid_GenerationQueue!$AW$5:$AW$550,"&lt;&gt;"&amp;$Y$3,Grid_GenerationQueue!$AU$5:$AU$550,$AK$3)+SUMIFS(Grid_GenerationQueue!AB$5:AB$550,Grid_GenerationQueue!$AM$5:$AM$550,$B75,Grid_GenerationQueue!$AN$5:$AN$550,$C75,Grid_GenerationQueue!$AW$5:$AW$550,"&lt;&gt;"&amp;$Y$3,Grid_GenerationQueue!$AU$5:$AU$550,$AK$3)</f>
        <v>161.88</v>
      </c>
      <c r="AS75">
        <f>AG75+SUMIFS(Grid_GenerationQueue!AC$5:AC$550,Grid_GenerationQueue!$AJ$5:$AJ$550,$B75,Grid_GenerationQueue!$AK$5:$AK$550,$C75,Grid_GenerationQueue!$AW$5:$AW$550,"&lt;&gt;"&amp;$Y$3,Grid_GenerationQueue!$AU$5:$AU$550,$AK$3)+SUMIFS(Grid_GenerationQueue!AC$5:AC$550,Grid_GenerationQueue!$AM$5:$AM$550,$B75,Grid_GenerationQueue!$AN$5:$AN$550,$C75,Grid_GenerationQueue!$AW$5:$AW$550,"&lt;&gt;"&amp;$Y$3,Grid_GenerationQueue!$AU$5:$AU$550,$AK$3)</f>
        <v>0</v>
      </c>
      <c r="AT75">
        <f>AH75+SUMIFS(Grid_GenerationQueue!AD$5:AD$550,Grid_GenerationQueue!$AJ$5:$AJ$550,$B75,Grid_GenerationQueue!$AK$5:$AK$550,$C75,Grid_GenerationQueue!$AW$5:$AW$550,"&lt;&gt;"&amp;$Y$3,Grid_GenerationQueue!$AU$5:$AU$550,$AK$3)+SUMIFS(Grid_GenerationQueue!AD$5:AD$550,Grid_GenerationQueue!$AM$5:$AM$550,$B75,Grid_GenerationQueue!$AN$5:$AN$550,$C75,Grid_GenerationQueue!$AW$5:$AW$550,"&lt;&gt;"&amp;$Y$3,Grid_GenerationQueue!$AU$5:$AU$550,$AK$3)</f>
        <v>0</v>
      </c>
      <c r="AV75">
        <v>0</v>
      </c>
      <c r="AW75">
        <v>0</v>
      </c>
      <c r="AX75">
        <v>0</v>
      </c>
      <c r="AY75">
        <v>0</v>
      </c>
      <c r="AZ75">
        <v>0</v>
      </c>
      <c r="BB75">
        <f t="shared" si="33"/>
        <v>537.39099999999996</v>
      </c>
      <c r="BC75">
        <f t="shared" si="34"/>
        <v>193.8</v>
      </c>
      <c r="BD75">
        <f t="shared" si="35"/>
        <v>193.8</v>
      </c>
      <c r="BE75">
        <f t="shared" si="36"/>
        <v>0</v>
      </c>
      <c r="BF75">
        <f t="shared" si="37"/>
        <v>0</v>
      </c>
      <c r="BG75">
        <f t="shared" si="38"/>
        <v>0</v>
      </c>
      <c r="BH75">
        <f t="shared" si="39"/>
        <v>261.88</v>
      </c>
      <c r="BI75">
        <f t="shared" si="40"/>
        <v>20</v>
      </c>
      <c r="BJ75">
        <f t="shared" si="41"/>
        <v>241.88</v>
      </c>
      <c r="BK75">
        <f t="shared" si="42"/>
        <v>0</v>
      </c>
      <c r="BL75">
        <f t="shared" si="43"/>
        <v>0</v>
      </c>
      <c r="BN75">
        <f t="shared" si="44"/>
        <v>107.4</v>
      </c>
      <c r="BO75">
        <f t="shared" si="45"/>
        <v>193.8</v>
      </c>
      <c r="BP75">
        <f t="shared" si="46"/>
        <v>193.8</v>
      </c>
      <c r="BQ75">
        <f t="shared" si="47"/>
        <v>0</v>
      </c>
      <c r="BR75">
        <f t="shared" si="48"/>
        <v>0</v>
      </c>
      <c r="BS75">
        <f t="shared" si="49"/>
        <v>0</v>
      </c>
      <c r="BT75">
        <f t="shared" si="50"/>
        <v>181.88</v>
      </c>
      <c r="BU75">
        <f t="shared" si="51"/>
        <v>20</v>
      </c>
      <c r="BV75">
        <f t="shared" si="52"/>
        <v>161.88</v>
      </c>
      <c r="BW75">
        <f t="shared" si="53"/>
        <v>0</v>
      </c>
      <c r="BX75">
        <f t="shared" si="54"/>
        <v>0</v>
      </c>
      <c r="BZ75">
        <f t="shared" si="55"/>
        <v>107.4</v>
      </c>
      <c r="CA75">
        <f t="shared" si="56"/>
        <v>193.8</v>
      </c>
      <c r="CB75">
        <f t="shared" si="57"/>
        <v>193.8</v>
      </c>
      <c r="CC75">
        <f t="shared" si="58"/>
        <v>0</v>
      </c>
      <c r="CD75">
        <f t="shared" si="59"/>
        <v>0</v>
      </c>
      <c r="CE75">
        <f t="shared" si="60"/>
        <v>0</v>
      </c>
      <c r="CF75">
        <f t="shared" si="61"/>
        <v>181.88</v>
      </c>
      <c r="CG75">
        <f t="shared" si="62"/>
        <v>20</v>
      </c>
      <c r="CH75">
        <f t="shared" si="63"/>
        <v>161.88</v>
      </c>
      <c r="CI75">
        <f t="shared" si="64"/>
        <v>0</v>
      </c>
      <c r="CJ75">
        <f t="shared" si="65"/>
        <v>0</v>
      </c>
    </row>
    <row r="76" spans="1:88" x14ac:dyDescent="0.35">
      <c r="A76" t="str">
        <f>Substation_Info!A76</f>
        <v>SCE Eastern Study Area</v>
      </c>
      <c r="B76" t="str">
        <f>Substation_Info!B76</f>
        <v>El Casco</v>
      </c>
      <c r="C76">
        <f>Substation_Info!C76</f>
        <v>230</v>
      </c>
      <c r="D76" t="str" cm="1">
        <f t="array" ref="D76">INDEX(Substation_Info!$AT$5:$BB$322,MATCH(1,($B76=Substation_Info!$B$5:$B$322)*($C76=Substation_Info!$C$5:$C$322),0),MATCH(D$4,Substation_Info!$AT$4:$BB$4,0))</f>
        <v>Riverside_Li_Battery</v>
      </c>
      <c r="E76" t="str" cm="1">
        <f t="array" ref="E76">INDEX(Substation_Info!$AT$5:$BB$322,MATCH(1,($B76=Substation_Info!$B$5:$B$322)*($C76=Substation_Info!$C$5:$C$322),0),MATCH(E$4,Substation_Info!$AT$4:$BB$4,0))</f>
        <v>Riverside_Solar</v>
      </c>
      <c r="F76" cm="1">
        <f t="array" ref="F76">INDEX(Substation_Info!$AT$5:$BB$322,MATCH(1,($B76=Substation_Info!$B$5:$B$322)*($C76=Substation_Info!$C$5:$C$322),0),MATCH(F$4,Substation_Info!$AT$4:$BB$4,0))</f>
        <v>0</v>
      </c>
      <c r="G76" cm="1">
        <f t="array" ref="G76">INDEX(Substation_Info!$AT$5:$BB$322,MATCH(1,($B76=Substation_Info!$B$5:$B$322)*($C76=Substation_Info!$C$5:$C$322),0),MATCH(G$4,Substation_Info!$AT$4:$BB$4,0))</f>
        <v>0</v>
      </c>
      <c r="H76" cm="1">
        <f t="array" ref="H76">INDEX(Substation_Info!$AT$5:$BB$322,MATCH(1,($B76=Substation_Info!$B$5:$B$322)*($C76=Substation_Info!$C$5:$C$322),0),MATCH(H$4,Substation_Info!$AT$4:$BB$4,0))</f>
        <v>0</v>
      </c>
      <c r="I76" cm="1">
        <f t="array" ref="I76">INDEX(Substation_Info!$AT$5:$BB$322,MATCH(1,($B76=Substation_Info!$B$5:$B$322)*($C76=Substation_Info!$C$5:$C$322),0),MATCH(I$4,Substation_Info!$AT$4:$BB$4,0))</f>
        <v>0</v>
      </c>
      <c r="J76" cm="1">
        <f t="array" ref="J76">INDEX(Substation_Info!$AT$5:$BB$322,MATCH(1,($B76=Substation_Info!$B$5:$B$322)*($C76=Substation_Info!$C$5:$C$322),0),MATCH(J$4,Substation_Info!$AT$4:$BB$4,0))</f>
        <v>0</v>
      </c>
      <c r="L76">
        <f>SUMIFS(Grid_GenerationQueue!T$5:T$550,Grid_GenerationQueue!$AJ$5:$AJ$550,$B76,Grid_GenerationQueue!$AK$5:$AK$550,$C76)+SUMIFS(Grid_GenerationQueue!T$5:T$550,Grid_GenerationQueue!$AM$5:$AM$550,$B76,Grid_GenerationQueue!$AN$5:$AN$550,$C76)</f>
        <v>250</v>
      </c>
      <c r="M76">
        <f>SUMIFS(Grid_GenerationQueue!U$5:U$550,Grid_GenerationQueue!$AJ$5:$AJ$550,$B76,Grid_GenerationQueue!$AK$5:$AK$550,$C76)+SUMIFS(Grid_GenerationQueue!U$5:U$550,Grid_GenerationQueue!$AM$5:$AM$550,$B76,Grid_GenerationQueue!$AN$5:$AN$550,$C76)</f>
        <v>0</v>
      </c>
      <c r="N76">
        <f>SUMIFS(Grid_GenerationQueue!V$5:V$550,Grid_GenerationQueue!$AJ$5:$AJ$550,$B76,Grid_GenerationQueue!$AK$5:$AK$550,$C76)+SUMIFS(Grid_GenerationQueue!V$5:V$550,Grid_GenerationQueue!$AM$5:$AM$550,$B76,Grid_GenerationQueue!$AN$5:$AN$550,$C76)</f>
        <v>0</v>
      </c>
      <c r="O76">
        <f>SUMIFS(Grid_GenerationQueue!W$5:W$550,Grid_GenerationQueue!$AJ$5:$AJ$550,$B76,Grid_GenerationQueue!$AK$5:$AK$550,$C76)+SUMIFS(Grid_GenerationQueue!W$5:W$550,Grid_GenerationQueue!$AM$5:$AM$550,$B76,Grid_GenerationQueue!$AN$5:$AN$550,$C76)</f>
        <v>0</v>
      </c>
      <c r="P76">
        <f>SUMIFS(Grid_GenerationQueue!X$5:X$550,Grid_GenerationQueue!$AJ$5:$AJ$550,$B76,Grid_GenerationQueue!$AK$5:$AK$550,$C76)+SUMIFS(Grid_GenerationQueue!X$5:X$550,Grid_GenerationQueue!$AM$5:$AM$550,$B76,Grid_GenerationQueue!$AN$5:$AN$550,$C76)</f>
        <v>0</v>
      </c>
      <c r="Q76">
        <f>SUMIFS(Grid_GenerationQueue!Y$5:Y$550,Grid_GenerationQueue!$AJ$5:$AJ$550,$B76,Grid_GenerationQueue!$AK$5:$AK$550,$C76)+SUMIFS(Grid_GenerationQueue!Y$5:Y$550,Grid_GenerationQueue!$AM$5:$AM$550,$B76,Grid_GenerationQueue!$AN$5:$AN$550,$C76)</f>
        <v>0</v>
      </c>
      <c r="R76">
        <f>SUMIFS(Grid_GenerationQueue!Z$5:Z$550,Grid_GenerationQueue!$AJ$5:$AJ$550,$B76,Grid_GenerationQueue!$AK$5:$AK$550,$C76)+SUMIFS(Grid_GenerationQueue!Z$5:Z$550,Grid_GenerationQueue!$AM$5:$AM$550,$B76,Grid_GenerationQueue!$AN$5:$AN$550,$C76)</f>
        <v>0</v>
      </c>
      <c r="S76">
        <f>SUMIFS(Grid_GenerationQueue!AA$5:AA$550,Grid_GenerationQueue!$AJ$5:$AJ$550,$B76,Grid_GenerationQueue!$AK$5:$AK$550,$C76)+SUMIFS(Grid_GenerationQueue!AA$5:AA$550,Grid_GenerationQueue!$AM$5:$AM$550,$B76,Grid_GenerationQueue!$AN$5:$AN$550,$C76)</f>
        <v>0</v>
      </c>
      <c r="T76">
        <f>SUMIFS(Grid_GenerationQueue!AB$5:AB$550,Grid_GenerationQueue!$AJ$5:$AJ$550,$B76,Grid_GenerationQueue!$AK$5:$AK$550,$C76)+SUMIFS(Grid_GenerationQueue!AB$5:AB$550,Grid_GenerationQueue!$AM$5:$AM$550,$B76,Grid_GenerationQueue!$AN$5:$AN$550,$C76)</f>
        <v>0</v>
      </c>
      <c r="U76">
        <f>SUMIFS(Grid_GenerationQueue!AC$5:AC$550,Grid_GenerationQueue!$AJ$5:$AJ$550,$B76,Grid_GenerationQueue!$AK$5:$AK$550,$C76)+SUMIFS(Grid_GenerationQueue!AC$5:AC$550,Grid_GenerationQueue!$AM$5:$AM$550,$B76,Grid_GenerationQueue!$AN$5:$AN$550,$C76)</f>
        <v>0</v>
      </c>
      <c r="V76">
        <f>SUMIFS(Grid_GenerationQueue!AD$5:AD$550,Grid_GenerationQueue!$AJ$5:$AJ$550,$B76,Grid_GenerationQueue!$AK$5:$AK$550,$C76)+SUMIFS(Grid_GenerationQueue!AD$5:AD$550,Grid_GenerationQueue!$AM$5:$AM$550,$B76,Grid_GenerationQueue!$AN$5:$AN$550,$C76)</f>
        <v>0</v>
      </c>
      <c r="X76">
        <f>SUMIFS(Grid_GenerationQueue!T$5:T$550,Grid_GenerationQueue!$AJ$5:$AJ$550,$B76,Grid_GenerationQueue!$AK$5:$AK$550,$C76,Grid_GenerationQueue!$AW$5:$AW$550,$Y$3)+SUMIFS(Grid_GenerationQueue!T$5:T$550,Grid_GenerationQueue!$AM$5:$AM$550,$B76,Grid_GenerationQueue!$AN$5:$AN$550,$C76,Grid_GenerationQueue!$AW$5:$AW$550,$Y$3)</f>
        <v>0</v>
      </c>
      <c r="Y76">
        <f>SUMIFS(Grid_GenerationQueue!U$5:U$550,Grid_GenerationQueue!$AJ$5:$AJ$550,$B76,Grid_GenerationQueue!$AK$5:$AK$550,$C76,Grid_GenerationQueue!$AW$5:$AW$550,$Y$3)+SUMIFS(Grid_GenerationQueue!U$5:U$550,Grid_GenerationQueue!$AM$5:$AM$550,$B76,Grid_GenerationQueue!$AN$5:$AN$550,$C76,Grid_GenerationQueue!$AW$5:$AW$550,$Y$3)</f>
        <v>0</v>
      </c>
      <c r="Z76">
        <f>SUMIFS(Grid_GenerationQueue!V$5:V$550,Grid_GenerationQueue!$AJ$5:$AJ$550,$B76,Grid_GenerationQueue!$AK$5:$AK$550,$C76,Grid_GenerationQueue!$AW$5:$AW$550,$Y$3)+SUMIFS(Grid_GenerationQueue!V$5:V$550,Grid_GenerationQueue!$AM$5:$AM$550,$B76,Grid_GenerationQueue!$AN$5:$AN$550,$C76,Grid_GenerationQueue!$AW$5:$AW$550,$Y$3)</f>
        <v>0</v>
      </c>
      <c r="AA76">
        <f>SUMIFS(Grid_GenerationQueue!W$5:W$550,Grid_GenerationQueue!$AJ$5:$AJ$550,$B76,Grid_GenerationQueue!$AK$5:$AK$550,$C76,Grid_GenerationQueue!$AW$5:$AW$550,$Y$3)+SUMIFS(Grid_GenerationQueue!W$5:W$550,Grid_GenerationQueue!$AM$5:$AM$550,$B76,Grid_GenerationQueue!$AN$5:$AN$550,$C76,Grid_GenerationQueue!$AW$5:$AW$550,$Y$3)</f>
        <v>0</v>
      </c>
      <c r="AB76">
        <f>SUMIFS(Grid_GenerationQueue!X$5:X$550,Grid_GenerationQueue!$AJ$5:$AJ$550,$B76,Grid_GenerationQueue!$AK$5:$AK$550,$C76,Grid_GenerationQueue!$AW$5:$AW$550,$Y$3)+SUMIFS(Grid_GenerationQueue!X$5:X$550,Grid_GenerationQueue!$AM$5:$AM$550,$B76,Grid_GenerationQueue!$AN$5:$AN$550,$C76,Grid_GenerationQueue!$AW$5:$AW$550,$Y$3)</f>
        <v>0</v>
      </c>
      <c r="AC76">
        <f>SUMIFS(Grid_GenerationQueue!Y$5:Y$550,Grid_GenerationQueue!$AJ$5:$AJ$550,$B76,Grid_GenerationQueue!$AK$5:$AK$550,$C76,Grid_GenerationQueue!$AW$5:$AW$550,$Y$3)+SUMIFS(Grid_GenerationQueue!Y$5:Y$550,Grid_GenerationQueue!$AM$5:$AM$550,$B76,Grid_GenerationQueue!$AN$5:$AN$550,$C76,Grid_GenerationQueue!$AW$5:$AW$550,$Y$3)</f>
        <v>0</v>
      </c>
      <c r="AD76">
        <f>SUMIFS(Grid_GenerationQueue!Z$5:Z$550,Grid_GenerationQueue!$AJ$5:$AJ$550,$B76,Grid_GenerationQueue!$AK$5:$AK$550,$C76,Grid_GenerationQueue!$AW$5:$AW$550,$Y$3)+SUMIFS(Grid_GenerationQueue!Z$5:Z$550,Grid_GenerationQueue!$AM$5:$AM$550,$B76,Grid_GenerationQueue!$AN$5:$AN$550,$C76,Grid_GenerationQueue!$AW$5:$AW$550,$Y$3)</f>
        <v>0</v>
      </c>
      <c r="AE76">
        <f>SUMIFS(Grid_GenerationQueue!AA$5:AA$550,Grid_GenerationQueue!$AJ$5:$AJ$550,$B76,Grid_GenerationQueue!$AK$5:$AK$550,$C76,Grid_GenerationQueue!$AW$5:$AW$550,$Y$3)+SUMIFS(Grid_GenerationQueue!AA$5:AA$550,Grid_GenerationQueue!$AM$5:$AM$550,$B76,Grid_GenerationQueue!$AN$5:$AN$550,$C76,Grid_GenerationQueue!$AW$5:$AW$550,$Y$3)</f>
        <v>0</v>
      </c>
      <c r="AF76">
        <f>SUMIFS(Grid_GenerationQueue!AB$5:AB$550,Grid_GenerationQueue!$AJ$5:$AJ$550,$B76,Grid_GenerationQueue!$AK$5:$AK$550,$C76,Grid_GenerationQueue!$AW$5:$AW$550,$Y$3)+SUMIFS(Grid_GenerationQueue!AB$5:AB$550,Grid_GenerationQueue!$AM$5:$AM$550,$B76,Grid_GenerationQueue!$AN$5:$AN$550,$C76,Grid_GenerationQueue!$AW$5:$AW$550,$Y$3)</f>
        <v>0</v>
      </c>
      <c r="AG76">
        <f>SUMIFS(Grid_GenerationQueue!AC$5:AC$550,Grid_GenerationQueue!$AJ$5:$AJ$550,$B76,Grid_GenerationQueue!$AK$5:$AK$550,$C76,Grid_GenerationQueue!$AW$5:$AW$550,$Y$3)+SUMIFS(Grid_GenerationQueue!AC$5:AC$550,Grid_GenerationQueue!$AM$5:$AM$550,$B76,Grid_GenerationQueue!$AN$5:$AN$550,$C76,Grid_GenerationQueue!$AW$5:$AW$550,$Y$3)</f>
        <v>0</v>
      </c>
      <c r="AH76">
        <f>SUMIFS(Grid_GenerationQueue!AD$5:AD$550,Grid_GenerationQueue!$AJ$5:$AJ$550,$B76,Grid_GenerationQueue!$AK$5:$AK$550,$C76,Grid_GenerationQueue!$AW$5:$AW$550,$Y$3)+SUMIFS(Grid_GenerationQueue!AD$5:AD$550,Grid_GenerationQueue!$AM$5:$AM$550,$B76,Grid_GenerationQueue!$AN$5:$AN$550,$C76,Grid_GenerationQueue!$AW$5:$AW$550,$Y$3)</f>
        <v>0</v>
      </c>
      <c r="AJ76">
        <f>X76+SUMIFS(Grid_GenerationQueue!T$5:T$550,Grid_GenerationQueue!$AJ$5:$AJ$550,$B76,Grid_GenerationQueue!$AK$5:$AK$550,$C76,Grid_GenerationQueue!$AW$5:$AW$550,"&lt;&gt;"&amp;$Y$3,Grid_GenerationQueue!$AU$5:$AU$550,$AK$3)+SUMIFS(Grid_GenerationQueue!T$5:T$550,Grid_GenerationQueue!$AM$5:$AM$550,$B76,Grid_GenerationQueue!$AN$5:$AN$550,$C76,Grid_GenerationQueue!$AW$5:$AW$550,"&lt;&gt;"&amp;$Y$3,Grid_GenerationQueue!$AU$5:$AU$550,$AK$3)</f>
        <v>0</v>
      </c>
      <c r="AK76">
        <f>Y76+SUMIFS(Grid_GenerationQueue!U$5:U$550,Grid_GenerationQueue!$AJ$5:$AJ$550,$B76,Grid_GenerationQueue!$AK$5:$AK$550,$C76,Grid_GenerationQueue!$AW$5:$AW$550,"&lt;&gt;"&amp;$Y$3,Grid_GenerationQueue!$AU$5:$AU$550,$AK$3)+SUMIFS(Grid_GenerationQueue!U$5:U$550,Grid_GenerationQueue!$AM$5:$AM$550,$B76,Grid_GenerationQueue!$AN$5:$AN$550,$C76,Grid_GenerationQueue!$AW$5:$AW$550,"&lt;&gt;"&amp;$Y$3,Grid_GenerationQueue!$AU$5:$AU$550,$AK$3)</f>
        <v>0</v>
      </c>
      <c r="AL76">
        <f>Z76+SUMIFS(Grid_GenerationQueue!V$5:V$550,Grid_GenerationQueue!$AJ$5:$AJ$550,$B76,Grid_GenerationQueue!$AK$5:$AK$550,$C76,Grid_GenerationQueue!$AW$5:$AW$550,"&lt;&gt;"&amp;$Y$3,Grid_GenerationQueue!$AU$5:$AU$550,$AK$3)+SUMIFS(Grid_GenerationQueue!V$5:V$550,Grid_GenerationQueue!$AM$5:$AM$550,$B76,Grid_GenerationQueue!$AN$5:$AN$550,$C76,Grid_GenerationQueue!$AW$5:$AW$550,"&lt;&gt;"&amp;$Y$3,Grid_GenerationQueue!$AU$5:$AU$550,$AK$3)</f>
        <v>0</v>
      </c>
      <c r="AM76">
        <f>AA76+SUMIFS(Grid_GenerationQueue!W$5:W$550,Grid_GenerationQueue!$AJ$5:$AJ$550,$B76,Grid_GenerationQueue!$AK$5:$AK$550,$C76,Grid_GenerationQueue!$AW$5:$AW$550,"&lt;&gt;"&amp;$Y$3,Grid_GenerationQueue!$AU$5:$AU$550,$AK$3)+SUMIFS(Grid_GenerationQueue!W$5:W$550,Grid_GenerationQueue!$AM$5:$AM$550,$B76,Grid_GenerationQueue!$AN$5:$AN$550,$C76,Grid_GenerationQueue!$AW$5:$AW$550,"&lt;&gt;"&amp;$Y$3,Grid_GenerationQueue!$AU$5:$AU$550,$AK$3)</f>
        <v>0</v>
      </c>
      <c r="AN76">
        <f>AB76+SUMIFS(Grid_GenerationQueue!X$5:X$550,Grid_GenerationQueue!$AJ$5:$AJ$550,$B76,Grid_GenerationQueue!$AK$5:$AK$550,$C76,Grid_GenerationQueue!$AW$5:$AW$550,"&lt;&gt;"&amp;$Y$3,Grid_GenerationQueue!$AU$5:$AU$550,$AK$3)+SUMIFS(Grid_GenerationQueue!X$5:X$550,Grid_GenerationQueue!$AM$5:$AM$550,$B76,Grid_GenerationQueue!$AN$5:$AN$550,$C76,Grid_GenerationQueue!$AW$5:$AW$550,"&lt;&gt;"&amp;$Y$3,Grid_GenerationQueue!$AU$5:$AU$550,$AK$3)</f>
        <v>0</v>
      </c>
      <c r="AO76">
        <f>AC76+SUMIFS(Grid_GenerationQueue!Y$5:Y$550,Grid_GenerationQueue!$AJ$5:$AJ$550,$B76,Grid_GenerationQueue!$AK$5:$AK$550,$C76,Grid_GenerationQueue!$AW$5:$AW$550,"&lt;&gt;"&amp;$Y$3,Grid_GenerationQueue!$AU$5:$AU$550,$AK$3)+SUMIFS(Grid_GenerationQueue!Y$5:Y$550,Grid_GenerationQueue!$AM$5:$AM$550,$B76,Grid_GenerationQueue!$AN$5:$AN$550,$C76,Grid_GenerationQueue!$AW$5:$AW$550,"&lt;&gt;"&amp;$Y$3,Grid_GenerationQueue!$AU$5:$AU$550,$AK$3)</f>
        <v>0</v>
      </c>
      <c r="AP76">
        <f>AD76+SUMIFS(Grid_GenerationQueue!Z$5:Z$550,Grid_GenerationQueue!$AJ$5:$AJ$550,$B76,Grid_GenerationQueue!$AK$5:$AK$550,$C76,Grid_GenerationQueue!$AW$5:$AW$550,"&lt;&gt;"&amp;$Y$3,Grid_GenerationQueue!$AU$5:$AU$550,$AK$3)+SUMIFS(Grid_GenerationQueue!Z$5:Z$550,Grid_GenerationQueue!$AM$5:$AM$550,$B76,Grid_GenerationQueue!$AN$5:$AN$550,$C76,Grid_GenerationQueue!$AW$5:$AW$550,"&lt;&gt;"&amp;$Y$3,Grid_GenerationQueue!$AU$5:$AU$550,$AK$3)</f>
        <v>0</v>
      </c>
      <c r="AQ76">
        <f>AE76+SUMIFS(Grid_GenerationQueue!AA$5:AA$550,Grid_GenerationQueue!$AJ$5:$AJ$550,$B76,Grid_GenerationQueue!$AK$5:$AK$550,$C76,Grid_GenerationQueue!$AW$5:$AW$550,"&lt;&gt;"&amp;$Y$3,Grid_GenerationQueue!$AU$5:$AU$550,$AK$3)+SUMIFS(Grid_GenerationQueue!AA$5:AA$550,Grid_GenerationQueue!$AM$5:$AM$550,$B76,Grid_GenerationQueue!$AN$5:$AN$550,$C76,Grid_GenerationQueue!$AW$5:$AW$550,"&lt;&gt;"&amp;$Y$3,Grid_GenerationQueue!$AU$5:$AU$550,$AK$3)</f>
        <v>0</v>
      </c>
      <c r="AR76">
        <f>AF76+SUMIFS(Grid_GenerationQueue!AB$5:AB$550,Grid_GenerationQueue!$AJ$5:$AJ$550,$B76,Grid_GenerationQueue!$AK$5:$AK$550,$C76,Grid_GenerationQueue!$AW$5:$AW$550,"&lt;&gt;"&amp;$Y$3,Grid_GenerationQueue!$AU$5:$AU$550,$AK$3)+SUMIFS(Grid_GenerationQueue!AB$5:AB$550,Grid_GenerationQueue!$AM$5:$AM$550,$B76,Grid_GenerationQueue!$AN$5:$AN$550,$C76,Grid_GenerationQueue!$AW$5:$AW$550,"&lt;&gt;"&amp;$Y$3,Grid_GenerationQueue!$AU$5:$AU$550,$AK$3)</f>
        <v>0</v>
      </c>
      <c r="AS76">
        <f>AG76+SUMIFS(Grid_GenerationQueue!AC$5:AC$550,Grid_GenerationQueue!$AJ$5:$AJ$550,$B76,Grid_GenerationQueue!$AK$5:$AK$550,$C76,Grid_GenerationQueue!$AW$5:$AW$550,"&lt;&gt;"&amp;$Y$3,Grid_GenerationQueue!$AU$5:$AU$550,$AK$3)+SUMIFS(Grid_GenerationQueue!AC$5:AC$550,Grid_GenerationQueue!$AM$5:$AM$550,$B76,Grid_GenerationQueue!$AN$5:$AN$550,$C76,Grid_GenerationQueue!$AW$5:$AW$550,"&lt;&gt;"&amp;$Y$3,Grid_GenerationQueue!$AU$5:$AU$550,$AK$3)</f>
        <v>0</v>
      </c>
      <c r="AT76">
        <f>AH76+SUMIFS(Grid_GenerationQueue!AD$5:AD$550,Grid_GenerationQueue!$AJ$5:$AJ$550,$B76,Grid_GenerationQueue!$AK$5:$AK$550,$C76,Grid_GenerationQueue!$AW$5:$AW$550,"&lt;&gt;"&amp;$Y$3,Grid_GenerationQueue!$AU$5:$AU$550,$AK$3)+SUMIFS(Grid_GenerationQueue!AD$5:AD$550,Grid_GenerationQueue!$AM$5:$AM$550,$B76,Grid_GenerationQueue!$AN$5:$AN$550,$C76,Grid_GenerationQueue!$AW$5:$AW$550,"&lt;&gt;"&amp;$Y$3,Grid_GenerationQueue!$AU$5:$AU$550,$AK$3)</f>
        <v>0</v>
      </c>
      <c r="AV76">
        <v>0</v>
      </c>
      <c r="AW76">
        <v>0</v>
      </c>
      <c r="AX76">
        <v>0</v>
      </c>
      <c r="AY76">
        <v>0</v>
      </c>
      <c r="AZ76">
        <v>0</v>
      </c>
      <c r="BB76">
        <f t="shared" si="33"/>
        <v>250</v>
      </c>
      <c r="BC76">
        <f t="shared" si="34"/>
        <v>0</v>
      </c>
      <c r="BD76">
        <f t="shared" si="35"/>
        <v>0</v>
      </c>
      <c r="BE76">
        <f t="shared" si="36"/>
        <v>0</v>
      </c>
      <c r="BF76">
        <f t="shared" si="37"/>
        <v>0</v>
      </c>
      <c r="BG76">
        <f t="shared" si="38"/>
        <v>0</v>
      </c>
      <c r="BH76">
        <f t="shared" si="39"/>
        <v>0</v>
      </c>
      <c r="BI76">
        <f t="shared" si="40"/>
        <v>0</v>
      </c>
      <c r="BJ76">
        <f t="shared" si="41"/>
        <v>0</v>
      </c>
      <c r="BK76">
        <f t="shared" si="42"/>
        <v>0</v>
      </c>
      <c r="BL76">
        <f t="shared" si="43"/>
        <v>0</v>
      </c>
      <c r="BN76">
        <f t="shared" si="44"/>
        <v>0</v>
      </c>
      <c r="BO76">
        <f t="shared" si="45"/>
        <v>0</v>
      </c>
      <c r="BP76">
        <f t="shared" si="46"/>
        <v>0</v>
      </c>
      <c r="BQ76">
        <f t="shared" si="47"/>
        <v>0</v>
      </c>
      <c r="BR76">
        <f t="shared" si="48"/>
        <v>0</v>
      </c>
      <c r="BS76">
        <f t="shared" si="49"/>
        <v>0</v>
      </c>
      <c r="BT76">
        <f t="shared" si="50"/>
        <v>0</v>
      </c>
      <c r="BU76">
        <f t="shared" si="51"/>
        <v>0</v>
      </c>
      <c r="BV76">
        <f t="shared" si="52"/>
        <v>0</v>
      </c>
      <c r="BW76">
        <f t="shared" si="53"/>
        <v>0</v>
      </c>
      <c r="BX76">
        <f t="shared" si="54"/>
        <v>0</v>
      </c>
      <c r="BZ76">
        <f t="shared" si="55"/>
        <v>0</v>
      </c>
      <c r="CA76">
        <f t="shared" si="56"/>
        <v>0</v>
      </c>
      <c r="CB76">
        <f t="shared" si="57"/>
        <v>0</v>
      </c>
      <c r="CC76">
        <f t="shared" si="58"/>
        <v>0</v>
      </c>
      <c r="CD76">
        <f t="shared" si="59"/>
        <v>0</v>
      </c>
      <c r="CE76">
        <f t="shared" si="60"/>
        <v>0</v>
      </c>
      <c r="CF76">
        <f t="shared" si="61"/>
        <v>0</v>
      </c>
      <c r="CG76">
        <f t="shared" si="62"/>
        <v>0</v>
      </c>
      <c r="CH76">
        <f t="shared" si="63"/>
        <v>0</v>
      </c>
      <c r="CI76">
        <f t="shared" si="64"/>
        <v>0</v>
      </c>
      <c r="CJ76">
        <f t="shared" si="65"/>
        <v>0</v>
      </c>
    </row>
    <row r="77" spans="1:88" x14ac:dyDescent="0.35">
      <c r="A77" t="str">
        <f>Substation_Info!A77</f>
        <v xml:space="preserve">SCE Metro Study Area </v>
      </c>
      <c r="B77" t="str">
        <f>Substation_Info!B77</f>
        <v>El Nido</v>
      </c>
      <c r="C77">
        <f>Substation_Info!C77</f>
        <v>230</v>
      </c>
      <c r="D77" t="str" cm="1">
        <f t="array" ref="D77">INDEX(Substation_Info!$AT$5:$BB$322,MATCH(1,($B77=Substation_Info!$B$5:$B$322)*($C77=Substation_Info!$C$5:$C$322),0),MATCH(D$4,Substation_Info!$AT$4:$BB$4,0))</f>
        <v>Greater_LA_Li_Battery</v>
      </c>
      <c r="E77" t="str" cm="1">
        <f t="array" ref="E77">INDEX(Substation_Info!$AT$5:$BB$322,MATCH(1,($B77=Substation_Info!$B$5:$B$322)*($C77=Substation_Info!$C$5:$C$322),0),MATCH(E$4,Substation_Info!$AT$4:$BB$4,0))</f>
        <v>Greater_LA_Solar</v>
      </c>
      <c r="F77" cm="1">
        <f t="array" ref="F77">INDEX(Substation_Info!$AT$5:$BB$322,MATCH(1,($B77=Substation_Info!$B$5:$B$322)*($C77=Substation_Info!$C$5:$C$322),0),MATCH(F$4,Substation_Info!$AT$4:$BB$4,0))</f>
        <v>0</v>
      </c>
      <c r="G77" cm="1">
        <f t="array" ref="G77">INDEX(Substation_Info!$AT$5:$BB$322,MATCH(1,($B77=Substation_Info!$B$5:$B$322)*($C77=Substation_Info!$C$5:$C$322),0),MATCH(G$4,Substation_Info!$AT$4:$BB$4,0))</f>
        <v>0</v>
      </c>
      <c r="H77" cm="1">
        <f t="array" ref="H77">INDEX(Substation_Info!$AT$5:$BB$322,MATCH(1,($B77=Substation_Info!$B$5:$B$322)*($C77=Substation_Info!$C$5:$C$322),0),MATCH(H$4,Substation_Info!$AT$4:$BB$4,0))</f>
        <v>0</v>
      </c>
      <c r="I77" cm="1">
        <f t="array" ref="I77">INDEX(Substation_Info!$AT$5:$BB$322,MATCH(1,($B77=Substation_Info!$B$5:$B$322)*($C77=Substation_Info!$C$5:$C$322),0),MATCH(I$4,Substation_Info!$AT$4:$BB$4,0))</f>
        <v>0</v>
      </c>
      <c r="J77" cm="1">
        <f t="array" ref="J77">INDEX(Substation_Info!$AT$5:$BB$322,MATCH(1,($B77=Substation_Info!$B$5:$B$322)*($C77=Substation_Info!$C$5:$C$322),0),MATCH(J$4,Substation_Info!$AT$4:$BB$4,0))</f>
        <v>0</v>
      </c>
      <c r="L77">
        <f>SUMIFS(Grid_GenerationQueue!T$5:T$550,Grid_GenerationQueue!$AJ$5:$AJ$550,$B77,Grid_GenerationQueue!$AK$5:$AK$550,$C77)+SUMIFS(Grid_GenerationQueue!T$5:T$550,Grid_GenerationQueue!$AM$5:$AM$550,$B77,Grid_GenerationQueue!$AN$5:$AN$550,$C77)</f>
        <v>550</v>
      </c>
      <c r="M77">
        <f>SUMIFS(Grid_GenerationQueue!U$5:U$550,Grid_GenerationQueue!$AJ$5:$AJ$550,$B77,Grid_GenerationQueue!$AK$5:$AK$550,$C77)+SUMIFS(Grid_GenerationQueue!U$5:U$550,Grid_GenerationQueue!$AM$5:$AM$550,$B77,Grid_GenerationQueue!$AN$5:$AN$550,$C77)</f>
        <v>0</v>
      </c>
      <c r="N77">
        <f>SUMIFS(Grid_GenerationQueue!V$5:V$550,Grid_GenerationQueue!$AJ$5:$AJ$550,$B77,Grid_GenerationQueue!$AK$5:$AK$550,$C77)+SUMIFS(Grid_GenerationQueue!V$5:V$550,Grid_GenerationQueue!$AM$5:$AM$550,$B77,Grid_GenerationQueue!$AN$5:$AN$550,$C77)</f>
        <v>0</v>
      </c>
      <c r="O77">
        <f>SUMIFS(Grid_GenerationQueue!W$5:W$550,Grid_GenerationQueue!$AJ$5:$AJ$550,$B77,Grid_GenerationQueue!$AK$5:$AK$550,$C77)+SUMIFS(Grid_GenerationQueue!W$5:W$550,Grid_GenerationQueue!$AM$5:$AM$550,$B77,Grid_GenerationQueue!$AN$5:$AN$550,$C77)</f>
        <v>0</v>
      </c>
      <c r="P77">
        <f>SUMIFS(Grid_GenerationQueue!X$5:X$550,Grid_GenerationQueue!$AJ$5:$AJ$550,$B77,Grid_GenerationQueue!$AK$5:$AK$550,$C77)+SUMIFS(Grid_GenerationQueue!X$5:X$550,Grid_GenerationQueue!$AM$5:$AM$550,$B77,Grid_GenerationQueue!$AN$5:$AN$550,$C77)</f>
        <v>0</v>
      </c>
      <c r="Q77">
        <f>SUMIFS(Grid_GenerationQueue!Y$5:Y$550,Grid_GenerationQueue!$AJ$5:$AJ$550,$B77,Grid_GenerationQueue!$AK$5:$AK$550,$C77)+SUMIFS(Grid_GenerationQueue!Y$5:Y$550,Grid_GenerationQueue!$AM$5:$AM$550,$B77,Grid_GenerationQueue!$AN$5:$AN$550,$C77)</f>
        <v>0</v>
      </c>
      <c r="R77">
        <f>SUMIFS(Grid_GenerationQueue!Z$5:Z$550,Grid_GenerationQueue!$AJ$5:$AJ$550,$B77,Grid_GenerationQueue!$AK$5:$AK$550,$C77)+SUMIFS(Grid_GenerationQueue!Z$5:Z$550,Grid_GenerationQueue!$AM$5:$AM$550,$B77,Grid_GenerationQueue!$AN$5:$AN$550,$C77)</f>
        <v>0</v>
      </c>
      <c r="S77">
        <f>SUMIFS(Grid_GenerationQueue!AA$5:AA$550,Grid_GenerationQueue!$AJ$5:$AJ$550,$B77,Grid_GenerationQueue!$AK$5:$AK$550,$C77)+SUMIFS(Grid_GenerationQueue!AA$5:AA$550,Grid_GenerationQueue!$AM$5:$AM$550,$B77,Grid_GenerationQueue!$AN$5:$AN$550,$C77)</f>
        <v>0</v>
      </c>
      <c r="T77">
        <f>SUMIFS(Grid_GenerationQueue!AB$5:AB$550,Grid_GenerationQueue!$AJ$5:$AJ$550,$B77,Grid_GenerationQueue!$AK$5:$AK$550,$C77)+SUMIFS(Grid_GenerationQueue!AB$5:AB$550,Grid_GenerationQueue!$AM$5:$AM$550,$B77,Grid_GenerationQueue!$AN$5:$AN$550,$C77)</f>
        <v>0</v>
      </c>
      <c r="U77">
        <f>SUMIFS(Grid_GenerationQueue!AC$5:AC$550,Grid_GenerationQueue!$AJ$5:$AJ$550,$B77,Grid_GenerationQueue!$AK$5:$AK$550,$C77)+SUMIFS(Grid_GenerationQueue!AC$5:AC$550,Grid_GenerationQueue!$AM$5:$AM$550,$B77,Grid_GenerationQueue!$AN$5:$AN$550,$C77)</f>
        <v>0</v>
      </c>
      <c r="V77">
        <f>SUMIFS(Grid_GenerationQueue!AD$5:AD$550,Grid_GenerationQueue!$AJ$5:$AJ$550,$B77,Grid_GenerationQueue!$AK$5:$AK$550,$C77)+SUMIFS(Grid_GenerationQueue!AD$5:AD$550,Grid_GenerationQueue!$AM$5:$AM$550,$B77,Grid_GenerationQueue!$AN$5:$AN$550,$C77)</f>
        <v>0</v>
      </c>
      <c r="X77">
        <f>SUMIFS(Grid_GenerationQueue!T$5:T$550,Grid_GenerationQueue!$AJ$5:$AJ$550,$B77,Grid_GenerationQueue!$AK$5:$AK$550,$C77,Grid_GenerationQueue!$AW$5:$AW$550,$Y$3)+SUMIFS(Grid_GenerationQueue!T$5:T$550,Grid_GenerationQueue!$AM$5:$AM$550,$B77,Grid_GenerationQueue!$AN$5:$AN$550,$C77,Grid_GenerationQueue!$AW$5:$AW$550,$Y$3)</f>
        <v>0</v>
      </c>
      <c r="Y77">
        <f>SUMIFS(Grid_GenerationQueue!U$5:U$550,Grid_GenerationQueue!$AJ$5:$AJ$550,$B77,Grid_GenerationQueue!$AK$5:$AK$550,$C77,Grid_GenerationQueue!$AW$5:$AW$550,$Y$3)+SUMIFS(Grid_GenerationQueue!U$5:U$550,Grid_GenerationQueue!$AM$5:$AM$550,$B77,Grid_GenerationQueue!$AN$5:$AN$550,$C77,Grid_GenerationQueue!$AW$5:$AW$550,$Y$3)</f>
        <v>0</v>
      </c>
      <c r="Z77">
        <f>SUMIFS(Grid_GenerationQueue!V$5:V$550,Grid_GenerationQueue!$AJ$5:$AJ$550,$B77,Grid_GenerationQueue!$AK$5:$AK$550,$C77,Grid_GenerationQueue!$AW$5:$AW$550,$Y$3)+SUMIFS(Grid_GenerationQueue!V$5:V$550,Grid_GenerationQueue!$AM$5:$AM$550,$B77,Grid_GenerationQueue!$AN$5:$AN$550,$C77,Grid_GenerationQueue!$AW$5:$AW$550,$Y$3)</f>
        <v>0</v>
      </c>
      <c r="AA77">
        <f>SUMIFS(Grid_GenerationQueue!W$5:W$550,Grid_GenerationQueue!$AJ$5:$AJ$550,$B77,Grid_GenerationQueue!$AK$5:$AK$550,$C77,Grid_GenerationQueue!$AW$5:$AW$550,$Y$3)+SUMIFS(Grid_GenerationQueue!W$5:W$550,Grid_GenerationQueue!$AM$5:$AM$550,$B77,Grid_GenerationQueue!$AN$5:$AN$550,$C77,Grid_GenerationQueue!$AW$5:$AW$550,$Y$3)</f>
        <v>0</v>
      </c>
      <c r="AB77">
        <f>SUMIFS(Grid_GenerationQueue!X$5:X$550,Grid_GenerationQueue!$AJ$5:$AJ$550,$B77,Grid_GenerationQueue!$AK$5:$AK$550,$C77,Grid_GenerationQueue!$AW$5:$AW$550,$Y$3)+SUMIFS(Grid_GenerationQueue!X$5:X$550,Grid_GenerationQueue!$AM$5:$AM$550,$B77,Grid_GenerationQueue!$AN$5:$AN$550,$C77,Grid_GenerationQueue!$AW$5:$AW$550,$Y$3)</f>
        <v>0</v>
      </c>
      <c r="AC77">
        <f>SUMIFS(Grid_GenerationQueue!Y$5:Y$550,Grid_GenerationQueue!$AJ$5:$AJ$550,$B77,Grid_GenerationQueue!$AK$5:$AK$550,$C77,Grid_GenerationQueue!$AW$5:$AW$550,$Y$3)+SUMIFS(Grid_GenerationQueue!Y$5:Y$550,Grid_GenerationQueue!$AM$5:$AM$550,$B77,Grid_GenerationQueue!$AN$5:$AN$550,$C77,Grid_GenerationQueue!$AW$5:$AW$550,$Y$3)</f>
        <v>0</v>
      </c>
      <c r="AD77">
        <f>SUMIFS(Grid_GenerationQueue!Z$5:Z$550,Grid_GenerationQueue!$AJ$5:$AJ$550,$B77,Grid_GenerationQueue!$AK$5:$AK$550,$C77,Grid_GenerationQueue!$AW$5:$AW$550,$Y$3)+SUMIFS(Grid_GenerationQueue!Z$5:Z$550,Grid_GenerationQueue!$AM$5:$AM$550,$B77,Grid_GenerationQueue!$AN$5:$AN$550,$C77,Grid_GenerationQueue!$AW$5:$AW$550,$Y$3)</f>
        <v>0</v>
      </c>
      <c r="AE77">
        <f>SUMIFS(Grid_GenerationQueue!AA$5:AA$550,Grid_GenerationQueue!$AJ$5:$AJ$550,$B77,Grid_GenerationQueue!$AK$5:$AK$550,$C77,Grid_GenerationQueue!$AW$5:$AW$550,$Y$3)+SUMIFS(Grid_GenerationQueue!AA$5:AA$550,Grid_GenerationQueue!$AM$5:$AM$550,$B77,Grid_GenerationQueue!$AN$5:$AN$550,$C77,Grid_GenerationQueue!$AW$5:$AW$550,$Y$3)</f>
        <v>0</v>
      </c>
      <c r="AF77">
        <f>SUMIFS(Grid_GenerationQueue!AB$5:AB$550,Grid_GenerationQueue!$AJ$5:$AJ$550,$B77,Grid_GenerationQueue!$AK$5:$AK$550,$C77,Grid_GenerationQueue!$AW$5:$AW$550,$Y$3)+SUMIFS(Grid_GenerationQueue!AB$5:AB$550,Grid_GenerationQueue!$AM$5:$AM$550,$B77,Grid_GenerationQueue!$AN$5:$AN$550,$C77,Grid_GenerationQueue!$AW$5:$AW$550,$Y$3)</f>
        <v>0</v>
      </c>
      <c r="AG77">
        <f>SUMIFS(Grid_GenerationQueue!AC$5:AC$550,Grid_GenerationQueue!$AJ$5:$AJ$550,$B77,Grid_GenerationQueue!$AK$5:$AK$550,$C77,Grid_GenerationQueue!$AW$5:$AW$550,$Y$3)+SUMIFS(Grid_GenerationQueue!AC$5:AC$550,Grid_GenerationQueue!$AM$5:$AM$550,$B77,Grid_GenerationQueue!$AN$5:$AN$550,$C77,Grid_GenerationQueue!$AW$5:$AW$550,$Y$3)</f>
        <v>0</v>
      </c>
      <c r="AH77">
        <f>SUMIFS(Grid_GenerationQueue!AD$5:AD$550,Grid_GenerationQueue!$AJ$5:$AJ$550,$B77,Grid_GenerationQueue!$AK$5:$AK$550,$C77,Grid_GenerationQueue!$AW$5:$AW$550,$Y$3)+SUMIFS(Grid_GenerationQueue!AD$5:AD$550,Grid_GenerationQueue!$AM$5:$AM$550,$B77,Grid_GenerationQueue!$AN$5:$AN$550,$C77,Grid_GenerationQueue!$AW$5:$AW$550,$Y$3)</f>
        <v>0</v>
      </c>
      <c r="AJ77">
        <f>X77+SUMIFS(Grid_GenerationQueue!T$5:T$550,Grid_GenerationQueue!$AJ$5:$AJ$550,$B77,Grid_GenerationQueue!$AK$5:$AK$550,$C77,Grid_GenerationQueue!$AW$5:$AW$550,"&lt;&gt;"&amp;$Y$3,Grid_GenerationQueue!$AU$5:$AU$550,$AK$3)+SUMIFS(Grid_GenerationQueue!T$5:T$550,Grid_GenerationQueue!$AM$5:$AM$550,$B77,Grid_GenerationQueue!$AN$5:$AN$550,$C77,Grid_GenerationQueue!$AW$5:$AW$550,"&lt;&gt;"&amp;$Y$3,Grid_GenerationQueue!$AU$5:$AU$550,$AK$3)</f>
        <v>0</v>
      </c>
      <c r="AK77">
        <f>Y77+SUMIFS(Grid_GenerationQueue!U$5:U$550,Grid_GenerationQueue!$AJ$5:$AJ$550,$B77,Grid_GenerationQueue!$AK$5:$AK$550,$C77,Grid_GenerationQueue!$AW$5:$AW$550,"&lt;&gt;"&amp;$Y$3,Grid_GenerationQueue!$AU$5:$AU$550,$AK$3)+SUMIFS(Grid_GenerationQueue!U$5:U$550,Grid_GenerationQueue!$AM$5:$AM$550,$B77,Grid_GenerationQueue!$AN$5:$AN$550,$C77,Grid_GenerationQueue!$AW$5:$AW$550,"&lt;&gt;"&amp;$Y$3,Grid_GenerationQueue!$AU$5:$AU$550,$AK$3)</f>
        <v>0</v>
      </c>
      <c r="AL77">
        <f>Z77+SUMIFS(Grid_GenerationQueue!V$5:V$550,Grid_GenerationQueue!$AJ$5:$AJ$550,$B77,Grid_GenerationQueue!$AK$5:$AK$550,$C77,Grid_GenerationQueue!$AW$5:$AW$550,"&lt;&gt;"&amp;$Y$3,Grid_GenerationQueue!$AU$5:$AU$550,$AK$3)+SUMIFS(Grid_GenerationQueue!V$5:V$550,Grid_GenerationQueue!$AM$5:$AM$550,$B77,Grid_GenerationQueue!$AN$5:$AN$550,$C77,Grid_GenerationQueue!$AW$5:$AW$550,"&lt;&gt;"&amp;$Y$3,Grid_GenerationQueue!$AU$5:$AU$550,$AK$3)</f>
        <v>0</v>
      </c>
      <c r="AM77">
        <f>AA77+SUMIFS(Grid_GenerationQueue!W$5:W$550,Grid_GenerationQueue!$AJ$5:$AJ$550,$B77,Grid_GenerationQueue!$AK$5:$AK$550,$C77,Grid_GenerationQueue!$AW$5:$AW$550,"&lt;&gt;"&amp;$Y$3,Grid_GenerationQueue!$AU$5:$AU$550,$AK$3)+SUMIFS(Grid_GenerationQueue!W$5:W$550,Grid_GenerationQueue!$AM$5:$AM$550,$B77,Grid_GenerationQueue!$AN$5:$AN$550,$C77,Grid_GenerationQueue!$AW$5:$AW$550,"&lt;&gt;"&amp;$Y$3,Grid_GenerationQueue!$AU$5:$AU$550,$AK$3)</f>
        <v>0</v>
      </c>
      <c r="AN77">
        <f>AB77+SUMIFS(Grid_GenerationQueue!X$5:X$550,Grid_GenerationQueue!$AJ$5:$AJ$550,$B77,Grid_GenerationQueue!$AK$5:$AK$550,$C77,Grid_GenerationQueue!$AW$5:$AW$550,"&lt;&gt;"&amp;$Y$3,Grid_GenerationQueue!$AU$5:$AU$550,$AK$3)+SUMIFS(Grid_GenerationQueue!X$5:X$550,Grid_GenerationQueue!$AM$5:$AM$550,$B77,Grid_GenerationQueue!$AN$5:$AN$550,$C77,Grid_GenerationQueue!$AW$5:$AW$550,"&lt;&gt;"&amp;$Y$3,Grid_GenerationQueue!$AU$5:$AU$550,$AK$3)</f>
        <v>0</v>
      </c>
      <c r="AO77">
        <f>AC77+SUMIFS(Grid_GenerationQueue!Y$5:Y$550,Grid_GenerationQueue!$AJ$5:$AJ$550,$B77,Grid_GenerationQueue!$AK$5:$AK$550,$C77,Grid_GenerationQueue!$AW$5:$AW$550,"&lt;&gt;"&amp;$Y$3,Grid_GenerationQueue!$AU$5:$AU$550,$AK$3)+SUMIFS(Grid_GenerationQueue!Y$5:Y$550,Grid_GenerationQueue!$AM$5:$AM$550,$B77,Grid_GenerationQueue!$AN$5:$AN$550,$C77,Grid_GenerationQueue!$AW$5:$AW$550,"&lt;&gt;"&amp;$Y$3,Grid_GenerationQueue!$AU$5:$AU$550,$AK$3)</f>
        <v>0</v>
      </c>
      <c r="AP77">
        <f>AD77+SUMIFS(Grid_GenerationQueue!Z$5:Z$550,Grid_GenerationQueue!$AJ$5:$AJ$550,$B77,Grid_GenerationQueue!$AK$5:$AK$550,$C77,Grid_GenerationQueue!$AW$5:$AW$550,"&lt;&gt;"&amp;$Y$3,Grid_GenerationQueue!$AU$5:$AU$550,$AK$3)+SUMIFS(Grid_GenerationQueue!Z$5:Z$550,Grid_GenerationQueue!$AM$5:$AM$550,$B77,Grid_GenerationQueue!$AN$5:$AN$550,$C77,Grid_GenerationQueue!$AW$5:$AW$550,"&lt;&gt;"&amp;$Y$3,Grid_GenerationQueue!$AU$5:$AU$550,$AK$3)</f>
        <v>0</v>
      </c>
      <c r="AQ77">
        <f>AE77+SUMIFS(Grid_GenerationQueue!AA$5:AA$550,Grid_GenerationQueue!$AJ$5:$AJ$550,$B77,Grid_GenerationQueue!$AK$5:$AK$550,$C77,Grid_GenerationQueue!$AW$5:$AW$550,"&lt;&gt;"&amp;$Y$3,Grid_GenerationQueue!$AU$5:$AU$550,$AK$3)+SUMIFS(Grid_GenerationQueue!AA$5:AA$550,Grid_GenerationQueue!$AM$5:$AM$550,$B77,Grid_GenerationQueue!$AN$5:$AN$550,$C77,Grid_GenerationQueue!$AW$5:$AW$550,"&lt;&gt;"&amp;$Y$3,Grid_GenerationQueue!$AU$5:$AU$550,$AK$3)</f>
        <v>0</v>
      </c>
      <c r="AR77">
        <f>AF77+SUMIFS(Grid_GenerationQueue!AB$5:AB$550,Grid_GenerationQueue!$AJ$5:$AJ$550,$B77,Grid_GenerationQueue!$AK$5:$AK$550,$C77,Grid_GenerationQueue!$AW$5:$AW$550,"&lt;&gt;"&amp;$Y$3,Grid_GenerationQueue!$AU$5:$AU$550,$AK$3)+SUMIFS(Grid_GenerationQueue!AB$5:AB$550,Grid_GenerationQueue!$AM$5:$AM$550,$B77,Grid_GenerationQueue!$AN$5:$AN$550,$C77,Grid_GenerationQueue!$AW$5:$AW$550,"&lt;&gt;"&amp;$Y$3,Grid_GenerationQueue!$AU$5:$AU$550,$AK$3)</f>
        <v>0</v>
      </c>
      <c r="AS77">
        <f>AG77+SUMIFS(Grid_GenerationQueue!AC$5:AC$550,Grid_GenerationQueue!$AJ$5:$AJ$550,$B77,Grid_GenerationQueue!$AK$5:$AK$550,$C77,Grid_GenerationQueue!$AW$5:$AW$550,"&lt;&gt;"&amp;$Y$3,Grid_GenerationQueue!$AU$5:$AU$550,$AK$3)+SUMIFS(Grid_GenerationQueue!AC$5:AC$550,Grid_GenerationQueue!$AM$5:$AM$550,$B77,Grid_GenerationQueue!$AN$5:$AN$550,$C77,Grid_GenerationQueue!$AW$5:$AW$550,"&lt;&gt;"&amp;$Y$3,Grid_GenerationQueue!$AU$5:$AU$550,$AK$3)</f>
        <v>0</v>
      </c>
      <c r="AT77">
        <f>AH77+SUMIFS(Grid_GenerationQueue!AD$5:AD$550,Grid_GenerationQueue!$AJ$5:$AJ$550,$B77,Grid_GenerationQueue!$AK$5:$AK$550,$C77,Grid_GenerationQueue!$AW$5:$AW$550,"&lt;&gt;"&amp;$Y$3,Grid_GenerationQueue!$AU$5:$AU$550,$AK$3)+SUMIFS(Grid_GenerationQueue!AD$5:AD$550,Grid_GenerationQueue!$AM$5:$AM$550,$B77,Grid_GenerationQueue!$AN$5:$AN$550,$C77,Grid_GenerationQueue!$AW$5:$AW$550,"&lt;&gt;"&amp;$Y$3,Grid_GenerationQueue!$AU$5:$AU$550,$AK$3)</f>
        <v>0</v>
      </c>
      <c r="AV77">
        <v>0</v>
      </c>
      <c r="AW77">
        <v>0</v>
      </c>
      <c r="AX77">
        <v>0</v>
      </c>
      <c r="AY77">
        <v>0</v>
      </c>
      <c r="AZ77">
        <v>0</v>
      </c>
      <c r="BB77">
        <f t="shared" si="33"/>
        <v>550</v>
      </c>
      <c r="BC77">
        <f t="shared" si="34"/>
        <v>0</v>
      </c>
      <c r="BD77">
        <f t="shared" si="35"/>
        <v>0</v>
      </c>
      <c r="BE77">
        <f t="shared" si="36"/>
        <v>0</v>
      </c>
      <c r="BF77">
        <f t="shared" si="37"/>
        <v>0</v>
      </c>
      <c r="BG77">
        <f t="shared" si="38"/>
        <v>0</v>
      </c>
      <c r="BH77">
        <f t="shared" si="39"/>
        <v>0</v>
      </c>
      <c r="BI77">
        <f t="shared" si="40"/>
        <v>0</v>
      </c>
      <c r="BJ77">
        <f t="shared" si="41"/>
        <v>0</v>
      </c>
      <c r="BK77">
        <f t="shared" si="42"/>
        <v>0</v>
      </c>
      <c r="BL77">
        <f t="shared" si="43"/>
        <v>0</v>
      </c>
      <c r="BN77">
        <f t="shared" si="44"/>
        <v>0</v>
      </c>
      <c r="BO77">
        <f t="shared" si="45"/>
        <v>0</v>
      </c>
      <c r="BP77">
        <f t="shared" si="46"/>
        <v>0</v>
      </c>
      <c r="BQ77">
        <f t="shared" si="47"/>
        <v>0</v>
      </c>
      <c r="BR77">
        <f t="shared" si="48"/>
        <v>0</v>
      </c>
      <c r="BS77">
        <f t="shared" si="49"/>
        <v>0</v>
      </c>
      <c r="BT77">
        <f t="shared" si="50"/>
        <v>0</v>
      </c>
      <c r="BU77">
        <f t="shared" si="51"/>
        <v>0</v>
      </c>
      <c r="BV77">
        <f t="shared" si="52"/>
        <v>0</v>
      </c>
      <c r="BW77">
        <f t="shared" si="53"/>
        <v>0</v>
      </c>
      <c r="BX77">
        <f t="shared" si="54"/>
        <v>0</v>
      </c>
      <c r="BZ77">
        <f t="shared" si="55"/>
        <v>0</v>
      </c>
      <c r="CA77">
        <f t="shared" si="56"/>
        <v>0</v>
      </c>
      <c r="CB77">
        <f t="shared" si="57"/>
        <v>0</v>
      </c>
      <c r="CC77">
        <f t="shared" si="58"/>
        <v>0</v>
      </c>
      <c r="CD77">
        <f t="shared" si="59"/>
        <v>0</v>
      </c>
      <c r="CE77">
        <f t="shared" si="60"/>
        <v>0</v>
      </c>
      <c r="CF77">
        <f t="shared" si="61"/>
        <v>0</v>
      </c>
      <c r="CG77">
        <f t="shared" si="62"/>
        <v>0</v>
      </c>
      <c r="CH77">
        <f t="shared" si="63"/>
        <v>0</v>
      </c>
      <c r="CI77">
        <f t="shared" si="64"/>
        <v>0</v>
      </c>
      <c r="CJ77">
        <f t="shared" si="65"/>
        <v>0</v>
      </c>
    </row>
    <row r="78" spans="1:88" x14ac:dyDescent="0.35">
      <c r="A78" t="str">
        <f>Substation_Info!A78</f>
        <v xml:space="preserve">SCE Metro Study Area </v>
      </c>
      <c r="B78" t="str">
        <f>Substation_Info!B78</f>
        <v>El Segundo</v>
      </c>
      <c r="C78">
        <f>Substation_Info!C78</f>
        <v>230</v>
      </c>
      <c r="D78" t="str" cm="1">
        <f t="array" ref="D78">INDEX(Substation_Info!$AT$5:$BB$322,MATCH(1,($B78=Substation_Info!$B$5:$B$322)*($C78=Substation_Info!$C$5:$C$322),0),MATCH(D$4,Substation_Info!$AT$4:$BB$4,0))</f>
        <v>Greater_LA_Li_Battery</v>
      </c>
      <c r="E78" t="str" cm="1">
        <f t="array" ref="E78">INDEX(Substation_Info!$AT$5:$BB$322,MATCH(1,($B78=Substation_Info!$B$5:$B$322)*($C78=Substation_Info!$C$5:$C$322),0),MATCH(E$4,Substation_Info!$AT$4:$BB$4,0))</f>
        <v>Greater_LA_Solar</v>
      </c>
      <c r="F78" cm="1">
        <f t="array" ref="F78">INDEX(Substation_Info!$AT$5:$BB$322,MATCH(1,($B78=Substation_Info!$B$5:$B$322)*($C78=Substation_Info!$C$5:$C$322),0),MATCH(F$4,Substation_Info!$AT$4:$BB$4,0))</f>
        <v>0</v>
      </c>
      <c r="G78" cm="1">
        <f t="array" ref="G78">INDEX(Substation_Info!$AT$5:$BB$322,MATCH(1,($B78=Substation_Info!$B$5:$B$322)*($C78=Substation_Info!$C$5:$C$322),0),MATCH(G$4,Substation_Info!$AT$4:$BB$4,0))</f>
        <v>0</v>
      </c>
      <c r="H78" cm="1">
        <f t="array" ref="H78">INDEX(Substation_Info!$AT$5:$BB$322,MATCH(1,($B78=Substation_Info!$B$5:$B$322)*($C78=Substation_Info!$C$5:$C$322),0),MATCH(H$4,Substation_Info!$AT$4:$BB$4,0))</f>
        <v>0</v>
      </c>
      <c r="I78" cm="1">
        <f t="array" ref="I78">INDEX(Substation_Info!$AT$5:$BB$322,MATCH(1,($B78=Substation_Info!$B$5:$B$322)*($C78=Substation_Info!$C$5:$C$322),0),MATCH(I$4,Substation_Info!$AT$4:$BB$4,0))</f>
        <v>0</v>
      </c>
      <c r="J78" cm="1">
        <f t="array" ref="J78">INDEX(Substation_Info!$AT$5:$BB$322,MATCH(1,($B78=Substation_Info!$B$5:$B$322)*($C78=Substation_Info!$C$5:$C$322),0),MATCH(J$4,Substation_Info!$AT$4:$BB$4,0))</f>
        <v>0</v>
      </c>
      <c r="L78">
        <f>SUMIFS(Grid_GenerationQueue!T$5:T$550,Grid_GenerationQueue!$AJ$5:$AJ$550,$B78,Grid_GenerationQueue!$AK$5:$AK$550,$C78)+SUMIFS(Grid_GenerationQueue!T$5:T$550,Grid_GenerationQueue!$AM$5:$AM$550,$B78,Grid_GenerationQueue!$AN$5:$AN$550,$C78)</f>
        <v>0</v>
      </c>
      <c r="M78">
        <f>SUMIFS(Grid_GenerationQueue!U$5:U$550,Grid_GenerationQueue!$AJ$5:$AJ$550,$B78,Grid_GenerationQueue!$AK$5:$AK$550,$C78)+SUMIFS(Grid_GenerationQueue!U$5:U$550,Grid_GenerationQueue!$AM$5:$AM$550,$B78,Grid_GenerationQueue!$AN$5:$AN$550,$C78)</f>
        <v>0</v>
      </c>
      <c r="N78">
        <f>SUMIFS(Grid_GenerationQueue!V$5:V$550,Grid_GenerationQueue!$AJ$5:$AJ$550,$B78,Grid_GenerationQueue!$AK$5:$AK$550,$C78)+SUMIFS(Grid_GenerationQueue!V$5:V$550,Grid_GenerationQueue!$AM$5:$AM$550,$B78,Grid_GenerationQueue!$AN$5:$AN$550,$C78)</f>
        <v>0</v>
      </c>
      <c r="O78">
        <f>SUMIFS(Grid_GenerationQueue!W$5:W$550,Grid_GenerationQueue!$AJ$5:$AJ$550,$B78,Grid_GenerationQueue!$AK$5:$AK$550,$C78)+SUMIFS(Grid_GenerationQueue!W$5:W$550,Grid_GenerationQueue!$AM$5:$AM$550,$B78,Grid_GenerationQueue!$AN$5:$AN$550,$C78)</f>
        <v>0</v>
      </c>
      <c r="P78">
        <f>SUMIFS(Grid_GenerationQueue!X$5:X$550,Grid_GenerationQueue!$AJ$5:$AJ$550,$B78,Grid_GenerationQueue!$AK$5:$AK$550,$C78)+SUMIFS(Grid_GenerationQueue!X$5:X$550,Grid_GenerationQueue!$AM$5:$AM$550,$B78,Grid_GenerationQueue!$AN$5:$AN$550,$C78)</f>
        <v>0</v>
      </c>
      <c r="Q78">
        <f>SUMIFS(Grid_GenerationQueue!Y$5:Y$550,Grid_GenerationQueue!$AJ$5:$AJ$550,$B78,Grid_GenerationQueue!$AK$5:$AK$550,$C78)+SUMIFS(Grid_GenerationQueue!Y$5:Y$550,Grid_GenerationQueue!$AM$5:$AM$550,$B78,Grid_GenerationQueue!$AN$5:$AN$550,$C78)</f>
        <v>0</v>
      </c>
      <c r="R78">
        <f>SUMIFS(Grid_GenerationQueue!Z$5:Z$550,Grid_GenerationQueue!$AJ$5:$AJ$550,$B78,Grid_GenerationQueue!$AK$5:$AK$550,$C78)+SUMIFS(Grid_GenerationQueue!Z$5:Z$550,Grid_GenerationQueue!$AM$5:$AM$550,$B78,Grid_GenerationQueue!$AN$5:$AN$550,$C78)</f>
        <v>0</v>
      </c>
      <c r="S78">
        <f>SUMIFS(Grid_GenerationQueue!AA$5:AA$550,Grid_GenerationQueue!$AJ$5:$AJ$550,$B78,Grid_GenerationQueue!$AK$5:$AK$550,$C78)+SUMIFS(Grid_GenerationQueue!AA$5:AA$550,Grid_GenerationQueue!$AM$5:$AM$550,$B78,Grid_GenerationQueue!$AN$5:$AN$550,$C78)</f>
        <v>0</v>
      </c>
      <c r="T78">
        <f>SUMIFS(Grid_GenerationQueue!AB$5:AB$550,Grid_GenerationQueue!$AJ$5:$AJ$550,$B78,Grid_GenerationQueue!$AK$5:$AK$550,$C78)+SUMIFS(Grid_GenerationQueue!AB$5:AB$550,Grid_GenerationQueue!$AM$5:$AM$550,$B78,Grid_GenerationQueue!$AN$5:$AN$550,$C78)</f>
        <v>0</v>
      </c>
      <c r="U78">
        <f>SUMIFS(Grid_GenerationQueue!AC$5:AC$550,Grid_GenerationQueue!$AJ$5:$AJ$550,$B78,Grid_GenerationQueue!$AK$5:$AK$550,$C78)+SUMIFS(Grid_GenerationQueue!AC$5:AC$550,Grid_GenerationQueue!$AM$5:$AM$550,$B78,Grid_GenerationQueue!$AN$5:$AN$550,$C78)</f>
        <v>0</v>
      </c>
      <c r="V78">
        <f>SUMIFS(Grid_GenerationQueue!AD$5:AD$550,Grid_GenerationQueue!$AJ$5:$AJ$550,$B78,Grid_GenerationQueue!$AK$5:$AK$550,$C78)+SUMIFS(Grid_GenerationQueue!AD$5:AD$550,Grid_GenerationQueue!$AM$5:$AM$550,$B78,Grid_GenerationQueue!$AN$5:$AN$550,$C78)</f>
        <v>0</v>
      </c>
      <c r="X78">
        <f>SUMIFS(Grid_GenerationQueue!T$5:T$550,Grid_GenerationQueue!$AJ$5:$AJ$550,$B78,Grid_GenerationQueue!$AK$5:$AK$550,$C78,Grid_GenerationQueue!$AW$5:$AW$550,$Y$3)+SUMIFS(Grid_GenerationQueue!T$5:T$550,Grid_GenerationQueue!$AM$5:$AM$550,$B78,Grid_GenerationQueue!$AN$5:$AN$550,$C78,Grid_GenerationQueue!$AW$5:$AW$550,$Y$3)</f>
        <v>0</v>
      </c>
      <c r="Y78">
        <f>SUMIFS(Grid_GenerationQueue!U$5:U$550,Grid_GenerationQueue!$AJ$5:$AJ$550,$B78,Grid_GenerationQueue!$AK$5:$AK$550,$C78,Grid_GenerationQueue!$AW$5:$AW$550,$Y$3)+SUMIFS(Grid_GenerationQueue!U$5:U$550,Grid_GenerationQueue!$AM$5:$AM$550,$B78,Grid_GenerationQueue!$AN$5:$AN$550,$C78,Grid_GenerationQueue!$AW$5:$AW$550,$Y$3)</f>
        <v>0</v>
      </c>
      <c r="Z78">
        <f>SUMIFS(Grid_GenerationQueue!V$5:V$550,Grid_GenerationQueue!$AJ$5:$AJ$550,$B78,Grid_GenerationQueue!$AK$5:$AK$550,$C78,Grid_GenerationQueue!$AW$5:$AW$550,$Y$3)+SUMIFS(Grid_GenerationQueue!V$5:V$550,Grid_GenerationQueue!$AM$5:$AM$550,$B78,Grid_GenerationQueue!$AN$5:$AN$550,$C78,Grid_GenerationQueue!$AW$5:$AW$550,$Y$3)</f>
        <v>0</v>
      </c>
      <c r="AA78">
        <f>SUMIFS(Grid_GenerationQueue!W$5:W$550,Grid_GenerationQueue!$AJ$5:$AJ$550,$B78,Grid_GenerationQueue!$AK$5:$AK$550,$C78,Grid_GenerationQueue!$AW$5:$AW$550,$Y$3)+SUMIFS(Grid_GenerationQueue!W$5:W$550,Grid_GenerationQueue!$AM$5:$AM$550,$B78,Grid_GenerationQueue!$AN$5:$AN$550,$C78,Grid_GenerationQueue!$AW$5:$AW$550,$Y$3)</f>
        <v>0</v>
      </c>
      <c r="AB78">
        <f>SUMIFS(Grid_GenerationQueue!X$5:X$550,Grid_GenerationQueue!$AJ$5:$AJ$550,$B78,Grid_GenerationQueue!$AK$5:$AK$550,$C78,Grid_GenerationQueue!$AW$5:$AW$550,$Y$3)+SUMIFS(Grid_GenerationQueue!X$5:X$550,Grid_GenerationQueue!$AM$5:$AM$550,$B78,Grid_GenerationQueue!$AN$5:$AN$550,$C78,Grid_GenerationQueue!$AW$5:$AW$550,$Y$3)</f>
        <v>0</v>
      </c>
      <c r="AC78">
        <f>SUMIFS(Grid_GenerationQueue!Y$5:Y$550,Grid_GenerationQueue!$AJ$5:$AJ$550,$B78,Grid_GenerationQueue!$AK$5:$AK$550,$C78,Grid_GenerationQueue!$AW$5:$AW$550,$Y$3)+SUMIFS(Grid_GenerationQueue!Y$5:Y$550,Grid_GenerationQueue!$AM$5:$AM$550,$B78,Grid_GenerationQueue!$AN$5:$AN$550,$C78,Grid_GenerationQueue!$AW$5:$AW$550,$Y$3)</f>
        <v>0</v>
      </c>
      <c r="AD78">
        <f>SUMIFS(Grid_GenerationQueue!Z$5:Z$550,Grid_GenerationQueue!$AJ$5:$AJ$550,$B78,Grid_GenerationQueue!$AK$5:$AK$550,$C78,Grid_GenerationQueue!$AW$5:$AW$550,$Y$3)+SUMIFS(Grid_GenerationQueue!Z$5:Z$550,Grid_GenerationQueue!$AM$5:$AM$550,$B78,Grid_GenerationQueue!$AN$5:$AN$550,$C78,Grid_GenerationQueue!$AW$5:$AW$550,$Y$3)</f>
        <v>0</v>
      </c>
      <c r="AE78">
        <f>SUMIFS(Grid_GenerationQueue!AA$5:AA$550,Grid_GenerationQueue!$AJ$5:$AJ$550,$B78,Grid_GenerationQueue!$AK$5:$AK$550,$C78,Grid_GenerationQueue!$AW$5:$AW$550,$Y$3)+SUMIFS(Grid_GenerationQueue!AA$5:AA$550,Grid_GenerationQueue!$AM$5:$AM$550,$B78,Grid_GenerationQueue!$AN$5:$AN$550,$C78,Grid_GenerationQueue!$AW$5:$AW$550,$Y$3)</f>
        <v>0</v>
      </c>
      <c r="AF78">
        <f>SUMIFS(Grid_GenerationQueue!AB$5:AB$550,Grid_GenerationQueue!$AJ$5:$AJ$550,$B78,Grid_GenerationQueue!$AK$5:$AK$550,$C78,Grid_GenerationQueue!$AW$5:$AW$550,$Y$3)+SUMIFS(Grid_GenerationQueue!AB$5:AB$550,Grid_GenerationQueue!$AM$5:$AM$550,$B78,Grid_GenerationQueue!$AN$5:$AN$550,$C78,Grid_GenerationQueue!$AW$5:$AW$550,$Y$3)</f>
        <v>0</v>
      </c>
      <c r="AG78">
        <f>SUMIFS(Grid_GenerationQueue!AC$5:AC$550,Grid_GenerationQueue!$AJ$5:$AJ$550,$B78,Grid_GenerationQueue!$AK$5:$AK$550,$C78,Grid_GenerationQueue!$AW$5:$AW$550,$Y$3)+SUMIFS(Grid_GenerationQueue!AC$5:AC$550,Grid_GenerationQueue!$AM$5:$AM$550,$B78,Grid_GenerationQueue!$AN$5:$AN$550,$C78,Grid_GenerationQueue!$AW$5:$AW$550,$Y$3)</f>
        <v>0</v>
      </c>
      <c r="AH78">
        <f>SUMIFS(Grid_GenerationQueue!AD$5:AD$550,Grid_GenerationQueue!$AJ$5:$AJ$550,$B78,Grid_GenerationQueue!$AK$5:$AK$550,$C78,Grid_GenerationQueue!$AW$5:$AW$550,$Y$3)+SUMIFS(Grid_GenerationQueue!AD$5:AD$550,Grid_GenerationQueue!$AM$5:$AM$550,$B78,Grid_GenerationQueue!$AN$5:$AN$550,$C78,Grid_GenerationQueue!$AW$5:$AW$550,$Y$3)</f>
        <v>0</v>
      </c>
      <c r="AJ78">
        <f>X78+SUMIFS(Grid_GenerationQueue!T$5:T$550,Grid_GenerationQueue!$AJ$5:$AJ$550,$B78,Grid_GenerationQueue!$AK$5:$AK$550,$C78,Grid_GenerationQueue!$AW$5:$AW$550,"&lt;&gt;"&amp;$Y$3,Grid_GenerationQueue!$AU$5:$AU$550,$AK$3)+SUMIFS(Grid_GenerationQueue!T$5:T$550,Grid_GenerationQueue!$AM$5:$AM$550,$B78,Grid_GenerationQueue!$AN$5:$AN$550,$C78,Grid_GenerationQueue!$AW$5:$AW$550,"&lt;&gt;"&amp;$Y$3,Grid_GenerationQueue!$AU$5:$AU$550,$AK$3)</f>
        <v>0</v>
      </c>
      <c r="AK78">
        <f>Y78+SUMIFS(Grid_GenerationQueue!U$5:U$550,Grid_GenerationQueue!$AJ$5:$AJ$550,$B78,Grid_GenerationQueue!$AK$5:$AK$550,$C78,Grid_GenerationQueue!$AW$5:$AW$550,"&lt;&gt;"&amp;$Y$3,Grid_GenerationQueue!$AU$5:$AU$550,$AK$3)+SUMIFS(Grid_GenerationQueue!U$5:U$550,Grid_GenerationQueue!$AM$5:$AM$550,$B78,Grid_GenerationQueue!$AN$5:$AN$550,$C78,Grid_GenerationQueue!$AW$5:$AW$550,"&lt;&gt;"&amp;$Y$3,Grid_GenerationQueue!$AU$5:$AU$550,$AK$3)</f>
        <v>0</v>
      </c>
      <c r="AL78">
        <f>Z78+SUMIFS(Grid_GenerationQueue!V$5:V$550,Grid_GenerationQueue!$AJ$5:$AJ$550,$B78,Grid_GenerationQueue!$AK$5:$AK$550,$C78,Grid_GenerationQueue!$AW$5:$AW$550,"&lt;&gt;"&amp;$Y$3,Grid_GenerationQueue!$AU$5:$AU$550,$AK$3)+SUMIFS(Grid_GenerationQueue!V$5:V$550,Grid_GenerationQueue!$AM$5:$AM$550,$B78,Grid_GenerationQueue!$AN$5:$AN$550,$C78,Grid_GenerationQueue!$AW$5:$AW$550,"&lt;&gt;"&amp;$Y$3,Grid_GenerationQueue!$AU$5:$AU$550,$AK$3)</f>
        <v>0</v>
      </c>
      <c r="AM78">
        <f>AA78+SUMIFS(Grid_GenerationQueue!W$5:W$550,Grid_GenerationQueue!$AJ$5:$AJ$550,$B78,Grid_GenerationQueue!$AK$5:$AK$550,$C78,Grid_GenerationQueue!$AW$5:$AW$550,"&lt;&gt;"&amp;$Y$3,Grid_GenerationQueue!$AU$5:$AU$550,$AK$3)+SUMIFS(Grid_GenerationQueue!W$5:W$550,Grid_GenerationQueue!$AM$5:$AM$550,$B78,Grid_GenerationQueue!$AN$5:$AN$550,$C78,Grid_GenerationQueue!$AW$5:$AW$550,"&lt;&gt;"&amp;$Y$3,Grid_GenerationQueue!$AU$5:$AU$550,$AK$3)</f>
        <v>0</v>
      </c>
      <c r="AN78">
        <f>AB78+SUMIFS(Grid_GenerationQueue!X$5:X$550,Grid_GenerationQueue!$AJ$5:$AJ$550,$B78,Grid_GenerationQueue!$AK$5:$AK$550,$C78,Grid_GenerationQueue!$AW$5:$AW$550,"&lt;&gt;"&amp;$Y$3,Grid_GenerationQueue!$AU$5:$AU$550,$AK$3)+SUMIFS(Grid_GenerationQueue!X$5:X$550,Grid_GenerationQueue!$AM$5:$AM$550,$B78,Grid_GenerationQueue!$AN$5:$AN$550,$C78,Grid_GenerationQueue!$AW$5:$AW$550,"&lt;&gt;"&amp;$Y$3,Grid_GenerationQueue!$AU$5:$AU$550,$AK$3)</f>
        <v>0</v>
      </c>
      <c r="AO78">
        <f>AC78+SUMIFS(Grid_GenerationQueue!Y$5:Y$550,Grid_GenerationQueue!$AJ$5:$AJ$550,$B78,Grid_GenerationQueue!$AK$5:$AK$550,$C78,Grid_GenerationQueue!$AW$5:$AW$550,"&lt;&gt;"&amp;$Y$3,Grid_GenerationQueue!$AU$5:$AU$550,$AK$3)+SUMIFS(Grid_GenerationQueue!Y$5:Y$550,Grid_GenerationQueue!$AM$5:$AM$550,$B78,Grid_GenerationQueue!$AN$5:$AN$550,$C78,Grid_GenerationQueue!$AW$5:$AW$550,"&lt;&gt;"&amp;$Y$3,Grid_GenerationQueue!$AU$5:$AU$550,$AK$3)</f>
        <v>0</v>
      </c>
      <c r="AP78">
        <f>AD78+SUMIFS(Grid_GenerationQueue!Z$5:Z$550,Grid_GenerationQueue!$AJ$5:$AJ$550,$B78,Grid_GenerationQueue!$AK$5:$AK$550,$C78,Grid_GenerationQueue!$AW$5:$AW$550,"&lt;&gt;"&amp;$Y$3,Grid_GenerationQueue!$AU$5:$AU$550,$AK$3)+SUMIFS(Grid_GenerationQueue!Z$5:Z$550,Grid_GenerationQueue!$AM$5:$AM$550,$B78,Grid_GenerationQueue!$AN$5:$AN$550,$C78,Grid_GenerationQueue!$AW$5:$AW$550,"&lt;&gt;"&amp;$Y$3,Grid_GenerationQueue!$AU$5:$AU$550,$AK$3)</f>
        <v>0</v>
      </c>
      <c r="AQ78">
        <f>AE78+SUMIFS(Grid_GenerationQueue!AA$5:AA$550,Grid_GenerationQueue!$AJ$5:$AJ$550,$B78,Grid_GenerationQueue!$AK$5:$AK$550,$C78,Grid_GenerationQueue!$AW$5:$AW$550,"&lt;&gt;"&amp;$Y$3,Grid_GenerationQueue!$AU$5:$AU$550,$AK$3)+SUMIFS(Grid_GenerationQueue!AA$5:AA$550,Grid_GenerationQueue!$AM$5:$AM$550,$B78,Grid_GenerationQueue!$AN$5:$AN$550,$C78,Grid_GenerationQueue!$AW$5:$AW$550,"&lt;&gt;"&amp;$Y$3,Grid_GenerationQueue!$AU$5:$AU$550,$AK$3)</f>
        <v>0</v>
      </c>
      <c r="AR78">
        <f>AF78+SUMIFS(Grid_GenerationQueue!AB$5:AB$550,Grid_GenerationQueue!$AJ$5:$AJ$550,$B78,Grid_GenerationQueue!$AK$5:$AK$550,$C78,Grid_GenerationQueue!$AW$5:$AW$550,"&lt;&gt;"&amp;$Y$3,Grid_GenerationQueue!$AU$5:$AU$550,$AK$3)+SUMIFS(Grid_GenerationQueue!AB$5:AB$550,Grid_GenerationQueue!$AM$5:$AM$550,$B78,Grid_GenerationQueue!$AN$5:$AN$550,$C78,Grid_GenerationQueue!$AW$5:$AW$550,"&lt;&gt;"&amp;$Y$3,Grid_GenerationQueue!$AU$5:$AU$550,$AK$3)</f>
        <v>0</v>
      </c>
      <c r="AS78">
        <f>AG78+SUMIFS(Grid_GenerationQueue!AC$5:AC$550,Grid_GenerationQueue!$AJ$5:$AJ$550,$B78,Grid_GenerationQueue!$AK$5:$AK$550,$C78,Grid_GenerationQueue!$AW$5:$AW$550,"&lt;&gt;"&amp;$Y$3,Grid_GenerationQueue!$AU$5:$AU$550,$AK$3)+SUMIFS(Grid_GenerationQueue!AC$5:AC$550,Grid_GenerationQueue!$AM$5:$AM$550,$B78,Grid_GenerationQueue!$AN$5:$AN$550,$C78,Grid_GenerationQueue!$AW$5:$AW$550,"&lt;&gt;"&amp;$Y$3,Grid_GenerationQueue!$AU$5:$AU$550,$AK$3)</f>
        <v>0</v>
      </c>
      <c r="AT78">
        <f>AH78+SUMIFS(Grid_GenerationQueue!AD$5:AD$550,Grid_GenerationQueue!$AJ$5:$AJ$550,$B78,Grid_GenerationQueue!$AK$5:$AK$550,$C78,Grid_GenerationQueue!$AW$5:$AW$550,"&lt;&gt;"&amp;$Y$3,Grid_GenerationQueue!$AU$5:$AU$550,$AK$3)+SUMIFS(Grid_GenerationQueue!AD$5:AD$550,Grid_GenerationQueue!$AM$5:$AM$550,$B78,Grid_GenerationQueue!$AN$5:$AN$550,$C78,Grid_GenerationQueue!$AW$5:$AW$550,"&lt;&gt;"&amp;$Y$3,Grid_GenerationQueue!$AU$5:$AU$550,$AK$3)</f>
        <v>0</v>
      </c>
      <c r="AV78">
        <v>0</v>
      </c>
      <c r="AW78">
        <v>0</v>
      </c>
      <c r="AX78">
        <v>0</v>
      </c>
      <c r="AY78">
        <v>0</v>
      </c>
      <c r="AZ78">
        <v>0</v>
      </c>
      <c r="BB78">
        <f t="shared" si="33"/>
        <v>0</v>
      </c>
      <c r="BC78">
        <f t="shared" si="34"/>
        <v>0</v>
      </c>
      <c r="BD78">
        <f t="shared" si="35"/>
        <v>0</v>
      </c>
      <c r="BE78">
        <f t="shared" si="36"/>
        <v>0</v>
      </c>
      <c r="BF78">
        <f t="shared" si="37"/>
        <v>0</v>
      </c>
      <c r="BG78">
        <f t="shared" si="38"/>
        <v>0</v>
      </c>
      <c r="BH78">
        <f t="shared" si="39"/>
        <v>0</v>
      </c>
      <c r="BI78">
        <f t="shared" si="40"/>
        <v>0</v>
      </c>
      <c r="BJ78">
        <f t="shared" si="41"/>
        <v>0</v>
      </c>
      <c r="BK78">
        <f t="shared" si="42"/>
        <v>0</v>
      </c>
      <c r="BL78">
        <f t="shared" si="43"/>
        <v>0</v>
      </c>
      <c r="BN78">
        <f t="shared" si="44"/>
        <v>0</v>
      </c>
      <c r="BO78">
        <f t="shared" si="45"/>
        <v>0</v>
      </c>
      <c r="BP78">
        <f t="shared" si="46"/>
        <v>0</v>
      </c>
      <c r="BQ78">
        <f t="shared" si="47"/>
        <v>0</v>
      </c>
      <c r="BR78">
        <f t="shared" si="48"/>
        <v>0</v>
      </c>
      <c r="BS78">
        <f t="shared" si="49"/>
        <v>0</v>
      </c>
      <c r="BT78">
        <f t="shared" si="50"/>
        <v>0</v>
      </c>
      <c r="BU78">
        <f t="shared" si="51"/>
        <v>0</v>
      </c>
      <c r="BV78">
        <f t="shared" si="52"/>
        <v>0</v>
      </c>
      <c r="BW78">
        <f t="shared" si="53"/>
        <v>0</v>
      </c>
      <c r="BX78">
        <f t="shared" si="54"/>
        <v>0</v>
      </c>
      <c r="BZ78">
        <f t="shared" si="55"/>
        <v>0</v>
      </c>
      <c r="CA78">
        <f t="shared" si="56"/>
        <v>0</v>
      </c>
      <c r="CB78">
        <f t="shared" si="57"/>
        <v>0</v>
      </c>
      <c r="CC78">
        <f t="shared" si="58"/>
        <v>0</v>
      </c>
      <c r="CD78">
        <f t="shared" si="59"/>
        <v>0</v>
      </c>
      <c r="CE78">
        <f t="shared" si="60"/>
        <v>0</v>
      </c>
      <c r="CF78">
        <f t="shared" si="61"/>
        <v>0</v>
      </c>
      <c r="CG78">
        <f t="shared" si="62"/>
        <v>0</v>
      </c>
      <c r="CH78">
        <f t="shared" si="63"/>
        <v>0</v>
      </c>
      <c r="CI78">
        <f t="shared" si="64"/>
        <v>0</v>
      </c>
      <c r="CJ78">
        <f t="shared" si="65"/>
        <v>0</v>
      </c>
    </row>
    <row r="79" spans="1:88" x14ac:dyDescent="0.35">
      <c r="A79" t="str">
        <f>Substation_Info!A79</f>
        <v xml:space="preserve">East of Pisgah Study Area </v>
      </c>
      <c r="B79" t="str">
        <f>Substation_Info!B79</f>
        <v>Eldorado</v>
      </c>
      <c r="C79">
        <f>Substation_Info!C79</f>
        <v>500</v>
      </c>
      <c r="D79" t="str" cm="1">
        <f t="array" ref="D79">INDEX(Substation_Info!$AT$5:$BB$322,MATCH(1,($B79=Substation_Info!$B$5:$B$322)*($C79=Substation_Info!$C$5:$C$322),0),MATCH(D$4,Substation_Info!$AT$4:$BB$4,0))</f>
        <v>Southern_NV_Eldorado_Li_Battery</v>
      </c>
      <c r="E79" t="str" cm="1">
        <f t="array" ref="E79">INDEX(Substation_Info!$AT$5:$BB$322,MATCH(1,($B79=Substation_Info!$B$5:$B$322)*($C79=Substation_Info!$C$5:$C$322),0),MATCH(E$4,Substation_Info!$AT$4:$BB$4,0))</f>
        <v>Southern_NV_Eldorado_Solar</v>
      </c>
      <c r="F79" t="str" cm="1">
        <f t="array" ref="F79">INDEX(Substation_Info!$AT$5:$BB$322,MATCH(1,($B79=Substation_Info!$B$5:$B$322)*($C79=Substation_Info!$C$5:$C$322),0),MATCH(F$4,Substation_Info!$AT$4:$BB$4,0))</f>
        <v>Northern_Nevada_Geothermal</v>
      </c>
      <c r="G79" t="str" cm="1">
        <f t="array" ref="G79">INDEX(Substation_Info!$AT$5:$BB$322,MATCH(1,($B79=Substation_Info!$B$5:$B$322)*($C79=Substation_Info!$C$5:$C$322),0),MATCH(G$4,Substation_Info!$AT$4:$BB$4,0))</f>
        <v>SW_Ext_Tx_Wind</v>
      </c>
      <c r="H79" t="str" cm="1">
        <f t="array" ref="H79">INDEX(Substation_Info!$AT$5:$BB$322,MATCH(1,($B79=Substation_Info!$B$5:$B$322)*($C79=Substation_Info!$C$5:$C$322),0),MATCH(H$4,Substation_Info!$AT$4:$BB$4,0))</f>
        <v>Wyoming_Wind</v>
      </c>
      <c r="I79" cm="1">
        <f t="array" ref="I79">INDEX(Substation_Info!$AT$5:$BB$322,MATCH(1,($B79=Substation_Info!$B$5:$B$322)*($C79=Substation_Info!$C$5:$C$322),0),MATCH(I$4,Substation_Info!$AT$4:$BB$4,0))</f>
        <v>0</v>
      </c>
      <c r="J79" cm="1">
        <f t="array" ref="J79">INDEX(Substation_Info!$AT$5:$BB$322,MATCH(1,($B79=Substation_Info!$B$5:$B$322)*($C79=Substation_Info!$C$5:$C$322),0),MATCH(J$4,Substation_Info!$AT$4:$BB$4,0))</f>
        <v>0</v>
      </c>
      <c r="L79">
        <f>SUMIFS(Grid_GenerationQueue!T$5:T$550,Grid_GenerationQueue!$AJ$5:$AJ$550,$B79,Grid_GenerationQueue!$AK$5:$AK$550,$C79)+SUMIFS(Grid_GenerationQueue!T$5:T$550,Grid_GenerationQueue!$AM$5:$AM$550,$B79,Grid_GenerationQueue!$AN$5:$AN$550,$C79)</f>
        <v>1030.1785</v>
      </c>
      <c r="M79">
        <f>SUMIFS(Grid_GenerationQueue!U$5:U$550,Grid_GenerationQueue!$AJ$5:$AJ$550,$B79,Grid_GenerationQueue!$AK$5:$AK$550,$C79)+SUMIFS(Grid_GenerationQueue!U$5:U$550,Grid_GenerationQueue!$AM$5:$AM$550,$B79,Grid_GenerationQueue!$AN$5:$AN$550,$C79)</f>
        <v>1850</v>
      </c>
      <c r="N79">
        <f>SUMIFS(Grid_GenerationQueue!V$5:V$550,Grid_GenerationQueue!$AJ$5:$AJ$550,$B79,Grid_GenerationQueue!$AK$5:$AK$550,$C79)+SUMIFS(Grid_GenerationQueue!V$5:V$550,Grid_GenerationQueue!$AM$5:$AM$550,$B79,Grid_GenerationQueue!$AN$5:$AN$550,$C79)</f>
        <v>1471.8518850987432</v>
      </c>
      <c r="O79">
        <f>SUMIFS(Grid_GenerationQueue!W$5:W$550,Grid_GenerationQueue!$AJ$5:$AJ$550,$B79,Grid_GenerationQueue!$AK$5:$AK$550,$C79)+SUMIFS(Grid_GenerationQueue!W$5:W$550,Grid_GenerationQueue!$AM$5:$AM$550,$B79,Grid_GenerationQueue!$AN$5:$AN$550,$C79)</f>
        <v>378.14811490125686</v>
      </c>
      <c r="P79">
        <f>SUMIFS(Grid_GenerationQueue!X$5:X$550,Grid_GenerationQueue!$AJ$5:$AJ$550,$B79,Grid_GenerationQueue!$AK$5:$AK$550,$C79)+SUMIFS(Grid_GenerationQueue!X$5:X$550,Grid_GenerationQueue!$AM$5:$AM$550,$B79,Grid_GenerationQueue!$AN$5:$AN$550,$C79)</f>
        <v>0</v>
      </c>
      <c r="Q79">
        <f>SUMIFS(Grid_GenerationQueue!Y$5:Y$550,Grid_GenerationQueue!$AJ$5:$AJ$550,$B79,Grid_GenerationQueue!$AK$5:$AK$550,$C79)+SUMIFS(Grid_GenerationQueue!Y$5:Y$550,Grid_GenerationQueue!$AM$5:$AM$550,$B79,Grid_GenerationQueue!$AN$5:$AN$550,$C79)</f>
        <v>0</v>
      </c>
      <c r="R79">
        <f>SUMIFS(Grid_GenerationQueue!Z$5:Z$550,Grid_GenerationQueue!$AJ$5:$AJ$550,$B79,Grid_GenerationQueue!$AK$5:$AK$550,$C79)+SUMIFS(Grid_GenerationQueue!Z$5:Z$550,Grid_GenerationQueue!$AM$5:$AM$550,$B79,Grid_GenerationQueue!$AN$5:$AN$550,$C79)</f>
        <v>0</v>
      </c>
      <c r="S79">
        <f>SUMIFS(Grid_GenerationQueue!AA$5:AA$550,Grid_GenerationQueue!$AJ$5:$AJ$550,$B79,Grid_GenerationQueue!$AK$5:$AK$550,$C79)+SUMIFS(Grid_GenerationQueue!AA$5:AA$550,Grid_GenerationQueue!$AM$5:$AM$550,$B79,Grid_GenerationQueue!$AN$5:$AN$550,$C79)</f>
        <v>0</v>
      </c>
      <c r="T79">
        <f>SUMIFS(Grid_GenerationQueue!AB$5:AB$550,Grid_GenerationQueue!$AJ$5:$AJ$550,$B79,Grid_GenerationQueue!$AK$5:$AK$550,$C79)+SUMIFS(Grid_GenerationQueue!AB$5:AB$550,Grid_GenerationQueue!$AM$5:$AM$550,$B79,Grid_GenerationQueue!$AN$5:$AN$550,$C79)</f>
        <v>0</v>
      </c>
      <c r="U79">
        <f>SUMIFS(Grid_GenerationQueue!AC$5:AC$550,Grid_GenerationQueue!$AJ$5:$AJ$550,$B79,Grid_GenerationQueue!$AK$5:$AK$550,$C79)+SUMIFS(Grid_GenerationQueue!AC$5:AC$550,Grid_GenerationQueue!$AM$5:$AM$550,$B79,Grid_GenerationQueue!$AN$5:$AN$550,$C79)</f>
        <v>0</v>
      </c>
      <c r="V79">
        <f>SUMIFS(Grid_GenerationQueue!AD$5:AD$550,Grid_GenerationQueue!$AJ$5:$AJ$550,$B79,Grid_GenerationQueue!$AK$5:$AK$550,$C79)+SUMIFS(Grid_GenerationQueue!AD$5:AD$550,Grid_GenerationQueue!$AM$5:$AM$550,$B79,Grid_GenerationQueue!$AN$5:$AN$550,$C79)</f>
        <v>0</v>
      </c>
      <c r="X79">
        <f>SUMIFS(Grid_GenerationQueue!T$5:T$550,Grid_GenerationQueue!$AJ$5:$AJ$550,$B79,Grid_GenerationQueue!$AK$5:$AK$550,$C79,Grid_GenerationQueue!$AW$5:$AW$550,$Y$3)+SUMIFS(Grid_GenerationQueue!T$5:T$550,Grid_GenerationQueue!$AM$5:$AM$550,$B79,Grid_GenerationQueue!$AN$5:$AN$550,$C79,Grid_GenerationQueue!$AW$5:$AW$550,$Y$3)</f>
        <v>0</v>
      </c>
      <c r="Y79">
        <f>SUMIFS(Grid_GenerationQueue!U$5:U$550,Grid_GenerationQueue!$AJ$5:$AJ$550,$B79,Grid_GenerationQueue!$AK$5:$AK$550,$C79,Grid_GenerationQueue!$AW$5:$AW$550,$Y$3)+SUMIFS(Grid_GenerationQueue!U$5:U$550,Grid_GenerationQueue!$AM$5:$AM$550,$B79,Grid_GenerationQueue!$AN$5:$AN$550,$C79,Grid_GenerationQueue!$AW$5:$AW$550,$Y$3)</f>
        <v>0</v>
      </c>
      <c r="Z79">
        <f>SUMIFS(Grid_GenerationQueue!V$5:V$550,Grid_GenerationQueue!$AJ$5:$AJ$550,$B79,Grid_GenerationQueue!$AK$5:$AK$550,$C79,Grid_GenerationQueue!$AW$5:$AW$550,$Y$3)+SUMIFS(Grid_GenerationQueue!V$5:V$550,Grid_GenerationQueue!$AM$5:$AM$550,$B79,Grid_GenerationQueue!$AN$5:$AN$550,$C79,Grid_GenerationQueue!$AW$5:$AW$550,$Y$3)</f>
        <v>0</v>
      </c>
      <c r="AA79">
        <f>SUMIFS(Grid_GenerationQueue!W$5:W$550,Grid_GenerationQueue!$AJ$5:$AJ$550,$B79,Grid_GenerationQueue!$AK$5:$AK$550,$C79,Grid_GenerationQueue!$AW$5:$AW$550,$Y$3)+SUMIFS(Grid_GenerationQueue!W$5:W$550,Grid_GenerationQueue!$AM$5:$AM$550,$B79,Grid_GenerationQueue!$AN$5:$AN$550,$C79,Grid_GenerationQueue!$AW$5:$AW$550,$Y$3)</f>
        <v>0</v>
      </c>
      <c r="AB79">
        <f>SUMIFS(Grid_GenerationQueue!X$5:X$550,Grid_GenerationQueue!$AJ$5:$AJ$550,$B79,Grid_GenerationQueue!$AK$5:$AK$550,$C79,Grid_GenerationQueue!$AW$5:$AW$550,$Y$3)+SUMIFS(Grid_GenerationQueue!X$5:X$550,Grid_GenerationQueue!$AM$5:$AM$550,$B79,Grid_GenerationQueue!$AN$5:$AN$550,$C79,Grid_GenerationQueue!$AW$5:$AW$550,$Y$3)</f>
        <v>0</v>
      </c>
      <c r="AC79">
        <f>SUMIFS(Grid_GenerationQueue!Y$5:Y$550,Grid_GenerationQueue!$AJ$5:$AJ$550,$B79,Grid_GenerationQueue!$AK$5:$AK$550,$C79,Grid_GenerationQueue!$AW$5:$AW$550,$Y$3)+SUMIFS(Grid_GenerationQueue!Y$5:Y$550,Grid_GenerationQueue!$AM$5:$AM$550,$B79,Grid_GenerationQueue!$AN$5:$AN$550,$C79,Grid_GenerationQueue!$AW$5:$AW$550,$Y$3)</f>
        <v>0</v>
      </c>
      <c r="AD79">
        <f>SUMIFS(Grid_GenerationQueue!Z$5:Z$550,Grid_GenerationQueue!$AJ$5:$AJ$550,$B79,Grid_GenerationQueue!$AK$5:$AK$550,$C79,Grid_GenerationQueue!$AW$5:$AW$550,$Y$3)+SUMIFS(Grid_GenerationQueue!Z$5:Z$550,Grid_GenerationQueue!$AM$5:$AM$550,$B79,Grid_GenerationQueue!$AN$5:$AN$550,$C79,Grid_GenerationQueue!$AW$5:$AW$550,$Y$3)</f>
        <v>0</v>
      </c>
      <c r="AE79">
        <f>SUMIFS(Grid_GenerationQueue!AA$5:AA$550,Grid_GenerationQueue!$AJ$5:$AJ$550,$B79,Grid_GenerationQueue!$AK$5:$AK$550,$C79,Grid_GenerationQueue!$AW$5:$AW$550,$Y$3)+SUMIFS(Grid_GenerationQueue!AA$5:AA$550,Grid_GenerationQueue!$AM$5:$AM$550,$B79,Grid_GenerationQueue!$AN$5:$AN$550,$C79,Grid_GenerationQueue!$AW$5:$AW$550,$Y$3)</f>
        <v>0</v>
      </c>
      <c r="AF79">
        <f>SUMIFS(Grid_GenerationQueue!AB$5:AB$550,Grid_GenerationQueue!$AJ$5:$AJ$550,$B79,Grid_GenerationQueue!$AK$5:$AK$550,$C79,Grid_GenerationQueue!$AW$5:$AW$550,$Y$3)+SUMIFS(Grid_GenerationQueue!AB$5:AB$550,Grid_GenerationQueue!$AM$5:$AM$550,$B79,Grid_GenerationQueue!$AN$5:$AN$550,$C79,Grid_GenerationQueue!$AW$5:$AW$550,$Y$3)</f>
        <v>0</v>
      </c>
      <c r="AG79">
        <f>SUMIFS(Grid_GenerationQueue!AC$5:AC$550,Grid_GenerationQueue!$AJ$5:$AJ$550,$B79,Grid_GenerationQueue!$AK$5:$AK$550,$C79,Grid_GenerationQueue!$AW$5:$AW$550,$Y$3)+SUMIFS(Grid_GenerationQueue!AC$5:AC$550,Grid_GenerationQueue!$AM$5:$AM$550,$B79,Grid_GenerationQueue!$AN$5:$AN$550,$C79,Grid_GenerationQueue!$AW$5:$AW$550,$Y$3)</f>
        <v>0</v>
      </c>
      <c r="AH79">
        <f>SUMIFS(Grid_GenerationQueue!AD$5:AD$550,Grid_GenerationQueue!$AJ$5:$AJ$550,$B79,Grid_GenerationQueue!$AK$5:$AK$550,$C79,Grid_GenerationQueue!$AW$5:$AW$550,$Y$3)+SUMIFS(Grid_GenerationQueue!AD$5:AD$550,Grid_GenerationQueue!$AM$5:$AM$550,$B79,Grid_GenerationQueue!$AN$5:$AN$550,$C79,Grid_GenerationQueue!$AW$5:$AW$550,$Y$3)</f>
        <v>0</v>
      </c>
      <c r="AJ79">
        <f>X79+SUMIFS(Grid_GenerationQueue!T$5:T$550,Grid_GenerationQueue!$AJ$5:$AJ$550,$B79,Grid_GenerationQueue!$AK$5:$AK$550,$C79,Grid_GenerationQueue!$AW$5:$AW$550,"&lt;&gt;"&amp;$Y$3,Grid_GenerationQueue!$AU$5:$AU$550,$AK$3)+SUMIFS(Grid_GenerationQueue!T$5:T$550,Grid_GenerationQueue!$AM$5:$AM$550,$B79,Grid_GenerationQueue!$AN$5:$AN$550,$C79,Grid_GenerationQueue!$AW$5:$AW$550,"&lt;&gt;"&amp;$Y$3,Grid_GenerationQueue!$AU$5:$AU$550,$AK$3)</f>
        <v>0</v>
      </c>
      <c r="AK79">
        <f>Y79+SUMIFS(Grid_GenerationQueue!U$5:U$550,Grid_GenerationQueue!$AJ$5:$AJ$550,$B79,Grid_GenerationQueue!$AK$5:$AK$550,$C79,Grid_GenerationQueue!$AW$5:$AW$550,"&lt;&gt;"&amp;$Y$3,Grid_GenerationQueue!$AU$5:$AU$550,$AK$3)+SUMIFS(Grid_GenerationQueue!U$5:U$550,Grid_GenerationQueue!$AM$5:$AM$550,$B79,Grid_GenerationQueue!$AN$5:$AN$550,$C79,Grid_GenerationQueue!$AW$5:$AW$550,"&lt;&gt;"&amp;$Y$3,Grid_GenerationQueue!$AU$5:$AU$550,$AK$3)</f>
        <v>0</v>
      </c>
      <c r="AL79">
        <f>Z79+SUMIFS(Grid_GenerationQueue!V$5:V$550,Grid_GenerationQueue!$AJ$5:$AJ$550,$B79,Grid_GenerationQueue!$AK$5:$AK$550,$C79,Grid_GenerationQueue!$AW$5:$AW$550,"&lt;&gt;"&amp;$Y$3,Grid_GenerationQueue!$AU$5:$AU$550,$AK$3)+SUMIFS(Grid_GenerationQueue!V$5:V$550,Grid_GenerationQueue!$AM$5:$AM$550,$B79,Grid_GenerationQueue!$AN$5:$AN$550,$C79,Grid_GenerationQueue!$AW$5:$AW$550,"&lt;&gt;"&amp;$Y$3,Grid_GenerationQueue!$AU$5:$AU$550,$AK$3)</f>
        <v>0</v>
      </c>
      <c r="AM79">
        <f>AA79+SUMIFS(Grid_GenerationQueue!W$5:W$550,Grid_GenerationQueue!$AJ$5:$AJ$550,$B79,Grid_GenerationQueue!$AK$5:$AK$550,$C79,Grid_GenerationQueue!$AW$5:$AW$550,"&lt;&gt;"&amp;$Y$3,Grid_GenerationQueue!$AU$5:$AU$550,$AK$3)+SUMIFS(Grid_GenerationQueue!W$5:W$550,Grid_GenerationQueue!$AM$5:$AM$550,$B79,Grid_GenerationQueue!$AN$5:$AN$550,$C79,Grid_GenerationQueue!$AW$5:$AW$550,"&lt;&gt;"&amp;$Y$3,Grid_GenerationQueue!$AU$5:$AU$550,$AK$3)</f>
        <v>0</v>
      </c>
      <c r="AN79">
        <f>AB79+SUMIFS(Grid_GenerationQueue!X$5:X$550,Grid_GenerationQueue!$AJ$5:$AJ$550,$B79,Grid_GenerationQueue!$AK$5:$AK$550,$C79,Grid_GenerationQueue!$AW$5:$AW$550,"&lt;&gt;"&amp;$Y$3,Grid_GenerationQueue!$AU$5:$AU$550,$AK$3)+SUMIFS(Grid_GenerationQueue!X$5:X$550,Grid_GenerationQueue!$AM$5:$AM$550,$B79,Grid_GenerationQueue!$AN$5:$AN$550,$C79,Grid_GenerationQueue!$AW$5:$AW$550,"&lt;&gt;"&amp;$Y$3,Grid_GenerationQueue!$AU$5:$AU$550,$AK$3)</f>
        <v>0</v>
      </c>
      <c r="AO79">
        <f>AC79+SUMIFS(Grid_GenerationQueue!Y$5:Y$550,Grid_GenerationQueue!$AJ$5:$AJ$550,$B79,Grid_GenerationQueue!$AK$5:$AK$550,$C79,Grid_GenerationQueue!$AW$5:$AW$550,"&lt;&gt;"&amp;$Y$3,Grid_GenerationQueue!$AU$5:$AU$550,$AK$3)+SUMIFS(Grid_GenerationQueue!Y$5:Y$550,Grid_GenerationQueue!$AM$5:$AM$550,$B79,Grid_GenerationQueue!$AN$5:$AN$550,$C79,Grid_GenerationQueue!$AW$5:$AW$550,"&lt;&gt;"&amp;$Y$3,Grid_GenerationQueue!$AU$5:$AU$550,$AK$3)</f>
        <v>0</v>
      </c>
      <c r="AP79">
        <f>AD79+SUMIFS(Grid_GenerationQueue!Z$5:Z$550,Grid_GenerationQueue!$AJ$5:$AJ$550,$B79,Grid_GenerationQueue!$AK$5:$AK$550,$C79,Grid_GenerationQueue!$AW$5:$AW$550,"&lt;&gt;"&amp;$Y$3,Grid_GenerationQueue!$AU$5:$AU$550,$AK$3)+SUMIFS(Grid_GenerationQueue!Z$5:Z$550,Grid_GenerationQueue!$AM$5:$AM$550,$B79,Grid_GenerationQueue!$AN$5:$AN$550,$C79,Grid_GenerationQueue!$AW$5:$AW$550,"&lt;&gt;"&amp;$Y$3,Grid_GenerationQueue!$AU$5:$AU$550,$AK$3)</f>
        <v>0</v>
      </c>
      <c r="AQ79">
        <f>AE79+SUMIFS(Grid_GenerationQueue!AA$5:AA$550,Grid_GenerationQueue!$AJ$5:$AJ$550,$B79,Grid_GenerationQueue!$AK$5:$AK$550,$C79,Grid_GenerationQueue!$AW$5:$AW$550,"&lt;&gt;"&amp;$Y$3,Grid_GenerationQueue!$AU$5:$AU$550,$AK$3)+SUMIFS(Grid_GenerationQueue!AA$5:AA$550,Grid_GenerationQueue!$AM$5:$AM$550,$B79,Grid_GenerationQueue!$AN$5:$AN$550,$C79,Grid_GenerationQueue!$AW$5:$AW$550,"&lt;&gt;"&amp;$Y$3,Grid_GenerationQueue!$AU$5:$AU$550,$AK$3)</f>
        <v>0</v>
      </c>
      <c r="AR79">
        <f>AF79+SUMIFS(Grid_GenerationQueue!AB$5:AB$550,Grid_GenerationQueue!$AJ$5:$AJ$550,$B79,Grid_GenerationQueue!$AK$5:$AK$550,$C79,Grid_GenerationQueue!$AW$5:$AW$550,"&lt;&gt;"&amp;$Y$3,Grid_GenerationQueue!$AU$5:$AU$550,$AK$3)+SUMIFS(Grid_GenerationQueue!AB$5:AB$550,Grid_GenerationQueue!$AM$5:$AM$550,$B79,Grid_GenerationQueue!$AN$5:$AN$550,$C79,Grid_GenerationQueue!$AW$5:$AW$550,"&lt;&gt;"&amp;$Y$3,Grid_GenerationQueue!$AU$5:$AU$550,$AK$3)</f>
        <v>0</v>
      </c>
      <c r="AS79">
        <f>AG79+SUMIFS(Grid_GenerationQueue!AC$5:AC$550,Grid_GenerationQueue!$AJ$5:$AJ$550,$B79,Grid_GenerationQueue!$AK$5:$AK$550,$C79,Grid_GenerationQueue!$AW$5:$AW$550,"&lt;&gt;"&amp;$Y$3,Grid_GenerationQueue!$AU$5:$AU$550,$AK$3)+SUMIFS(Grid_GenerationQueue!AC$5:AC$550,Grid_GenerationQueue!$AM$5:$AM$550,$B79,Grid_GenerationQueue!$AN$5:$AN$550,$C79,Grid_GenerationQueue!$AW$5:$AW$550,"&lt;&gt;"&amp;$Y$3,Grid_GenerationQueue!$AU$5:$AU$550,$AK$3)</f>
        <v>0</v>
      </c>
      <c r="AT79">
        <f>AH79+SUMIFS(Grid_GenerationQueue!AD$5:AD$550,Grid_GenerationQueue!$AJ$5:$AJ$550,$B79,Grid_GenerationQueue!$AK$5:$AK$550,$C79,Grid_GenerationQueue!$AW$5:$AW$550,"&lt;&gt;"&amp;$Y$3,Grid_GenerationQueue!$AU$5:$AU$550,$AK$3)+SUMIFS(Grid_GenerationQueue!AD$5:AD$550,Grid_GenerationQueue!$AM$5:$AM$550,$B79,Grid_GenerationQueue!$AN$5:$AN$550,$C79,Grid_GenerationQueue!$AW$5:$AW$550,"&lt;&gt;"&amp;$Y$3,Grid_GenerationQueue!$AU$5:$AU$550,$AK$3)</f>
        <v>0</v>
      </c>
      <c r="AV79">
        <v>0</v>
      </c>
      <c r="AW79">
        <v>0</v>
      </c>
      <c r="AX79">
        <v>0</v>
      </c>
      <c r="AY79">
        <v>0</v>
      </c>
      <c r="AZ79">
        <v>0</v>
      </c>
      <c r="BB79">
        <f t="shared" ref="BB79:BB142" si="66">L79-$AV79</f>
        <v>1030.1785</v>
      </c>
      <c r="BC79">
        <f t="shared" ref="BC79:BC142" si="67">BD79+BE79</f>
        <v>1850</v>
      </c>
      <c r="BD79">
        <f t="shared" ref="BD79:BD142" si="68">N79-$AW79</f>
        <v>1471.8518850987432</v>
      </c>
      <c r="BE79">
        <f t="shared" ref="BE79:BE142" si="69">O79-$AX79</f>
        <v>378.14811490125686</v>
      </c>
      <c r="BF79">
        <f t="shared" ref="BF79:BF142" si="70">P79</f>
        <v>0</v>
      </c>
      <c r="BG79">
        <f t="shared" ref="BG79:BG142" si="71">Q79</f>
        <v>0</v>
      </c>
      <c r="BH79">
        <f t="shared" ref="BH79:BH142" si="72">BI79+BJ79</f>
        <v>0</v>
      </c>
      <c r="BI79">
        <f t="shared" ref="BI79:BI142" si="73">S79-$AY79</f>
        <v>0</v>
      </c>
      <c r="BJ79">
        <f t="shared" ref="BJ79:BJ142" si="74">T79-$AZ79</f>
        <v>0</v>
      </c>
      <c r="BK79">
        <f t="shared" ref="BK79:BK142" si="75">U79</f>
        <v>0</v>
      </c>
      <c r="BL79">
        <f t="shared" ref="BL79:BL142" si="76">V79</f>
        <v>0</v>
      </c>
      <c r="BN79">
        <f t="shared" si="44"/>
        <v>0</v>
      </c>
      <c r="BO79">
        <f t="shared" si="45"/>
        <v>0</v>
      </c>
      <c r="BP79">
        <f t="shared" si="46"/>
        <v>0</v>
      </c>
      <c r="BQ79">
        <f t="shared" si="47"/>
        <v>0</v>
      </c>
      <c r="BR79">
        <f t="shared" si="48"/>
        <v>0</v>
      </c>
      <c r="BS79">
        <f t="shared" si="49"/>
        <v>0</v>
      </c>
      <c r="BT79">
        <f t="shared" si="50"/>
        <v>0</v>
      </c>
      <c r="BU79">
        <f t="shared" si="51"/>
        <v>0</v>
      </c>
      <c r="BV79">
        <f t="shared" si="52"/>
        <v>0</v>
      </c>
      <c r="BW79">
        <f t="shared" si="53"/>
        <v>0</v>
      </c>
      <c r="BX79">
        <f t="shared" si="54"/>
        <v>0</v>
      </c>
      <c r="BZ79">
        <f t="shared" si="55"/>
        <v>0</v>
      </c>
      <c r="CA79">
        <f t="shared" si="56"/>
        <v>0</v>
      </c>
      <c r="CB79">
        <f t="shared" si="57"/>
        <v>0</v>
      </c>
      <c r="CC79">
        <f t="shared" si="58"/>
        <v>0</v>
      </c>
      <c r="CD79">
        <f t="shared" si="59"/>
        <v>0</v>
      </c>
      <c r="CE79">
        <f t="shared" si="60"/>
        <v>0</v>
      </c>
      <c r="CF79">
        <f t="shared" si="61"/>
        <v>0</v>
      </c>
      <c r="CG79">
        <f t="shared" si="62"/>
        <v>0</v>
      </c>
      <c r="CH79">
        <f t="shared" si="63"/>
        <v>0</v>
      </c>
      <c r="CI79">
        <f t="shared" si="64"/>
        <v>0</v>
      </c>
      <c r="CJ79">
        <f t="shared" si="65"/>
        <v>0</v>
      </c>
    </row>
    <row r="80" spans="1:88" x14ac:dyDescent="0.35">
      <c r="A80" t="str">
        <f>Substation_Info!A80</f>
        <v xml:space="preserve">East of Pisgah Study Area </v>
      </c>
      <c r="B80" t="str">
        <f>Substation_Info!B80</f>
        <v>Eldorado</v>
      </c>
      <c r="C80">
        <f>Substation_Info!C80</f>
        <v>230</v>
      </c>
      <c r="D80" t="str" cm="1">
        <f t="array" ref="D80">INDEX(Substation_Info!$AT$5:$BB$322,MATCH(1,($B80=Substation_Info!$B$5:$B$322)*($C80=Substation_Info!$C$5:$C$322),0),MATCH(D$4,Substation_Info!$AT$4:$BB$4,0))</f>
        <v>Southern_NV_Eldorado_Li_Battery</v>
      </c>
      <c r="E80" t="str" cm="1">
        <f t="array" ref="E80">INDEX(Substation_Info!$AT$5:$BB$322,MATCH(1,($B80=Substation_Info!$B$5:$B$322)*($C80=Substation_Info!$C$5:$C$322),0),MATCH(E$4,Substation_Info!$AT$4:$BB$4,0))</f>
        <v>Southern_NV_Eldorado_Solar</v>
      </c>
      <c r="F80" t="str" cm="1">
        <f t="array" ref="F80">INDEX(Substation_Info!$AT$5:$BB$322,MATCH(1,($B80=Substation_Info!$B$5:$B$322)*($C80=Substation_Info!$C$5:$C$322),0),MATCH(F$4,Substation_Info!$AT$4:$BB$4,0))</f>
        <v>Northern_Nevada_Geothermal</v>
      </c>
      <c r="G80" t="str" cm="1">
        <f t="array" ref="G80">INDEX(Substation_Info!$AT$5:$BB$322,MATCH(1,($B80=Substation_Info!$B$5:$B$322)*($C80=Substation_Info!$C$5:$C$322),0),MATCH(G$4,Substation_Info!$AT$4:$BB$4,0))</f>
        <v>Southern_Nevada_Wind</v>
      </c>
      <c r="H80" cm="1">
        <f t="array" ref="H80">INDEX(Substation_Info!$AT$5:$BB$322,MATCH(1,($B80=Substation_Info!$B$5:$B$322)*($C80=Substation_Info!$C$5:$C$322),0),MATCH(H$4,Substation_Info!$AT$4:$BB$4,0))</f>
        <v>0</v>
      </c>
      <c r="I80" cm="1">
        <f t="array" ref="I80">INDEX(Substation_Info!$AT$5:$BB$322,MATCH(1,($B80=Substation_Info!$B$5:$B$322)*($C80=Substation_Info!$C$5:$C$322),0),MATCH(I$4,Substation_Info!$AT$4:$BB$4,0))</f>
        <v>0</v>
      </c>
      <c r="J80" cm="1">
        <f t="array" ref="J80">INDEX(Substation_Info!$AT$5:$BB$322,MATCH(1,($B80=Substation_Info!$B$5:$B$322)*($C80=Substation_Info!$C$5:$C$322),0),MATCH(J$4,Substation_Info!$AT$4:$BB$4,0))</f>
        <v>0</v>
      </c>
      <c r="K80" s="78"/>
      <c r="L80">
        <f>SUMIFS(Grid_GenerationQueue!T$5:T$550,Grid_GenerationQueue!$AJ$5:$AJ$550,$B80,Grid_GenerationQueue!$AK$5:$AK$550,$C80)+SUMIFS(Grid_GenerationQueue!T$5:T$550,Grid_GenerationQueue!$AM$5:$AM$550,$B80,Grid_GenerationQueue!$AN$5:$AN$550,$C80)</f>
        <v>779</v>
      </c>
      <c r="M80">
        <f>SUMIFS(Grid_GenerationQueue!U$5:U$550,Grid_GenerationQueue!$AJ$5:$AJ$550,$B80,Grid_GenerationQueue!$AK$5:$AK$550,$C80)+SUMIFS(Grid_GenerationQueue!U$5:U$550,Grid_GenerationQueue!$AM$5:$AM$550,$B80,Grid_GenerationQueue!$AN$5:$AN$550,$C80)</f>
        <v>0</v>
      </c>
      <c r="N80">
        <f>SUMIFS(Grid_GenerationQueue!V$5:V$550,Grid_GenerationQueue!$AJ$5:$AJ$550,$B80,Grid_GenerationQueue!$AK$5:$AK$550,$C80)+SUMIFS(Grid_GenerationQueue!V$5:V$550,Grid_GenerationQueue!$AM$5:$AM$550,$B80,Grid_GenerationQueue!$AN$5:$AN$550,$C80)</f>
        <v>0</v>
      </c>
      <c r="O80">
        <f>SUMIFS(Grid_GenerationQueue!W$5:W$550,Grid_GenerationQueue!$AJ$5:$AJ$550,$B80,Grid_GenerationQueue!$AK$5:$AK$550,$C80)+SUMIFS(Grid_GenerationQueue!W$5:W$550,Grid_GenerationQueue!$AM$5:$AM$550,$B80,Grid_GenerationQueue!$AN$5:$AN$550,$C80)</f>
        <v>0</v>
      </c>
      <c r="P80">
        <f>SUMIFS(Grid_GenerationQueue!X$5:X$550,Grid_GenerationQueue!$AJ$5:$AJ$550,$B80,Grid_GenerationQueue!$AK$5:$AK$550,$C80)+SUMIFS(Grid_GenerationQueue!X$5:X$550,Grid_GenerationQueue!$AM$5:$AM$550,$B80,Grid_GenerationQueue!$AN$5:$AN$550,$C80)</f>
        <v>0</v>
      </c>
      <c r="Q80">
        <f>SUMIFS(Grid_GenerationQueue!Y$5:Y$550,Grid_GenerationQueue!$AJ$5:$AJ$550,$B80,Grid_GenerationQueue!$AK$5:$AK$550,$C80)+SUMIFS(Grid_GenerationQueue!Y$5:Y$550,Grid_GenerationQueue!$AM$5:$AM$550,$B80,Grid_GenerationQueue!$AN$5:$AN$550,$C80)</f>
        <v>0</v>
      </c>
      <c r="R80">
        <f>SUMIFS(Grid_GenerationQueue!Z$5:Z$550,Grid_GenerationQueue!$AJ$5:$AJ$550,$B80,Grid_GenerationQueue!$AK$5:$AK$550,$C80)+SUMIFS(Grid_GenerationQueue!Z$5:Z$550,Grid_GenerationQueue!$AM$5:$AM$550,$B80,Grid_GenerationQueue!$AN$5:$AN$550,$C80)</f>
        <v>300</v>
      </c>
      <c r="S80">
        <f>SUMIFS(Grid_GenerationQueue!AA$5:AA$550,Grid_GenerationQueue!$AJ$5:$AJ$550,$B80,Grid_GenerationQueue!$AK$5:$AK$550,$C80)+SUMIFS(Grid_GenerationQueue!AA$5:AA$550,Grid_GenerationQueue!$AM$5:$AM$550,$B80,Grid_GenerationQueue!$AN$5:$AN$550,$C80)</f>
        <v>198.11320754716982</v>
      </c>
      <c r="T80">
        <f>SUMIFS(Grid_GenerationQueue!AB$5:AB$550,Grid_GenerationQueue!$AJ$5:$AJ$550,$B80,Grid_GenerationQueue!$AK$5:$AK$550,$C80)+SUMIFS(Grid_GenerationQueue!AB$5:AB$550,Grid_GenerationQueue!$AM$5:$AM$550,$B80,Grid_GenerationQueue!$AN$5:$AN$550,$C80)</f>
        <v>101.88679245283018</v>
      </c>
      <c r="U80">
        <f>SUMIFS(Grid_GenerationQueue!AC$5:AC$550,Grid_GenerationQueue!$AJ$5:$AJ$550,$B80,Grid_GenerationQueue!$AK$5:$AK$550,$C80)+SUMIFS(Grid_GenerationQueue!AC$5:AC$550,Grid_GenerationQueue!$AM$5:$AM$550,$B80,Grid_GenerationQueue!$AN$5:$AN$550,$C80)</f>
        <v>0</v>
      </c>
      <c r="V80">
        <f>SUMIFS(Grid_GenerationQueue!AD$5:AD$550,Grid_GenerationQueue!$AJ$5:$AJ$550,$B80,Grid_GenerationQueue!$AK$5:$AK$550,$C80)+SUMIFS(Grid_GenerationQueue!AD$5:AD$550,Grid_GenerationQueue!$AM$5:$AM$550,$B80,Grid_GenerationQueue!$AN$5:$AN$550,$C80)</f>
        <v>0</v>
      </c>
      <c r="W80" s="78"/>
      <c r="X80">
        <f>SUMIFS(Grid_GenerationQueue!T$5:T$550,Grid_GenerationQueue!$AJ$5:$AJ$550,$B80,Grid_GenerationQueue!$AK$5:$AK$550,$C80,Grid_GenerationQueue!$AW$5:$AW$550,$Y$3)+SUMIFS(Grid_GenerationQueue!T$5:T$550,Grid_GenerationQueue!$AM$5:$AM$550,$B80,Grid_GenerationQueue!$AN$5:$AN$550,$C80,Grid_GenerationQueue!$AW$5:$AW$550,$Y$3)</f>
        <v>529</v>
      </c>
      <c r="Y80">
        <f>SUMIFS(Grid_GenerationQueue!U$5:U$550,Grid_GenerationQueue!$AJ$5:$AJ$550,$B80,Grid_GenerationQueue!$AK$5:$AK$550,$C80,Grid_GenerationQueue!$AW$5:$AW$550,$Y$3)+SUMIFS(Grid_GenerationQueue!U$5:U$550,Grid_GenerationQueue!$AM$5:$AM$550,$B80,Grid_GenerationQueue!$AN$5:$AN$550,$C80,Grid_GenerationQueue!$AW$5:$AW$550,$Y$3)</f>
        <v>0</v>
      </c>
      <c r="Z80">
        <f>SUMIFS(Grid_GenerationQueue!V$5:V$550,Grid_GenerationQueue!$AJ$5:$AJ$550,$B80,Grid_GenerationQueue!$AK$5:$AK$550,$C80,Grid_GenerationQueue!$AW$5:$AW$550,$Y$3)+SUMIFS(Grid_GenerationQueue!V$5:V$550,Grid_GenerationQueue!$AM$5:$AM$550,$B80,Grid_GenerationQueue!$AN$5:$AN$550,$C80,Grid_GenerationQueue!$AW$5:$AW$550,$Y$3)</f>
        <v>0</v>
      </c>
      <c r="AA80">
        <f>SUMIFS(Grid_GenerationQueue!W$5:W$550,Grid_GenerationQueue!$AJ$5:$AJ$550,$B80,Grid_GenerationQueue!$AK$5:$AK$550,$C80,Grid_GenerationQueue!$AW$5:$AW$550,$Y$3)+SUMIFS(Grid_GenerationQueue!W$5:W$550,Grid_GenerationQueue!$AM$5:$AM$550,$B80,Grid_GenerationQueue!$AN$5:$AN$550,$C80,Grid_GenerationQueue!$AW$5:$AW$550,$Y$3)</f>
        <v>0</v>
      </c>
      <c r="AB80">
        <f>SUMIFS(Grid_GenerationQueue!X$5:X$550,Grid_GenerationQueue!$AJ$5:$AJ$550,$B80,Grid_GenerationQueue!$AK$5:$AK$550,$C80,Grid_GenerationQueue!$AW$5:$AW$550,$Y$3)+SUMIFS(Grid_GenerationQueue!X$5:X$550,Grid_GenerationQueue!$AM$5:$AM$550,$B80,Grid_GenerationQueue!$AN$5:$AN$550,$C80,Grid_GenerationQueue!$AW$5:$AW$550,$Y$3)</f>
        <v>0</v>
      </c>
      <c r="AC80">
        <f>SUMIFS(Grid_GenerationQueue!Y$5:Y$550,Grid_GenerationQueue!$AJ$5:$AJ$550,$B80,Grid_GenerationQueue!$AK$5:$AK$550,$C80,Grid_GenerationQueue!$AW$5:$AW$550,$Y$3)+SUMIFS(Grid_GenerationQueue!Y$5:Y$550,Grid_GenerationQueue!$AM$5:$AM$550,$B80,Grid_GenerationQueue!$AN$5:$AN$550,$C80,Grid_GenerationQueue!$AW$5:$AW$550,$Y$3)</f>
        <v>0</v>
      </c>
      <c r="AD80">
        <f>SUMIFS(Grid_GenerationQueue!Z$5:Z$550,Grid_GenerationQueue!$AJ$5:$AJ$550,$B80,Grid_GenerationQueue!$AK$5:$AK$550,$C80,Grid_GenerationQueue!$AW$5:$AW$550,$Y$3)+SUMIFS(Grid_GenerationQueue!Z$5:Z$550,Grid_GenerationQueue!$AM$5:$AM$550,$B80,Grid_GenerationQueue!$AN$5:$AN$550,$C80,Grid_GenerationQueue!$AW$5:$AW$550,$Y$3)</f>
        <v>300</v>
      </c>
      <c r="AE80">
        <f>SUMIFS(Grid_GenerationQueue!AA$5:AA$550,Grid_GenerationQueue!$AJ$5:$AJ$550,$B80,Grid_GenerationQueue!$AK$5:$AK$550,$C80,Grid_GenerationQueue!$AW$5:$AW$550,$Y$3)+SUMIFS(Grid_GenerationQueue!AA$5:AA$550,Grid_GenerationQueue!$AM$5:$AM$550,$B80,Grid_GenerationQueue!$AN$5:$AN$550,$C80,Grid_GenerationQueue!$AW$5:$AW$550,$Y$3)</f>
        <v>198.11320754716982</v>
      </c>
      <c r="AF80">
        <f>SUMIFS(Grid_GenerationQueue!AB$5:AB$550,Grid_GenerationQueue!$AJ$5:$AJ$550,$B80,Grid_GenerationQueue!$AK$5:$AK$550,$C80,Grid_GenerationQueue!$AW$5:$AW$550,$Y$3)+SUMIFS(Grid_GenerationQueue!AB$5:AB$550,Grid_GenerationQueue!$AM$5:$AM$550,$B80,Grid_GenerationQueue!$AN$5:$AN$550,$C80,Grid_GenerationQueue!$AW$5:$AW$550,$Y$3)</f>
        <v>101.88679245283018</v>
      </c>
      <c r="AG80">
        <f>SUMIFS(Grid_GenerationQueue!AC$5:AC$550,Grid_GenerationQueue!$AJ$5:$AJ$550,$B80,Grid_GenerationQueue!$AK$5:$AK$550,$C80,Grid_GenerationQueue!$AW$5:$AW$550,$Y$3)+SUMIFS(Grid_GenerationQueue!AC$5:AC$550,Grid_GenerationQueue!$AM$5:$AM$550,$B80,Grid_GenerationQueue!$AN$5:$AN$550,$C80,Grid_GenerationQueue!$AW$5:$AW$550,$Y$3)</f>
        <v>0</v>
      </c>
      <c r="AH80">
        <f>SUMIFS(Grid_GenerationQueue!AD$5:AD$550,Grid_GenerationQueue!$AJ$5:$AJ$550,$B80,Grid_GenerationQueue!$AK$5:$AK$550,$C80,Grid_GenerationQueue!$AW$5:$AW$550,$Y$3)+SUMIFS(Grid_GenerationQueue!AD$5:AD$550,Grid_GenerationQueue!$AM$5:$AM$550,$B80,Grid_GenerationQueue!$AN$5:$AN$550,$C80,Grid_GenerationQueue!$AW$5:$AW$550,$Y$3)</f>
        <v>0</v>
      </c>
      <c r="AI80" s="78"/>
      <c r="AJ80">
        <f>X80+SUMIFS(Grid_GenerationQueue!T$5:T$550,Grid_GenerationQueue!$AJ$5:$AJ$550,$B80,Grid_GenerationQueue!$AK$5:$AK$550,$C80,Grid_GenerationQueue!$AW$5:$AW$550,"&lt;&gt;"&amp;$Y$3,Grid_GenerationQueue!$AU$5:$AU$550,$AK$3)+SUMIFS(Grid_GenerationQueue!T$5:T$550,Grid_GenerationQueue!$AM$5:$AM$550,$B80,Grid_GenerationQueue!$AN$5:$AN$550,$C80,Grid_GenerationQueue!$AW$5:$AW$550,"&lt;&gt;"&amp;$Y$3,Grid_GenerationQueue!$AU$5:$AU$550,$AK$3)</f>
        <v>529</v>
      </c>
      <c r="AK80">
        <f>Y80+SUMIFS(Grid_GenerationQueue!U$5:U$550,Grid_GenerationQueue!$AJ$5:$AJ$550,$B80,Grid_GenerationQueue!$AK$5:$AK$550,$C80,Grid_GenerationQueue!$AW$5:$AW$550,"&lt;&gt;"&amp;$Y$3,Grid_GenerationQueue!$AU$5:$AU$550,$AK$3)+SUMIFS(Grid_GenerationQueue!U$5:U$550,Grid_GenerationQueue!$AM$5:$AM$550,$B80,Grid_GenerationQueue!$AN$5:$AN$550,$C80,Grid_GenerationQueue!$AW$5:$AW$550,"&lt;&gt;"&amp;$Y$3,Grid_GenerationQueue!$AU$5:$AU$550,$AK$3)</f>
        <v>0</v>
      </c>
      <c r="AL80">
        <f>Z80+SUMIFS(Grid_GenerationQueue!V$5:V$550,Grid_GenerationQueue!$AJ$5:$AJ$550,$B80,Grid_GenerationQueue!$AK$5:$AK$550,$C80,Grid_GenerationQueue!$AW$5:$AW$550,"&lt;&gt;"&amp;$Y$3,Grid_GenerationQueue!$AU$5:$AU$550,$AK$3)+SUMIFS(Grid_GenerationQueue!V$5:V$550,Grid_GenerationQueue!$AM$5:$AM$550,$B80,Grid_GenerationQueue!$AN$5:$AN$550,$C80,Grid_GenerationQueue!$AW$5:$AW$550,"&lt;&gt;"&amp;$Y$3,Grid_GenerationQueue!$AU$5:$AU$550,$AK$3)</f>
        <v>0</v>
      </c>
      <c r="AM80">
        <f>AA80+SUMIFS(Grid_GenerationQueue!W$5:W$550,Grid_GenerationQueue!$AJ$5:$AJ$550,$B80,Grid_GenerationQueue!$AK$5:$AK$550,$C80,Grid_GenerationQueue!$AW$5:$AW$550,"&lt;&gt;"&amp;$Y$3,Grid_GenerationQueue!$AU$5:$AU$550,$AK$3)+SUMIFS(Grid_GenerationQueue!W$5:W$550,Grid_GenerationQueue!$AM$5:$AM$550,$B80,Grid_GenerationQueue!$AN$5:$AN$550,$C80,Grid_GenerationQueue!$AW$5:$AW$550,"&lt;&gt;"&amp;$Y$3,Grid_GenerationQueue!$AU$5:$AU$550,$AK$3)</f>
        <v>0</v>
      </c>
      <c r="AN80">
        <f>AB80+SUMIFS(Grid_GenerationQueue!X$5:X$550,Grid_GenerationQueue!$AJ$5:$AJ$550,$B80,Grid_GenerationQueue!$AK$5:$AK$550,$C80,Grid_GenerationQueue!$AW$5:$AW$550,"&lt;&gt;"&amp;$Y$3,Grid_GenerationQueue!$AU$5:$AU$550,$AK$3)+SUMIFS(Grid_GenerationQueue!X$5:X$550,Grid_GenerationQueue!$AM$5:$AM$550,$B80,Grid_GenerationQueue!$AN$5:$AN$550,$C80,Grid_GenerationQueue!$AW$5:$AW$550,"&lt;&gt;"&amp;$Y$3,Grid_GenerationQueue!$AU$5:$AU$550,$AK$3)</f>
        <v>0</v>
      </c>
      <c r="AO80">
        <f>AC80+SUMIFS(Grid_GenerationQueue!Y$5:Y$550,Grid_GenerationQueue!$AJ$5:$AJ$550,$B80,Grid_GenerationQueue!$AK$5:$AK$550,$C80,Grid_GenerationQueue!$AW$5:$AW$550,"&lt;&gt;"&amp;$Y$3,Grid_GenerationQueue!$AU$5:$AU$550,$AK$3)+SUMIFS(Grid_GenerationQueue!Y$5:Y$550,Grid_GenerationQueue!$AM$5:$AM$550,$B80,Grid_GenerationQueue!$AN$5:$AN$550,$C80,Grid_GenerationQueue!$AW$5:$AW$550,"&lt;&gt;"&amp;$Y$3,Grid_GenerationQueue!$AU$5:$AU$550,$AK$3)</f>
        <v>0</v>
      </c>
      <c r="AP80">
        <f>AD80+SUMIFS(Grid_GenerationQueue!Z$5:Z$550,Grid_GenerationQueue!$AJ$5:$AJ$550,$B80,Grid_GenerationQueue!$AK$5:$AK$550,$C80,Grid_GenerationQueue!$AW$5:$AW$550,"&lt;&gt;"&amp;$Y$3,Grid_GenerationQueue!$AU$5:$AU$550,$AK$3)+SUMIFS(Grid_GenerationQueue!Z$5:Z$550,Grid_GenerationQueue!$AM$5:$AM$550,$B80,Grid_GenerationQueue!$AN$5:$AN$550,$C80,Grid_GenerationQueue!$AW$5:$AW$550,"&lt;&gt;"&amp;$Y$3,Grid_GenerationQueue!$AU$5:$AU$550,$AK$3)</f>
        <v>300</v>
      </c>
      <c r="AQ80">
        <f>AE80+SUMIFS(Grid_GenerationQueue!AA$5:AA$550,Grid_GenerationQueue!$AJ$5:$AJ$550,$B80,Grid_GenerationQueue!$AK$5:$AK$550,$C80,Grid_GenerationQueue!$AW$5:$AW$550,"&lt;&gt;"&amp;$Y$3,Grid_GenerationQueue!$AU$5:$AU$550,$AK$3)+SUMIFS(Grid_GenerationQueue!AA$5:AA$550,Grid_GenerationQueue!$AM$5:$AM$550,$B80,Grid_GenerationQueue!$AN$5:$AN$550,$C80,Grid_GenerationQueue!$AW$5:$AW$550,"&lt;&gt;"&amp;$Y$3,Grid_GenerationQueue!$AU$5:$AU$550,$AK$3)</f>
        <v>198.11320754716982</v>
      </c>
      <c r="AR80">
        <f>AF80+SUMIFS(Grid_GenerationQueue!AB$5:AB$550,Grid_GenerationQueue!$AJ$5:$AJ$550,$B80,Grid_GenerationQueue!$AK$5:$AK$550,$C80,Grid_GenerationQueue!$AW$5:$AW$550,"&lt;&gt;"&amp;$Y$3,Grid_GenerationQueue!$AU$5:$AU$550,$AK$3)+SUMIFS(Grid_GenerationQueue!AB$5:AB$550,Grid_GenerationQueue!$AM$5:$AM$550,$B80,Grid_GenerationQueue!$AN$5:$AN$550,$C80,Grid_GenerationQueue!$AW$5:$AW$550,"&lt;&gt;"&amp;$Y$3,Grid_GenerationQueue!$AU$5:$AU$550,$AK$3)</f>
        <v>101.88679245283018</v>
      </c>
      <c r="AS80">
        <f>AG80+SUMIFS(Grid_GenerationQueue!AC$5:AC$550,Grid_GenerationQueue!$AJ$5:$AJ$550,$B80,Grid_GenerationQueue!$AK$5:$AK$550,$C80,Grid_GenerationQueue!$AW$5:$AW$550,"&lt;&gt;"&amp;$Y$3,Grid_GenerationQueue!$AU$5:$AU$550,$AK$3)+SUMIFS(Grid_GenerationQueue!AC$5:AC$550,Grid_GenerationQueue!$AM$5:$AM$550,$B80,Grid_GenerationQueue!$AN$5:$AN$550,$C80,Grid_GenerationQueue!$AW$5:$AW$550,"&lt;&gt;"&amp;$Y$3,Grid_GenerationQueue!$AU$5:$AU$550,$AK$3)</f>
        <v>0</v>
      </c>
      <c r="AT80">
        <f>AH80+SUMIFS(Grid_GenerationQueue!AD$5:AD$550,Grid_GenerationQueue!$AJ$5:$AJ$550,$B80,Grid_GenerationQueue!$AK$5:$AK$550,$C80,Grid_GenerationQueue!$AW$5:$AW$550,"&lt;&gt;"&amp;$Y$3,Grid_GenerationQueue!$AU$5:$AU$550,$AK$3)+SUMIFS(Grid_GenerationQueue!AD$5:AD$550,Grid_GenerationQueue!$AM$5:$AM$550,$B80,Grid_GenerationQueue!$AN$5:$AN$550,$C80,Grid_GenerationQueue!$AW$5:$AW$550,"&lt;&gt;"&amp;$Y$3,Grid_GenerationQueue!$AU$5:$AU$550,$AK$3)</f>
        <v>0</v>
      </c>
      <c r="AV80">
        <v>0</v>
      </c>
      <c r="AW80">
        <v>0</v>
      </c>
      <c r="AX80">
        <v>0</v>
      </c>
      <c r="AY80">
        <v>0</v>
      </c>
      <c r="AZ80">
        <v>0</v>
      </c>
      <c r="BB80">
        <f t="shared" si="66"/>
        <v>779</v>
      </c>
      <c r="BC80">
        <f t="shared" si="67"/>
        <v>0</v>
      </c>
      <c r="BD80">
        <f t="shared" si="68"/>
        <v>0</v>
      </c>
      <c r="BE80">
        <f t="shared" si="69"/>
        <v>0</v>
      </c>
      <c r="BF80">
        <f t="shared" si="70"/>
        <v>0</v>
      </c>
      <c r="BG80">
        <f t="shared" si="71"/>
        <v>0</v>
      </c>
      <c r="BH80">
        <f t="shared" si="72"/>
        <v>300</v>
      </c>
      <c r="BI80">
        <f t="shared" si="73"/>
        <v>198.11320754716982</v>
      </c>
      <c r="BJ80">
        <f t="shared" si="74"/>
        <v>101.88679245283018</v>
      </c>
      <c r="BK80">
        <f t="shared" si="75"/>
        <v>0</v>
      </c>
      <c r="BL80">
        <f t="shared" si="76"/>
        <v>0</v>
      </c>
      <c r="BN80">
        <f t="shared" si="44"/>
        <v>529</v>
      </c>
      <c r="BO80">
        <f t="shared" si="45"/>
        <v>0</v>
      </c>
      <c r="BP80">
        <f t="shared" si="46"/>
        <v>0</v>
      </c>
      <c r="BQ80">
        <f t="shared" si="47"/>
        <v>0</v>
      </c>
      <c r="BR80">
        <f t="shared" si="48"/>
        <v>0</v>
      </c>
      <c r="BS80">
        <f t="shared" si="49"/>
        <v>0</v>
      </c>
      <c r="BT80">
        <f t="shared" si="50"/>
        <v>300</v>
      </c>
      <c r="BU80">
        <f t="shared" si="51"/>
        <v>198.11320754716982</v>
      </c>
      <c r="BV80">
        <f t="shared" si="52"/>
        <v>101.88679245283018</v>
      </c>
      <c r="BW80">
        <f t="shared" si="53"/>
        <v>0</v>
      </c>
      <c r="BX80">
        <f t="shared" si="54"/>
        <v>0</v>
      </c>
      <c r="BZ80">
        <f t="shared" si="55"/>
        <v>529</v>
      </c>
      <c r="CA80">
        <f t="shared" si="56"/>
        <v>0</v>
      </c>
      <c r="CB80">
        <f t="shared" si="57"/>
        <v>0</v>
      </c>
      <c r="CC80">
        <f t="shared" si="58"/>
        <v>0</v>
      </c>
      <c r="CD80">
        <f t="shared" si="59"/>
        <v>0</v>
      </c>
      <c r="CE80">
        <f t="shared" si="60"/>
        <v>0</v>
      </c>
      <c r="CF80">
        <f t="shared" si="61"/>
        <v>300</v>
      </c>
      <c r="CG80">
        <f t="shared" si="62"/>
        <v>198.11320754716982</v>
      </c>
      <c r="CH80">
        <f t="shared" si="63"/>
        <v>101.88679245283018</v>
      </c>
      <c r="CI80">
        <f t="shared" si="64"/>
        <v>0</v>
      </c>
      <c r="CJ80">
        <f t="shared" si="65"/>
        <v>0</v>
      </c>
    </row>
    <row r="81" spans="1:88" x14ac:dyDescent="0.35">
      <c r="A81" t="str">
        <f>Substation_Info!A81</f>
        <v>PG&amp;E Fresno Study Area</v>
      </c>
      <c r="B81" t="str">
        <f>Substation_Info!B81</f>
        <v>Elk Hills</v>
      </c>
      <c r="C81">
        <f>Substation_Info!C81</f>
        <v>230</v>
      </c>
      <c r="D81" t="str" cm="1">
        <f t="array" ref="D81">INDEX(Substation_Info!$AT$5:$BB$322,MATCH(1,($B81=Substation_Info!$B$5:$B$322)*($C81=Substation_Info!$C$5:$C$322),0),MATCH(D$4,Substation_Info!$AT$4:$BB$4,0))</f>
        <v>Southern_PGAE_Li_Battery</v>
      </c>
      <c r="E81" t="str" cm="1">
        <f t="array" ref="E81">INDEX(Substation_Info!$AT$5:$BB$322,MATCH(1,($B81=Substation_Info!$B$5:$B$322)*($C81=Substation_Info!$C$5:$C$322),0),MATCH(E$4,Substation_Info!$AT$4:$BB$4,0))</f>
        <v>Southern_PGAE_Solar</v>
      </c>
      <c r="F81" cm="1">
        <f t="array" ref="F81">INDEX(Substation_Info!$AT$5:$BB$322,MATCH(1,($B81=Substation_Info!$B$5:$B$322)*($C81=Substation_Info!$C$5:$C$322),0),MATCH(F$4,Substation_Info!$AT$4:$BB$4,0))</f>
        <v>0</v>
      </c>
      <c r="G81" cm="1">
        <f t="array" ref="G81">INDEX(Substation_Info!$AT$5:$BB$322,MATCH(1,($B81=Substation_Info!$B$5:$B$322)*($C81=Substation_Info!$C$5:$C$322),0),MATCH(G$4,Substation_Info!$AT$4:$BB$4,0))</f>
        <v>0</v>
      </c>
      <c r="H81" cm="1">
        <f t="array" ref="H81">INDEX(Substation_Info!$AT$5:$BB$322,MATCH(1,($B81=Substation_Info!$B$5:$B$322)*($C81=Substation_Info!$C$5:$C$322),0),MATCH(H$4,Substation_Info!$AT$4:$BB$4,0))</f>
        <v>0</v>
      </c>
      <c r="I81" cm="1">
        <f t="array" ref="I81">INDEX(Substation_Info!$AT$5:$BB$322,MATCH(1,($B81=Substation_Info!$B$5:$B$322)*($C81=Substation_Info!$C$5:$C$322),0),MATCH(I$4,Substation_Info!$AT$4:$BB$4,0))</f>
        <v>0</v>
      </c>
      <c r="J81" cm="1">
        <f t="array" ref="J81">INDEX(Substation_Info!$AT$5:$BB$322,MATCH(1,($B81=Substation_Info!$B$5:$B$322)*($C81=Substation_Info!$C$5:$C$322),0),MATCH(J$4,Substation_Info!$AT$4:$BB$4,0))</f>
        <v>0</v>
      </c>
      <c r="L81">
        <f>SUMIFS(Grid_GenerationQueue!T$5:T$550,Grid_GenerationQueue!$AJ$5:$AJ$550,$B81,Grid_GenerationQueue!$AK$5:$AK$550,$C81)+SUMIFS(Grid_GenerationQueue!T$5:T$550,Grid_GenerationQueue!$AM$5:$AM$550,$B81,Grid_GenerationQueue!$AN$5:$AN$550,$C81)</f>
        <v>0</v>
      </c>
      <c r="M81">
        <f>SUMIFS(Grid_GenerationQueue!U$5:U$550,Grid_GenerationQueue!$AJ$5:$AJ$550,$B81,Grid_GenerationQueue!$AK$5:$AK$550,$C81)+SUMIFS(Grid_GenerationQueue!U$5:U$550,Grid_GenerationQueue!$AM$5:$AM$550,$B81,Grid_GenerationQueue!$AN$5:$AN$550,$C81)</f>
        <v>0</v>
      </c>
      <c r="N81">
        <f>SUMIFS(Grid_GenerationQueue!V$5:V$550,Grid_GenerationQueue!$AJ$5:$AJ$550,$B81,Grid_GenerationQueue!$AK$5:$AK$550,$C81)+SUMIFS(Grid_GenerationQueue!V$5:V$550,Grid_GenerationQueue!$AM$5:$AM$550,$B81,Grid_GenerationQueue!$AN$5:$AN$550,$C81)</f>
        <v>0</v>
      </c>
      <c r="O81">
        <f>SUMIFS(Grid_GenerationQueue!W$5:W$550,Grid_GenerationQueue!$AJ$5:$AJ$550,$B81,Grid_GenerationQueue!$AK$5:$AK$550,$C81)+SUMIFS(Grid_GenerationQueue!W$5:W$550,Grid_GenerationQueue!$AM$5:$AM$550,$B81,Grid_GenerationQueue!$AN$5:$AN$550,$C81)</f>
        <v>0</v>
      </c>
      <c r="P81">
        <f>SUMIFS(Grid_GenerationQueue!X$5:X$550,Grid_GenerationQueue!$AJ$5:$AJ$550,$B81,Grid_GenerationQueue!$AK$5:$AK$550,$C81)+SUMIFS(Grid_GenerationQueue!X$5:X$550,Grid_GenerationQueue!$AM$5:$AM$550,$B81,Grid_GenerationQueue!$AN$5:$AN$550,$C81)</f>
        <v>0</v>
      </c>
      <c r="Q81">
        <f>SUMIFS(Grid_GenerationQueue!Y$5:Y$550,Grid_GenerationQueue!$AJ$5:$AJ$550,$B81,Grid_GenerationQueue!$AK$5:$AK$550,$C81)+SUMIFS(Grid_GenerationQueue!Y$5:Y$550,Grid_GenerationQueue!$AM$5:$AM$550,$B81,Grid_GenerationQueue!$AN$5:$AN$550,$C81)</f>
        <v>0</v>
      </c>
      <c r="R81">
        <f>SUMIFS(Grid_GenerationQueue!Z$5:Z$550,Grid_GenerationQueue!$AJ$5:$AJ$550,$B81,Grid_GenerationQueue!$AK$5:$AK$550,$C81)+SUMIFS(Grid_GenerationQueue!Z$5:Z$550,Grid_GenerationQueue!$AM$5:$AM$550,$B81,Grid_GenerationQueue!$AN$5:$AN$550,$C81)</f>
        <v>0</v>
      </c>
      <c r="S81">
        <f>SUMIFS(Grid_GenerationQueue!AA$5:AA$550,Grid_GenerationQueue!$AJ$5:$AJ$550,$B81,Grid_GenerationQueue!$AK$5:$AK$550,$C81)+SUMIFS(Grid_GenerationQueue!AA$5:AA$550,Grid_GenerationQueue!$AM$5:$AM$550,$B81,Grid_GenerationQueue!$AN$5:$AN$550,$C81)</f>
        <v>0</v>
      </c>
      <c r="T81">
        <f>SUMIFS(Grid_GenerationQueue!AB$5:AB$550,Grid_GenerationQueue!$AJ$5:$AJ$550,$B81,Grid_GenerationQueue!$AK$5:$AK$550,$C81)+SUMIFS(Grid_GenerationQueue!AB$5:AB$550,Grid_GenerationQueue!$AM$5:$AM$550,$B81,Grid_GenerationQueue!$AN$5:$AN$550,$C81)</f>
        <v>0</v>
      </c>
      <c r="U81">
        <f>SUMIFS(Grid_GenerationQueue!AC$5:AC$550,Grid_GenerationQueue!$AJ$5:$AJ$550,$B81,Grid_GenerationQueue!$AK$5:$AK$550,$C81)+SUMIFS(Grid_GenerationQueue!AC$5:AC$550,Grid_GenerationQueue!$AM$5:$AM$550,$B81,Grid_GenerationQueue!$AN$5:$AN$550,$C81)</f>
        <v>0</v>
      </c>
      <c r="V81">
        <f>SUMIFS(Grid_GenerationQueue!AD$5:AD$550,Grid_GenerationQueue!$AJ$5:$AJ$550,$B81,Grid_GenerationQueue!$AK$5:$AK$550,$C81)+SUMIFS(Grid_GenerationQueue!AD$5:AD$550,Grid_GenerationQueue!$AM$5:$AM$550,$B81,Grid_GenerationQueue!$AN$5:$AN$550,$C81)</f>
        <v>0</v>
      </c>
      <c r="X81">
        <f>SUMIFS(Grid_GenerationQueue!T$5:T$550,Grid_GenerationQueue!$AJ$5:$AJ$550,$B81,Grid_GenerationQueue!$AK$5:$AK$550,$C81,Grid_GenerationQueue!$AW$5:$AW$550,$Y$3)+SUMIFS(Grid_GenerationQueue!T$5:T$550,Grid_GenerationQueue!$AM$5:$AM$550,$B81,Grid_GenerationQueue!$AN$5:$AN$550,$C81,Grid_GenerationQueue!$AW$5:$AW$550,$Y$3)</f>
        <v>0</v>
      </c>
      <c r="Y81">
        <f>SUMIFS(Grid_GenerationQueue!U$5:U$550,Grid_GenerationQueue!$AJ$5:$AJ$550,$B81,Grid_GenerationQueue!$AK$5:$AK$550,$C81,Grid_GenerationQueue!$AW$5:$AW$550,$Y$3)+SUMIFS(Grid_GenerationQueue!U$5:U$550,Grid_GenerationQueue!$AM$5:$AM$550,$B81,Grid_GenerationQueue!$AN$5:$AN$550,$C81,Grid_GenerationQueue!$AW$5:$AW$550,$Y$3)</f>
        <v>0</v>
      </c>
      <c r="Z81">
        <f>SUMIFS(Grid_GenerationQueue!V$5:V$550,Grid_GenerationQueue!$AJ$5:$AJ$550,$B81,Grid_GenerationQueue!$AK$5:$AK$550,$C81,Grid_GenerationQueue!$AW$5:$AW$550,$Y$3)+SUMIFS(Grid_GenerationQueue!V$5:V$550,Grid_GenerationQueue!$AM$5:$AM$550,$B81,Grid_GenerationQueue!$AN$5:$AN$550,$C81,Grid_GenerationQueue!$AW$5:$AW$550,$Y$3)</f>
        <v>0</v>
      </c>
      <c r="AA81">
        <f>SUMIFS(Grid_GenerationQueue!W$5:W$550,Grid_GenerationQueue!$AJ$5:$AJ$550,$B81,Grid_GenerationQueue!$AK$5:$AK$550,$C81,Grid_GenerationQueue!$AW$5:$AW$550,$Y$3)+SUMIFS(Grid_GenerationQueue!W$5:W$550,Grid_GenerationQueue!$AM$5:$AM$550,$B81,Grid_GenerationQueue!$AN$5:$AN$550,$C81,Grid_GenerationQueue!$AW$5:$AW$550,$Y$3)</f>
        <v>0</v>
      </c>
      <c r="AB81">
        <f>SUMIFS(Grid_GenerationQueue!X$5:X$550,Grid_GenerationQueue!$AJ$5:$AJ$550,$B81,Grid_GenerationQueue!$AK$5:$AK$550,$C81,Grid_GenerationQueue!$AW$5:$AW$550,$Y$3)+SUMIFS(Grid_GenerationQueue!X$5:X$550,Grid_GenerationQueue!$AM$5:$AM$550,$B81,Grid_GenerationQueue!$AN$5:$AN$550,$C81,Grid_GenerationQueue!$AW$5:$AW$550,$Y$3)</f>
        <v>0</v>
      </c>
      <c r="AC81">
        <f>SUMIFS(Grid_GenerationQueue!Y$5:Y$550,Grid_GenerationQueue!$AJ$5:$AJ$550,$B81,Grid_GenerationQueue!$AK$5:$AK$550,$C81,Grid_GenerationQueue!$AW$5:$AW$550,$Y$3)+SUMIFS(Grid_GenerationQueue!Y$5:Y$550,Grid_GenerationQueue!$AM$5:$AM$550,$B81,Grid_GenerationQueue!$AN$5:$AN$550,$C81,Grid_GenerationQueue!$AW$5:$AW$550,$Y$3)</f>
        <v>0</v>
      </c>
      <c r="AD81">
        <f>SUMIFS(Grid_GenerationQueue!Z$5:Z$550,Grid_GenerationQueue!$AJ$5:$AJ$550,$B81,Grid_GenerationQueue!$AK$5:$AK$550,$C81,Grid_GenerationQueue!$AW$5:$AW$550,$Y$3)+SUMIFS(Grid_GenerationQueue!Z$5:Z$550,Grid_GenerationQueue!$AM$5:$AM$550,$B81,Grid_GenerationQueue!$AN$5:$AN$550,$C81,Grid_GenerationQueue!$AW$5:$AW$550,$Y$3)</f>
        <v>0</v>
      </c>
      <c r="AE81">
        <f>SUMIFS(Grid_GenerationQueue!AA$5:AA$550,Grid_GenerationQueue!$AJ$5:$AJ$550,$B81,Grid_GenerationQueue!$AK$5:$AK$550,$C81,Grid_GenerationQueue!$AW$5:$AW$550,$Y$3)+SUMIFS(Grid_GenerationQueue!AA$5:AA$550,Grid_GenerationQueue!$AM$5:$AM$550,$B81,Grid_GenerationQueue!$AN$5:$AN$550,$C81,Grid_GenerationQueue!$AW$5:$AW$550,$Y$3)</f>
        <v>0</v>
      </c>
      <c r="AF81">
        <f>SUMIFS(Grid_GenerationQueue!AB$5:AB$550,Grid_GenerationQueue!$AJ$5:$AJ$550,$B81,Grid_GenerationQueue!$AK$5:$AK$550,$C81,Grid_GenerationQueue!$AW$5:$AW$550,$Y$3)+SUMIFS(Grid_GenerationQueue!AB$5:AB$550,Grid_GenerationQueue!$AM$5:$AM$550,$B81,Grid_GenerationQueue!$AN$5:$AN$550,$C81,Grid_GenerationQueue!$AW$5:$AW$550,$Y$3)</f>
        <v>0</v>
      </c>
      <c r="AG81">
        <f>SUMIFS(Grid_GenerationQueue!AC$5:AC$550,Grid_GenerationQueue!$AJ$5:$AJ$550,$B81,Grid_GenerationQueue!$AK$5:$AK$550,$C81,Grid_GenerationQueue!$AW$5:$AW$550,$Y$3)+SUMIFS(Grid_GenerationQueue!AC$5:AC$550,Grid_GenerationQueue!$AM$5:$AM$550,$B81,Grid_GenerationQueue!$AN$5:$AN$550,$C81,Grid_GenerationQueue!$AW$5:$AW$550,$Y$3)</f>
        <v>0</v>
      </c>
      <c r="AH81">
        <f>SUMIFS(Grid_GenerationQueue!AD$5:AD$550,Grid_GenerationQueue!$AJ$5:$AJ$550,$B81,Grid_GenerationQueue!$AK$5:$AK$550,$C81,Grid_GenerationQueue!$AW$5:$AW$550,$Y$3)+SUMIFS(Grid_GenerationQueue!AD$5:AD$550,Grid_GenerationQueue!$AM$5:$AM$550,$B81,Grid_GenerationQueue!$AN$5:$AN$550,$C81,Grid_GenerationQueue!$AW$5:$AW$550,$Y$3)</f>
        <v>0</v>
      </c>
      <c r="AJ81">
        <f>X81+SUMIFS(Grid_GenerationQueue!T$5:T$550,Grid_GenerationQueue!$AJ$5:$AJ$550,$B81,Grid_GenerationQueue!$AK$5:$AK$550,$C81,Grid_GenerationQueue!$AW$5:$AW$550,"&lt;&gt;"&amp;$Y$3,Grid_GenerationQueue!$AU$5:$AU$550,$AK$3)+SUMIFS(Grid_GenerationQueue!T$5:T$550,Grid_GenerationQueue!$AM$5:$AM$550,$B81,Grid_GenerationQueue!$AN$5:$AN$550,$C81,Grid_GenerationQueue!$AW$5:$AW$550,"&lt;&gt;"&amp;$Y$3,Grid_GenerationQueue!$AU$5:$AU$550,$AK$3)</f>
        <v>0</v>
      </c>
      <c r="AK81">
        <f>Y81+SUMIFS(Grid_GenerationQueue!U$5:U$550,Grid_GenerationQueue!$AJ$5:$AJ$550,$B81,Grid_GenerationQueue!$AK$5:$AK$550,$C81,Grid_GenerationQueue!$AW$5:$AW$550,"&lt;&gt;"&amp;$Y$3,Grid_GenerationQueue!$AU$5:$AU$550,$AK$3)+SUMIFS(Grid_GenerationQueue!U$5:U$550,Grid_GenerationQueue!$AM$5:$AM$550,$B81,Grid_GenerationQueue!$AN$5:$AN$550,$C81,Grid_GenerationQueue!$AW$5:$AW$550,"&lt;&gt;"&amp;$Y$3,Grid_GenerationQueue!$AU$5:$AU$550,$AK$3)</f>
        <v>0</v>
      </c>
      <c r="AL81">
        <f>Z81+SUMIFS(Grid_GenerationQueue!V$5:V$550,Grid_GenerationQueue!$AJ$5:$AJ$550,$B81,Grid_GenerationQueue!$AK$5:$AK$550,$C81,Grid_GenerationQueue!$AW$5:$AW$550,"&lt;&gt;"&amp;$Y$3,Grid_GenerationQueue!$AU$5:$AU$550,$AK$3)+SUMIFS(Grid_GenerationQueue!V$5:V$550,Grid_GenerationQueue!$AM$5:$AM$550,$B81,Grid_GenerationQueue!$AN$5:$AN$550,$C81,Grid_GenerationQueue!$AW$5:$AW$550,"&lt;&gt;"&amp;$Y$3,Grid_GenerationQueue!$AU$5:$AU$550,$AK$3)</f>
        <v>0</v>
      </c>
      <c r="AM81">
        <f>AA81+SUMIFS(Grid_GenerationQueue!W$5:W$550,Grid_GenerationQueue!$AJ$5:$AJ$550,$B81,Grid_GenerationQueue!$AK$5:$AK$550,$C81,Grid_GenerationQueue!$AW$5:$AW$550,"&lt;&gt;"&amp;$Y$3,Grid_GenerationQueue!$AU$5:$AU$550,$AK$3)+SUMIFS(Grid_GenerationQueue!W$5:W$550,Grid_GenerationQueue!$AM$5:$AM$550,$B81,Grid_GenerationQueue!$AN$5:$AN$550,$C81,Grid_GenerationQueue!$AW$5:$AW$550,"&lt;&gt;"&amp;$Y$3,Grid_GenerationQueue!$AU$5:$AU$550,$AK$3)</f>
        <v>0</v>
      </c>
      <c r="AN81">
        <f>AB81+SUMIFS(Grid_GenerationQueue!X$5:X$550,Grid_GenerationQueue!$AJ$5:$AJ$550,$B81,Grid_GenerationQueue!$AK$5:$AK$550,$C81,Grid_GenerationQueue!$AW$5:$AW$550,"&lt;&gt;"&amp;$Y$3,Grid_GenerationQueue!$AU$5:$AU$550,$AK$3)+SUMIFS(Grid_GenerationQueue!X$5:X$550,Grid_GenerationQueue!$AM$5:$AM$550,$B81,Grid_GenerationQueue!$AN$5:$AN$550,$C81,Grid_GenerationQueue!$AW$5:$AW$550,"&lt;&gt;"&amp;$Y$3,Grid_GenerationQueue!$AU$5:$AU$550,$AK$3)</f>
        <v>0</v>
      </c>
      <c r="AO81">
        <f>AC81+SUMIFS(Grid_GenerationQueue!Y$5:Y$550,Grid_GenerationQueue!$AJ$5:$AJ$550,$B81,Grid_GenerationQueue!$AK$5:$AK$550,$C81,Grid_GenerationQueue!$AW$5:$AW$550,"&lt;&gt;"&amp;$Y$3,Grid_GenerationQueue!$AU$5:$AU$550,$AK$3)+SUMIFS(Grid_GenerationQueue!Y$5:Y$550,Grid_GenerationQueue!$AM$5:$AM$550,$B81,Grid_GenerationQueue!$AN$5:$AN$550,$C81,Grid_GenerationQueue!$AW$5:$AW$550,"&lt;&gt;"&amp;$Y$3,Grid_GenerationQueue!$AU$5:$AU$550,$AK$3)</f>
        <v>0</v>
      </c>
      <c r="AP81">
        <f>AD81+SUMIFS(Grid_GenerationQueue!Z$5:Z$550,Grid_GenerationQueue!$AJ$5:$AJ$550,$B81,Grid_GenerationQueue!$AK$5:$AK$550,$C81,Grid_GenerationQueue!$AW$5:$AW$550,"&lt;&gt;"&amp;$Y$3,Grid_GenerationQueue!$AU$5:$AU$550,$AK$3)+SUMIFS(Grid_GenerationQueue!Z$5:Z$550,Grid_GenerationQueue!$AM$5:$AM$550,$B81,Grid_GenerationQueue!$AN$5:$AN$550,$C81,Grid_GenerationQueue!$AW$5:$AW$550,"&lt;&gt;"&amp;$Y$3,Grid_GenerationQueue!$AU$5:$AU$550,$AK$3)</f>
        <v>0</v>
      </c>
      <c r="AQ81">
        <f>AE81+SUMIFS(Grid_GenerationQueue!AA$5:AA$550,Grid_GenerationQueue!$AJ$5:$AJ$550,$B81,Grid_GenerationQueue!$AK$5:$AK$550,$C81,Grid_GenerationQueue!$AW$5:$AW$550,"&lt;&gt;"&amp;$Y$3,Grid_GenerationQueue!$AU$5:$AU$550,$AK$3)+SUMIFS(Grid_GenerationQueue!AA$5:AA$550,Grid_GenerationQueue!$AM$5:$AM$550,$B81,Grid_GenerationQueue!$AN$5:$AN$550,$C81,Grid_GenerationQueue!$AW$5:$AW$550,"&lt;&gt;"&amp;$Y$3,Grid_GenerationQueue!$AU$5:$AU$550,$AK$3)</f>
        <v>0</v>
      </c>
      <c r="AR81">
        <f>AF81+SUMIFS(Grid_GenerationQueue!AB$5:AB$550,Grid_GenerationQueue!$AJ$5:$AJ$550,$B81,Grid_GenerationQueue!$AK$5:$AK$550,$C81,Grid_GenerationQueue!$AW$5:$AW$550,"&lt;&gt;"&amp;$Y$3,Grid_GenerationQueue!$AU$5:$AU$550,$AK$3)+SUMIFS(Grid_GenerationQueue!AB$5:AB$550,Grid_GenerationQueue!$AM$5:$AM$550,$B81,Grid_GenerationQueue!$AN$5:$AN$550,$C81,Grid_GenerationQueue!$AW$5:$AW$550,"&lt;&gt;"&amp;$Y$3,Grid_GenerationQueue!$AU$5:$AU$550,$AK$3)</f>
        <v>0</v>
      </c>
      <c r="AS81">
        <f>AG81+SUMIFS(Grid_GenerationQueue!AC$5:AC$550,Grid_GenerationQueue!$AJ$5:$AJ$550,$B81,Grid_GenerationQueue!$AK$5:$AK$550,$C81,Grid_GenerationQueue!$AW$5:$AW$550,"&lt;&gt;"&amp;$Y$3,Grid_GenerationQueue!$AU$5:$AU$550,$AK$3)+SUMIFS(Grid_GenerationQueue!AC$5:AC$550,Grid_GenerationQueue!$AM$5:$AM$550,$B81,Grid_GenerationQueue!$AN$5:$AN$550,$C81,Grid_GenerationQueue!$AW$5:$AW$550,"&lt;&gt;"&amp;$Y$3,Grid_GenerationQueue!$AU$5:$AU$550,$AK$3)</f>
        <v>0</v>
      </c>
      <c r="AT81">
        <f>AH81+SUMIFS(Grid_GenerationQueue!AD$5:AD$550,Grid_GenerationQueue!$AJ$5:$AJ$550,$B81,Grid_GenerationQueue!$AK$5:$AK$550,$C81,Grid_GenerationQueue!$AW$5:$AW$550,"&lt;&gt;"&amp;$Y$3,Grid_GenerationQueue!$AU$5:$AU$550,$AK$3)+SUMIFS(Grid_GenerationQueue!AD$5:AD$550,Grid_GenerationQueue!$AM$5:$AM$550,$B81,Grid_GenerationQueue!$AN$5:$AN$550,$C81,Grid_GenerationQueue!$AW$5:$AW$550,"&lt;&gt;"&amp;$Y$3,Grid_GenerationQueue!$AU$5:$AU$550,$AK$3)</f>
        <v>0</v>
      </c>
      <c r="AV81">
        <v>0</v>
      </c>
      <c r="AW81">
        <v>0</v>
      </c>
      <c r="AX81">
        <v>0</v>
      </c>
      <c r="AY81">
        <v>0</v>
      </c>
      <c r="AZ81">
        <v>0</v>
      </c>
      <c r="BB81">
        <f t="shared" si="66"/>
        <v>0</v>
      </c>
      <c r="BC81">
        <f t="shared" si="67"/>
        <v>0</v>
      </c>
      <c r="BD81">
        <f t="shared" si="68"/>
        <v>0</v>
      </c>
      <c r="BE81">
        <f t="shared" si="69"/>
        <v>0</v>
      </c>
      <c r="BF81">
        <f t="shared" si="70"/>
        <v>0</v>
      </c>
      <c r="BG81">
        <f t="shared" si="71"/>
        <v>0</v>
      </c>
      <c r="BH81">
        <f t="shared" si="72"/>
        <v>0</v>
      </c>
      <c r="BI81">
        <f t="shared" si="73"/>
        <v>0</v>
      </c>
      <c r="BJ81">
        <f t="shared" si="74"/>
        <v>0</v>
      </c>
      <c r="BK81">
        <f t="shared" si="75"/>
        <v>0</v>
      </c>
      <c r="BL81">
        <f t="shared" si="76"/>
        <v>0</v>
      </c>
      <c r="BN81">
        <f t="shared" si="44"/>
        <v>0</v>
      </c>
      <c r="BO81">
        <f t="shared" si="45"/>
        <v>0</v>
      </c>
      <c r="BP81">
        <f t="shared" si="46"/>
        <v>0</v>
      </c>
      <c r="BQ81">
        <f t="shared" si="47"/>
        <v>0</v>
      </c>
      <c r="BR81">
        <f t="shared" si="48"/>
        <v>0</v>
      </c>
      <c r="BS81">
        <f t="shared" si="49"/>
        <v>0</v>
      </c>
      <c r="BT81">
        <f t="shared" si="50"/>
        <v>0</v>
      </c>
      <c r="BU81">
        <f t="shared" si="51"/>
        <v>0</v>
      </c>
      <c r="BV81">
        <f t="shared" si="52"/>
        <v>0</v>
      </c>
      <c r="BW81">
        <f t="shared" si="53"/>
        <v>0</v>
      </c>
      <c r="BX81">
        <f t="shared" si="54"/>
        <v>0</v>
      </c>
      <c r="BZ81">
        <f t="shared" si="55"/>
        <v>0</v>
      </c>
      <c r="CA81">
        <f t="shared" si="56"/>
        <v>0</v>
      </c>
      <c r="CB81">
        <f t="shared" si="57"/>
        <v>0</v>
      </c>
      <c r="CC81">
        <f t="shared" si="58"/>
        <v>0</v>
      </c>
      <c r="CD81">
        <f t="shared" si="59"/>
        <v>0</v>
      </c>
      <c r="CE81">
        <f t="shared" si="60"/>
        <v>0</v>
      </c>
      <c r="CF81">
        <f t="shared" si="61"/>
        <v>0</v>
      </c>
      <c r="CG81">
        <f t="shared" si="62"/>
        <v>0</v>
      </c>
      <c r="CH81">
        <f t="shared" si="63"/>
        <v>0</v>
      </c>
      <c r="CI81">
        <f t="shared" si="64"/>
        <v>0</v>
      </c>
      <c r="CJ81">
        <f t="shared" si="65"/>
        <v>0</v>
      </c>
    </row>
    <row r="82" spans="1:88" x14ac:dyDescent="0.35">
      <c r="A82" t="str">
        <f>Substation_Info!A82</f>
        <v xml:space="preserve">SCE Metro Study Area </v>
      </c>
      <c r="B82" t="str">
        <f>Substation_Info!B82</f>
        <v>Ellis</v>
      </c>
      <c r="C82">
        <f>Substation_Info!C82</f>
        <v>230</v>
      </c>
      <c r="D82" t="str" cm="1">
        <f t="array" ref="D82">INDEX(Substation_Info!$AT$5:$BB$322,MATCH(1,($B82=Substation_Info!$B$5:$B$322)*($C82=Substation_Info!$C$5:$C$322),0),MATCH(D$4,Substation_Info!$AT$4:$BB$4,0))</f>
        <v>Greater_LA_Li_Battery</v>
      </c>
      <c r="E82" t="str" cm="1">
        <f t="array" ref="E82">INDEX(Substation_Info!$AT$5:$BB$322,MATCH(1,($B82=Substation_Info!$B$5:$B$322)*($C82=Substation_Info!$C$5:$C$322),0),MATCH(E$4,Substation_Info!$AT$4:$BB$4,0))</f>
        <v>Greater_LA_Solar</v>
      </c>
      <c r="F82" cm="1">
        <f t="array" ref="F82">INDEX(Substation_Info!$AT$5:$BB$322,MATCH(1,($B82=Substation_Info!$B$5:$B$322)*($C82=Substation_Info!$C$5:$C$322),0),MATCH(F$4,Substation_Info!$AT$4:$BB$4,0))</f>
        <v>0</v>
      </c>
      <c r="G82" cm="1">
        <f t="array" ref="G82">INDEX(Substation_Info!$AT$5:$BB$322,MATCH(1,($B82=Substation_Info!$B$5:$B$322)*($C82=Substation_Info!$C$5:$C$322),0),MATCH(G$4,Substation_Info!$AT$4:$BB$4,0))</f>
        <v>0</v>
      </c>
      <c r="H82" cm="1">
        <f t="array" ref="H82">INDEX(Substation_Info!$AT$5:$BB$322,MATCH(1,($B82=Substation_Info!$B$5:$B$322)*($C82=Substation_Info!$C$5:$C$322),0),MATCH(H$4,Substation_Info!$AT$4:$BB$4,0))</f>
        <v>0</v>
      </c>
      <c r="I82" cm="1">
        <f t="array" ref="I82">INDEX(Substation_Info!$AT$5:$BB$322,MATCH(1,($B82=Substation_Info!$B$5:$B$322)*($C82=Substation_Info!$C$5:$C$322),0),MATCH(I$4,Substation_Info!$AT$4:$BB$4,0))</f>
        <v>0</v>
      </c>
      <c r="J82" cm="1">
        <f t="array" ref="J82">INDEX(Substation_Info!$AT$5:$BB$322,MATCH(1,($B82=Substation_Info!$B$5:$B$322)*($C82=Substation_Info!$C$5:$C$322),0),MATCH(J$4,Substation_Info!$AT$4:$BB$4,0))</f>
        <v>0</v>
      </c>
      <c r="L82">
        <f>SUMIFS(Grid_GenerationQueue!T$5:T$550,Grid_GenerationQueue!$AJ$5:$AJ$550,$B82,Grid_GenerationQueue!$AK$5:$AK$550,$C82)+SUMIFS(Grid_GenerationQueue!T$5:T$550,Grid_GenerationQueue!$AM$5:$AM$550,$B82,Grid_GenerationQueue!$AN$5:$AN$550,$C82)</f>
        <v>0</v>
      </c>
      <c r="M82">
        <f>SUMIFS(Grid_GenerationQueue!U$5:U$550,Grid_GenerationQueue!$AJ$5:$AJ$550,$B82,Grid_GenerationQueue!$AK$5:$AK$550,$C82)+SUMIFS(Grid_GenerationQueue!U$5:U$550,Grid_GenerationQueue!$AM$5:$AM$550,$B82,Grid_GenerationQueue!$AN$5:$AN$550,$C82)</f>
        <v>0</v>
      </c>
      <c r="N82">
        <f>SUMIFS(Grid_GenerationQueue!V$5:V$550,Grid_GenerationQueue!$AJ$5:$AJ$550,$B82,Grid_GenerationQueue!$AK$5:$AK$550,$C82)+SUMIFS(Grid_GenerationQueue!V$5:V$550,Grid_GenerationQueue!$AM$5:$AM$550,$B82,Grid_GenerationQueue!$AN$5:$AN$550,$C82)</f>
        <v>0</v>
      </c>
      <c r="O82">
        <f>SUMIFS(Grid_GenerationQueue!W$5:W$550,Grid_GenerationQueue!$AJ$5:$AJ$550,$B82,Grid_GenerationQueue!$AK$5:$AK$550,$C82)+SUMIFS(Grid_GenerationQueue!W$5:W$550,Grid_GenerationQueue!$AM$5:$AM$550,$B82,Grid_GenerationQueue!$AN$5:$AN$550,$C82)</f>
        <v>0</v>
      </c>
      <c r="P82">
        <f>SUMIFS(Grid_GenerationQueue!X$5:X$550,Grid_GenerationQueue!$AJ$5:$AJ$550,$B82,Grid_GenerationQueue!$AK$5:$AK$550,$C82)+SUMIFS(Grid_GenerationQueue!X$5:X$550,Grid_GenerationQueue!$AM$5:$AM$550,$B82,Grid_GenerationQueue!$AN$5:$AN$550,$C82)</f>
        <v>0</v>
      </c>
      <c r="Q82">
        <f>SUMIFS(Grid_GenerationQueue!Y$5:Y$550,Grid_GenerationQueue!$AJ$5:$AJ$550,$B82,Grid_GenerationQueue!$AK$5:$AK$550,$C82)+SUMIFS(Grid_GenerationQueue!Y$5:Y$550,Grid_GenerationQueue!$AM$5:$AM$550,$B82,Grid_GenerationQueue!$AN$5:$AN$550,$C82)</f>
        <v>0</v>
      </c>
      <c r="R82">
        <f>SUMIFS(Grid_GenerationQueue!Z$5:Z$550,Grid_GenerationQueue!$AJ$5:$AJ$550,$B82,Grid_GenerationQueue!$AK$5:$AK$550,$C82)+SUMIFS(Grid_GenerationQueue!Z$5:Z$550,Grid_GenerationQueue!$AM$5:$AM$550,$B82,Grid_GenerationQueue!$AN$5:$AN$550,$C82)</f>
        <v>0</v>
      </c>
      <c r="S82">
        <f>SUMIFS(Grid_GenerationQueue!AA$5:AA$550,Grid_GenerationQueue!$AJ$5:$AJ$550,$B82,Grid_GenerationQueue!$AK$5:$AK$550,$C82)+SUMIFS(Grid_GenerationQueue!AA$5:AA$550,Grid_GenerationQueue!$AM$5:$AM$550,$B82,Grid_GenerationQueue!$AN$5:$AN$550,$C82)</f>
        <v>0</v>
      </c>
      <c r="T82">
        <f>SUMIFS(Grid_GenerationQueue!AB$5:AB$550,Grid_GenerationQueue!$AJ$5:$AJ$550,$B82,Grid_GenerationQueue!$AK$5:$AK$550,$C82)+SUMIFS(Grid_GenerationQueue!AB$5:AB$550,Grid_GenerationQueue!$AM$5:$AM$550,$B82,Grid_GenerationQueue!$AN$5:$AN$550,$C82)</f>
        <v>0</v>
      </c>
      <c r="U82">
        <f>SUMIFS(Grid_GenerationQueue!AC$5:AC$550,Grid_GenerationQueue!$AJ$5:$AJ$550,$B82,Grid_GenerationQueue!$AK$5:$AK$550,$C82)+SUMIFS(Grid_GenerationQueue!AC$5:AC$550,Grid_GenerationQueue!$AM$5:$AM$550,$B82,Grid_GenerationQueue!$AN$5:$AN$550,$C82)</f>
        <v>0</v>
      </c>
      <c r="V82">
        <f>SUMIFS(Grid_GenerationQueue!AD$5:AD$550,Grid_GenerationQueue!$AJ$5:$AJ$550,$B82,Grid_GenerationQueue!$AK$5:$AK$550,$C82)+SUMIFS(Grid_GenerationQueue!AD$5:AD$550,Grid_GenerationQueue!$AM$5:$AM$550,$B82,Grid_GenerationQueue!$AN$5:$AN$550,$C82)</f>
        <v>0</v>
      </c>
      <c r="X82">
        <f>SUMIFS(Grid_GenerationQueue!T$5:T$550,Grid_GenerationQueue!$AJ$5:$AJ$550,$B82,Grid_GenerationQueue!$AK$5:$AK$550,$C82,Grid_GenerationQueue!$AW$5:$AW$550,$Y$3)+SUMIFS(Grid_GenerationQueue!T$5:T$550,Grid_GenerationQueue!$AM$5:$AM$550,$B82,Grid_GenerationQueue!$AN$5:$AN$550,$C82,Grid_GenerationQueue!$AW$5:$AW$550,$Y$3)</f>
        <v>0</v>
      </c>
      <c r="Y82">
        <f>SUMIFS(Grid_GenerationQueue!U$5:U$550,Grid_GenerationQueue!$AJ$5:$AJ$550,$B82,Grid_GenerationQueue!$AK$5:$AK$550,$C82,Grid_GenerationQueue!$AW$5:$AW$550,$Y$3)+SUMIFS(Grid_GenerationQueue!U$5:U$550,Grid_GenerationQueue!$AM$5:$AM$550,$B82,Grid_GenerationQueue!$AN$5:$AN$550,$C82,Grid_GenerationQueue!$AW$5:$AW$550,$Y$3)</f>
        <v>0</v>
      </c>
      <c r="Z82">
        <f>SUMIFS(Grid_GenerationQueue!V$5:V$550,Grid_GenerationQueue!$AJ$5:$AJ$550,$B82,Grid_GenerationQueue!$AK$5:$AK$550,$C82,Grid_GenerationQueue!$AW$5:$AW$550,$Y$3)+SUMIFS(Grid_GenerationQueue!V$5:V$550,Grid_GenerationQueue!$AM$5:$AM$550,$B82,Grid_GenerationQueue!$AN$5:$AN$550,$C82,Grid_GenerationQueue!$AW$5:$AW$550,$Y$3)</f>
        <v>0</v>
      </c>
      <c r="AA82">
        <f>SUMIFS(Grid_GenerationQueue!W$5:W$550,Grid_GenerationQueue!$AJ$5:$AJ$550,$B82,Grid_GenerationQueue!$AK$5:$AK$550,$C82,Grid_GenerationQueue!$AW$5:$AW$550,$Y$3)+SUMIFS(Grid_GenerationQueue!W$5:W$550,Grid_GenerationQueue!$AM$5:$AM$550,$B82,Grid_GenerationQueue!$AN$5:$AN$550,$C82,Grid_GenerationQueue!$AW$5:$AW$550,$Y$3)</f>
        <v>0</v>
      </c>
      <c r="AB82">
        <f>SUMIFS(Grid_GenerationQueue!X$5:X$550,Grid_GenerationQueue!$AJ$5:$AJ$550,$B82,Grid_GenerationQueue!$AK$5:$AK$550,$C82,Grid_GenerationQueue!$AW$5:$AW$550,$Y$3)+SUMIFS(Grid_GenerationQueue!X$5:X$550,Grid_GenerationQueue!$AM$5:$AM$550,$B82,Grid_GenerationQueue!$AN$5:$AN$550,$C82,Grid_GenerationQueue!$AW$5:$AW$550,$Y$3)</f>
        <v>0</v>
      </c>
      <c r="AC82">
        <f>SUMIFS(Grid_GenerationQueue!Y$5:Y$550,Grid_GenerationQueue!$AJ$5:$AJ$550,$B82,Grid_GenerationQueue!$AK$5:$AK$550,$C82,Grid_GenerationQueue!$AW$5:$AW$550,$Y$3)+SUMIFS(Grid_GenerationQueue!Y$5:Y$550,Grid_GenerationQueue!$AM$5:$AM$550,$B82,Grid_GenerationQueue!$AN$5:$AN$550,$C82,Grid_GenerationQueue!$AW$5:$AW$550,$Y$3)</f>
        <v>0</v>
      </c>
      <c r="AD82">
        <f>SUMIFS(Grid_GenerationQueue!Z$5:Z$550,Grid_GenerationQueue!$AJ$5:$AJ$550,$B82,Grid_GenerationQueue!$AK$5:$AK$550,$C82,Grid_GenerationQueue!$AW$5:$AW$550,$Y$3)+SUMIFS(Grid_GenerationQueue!Z$5:Z$550,Grid_GenerationQueue!$AM$5:$AM$550,$B82,Grid_GenerationQueue!$AN$5:$AN$550,$C82,Grid_GenerationQueue!$AW$5:$AW$550,$Y$3)</f>
        <v>0</v>
      </c>
      <c r="AE82">
        <f>SUMIFS(Grid_GenerationQueue!AA$5:AA$550,Grid_GenerationQueue!$AJ$5:$AJ$550,$B82,Grid_GenerationQueue!$AK$5:$AK$550,$C82,Grid_GenerationQueue!$AW$5:$AW$550,$Y$3)+SUMIFS(Grid_GenerationQueue!AA$5:AA$550,Grid_GenerationQueue!$AM$5:$AM$550,$B82,Grid_GenerationQueue!$AN$5:$AN$550,$C82,Grid_GenerationQueue!$AW$5:$AW$550,$Y$3)</f>
        <v>0</v>
      </c>
      <c r="AF82">
        <f>SUMIFS(Grid_GenerationQueue!AB$5:AB$550,Grid_GenerationQueue!$AJ$5:$AJ$550,$B82,Grid_GenerationQueue!$AK$5:$AK$550,$C82,Grid_GenerationQueue!$AW$5:$AW$550,$Y$3)+SUMIFS(Grid_GenerationQueue!AB$5:AB$550,Grid_GenerationQueue!$AM$5:$AM$550,$B82,Grid_GenerationQueue!$AN$5:$AN$550,$C82,Grid_GenerationQueue!$AW$5:$AW$550,$Y$3)</f>
        <v>0</v>
      </c>
      <c r="AG82">
        <f>SUMIFS(Grid_GenerationQueue!AC$5:AC$550,Grid_GenerationQueue!$AJ$5:$AJ$550,$B82,Grid_GenerationQueue!$AK$5:$AK$550,$C82,Grid_GenerationQueue!$AW$5:$AW$550,$Y$3)+SUMIFS(Grid_GenerationQueue!AC$5:AC$550,Grid_GenerationQueue!$AM$5:$AM$550,$B82,Grid_GenerationQueue!$AN$5:$AN$550,$C82,Grid_GenerationQueue!$AW$5:$AW$550,$Y$3)</f>
        <v>0</v>
      </c>
      <c r="AH82">
        <f>SUMIFS(Grid_GenerationQueue!AD$5:AD$550,Grid_GenerationQueue!$AJ$5:$AJ$550,$B82,Grid_GenerationQueue!$AK$5:$AK$550,$C82,Grid_GenerationQueue!$AW$5:$AW$550,$Y$3)+SUMIFS(Grid_GenerationQueue!AD$5:AD$550,Grid_GenerationQueue!$AM$5:$AM$550,$B82,Grid_GenerationQueue!$AN$5:$AN$550,$C82,Grid_GenerationQueue!$AW$5:$AW$550,$Y$3)</f>
        <v>0</v>
      </c>
      <c r="AJ82">
        <f>X82+SUMIFS(Grid_GenerationQueue!T$5:T$550,Grid_GenerationQueue!$AJ$5:$AJ$550,$B82,Grid_GenerationQueue!$AK$5:$AK$550,$C82,Grid_GenerationQueue!$AW$5:$AW$550,"&lt;&gt;"&amp;$Y$3,Grid_GenerationQueue!$AU$5:$AU$550,$AK$3)+SUMIFS(Grid_GenerationQueue!T$5:T$550,Grid_GenerationQueue!$AM$5:$AM$550,$B82,Grid_GenerationQueue!$AN$5:$AN$550,$C82,Grid_GenerationQueue!$AW$5:$AW$550,"&lt;&gt;"&amp;$Y$3,Grid_GenerationQueue!$AU$5:$AU$550,$AK$3)</f>
        <v>0</v>
      </c>
      <c r="AK82">
        <f>Y82+SUMIFS(Grid_GenerationQueue!U$5:U$550,Grid_GenerationQueue!$AJ$5:$AJ$550,$B82,Grid_GenerationQueue!$AK$5:$AK$550,$C82,Grid_GenerationQueue!$AW$5:$AW$550,"&lt;&gt;"&amp;$Y$3,Grid_GenerationQueue!$AU$5:$AU$550,$AK$3)+SUMIFS(Grid_GenerationQueue!U$5:U$550,Grid_GenerationQueue!$AM$5:$AM$550,$B82,Grid_GenerationQueue!$AN$5:$AN$550,$C82,Grid_GenerationQueue!$AW$5:$AW$550,"&lt;&gt;"&amp;$Y$3,Grid_GenerationQueue!$AU$5:$AU$550,$AK$3)</f>
        <v>0</v>
      </c>
      <c r="AL82">
        <f>Z82+SUMIFS(Grid_GenerationQueue!V$5:V$550,Grid_GenerationQueue!$AJ$5:$AJ$550,$B82,Grid_GenerationQueue!$AK$5:$AK$550,$C82,Grid_GenerationQueue!$AW$5:$AW$550,"&lt;&gt;"&amp;$Y$3,Grid_GenerationQueue!$AU$5:$AU$550,$AK$3)+SUMIFS(Grid_GenerationQueue!V$5:V$550,Grid_GenerationQueue!$AM$5:$AM$550,$B82,Grid_GenerationQueue!$AN$5:$AN$550,$C82,Grid_GenerationQueue!$AW$5:$AW$550,"&lt;&gt;"&amp;$Y$3,Grid_GenerationQueue!$AU$5:$AU$550,$AK$3)</f>
        <v>0</v>
      </c>
      <c r="AM82">
        <f>AA82+SUMIFS(Grid_GenerationQueue!W$5:W$550,Grid_GenerationQueue!$AJ$5:$AJ$550,$B82,Grid_GenerationQueue!$AK$5:$AK$550,$C82,Grid_GenerationQueue!$AW$5:$AW$550,"&lt;&gt;"&amp;$Y$3,Grid_GenerationQueue!$AU$5:$AU$550,$AK$3)+SUMIFS(Grid_GenerationQueue!W$5:W$550,Grid_GenerationQueue!$AM$5:$AM$550,$B82,Grid_GenerationQueue!$AN$5:$AN$550,$C82,Grid_GenerationQueue!$AW$5:$AW$550,"&lt;&gt;"&amp;$Y$3,Grid_GenerationQueue!$AU$5:$AU$550,$AK$3)</f>
        <v>0</v>
      </c>
      <c r="AN82">
        <f>AB82+SUMIFS(Grid_GenerationQueue!X$5:X$550,Grid_GenerationQueue!$AJ$5:$AJ$550,$B82,Grid_GenerationQueue!$AK$5:$AK$550,$C82,Grid_GenerationQueue!$AW$5:$AW$550,"&lt;&gt;"&amp;$Y$3,Grid_GenerationQueue!$AU$5:$AU$550,$AK$3)+SUMIFS(Grid_GenerationQueue!X$5:X$550,Grid_GenerationQueue!$AM$5:$AM$550,$B82,Grid_GenerationQueue!$AN$5:$AN$550,$C82,Grid_GenerationQueue!$AW$5:$AW$550,"&lt;&gt;"&amp;$Y$3,Grid_GenerationQueue!$AU$5:$AU$550,$AK$3)</f>
        <v>0</v>
      </c>
      <c r="AO82">
        <f>AC82+SUMIFS(Grid_GenerationQueue!Y$5:Y$550,Grid_GenerationQueue!$AJ$5:$AJ$550,$B82,Grid_GenerationQueue!$AK$5:$AK$550,$C82,Grid_GenerationQueue!$AW$5:$AW$550,"&lt;&gt;"&amp;$Y$3,Grid_GenerationQueue!$AU$5:$AU$550,$AK$3)+SUMIFS(Grid_GenerationQueue!Y$5:Y$550,Grid_GenerationQueue!$AM$5:$AM$550,$B82,Grid_GenerationQueue!$AN$5:$AN$550,$C82,Grid_GenerationQueue!$AW$5:$AW$550,"&lt;&gt;"&amp;$Y$3,Grid_GenerationQueue!$AU$5:$AU$550,$AK$3)</f>
        <v>0</v>
      </c>
      <c r="AP82">
        <f>AD82+SUMIFS(Grid_GenerationQueue!Z$5:Z$550,Grid_GenerationQueue!$AJ$5:$AJ$550,$B82,Grid_GenerationQueue!$AK$5:$AK$550,$C82,Grid_GenerationQueue!$AW$5:$AW$550,"&lt;&gt;"&amp;$Y$3,Grid_GenerationQueue!$AU$5:$AU$550,$AK$3)+SUMIFS(Grid_GenerationQueue!Z$5:Z$550,Grid_GenerationQueue!$AM$5:$AM$550,$B82,Grid_GenerationQueue!$AN$5:$AN$550,$C82,Grid_GenerationQueue!$AW$5:$AW$550,"&lt;&gt;"&amp;$Y$3,Grid_GenerationQueue!$AU$5:$AU$550,$AK$3)</f>
        <v>0</v>
      </c>
      <c r="AQ82">
        <f>AE82+SUMIFS(Grid_GenerationQueue!AA$5:AA$550,Grid_GenerationQueue!$AJ$5:$AJ$550,$B82,Grid_GenerationQueue!$AK$5:$AK$550,$C82,Grid_GenerationQueue!$AW$5:$AW$550,"&lt;&gt;"&amp;$Y$3,Grid_GenerationQueue!$AU$5:$AU$550,$AK$3)+SUMIFS(Grid_GenerationQueue!AA$5:AA$550,Grid_GenerationQueue!$AM$5:$AM$550,$B82,Grid_GenerationQueue!$AN$5:$AN$550,$C82,Grid_GenerationQueue!$AW$5:$AW$550,"&lt;&gt;"&amp;$Y$3,Grid_GenerationQueue!$AU$5:$AU$550,$AK$3)</f>
        <v>0</v>
      </c>
      <c r="AR82">
        <f>AF82+SUMIFS(Grid_GenerationQueue!AB$5:AB$550,Grid_GenerationQueue!$AJ$5:$AJ$550,$B82,Grid_GenerationQueue!$AK$5:$AK$550,$C82,Grid_GenerationQueue!$AW$5:$AW$550,"&lt;&gt;"&amp;$Y$3,Grid_GenerationQueue!$AU$5:$AU$550,$AK$3)+SUMIFS(Grid_GenerationQueue!AB$5:AB$550,Grid_GenerationQueue!$AM$5:$AM$550,$B82,Grid_GenerationQueue!$AN$5:$AN$550,$C82,Grid_GenerationQueue!$AW$5:$AW$550,"&lt;&gt;"&amp;$Y$3,Grid_GenerationQueue!$AU$5:$AU$550,$AK$3)</f>
        <v>0</v>
      </c>
      <c r="AS82">
        <f>AG82+SUMIFS(Grid_GenerationQueue!AC$5:AC$550,Grid_GenerationQueue!$AJ$5:$AJ$550,$B82,Grid_GenerationQueue!$AK$5:$AK$550,$C82,Grid_GenerationQueue!$AW$5:$AW$550,"&lt;&gt;"&amp;$Y$3,Grid_GenerationQueue!$AU$5:$AU$550,$AK$3)+SUMIFS(Grid_GenerationQueue!AC$5:AC$550,Grid_GenerationQueue!$AM$5:$AM$550,$B82,Grid_GenerationQueue!$AN$5:$AN$550,$C82,Grid_GenerationQueue!$AW$5:$AW$550,"&lt;&gt;"&amp;$Y$3,Grid_GenerationQueue!$AU$5:$AU$550,$AK$3)</f>
        <v>0</v>
      </c>
      <c r="AT82">
        <f>AH82+SUMIFS(Grid_GenerationQueue!AD$5:AD$550,Grid_GenerationQueue!$AJ$5:$AJ$550,$B82,Grid_GenerationQueue!$AK$5:$AK$550,$C82,Grid_GenerationQueue!$AW$5:$AW$550,"&lt;&gt;"&amp;$Y$3,Grid_GenerationQueue!$AU$5:$AU$550,$AK$3)+SUMIFS(Grid_GenerationQueue!AD$5:AD$550,Grid_GenerationQueue!$AM$5:$AM$550,$B82,Grid_GenerationQueue!$AN$5:$AN$550,$C82,Grid_GenerationQueue!$AW$5:$AW$550,"&lt;&gt;"&amp;$Y$3,Grid_GenerationQueue!$AU$5:$AU$550,$AK$3)</f>
        <v>0</v>
      </c>
      <c r="AV82">
        <v>0</v>
      </c>
      <c r="AW82">
        <v>0</v>
      </c>
      <c r="AX82">
        <v>0</v>
      </c>
      <c r="AY82">
        <v>0</v>
      </c>
      <c r="AZ82">
        <v>0</v>
      </c>
      <c r="BB82">
        <f t="shared" si="66"/>
        <v>0</v>
      </c>
      <c r="BC82">
        <f t="shared" si="67"/>
        <v>0</v>
      </c>
      <c r="BD82">
        <f t="shared" si="68"/>
        <v>0</v>
      </c>
      <c r="BE82">
        <f t="shared" si="69"/>
        <v>0</v>
      </c>
      <c r="BF82">
        <f t="shared" si="70"/>
        <v>0</v>
      </c>
      <c r="BG82">
        <f t="shared" si="71"/>
        <v>0</v>
      </c>
      <c r="BH82">
        <f t="shared" si="72"/>
        <v>0</v>
      </c>
      <c r="BI82">
        <f t="shared" si="73"/>
        <v>0</v>
      </c>
      <c r="BJ82">
        <f t="shared" si="74"/>
        <v>0</v>
      </c>
      <c r="BK82">
        <f t="shared" si="75"/>
        <v>0</v>
      </c>
      <c r="BL82">
        <f t="shared" si="76"/>
        <v>0</v>
      </c>
      <c r="BN82">
        <f t="shared" si="44"/>
        <v>0</v>
      </c>
      <c r="BO82">
        <f t="shared" si="45"/>
        <v>0</v>
      </c>
      <c r="BP82">
        <f t="shared" si="46"/>
        <v>0</v>
      </c>
      <c r="BQ82">
        <f t="shared" si="47"/>
        <v>0</v>
      </c>
      <c r="BR82">
        <f t="shared" si="48"/>
        <v>0</v>
      </c>
      <c r="BS82">
        <f t="shared" si="49"/>
        <v>0</v>
      </c>
      <c r="BT82">
        <f t="shared" si="50"/>
        <v>0</v>
      </c>
      <c r="BU82">
        <f t="shared" si="51"/>
        <v>0</v>
      </c>
      <c r="BV82">
        <f t="shared" si="52"/>
        <v>0</v>
      </c>
      <c r="BW82">
        <f t="shared" si="53"/>
        <v>0</v>
      </c>
      <c r="BX82">
        <f t="shared" si="54"/>
        <v>0</v>
      </c>
      <c r="BZ82">
        <f t="shared" si="55"/>
        <v>0</v>
      </c>
      <c r="CA82">
        <f t="shared" si="56"/>
        <v>0</v>
      </c>
      <c r="CB82">
        <f t="shared" si="57"/>
        <v>0</v>
      </c>
      <c r="CC82">
        <f t="shared" si="58"/>
        <v>0</v>
      </c>
      <c r="CD82">
        <f t="shared" si="59"/>
        <v>0</v>
      </c>
      <c r="CE82">
        <f t="shared" si="60"/>
        <v>0</v>
      </c>
      <c r="CF82">
        <f t="shared" si="61"/>
        <v>0</v>
      </c>
      <c r="CG82">
        <f t="shared" si="62"/>
        <v>0</v>
      </c>
      <c r="CH82">
        <f t="shared" si="63"/>
        <v>0</v>
      </c>
      <c r="CI82">
        <f t="shared" si="64"/>
        <v>0</v>
      </c>
      <c r="CJ82">
        <f t="shared" si="65"/>
        <v>0</v>
      </c>
    </row>
    <row r="83" spans="1:88" x14ac:dyDescent="0.35">
      <c r="A83" t="str">
        <f>Substation_Info!A83</f>
        <v>SDG&amp;E Study Area</v>
      </c>
      <c r="B83" t="str">
        <f>Substation_Info!B83</f>
        <v>Encina</v>
      </c>
      <c r="C83">
        <f>Substation_Info!C83</f>
        <v>230</v>
      </c>
      <c r="D83" t="str" cm="1">
        <f t="array" ref="D83">INDEX(Substation_Info!$AT$5:$BB$322,MATCH(1,($B83=Substation_Info!$B$5:$B$322)*($C83=Substation_Info!$C$5:$C$322),0),MATCH(D$4,Substation_Info!$AT$4:$BB$4,0))</f>
        <v>San_Diego_Li_Battery</v>
      </c>
      <c r="E83" t="str" cm="1">
        <f t="array" ref="E83">INDEX(Substation_Info!$AT$5:$BB$322,MATCH(1,($B83=Substation_Info!$B$5:$B$322)*($C83=Substation_Info!$C$5:$C$322),0),MATCH(E$4,Substation_Info!$AT$4:$BB$4,0))</f>
        <v>San_Diego_Solar</v>
      </c>
      <c r="F83" cm="1">
        <f t="array" ref="F83">INDEX(Substation_Info!$AT$5:$BB$322,MATCH(1,($B83=Substation_Info!$B$5:$B$322)*($C83=Substation_Info!$C$5:$C$322),0),MATCH(F$4,Substation_Info!$AT$4:$BB$4,0))</f>
        <v>0</v>
      </c>
      <c r="G83" cm="1">
        <f t="array" ref="G83">INDEX(Substation_Info!$AT$5:$BB$322,MATCH(1,($B83=Substation_Info!$B$5:$B$322)*($C83=Substation_Info!$C$5:$C$322),0),MATCH(G$4,Substation_Info!$AT$4:$BB$4,0))</f>
        <v>0</v>
      </c>
      <c r="H83" cm="1">
        <f t="array" ref="H83">INDEX(Substation_Info!$AT$5:$BB$322,MATCH(1,($B83=Substation_Info!$B$5:$B$322)*($C83=Substation_Info!$C$5:$C$322),0),MATCH(H$4,Substation_Info!$AT$4:$BB$4,0))</f>
        <v>0</v>
      </c>
      <c r="I83" cm="1">
        <f t="array" ref="I83">INDEX(Substation_Info!$AT$5:$BB$322,MATCH(1,($B83=Substation_Info!$B$5:$B$322)*($C83=Substation_Info!$C$5:$C$322),0),MATCH(I$4,Substation_Info!$AT$4:$BB$4,0))</f>
        <v>0</v>
      </c>
      <c r="J83" cm="1">
        <f t="array" ref="J83">INDEX(Substation_Info!$AT$5:$BB$322,MATCH(1,($B83=Substation_Info!$B$5:$B$322)*($C83=Substation_Info!$C$5:$C$322),0),MATCH(J$4,Substation_Info!$AT$4:$BB$4,0))</f>
        <v>0</v>
      </c>
      <c r="L83">
        <f>SUMIFS(Grid_GenerationQueue!T$5:T$550,Grid_GenerationQueue!$AJ$5:$AJ$550,$B83,Grid_GenerationQueue!$AK$5:$AK$550,$C83)+SUMIFS(Grid_GenerationQueue!T$5:T$550,Grid_GenerationQueue!$AM$5:$AM$550,$B83,Grid_GenerationQueue!$AN$5:$AN$550,$C83)</f>
        <v>0</v>
      </c>
      <c r="M83">
        <f>SUMIFS(Grid_GenerationQueue!U$5:U$550,Grid_GenerationQueue!$AJ$5:$AJ$550,$B83,Grid_GenerationQueue!$AK$5:$AK$550,$C83)+SUMIFS(Grid_GenerationQueue!U$5:U$550,Grid_GenerationQueue!$AM$5:$AM$550,$B83,Grid_GenerationQueue!$AN$5:$AN$550,$C83)</f>
        <v>0</v>
      </c>
      <c r="N83">
        <f>SUMIFS(Grid_GenerationQueue!V$5:V$550,Grid_GenerationQueue!$AJ$5:$AJ$550,$B83,Grid_GenerationQueue!$AK$5:$AK$550,$C83)+SUMIFS(Grid_GenerationQueue!V$5:V$550,Grid_GenerationQueue!$AM$5:$AM$550,$B83,Grid_GenerationQueue!$AN$5:$AN$550,$C83)</f>
        <v>0</v>
      </c>
      <c r="O83">
        <f>SUMIFS(Grid_GenerationQueue!W$5:W$550,Grid_GenerationQueue!$AJ$5:$AJ$550,$B83,Grid_GenerationQueue!$AK$5:$AK$550,$C83)+SUMIFS(Grid_GenerationQueue!W$5:W$550,Grid_GenerationQueue!$AM$5:$AM$550,$B83,Grid_GenerationQueue!$AN$5:$AN$550,$C83)</f>
        <v>0</v>
      </c>
      <c r="P83">
        <f>SUMIFS(Grid_GenerationQueue!X$5:X$550,Grid_GenerationQueue!$AJ$5:$AJ$550,$B83,Grid_GenerationQueue!$AK$5:$AK$550,$C83)+SUMIFS(Grid_GenerationQueue!X$5:X$550,Grid_GenerationQueue!$AM$5:$AM$550,$B83,Grid_GenerationQueue!$AN$5:$AN$550,$C83)</f>
        <v>0</v>
      </c>
      <c r="Q83">
        <f>SUMIFS(Grid_GenerationQueue!Y$5:Y$550,Grid_GenerationQueue!$AJ$5:$AJ$550,$B83,Grid_GenerationQueue!$AK$5:$AK$550,$C83)+SUMIFS(Grid_GenerationQueue!Y$5:Y$550,Grid_GenerationQueue!$AM$5:$AM$550,$B83,Grid_GenerationQueue!$AN$5:$AN$550,$C83)</f>
        <v>0</v>
      </c>
      <c r="R83">
        <f>SUMIFS(Grid_GenerationQueue!Z$5:Z$550,Grid_GenerationQueue!$AJ$5:$AJ$550,$B83,Grid_GenerationQueue!$AK$5:$AK$550,$C83)+SUMIFS(Grid_GenerationQueue!Z$5:Z$550,Grid_GenerationQueue!$AM$5:$AM$550,$B83,Grid_GenerationQueue!$AN$5:$AN$550,$C83)</f>
        <v>0</v>
      </c>
      <c r="S83">
        <f>SUMIFS(Grid_GenerationQueue!AA$5:AA$550,Grid_GenerationQueue!$AJ$5:$AJ$550,$B83,Grid_GenerationQueue!$AK$5:$AK$550,$C83)+SUMIFS(Grid_GenerationQueue!AA$5:AA$550,Grid_GenerationQueue!$AM$5:$AM$550,$B83,Grid_GenerationQueue!$AN$5:$AN$550,$C83)</f>
        <v>0</v>
      </c>
      <c r="T83">
        <f>SUMIFS(Grid_GenerationQueue!AB$5:AB$550,Grid_GenerationQueue!$AJ$5:$AJ$550,$B83,Grid_GenerationQueue!$AK$5:$AK$550,$C83)+SUMIFS(Grid_GenerationQueue!AB$5:AB$550,Grid_GenerationQueue!$AM$5:$AM$550,$B83,Grid_GenerationQueue!$AN$5:$AN$550,$C83)</f>
        <v>0</v>
      </c>
      <c r="U83">
        <f>SUMIFS(Grid_GenerationQueue!AC$5:AC$550,Grid_GenerationQueue!$AJ$5:$AJ$550,$B83,Grid_GenerationQueue!$AK$5:$AK$550,$C83)+SUMIFS(Grid_GenerationQueue!AC$5:AC$550,Grid_GenerationQueue!$AM$5:$AM$550,$B83,Grid_GenerationQueue!$AN$5:$AN$550,$C83)</f>
        <v>0</v>
      </c>
      <c r="V83">
        <f>SUMIFS(Grid_GenerationQueue!AD$5:AD$550,Grid_GenerationQueue!$AJ$5:$AJ$550,$B83,Grid_GenerationQueue!$AK$5:$AK$550,$C83)+SUMIFS(Grid_GenerationQueue!AD$5:AD$550,Grid_GenerationQueue!$AM$5:$AM$550,$B83,Grid_GenerationQueue!$AN$5:$AN$550,$C83)</f>
        <v>0</v>
      </c>
      <c r="X83">
        <f>SUMIFS(Grid_GenerationQueue!T$5:T$550,Grid_GenerationQueue!$AJ$5:$AJ$550,$B83,Grid_GenerationQueue!$AK$5:$AK$550,$C83,Grid_GenerationQueue!$AW$5:$AW$550,$Y$3)+SUMIFS(Grid_GenerationQueue!T$5:T$550,Grid_GenerationQueue!$AM$5:$AM$550,$B83,Grid_GenerationQueue!$AN$5:$AN$550,$C83,Grid_GenerationQueue!$AW$5:$AW$550,$Y$3)</f>
        <v>0</v>
      </c>
      <c r="Y83">
        <f>SUMIFS(Grid_GenerationQueue!U$5:U$550,Grid_GenerationQueue!$AJ$5:$AJ$550,$B83,Grid_GenerationQueue!$AK$5:$AK$550,$C83,Grid_GenerationQueue!$AW$5:$AW$550,$Y$3)+SUMIFS(Grid_GenerationQueue!U$5:U$550,Grid_GenerationQueue!$AM$5:$AM$550,$B83,Grid_GenerationQueue!$AN$5:$AN$550,$C83,Grid_GenerationQueue!$AW$5:$AW$550,$Y$3)</f>
        <v>0</v>
      </c>
      <c r="Z83">
        <f>SUMIFS(Grid_GenerationQueue!V$5:V$550,Grid_GenerationQueue!$AJ$5:$AJ$550,$B83,Grid_GenerationQueue!$AK$5:$AK$550,$C83,Grid_GenerationQueue!$AW$5:$AW$550,$Y$3)+SUMIFS(Grid_GenerationQueue!V$5:V$550,Grid_GenerationQueue!$AM$5:$AM$550,$B83,Grid_GenerationQueue!$AN$5:$AN$550,$C83,Grid_GenerationQueue!$AW$5:$AW$550,$Y$3)</f>
        <v>0</v>
      </c>
      <c r="AA83">
        <f>SUMIFS(Grid_GenerationQueue!W$5:W$550,Grid_GenerationQueue!$AJ$5:$AJ$550,$B83,Grid_GenerationQueue!$AK$5:$AK$550,$C83,Grid_GenerationQueue!$AW$5:$AW$550,$Y$3)+SUMIFS(Grid_GenerationQueue!W$5:W$550,Grid_GenerationQueue!$AM$5:$AM$550,$B83,Grid_GenerationQueue!$AN$5:$AN$550,$C83,Grid_GenerationQueue!$AW$5:$AW$550,$Y$3)</f>
        <v>0</v>
      </c>
      <c r="AB83">
        <f>SUMIFS(Grid_GenerationQueue!X$5:X$550,Grid_GenerationQueue!$AJ$5:$AJ$550,$B83,Grid_GenerationQueue!$AK$5:$AK$550,$C83,Grid_GenerationQueue!$AW$5:$AW$550,$Y$3)+SUMIFS(Grid_GenerationQueue!X$5:X$550,Grid_GenerationQueue!$AM$5:$AM$550,$B83,Grid_GenerationQueue!$AN$5:$AN$550,$C83,Grid_GenerationQueue!$AW$5:$AW$550,$Y$3)</f>
        <v>0</v>
      </c>
      <c r="AC83">
        <f>SUMIFS(Grid_GenerationQueue!Y$5:Y$550,Grid_GenerationQueue!$AJ$5:$AJ$550,$B83,Grid_GenerationQueue!$AK$5:$AK$550,$C83,Grid_GenerationQueue!$AW$5:$AW$550,$Y$3)+SUMIFS(Grid_GenerationQueue!Y$5:Y$550,Grid_GenerationQueue!$AM$5:$AM$550,$B83,Grid_GenerationQueue!$AN$5:$AN$550,$C83,Grid_GenerationQueue!$AW$5:$AW$550,$Y$3)</f>
        <v>0</v>
      </c>
      <c r="AD83">
        <f>SUMIFS(Grid_GenerationQueue!Z$5:Z$550,Grid_GenerationQueue!$AJ$5:$AJ$550,$B83,Grid_GenerationQueue!$AK$5:$AK$550,$C83,Grid_GenerationQueue!$AW$5:$AW$550,$Y$3)+SUMIFS(Grid_GenerationQueue!Z$5:Z$550,Grid_GenerationQueue!$AM$5:$AM$550,$B83,Grid_GenerationQueue!$AN$5:$AN$550,$C83,Grid_GenerationQueue!$AW$5:$AW$550,$Y$3)</f>
        <v>0</v>
      </c>
      <c r="AE83">
        <f>SUMIFS(Grid_GenerationQueue!AA$5:AA$550,Grid_GenerationQueue!$AJ$5:$AJ$550,$B83,Grid_GenerationQueue!$AK$5:$AK$550,$C83,Grid_GenerationQueue!$AW$5:$AW$550,$Y$3)+SUMIFS(Grid_GenerationQueue!AA$5:AA$550,Grid_GenerationQueue!$AM$5:$AM$550,$B83,Grid_GenerationQueue!$AN$5:$AN$550,$C83,Grid_GenerationQueue!$AW$5:$AW$550,$Y$3)</f>
        <v>0</v>
      </c>
      <c r="AF83">
        <f>SUMIFS(Grid_GenerationQueue!AB$5:AB$550,Grid_GenerationQueue!$AJ$5:$AJ$550,$B83,Grid_GenerationQueue!$AK$5:$AK$550,$C83,Grid_GenerationQueue!$AW$5:$AW$550,$Y$3)+SUMIFS(Grid_GenerationQueue!AB$5:AB$550,Grid_GenerationQueue!$AM$5:$AM$550,$B83,Grid_GenerationQueue!$AN$5:$AN$550,$C83,Grid_GenerationQueue!$AW$5:$AW$550,$Y$3)</f>
        <v>0</v>
      </c>
      <c r="AG83">
        <f>SUMIFS(Grid_GenerationQueue!AC$5:AC$550,Grid_GenerationQueue!$AJ$5:$AJ$550,$B83,Grid_GenerationQueue!$AK$5:$AK$550,$C83,Grid_GenerationQueue!$AW$5:$AW$550,$Y$3)+SUMIFS(Grid_GenerationQueue!AC$5:AC$550,Grid_GenerationQueue!$AM$5:$AM$550,$B83,Grid_GenerationQueue!$AN$5:$AN$550,$C83,Grid_GenerationQueue!$AW$5:$AW$550,$Y$3)</f>
        <v>0</v>
      </c>
      <c r="AH83">
        <f>SUMIFS(Grid_GenerationQueue!AD$5:AD$550,Grid_GenerationQueue!$AJ$5:$AJ$550,$B83,Grid_GenerationQueue!$AK$5:$AK$550,$C83,Grid_GenerationQueue!$AW$5:$AW$550,$Y$3)+SUMIFS(Grid_GenerationQueue!AD$5:AD$550,Grid_GenerationQueue!$AM$5:$AM$550,$B83,Grid_GenerationQueue!$AN$5:$AN$550,$C83,Grid_GenerationQueue!$AW$5:$AW$550,$Y$3)</f>
        <v>0</v>
      </c>
      <c r="AJ83">
        <f>X83+SUMIFS(Grid_GenerationQueue!T$5:T$550,Grid_GenerationQueue!$AJ$5:$AJ$550,$B83,Grid_GenerationQueue!$AK$5:$AK$550,$C83,Grid_GenerationQueue!$AW$5:$AW$550,"&lt;&gt;"&amp;$Y$3,Grid_GenerationQueue!$AU$5:$AU$550,$AK$3)+SUMIFS(Grid_GenerationQueue!T$5:T$550,Grid_GenerationQueue!$AM$5:$AM$550,$B83,Grid_GenerationQueue!$AN$5:$AN$550,$C83,Grid_GenerationQueue!$AW$5:$AW$550,"&lt;&gt;"&amp;$Y$3,Grid_GenerationQueue!$AU$5:$AU$550,$AK$3)</f>
        <v>0</v>
      </c>
      <c r="AK83">
        <f>Y83+SUMIFS(Grid_GenerationQueue!U$5:U$550,Grid_GenerationQueue!$AJ$5:$AJ$550,$B83,Grid_GenerationQueue!$AK$5:$AK$550,$C83,Grid_GenerationQueue!$AW$5:$AW$550,"&lt;&gt;"&amp;$Y$3,Grid_GenerationQueue!$AU$5:$AU$550,$AK$3)+SUMIFS(Grid_GenerationQueue!U$5:U$550,Grid_GenerationQueue!$AM$5:$AM$550,$B83,Grid_GenerationQueue!$AN$5:$AN$550,$C83,Grid_GenerationQueue!$AW$5:$AW$550,"&lt;&gt;"&amp;$Y$3,Grid_GenerationQueue!$AU$5:$AU$550,$AK$3)</f>
        <v>0</v>
      </c>
      <c r="AL83">
        <f>Z83+SUMIFS(Grid_GenerationQueue!V$5:V$550,Grid_GenerationQueue!$AJ$5:$AJ$550,$B83,Grid_GenerationQueue!$AK$5:$AK$550,$C83,Grid_GenerationQueue!$AW$5:$AW$550,"&lt;&gt;"&amp;$Y$3,Grid_GenerationQueue!$AU$5:$AU$550,$AK$3)+SUMIFS(Grid_GenerationQueue!V$5:V$550,Grid_GenerationQueue!$AM$5:$AM$550,$B83,Grid_GenerationQueue!$AN$5:$AN$550,$C83,Grid_GenerationQueue!$AW$5:$AW$550,"&lt;&gt;"&amp;$Y$3,Grid_GenerationQueue!$AU$5:$AU$550,$AK$3)</f>
        <v>0</v>
      </c>
      <c r="AM83">
        <f>AA83+SUMIFS(Grid_GenerationQueue!W$5:W$550,Grid_GenerationQueue!$AJ$5:$AJ$550,$B83,Grid_GenerationQueue!$AK$5:$AK$550,$C83,Grid_GenerationQueue!$AW$5:$AW$550,"&lt;&gt;"&amp;$Y$3,Grid_GenerationQueue!$AU$5:$AU$550,$AK$3)+SUMIFS(Grid_GenerationQueue!W$5:W$550,Grid_GenerationQueue!$AM$5:$AM$550,$B83,Grid_GenerationQueue!$AN$5:$AN$550,$C83,Grid_GenerationQueue!$AW$5:$AW$550,"&lt;&gt;"&amp;$Y$3,Grid_GenerationQueue!$AU$5:$AU$550,$AK$3)</f>
        <v>0</v>
      </c>
      <c r="AN83">
        <f>AB83+SUMIFS(Grid_GenerationQueue!X$5:X$550,Grid_GenerationQueue!$AJ$5:$AJ$550,$B83,Grid_GenerationQueue!$AK$5:$AK$550,$C83,Grid_GenerationQueue!$AW$5:$AW$550,"&lt;&gt;"&amp;$Y$3,Grid_GenerationQueue!$AU$5:$AU$550,$AK$3)+SUMIFS(Grid_GenerationQueue!X$5:X$550,Grid_GenerationQueue!$AM$5:$AM$550,$B83,Grid_GenerationQueue!$AN$5:$AN$550,$C83,Grid_GenerationQueue!$AW$5:$AW$550,"&lt;&gt;"&amp;$Y$3,Grid_GenerationQueue!$AU$5:$AU$550,$AK$3)</f>
        <v>0</v>
      </c>
      <c r="AO83">
        <f>AC83+SUMIFS(Grid_GenerationQueue!Y$5:Y$550,Grid_GenerationQueue!$AJ$5:$AJ$550,$B83,Grid_GenerationQueue!$AK$5:$AK$550,$C83,Grid_GenerationQueue!$AW$5:$AW$550,"&lt;&gt;"&amp;$Y$3,Grid_GenerationQueue!$AU$5:$AU$550,$AK$3)+SUMIFS(Grid_GenerationQueue!Y$5:Y$550,Grid_GenerationQueue!$AM$5:$AM$550,$B83,Grid_GenerationQueue!$AN$5:$AN$550,$C83,Grid_GenerationQueue!$AW$5:$AW$550,"&lt;&gt;"&amp;$Y$3,Grid_GenerationQueue!$AU$5:$AU$550,$AK$3)</f>
        <v>0</v>
      </c>
      <c r="AP83">
        <f>AD83+SUMIFS(Grid_GenerationQueue!Z$5:Z$550,Grid_GenerationQueue!$AJ$5:$AJ$550,$B83,Grid_GenerationQueue!$AK$5:$AK$550,$C83,Grid_GenerationQueue!$AW$5:$AW$550,"&lt;&gt;"&amp;$Y$3,Grid_GenerationQueue!$AU$5:$AU$550,$AK$3)+SUMIFS(Grid_GenerationQueue!Z$5:Z$550,Grid_GenerationQueue!$AM$5:$AM$550,$B83,Grid_GenerationQueue!$AN$5:$AN$550,$C83,Grid_GenerationQueue!$AW$5:$AW$550,"&lt;&gt;"&amp;$Y$3,Grid_GenerationQueue!$AU$5:$AU$550,$AK$3)</f>
        <v>0</v>
      </c>
      <c r="AQ83">
        <f>AE83+SUMIFS(Grid_GenerationQueue!AA$5:AA$550,Grid_GenerationQueue!$AJ$5:$AJ$550,$B83,Grid_GenerationQueue!$AK$5:$AK$550,$C83,Grid_GenerationQueue!$AW$5:$AW$550,"&lt;&gt;"&amp;$Y$3,Grid_GenerationQueue!$AU$5:$AU$550,$AK$3)+SUMIFS(Grid_GenerationQueue!AA$5:AA$550,Grid_GenerationQueue!$AM$5:$AM$550,$B83,Grid_GenerationQueue!$AN$5:$AN$550,$C83,Grid_GenerationQueue!$AW$5:$AW$550,"&lt;&gt;"&amp;$Y$3,Grid_GenerationQueue!$AU$5:$AU$550,$AK$3)</f>
        <v>0</v>
      </c>
      <c r="AR83">
        <f>AF83+SUMIFS(Grid_GenerationQueue!AB$5:AB$550,Grid_GenerationQueue!$AJ$5:$AJ$550,$B83,Grid_GenerationQueue!$AK$5:$AK$550,$C83,Grid_GenerationQueue!$AW$5:$AW$550,"&lt;&gt;"&amp;$Y$3,Grid_GenerationQueue!$AU$5:$AU$550,$AK$3)+SUMIFS(Grid_GenerationQueue!AB$5:AB$550,Grid_GenerationQueue!$AM$5:$AM$550,$B83,Grid_GenerationQueue!$AN$5:$AN$550,$C83,Grid_GenerationQueue!$AW$5:$AW$550,"&lt;&gt;"&amp;$Y$3,Grid_GenerationQueue!$AU$5:$AU$550,$AK$3)</f>
        <v>0</v>
      </c>
      <c r="AS83">
        <f>AG83+SUMIFS(Grid_GenerationQueue!AC$5:AC$550,Grid_GenerationQueue!$AJ$5:$AJ$550,$B83,Grid_GenerationQueue!$AK$5:$AK$550,$C83,Grid_GenerationQueue!$AW$5:$AW$550,"&lt;&gt;"&amp;$Y$3,Grid_GenerationQueue!$AU$5:$AU$550,$AK$3)+SUMIFS(Grid_GenerationQueue!AC$5:AC$550,Grid_GenerationQueue!$AM$5:$AM$550,$B83,Grid_GenerationQueue!$AN$5:$AN$550,$C83,Grid_GenerationQueue!$AW$5:$AW$550,"&lt;&gt;"&amp;$Y$3,Grid_GenerationQueue!$AU$5:$AU$550,$AK$3)</f>
        <v>0</v>
      </c>
      <c r="AT83">
        <f>AH83+SUMIFS(Grid_GenerationQueue!AD$5:AD$550,Grid_GenerationQueue!$AJ$5:$AJ$550,$B83,Grid_GenerationQueue!$AK$5:$AK$550,$C83,Grid_GenerationQueue!$AW$5:$AW$550,"&lt;&gt;"&amp;$Y$3,Grid_GenerationQueue!$AU$5:$AU$550,$AK$3)+SUMIFS(Grid_GenerationQueue!AD$5:AD$550,Grid_GenerationQueue!$AM$5:$AM$550,$B83,Grid_GenerationQueue!$AN$5:$AN$550,$C83,Grid_GenerationQueue!$AW$5:$AW$550,"&lt;&gt;"&amp;$Y$3,Grid_GenerationQueue!$AU$5:$AU$550,$AK$3)</f>
        <v>0</v>
      </c>
      <c r="AV83">
        <v>0</v>
      </c>
      <c r="AW83">
        <v>0</v>
      </c>
      <c r="AX83">
        <v>0</v>
      </c>
      <c r="AY83">
        <v>0</v>
      </c>
      <c r="AZ83">
        <v>0</v>
      </c>
      <c r="BB83">
        <f t="shared" si="66"/>
        <v>0</v>
      </c>
      <c r="BC83">
        <f t="shared" si="67"/>
        <v>0</v>
      </c>
      <c r="BD83">
        <f t="shared" si="68"/>
        <v>0</v>
      </c>
      <c r="BE83">
        <f t="shared" si="69"/>
        <v>0</v>
      </c>
      <c r="BF83">
        <f t="shared" si="70"/>
        <v>0</v>
      </c>
      <c r="BG83">
        <f t="shared" si="71"/>
        <v>0</v>
      </c>
      <c r="BH83">
        <f t="shared" si="72"/>
        <v>0</v>
      </c>
      <c r="BI83">
        <f t="shared" si="73"/>
        <v>0</v>
      </c>
      <c r="BJ83">
        <f t="shared" si="74"/>
        <v>0</v>
      </c>
      <c r="BK83">
        <f t="shared" si="75"/>
        <v>0</v>
      </c>
      <c r="BL83">
        <f t="shared" si="76"/>
        <v>0</v>
      </c>
      <c r="BN83">
        <f t="shared" si="44"/>
        <v>0</v>
      </c>
      <c r="BO83">
        <f t="shared" si="45"/>
        <v>0</v>
      </c>
      <c r="BP83">
        <f t="shared" si="46"/>
        <v>0</v>
      </c>
      <c r="BQ83">
        <f t="shared" si="47"/>
        <v>0</v>
      </c>
      <c r="BR83">
        <f t="shared" si="48"/>
        <v>0</v>
      </c>
      <c r="BS83">
        <f t="shared" si="49"/>
        <v>0</v>
      </c>
      <c r="BT83">
        <f t="shared" si="50"/>
        <v>0</v>
      </c>
      <c r="BU83">
        <f t="shared" si="51"/>
        <v>0</v>
      </c>
      <c r="BV83">
        <f t="shared" si="52"/>
        <v>0</v>
      </c>
      <c r="BW83">
        <f t="shared" si="53"/>
        <v>0</v>
      </c>
      <c r="BX83">
        <f t="shared" si="54"/>
        <v>0</v>
      </c>
      <c r="BZ83">
        <f t="shared" si="55"/>
        <v>0</v>
      </c>
      <c r="CA83">
        <f t="shared" si="56"/>
        <v>0</v>
      </c>
      <c r="CB83">
        <f t="shared" si="57"/>
        <v>0</v>
      </c>
      <c r="CC83">
        <f t="shared" si="58"/>
        <v>0</v>
      </c>
      <c r="CD83">
        <f t="shared" si="59"/>
        <v>0</v>
      </c>
      <c r="CE83">
        <f t="shared" si="60"/>
        <v>0</v>
      </c>
      <c r="CF83">
        <f t="shared" si="61"/>
        <v>0</v>
      </c>
      <c r="CG83">
        <f t="shared" si="62"/>
        <v>0</v>
      </c>
      <c r="CH83">
        <f t="shared" si="63"/>
        <v>0</v>
      </c>
      <c r="CI83">
        <f t="shared" si="64"/>
        <v>0</v>
      </c>
      <c r="CJ83">
        <f t="shared" si="65"/>
        <v>0</v>
      </c>
    </row>
    <row r="84" spans="1:88" x14ac:dyDescent="0.35">
      <c r="A84" t="str">
        <f>Substation_Info!A84</f>
        <v>SDG&amp;E Study Area</v>
      </c>
      <c r="B84" t="str">
        <f>Substation_Info!B84</f>
        <v>Encina</v>
      </c>
      <c r="C84">
        <f>Substation_Info!C84</f>
        <v>115</v>
      </c>
      <c r="D84" t="str" cm="1">
        <f t="array" ref="D84">INDEX(Substation_Info!$AT$5:$BB$322,MATCH(1,($B84=Substation_Info!$B$5:$B$322)*($C84=Substation_Info!$C$5:$C$322),0),MATCH(D$4,Substation_Info!$AT$4:$BB$4,0))</f>
        <v>San_Diego_Li_Battery</v>
      </c>
      <c r="E84" t="str" cm="1">
        <f t="array" ref="E84">INDEX(Substation_Info!$AT$5:$BB$322,MATCH(1,($B84=Substation_Info!$B$5:$B$322)*($C84=Substation_Info!$C$5:$C$322),0),MATCH(E$4,Substation_Info!$AT$4:$BB$4,0))</f>
        <v>San_Diego_Solar</v>
      </c>
      <c r="F84" cm="1">
        <f t="array" ref="F84">INDEX(Substation_Info!$AT$5:$BB$322,MATCH(1,($B84=Substation_Info!$B$5:$B$322)*($C84=Substation_Info!$C$5:$C$322),0),MATCH(F$4,Substation_Info!$AT$4:$BB$4,0))</f>
        <v>0</v>
      </c>
      <c r="G84" cm="1">
        <f t="array" ref="G84">INDEX(Substation_Info!$AT$5:$BB$322,MATCH(1,($B84=Substation_Info!$B$5:$B$322)*($C84=Substation_Info!$C$5:$C$322),0),MATCH(G$4,Substation_Info!$AT$4:$BB$4,0))</f>
        <v>0</v>
      </c>
      <c r="H84" cm="1">
        <f t="array" ref="H84">INDEX(Substation_Info!$AT$5:$BB$322,MATCH(1,($B84=Substation_Info!$B$5:$B$322)*($C84=Substation_Info!$C$5:$C$322),0),MATCH(H$4,Substation_Info!$AT$4:$BB$4,0))</f>
        <v>0</v>
      </c>
      <c r="I84" cm="1">
        <f t="array" ref="I84">INDEX(Substation_Info!$AT$5:$BB$322,MATCH(1,($B84=Substation_Info!$B$5:$B$322)*($C84=Substation_Info!$C$5:$C$322),0),MATCH(I$4,Substation_Info!$AT$4:$BB$4,0))</f>
        <v>0</v>
      </c>
      <c r="J84" cm="1">
        <f t="array" ref="J84">INDEX(Substation_Info!$AT$5:$BB$322,MATCH(1,($B84=Substation_Info!$B$5:$B$322)*($C84=Substation_Info!$C$5:$C$322),0),MATCH(J$4,Substation_Info!$AT$4:$BB$4,0))</f>
        <v>0</v>
      </c>
      <c r="L84">
        <f>SUMIFS(Grid_GenerationQueue!T$5:T$550,Grid_GenerationQueue!$AJ$5:$AJ$550,$B84,Grid_GenerationQueue!$AK$5:$AK$550,$C84)+SUMIFS(Grid_GenerationQueue!T$5:T$550,Grid_GenerationQueue!$AM$5:$AM$550,$B84,Grid_GenerationQueue!$AN$5:$AN$550,$C84)</f>
        <v>460</v>
      </c>
      <c r="M84">
        <f>SUMIFS(Grid_GenerationQueue!U$5:U$550,Grid_GenerationQueue!$AJ$5:$AJ$550,$B84,Grid_GenerationQueue!$AK$5:$AK$550,$C84)+SUMIFS(Grid_GenerationQueue!U$5:U$550,Grid_GenerationQueue!$AM$5:$AM$550,$B84,Grid_GenerationQueue!$AN$5:$AN$550,$C84)</f>
        <v>0</v>
      </c>
      <c r="N84">
        <f>SUMIFS(Grid_GenerationQueue!V$5:V$550,Grid_GenerationQueue!$AJ$5:$AJ$550,$B84,Grid_GenerationQueue!$AK$5:$AK$550,$C84)+SUMIFS(Grid_GenerationQueue!V$5:V$550,Grid_GenerationQueue!$AM$5:$AM$550,$B84,Grid_GenerationQueue!$AN$5:$AN$550,$C84)</f>
        <v>0</v>
      </c>
      <c r="O84">
        <f>SUMIFS(Grid_GenerationQueue!W$5:W$550,Grid_GenerationQueue!$AJ$5:$AJ$550,$B84,Grid_GenerationQueue!$AK$5:$AK$550,$C84)+SUMIFS(Grid_GenerationQueue!W$5:W$550,Grid_GenerationQueue!$AM$5:$AM$550,$B84,Grid_GenerationQueue!$AN$5:$AN$550,$C84)</f>
        <v>0</v>
      </c>
      <c r="P84">
        <f>SUMIFS(Grid_GenerationQueue!X$5:X$550,Grid_GenerationQueue!$AJ$5:$AJ$550,$B84,Grid_GenerationQueue!$AK$5:$AK$550,$C84)+SUMIFS(Grid_GenerationQueue!X$5:X$550,Grid_GenerationQueue!$AM$5:$AM$550,$B84,Grid_GenerationQueue!$AN$5:$AN$550,$C84)</f>
        <v>0</v>
      </c>
      <c r="Q84">
        <f>SUMIFS(Grid_GenerationQueue!Y$5:Y$550,Grid_GenerationQueue!$AJ$5:$AJ$550,$B84,Grid_GenerationQueue!$AK$5:$AK$550,$C84)+SUMIFS(Grid_GenerationQueue!Y$5:Y$550,Grid_GenerationQueue!$AM$5:$AM$550,$B84,Grid_GenerationQueue!$AN$5:$AN$550,$C84)</f>
        <v>0</v>
      </c>
      <c r="R84">
        <f>SUMIFS(Grid_GenerationQueue!Z$5:Z$550,Grid_GenerationQueue!$AJ$5:$AJ$550,$B84,Grid_GenerationQueue!$AK$5:$AK$550,$C84)+SUMIFS(Grid_GenerationQueue!Z$5:Z$550,Grid_GenerationQueue!$AM$5:$AM$550,$B84,Grid_GenerationQueue!$AN$5:$AN$550,$C84)</f>
        <v>0</v>
      </c>
      <c r="S84">
        <f>SUMIFS(Grid_GenerationQueue!AA$5:AA$550,Grid_GenerationQueue!$AJ$5:$AJ$550,$B84,Grid_GenerationQueue!$AK$5:$AK$550,$C84)+SUMIFS(Grid_GenerationQueue!AA$5:AA$550,Grid_GenerationQueue!$AM$5:$AM$550,$B84,Grid_GenerationQueue!$AN$5:$AN$550,$C84)</f>
        <v>0</v>
      </c>
      <c r="T84">
        <f>SUMIFS(Grid_GenerationQueue!AB$5:AB$550,Grid_GenerationQueue!$AJ$5:$AJ$550,$B84,Grid_GenerationQueue!$AK$5:$AK$550,$C84)+SUMIFS(Grid_GenerationQueue!AB$5:AB$550,Grid_GenerationQueue!$AM$5:$AM$550,$B84,Grid_GenerationQueue!$AN$5:$AN$550,$C84)</f>
        <v>0</v>
      </c>
      <c r="U84">
        <f>SUMIFS(Grid_GenerationQueue!AC$5:AC$550,Grid_GenerationQueue!$AJ$5:$AJ$550,$B84,Grid_GenerationQueue!$AK$5:$AK$550,$C84)+SUMIFS(Grid_GenerationQueue!AC$5:AC$550,Grid_GenerationQueue!$AM$5:$AM$550,$B84,Grid_GenerationQueue!$AN$5:$AN$550,$C84)</f>
        <v>0</v>
      </c>
      <c r="V84">
        <f>SUMIFS(Grid_GenerationQueue!AD$5:AD$550,Grid_GenerationQueue!$AJ$5:$AJ$550,$B84,Grid_GenerationQueue!$AK$5:$AK$550,$C84)+SUMIFS(Grid_GenerationQueue!AD$5:AD$550,Grid_GenerationQueue!$AM$5:$AM$550,$B84,Grid_GenerationQueue!$AN$5:$AN$550,$C84)</f>
        <v>0</v>
      </c>
      <c r="X84">
        <f>SUMIFS(Grid_GenerationQueue!T$5:T$550,Grid_GenerationQueue!$AJ$5:$AJ$550,$B84,Grid_GenerationQueue!$AK$5:$AK$550,$C84,Grid_GenerationQueue!$AW$5:$AW$550,$Y$3)+SUMIFS(Grid_GenerationQueue!T$5:T$550,Grid_GenerationQueue!$AM$5:$AM$550,$B84,Grid_GenerationQueue!$AN$5:$AN$550,$C84,Grid_GenerationQueue!$AW$5:$AW$550,$Y$3)</f>
        <v>0</v>
      </c>
      <c r="Y84">
        <f>SUMIFS(Grid_GenerationQueue!U$5:U$550,Grid_GenerationQueue!$AJ$5:$AJ$550,$B84,Grid_GenerationQueue!$AK$5:$AK$550,$C84,Grid_GenerationQueue!$AW$5:$AW$550,$Y$3)+SUMIFS(Grid_GenerationQueue!U$5:U$550,Grid_GenerationQueue!$AM$5:$AM$550,$B84,Grid_GenerationQueue!$AN$5:$AN$550,$C84,Grid_GenerationQueue!$AW$5:$AW$550,$Y$3)</f>
        <v>0</v>
      </c>
      <c r="Z84">
        <f>SUMIFS(Grid_GenerationQueue!V$5:V$550,Grid_GenerationQueue!$AJ$5:$AJ$550,$B84,Grid_GenerationQueue!$AK$5:$AK$550,$C84,Grid_GenerationQueue!$AW$5:$AW$550,$Y$3)+SUMIFS(Grid_GenerationQueue!V$5:V$550,Grid_GenerationQueue!$AM$5:$AM$550,$B84,Grid_GenerationQueue!$AN$5:$AN$550,$C84,Grid_GenerationQueue!$AW$5:$AW$550,$Y$3)</f>
        <v>0</v>
      </c>
      <c r="AA84">
        <f>SUMIFS(Grid_GenerationQueue!W$5:W$550,Grid_GenerationQueue!$AJ$5:$AJ$550,$B84,Grid_GenerationQueue!$AK$5:$AK$550,$C84,Grid_GenerationQueue!$AW$5:$AW$550,$Y$3)+SUMIFS(Grid_GenerationQueue!W$5:W$550,Grid_GenerationQueue!$AM$5:$AM$550,$B84,Grid_GenerationQueue!$AN$5:$AN$550,$C84,Grid_GenerationQueue!$AW$5:$AW$550,$Y$3)</f>
        <v>0</v>
      </c>
      <c r="AB84">
        <f>SUMIFS(Grid_GenerationQueue!X$5:X$550,Grid_GenerationQueue!$AJ$5:$AJ$550,$B84,Grid_GenerationQueue!$AK$5:$AK$550,$C84,Grid_GenerationQueue!$AW$5:$AW$550,$Y$3)+SUMIFS(Grid_GenerationQueue!X$5:X$550,Grid_GenerationQueue!$AM$5:$AM$550,$B84,Grid_GenerationQueue!$AN$5:$AN$550,$C84,Grid_GenerationQueue!$AW$5:$AW$550,$Y$3)</f>
        <v>0</v>
      </c>
      <c r="AC84">
        <f>SUMIFS(Grid_GenerationQueue!Y$5:Y$550,Grid_GenerationQueue!$AJ$5:$AJ$550,$B84,Grid_GenerationQueue!$AK$5:$AK$550,$C84,Grid_GenerationQueue!$AW$5:$AW$550,$Y$3)+SUMIFS(Grid_GenerationQueue!Y$5:Y$550,Grid_GenerationQueue!$AM$5:$AM$550,$B84,Grid_GenerationQueue!$AN$5:$AN$550,$C84,Grid_GenerationQueue!$AW$5:$AW$550,$Y$3)</f>
        <v>0</v>
      </c>
      <c r="AD84">
        <f>SUMIFS(Grid_GenerationQueue!Z$5:Z$550,Grid_GenerationQueue!$AJ$5:$AJ$550,$B84,Grid_GenerationQueue!$AK$5:$AK$550,$C84,Grid_GenerationQueue!$AW$5:$AW$550,$Y$3)+SUMIFS(Grid_GenerationQueue!Z$5:Z$550,Grid_GenerationQueue!$AM$5:$AM$550,$B84,Grid_GenerationQueue!$AN$5:$AN$550,$C84,Grid_GenerationQueue!$AW$5:$AW$550,$Y$3)</f>
        <v>0</v>
      </c>
      <c r="AE84">
        <f>SUMIFS(Grid_GenerationQueue!AA$5:AA$550,Grid_GenerationQueue!$AJ$5:$AJ$550,$B84,Grid_GenerationQueue!$AK$5:$AK$550,$C84,Grid_GenerationQueue!$AW$5:$AW$550,$Y$3)+SUMIFS(Grid_GenerationQueue!AA$5:AA$550,Grid_GenerationQueue!$AM$5:$AM$550,$B84,Grid_GenerationQueue!$AN$5:$AN$550,$C84,Grid_GenerationQueue!$AW$5:$AW$550,$Y$3)</f>
        <v>0</v>
      </c>
      <c r="AF84">
        <f>SUMIFS(Grid_GenerationQueue!AB$5:AB$550,Grid_GenerationQueue!$AJ$5:$AJ$550,$B84,Grid_GenerationQueue!$AK$5:$AK$550,$C84,Grid_GenerationQueue!$AW$5:$AW$550,$Y$3)+SUMIFS(Grid_GenerationQueue!AB$5:AB$550,Grid_GenerationQueue!$AM$5:$AM$550,$B84,Grid_GenerationQueue!$AN$5:$AN$550,$C84,Grid_GenerationQueue!$AW$5:$AW$550,$Y$3)</f>
        <v>0</v>
      </c>
      <c r="AG84">
        <f>SUMIFS(Grid_GenerationQueue!AC$5:AC$550,Grid_GenerationQueue!$AJ$5:$AJ$550,$B84,Grid_GenerationQueue!$AK$5:$AK$550,$C84,Grid_GenerationQueue!$AW$5:$AW$550,$Y$3)+SUMIFS(Grid_GenerationQueue!AC$5:AC$550,Grid_GenerationQueue!$AM$5:$AM$550,$B84,Grid_GenerationQueue!$AN$5:$AN$550,$C84,Grid_GenerationQueue!$AW$5:$AW$550,$Y$3)</f>
        <v>0</v>
      </c>
      <c r="AH84">
        <f>SUMIFS(Grid_GenerationQueue!AD$5:AD$550,Grid_GenerationQueue!$AJ$5:$AJ$550,$B84,Grid_GenerationQueue!$AK$5:$AK$550,$C84,Grid_GenerationQueue!$AW$5:$AW$550,$Y$3)+SUMIFS(Grid_GenerationQueue!AD$5:AD$550,Grid_GenerationQueue!$AM$5:$AM$550,$B84,Grid_GenerationQueue!$AN$5:$AN$550,$C84,Grid_GenerationQueue!$AW$5:$AW$550,$Y$3)</f>
        <v>0</v>
      </c>
      <c r="AJ84">
        <f>X84+SUMIFS(Grid_GenerationQueue!T$5:T$550,Grid_GenerationQueue!$AJ$5:$AJ$550,$B84,Grid_GenerationQueue!$AK$5:$AK$550,$C84,Grid_GenerationQueue!$AW$5:$AW$550,"&lt;&gt;"&amp;$Y$3,Grid_GenerationQueue!$AU$5:$AU$550,$AK$3)+SUMIFS(Grid_GenerationQueue!T$5:T$550,Grid_GenerationQueue!$AM$5:$AM$550,$B84,Grid_GenerationQueue!$AN$5:$AN$550,$C84,Grid_GenerationQueue!$AW$5:$AW$550,"&lt;&gt;"&amp;$Y$3,Grid_GenerationQueue!$AU$5:$AU$550,$AK$3)</f>
        <v>160</v>
      </c>
      <c r="AK84">
        <f>Y84+SUMIFS(Grid_GenerationQueue!U$5:U$550,Grid_GenerationQueue!$AJ$5:$AJ$550,$B84,Grid_GenerationQueue!$AK$5:$AK$550,$C84,Grid_GenerationQueue!$AW$5:$AW$550,"&lt;&gt;"&amp;$Y$3,Grid_GenerationQueue!$AU$5:$AU$550,$AK$3)+SUMIFS(Grid_GenerationQueue!U$5:U$550,Grid_GenerationQueue!$AM$5:$AM$550,$B84,Grid_GenerationQueue!$AN$5:$AN$550,$C84,Grid_GenerationQueue!$AW$5:$AW$550,"&lt;&gt;"&amp;$Y$3,Grid_GenerationQueue!$AU$5:$AU$550,$AK$3)</f>
        <v>0</v>
      </c>
      <c r="AL84">
        <f>Z84+SUMIFS(Grid_GenerationQueue!V$5:V$550,Grid_GenerationQueue!$AJ$5:$AJ$550,$B84,Grid_GenerationQueue!$AK$5:$AK$550,$C84,Grid_GenerationQueue!$AW$5:$AW$550,"&lt;&gt;"&amp;$Y$3,Grid_GenerationQueue!$AU$5:$AU$550,$AK$3)+SUMIFS(Grid_GenerationQueue!V$5:V$550,Grid_GenerationQueue!$AM$5:$AM$550,$B84,Grid_GenerationQueue!$AN$5:$AN$550,$C84,Grid_GenerationQueue!$AW$5:$AW$550,"&lt;&gt;"&amp;$Y$3,Grid_GenerationQueue!$AU$5:$AU$550,$AK$3)</f>
        <v>0</v>
      </c>
      <c r="AM84">
        <f>AA84+SUMIFS(Grid_GenerationQueue!W$5:W$550,Grid_GenerationQueue!$AJ$5:$AJ$550,$B84,Grid_GenerationQueue!$AK$5:$AK$550,$C84,Grid_GenerationQueue!$AW$5:$AW$550,"&lt;&gt;"&amp;$Y$3,Grid_GenerationQueue!$AU$5:$AU$550,$AK$3)+SUMIFS(Grid_GenerationQueue!W$5:W$550,Grid_GenerationQueue!$AM$5:$AM$550,$B84,Grid_GenerationQueue!$AN$5:$AN$550,$C84,Grid_GenerationQueue!$AW$5:$AW$550,"&lt;&gt;"&amp;$Y$3,Grid_GenerationQueue!$AU$5:$AU$550,$AK$3)</f>
        <v>0</v>
      </c>
      <c r="AN84">
        <f>AB84+SUMIFS(Grid_GenerationQueue!X$5:X$550,Grid_GenerationQueue!$AJ$5:$AJ$550,$B84,Grid_GenerationQueue!$AK$5:$AK$550,$C84,Grid_GenerationQueue!$AW$5:$AW$550,"&lt;&gt;"&amp;$Y$3,Grid_GenerationQueue!$AU$5:$AU$550,$AK$3)+SUMIFS(Grid_GenerationQueue!X$5:X$550,Grid_GenerationQueue!$AM$5:$AM$550,$B84,Grid_GenerationQueue!$AN$5:$AN$550,$C84,Grid_GenerationQueue!$AW$5:$AW$550,"&lt;&gt;"&amp;$Y$3,Grid_GenerationQueue!$AU$5:$AU$550,$AK$3)</f>
        <v>0</v>
      </c>
      <c r="AO84">
        <f>AC84+SUMIFS(Grid_GenerationQueue!Y$5:Y$550,Grid_GenerationQueue!$AJ$5:$AJ$550,$B84,Grid_GenerationQueue!$AK$5:$AK$550,$C84,Grid_GenerationQueue!$AW$5:$AW$550,"&lt;&gt;"&amp;$Y$3,Grid_GenerationQueue!$AU$5:$AU$550,$AK$3)+SUMIFS(Grid_GenerationQueue!Y$5:Y$550,Grid_GenerationQueue!$AM$5:$AM$550,$B84,Grid_GenerationQueue!$AN$5:$AN$550,$C84,Grid_GenerationQueue!$AW$5:$AW$550,"&lt;&gt;"&amp;$Y$3,Grid_GenerationQueue!$AU$5:$AU$550,$AK$3)</f>
        <v>0</v>
      </c>
      <c r="AP84">
        <f>AD84+SUMIFS(Grid_GenerationQueue!Z$5:Z$550,Grid_GenerationQueue!$AJ$5:$AJ$550,$B84,Grid_GenerationQueue!$AK$5:$AK$550,$C84,Grid_GenerationQueue!$AW$5:$AW$550,"&lt;&gt;"&amp;$Y$3,Grid_GenerationQueue!$AU$5:$AU$550,$AK$3)+SUMIFS(Grid_GenerationQueue!Z$5:Z$550,Grid_GenerationQueue!$AM$5:$AM$550,$B84,Grid_GenerationQueue!$AN$5:$AN$550,$C84,Grid_GenerationQueue!$AW$5:$AW$550,"&lt;&gt;"&amp;$Y$3,Grid_GenerationQueue!$AU$5:$AU$550,$AK$3)</f>
        <v>0</v>
      </c>
      <c r="AQ84">
        <f>AE84+SUMIFS(Grid_GenerationQueue!AA$5:AA$550,Grid_GenerationQueue!$AJ$5:$AJ$550,$B84,Grid_GenerationQueue!$AK$5:$AK$550,$C84,Grid_GenerationQueue!$AW$5:$AW$550,"&lt;&gt;"&amp;$Y$3,Grid_GenerationQueue!$AU$5:$AU$550,$AK$3)+SUMIFS(Grid_GenerationQueue!AA$5:AA$550,Grid_GenerationQueue!$AM$5:$AM$550,$B84,Grid_GenerationQueue!$AN$5:$AN$550,$C84,Grid_GenerationQueue!$AW$5:$AW$550,"&lt;&gt;"&amp;$Y$3,Grid_GenerationQueue!$AU$5:$AU$550,$AK$3)</f>
        <v>0</v>
      </c>
      <c r="AR84">
        <f>AF84+SUMIFS(Grid_GenerationQueue!AB$5:AB$550,Grid_GenerationQueue!$AJ$5:$AJ$550,$B84,Grid_GenerationQueue!$AK$5:$AK$550,$C84,Grid_GenerationQueue!$AW$5:$AW$550,"&lt;&gt;"&amp;$Y$3,Grid_GenerationQueue!$AU$5:$AU$550,$AK$3)+SUMIFS(Grid_GenerationQueue!AB$5:AB$550,Grid_GenerationQueue!$AM$5:$AM$550,$B84,Grid_GenerationQueue!$AN$5:$AN$550,$C84,Grid_GenerationQueue!$AW$5:$AW$550,"&lt;&gt;"&amp;$Y$3,Grid_GenerationQueue!$AU$5:$AU$550,$AK$3)</f>
        <v>0</v>
      </c>
      <c r="AS84">
        <f>AG84+SUMIFS(Grid_GenerationQueue!AC$5:AC$550,Grid_GenerationQueue!$AJ$5:$AJ$550,$B84,Grid_GenerationQueue!$AK$5:$AK$550,$C84,Grid_GenerationQueue!$AW$5:$AW$550,"&lt;&gt;"&amp;$Y$3,Grid_GenerationQueue!$AU$5:$AU$550,$AK$3)+SUMIFS(Grid_GenerationQueue!AC$5:AC$550,Grid_GenerationQueue!$AM$5:$AM$550,$B84,Grid_GenerationQueue!$AN$5:$AN$550,$C84,Grid_GenerationQueue!$AW$5:$AW$550,"&lt;&gt;"&amp;$Y$3,Grid_GenerationQueue!$AU$5:$AU$550,$AK$3)</f>
        <v>0</v>
      </c>
      <c r="AT84">
        <f>AH84+SUMIFS(Grid_GenerationQueue!AD$5:AD$550,Grid_GenerationQueue!$AJ$5:$AJ$550,$B84,Grid_GenerationQueue!$AK$5:$AK$550,$C84,Grid_GenerationQueue!$AW$5:$AW$550,"&lt;&gt;"&amp;$Y$3,Grid_GenerationQueue!$AU$5:$AU$550,$AK$3)+SUMIFS(Grid_GenerationQueue!AD$5:AD$550,Grid_GenerationQueue!$AM$5:$AM$550,$B84,Grid_GenerationQueue!$AN$5:$AN$550,$C84,Grid_GenerationQueue!$AW$5:$AW$550,"&lt;&gt;"&amp;$Y$3,Grid_GenerationQueue!$AU$5:$AU$550,$AK$3)</f>
        <v>0</v>
      </c>
      <c r="AV84">
        <v>0</v>
      </c>
      <c r="AW84">
        <v>0</v>
      </c>
      <c r="AX84">
        <v>0</v>
      </c>
      <c r="AY84">
        <v>0</v>
      </c>
      <c r="AZ84">
        <v>0</v>
      </c>
      <c r="BB84">
        <f t="shared" si="66"/>
        <v>460</v>
      </c>
      <c r="BC84">
        <f t="shared" si="67"/>
        <v>0</v>
      </c>
      <c r="BD84">
        <f t="shared" si="68"/>
        <v>0</v>
      </c>
      <c r="BE84">
        <f t="shared" si="69"/>
        <v>0</v>
      </c>
      <c r="BF84">
        <f t="shared" si="70"/>
        <v>0</v>
      </c>
      <c r="BG84">
        <f t="shared" si="71"/>
        <v>0</v>
      </c>
      <c r="BH84">
        <f t="shared" si="72"/>
        <v>0</v>
      </c>
      <c r="BI84">
        <f t="shared" si="73"/>
        <v>0</v>
      </c>
      <c r="BJ84">
        <f t="shared" si="74"/>
        <v>0</v>
      </c>
      <c r="BK84">
        <f t="shared" si="75"/>
        <v>0</v>
      </c>
      <c r="BL84">
        <f t="shared" si="76"/>
        <v>0</v>
      </c>
      <c r="BN84">
        <f t="shared" si="44"/>
        <v>0</v>
      </c>
      <c r="BO84">
        <f t="shared" si="45"/>
        <v>0</v>
      </c>
      <c r="BP84">
        <f t="shared" si="46"/>
        <v>0</v>
      </c>
      <c r="BQ84">
        <f t="shared" si="47"/>
        <v>0</v>
      </c>
      <c r="BR84">
        <f t="shared" si="48"/>
        <v>0</v>
      </c>
      <c r="BS84">
        <f t="shared" si="49"/>
        <v>0</v>
      </c>
      <c r="BT84">
        <f t="shared" si="50"/>
        <v>0</v>
      </c>
      <c r="BU84">
        <f t="shared" si="51"/>
        <v>0</v>
      </c>
      <c r="BV84">
        <f t="shared" si="52"/>
        <v>0</v>
      </c>
      <c r="BW84">
        <f t="shared" si="53"/>
        <v>0</v>
      </c>
      <c r="BX84">
        <f t="shared" si="54"/>
        <v>0</v>
      </c>
      <c r="BZ84">
        <f t="shared" si="55"/>
        <v>160</v>
      </c>
      <c r="CA84">
        <f t="shared" si="56"/>
        <v>0</v>
      </c>
      <c r="CB84">
        <f t="shared" si="57"/>
        <v>0</v>
      </c>
      <c r="CC84">
        <f t="shared" si="58"/>
        <v>0</v>
      </c>
      <c r="CD84">
        <f t="shared" si="59"/>
        <v>0</v>
      </c>
      <c r="CE84">
        <f t="shared" si="60"/>
        <v>0</v>
      </c>
      <c r="CF84">
        <f t="shared" si="61"/>
        <v>0</v>
      </c>
      <c r="CG84">
        <f t="shared" si="62"/>
        <v>0</v>
      </c>
      <c r="CH84">
        <f t="shared" si="63"/>
        <v>0</v>
      </c>
      <c r="CI84">
        <f t="shared" si="64"/>
        <v>0</v>
      </c>
      <c r="CJ84">
        <f t="shared" si="65"/>
        <v>0</v>
      </c>
    </row>
    <row r="85" spans="1:88" x14ac:dyDescent="0.35">
      <c r="A85" t="str">
        <f>Substation_Info!A85</f>
        <v>SDG&amp;E Study Area</v>
      </c>
      <c r="B85" t="str">
        <f>Substation_Info!B85</f>
        <v>Escondido</v>
      </c>
      <c r="C85">
        <f>Substation_Info!C85</f>
        <v>230</v>
      </c>
      <c r="D85" t="str" cm="1">
        <f t="array" ref="D85">INDEX(Substation_Info!$AT$5:$BB$322,MATCH(1,($B85=Substation_Info!$B$5:$B$322)*($C85=Substation_Info!$C$5:$C$322),0),MATCH(D$4,Substation_Info!$AT$4:$BB$4,0))</f>
        <v>San_Diego_Li_Battery</v>
      </c>
      <c r="E85" t="str" cm="1">
        <f t="array" ref="E85">INDEX(Substation_Info!$AT$5:$BB$322,MATCH(1,($B85=Substation_Info!$B$5:$B$322)*($C85=Substation_Info!$C$5:$C$322),0),MATCH(E$4,Substation_Info!$AT$4:$BB$4,0))</f>
        <v>San_Diego_Solar</v>
      </c>
      <c r="F85" cm="1">
        <f t="array" ref="F85">INDEX(Substation_Info!$AT$5:$BB$322,MATCH(1,($B85=Substation_Info!$B$5:$B$322)*($C85=Substation_Info!$C$5:$C$322),0),MATCH(F$4,Substation_Info!$AT$4:$BB$4,0))</f>
        <v>0</v>
      </c>
      <c r="G85" cm="1">
        <f t="array" ref="G85">INDEX(Substation_Info!$AT$5:$BB$322,MATCH(1,($B85=Substation_Info!$B$5:$B$322)*($C85=Substation_Info!$C$5:$C$322),0),MATCH(G$4,Substation_Info!$AT$4:$BB$4,0))</f>
        <v>0</v>
      </c>
      <c r="H85" cm="1">
        <f t="array" ref="H85">INDEX(Substation_Info!$AT$5:$BB$322,MATCH(1,($B85=Substation_Info!$B$5:$B$322)*($C85=Substation_Info!$C$5:$C$322),0),MATCH(H$4,Substation_Info!$AT$4:$BB$4,0))</f>
        <v>0</v>
      </c>
      <c r="I85" cm="1">
        <f t="array" ref="I85">INDEX(Substation_Info!$AT$5:$BB$322,MATCH(1,($B85=Substation_Info!$B$5:$B$322)*($C85=Substation_Info!$C$5:$C$322),0),MATCH(I$4,Substation_Info!$AT$4:$BB$4,0))</f>
        <v>0</v>
      </c>
      <c r="J85" cm="1">
        <f t="array" ref="J85">INDEX(Substation_Info!$AT$5:$BB$322,MATCH(1,($B85=Substation_Info!$B$5:$B$322)*($C85=Substation_Info!$C$5:$C$322),0),MATCH(J$4,Substation_Info!$AT$4:$BB$4,0))</f>
        <v>0</v>
      </c>
      <c r="L85">
        <f>SUMIFS(Grid_GenerationQueue!T$5:T$550,Grid_GenerationQueue!$AJ$5:$AJ$550,$B85,Grid_GenerationQueue!$AK$5:$AK$550,$C85)+SUMIFS(Grid_GenerationQueue!T$5:T$550,Grid_GenerationQueue!$AM$5:$AM$550,$B85,Grid_GenerationQueue!$AN$5:$AN$550,$C85)</f>
        <v>600</v>
      </c>
      <c r="M85">
        <f>SUMIFS(Grid_GenerationQueue!U$5:U$550,Grid_GenerationQueue!$AJ$5:$AJ$550,$B85,Grid_GenerationQueue!$AK$5:$AK$550,$C85)+SUMIFS(Grid_GenerationQueue!U$5:U$550,Grid_GenerationQueue!$AM$5:$AM$550,$B85,Grid_GenerationQueue!$AN$5:$AN$550,$C85)</f>
        <v>0</v>
      </c>
      <c r="N85">
        <f>SUMIFS(Grid_GenerationQueue!V$5:V$550,Grid_GenerationQueue!$AJ$5:$AJ$550,$B85,Grid_GenerationQueue!$AK$5:$AK$550,$C85)+SUMIFS(Grid_GenerationQueue!V$5:V$550,Grid_GenerationQueue!$AM$5:$AM$550,$B85,Grid_GenerationQueue!$AN$5:$AN$550,$C85)</f>
        <v>0</v>
      </c>
      <c r="O85">
        <f>SUMIFS(Grid_GenerationQueue!W$5:W$550,Grid_GenerationQueue!$AJ$5:$AJ$550,$B85,Grid_GenerationQueue!$AK$5:$AK$550,$C85)+SUMIFS(Grid_GenerationQueue!W$5:W$550,Grid_GenerationQueue!$AM$5:$AM$550,$B85,Grid_GenerationQueue!$AN$5:$AN$550,$C85)</f>
        <v>0</v>
      </c>
      <c r="P85">
        <f>SUMIFS(Grid_GenerationQueue!X$5:X$550,Grid_GenerationQueue!$AJ$5:$AJ$550,$B85,Grid_GenerationQueue!$AK$5:$AK$550,$C85)+SUMIFS(Grid_GenerationQueue!X$5:X$550,Grid_GenerationQueue!$AM$5:$AM$550,$B85,Grid_GenerationQueue!$AN$5:$AN$550,$C85)</f>
        <v>0</v>
      </c>
      <c r="Q85">
        <f>SUMIFS(Grid_GenerationQueue!Y$5:Y$550,Grid_GenerationQueue!$AJ$5:$AJ$550,$B85,Grid_GenerationQueue!$AK$5:$AK$550,$C85)+SUMIFS(Grid_GenerationQueue!Y$5:Y$550,Grid_GenerationQueue!$AM$5:$AM$550,$B85,Grid_GenerationQueue!$AN$5:$AN$550,$C85)</f>
        <v>0</v>
      </c>
      <c r="R85">
        <f>SUMIFS(Grid_GenerationQueue!Z$5:Z$550,Grid_GenerationQueue!$AJ$5:$AJ$550,$B85,Grid_GenerationQueue!$AK$5:$AK$550,$C85)+SUMIFS(Grid_GenerationQueue!Z$5:Z$550,Grid_GenerationQueue!$AM$5:$AM$550,$B85,Grid_GenerationQueue!$AN$5:$AN$550,$C85)</f>
        <v>0</v>
      </c>
      <c r="S85">
        <f>SUMIFS(Grid_GenerationQueue!AA$5:AA$550,Grid_GenerationQueue!$AJ$5:$AJ$550,$B85,Grid_GenerationQueue!$AK$5:$AK$550,$C85)+SUMIFS(Grid_GenerationQueue!AA$5:AA$550,Grid_GenerationQueue!$AM$5:$AM$550,$B85,Grid_GenerationQueue!$AN$5:$AN$550,$C85)</f>
        <v>0</v>
      </c>
      <c r="T85">
        <f>SUMIFS(Grid_GenerationQueue!AB$5:AB$550,Grid_GenerationQueue!$AJ$5:$AJ$550,$B85,Grid_GenerationQueue!$AK$5:$AK$550,$C85)+SUMIFS(Grid_GenerationQueue!AB$5:AB$550,Grid_GenerationQueue!$AM$5:$AM$550,$B85,Grid_GenerationQueue!$AN$5:$AN$550,$C85)</f>
        <v>0</v>
      </c>
      <c r="U85">
        <f>SUMIFS(Grid_GenerationQueue!AC$5:AC$550,Grid_GenerationQueue!$AJ$5:$AJ$550,$B85,Grid_GenerationQueue!$AK$5:$AK$550,$C85)+SUMIFS(Grid_GenerationQueue!AC$5:AC$550,Grid_GenerationQueue!$AM$5:$AM$550,$B85,Grid_GenerationQueue!$AN$5:$AN$550,$C85)</f>
        <v>0</v>
      </c>
      <c r="V85">
        <f>SUMIFS(Grid_GenerationQueue!AD$5:AD$550,Grid_GenerationQueue!$AJ$5:$AJ$550,$B85,Grid_GenerationQueue!$AK$5:$AK$550,$C85)+SUMIFS(Grid_GenerationQueue!AD$5:AD$550,Grid_GenerationQueue!$AM$5:$AM$550,$B85,Grid_GenerationQueue!$AN$5:$AN$550,$C85)</f>
        <v>0</v>
      </c>
      <c r="X85">
        <f>SUMIFS(Grid_GenerationQueue!T$5:T$550,Grid_GenerationQueue!$AJ$5:$AJ$550,$B85,Grid_GenerationQueue!$AK$5:$AK$550,$C85,Grid_GenerationQueue!$AW$5:$AW$550,$Y$3)+SUMIFS(Grid_GenerationQueue!T$5:T$550,Grid_GenerationQueue!$AM$5:$AM$550,$B85,Grid_GenerationQueue!$AN$5:$AN$550,$C85,Grid_GenerationQueue!$AW$5:$AW$550,$Y$3)</f>
        <v>0</v>
      </c>
      <c r="Y85">
        <f>SUMIFS(Grid_GenerationQueue!U$5:U$550,Grid_GenerationQueue!$AJ$5:$AJ$550,$B85,Grid_GenerationQueue!$AK$5:$AK$550,$C85,Grid_GenerationQueue!$AW$5:$AW$550,$Y$3)+SUMIFS(Grid_GenerationQueue!U$5:U$550,Grid_GenerationQueue!$AM$5:$AM$550,$B85,Grid_GenerationQueue!$AN$5:$AN$550,$C85,Grid_GenerationQueue!$AW$5:$AW$550,$Y$3)</f>
        <v>0</v>
      </c>
      <c r="Z85">
        <f>SUMIFS(Grid_GenerationQueue!V$5:V$550,Grid_GenerationQueue!$AJ$5:$AJ$550,$B85,Grid_GenerationQueue!$AK$5:$AK$550,$C85,Grid_GenerationQueue!$AW$5:$AW$550,$Y$3)+SUMIFS(Grid_GenerationQueue!V$5:V$550,Grid_GenerationQueue!$AM$5:$AM$550,$B85,Grid_GenerationQueue!$AN$5:$AN$550,$C85,Grid_GenerationQueue!$AW$5:$AW$550,$Y$3)</f>
        <v>0</v>
      </c>
      <c r="AA85">
        <f>SUMIFS(Grid_GenerationQueue!W$5:W$550,Grid_GenerationQueue!$AJ$5:$AJ$550,$B85,Grid_GenerationQueue!$AK$5:$AK$550,$C85,Grid_GenerationQueue!$AW$5:$AW$550,$Y$3)+SUMIFS(Grid_GenerationQueue!W$5:W$550,Grid_GenerationQueue!$AM$5:$AM$550,$B85,Grid_GenerationQueue!$AN$5:$AN$550,$C85,Grid_GenerationQueue!$AW$5:$AW$550,$Y$3)</f>
        <v>0</v>
      </c>
      <c r="AB85">
        <f>SUMIFS(Grid_GenerationQueue!X$5:X$550,Grid_GenerationQueue!$AJ$5:$AJ$550,$B85,Grid_GenerationQueue!$AK$5:$AK$550,$C85,Grid_GenerationQueue!$AW$5:$AW$550,$Y$3)+SUMIFS(Grid_GenerationQueue!X$5:X$550,Grid_GenerationQueue!$AM$5:$AM$550,$B85,Grid_GenerationQueue!$AN$5:$AN$550,$C85,Grid_GenerationQueue!$AW$5:$AW$550,$Y$3)</f>
        <v>0</v>
      </c>
      <c r="AC85">
        <f>SUMIFS(Grid_GenerationQueue!Y$5:Y$550,Grid_GenerationQueue!$AJ$5:$AJ$550,$B85,Grid_GenerationQueue!$AK$5:$AK$550,$C85,Grid_GenerationQueue!$AW$5:$AW$550,$Y$3)+SUMIFS(Grid_GenerationQueue!Y$5:Y$550,Grid_GenerationQueue!$AM$5:$AM$550,$B85,Grid_GenerationQueue!$AN$5:$AN$550,$C85,Grid_GenerationQueue!$AW$5:$AW$550,$Y$3)</f>
        <v>0</v>
      </c>
      <c r="AD85">
        <f>SUMIFS(Grid_GenerationQueue!Z$5:Z$550,Grid_GenerationQueue!$AJ$5:$AJ$550,$B85,Grid_GenerationQueue!$AK$5:$AK$550,$C85,Grid_GenerationQueue!$AW$5:$AW$550,$Y$3)+SUMIFS(Grid_GenerationQueue!Z$5:Z$550,Grid_GenerationQueue!$AM$5:$AM$550,$B85,Grid_GenerationQueue!$AN$5:$AN$550,$C85,Grid_GenerationQueue!$AW$5:$AW$550,$Y$3)</f>
        <v>0</v>
      </c>
      <c r="AE85">
        <f>SUMIFS(Grid_GenerationQueue!AA$5:AA$550,Grid_GenerationQueue!$AJ$5:$AJ$550,$B85,Grid_GenerationQueue!$AK$5:$AK$550,$C85,Grid_GenerationQueue!$AW$5:$AW$550,$Y$3)+SUMIFS(Grid_GenerationQueue!AA$5:AA$550,Grid_GenerationQueue!$AM$5:$AM$550,$B85,Grid_GenerationQueue!$AN$5:$AN$550,$C85,Grid_GenerationQueue!$AW$5:$AW$550,$Y$3)</f>
        <v>0</v>
      </c>
      <c r="AF85">
        <f>SUMIFS(Grid_GenerationQueue!AB$5:AB$550,Grid_GenerationQueue!$AJ$5:$AJ$550,$B85,Grid_GenerationQueue!$AK$5:$AK$550,$C85,Grid_GenerationQueue!$AW$5:$AW$550,$Y$3)+SUMIFS(Grid_GenerationQueue!AB$5:AB$550,Grid_GenerationQueue!$AM$5:$AM$550,$B85,Grid_GenerationQueue!$AN$5:$AN$550,$C85,Grid_GenerationQueue!$AW$5:$AW$550,$Y$3)</f>
        <v>0</v>
      </c>
      <c r="AG85">
        <f>SUMIFS(Grid_GenerationQueue!AC$5:AC$550,Grid_GenerationQueue!$AJ$5:$AJ$550,$B85,Grid_GenerationQueue!$AK$5:$AK$550,$C85,Grid_GenerationQueue!$AW$5:$AW$550,$Y$3)+SUMIFS(Grid_GenerationQueue!AC$5:AC$550,Grid_GenerationQueue!$AM$5:$AM$550,$B85,Grid_GenerationQueue!$AN$5:$AN$550,$C85,Grid_GenerationQueue!$AW$5:$AW$550,$Y$3)</f>
        <v>0</v>
      </c>
      <c r="AH85">
        <f>SUMIFS(Grid_GenerationQueue!AD$5:AD$550,Grid_GenerationQueue!$AJ$5:$AJ$550,$B85,Grid_GenerationQueue!$AK$5:$AK$550,$C85,Grid_GenerationQueue!$AW$5:$AW$550,$Y$3)+SUMIFS(Grid_GenerationQueue!AD$5:AD$550,Grid_GenerationQueue!$AM$5:$AM$550,$B85,Grid_GenerationQueue!$AN$5:$AN$550,$C85,Grid_GenerationQueue!$AW$5:$AW$550,$Y$3)</f>
        <v>0</v>
      </c>
      <c r="AJ85">
        <f>X85+SUMIFS(Grid_GenerationQueue!T$5:T$550,Grid_GenerationQueue!$AJ$5:$AJ$550,$B85,Grid_GenerationQueue!$AK$5:$AK$550,$C85,Grid_GenerationQueue!$AW$5:$AW$550,"&lt;&gt;"&amp;$Y$3,Grid_GenerationQueue!$AU$5:$AU$550,$AK$3)+SUMIFS(Grid_GenerationQueue!T$5:T$550,Grid_GenerationQueue!$AM$5:$AM$550,$B85,Grid_GenerationQueue!$AN$5:$AN$550,$C85,Grid_GenerationQueue!$AW$5:$AW$550,"&lt;&gt;"&amp;$Y$3,Grid_GenerationQueue!$AU$5:$AU$550,$AK$3)</f>
        <v>450</v>
      </c>
      <c r="AK85">
        <f>Y85+SUMIFS(Grid_GenerationQueue!U$5:U$550,Grid_GenerationQueue!$AJ$5:$AJ$550,$B85,Grid_GenerationQueue!$AK$5:$AK$550,$C85,Grid_GenerationQueue!$AW$5:$AW$550,"&lt;&gt;"&amp;$Y$3,Grid_GenerationQueue!$AU$5:$AU$550,$AK$3)+SUMIFS(Grid_GenerationQueue!U$5:U$550,Grid_GenerationQueue!$AM$5:$AM$550,$B85,Grid_GenerationQueue!$AN$5:$AN$550,$C85,Grid_GenerationQueue!$AW$5:$AW$550,"&lt;&gt;"&amp;$Y$3,Grid_GenerationQueue!$AU$5:$AU$550,$AK$3)</f>
        <v>0</v>
      </c>
      <c r="AL85">
        <f>Z85+SUMIFS(Grid_GenerationQueue!V$5:V$550,Grid_GenerationQueue!$AJ$5:$AJ$550,$B85,Grid_GenerationQueue!$AK$5:$AK$550,$C85,Grid_GenerationQueue!$AW$5:$AW$550,"&lt;&gt;"&amp;$Y$3,Grid_GenerationQueue!$AU$5:$AU$550,$AK$3)+SUMIFS(Grid_GenerationQueue!V$5:V$550,Grid_GenerationQueue!$AM$5:$AM$550,$B85,Grid_GenerationQueue!$AN$5:$AN$550,$C85,Grid_GenerationQueue!$AW$5:$AW$550,"&lt;&gt;"&amp;$Y$3,Grid_GenerationQueue!$AU$5:$AU$550,$AK$3)</f>
        <v>0</v>
      </c>
      <c r="AM85">
        <f>AA85+SUMIFS(Grid_GenerationQueue!W$5:W$550,Grid_GenerationQueue!$AJ$5:$AJ$550,$B85,Grid_GenerationQueue!$AK$5:$AK$550,$C85,Grid_GenerationQueue!$AW$5:$AW$550,"&lt;&gt;"&amp;$Y$3,Grid_GenerationQueue!$AU$5:$AU$550,$AK$3)+SUMIFS(Grid_GenerationQueue!W$5:W$550,Grid_GenerationQueue!$AM$5:$AM$550,$B85,Grid_GenerationQueue!$AN$5:$AN$550,$C85,Grid_GenerationQueue!$AW$5:$AW$550,"&lt;&gt;"&amp;$Y$3,Grid_GenerationQueue!$AU$5:$AU$550,$AK$3)</f>
        <v>0</v>
      </c>
      <c r="AN85">
        <f>AB85+SUMIFS(Grid_GenerationQueue!X$5:X$550,Grid_GenerationQueue!$AJ$5:$AJ$550,$B85,Grid_GenerationQueue!$AK$5:$AK$550,$C85,Grid_GenerationQueue!$AW$5:$AW$550,"&lt;&gt;"&amp;$Y$3,Grid_GenerationQueue!$AU$5:$AU$550,$AK$3)+SUMIFS(Grid_GenerationQueue!X$5:X$550,Grid_GenerationQueue!$AM$5:$AM$550,$B85,Grid_GenerationQueue!$AN$5:$AN$550,$C85,Grid_GenerationQueue!$AW$5:$AW$550,"&lt;&gt;"&amp;$Y$3,Grid_GenerationQueue!$AU$5:$AU$550,$AK$3)</f>
        <v>0</v>
      </c>
      <c r="AO85">
        <f>AC85+SUMIFS(Grid_GenerationQueue!Y$5:Y$550,Grid_GenerationQueue!$AJ$5:$AJ$550,$B85,Grid_GenerationQueue!$AK$5:$AK$550,$C85,Grid_GenerationQueue!$AW$5:$AW$550,"&lt;&gt;"&amp;$Y$3,Grid_GenerationQueue!$AU$5:$AU$550,$AK$3)+SUMIFS(Grid_GenerationQueue!Y$5:Y$550,Grid_GenerationQueue!$AM$5:$AM$550,$B85,Grid_GenerationQueue!$AN$5:$AN$550,$C85,Grid_GenerationQueue!$AW$5:$AW$550,"&lt;&gt;"&amp;$Y$3,Grid_GenerationQueue!$AU$5:$AU$550,$AK$3)</f>
        <v>0</v>
      </c>
      <c r="AP85">
        <f>AD85+SUMIFS(Grid_GenerationQueue!Z$5:Z$550,Grid_GenerationQueue!$AJ$5:$AJ$550,$B85,Grid_GenerationQueue!$AK$5:$AK$550,$C85,Grid_GenerationQueue!$AW$5:$AW$550,"&lt;&gt;"&amp;$Y$3,Grid_GenerationQueue!$AU$5:$AU$550,$AK$3)+SUMIFS(Grid_GenerationQueue!Z$5:Z$550,Grid_GenerationQueue!$AM$5:$AM$550,$B85,Grid_GenerationQueue!$AN$5:$AN$550,$C85,Grid_GenerationQueue!$AW$5:$AW$550,"&lt;&gt;"&amp;$Y$3,Grid_GenerationQueue!$AU$5:$AU$550,$AK$3)</f>
        <v>0</v>
      </c>
      <c r="AQ85">
        <f>AE85+SUMIFS(Grid_GenerationQueue!AA$5:AA$550,Grid_GenerationQueue!$AJ$5:$AJ$550,$B85,Grid_GenerationQueue!$AK$5:$AK$550,$C85,Grid_GenerationQueue!$AW$5:$AW$550,"&lt;&gt;"&amp;$Y$3,Grid_GenerationQueue!$AU$5:$AU$550,$AK$3)+SUMIFS(Grid_GenerationQueue!AA$5:AA$550,Grid_GenerationQueue!$AM$5:$AM$550,$B85,Grid_GenerationQueue!$AN$5:$AN$550,$C85,Grid_GenerationQueue!$AW$5:$AW$550,"&lt;&gt;"&amp;$Y$3,Grid_GenerationQueue!$AU$5:$AU$550,$AK$3)</f>
        <v>0</v>
      </c>
      <c r="AR85">
        <f>AF85+SUMIFS(Grid_GenerationQueue!AB$5:AB$550,Grid_GenerationQueue!$AJ$5:$AJ$550,$B85,Grid_GenerationQueue!$AK$5:$AK$550,$C85,Grid_GenerationQueue!$AW$5:$AW$550,"&lt;&gt;"&amp;$Y$3,Grid_GenerationQueue!$AU$5:$AU$550,$AK$3)+SUMIFS(Grid_GenerationQueue!AB$5:AB$550,Grid_GenerationQueue!$AM$5:$AM$550,$B85,Grid_GenerationQueue!$AN$5:$AN$550,$C85,Grid_GenerationQueue!$AW$5:$AW$550,"&lt;&gt;"&amp;$Y$3,Grid_GenerationQueue!$AU$5:$AU$550,$AK$3)</f>
        <v>0</v>
      </c>
      <c r="AS85">
        <f>AG85+SUMIFS(Grid_GenerationQueue!AC$5:AC$550,Grid_GenerationQueue!$AJ$5:$AJ$550,$B85,Grid_GenerationQueue!$AK$5:$AK$550,$C85,Grid_GenerationQueue!$AW$5:$AW$550,"&lt;&gt;"&amp;$Y$3,Grid_GenerationQueue!$AU$5:$AU$550,$AK$3)+SUMIFS(Grid_GenerationQueue!AC$5:AC$550,Grid_GenerationQueue!$AM$5:$AM$550,$B85,Grid_GenerationQueue!$AN$5:$AN$550,$C85,Grid_GenerationQueue!$AW$5:$AW$550,"&lt;&gt;"&amp;$Y$3,Grid_GenerationQueue!$AU$5:$AU$550,$AK$3)</f>
        <v>0</v>
      </c>
      <c r="AT85">
        <f>AH85+SUMIFS(Grid_GenerationQueue!AD$5:AD$550,Grid_GenerationQueue!$AJ$5:$AJ$550,$B85,Grid_GenerationQueue!$AK$5:$AK$550,$C85,Grid_GenerationQueue!$AW$5:$AW$550,"&lt;&gt;"&amp;$Y$3,Grid_GenerationQueue!$AU$5:$AU$550,$AK$3)+SUMIFS(Grid_GenerationQueue!AD$5:AD$550,Grid_GenerationQueue!$AM$5:$AM$550,$B85,Grid_GenerationQueue!$AN$5:$AN$550,$C85,Grid_GenerationQueue!$AW$5:$AW$550,"&lt;&gt;"&amp;$Y$3,Grid_GenerationQueue!$AU$5:$AU$550,$AK$3)</f>
        <v>0</v>
      </c>
      <c r="AV85">
        <v>0</v>
      </c>
      <c r="AW85">
        <v>0</v>
      </c>
      <c r="AX85">
        <v>0</v>
      </c>
      <c r="AY85">
        <v>0</v>
      </c>
      <c r="AZ85">
        <v>0</v>
      </c>
      <c r="BB85">
        <f t="shared" si="66"/>
        <v>600</v>
      </c>
      <c r="BC85">
        <f t="shared" si="67"/>
        <v>0</v>
      </c>
      <c r="BD85">
        <f t="shared" si="68"/>
        <v>0</v>
      </c>
      <c r="BE85">
        <f t="shared" si="69"/>
        <v>0</v>
      </c>
      <c r="BF85">
        <f t="shared" si="70"/>
        <v>0</v>
      </c>
      <c r="BG85">
        <f t="shared" si="71"/>
        <v>0</v>
      </c>
      <c r="BH85">
        <f t="shared" si="72"/>
        <v>0</v>
      </c>
      <c r="BI85">
        <f t="shared" si="73"/>
        <v>0</v>
      </c>
      <c r="BJ85">
        <f t="shared" si="74"/>
        <v>0</v>
      </c>
      <c r="BK85">
        <f t="shared" si="75"/>
        <v>0</v>
      </c>
      <c r="BL85">
        <f t="shared" si="76"/>
        <v>0</v>
      </c>
      <c r="BN85">
        <f t="shared" si="44"/>
        <v>0</v>
      </c>
      <c r="BO85">
        <f t="shared" si="45"/>
        <v>0</v>
      </c>
      <c r="BP85">
        <f t="shared" si="46"/>
        <v>0</v>
      </c>
      <c r="BQ85">
        <f t="shared" si="47"/>
        <v>0</v>
      </c>
      <c r="BR85">
        <f t="shared" si="48"/>
        <v>0</v>
      </c>
      <c r="BS85">
        <f t="shared" si="49"/>
        <v>0</v>
      </c>
      <c r="BT85">
        <f t="shared" si="50"/>
        <v>0</v>
      </c>
      <c r="BU85">
        <f t="shared" si="51"/>
        <v>0</v>
      </c>
      <c r="BV85">
        <f t="shared" si="52"/>
        <v>0</v>
      </c>
      <c r="BW85">
        <f t="shared" si="53"/>
        <v>0</v>
      </c>
      <c r="BX85">
        <f t="shared" si="54"/>
        <v>0</v>
      </c>
      <c r="BZ85">
        <f t="shared" si="55"/>
        <v>450</v>
      </c>
      <c r="CA85">
        <f t="shared" si="56"/>
        <v>0</v>
      </c>
      <c r="CB85">
        <f t="shared" si="57"/>
        <v>0</v>
      </c>
      <c r="CC85">
        <f t="shared" si="58"/>
        <v>0</v>
      </c>
      <c r="CD85">
        <f t="shared" si="59"/>
        <v>0</v>
      </c>
      <c r="CE85">
        <f t="shared" si="60"/>
        <v>0</v>
      </c>
      <c r="CF85">
        <f t="shared" si="61"/>
        <v>0</v>
      </c>
      <c r="CG85">
        <f t="shared" si="62"/>
        <v>0</v>
      </c>
      <c r="CH85">
        <f t="shared" si="63"/>
        <v>0</v>
      </c>
      <c r="CI85">
        <f t="shared" si="64"/>
        <v>0</v>
      </c>
      <c r="CJ85">
        <f t="shared" si="65"/>
        <v>0</v>
      </c>
    </row>
    <row r="86" spans="1:88" x14ac:dyDescent="0.35">
      <c r="A86" t="str">
        <f>Substation_Info!A86</f>
        <v xml:space="preserve">SCE Metro Study Area </v>
      </c>
      <c r="B86" t="str">
        <f>Substation_Info!B86</f>
        <v>Etiwanda</v>
      </c>
      <c r="C86">
        <f>Substation_Info!C86</f>
        <v>230</v>
      </c>
      <c r="D86" t="str" cm="1">
        <f t="array" ref="D86">INDEX(Substation_Info!$AT$5:$BB$322,MATCH(1,($B86=Substation_Info!$B$5:$B$322)*($C86=Substation_Info!$C$5:$C$322),0),MATCH(D$4,Substation_Info!$AT$4:$BB$4,0))</f>
        <v>Greater_LA_Li_Battery</v>
      </c>
      <c r="E86" t="str" cm="1">
        <f t="array" ref="E86">INDEX(Substation_Info!$AT$5:$BB$322,MATCH(1,($B86=Substation_Info!$B$5:$B$322)*($C86=Substation_Info!$C$5:$C$322),0),MATCH(E$4,Substation_Info!$AT$4:$BB$4,0))</f>
        <v>Greater_LA_Solar</v>
      </c>
      <c r="F86" cm="1">
        <f t="array" ref="F86">INDEX(Substation_Info!$AT$5:$BB$322,MATCH(1,($B86=Substation_Info!$B$5:$B$322)*($C86=Substation_Info!$C$5:$C$322),0),MATCH(F$4,Substation_Info!$AT$4:$BB$4,0))</f>
        <v>0</v>
      </c>
      <c r="G86" cm="1">
        <f t="array" ref="G86">INDEX(Substation_Info!$AT$5:$BB$322,MATCH(1,($B86=Substation_Info!$B$5:$B$322)*($C86=Substation_Info!$C$5:$C$322),0),MATCH(G$4,Substation_Info!$AT$4:$BB$4,0))</f>
        <v>0</v>
      </c>
      <c r="H86" cm="1">
        <f t="array" ref="H86">INDEX(Substation_Info!$AT$5:$BB$322,MATCH(1,($B86=Substation_Info!$B$5:$B$322)*($C86=Substation_Info!$C$5:$C$322),0),MATCH(H$4,Substation_Info!$AT$4:$BB$4,0))</f>
        <v>0</v>
      </c>
      <c r="I86" cm="1">
        <f t="array" ref="I86">INDEX(Substation_Info!$AT$5:$BB$322,MATCH(1,($B86=Substation_Info!$B$5:$B$322)*($C86=Substation_Info!$C$5:$C$322),0),MATCH(I$4,Substation_Info!$AT$4:$BB$4,0))</f>
        <v>0</v>
      </c>
      <c r="J86" cm="1">
        <f t="array" ref="J86">INDEX(Substation_Info!$AT$5:$BB$322,MATCH(1,($B86=Substation_Info!$B$5:$B$322)*($C86=Substation_Info!$C$5:$C$322),0),MATCH(J$4,Substation_Info!$AT$4:$BB$4,0))</f>
        <v>0</v>
      </c>
      <c r="L86">
        <f>SUMIFS(Grid_GenerationQueue!T$5:T$550,Grid_GenerationQueue!$AJ$5:$AJ$550,$B86,Grid_GenerationQueue!$AK$5:$AK$550,$C86)+SUMIFS(Grid_GenerationQueue!T$5:T$550,Grid_GenerationQueue!$AM$5:$AM$550,$B86,Grid_GenerationQueue!$AN$5:$AN$550,$C86)</f>
        <v>750</v>
      </c>
      <c r="M86">
        <f>SUMIFS(Grid_GenerationQueue!U$5:U$550,Grid_GenerationQueue!$AJ$5:$AJ$550,$B86,Grid_GenerationQueue!$AK$5:$AK$550,$C86)+SUMIFS(Grid_GenerationQueue!U$5:U$550,Grid_GenerationQueue!$AM$5:$AM$550,$B86,Grid_GenerationQueue!$AN$5:$AN$550,$C86)</f>
        <v>0</v>
      </c>
      <c r="N86">
        <f>SUMIFS(Grid_GenerationQueue!V$5:V$550,Grid_GenerationQueue!$AJ$5:$AJ$550,$B86,Grid_GenerationQueue!$AK$5:$AK$550,$C86)+SUMIFS(Grid_GenerationQueue!V$5:V$550,Grid_GenerationQueue!$AM$5:$AM$550,$B86,Grid_GenerationQueue!$AN$5:$AN$550,$C86)</f>
        <v>0</v>
      </c>
      <c r="O86">
        <f>SUMIFS(Grid_GenerationQueue!W$5:W$550,Grid_GenerationQueue!$AJ$5:$AJ$550,$B86,Grid_GenerationQueue!$AK$5:$AK$550,$C86)+SUMIFS(Grid_GenerationQueue!W$5:W$550,Grid_GenerationQueue!$AM$5:$AM$550,$B86,Grid_GenerationQueue!$AN$5:$AN$550,$C86)</f>
        <v>0</v>
      </c>
      <c r="P86">
        <f>SUMIFS(Grid_GenerationQueue!X$5:X$550,Grid_GenerationQueue!$AJ$5:$AJ$550,$B86,Grid_GenerationQueue!$AK$5:$AK$550,$C86)+SUMIFS(Grid_GenerationQueue!X$5:X$550,Grid_GenerationQueue!$AM$5:$AM$550,$B86,Grid_GenerationQueue!$AN$5:$AN$550,$C86)</f>
        <v>0</v>
      </c>
      <c r="Q86">
        <f>SUMIFS(Grid_GenerationQueue!Y$5:Y$550,Grid_GenerationQueue!$AJ$5:$AJ$550,$B86,Grid_GenerationQueue!$AK$5:$AK$550,$C86)+SUMIFS(Grid_GenerationQueue!Y$5:Y$550,Grid_GenerationQueue!$AM$5:$AM$550,$B86,Grid_GenerationQueue!$AN$5:$AN$550,$C86)</f>
        <v>0</v>
      </c>
      <c r="R86">
        <f>SUMIFS(Grid_GenerationQueue!Z$5:Z$550,Grid_GenerationQueue!$AJ$5:$AJ$550,$B86,Grid_GenerationQueue!$AK$5:$AK$550,$C86)+SUMIFS(Grid_GenerationQueue!Z$5:Z$550,Grid_GenerationQueue!$AM$5:$AM$550,$B86,Grid_GenerationQueue!$AN$5:$AN$550,$C86)</f>
        <v>0</v>
      </c>
      <c r="S86">
        <f>SUMIFS(Grid_GenerationQueue!AA$5:AA$550,Grid_GenerationQueue!$AJ$5:$AJ$550,$B86,Grid_GenerationQueue!$AK$5:$AK$550,$C86)+SUMIFS(Grid_GenerationQueue!AA$5:AA$550,Grid_GenerationQueue!$AM$5:$AM$550,$B86,Grid_GenerationQueue!$AN$5:$AN$550,$C86)</f>
        <v>0</v>
      </c>
      <c r="T86">
        <f>SUMIFS(Grid_GenerationQueue!AB$5:AB$550,Grid_GenerationQueue!$AJ$5:$AJ$550,$B86,Grid_GenerationQueue!$AK$5:$AK$550,$C86)+SUMIFS(Grid_GenerationQueue!AB$5:AB$550,Grid_GenerationQueue!$AM$5:$AM$550,$B86,Grid_GenerationQueue!$AN$5:$AN$550,$C86)</f>
        <v>0</v>
      </c>
      <c r="U86">
        <f>SUMIFS(Grid_GenerationQueue!AC$5:AC$550,Grid_GenerationQueue!$AJ$5:$AJ$550,$B86,Grid_GenerationQueue!$AK$5:$AK$550,$C86)+SUMIFS(Grid_GenerationQueue!AC$5:AC$550,Grid_GenerationQueue!$AM$5:$AM$550,$B86,Grid_GenerationQueue!$AN$5:$AN$550,$C86)</f>
        <v>0</v>
      </c>
      <c r="V86">
        <f>SUMIFS(Grid_GenerationQueue!AD$5:AD$550,Grid_GenerationQueue!$AJ$5:$AJ$550,$B86,Grid_GenerationQueue!$AK$5:$AK$550,$C86)+SUMIFS(Grid_GenerationQueue!AD$5:AD$550,Grid_GenerationQueue!$AM$5:$AM$550,$B86,Grid_GenerationQueue!$AN$5:$AN$550,$C86)</f>
        <v>0</v>
      </c>
      <c r="X86">
        <f>SUMIFS(Grid_GenerationQueue!T$5:T$550,Grid_GenerationQueue!$AJ$5:$AJ$550,$B86,Grid_GenerationQueue!$AK$5:$AK$550,$C86,Grid_GenerationQueue!$AW$5:$AW$550,$Y$3)+SUMIFS(Grid_GenerationQueue!T$5:T$550,Grid_GenerationQueue!$AM$5:$AM$550,$B86,Grid_GenerationQueue!$AN$5:$AN$550,$C86,Grid_GenerationQueue!$AW$5:$AW$550,$Y$3)</f>
        <v>100</v>
      </c>
      <c r="Y86">
        <f>SUMIFS(Grid_GenerationQueue!U$5:U$550,Grid_GenerationQueue!$AJ$5:$AJ$550,$B86,Grid_GenerationQueue!$AK$5:$AK$550,$C86,Grid_GenerationQueue!$AW$5:$AW$550,$Y$3)+SUMIFS(Grid_GenerationQueue!U$5:U$550,Grid_GenerationQueue!$AM$5:$AM$550,$B86,Grid_GenerationQueue!$AN$5:$AN$550,$C86,Grid_GenerationQueue!$AW$5:$AW$550,$Y$3)</f>
        <v>0</v>
      </c>
      <c r="Z86">
        <f>SUMIFS(Grid_GenerationQueue!V$5:V$550,Grid_GenerationQueue!$AJ$5:$AJ$550,$B86,Grid_GenerationQueue!$AK$5:$AK$550,$C86,Grid_GenerationQueue!$AW$5:$AW$550,$Y$3)+SUMIFS(Grid_GenerationQueue!V$5:V$550,Grid_GenerationQueue!$AM$5:$AM$550,$B86,Grid_GenerationQueue!$AN$5:$AN$550,$C86,Grid_GenerationQueue!$AW$5:$AW$550,$Y$3)</f>
        <v>0</v>
      </c>
      <c r="AA86">
        <f>SUMIFS(Grid_GenerationQueue!W$5:W$550,Grid_GenerationQueue!$AJ$5:$AJ$550,$B86,Grid_GenerationQueue!$AK$5:$AK$550,$C86,Grid_GenerationQueue!$AW$5:$AW$550,$Y$3)+SUMIFS(Grid_GenerationQueue!W$5:W$550,Grid_GenerationQueue!$AM$5:$AM$550,$B86,Grid_GenerationQueue!$AN$5:$AN$550,$C86,Grid_GenerationQueue!$AW$5:$AW$550,$Y$3)</f>
        <v>0</v>
      </c>
      <c r="AB86">
        <f>SUMIFS(Grid_GenerationQueue!X$5:X$550,Grid_GenerationQueue!$AJ$5:$AJ$550,$B86,Grid_GenerationQueue!$AK$5:$AK$550,$C86,Grid_GenerationQueue!$AW$5:$AW$550,$Y$3)+SUMIFS(Grid_GenerationQueue!X$5:X$550,Grid_GenerationQueue!$AM$5:$AM$550,$B86,Grid_GenerationQueue!$AN$5:$AN$550,$C86,Grid_GenerationQueue!$AW$5:$AW$550,$Y$3)</f>
        <v>0</v>
      </c>
      <c r="AC86">
        <f>SUMIFS(Grid_GenerationQueue!Y$5:Y$550,Grid_GenerationQueue!$AJ$5:$AJ$550,$B86,Grid_GenerationQueue!$AK$5:$AK$550,$C86,Grid_GenerationQueue!$AW$5:$AW$550,$Y$3)+SUMIFS(Grid_GenerationQueue!Y$5:Y$550,Grid_GenerationQueue!$AM$5:$AM$550,$B86,Grid_GenerationQueue!$AN$5:$AN$550,$C86,Grid_GenerationQueue!$AW$5:$AW$550,$Y$3)</f>
        <v>0</v>
      </c>
      <c r="AD86">
        <f>SUMIFS(Grid_GenerationQueue!Z$5:Z$550,Grid_GenerationQueue!$AJ$5:$AJ$550,$B86,Grid_GenerationQueue!$AK$5:$AK$550,$C86,Grid_GenerationQueue!$AW$5:$AW$550,$Y$3)+SUMIFS(Grid_GenerationQueue!Z$5:Z$550,Grid_GenerationQueue!$AM$5:$AM$550,$B86,Grid_GenerationQueue!$AN$5:$AN$550,$C86,Grid_GenerationQueue!$AW$5:$AW$550,$Y$3)</f>
        <v>0</v>
      </c>
      <c r="AE86">
        <f>SUMIFS(Grid_GenerationQueue!AA$5:AA$550,Grid_GenerationQueue!$AJ$5:$AJ$550,$B86,Grid_GenerationQueue!$AK$5:$AK$550,$C86,Grid_GenerationQueue!$AW$5:$AW$550,$Y$3)+SUMIFS(Grid_GenerationQueue!AA$5:AA$550,Grid_GenerationQueue!$AM$5:$AM$550,$B86,Grid_GenerationQueue!$AN$5:$AN$550,$C86,Grid_GenerationQueue!$AW$5:$AW$550,$Y$3)</f>
        <v>0</v>
      </c>
      <c r="AF86">
        <f>SUMIFS(Grid_GenerationQueue!AB$5:AB$550,Grid_GenerationQueue!$AJ$5:$AJ$550,$B86,Grid_GenerationQueue!$AK$5:$AK$550,$C86,Grid_GenerationQueue!$AW$5:$AW$550,$Y$3)+SUMIFS(Grid_GenerationQueue!AB$5:AB$550,Grid_GenerationQueue!$AM$5:$AM$550,$B86,Grid_GenerationQueue!$AN$5:$AN$550,$C86,Grid_GenerationQueue!$AW$5:$AW$550,$Y$3)</f>
        <v>0</v>
      </c>
      <c r="AG86">
        <f>SUMIFS(Grid_GenerationQueue!AC$5:AC$550,Grid_GenerationQueue!$AJ$5:$AJ$550,$B86,Grid_GenerationQueue!$AK$5:$AK$550,$C86,Grid_GenerationQueue!$AW$5:$AW$550,$Y$3)+SUMIFS(Grid_GenerationQueue!AC$5:AC$550,Grid_GenerationQueue!$AM$5:$AM$550,$B86,Grid_GenerationQueue!$AN$5:$AN$550,$C86,Grid_GenerationQueue!$AW$5:$AW$550,$Y$3)</f>
        <v>0</v>
      </c>
      <c r="AH86">
        <f>SUMIFS(Grid_GenerationQueue!AD$5:AD$550,Grid_GenerationQueue!$AJ$5:$AJ$550,$B86,Grid_GenerationQueue!$AK$5:$AK$550,$C86,Grid_GenerationQueue!$AW$5:$AW$550,$Y$3)+SUMIFS(Grid_GenerationQueue!AD$5:AD$550,Grid_GenerationQueue!$AM$5:$AM$550,$B86,Grid_GenerationQueue!$AN$5:$AN$550,$C86,Grid_GenerationQueue!$AW$5:$AW$550,$Y$3)</f>
        <v>0</v>
      </c>
      <c r="AJ86">
        <f>X86+SUMIFS(Grid_GenerationQueue!T$5:T$550,Grid_GenerationQueue!$AJ$5:$AJ$550,$B86,Grid_GenerationQueue!$AK$5:$AK$550,$C86,Grid_GenerationQueue!$AW$5:$AW$550,"&lt;&gt;"&amp;$Y$3,Grid_GenerationQueue!$AU$5:$AU$550,$AK$3)+SUMIFS(Grid_GenerationQueue!T$5:T$550,Grid_GenerationQueue!$AM$5:$AM$550,$B86,Grid_GenerationQueue!$AN$5:$AN$550,$C86,Grid_GenerationQueue!$AW$5:$AW$550,"&lt;&gt;"&amp;$Y$3,Grid_GenerationQueue!$AU$5:$AU$550,$AK$3)</f>
        <v>100</v>
      </c>
      <c r="AK86">
        <f>Y86+SUMIFS(Grid_GenerationQueue!U$5:U$550,Grid_GenerationQueue!$AJ$5:$AJ$550,$B86,Grid_GenerationQueue!$AK$5:$AK$550,$C86,Grid_GenerationQueue!$AW$5:$AW$550,"&lt;&gt;"&amp;$Y$3,Grid_GenerationQueue!$AU$5:$AU$550,$AK$3)+SUMIFS(Grid_GenerationQueue!U$5:U$550,Grid_GenerationQueue!$AM$5:$AM$550,$B86,Grid_GenerationQueue!$AN$5:$AN$550,$C86,Grid_GenerationQueue!$AW$5:$AW$550,"&lt;&gt;"&amp;$Y$3,Grid_GenerationQueue!$AU$5:$AU$550,$AK$3)</f>
        <v>0</v>
      </c>
      <c r="AL86">
        <f>Z86+SUMIFS(Grid_GenerationQueue!V$5:V$550,Grid_GenerationQueue!$AJ$5:$AJ$550,$B86,Grid_GenerationQueue!$AK$5:$AK$550,$C86,Grid_GenerationQueue!$AW$5:$AW$550,"&lt;&gt;"&amp;$Y$3,Grid_GenerationQueue!$AU$5:$AU$550,$AK$3)+SUMIFS(Grid_GenerationQueue!V$5:V$550,Grid_GenerationQueue!$AM$5:$AM$550,$B86,Grid_GenerationQueue!$AN$5:$AN$550,$C86,Grid_GenerationQueue!$AW$5:$AW$550,"&lt;&gt;"&amp;$Y$3,Grid_GenerationQueue!$AU$5:$AU$550,$AK$3)</f>
        <v>0</v>
      </c>
      <c r="AM86">
        <f>AA86+SUMIFS(Grid_GenerationQueue!W$5:W$550,Grid_GenerationQueue!$AJ$5:$AJ$550,$B86,Grid_GenerationQueue!$AK$5:$AK$550,$C86,Grid_GenerationQueue!$AW$5:$AW$550,"&lt;&gt;"&amp;$Y$3,Grid_GenerationQueue!$AU$5:$AU$550,$AK$3)+SUMIFS(Grid_GenerationQueue!W$5:W$550,Grid_GenerationQueue!$AM$5:$AM$550,$B86,Grid_GenerationQueue!$AN$5:$AN$550,$C86,Grid_GenerationQueue!$AW$5:$AW$550,"&lt;&gt;"&amp;$Y$3,Grid_GenerationQueue!$AU$5:$AU$550,$AK$3)</f>
        <v>0</v>
      </c>
      <c r="AN86">
        <f>AB86+SUMIFS(Grid_GenerationQueue!X$5:X$550,Grid_GenerationQueue!$AJ$5:$AJ$550,$B86,Grid_GenerationQueue!$AK$5:$AK$550,$C86,Grid_GenerationQueue!$AW$5:$AW$550,"&lt;&gt;"&amp;$Y$3,Grid_GenerationQueue!$AU$5:$AU$550,$AK$3)+SUMIFS(Grid_GenerationQueue!X$5:X$550,Grid_GenerationQueue!$AM$5:$AM$550,$B86,Grid_GenerationQueue!$AN$5:$AN$550,$C86,Grid_GenerationQueue!$AW$5:$AW$550,"&lt;&gt;"&amp;$Y$3,Grid_GenerationQueue!$AU$5:$AU$550,$AK$3)</f>
        <v>0</v>
      </c>
      <c r="AO86">
        <f>AC86+SUMIFS(Grid_GenerationQueue!Y$5:Y$550,Grid_GenerationQueue!$AJ$5:$AJ$550,$B86,Grid_GenerationQueue!$AK$5:$AK$550,$C86,Grid_GenerationQueue!$AW$5:$AW$550,"&lt;&gt;"&amp;$Y$3,Grid_GenerationQueue!$AU$5:$AU$550,$AK$3)+SUMIFS(Grid_GenerationQueue!Y$5:Y$550,Grid_GenerationQueue!$AM$5:$AM$550,$B86,Grid_GenerationQueue!$AN$5:$AN$550,$C86,Grid_GenerationQueue!$AW$5:$AW$550,"&lt;&gt;"&amp;$Y$3,Grid_GenerationQueue!$AU$5:$AU$550,$AK$3)</f>
        <v>0</v>
      </c>
      <c r="AP86">
        <f>AD86+SUMIFS(Grid_GenerationQueue!Z$5:Z$550,Grid_GenerationQueue!$AJ$5:$AJ$550,$B86,Grid_GenerationQueue!$AK$5:$AK$550,$C86,Grid_GenerationQueue!$AW$5:$AW$550,"&lt;&gt;"&amp;$Y$3,Grid_GenerationQueue!$AU$5:$AU$550,$AK$3)+SUMIFS(Grid_GenerationQueue!Z$5:Z$550,Grid_GenerationQueue!$AM$5:$AM$550,$B86,Grid_GenerationQueue!$AN$5:$AN$550,$C86,Grid_GenerationQueue!$AW$5:$AW$550,"&lt;&gt;"&amp;$Y$3,Grid_GenerationQueue!$AU$5:$AU$550,$AK$3)</f>
        <v>0</v>
      </c>
      <c r="AQ86">
        <f>AE86+SUMIFS(Grid_GenerationQueue!AA$5:AA$550,Grid_GenerationQueue!$AJ$5:$AJ$550,$B86,Grid_GenerationQueue!$AK$5:$AK$550,$C86,Grid_GenerationQueue!$AW$5:$AW$550,"&lt;&gt;"&amp;$Y$3,Grid_GenerationQueue!$AU$5:$AU$550,$AK$3)+SUMIFS(Grid_GenerationQueue!AA$5:AA$550,Grid_GenerationQueue!$AM$5:$AM$550,$B86,Grid_GenerationQueue!$AN$5:$AN$550,$C86,Grid_GenerationQueue!$AW$5:$AW$550,"&lt;&gt;"&amp;$Y$3,Grid_GenerationQueue!$AU$5:$AU$550,$AK$3)</f>
        <v>0</v>
      </c>
      <c r="AR86">
        <f>AF86+SUMIFS(Grid_GenerationQueue!AB$5:AB$550,Grid_GenerationQueue!$AJ$5:$AJ$550,$B86,Grid_GenerationQueue!$AK$5:$AK$550,$C86,Grid_GenerationQueue!$AW$5:$AW$550,"&lt;&gt;"&amp;$Y$3,Grid_GenerationQueue!$AU$5:$AU$550,$AK$3)+SUMIFS(Grid_GenerationQueue!AB$5:AB$550,Grid_GenerationQueue!$AM$5:$AM$550,$B86,Grid_GenerationQueue!$AN$5:$AN$550,$C86,Grid_GenerationQueue!$AW$5:$AW$550,"&lt;&gt;"&amp;$Y$3,Grid_GenerationQueue!$AU$5:$AU$550,$AK$3)</f>
        <v>0</v>
      </c>
      <c r="AS86">
        <f>AG86+SUMIFS(Grid_GenerationQueue!AC$5:AC$550,Grid_GenerationQueue!$AJ$5:$AJ$550,$B86,Grid_GenerationQueue!$AK$5:$AK$550,$C86,Grid_GenerationQueue!$AW$5:$AW$550,"&lt;&gt;"&amp;$Y$3,Grid_GenerationQueue!$AU$5:$AU$550,$AK$3)+SUMIFS(Grid_GenerationQueue!AC$5:AC$550,Grid_GenerationQueue!$AM$5:$AM$550,$B86,Grid_GenerationQueue!$AN$5:$AN$550,$C86,Grid_GenerationQueue!$AW$5:$AW$550,"&lt;&gt;"&amp;$Y$3,Grid_GenerationQueue!$AU$5:$AU$550,$AK$3)</f>
        <v>0</v>
      </c>
      <c r="AT86">
        <f>AH86+SUMIFS(Grid_GenerationQueue!AD$5:AD$550,Grid_GenerationQueue!$AJ$5:$AJ$550,$B86,Grid_GenerationQueue!$AK$5:$AK$550,$C86,Grid_GenerationQueue!$AW$5:$AW$550,"&lt;&gt;"&amp;$Y$3,Grid_GenerationQueue!$AU$5:$AU$550,$AK$3)+SUMIFS(Grid_GenerationQueue!AD$5:AD$550,Grid_GenerationQueue!$AM$5:$AM$550,$B86,Grid_GenerationQueue!$AN$5:$AN$550,$C86,Grid_GenerationQueue!$AW$5:$AW$550,"&lt;&gt;"&amp;$Y$3,Grid_GenerationQueue!$AU$5:$AU$550,$AK$3)</f>
        <v>0</v>
      </c>
      <c r="AV86">
        <v>0</v>
      </c>
      <c r="AW86">
        <v>0</v>
      </c>
      <c r="AX86">
        <v>0</v>
      </c>
      <c r="AY86">
        <v>0</v>
      </c>
      <c r="AZ86">
        <v>0</v>
      </c>
      <c r="BB86">
        <f t="shared" si="66"/>
        <v>750</v>
      </c>
      <c r="BC86">
        <f t="shared" si="67"/>
        <v>0</v>
      </c>
      <c r="BD86">
        <f t="shared" si="68"/>
        <v>0</v>
      </c>
      <c r="BE86">
        <f t="shared" si="69"/>
        <v>0</v>
      </c>
      <c r="BF86">
        <f t="shared" si="70"/>
        <v>0</v>
      </c>
      <c r="BG86">
        <f t="shared" si="71"/>
        <v>0</v>
      </c>
      <c r="BH86">
        <f t="shared" si="72"/>
        <v>0</v>
      </c>
      <c r="BI86">
        <f t="shared" si="73"/>
        <v>0</v>
      </c>
      <c r="BJ86">
        <f t="shared" si="74"/>
        <v>0</v>
      </c>
      <c r="BK86">
        <f t="shared" si="75"/>
        <v>0</v>
      </c>
      <c r="BL86">
        <f t="shared" si="76"/>
        <v>0</v>
      </c>
      <c r="BN86">
        <f t="shared" si="44"/>
        <v>100</v>
      </c>
      <c r="BO86">
        <f t="shared" si="45"/>
        <v>0</v>
      </c>
      <c r="BP86">
        <f t="shared" si="46"/>
        <v>0</v>
      </c>
      <c r="BQ86">
        <f t="shared" si="47"/>
        <v>0</v>
      </c>
      <c r="BR86">
        <f t="shared" si="48"/>
        <v>0</v>
      </c>
      <c r="BS86">
        <f t="shared" si="49"/>
        <v>0</v>
      </c>
      <c r="BT86">
        <f t="shared" si="50"/>
        <v>0</v>
      </c>
      <c r="BU86">
        <f t="shared" si="51"/>
        <v>0</v>
      </c>
      <c r="BV86">
        <f t="shared" si="52"/>
        <v>0</v>
      </c>
      <c r="BW86">
        <f t="shared" si="53"/>
        <v>0</v>
      </c>
      <c r="BX86">
        <f t="shared" si="54"/>
        <v>0</v>
      </c>
      <c r="BZ86">
        <f t="shared" si="55"/>
        <v>100</v>
      </c>
      <c r="CA86">
        <f t="shared" si="56"/>
        <v>0</v>
      </c>
      <c r="CB86">
        <f t="shared" si="57"/>
        <v>0</v>
      </c>
      <c r="CC86">
        <f t="shared" si="58"/>
        <v>0</v>
      </c>
      <c r="CD86">
        <f t="shared" si="59"/>
        <v>0</v>
      </c>
      <c r="CE86">
        <f t="shared" si="60"/>
        <v>0</v>
      </c>
      <c r="CF86">
        <f t="shared" si="61"/>
        <v>0</v>
      </c>
      <c r="CG86">
        <f t="shared" si="62"/>
        <v>0</v>
      </c>
      <c r="CH86">
        <f t="shared" si="63"/>
        <v>0</v>
      </c>
      <c r="CI86">
        <f t="shared" si="64"/>
        <v>0</v>
      </c>
      <c r="CJ86">
        <f t="shared" si="65"/>
        <v>0</v>
      </c>
    </row>
    <row r="87" spans="1:88" x14ac:dyDescent="0.35">
      <c r="A87" t="str">
        <f>Substation_Info!A87</f>
        <v xml:space="preserve">PG&amp;E North of Greater Bay Study Area </v>
      </c>
      <c r="B87" t="str">
        <f>Substation_Info!B87</f>
        <v>Fulton</v>
      </c>
      <c r="C87">
        <f>Substation_Info!C87</f>
        <v>230</v>
      </c>
      <c r="D87" t="str" cm="1">
        <f t="array" ref="D87">INDEX(Substation_Info!$AT$5:$BB$322,MATCH(1,($B87=Substation_Info!$B$5:$B$322)*($C87=Substation_Info!$C$5:$C$322),0),MATCH(D$4,Substation_Info!$AT$4:$BB$4,0))</f>
        <v>Northern_California_Li_Battery</v>
      </c>
      <c r="E87" t="str" cm="1">
        <f t="array" ref="E87">INDEX(Substation_Info!$AT$5:$BB$322,MATCH(1,($B87=Substation_Info!$B$5:$B$322)*($C87=Substation_Info!$C$5:$C$322),0),MATCH(E$4,Substation_Info!$AT$4:$BB$4,0))</f>
        <v>Northern_California_Solar</v>
      </c>
      <c r="F87" cm="1">
        <f t="array" ref="F87">INDEX(Substation_Info!$AT$5:$BB$322,MATCH(1,($B87=Substation_Info!$B$5:$B$322)*($C87=Substation_Info!$C$5:$C$322),0),MATCH(F$4,Substation_Info!$AT$4:$BB$4,0))</f>
        <v>0</v>
      </c>
      <c r="G87" cm="1">
        <f t="array" ref="G87">INDEX(Substation_Info!$AT$5:$BB$322,MATCH(1,($B87=Substation_Info!$B$5:$B$322)*($C87=Substation_Info!$C$5:$C$322),0),MATCH(G$4,Substation_Info!$AT$4:$BB$4,0))</f>
        <v>0</v>
      </c>
      <c r="H87" cm="1">
        <f t="array" ref="H87">INDEX(Substation_Info!$AT$5:$BB$322,MATCH(1,($B87=Substation_Info!$B$5:$B$322)*($C87=Substation_Info!$C$5:$C$322),0),MATCH(H$4,Substation_Info!$AT$4:$BB$4,0))</f>
        <v>0</v>
      </c>
      <c r="I87" cm="1">
        <f t="array" ref="I87">INDEX(Substation_Info!$AT$5:$BB$322,MATCH(1,($B87=Substation_Info!$B$5:$B$322)*($C87=Substation_Info!$C$5:$C$322),0),MATCH(I$4,Substation_Info!$AT$4:$BB$4,0))</f>
        <v>0</v>
      </c>
      <c r="J87" cm="1">
        <f t="array" ref="J87">INDEX(Substation_Info!$AT$5:$BB$322,MATCH(1,($B87=Substation_Info!$B$5:$B$322)*($C87=Substation_Info!$C$5:$C$322),0),MATCH(J$4,Substation_Info!$AT$4:$BB$4,0))</f>
        <v>0</v>
      </c>
      <c r="L87">
        <f>SUMIFS(Grid_GenerationQueue!T$5:T$550,Grid_GenerationQueue!$AJ$5:$AJ$550,$B87,Grid_GenerationQueue!$AK$5:$AK$550,$C87)+SUMIFS(Grid_GenerationQueue!T$5:T$550,Grid_GenerationQueue!$AM$5:$AM$550,$B87,Grid_GenerationQueue!$AN$5:$AN$550,$C87)</f>
        <v>550.20000000000005</v>
      </c>
      <c r="M87">
        <f>SUMIFS(Grid_GenerationQueue!U$5:U$550,Grid_GenerationQueue!$AJ$5:$AJ$550,$B87,Grid_GenerationQueue!$AK$5:$AK$550,$C87)+SUMIFS(Grid_GenerationQueue!U$5:U$550,Grid_GenerationQueue!$AM$5:$AM$550,$B87,Grid_GenerationQueue!$AN$5:$AN$550,$C87)</f>
        <v>0</v>
      </c>
      <c r="N87">
        <f>SUMIFS(Grid_GenerationQueue!V$5:V$550,Grid_GenerationQueue!$AJ$5:$AJ$550,$B87,Grid_GenerationQueue!$AK$5:$AK$550,$C87)+SUMIFS(Grid_GenerationQueue!V$5:V$550,Grid_GenerationQueue!$AM$5:$AM$550,$B87,Grid_GenerationQueue!$AN$5:$AN$550,$C87)</f>
        <v>0</v>
      </c>
      <c r="O87">
        <f>SUMIFS(Grid_GenerationQueue!W$5:W$550,Grid_GenerationQueue!$AJ$5:$AJ$550,$B87,Grid_GenerationQueue!$AK$5:$AK$550,$C87)+SUMIFS(Grid_GenerationQueue!W$5:W$550,Grid_GenerationQueue!$AM$5:$AM$550,$B87,Grid_GenerationQueue!$AN$5:$AN$550,$C87)</f>
        <v>0</v>
      </c>
      <c r="P87">
        <f>SUMIFS(Grid_GenerationQueue!X$5:X$550,Grid_GenerationQueue!$AJ$5:$AJ$550,$B87,Grid_GenerationQueue!$AK$5:$AK$550,$C87)+SUMIFS(Grid_GenerationQueue!X$5:X$550,Grid_GenerationQueue!$AM$5:$AM$550,$B87,Grid_GenerationQueue!$AN$5:$AN$550,$C87)</f>
        <v>0</v>
      </c>
      <c r="Q87">
        <f>SUMIFS(Grid_GenerationQueue!Y$5:Y$550,Grid_GenerationQueue!$AJ$5:$AJ$550,$B87,Grid_GenerationQueue!$AK$5:$AK$550,$C87)+SUMIFS(Grid_GenerationQueue!Y$5:Y$550,Grid_GenerationQueue!$AM$5:$AM$550,$B87,Grid_GenerationQueue!$AN$5:$AN$550,$C87)</f>
        <v>0</v>
      </c>
      <c r="R87">
        <f>SUMIFS(Grid_GenerationQueue!Z$5:Z$550,Grid_GenerationQueue!$AJ$5:$AJ$550,$B87,Grid_GenerationQueue!$AK$5:$AK$550,$C87)+SUMIFS(Grid_GenerationQueue!Z$5:Z$550,Grid_GenerationQueue!$AM$5:$AM$550,$B87,Grid_GenerationQueue!$AN$5:$AN$550,$C87)</f>
        <v>0</v>
      </c>
      <c r="S87">
        <f>SUMIFS(Grid_GenerationQueue!AA$5:AA$550,Grid_GenerationQueue!$AJ$5:$AJ$550,$B87,Grid_GenerationQueue!$AK$5:$AK$550,$C87)+SUMIFS(Grid_GenerationQueue!AA$5:AA$550,Grid_GenerationQueue!$AM$5:$AM$550,$B87,Grid_GenerationQueue!$AN$5:$AN$550,$C87)</f>
        <v>0</v>
      </c>
      <c r="T87">
        <f>SUMIFS(Grid_GenerationQueue!AB$5:AB$550,Grid_GenerationQueue!$AJ$5:$AJ$550,$B87,Grid_GenerationQueue!$AK$5:$AK$550,$C87)+SUMIFS(Grid_GenerationQueue!AB$5:AB$550,Grid_GenerationQueue!$AM$5:$AM$550,$B87,Grid_GenerationQueue!$AN$5:$AN$550,$C87)</f>
        <v>0</v>
      </c>
      <c r="U87">
        <f>SUMIFS(Grid_GenerationQueue!AC$5:AC$550,Grid_GenerationQueue!$AJ$5:$AJ$550,$B87,Grid_GenerationQueue!$AK$5:$AK$550,$C87)+SUMIFS(Grid_GenerationQueue!AC$5:AC$550,Grid_GenerationQueue!$AM$5:$AM$550,$B87,Grid_GenerationQueue!$AN$5:$AN$550,$C87)</f>
        <v>56.9</v>
      </c>
      <c r="V87">
        <f>SUMIFS(Grid_GenerationQueue!AD$5:AD$550,Grid_GenerationQueue!$AJ$5:$AJ$550,$B87,Grid_GenerationQueue!$AK$5:$AK$550,$C87)+SUMIFS(Grid_GenerationQueue!AD$5:AD$550,Grid_GenerationQueue!$AM$5:$AM$550,$B87,Grid_GenerationQueue!$AN$5:$AN$550,$C87)</f>
        <v>0</v>
      </c>
      <c r="X87">
        <f>SUMIFS(Grid_GenerationQueue!T$5:T$550,Grid_GenerationQueue!$AJ$5:$AJ$550,$B87,Grid_GenerationQueue!$AK$5:$AK$550,$C87,Grid_GenerationQueue!$AW$5:$AW$550,$Y$3)+SUMIFS(Grid_GenerationQueue!T$5:T$550,Grid_GenerationQueue!$AM$5:$AM$550,$B87,Grid_GenerationQueue!$AN$5:$AN$550,$C87,Grid_GenerationQueue!$AW$5:$AW$550,$Y$3)</f>
        <v>200</v>
      </c>
      <c r="Y87">
        <f>SUMIFS(Grid_GenerationQueue!U$5:U$550,Grid_GenerationQueue!$AJ$5:$AJ$550,$B87,Grid_GenerationQueue!$AK$5:$AK$550,$C87,Grid_GenerationQueue!$AW$5:$AW$550,$Y$3)+SUMIFS(Grid_GenerationQueue!U$5:U$550,Grid_GenerationQueue!$AM$5:$AM$550,$B87,Grid_GenerationQueue!$AN$5:$AN$550,$C87,Grid_GenerationQueue!$AW$5:$AW$550,$Y$3)</f>
        <v>0</v>
      </c>
      <c r="Z87">
        <f>SUMIFS(Grid_GenerationQueue!V$5:V$550,Grid_GenerationQueue!$AJ$5:$AJ$550,$B87,Grid_GenerationQueue!$AK$5:$AK$550,$C87,Grid_GenerationQueue!$AW$5:$AW$550,$Y$3)+SUMIFS(Grid_GenerationQueue!V$5:V$550,Grid_GenerationQueue!$AM$5:$AM$550,$B87,Grid_GenerationQueue!$AN$5:$AN$550,$C87,Grid_GenerationQueue!$AW$5:$AW$550,$Y$3)</f>
        <v>0</v>
      </c>
      <c r="AA87">
        <f>SUMIFS(Grid_GenerationQueue!W$5:W$550,Grid_GenerationQueue!$AJ$5:$AJ$550,$B87,Grid_GenerationQueue!$AK$5:$AK$550,$C87,Grid_GenerationQueue!$AW$5:$AW$550,$Y$3)+SUMIFS(Grid_GenerationQueue!W$5:W$550,Grid_GenerationQueue!$AM$5:$AM$550,$B87,Grid_GenerationQueue!$AN$5:$AN$550,$C87,Grid_GenerationQueue!$AW$5:$AW$550,$Y$3)</f>
        <v>0</v>
      </c>
      <c r="AB87">
        <f>SUMIFS(Grid_GenerationQueue!X$5:X$550,Grid_GenerationQueue!$AJ$5:$AJ$550,$B87,Grid_GenerationQueue!$AK$5:$AK$550,$C87,Grid_GenerationQueue!$AW$5:$AW$550,$Y$3)+SUMIFS(Grid_GenerationQueue!X$5:X$550,Grid_GenerationQueue!$AM$5:$AM$550,$B87,Grid_GenerationQueue!$AN$5:$AN$550,$C87,Grid_GenerationQueue!$AW$5:$AW$550,$Y$3)</f>
        <v>0</v>
      </c>
      <c r="AC87">
        <f>SUMIFS(Grid_GenerationQueue!Y$5:Y$550,Grid_GenerationQueue!$AJ$5:$AJ$550,$B87,Grid_GenerationQueue!$AK$5:$AK$550,$C87,Grid_GenerationQueue!$AW$5:$AW$550,$Y$3)+SUMIFS(Grid_GenerationQueue!Y$5:Y$550,Grid_GenerationQueue!$AM$5:$AM$550,$B87,Grid_GenerationQueue!$AN$5:$AN$550,$C87,Grid_GenerationQueue!$AW$5:$AW$550,$Y$3)</f>
        <v>0</v>
      </c>
      <c r="AD87">
        <f>SUMIFS(Grid_GenerationQueue!Z$5:Z$550,Grid_GenerationQueue!$AJ$5:$AJ$550,$B87,Grid_GenerationQueue!$AK$5:$AK$550,$C87,Grid_GenerationQueue!$AW$5:$AW$550,$Y$3)+SUMIFS(Grid_GenerationQueue!Z$5:Z$550,Grid_GenerationQueue!$AM$5:$AM$550,$B87,Grid_GenerationQueue!$AN$5:$AN$550,$C87,Grid_GenerationQueue!$AW$5:$AW$550,$Y$3)</f>
        <v>0</v>
      </c>
      <c r="AE87">
        <f>SUMIFS(Grid_GenerationQueue!AA$5:AA$550,Grid_GenerationQueue!$AJ$5:$AJ$550,$B87,Grid_GenerationQueue!$AK$5:$AK$550,$C87,Grid_GenerationQueue!$AW$5:$AW$550,$Y$3)+SUMIFS(Grid_GenerationQueue!AA$5:AA$550,Grid_GenerationQueue!$AM$5:$AM$550,$B87,Grid_GenerationQueue!$AN$5:$AN$550,$C87,Grid_GenerationQueue!$AW$5:$AW$550,$Y$3)</f>
        <v>0</v>
      </c>
      <c r="AF87">
        <f>SUMIFS(Grid_GenerationQueue!AB$5:AB$550,Grid_GenerationQueue!$AJ$5:$AJ$550,$B87,Grid_GenerationQueue!$AK$5:$AK$550,$C87,Grid_GenerationQueue!$AW$5:$AW$550,$Y$3)+SUMIFS(Grid_GenerationQueue!AB$5:AB$550,Grid_GenerationQueue!$AM$5:$AM$550,$B87,Grid_GenerationQueue!$AN$5:$AN$550,$C87,Grid_GenerationQueue!$AW$5:$AW$550,$Y$3)</f>
        <v>0</v>
      </c>
      <c r="AG87">
        <f>SUMIFS(Grid_GenerationQueue!AC$5:AC$550,Grid_GenerationQueue!$AJ$5:$AJ$550,$B87,Grid_GenerationQueue!$AK$5:$AK$550,$C87,Grid_GenerationQueue!$AW$5:$AW$550,$Y$3)+SUMIFS(Grid_GenerationQueue!AC$5:AC$550,Grid_GenerationQueue!$AM$5:$AM$550,$B87,Grid_GenerationQueue!$AN$5:$AN$550,$C87,Grid_GenerationQueue!$AW$5:$AW$550,$Y$3)</f>
        <v>0</v>
      </c>
      <c r="AH87">
        <f>SUMIFS(Grid_GenerationQueue!AD$5:AD$550,Grid_GenerationQueue!$AJ$5:$AJ$550,$B87,Grid_GenerationQueue!$AK$5:$AK$550,$C87,Grid_GenerationQueue!$AW$5:$AW$550,$Y$3)+SUMIFS(Grid_GenerationQueue!AD$5:AD$550,Grid_GenerationQueue!$AM$5:$AM$550,$B87,Grid_GenerationQueue!$AN$5:$AN$550,$C87,Grid_GenerationQueue!$AW$5:$AW$550,$Y$3)</f>
        <v>0</v>
      </c>
      <c r="AJ87">
        <f>X87+SUMIFS(Grid_GenerationQueue!T$5:T$550,Grid_GenerationQueue!$AJ$5:$AJ$550,$B87,Grid_GenerationQueue!$AK$5:$AK$550,$C87,Grid_GenerationQueue!$AW$5:$AW$550,"&lt;&gt;"&amp;$Y$3,Grid_GenerationQueue!$AU$5:$AU$550,$AK$3)+SUMIFS(Grid_GenerationQueue!T$5:T$550,Grid_GenerationQueue!$AM$5:$AM$550,$B87,Grid_GenerationQueue!$AN$5:$AN$550,$C87,Grid_GenerationQueue!$AW$5:$AW$550,"&lt;&gt;"&amp;$Y$3,Grid_GenerationQueue!$AU$5:$AU$550,$AK$3)</f>
        <v>225</v>
      </c>
      <c r="AK87">
        <f>Y87+SUMIFS(Grid_GenerationQueue!U$5:U$550,Grid_GenerationQueue!$AJ$5:$AJ$550,$B87,Grid_GenerationQueue!$AK$5:$AK$550,$C87,Grid_GenerationQueue!$AW$5:$AW$550,"&lt;&gt;"&amp;$Y$3,Grid_GenerationQueue!$AU$5:$AU$550,$AK$3)+SUMIFS(Grid_GenerationQueue!U$5:U$550,Grid_GenerationQueue!$AM$5:$AM$550,$B87,Grid_GenerationQueue!$AN$5:$AN$550,$C87,Grid_GenerationQueue!$AW$5:$AW$550,"&lt;&gt;"&amp;$Y$3,Grid_GenerationQueue!$AU$5:$AU$550,$AK$3)</f>
        <v>0</v>
      </c>
      <c r="AL87">
        <f>Z87+SUMIFS(Grid_GenerationQueue!V$5:V$550,Grid_GenerationQueue!$AJ$5:$AJ$550,$B87,Grid_GenerationQueue!$AK$5:$AK$550,$C87,Grid_GenerationQueue!$AW$5:$AW$550,"&lt;&gt;"&amp;$Y$3,Grid_GenerationQueue!$AU$5:$AU$550,$AK$3)+SUMIFS(Grid_GenerationQueue!V$5:V$550,Grid_GenerationQueue!$AM$5:$AM$550,$B87,Grid_GenerationQueue!$AN$5:$AN$550,$C87,Grid_GenerationQueue!$AW$5:$AW$550,"&lt;&gt;"&amp;$Y$3,Grid_GenerationQueue!$AU$5:$AU$550,$AK$3)</f>
        <v>0</v>
      </c>
      <c r="AM87">
        <f>AA87+SUMIFS(Grid_GenerationQueue!W$5:W$550,Grid_GenerationQueue!$AJ$5:$AJ$550,$B87,Grid_GenerationQueue!$AK$5:$AK$550,$C87,Grid_GenerationQueue!$AW$5:$AW$550,"&lt;&gt;"&amp;$Y$3,Grid_GenerationQueue!$AU$5:$AU$550,$AK$3)+SUMIFS(Grid_GenerationQueue!W$5:W$550,Grid_GenerationQueue!$AM$5:$AM$550,$B87,Grid_GenerationQueue!$AN$5:$AN$550,$C87,Grid_GenerationQueue!$AW$5:$AW$550,"&lt;&gt;"&amp;$Y$3,Grid_GenerationQueue!$AU$5:$AU$550,$AK$3)</f>
        <v>0</v>
      </c>
      <c r="AN87">
        <f>AB87+SUMIFS(Grid_GenerationQueue!X$5:X$550,Grid_GenerationQueue!$AJ$5:$AJ$550,$B87,Grid_GenerationQueue!$AK$5:$AK$550,$C87,Grid_GenerationQueue!$AW$5:$AW$550,"&lt;&gt;"&amp;$Y$3,Grid_GenerationQueue!$AU$5:$AU$550,$AK$3)+SUMIFS(Grid_GenerationQueue!X$5:X$550,Grid_GenerationQueue!$AM$5:$AM$550,$B87,Grid_GenerationQueue!$AN$5:$AN$550,$C87,Grid_GenerationQueue!$AW$5:$AW$550,"&lt;&gt;"&amp;$Y$3,Grid_GenerationQueue!$AU$5:$AU$550,$AK$3)</f>
        <v>0</v>
      </c>
      <c r="AO87">
        <f>AC87+SUMIFS(Grid_GenerationQueue!Y$5:Y$550,Grid_GenerationQueue!$AJ$5:$AJ$550,$B87,Grid_GenerationQueue!$AK$5:$AK$550,$C87,Grid_GenerationQueue!$AW$5:$AW$550,"&lt;&gt;"&amp;$Y$3,Grid_GenerationQueue!$AU$5:$AU$550,$AK$3)+SUMIFS(Grid_GenerationQueue!Y$5:Y$550,Grid_GenerationQueue!$AM$5:$AM$550,$B87,Grid_GenerationQueue!$AN$5:$AN$550,$C87,Grid_GenerationQueue!$AW$5:$AW$550,"&lt;&gt;"&amp;$Y$3,Grid_GenerationQueue!$AU$5:$AU$550,$AK$3)</f>
        <v>0</v>
      </c>
      <c r="AP87">
        <f>AD87+SUMIFS(Grid_GenerationQueue!Z$5:Z$550,Grid_GenerationQueue!$AJ$5:$AJ$550,$B87,Grid_GenerationQueue!$AK$5:$AK$550,$C87,Grid_GenerationQueue!$AW$5:$AW$550,"&lt;&gt;"&amp;$Y$3,Grid_GenerationQueue!$AU$5:$AU$550,$AK$3)+SUMIFS(Grid_GenerationQueue!Z$5:Z$550,Grid_GenerationQueue!$AM$5:$AM$550,$B87,Grid_GenerationQueue!$AN$5:$AN$550,$C87,Grid_GenerationQueue!$AW$5:$AW$550,"&lt;&gt;"&amp;$Y$3,Grid_GenerationQueue!$AU$5:$AU$550,$AK$3)</f>
        <v>0</v>
      </c>
      <c r="AQ87">
        <f>AE87+SUMIFS(Grid_GenerationQueue!AA$5:AA$550,Grid_GenerationQueue!$AJ$5:$AJ$550,$B87,Grid_GenerationQueue!$AK$5:$AK$550,$C87,Grid_GenerationQueue!$AW$5:$AW$550,"&lt;&gt;"&amp;$Y$3,Grid_GenerationQueue!$AU$5:$AU$550,$AK$3)+SUMIFS(Grid_GenerationQueue!AA$5:AA$550,Grid_GenerationQueue!$AM$5:$AM$550,$B87,Grid_GenerationQueue!$AN$5:$AN$550,$C87,Grid_GenerationQueue!$AW$5:$AW$550,"&lt;&gt;"&amp;$Y$3,Grid_GenerationQueue!$AU$5:$AU$550,$AK$3)</f>
        <v>0</v>
      </c>
      <c r="AR87">
        <f>AF87+SUMIFS(Grid_GenerationQueue!AB$5:AB$550,Grid_GenerationQueue!$AJ$5:$AJ$550,$B87,Grid_GenerationQueue!$AK$5:$AK$550,$C87,Grid_GenerationQueue!$AW$5:$AW$550,"&lt;&gt;"&amp;$Y$3,Grid_GenerationQueue!$AU$5:$AU$550,$AK$3)+SUMIFS(Grid_GenerationQueue!AB$5:AB$550,Grid_GenerationQueue!$AM$5:$AM$550,$B87,Grid_GenerationQueue!$AN$5:$AN$550,$C87,Grid_GenerationQueue!$AW$5:$AW$550,"&lt;&gt;"&amp;$Y$3,Grid_GenerationQueue!$AU$5:$AU$550,$AK$3)</f>
        <v>0</v>
      </c>
      <c r="AS87">
        <f>AG87+SUMIFS(Grid_GenerationQueue!AC$5:AC$550,Grid_GenerationQueue!$AJ$5:$AJ$550,$B87,Grid_GenerationQueue!$AK$5:$AK$550,$C87,Grid_GenerationQueue!$AW$5:$AW$550,"&lt;&gt;"&amp;$Y$3,Grid_GenerationQueue!$AU$5:$AU$550,$AK$3)+SUMIFS(Grid_GenerationQueue!AC$5:AC$550,Grid_GenerationQueue!$AM$5:$AM$550,$B87,Grid_GenerationQueue!$AN$5:$AN$550,$C87,Grid_GenerationQueue!$AW$5:$AW$550,"&lt;&gt;"&amp;$Y$3,Grid_GenerationQueue!$AU$5:$AU$550,$AK$3)</f>
        <v>0</v>
      </c>
      <c r="AT87">
        <f>AH87+SUMIFS(Grid_GenerationQueue!AD$5:AD$550,Grid_GenerationQueue!$AJ$5:$AJ$550,$B87,Grid_GenerationQueue!$AK$5:$AK$550,$C87,Grid_GenerationQueue!$AW$5:$AW$550,"&lt;&gt;"&amp;$Y$3,Grid_GenerationQueue!$AU$5:$AU$550,$AK$3)+SUMIFS(Grid_GenerationQueue!AD$5:AD$550,Grid_GenerationQueue!$AM$5:$AM$550,$B87,Grid_GenerationQueue!$AN$5:$AN$550,$C87,Grid_GenerationQueue!$AW$5:$AW$550,"&lt;&gt;"&amp;$Y$3,Grid_GenerationQueue!$AU$5:$AU$550,$AK$3)</f>
        <v>0</v>
      </c>
      <c r="AV87">
        <v>0</v>
      </c>
      <c r="AW87">
        <v>0</v>
      </c>
      <c r="AX87">
        <v>0</v>
      </c>
      <c r="AY87">
        <v>0</v>
      </c>
      <c r="AZ87">
        <v>0</v>
      </c>
      <c r="BB87">
        <f t="shared" si="66"/>
        <v>550.20000000000005</v>
      </c>
      <c r="BC87">
        <f t="shared" si="67"/>
        <v>0</v>
      </c>
      <c r="BD87">
        <f t="shared" si="68"/>
        <v>0</v>
      </c>
      <c r="BE87">
        <f t="shared" si="69"/>
        <v>0</v>
      </c>
      <c r="BF87">
        <f t="shared" si="70"/>
        <v>0</v>
      </c>
      <c r="BG87">
        <f t="shared" si="71"/>
        <v>0</v>
      </c>
      <c r="BH87">
        <f t="shared" si="72"/>
        <v>0</v>
      </c>
      <c r="BI87">
        <f t="shared" si="73"/>
        <v>0</v>
      </c>
      <c r="BJ87">
        <f t="shared" si="74"/>
        <v>0</v>
      </c>
      <c r="BK87">
        <f t="shared" si="75"/>
        <v>56.9</v>
      </c>
      <c r="BL87">
        <f t="shared" si="76"/>
        <v>0</v>
      </c>
      <c r="BN87">
        <f t="shared" si="44"/>
        <v>200</v>
      </c>
      <c r="BO87">
        <f t="shared" si="45"/>
        <v>0</v>
      </c>
      <c r="BP87">
        <f t="shared" si="46"/>
        <v>0</v>
      </c>
      <c r="BQ87">
        <f t="shared" si="47"/>
        <v>0</v>
      </c>
      <c r="BR87">
        <f t="shared" si="48"/>
        <v>0</v>
      </c>
      <c r="BS87">
        <f t="shared" si="49"/>
        <v>0</v>
      </c>
      <c r="BT87">
        <f t="shared" si="50"/>
        <v>0</v>
      </c>
      <c r="BU87">
        <f t="shared" si="51"/>
        <v>0</v>
      </c>
      <c r="BV87">
        <f t="shared" si="52"/>
        <v>0</v>
      </c>
      <c r="BW87">
        <f t="shared" si="53"/>
        <v>0</v>
      </c>
      <c r="BX87">
        <f t="shared" si="54"/>
        <v>0</v>
      </c>
      <c r="BZ87">
        <f t="shared" si="55"/>
        <v>225</v>
      </c>
      <c r="CA87">
        <f t="shared" si="56"/>
        <v>0</v>
      </c>
      <c r="CB87">
        <f t="shared" si="57"/>
        <v>0</v>
      </c>
      <c r="CC87">
        <f t="shared" si="58"/>
        <v>0</v>
      </c>
      <c r="CD87">
        <f t="shared" si="59"/>
        <v>0</v>
      </c>
      <c r="CE87">
        <f t="shared" si="60"/>
        <v>0</v>
      </c>
      <c r="CF87">
        <f t="shared" si="61"/>
        <v>0</v>
      </c>
      <c r="CG87">
        <f t="shared" si="62"/>
        <v>0</v>
      </c>
      <c r="CH87">
        <f t="shared" si="63"/>
        <v>0</v>
      </c>
      <c r="CI87">
        <f t="shared" si="64"/>
        <v>0</v>
      </c>
      <c r="CJ87">
        <f t="shared" si="65"/>
        <v>0</v>
      </c>
    </row>
    <row r="88" spans="1:88" x14ac:dyDescent="0.35">
      <c r="A88" t="str">
        <f>Substation_Info!A88</f>
        <v xml:space="preserve">East of Pisgah Study Area </v>
      </c>
      <c r="B88" t="str">
        <f>Substation_Info!B88</f>
        <v>Gamebird</v>
      </c>
      <c r="C88">
        <f>Substation_Info!C88</f>
        <v>115</v>
      </c>
      <c r="D88" t="str" cm="1">
        <f t="array" ref="D88">INDEX(Substation_Info!$AT$5:$BB$322,MATCH(1,($B88=Substation_Info!$B$5:$B$322)*($C88=Substation_Info!$C$5:$C$322),0),MATCH(D$4,Substation_Info!$AT$4:$BB$4,0))</f>
        <v>Southern_NV_Eldorado_Li_Battery</v>
      </c>
      <c r="E88" t="str" cm="1">
        <f t="array" ref="E88">INDEX(Substation_Info!$AT$5:$BB$322,MATCH(1,($B88=Substation_Info!$B$5:$B$322)*($C88=Substation_Info!$C$5:$C$322),0),MATCH(E$4,Substation_Info!$AT$4:$BB$4,0))</f>
        <v>Southern_NV_Eldorado_Solar</v>
      </c>
      <c r="F88" cm="1">
        <f t="array" ref="F88">INDEX(Substation_Info!$AT$5:$BB$322,MATCH(1,($B88=Substation_Info!$B$5:$B$322)*($C88=Substation_Info!$C$5:$C$322),0),MATCH(F$4,Substation_Info!$AT$4:$BB$4,0))</f>
        <v>0</v>
      </c>
      <c r="G88" cm="1">
        <f t="array" ref="G88">INDEX(Substation_Info!$AT$5:$BB$322,MATCH(1,($B88=Substation_Info!$B$5:$B$322)*($C88=Substation_Info!$C$5:$C$322),0),MATCH(G$4,Substation_Info!$AT$4:$BB$4,0))</f>
        <v>0</v>
      </c>
      <c r="H88" cm="1">
        <f t="array" ref="H88">INDEX(Substation_Info!$AT$5:$BB$322,MATCH(1,($B88=Substation_Info!$B$5:$B$322)*($C88=Substation_Info!$C$5:$C$322),0),MATCH(H$4,Substation_Info!$AT$4:$BB$4,0))</f>
        <v>0</v>
      </c>
      <c r="I88" cm="1">
        <f t="array" ref="I88">INDEX(Substation_Info!$AT$5:$BB$322,MATCH(1,($B88=Substation_Info!$B$5:$B$322)*($C88=Substation_Info!$C$5:$C$322),0),MATCH(I$4,Substation_Info!$AT$4:$BB$4,0))</f>
        <v>0</v>
      </c>
      <c r="J88" cm="1">
        <f t="array" ref="J88">INDEX(Substation_Info!$AT$5:$BB$322,MATCH(1,($B88=Substation_Info!$B$5:$B$322)*($C88=Substation_Info!$C$5:$C$322),0),MATCH(J$4,Substation_Info!$AT$4:$BB$4,0))</f>
        <v>0</v>
      </c>
      <c r="L88">
        <f>SUMIFS(Grid_GenerationQueue!T$5:T$550,Grid_GenerationQueue!$AJ$5:$AJ$550,$B88,Grid_GenerationQueue!$AK$5:$AK$550,$C88)+SUMIFS(Grid_GenerationQueue!T$5:T$550,Grid_GenerationQueue!$AM$5:$AM$550,$B88,Grid_GenerationQueue!$AN$5:$AN$550,$C88)</f>
        <v>0</v>
      </c>
      <c r="M88">
        <f>SUMIFS(Grid_GenerationQueue!U$5:U$550,Grid_GenerationQueue!$AJ$5:$AJ$550,$B88,Grid_GenerationQueue!$AK$5:$AK$550,$C88)+SUMIFS(Grid_GenerationQueue!U$5:U$550,Grid_GenerationQueue!$AM$5:$AM$550,$B88,Grid_GenerationQueue!$AN$5:$AN$550,$C88)</f>
        <v>0</v>
      </c>
      <c r="N88">
        <f>SUMIFS(Grid_GenerationQueue!V$5:V$550,Grid_GenerationQueue!$AJ$5:$AJ$550,$B88,Grid_GenerationQueue!$AK$5:$AK$550,$C88)+SUMIFS(Grid_GenerationQueue!V$5:V$550,Grid_GenerationQueue!$AM$5:$AM$550,$B88,Grid_GenerationQueue!$AN$5:$AN$550,$C88)</f>
        <v>0</v>
      </c>
      <c r="O88">
        <f>SUMIFS(Grid_GenerationQueue!W$5:W$550,Grid_GenerationQueue!$AJ$5:$AJ$550,$B88,Grid_GenerationQueue!$AK$5:$AK$550,$C88)+SUMIFS(Grid_GenerationQueue!W$5:W$550,Grid_GenerationQueue!$AM$5:$AM$550,$B88,Grid_GenerationQueue!$AN$5:$AN$550,$C88)</f>
        <v>0</v>
      </c>
      <c r="P88">
        <f>SUMIFS(Grid_GenerationQueue!X$5:X$550,Grid_GenerationQueue!$AJ$5:$AJ$550,$B88,Grid_GenerationQueue!$AK$5:$AK$550,$C88)+SUMIFS(Grid_GenerationQueue!X$5:X$550,Grid_GenerationQueue!$AM$5:$AM$550,$B88,Grid_GenerationQueue!$AN$5:$AN$550,$C88)</f>
        <v>0</v>
      </c>
      <c r="Q88">
        <f>SUMIFS(Grid_GenerationQueue!Y$5:Y$550,Grid_GenerationQueue!$AJ$5:$AJ$550,$B88,Grid_GenerationQueue!$AK$5:$AK$550,$C88)+SUMIFS(Grid_GenerationQueue!Y$5:Y$550,Grid_GenerationQueue!$AM$5:$AM$550,$B88,Grid_GenerationQueue!$AN$5:$AN$550,$C88)</f>
        <v>0</v>
      </c>
      <c r="R88">
        <f>SUMIFS(Grid_GenerationQueue!Z$5:Z$550,Grid_GenerationQueue!$AJ$5:$AJ$550,$B88,Grid_GenerationQueue!$AK$5:$AK$550,$C88)+SUMIFS(Grid_GenerationQueue!Z$5:Z$550,Grid_GenerationQueue!$AM$5:$AM$550,$B88,Grid_GenerationQueue!$AN$5:$AN$550,$C88)</f>
        <v>0</v>
      </c>
      <c r="S88">
        <f>SUMIFS(Grid_GenerationQueue!AA$5:AA$550,Grid_GenerationQueue!$AJ$5:$AJ$550,$B88,Grid_GenerationQueue!$AK$5:$AK$550,$C88)+SUMIFS(Grid_GenerationQueue!AA$5:AA$550,Grid_GenerationQueue!$AM$5:$AM$550,$B88,Grid_GenerationQueue!$AN$5:$AN$550,$C88)</f>
        <v>0</v>
      </c>
      <c r="T88">
        <f>SUMIFS(Grid_GenerationQueue!AB$5:AB$550,Grid_GenerationQueue!$AJ$5:$AJ$550,$B88,Grid_GenerationQueue!$AK$5:$AK$550,$C88)+SUMIFS(Grid_GenerationQueue!AB$5:AB$550,Grid_GenerationQueue!$AM$5:$AM$550,$B88,Grid_GenerationQueue!$AN$5:$AN$550,$C88)</f>
        <v>0</v>
      </c>
      <c r="U88">
        <f>SUMIFS(Grid_GenerationQueue!AC$5:AC$550,Grid_GenerationQueue!$AJ$5:$AJ$550,$B88,Grid_GenerationQueue!$AK$5:$AK$550,$C88)+SUMIFS(Grid_GenerationQueue!AC$5:AC$550,Grid_GenerationQueue!$AM$5:$AM$550,$B88,Grid_GenerationQueue!$AN$5:$AN$550,$C88)</f>
        <v>0</v>
      </c>
      <c r="V88">
        <f>SUMIFS(Grid_GenerationQueue!AD$5:AD$550,Grid_GenerationQueue!$AJ$5:$AJ$550,$B88,Grid_GenerationQueue!$AK$5:$AK$550,$C88)+SUMIFS(Grid_GenerationQueue!AD$5:AD$550,Grid_GenerationQueue!$AM$5:$AM$550,$B88,Grid_GenerationQueue!$AN$5:$AN$550,$C88)</f>
        <v>0</v>
      </c>
      <c r="X88">
        <f>SUMIFS(Grid_GenerationQueue!T$5:T$550,Grid_GenerationQueue!$AJ$5:$AJ$550,$B88,Grid_GenerationQueue!$AK$5:$AK$550,$C88,Grid_GenerationQueue!$AW$5:$AW$550,$Y$3)+SUMIFS(Grid_GenerationQueue!T$5:T$550,Grid_GenerationQueue!$AM$5:$AM$550,$B88,Grid_GenerationQueue!$AN$5:$AN$550,$C88,Grid_GenerationQueue!$AW$5:$AW$550,$Y$3)</f>
        <v>0</v>
      </c>
      <c r="Y88">
        <f>SUMIFS(Grid_GenerationQueue!U$5:U$550,Grid_GenerationQueue!$AJ$5:$AJ$550,$B88,Grid_GenerationQueue!$AK$5:$AK$550,$C88,Grid_GenerationQueue!$AW$5:$AW$550,$Y$3)+SUMIFS(Grid_GenerationQueue!U$5:U$550,Grid_GenerationQueue!$AM$5:$AM$550,$B88,Grid_GenerationQueue!$AN$5:$AN$550,$C88,Grid_GenerationQueue!$AW$5:$AW$550,$Y$3)</f>
        <v>0</v>
      </c>
      <c r="Z88">
        <f>SUMIFS(Grid_GenerationQueue!V$5:V$550,Grid_GenerationQueue!$AJ$5:$AJ$550,$B88,Grid_GenerationQueue!$AK$5:$AK$550,$C88,Grid_GenerationQueue!$AW$5:$AW$550,$Y$3)+SUMIFS(Grid_GenerationQueue!V$5:V$550,Grid_GenerationQueue!$AM$5:$AM$550,$B88,Grid_GenerationQueue!$AN$5:$AN$550,$C88,Grid_GenerationQueue!$AW$5:$AW$550,$Y$3)</f>
        <v>0</v>
      </c>
      <c r="AA88">
        <f>SUMIFS(Grid_GenerationQueue!W$5:W$550,Grid_GenerationQueue!$AJ$5:$AJ$550,$B88,Grid_GenerationQueue!$AK$5:$AK$550,$C88,Grid_GenerationQueue!$AW$5:$AW$550,$Y$3)+SUMIFS(Grid_GenerationQueue!W$5:W$550,Grid_GenerationQueue!$AM$5:$AM$550,$B88,Grid_GenerationQueue!$AN$5:$AN$550,$C88,Grid_GenerationQueue!$AW$5:$AW$550,$Y$3)</f>
        <v>0</v>
      </c>
      <c r="AB88">
        <f>SUMIFS(Grid_GenerationQueue!X$5:X$550,Grid_GenerationQueue!$AJ$5:$AJ$550,$B88,Grid_GenerationQueue!$AK$5:$AK$550,$C88,Grid_GenerationQueue!$AW$5:$AW$550,$Y$3)+SUMIFS(Grid_GenerationQueue!X$5:X$550,Grid_GenerationQueue!$AM$5:$AM$550,$B88,Grid_GenerationQueue!$AN$5:$AN$550,$C88,Grid_GenerationQueue!$AW$5:$AW$550,$Y$3)</f>
        <v>0</v>
      </c>
      <c r="AC88">
        <f>SUMIFS(Grid_GenerationQueue!Y$5:Y$550,Grid_GenerationQueue!$AJ$5:$AJ$550,$B88,Grid_GenerationQueue!$AK$5:$AK$550,$C88,Grid_GenerationQueue!$AW$5:$AW$550,$Y$3)+SUMIFS(Grid_GenerationQueue!Y$5:Y$550,Grid_GenerationQueue!$AM$5:$AM$550,$B88,Grid_GenerationQueue!$AN$5:$AN$550,$C88,Grid_GenerationQueue!$AW$5:$AW$550,$Y$3)</f>
        <v>0</v>
      </c>
      <c r="AD88">
        <f>SUMIFS(Grid_GenerationQueue!Z$5:Z$550,Grid_GenerationQueue!$AJ$5:$AJ$550,$B88,Grid_GenerationQueue!$AK$5:$AK$550,$C88,Grid_GenerationQueue!$AW$5:$AW$550,$Y$3)+SUMIFS(Grid_GenerationQueue!Z$5:Z$550,Grid_GenerationQueue!$AM$5:$AM$550,$B88,Grid_GenerationQueue!$AN$5:$AN$550,$C88,Grid_GenerationQueue!$AW$5:$AW$550,$Y$3)</f>
        <v>0</v>
      </c>
      <c r="AE88">
        <f>SUMIFS(Grid_GenerationQueue!AA$5:AA$550,Grid_GenerationQueue!$AJ$5:$AJ$550,$B88,Grid_GenerationQueue!$AK$5:$AK$550,$C88,Grid_GenerationQueue!$AW$5:$AW$550,$Y$3)+SUMIFS(Grid_GenerationQueue!AA$5:AA$550,Grid_GenerationQueue!$AM$5:$AM$550,$B88,Grid_GenerationQueue!$AN$5:$AN$550,$C88,Grid_GenerationQueue!$AW$5:$AW$550,$Y$3)</f>
        <v>0</v>
      </c>
      <c r="AF88">
        <f>SUMIFS(Grid_GenerationQueue!AB$5:AB$550,Grid_GenerationQueue!$AJ$5:$AJ$550,$B88,Grid_GenerationQueue!$AK$5:$AK$550,$C88,Grid_GenerationQueue!$AW$5:$AW$550,$Y$3)+SUMIFS(Grid_GenerationQueue!AB$5:AB$550,Grid_GenerationQueue!$AM$5:$AM$550,$B88,Grid_GenerationQueue!$AN$5:$AN$550,$C88,Grid_GenerationQueue!$AW$5:$AW$550,$Y$3)</f>
        <v>0</v>
      </c>
      <c r="AG88">
        <f>SUMIFS(Grid_GenerationQueue!AC$5:AC$550,Grid_GenerationQueue!$AJ$5:$AJ$550,$B88,Grid_GenerationQueue!$AK$5:$AK$550,$C88,Grid_GenerationQueue!$AW$5:$AW$550,$Y$3)+SUMIFS(Grid_GenerationQueue!AC$5:AC$550,Grid_GenerationQueue!$AM$5:$AM$550,$B88,Grid_GenerationQueue!$AN$5:$AN$550,$C88,Grid_GenerationQueue!$AW$5:$AW$550,$Y$3)</f>
        <v>0</v>
      </c>
      <c r="AH88">
        <f>SUMIFS(Grid_GenerationQueue!AD$5:AD$550,Grid_GenerationQueue!$AJ$5:$AJ$550,$B88,Grid_GenerationQueue!$AK$5:$AK$550,$C88,Grid_GenerationQueue!$AW$5:$AW$550,$Y$3)+SUMIFS(Grid_GenerationQueue!AD$5:AD$550,Grid_GenerationQueue!$AM$5:$AM$550,$B88,Grid_GenerationQueue!$AN$5:$AN$550,$C88,Grid_GenerationQueue!$AW$5:$AW$550,$Y$3)</f>
        <v>0</v>
      </c>
      <c r="AJ88">
        <f>X88+SUMIFS(Grid_GenerationQueue!T$5:T$550,Grid_GenerationQueue!$AJ$5:$AJ$550,$B88,Grid_GenerationQueue!$AK$5:$AK$550,$C88,Grid_GenerationQueue!$AW$5:$AW$550,"&lt;&gt;"&amp;$Y$3,Grid_GenerationQueue!$AU$5:$AU$550,$AK$3)+SUMIFS(Grid_GenerationQueue!T$5:T$550,Grid_GenerationQueue!$AM$5:$AM$550,$B88,Grid_GenerationQueue!$AN$5:$AN$550,$C88,Grid_GenerationQueue!$AW$5:$AW$550,"&lt;&gt;"&amp;$Y$3,Grid_GenerationQueue!$AU$5:$AU$550,$AK$3)</f>
        <v>0</v>
      </c>
      <c r="AK88">
        <f>Y88+SUMIFS(Grid_GenerationQueue!U$5:U$550,Grid_GenerationQueue!$AJ$5:$AJ$550,$B88,Grid_GenerationQueue!$AK$5:$AK$550,$C88,Grid_GenerationQueue!$AW$5:$AW$550,"&lt;&gt;"&amp;$Y$3,Grid_GenerationQueue!$AU$5:$AU$550,$AK$3)+SUMIFS(Grid_GenerationQueue!U$5:U$550,Grid_GenerationQueue!$AM$5:$AM$550,$B88,Grid_GenerationQueue!$AN$5:$AN$550,$C88,Grid_GenerationQueue!$AW$5:$AW$550,"&lt;&gt;"&amp;$Y$3,Grid_GenerationQueue!$AU$5:$AU$550,$AK$3)</f>
        <v>0</v>
      </c>
      <c r="AL88">
        <f>Z88+SUMIFS(Grid_GenerationQueue!V$5:V$550,Grid_GenerationQueue!$AJ$5:$AJ$550,$B88,Grid_GenerationQueue!$AK$5:$AK$550,$C88,Grid_GenerationQueue!$AW$5:$AW$550,"&lt;&gt;"&amp;$Y$3,Grid_GenerationQueue!$AU$5:$AU$550,$AK$3)+SUMIFS(Grid_GenerationQueue!V$5:V$550,Grid_GenerationQueue!$AM$5:$AM$550,$B88,Grid_GenerationQueue!$AN$5:$AN$550,$C88,Grid_GenerationQueue!$AW$5:$AW$550,"&lt;&gt;"&amp;$Y$3,Grid_GenerationQueue!$AU$5:$AU$550,$AK$3)</f>
        <v>0</v>
      </c>
      <c r="AM88">
        <f>AA88+SUMIFS(Grid_GenerationQueue!W$5:W$550,Grid_GenerationQueue!$AJ$5:$AJ$550,$B88,Grid_GenerationQueue!$AK$5:$AK$550,$C88,Grid_GenerationQueue!$AW$5:$AW$550,"&lt;&gt;"&amp;$Y$3,Grid_GenerationQueue!$AU$5:$AU$550,$AK$3)+SUMIFS(Grid_GenerationQueue!W$5:W$550,Grid_GenerationQueue!$AM$5:$AM$550,$B88,Grid_GenerationQueue!$AN$5:$AN$550,$C88,Grid_GenerationQueue!$AW$5:$AW$550,"&lt;&gt;"&amp;$Y$3,Grid_GenerationQueue!$AU$5:$AU$550,$AK$3)</f>
        <v>0</v>
      </c>
      <c r="AN88">
        <f>AB88+SUMIFS(Grid_GenerationQueue!X$5:X$550,Grid_GenerationQueue!$AJ$5:$AJ$550,$B88,Grid_GenerationQueue!$AK$5:$AK$550,$C88,Grid_GenerationQueue!$AW$5:$AW$550,"&lt;&gt;"&amp;$Y$3,Grid_GenerationQueue!$AU$5:$AU$550,$AK$3)+SUMIFS(Grid_GenerationQueue!X$5:X$550,Grid_GenerationQueue!$AM$5:$AM$550,$B88,Grid_GenerationQueue!$AN$5:$AN$550,$C88,Grid_GenerationQueue!$AW$5:$AW$550,"&lt;&gt;"&amp;$Y$3,Grid_GenerationQueue!$AU$5:$AU$550,$AK$3)</f>
        <v>0</v>
      </c>
      <c r="AO88">
        <f>AC88+SUMIFS(Grid_GenerationQueue!Y$5:Y$550,Grid_GenerationQueue!$AJ$5:$AJ$550,$B88,Grid_GenerationQueue!$AK$5:$AK$550,$C88,Grid_GenerationQueue!$AW$5:$AW$550,"&lt;&gt;"&amp;$Y$3,Grid_GenerationQueue!$AU$5:$AU$550,$AK$3)+SUMIFS(Grid_GenerationQueue!Y$5:Y$550,Grid_GenerationQueue!$AM$5:$AM$550,$B88,Grid_GenerationQueue!$AN$5:$AN$550,$C88,Grid_GenerationQueue!$AW$5:$AW$550,"&lt;&gt;"&amp;$Y$3,Grid_GenerationQueue!$AU$5:$AU$550,$AK$3)</f>
        <v>0</v>
      </c>
      <c r="AP88">
        <f>AD88+SUMIFS(Grid_GenerationQueue!Z$5:Z$550,Grid_GenerationQueue!$AJ$5:$AJ$550,$B88,Grid_GenerationQueue!$AK$5:$AK$550,$C88,Grid_GenerationQueue!$AW$5:$AW$550,"&lt;&gt;"&amp;$Y$3,Grid_GenerationQueue!$AU$5:$AU$550,$AK$3)+SUMIFS(Grid_GenerationQueue!Z$5:Z$550,Grid_GenerationQueue!$AM$5:$AM$550,$B88,Grid_GenerationQueue!$AN$5:$AN$550,$C88,Grid_GenerationQueue!$AW$5:$AW$550,"&lt;&gt;"&amp;$Y$3,Grid_GenerationQueue!$AU$5:$AU$550,$AK$3)</f>
        <v>0</v>
      </c>
      <c r="AQ88">
        <f>AE88+SUMIFS(Grid_GenerationQueue!AA$5:AA$550,Grid_GenerationQueue!$AJ$5:$AJ$550,$B88,Grid_GenerationQueue!$AK$5:$AK$550,$C88,Grid_GenerationQueue!$AW$5:$AW$550,"&lt;&gt;"&amp;$Y$3,Grid_GenerationQueue!$AU$5:$AU$550,$AK$3)+SUMIFS(Grid_GenerationQueue!AA$5:AA$550,Grid_GenerationQueue!$AM$5:$AM$550,$B88,Grid_GenerationQueue!$AN$5:$AN$550,$C88,Grid_GenerationQueue!$AW$5:$AW$550,"&lt;&gt;"&amp;$Y$3,Grid_GenerationQueue!$AU$5:$AU$550,$AK$3)</f>
        <v>0</v>
      </c>
      <c r="AR88">
        <f>AF88+SUMIFS(Grid_GenerationQueue!AB$5:AB$550,Grid_GenerationQueue!$AJ$5:$AJ$550,$B88,Grid_GenerationQueue!$AK$5:$AK$550,$C88,Grid_GenerationQueue!$AW$5:$AW$550,"&lt;&gt;"&amp;$Y$3,Grid_GenerationQueue!$AU$5:$AU$550,$AK$3)+SUMIFS(Grid_GenerationQueue!AB$5:AB$550,Grid_GenerationQueue!$AM$5:$AM$550,$B88,Grid_GenerationQueue!$AN$5:$AN$550,$C88,Grid_GenerationQueue!$AW$5:$AW$550,"&lt;&gt;"&amp;$Y$3,Grid_GenerationQueue!$AU$5:$AU$550,$AK$3)</f>
        <v>0</v>
      </c>
      <c r="AS88">
        <f>AG88+SUMIFS(Grid_GenerationQueue!AC$5:AC$550,Grid_GenerationQueue!$AJ$5:$AJ$550,$B88,Grid_GenerationQueue!$AK$5:$AK$550,$C88,Grid_GenerationQueue!$AW$5:$AW$550,"&lt;&gt;"&amp;$Y$3,Grid_GenerationQueue!$AU$5:$AU$550,$AK$3)+SUMIFS(Grid_GenerationQueue!AC$5:AC$550,Grid_GenerationQueue!$AM$5:$AM$550,$B88,Grid_GenerationQueue!$AN$5:$AN$550,$C88,Grid_GenerationQueue!$AW$5:$AW$550,"&lt;&gt;"&amp;$Y$3,Grid_GenerationQueue!$AU$5:$AU$550,$AK$3)</f>
        <v>0</v>
      </c>
      <c r="AT88">
        <f>AH88+SUMIFS(Grid_GenerationQueue!AD$5:AD$550,Grid_GenerationQueue!$AJ$5:$AJ$550,$B88,Grid_GenerationQueue!$AK$5:$AK$550,$C88,Grid_GenerationQueue!$AW$5:$AW$550,"&lt;&gt;"&amp;$Y$3,Grid_GenerationQueue!$AU$5:$AU$550,$AK$3)+SUMIFS(Grid_GenerationQueue!AD$5:AD$550,Grid_GenerationQueue!$AM$5:$AM$550,$B88,Grid_GenerationQueue!$AN$5:$AN$550,$C88,Grid_GenerationQueue!$AW$5:$AW$550,"&lt;&gt;"&amp;$Y$3,Grid_GenerationQueue!$AU$5:$AU$550,$AK$3)</f>
        <v>0</v>
      </c>
      <c r="AV88">
        <v>0</v>
      </c>
      <c r="AW88">
        <v>0</v>
      </c>
      <c r="AX88">
        <v>0</v>
      </c>
      <c r="AY88">
        <v>0</v>
      </c>
      <c r="AZ88">
        <v>0</v>
      </c>
      <c r="BB88">
        <f t="shared" si="66"/>
        <v>0</v>
      </c>
      <c r="BC88">
        <f t="shared" si="67"/>
        <v>0</v>
      </c>
      <c r="BD88">
        <f t="shared" si="68"/>
        <v>0</v>
      </c>
      <c r="BE88">
        <f t="shared" si="69"/>
        <v>0</v>
      </c>
      <c r="BF88">
        <f t="shared" si="70"/>
        <v>0</v>
      </c>
      <c r="BG88">
        <f t="shared" si="71"/>
        <v>0</v>
      </c>
      <c r="BH88">
        <f t="shared" si="72"/>
        <v>0</v>
      </c>
      <c r="BI88">
        <f t="shared" si="73"/>
        <v>0</v>
      </c>
      <c r="BJ88">
        <f t="shared" si="74"/>
        <v>0</v>
      </c>
      <c r="BK88">
        <f t="shared" si="75"/>
        <v>0</v>
      </c>
      <c r="BL88">
        <f t="shared" si="76"/>
        <v>0</v>
      </c>
      <c r="BN88">
        <f t="shared" si="44"/>
        <v>0</v>
      </c>
      <c r="BO88">
        <f t="shared" si="45"/>
        <v>0</v>
      </c>
      <c r="BP88">
        <f t="shared" si="46"/>
        <v>0</v>
      </c>
      <c r="BQ88">
        <f t="shared" si="47"/>
        <v>0</v>
      </c>
      <c r="BR88">
        <f t="shared" si="48"/>
        <v>0</v>
      </c>
      <c r="BS88">
        <f t="shared" si="49"/>
        <v>0</v>
      </c>
      <c r="BT88">
        <f t="shared" si="50"/>
        <v>0</v>
      </c>
      <c r="BU88">
        <f t="shared" si="51"/>
        <v>0</v>
      </c>
      <c r="BV88">
        <f t="shared" si="52"/>
        <v>0</v>
      </c>
      <c r="BW88">
        <f t="shared" si="53"/>
        <v>0</v>
      </c>
      <c r="BX88">
        <f t="shared" si="54"/>
        <v>0</v>
      </c>
      <c r="BZ88">
        <f t="shared" si="55"/>
        <v>0</v>
      </c>
      <c r="CA88">
        <f t="shared" si="56"/>
        <v>0</v>
      </c>
      <c r="CB88">
        <f t="shared" si="57"/>
        <v>0</v>
      </c>
      <c r="CC88">
        <f t="shared" si="58"/>
        <v>0</v>
      </c>
      <c r="CD88">
        <f t="shared" si="59"/>
        <v>0</v>
      </c>
      <c r="CE88">
        <f t="shared" si="60"/>
        <v>0</v>
      </c>
      <c r="CF88">
        <f t="shared" si="61"/>
        <v>0</v>
      </c>
      <c r="CG88">
        <f t="shared" si="62"/>
        <v>0</v>
      </c>
      <c r="CH88">
        <f t="shared" si="63"/>
        <v>0</v>
      </c>
      <c r="CI88">
        <f t="shared" si="64"/>
        <v>0</v>
      </c>
      <c r="CJ88">
        <f t="shared" si="65"/>
        <v>0</v>
      </c>
    </row>
    <row r="89" spans="1:88" x14ac:dyDescent="0.35">
      <c r="A89" t="str">
        <f>Substation_Info!A89</f>
        <v>PG&amp;E S500 Study Area</v>
      </c>
      <c r="B89" t="str">
        <f>Substation_Info!B89</f>
        <v>Gates</v>
      </c>
      <c r="C89">
        <f>Substation_Info!C89</f>
        <v>500</v>
      </c>
      <c r="D89" t="str" cm="1">
        <f t="array" ref="D89">INDEX(Substation_Info!$AT$5:$BB$322,MATCH(1,($B89=Substation_Info!$B$5:$B$322)*($C89=Substation_Info!$C$5:$C$322),0),MATCH(D$4,Substation_Info!$AT$4:$BB$4,0))</f>
        <v>Southern_PGAE_Li_Battery</v>
      </c>
      <c r="E89" t="str" cm="1">
        <f t="array" ref="E89">INDEX(Substation_Info!$AT$5:$BB$322,MATCH(1,($B89=Substation_Info!$B$5:$B$322)*($C89=Substation_Info!$C$5:$C$322),0),MATCH(E$4,Substation_Info!$AT$4:$BB$4,0))</f>
        <v>Southern_PGAE_Solar</v>
      </c>
      <c r="F89" cm="1">
        <f t="array" ref="F89">INDEX(Substation_Info!$AT$5:$BB$322,MATCH(1,($B89=Substation_Info!$B$5:$B$322)*($C89=Substation_Info!$C$5:$C$322),0),MATCH(F$4,Substation_Info!$AT$4:$BB$4,0))</f>
        <v>0</v>
      </c>
      <c r="G89" cm="1">
        <f t="array" ref="G89">INDEX(Substation_Info!$AT$5:$BB$322,MATCH(1,($B89=Substation_Info!$B$5:$B$322)*($C89=Substation_Info!$C$5:$C$322),0),MATCH(G$4,Substation_Info!$AT$4:$BB$4,0))</f>
        <v>0</v>
      </c>
      <c r="H89" cm="1">
        <f t="array" ref="H89">INDEX(Substation_Info!$AT$5:$BB$322,MATCH(1,($B89=Substation_Info!$B$5:$B$322)*($C89=Substation_Info!$C$5:$C$322),0),MATCH(H$4,Substation_Info!$AT$4:$BB$4,0))</f>
        <v>0</v>
      </c>
      <c r="I89" cm="1">
        <f t="array" ref="I89">INDEX(Substation_Info!$AT$5:$BB$322,MATCH(1,($B89=Substation_Info!$B$5:$B$322)*($C89=Substation_Info!$C$5:$C$322),0),MATCH(I$4,Substation_Info!$AT$4:$BB$4,0))</f>
        <v>0</v>
      </c>
      <c r="J89" cm="1">
        <f t="array" ref="J89">INDEX(Substation_Info!$AT$5:$BB$322,MATCH(1,($B89=Substation_Info!$B$5:$B$322)*($C89=Substation_Info!$C$5:$C$322),0),MATCH(J$4,Substation_Info!$AT$4:$BB$4,0))</f>
        <v>0</v>
      </c>
      <c r="L89">
        <f>SUMIFS(Grid_GenerationQueue!T$5:T$550,Grid_GenerationQueue!$AJ$5:$AJ$550,$B89,Grid_GenerationQueue!$AK$5:$AK$550,$C89)+SUMIFS(Grid_GenerationQueue!T$5:T$550,Grid_GenerationQueue!$AM$5:$AM$550,$B89,Grid_GenerationQueue!$AN$5:$AN$550,$C89)</f>
        <v>800.11</v>
      </c>
      <c r="M89">
        <f>SUMIFS(Grid_GenerationQueue!U$5:U$550,Grid_GenerationQueue!$AJ$5:$AJ$550,$B89,Grid_GenerationQueue!$AK$5:$AK$550,$C89)+SUMIFS(Grid_GenerationQueue!U$5:U$550,Grid_GenerationQueue!$AM$5:$AM$550,$B89,Grid_GenerationQueue!$AN$5:$AN$550,$C89)</f>
        <v>0</v>
      </c>
      <c r="N89">
        <f>SUMIFS(Grid_GenerationQueue!V$5:V$550,Grid_GenerationQueue!$AJ$5:$AJ$550,$B89,Grid_GenerationQueue!$AK$5:$AK$550,$C89)+SUMIFS(Grid_GenerationQueue!V$5:V$550,Grid_GenerationQueue!$AM$5:$AM$550,$B89,Grid_GenerationQueue!$AN$5:$AN$550,$C89)</f>
        <v>0</v>
      </c>
      <c r="O89">
        <f>SUMIFS(Grid_GenerationQueue!W$5:W$550,Grid_GenerationQueue!$AJ$5:$AJ$550,$B89,Grid_GenerationQueue!$AK$5:$AK$550,$C89)+SUMIFS(Grid_GenerationQueue!W$5:W$550,Grid_GenerationQueue!$AM$5:$AM$550,$B89,Grid_GenerationQueue!$AN$5:$AN$550,$C89)</f>
        <v>0</v>
      </c>
      <c r="P89">
        <f>SUMIFS(Grid_GenerationQueue!X$5:X$550,Grid_GenerationQueue!$AJ$5:$AJ$550,$B89,Grid_GenerationQueue!$AK$5:$AK$550,$C89)+SUMIFS(Grid_GenerationQueue!X$5:X$550,Grid_GenerationQueue!$AM$5:$AM$550,$B89,Grid_GenerationQueue!$AN$5:$AN$550,$C89)</f>
        <v>0</v>
      </c>
      <c r="Q89">
        <f>SUMIFS(Grid_GenerationQueue!Y$5:Y$550,Grid_GenerationQueue!$AJ$5:$AJ$550,$B89,Grid_GenerationQueue!$AK$5:$AK$550,$C89)+SUMIFS(Grid_GenerationQueue!Y$5:Y$550,Grid_GenerationQueue!$AM$5:$AM$550,$B89,Grid_GenerationQueue!$AN$5:$AN$550,$C89)</f>
        <v>0</v>
      </c>
      <c r="R89">
        <f>SUMIFS(Grid_GenerationQueue!Z$5:Z$550,Grid_GenerationQueue!$AJ$5:$AJ$550,$B89,Grid_GenerationQueue!$AK$5:$AK$550,$C89)+SUMIFS(Grid_GenerationQueue!Z$5:Z$550,Grid_GenerationQueue!$AM$5:$AM$550,$B89,Grid_GenerationQueue!$AN$5:$AN$550,$C89)</f>
        <v>0</v>
      </c>
      <c r="S89">
        <f>SUMIFS(Grid_GenerationQueue!AA$5:AA$550,Grid_GenerationQueue!$AJ$5:$AJ$550,$B89,Grid_GenerationQueue!$AK$5:$AK$550,$C89)+SUMIFS(Grid_GenerationQueue!AA$5:AA$550,Grid_GenerationQueue!$AM$5:$AM$550,$B89,Grid_GenerationQueue!$AN$5:$AN$550,$C89)</f>
        <v>0</v>
      </c>
      <c r="T89">
        <f>SUMIFS(Grid_GenerationQueue!AB$5:AB$550,Grid_GenerationQueue!$AJ$5:$AJ$550,$B89,Grid_GenerationQueue!$AK$5:$AK$550,$C89)+SUMIFS(Grid_GenerationQueue!AB$5:AB$550,Grid_GenerationQueue!$AM$5:$AM$550,$B89,Grid_GenerationQueue!$AN$5:$AN$550,$C89)</f>
        <v>0</v>
      </c>
      <c r="U89">
        <f>SUMIFS(Grid_GenerationQueue!AC$5:AC$550,Grid_GenerationQueue!$AJ$5:$AJ$550,$B89,Grid_GenerationQueue!$AK$5:$AK$550,$C89)+SUMIFS(Grid_GenerationQueue!AC$5:AC$550,Grid_GenerationQueue!$AM$5:$AM$550,$B89,Grid_GenerationQueue!$AN$5:$AN$550,$C89)</f>
        <v>0</v>
      </c>
      <c r="V89">
        <f>SUMIFS(Grid_GenerationQueue!AD$5:AD$550,Grid_GenerationQueue!$AJ$5:$AJ$550,$B89,Grid_GenerationQueue!$AK$5:$AK$550,$C89)+SUMIFS(Grid_GenerationQueue!AD$5:AD$550,Grid_GenerationQueue!$AM$5:$AM$550,$B89,Grid_GenerationQueue!$AN$5:$AN$550,$C89)</f>
        <v>0</v>
      </c>
      <c r="X89">
        <f>SUMIFS(Grid_GenerationQueue!T$5:T$550,Grid_GenerationQueue!$AJ$5:$AJ$550,$B89,Grid_GenerationQueue!$AK$5:$AK$550,$C89,Grid_GenerationQueue!$AW$5:$AW$550,$Y$3)+SUMIFS(Grid_GenerationQueue!T$5:T$550,Grid_GenerationQueue!$AM$5:$AM$550,$B89,Grid_GenerationQueue!$AN$5:$AN$550,$C89,Grid_GenerationQueue!$AW$5:$AW$550,$Y$3)</f>
        <v>300.10000000000002</v>
      </c>
      <c r="Y89">
        <f>SUMIFS(Grid_GenerationQueue!U$5:U$550,Grid_GenerationQueue!$AJ$5:$AJ$550,$B89,Grid_GenerationQueue!$AK$5:$AK$550,$C89,Grid_GenerationQueue!$AW$5:$AW$550,$Y$3)+SUMIFS(Grid_GenerationQueue!U$5:U$550,Grid_GenerationQueue!$AM$5:$AM$550,$B89,Grid_GenerationQueue!$AN$5:$AN$550,$C89,Grid_GenerationQueue!$AW$5:$AW$550,$Y$3)</f>
        <v>0</v>
      </c>
      <c r="Z89">
        <f>SUMIFS(Grid_GenerationQueue!V$5:V$550,Grid_GenerationQueue!$AJ$5:$AJ$550,$B89,Grid_GenerationQueue!$AK$5:$AK$550,$C89,Grid_GenerationQueue!$AW$5:$AW$550,$Y$3)+SUMIFS(Grid_GenerationQueue!V$5:V$550,Grid_GenerationQueue!$AM$5:$AM$550,$B89,Grid_GenerationQueue!$AN$5:$AN$550,$C89,Grid_GenerationQueue!$AW$5:$AW$550,$Y$3)</f>
        <v>0</v>
      </c>
      <c r="AA89">
        <f>SUMIFS(Grid_GenerationQueue!W$5:W$550,Grid_GenerationQueue!$AJ$5:$AJ$550,$B89,Grid_GenerationQueue!$AK$5:$AK$550,$C89,Grid_GenerationQueue!$AW$5:$AW$550,$Y$3)+SUMIFS(Grid_GenerationQueue!W$5:W$550,Grid_GenerationQueue!$AM$5:$AM$550,$B89,Grid_GenerationQueue!$AN$5:$AN$550,$C89,Grid_GenerationQueue!$AW$5:$AW$550,$Y$3)</f>
        <v>0</v>
      </c>
      <c r="AB89">
        <f>SUMIFS(Grid_GenerationQueue!X$5:X$550,Grid_GenerationQueue!$AJ$5:$AJ$550,$B89,Grid_GenerationQueue!$AK$5:$AK$550,$C89,Grid_GenerationQueue!$AW$5:$AW$550,$Y$3)+SUMIFS(Grid_GenerationQueue!X$5:X$550,Grid_GenerationQueue!$AM$5:$AM$550,$B89,Grid_GenerationQueue!$AN$5:$AN$550,$C89,Grid_GenerationQueue!$AW$5:$AW$550,$Y$3)</f>
        <v>0</v>
      </c>
      <c r="AC89">
        <f>SUMIFS(Grid_GenerationQueue!Y$5:Y$550,Grid_GenerationQueue!$AJ$5:$AJ$550,$B89,Grid_GenerationQueue!$AK$5:$AK$550,$C89,Grid_GenerationQueue!$AW$5:$AW$550,$Y$3)+SUMIFS(Grid_GenerationQueue!Y$5:Y$550,Grid_GenerationQueue!$AM$5:$AM$550,$B89,Grid_GenerationQueue!$AN$5:$AN$550,$C89,Grid_GenerationQueue!$AW$5:$AW$550,$Y$3)</f>
        <v>0</v>
      </c>
      <c r="AD89">
        <f>SUMIFS(Grid_GenerationQueue!Z$5:Z$550,Grid_GenerationQueue!$AJ$5:$AJ$550,$B89,Grid_GenerationQueue!$AK$5:$AK$550,$C89,Grid_GenerationQueue!$AW$5:$AW$550,$Y$3)+SUMIFS(Grid_GenerationQueue!Z$5:Z$550,Grid_GenerationQueue!$AM$5:$AM$550,$B89,Grid_GenerationQueue!$AN$5:$AN$550,$C89,Grid_GenerationQueue!$AW$5:$AW$550,$Y$3)</f>
        <v>0</v>
      </c>
      <c r="AE89">
        <f>SUMIFS(Grid_GenerationQueue!AA$5:AA$550,Grid_GenerationQueue!$AJ$5:$AJ$550,$B89,Grid_GenerationQueue!$AK$5:$AK$550,$C89,Grid_GenerationQueue!$AW$5:$AW$550,$Y$3)+SUMIFS(Grid_GenerationQueue!AA$5:AA$550,Grid_GenerationQueue!$AM$5:$AM$550,$B89,Grid_GenerationQueue!$AN$5:$AN$550,$C89,Grid_GenerationQueue!$AW$5:$AW$550,$Y$3)</f>
        <v>0</v>
      </c>
      <c r="AF89">
        <f>SUMIFS(Grid_GenerationQueue!AB$5:AB$550,Grid_GenerationQueue!$AJ$5:$AJ$550,$B89,Grid_GenerationQueue!$AK$5:$AK$550,$C89,Grid_GenerationQueue!$AW$5:$AW$550,$Y$3)+SUMIFS(Grid_GenerationQueue!AB$5:AB$550,Grid_GenerationQueue!$AM$5:$AM$550,$B89,Grid_GenerationQueue!$AN$5:$AN$550,$C89,Grid_GenerationQueue!$AW$5:$AW$550,$Y$3)</f>
        <v>0</v>
      </c>
      <c r="AG89">
        <f>SUMIFS(Grid_GenerationQueue!AC$5:AC$550,Grid_GenerationQueue!$AJ$5:$AJ$550,$B89,Grid_GenerationQueue!$AK$5:$AK$550,$C89,Grid_GenerationQueue!$AW$5:$AW$550,$Y$3)+SUMIFS(Grid_GenerationQueue!AC$5:AC$550,Grid_GenerationQueue!$AM$5:$AM$550,$B89,Grid_GenerationQueue!$AN$5:$AN$550,$C89,Grid_GenerationQueue!$AW$5:$AW$550,$Y$3)</f>
        <v>0</v>
      </c>
      <c r="AH89">
        <f>SUMIFS(Grid_GenerationQueue!AD$5:AD$550,Grid_GenerationQueue!$AJ$5:$AJ$550,$B89,Grid_GenerationQueue!$AK$5:$AK$550,$C89,Grid_GenerationQueue!$AW$5:$AW$550,$Y$3)+SUMIFS(Grid_GenerationQueue!AD$5:AD$550,Grid_GenerationQueue!$AM$5:$AM$550,$B89,Grid_GenerationQueue!$AN$5:$AN$550,$C89,Grid_GenerationQueue!$AW$5:$AW$550,$Y$3)</f>
        <v>0</v>
      </c>
      <c r="AJ89">
        <f>X89+SUMIFS(Grid_GenerationQueue!T$5:T$550,Grid_GenerationQueue!$AJ$5:$AJ$550,$B89,Grid_GenerationQueue!$AK$5:$AK$550,$C89,Grid_GenerationQueue!$AW$5:$AW$550,"&lt;&gt;"&amp;$Y$3,Grid_GenerationQueue!$AU$5:$AU$550,$AK$3)+SUMIFS(Grid_GenerationQueue!T$5:T$550,Grid_GenerationQueue!$AM$5:$AM$550,$B89,Grid_GenerationQueue!$AN$5:$AN$550,$C89,Grid_GenerationQueue!$AW$5:$AW$550,"&lt;&gt;"&amp;$Y$3,Grid_GenerationQueue!$AU$5:$AU$550,$AK$3)</f>
        <v>300.10000000000002</v>
      </c>
      <c r="AK89">
        <f>Y89+SUMIFS(Grid_GenerationQueue!U$5:U$550,Grid_GenerationQueue!$AJ$5:$AJ$550,$B89,Grid_GenerationQueue!$AK$5:$AK$550,$C89,Grid_GenerationQueue!$AW$5:$AW$550,"&lt;&gt;"&amp;$Y$3,Grid_GenerationQueue!$AU$5:$AU$550,$AK$3)+SUMIFS(Grid_GenerationQueue!U$5:U$550,Grid_GenerationQueue!$AM$5:$AM$550,$B89,Grid_GenerationQueue!$AN$5:$AN$550,$C89,Grid_GenerationQueue!$AW$5:$AW$550,"&lt;&gt;"&amp;$Y$3,Grid_GenerationQueue!$AU$5:$AU$550,$AK$3)</f>
        <v>0</v>
      </c>
      <c r="AL89">
        <f>Z89+SUMIFS(Grid_GenerationQueue!V$5:V$550,Grid_GenerationQueue!$AJ$5:$AJ$550,$B89,Grid_GenerationQueue!$AK$5:$AK$550,$C89,Grid_GenerationQueue!$AW$5:$AW$550,"&lt;&gt;"&amp;$Y$3,Grid_GenerationQueue!$AU$5:$AU$550,$AK$3)+SUMIFS(Grid_GenerationQueue!V$5:V$550,Grid_GenerationQueue!$AM$5:$AM$550,$B89,Grid_GenerationQueue!$AN$5:$AN$550,$C89,Grid_GenerationQueue!$AW$5:$AW$550,"&lt;&gt;"&amp;$Y$3,Grid_GenerationQueue!$AU$5:$AU$550,$AK$3)</f>
        <v>0</v>
      </c>
      <c r="AM89">
        <f>AA89+SUMIFS(Grid_GenerationQueue!W$5:W$550,Grid_GenerationQueue!$AJ$5:$AJ$550,$B89,Grid_GenerationQueue!$AK$5:$AK$550,$C89,Grid_GenerationQueue!$AW$5:$AW$550,"&lt;&gt;"&amp;$Y$3,Grid_GenerationQueue!$AU$5:$AU$550,$AK$3)+SUMIFS(Grid_GenerationQueue!W$5:W$550,Grid_GenerationQueue!$AM$5:$AM$550,$B89,Grid_GenerationQueue!$AN$5:$AN$550,$C89,Grid_GenerationQueue!$AW$5:$AW$550,"&lt;&gt;"&amp;$Y$3,Grid_GenerationQueue!$AU$5:$AU$550,$AK$3)</f>
        <v>0</v>
      </c>
      <c r="AN89">
        <f>AB89+SUMIFS(Grid_GenerationQueue!X$5:X$550,Grid_GenerationQueue!$AJ$5:$AJ$550,$B89,Grid_GenerationQueue!$AK$5:$AK$550,$C89,Grid_GenerationQueue!$AW$5:$AW$550,"&lt;&gt;"&amp;$Y$3,Grid_GenerationQueue!$AU$5:$AU$550,$AK$3)+SUMIFS(Grid_GenerationQueue!X$5:X$550,Grid_GenerationQueue!$AM$5:$AM$550,$B89,Grid_GenerationQueue!$AN$5:$AN$550,$C89,Grid_GenerationQueue!$AW$5:$AW$550,"&lt;&gt;"&amp;$Y$3,Grid_GenerationQueue!$AU$5:$AU$550,$AK$3)</f>
        <v>0</v>
      </c>
      <c r="AO89">
        <f>AC89+SUMIFS(Grid_GenerationQueue!Y$5:Y$550,Grid_GenerationQueue!$AJ$5:$AJ$550,$B89,Grid_GenerationQueue!$AK$5:$AK$550,$C89,Grid_GenerationQueue!$AW$5:$AW$550,"&lt;&gt;"&amp;$Y$3,Grid_GenerationQueue!$AU$5:$AU$550,$AK$3)+SUMIFS(Grid_GenerationQueue!Y$5:Y$550,Grid_GenerationQueue!$AM$5:$AM$550,$B89,Grid_GenerationQueue!$AN$5:$AN$550,$C89,Grid_GenerationQueue!$AW$5:$AW$550,"&lt;&gt;"&amp;$Y$3,Grid_GenerationQueue!$AU$5:$AU$550,$AK$3)</f>
        <v>0</v>
      </c>
      <c r="AP89">
        <f>AD89+SUMIFS(Grid_GenerationQueue!Z$5:Z$550,Grid_GenerationQueue!$AJ$5:$AJ$550,$B89,Grid_GenerationQueue!$AK$5:$AK$550,$C89,Grid_GenerationQueue!$AW$5:$AW$550,"&lt;&gt;"&amp;$Y$3,Grid_GenerationQueue!$AU$5:$AU$550,$AK$3)+SUMIFS(Grid_GenerationQueue!Z$5:Z$550,Grid_GenerationQueue!$AM$5:$AM$550,$B89,Grid_GenerationQueue!$AN$5:$AN$550,$C89,Grid_GenerationQueue!$AW$5:$AW$550,"&lt;&gt;"&amp;$Y$3,Grid_GenerationQueue!$AU$5:$AU$550,$AK$3)</f>
        <v>0</v>
      </c>
      <c r="AQ89">
        <f>AE89+SUMIFS(Grid_GenerationQueue!AA$5:AA$550,Grid_GenerationQueue!$AJ$5:$AJ$550,$B89,Grid_GenerationQueue!$AK$5:$AK$550,$C89,Grid_GenerationQueue!$AW$5:$AW$550,"&lt;&gt;"&amp;$Y$3,Grid_GenerationQueue!$AU$5:$AU$550,$AK$3)+SUMIFS(Grid_GenerationQueue!AA$5:AA$550,Grid_GenerationQueue!$AM$5:$AM$550,$B89,Grid_GenerationQueue!$AN$5:$AN$550,$C89,Grid_GenerationQueue!$AW$5:$AW$550,"&lt;&gt;"&amp;$Y$3,Grid_GenerationQueue!$AU$5:$AU$550,$AK$3)</f>
        <v>0</v>
      </c>
      <c r="AR89">
        <f>AF89+SUMIFS(Grid_GenerationQueue!AB$5:AB$550,Grid_GenerationQueue!$AJ$5:$AJ$550,$B89,Grid_GenerationQueue!$AK$5:$AK$550,$C89,Grid_GenerationQueue!$AW$5:$AW$550,"&lt;&gt;"&amp;$Y$3,Grid_GenerationQueue!$AU$5:$AU$550,$AK$3)+SUMIFS(Grid_GenerationQueue!AB$5:AB$550,Grid_GenerationQueue!$AM$5:$AM$550,$B89,Grid_GenerationQueue!$AN$5:$AN$550,$C89,Grid_GenerationQueue!$AW$5:$AW$550,"&lt;&gt;"&amp;$Y$3,Grid_GenerationQueue!$AU$5:$AU$550,$AK$3)</f>
        <v>0</v>
      </c>
      <c r="AS89">
        <f>AG89+SUMIFS(Grid_GenerationQueue!AC$5:AC$550,Grid_GenerationQueue!$AJ$5:$AJ$550,$B89,Grid_GenerationQueue!$AK$5:$AK$550,$C89,Grid_GenerationQueue!$AW$5:$AW$550,"&lt;&gt;"&amp;$Y$3,Grid_GenerationQueue!$AU$5:$AU$550,$AK$3)+SUMIFS(Grid_GenerationQueue!AC$5:AC$550,Grid_GenerationQueue!$AM$5:$AM$550,$B89,Grid_GenerationQueue!$AN$5:$AN$550,$C89,Grid_GenerationQueue!$AW$5:$AW$550,"&lt;&gt;"&amp;$Y$3,Grid_GenerationQueue!$AU$5:$AU$550,$AK$3)</f>
        <v>0</v>
      </c>
      <c r="AT89">
        <f>AH89+SUMIFS(Grid_GenerationQueue!AD$5:AD$550,Grid_GenerationQueue!$AJ$5:$AJ$550,$B89,Grid_GenerationQueue!$AK$5:$AK$550,$C89,Grid_GenerationQueue!$AW$5:$AW$550,"&lt;&gt;"&amp;$Y$3,Grid_GenerationQueue!$AU$5:$AU$550,$AK$3)+SUMIFS(Grid_GenerationQueue!AD$5:AD$550,Grid_GenerationQueue!$AM$5:$AM$550,$B89,Grid_GenerationQueue!$AN$5:$AN$550,$C89,Grid_GenerationQueue!$AW$5:$AW$550,"&lt;&gt;"&amp;$Y$3,Grid_GenerationQueue!$AU$5:$AU$550,$AK$3)</f>
        <v>0</v>
      </c>
      <c r="AV89">
        <v>0</v>
      </c>
      <c r="AW89">
        <v>0</v>
      </c>
      <c r="AX89">
        <v>0</v>
      </c>
      <c r="AY89">
        <v>0</v>
      </c>
      <c r="AZ89">
        <v>0</v>
      </c>
      <c r="BB89">
        <f t="shared" si="66"/>
        <v>800.11</v>
      </c>
      <c r="BC89">
        <f t="shared" si="67"/>
        <v>0</v>
      </c>
      <c r="BD89">
        <f t="shared" si="68"/>
        <v>0</v>
      </c>
      <c r="BE89">
        <f t="shared" si="69"/>
        <v>0</v>
      </c>
      <c r="BF89">
        <f t="shared" si="70"/>
        <v>0</v>
      </c>
      <c r="BG89">
        <f t="shared" si="71"/>
        <v>0</v>
      </c>
      <c r="BH89">
        <f t="shared" si="72"/>
        <v>0</v>
      </c>
      <c r="BI89">
        <f t="shared" si="73"/>
        <v>0</v>
      </c>
      <c r="BJ89">
        <f t="shared" si="74"/>
        <v>0</v>
      </c>
      <c r="BK89">
        <f t="shared" si="75"/>
        <v>0</v>
      </c>
      <c r="BL89">
        <f t="shared" si="76"/>
        <v>0</v>
      </c>
      <c r="BN89">
        <f t="shared" si="44"/>
        <v>300.10000000000002</v>
      </c>
      <c r="BO89">
        <f t="shared" si="45"/>
        <v>0</v>
      </c>
      <c r="BP89">
        <f t="shared" si="46"/>
        <v>0</v>
      </c>
      <c r="BQ89">
        <f t="shared" si="47"/>
        <v>0</v>
      </c>
      <c r="BR89">
        <f t="shared" si="48"/>
        <v>0</v>
      </c>
      <c r="BS89">
        <f t="shared" si="49"/>
        <v>0</v>
      </c>
      <c r="BT89">
        <f t="shared" si="50"/>
        <v>0</v>
      </c>
      <c r="BU89">
        <f t="shared" si="51"/>
        <v>0</v>
      </c>
      <c r="BV89">
        <f t="shared" si="52"/>
        <v>0</v>
      </c>
      <c r="BW89">
        <f t="shared" si="53"/>
        <v>0</v>
      </c>
      <c r="BX89">
        <f t="shared" si="54"/>
        <v>0</v>
      </c>
      <c r="BZ89">
        <f t="shared" si="55"/>
        <v>300.10000000000002</v>
      </c>
      <c r="CA89">
        <f t="shared" si="56"/>
        <v>0</v>
      </c>
      <c r="CB89">
        <f t="shared" si="57"/>
        <v>0</v>
      </c>
      <c r="CC89">
        <f t="shared" si="58"/>
        <v>0</v>
      </c>
      <c r="CD89">
        <f t="shared" si="59"/>
        <v>0</v>
      </c>
      <c r="CE89">
        <f t="shared" si="60"/>
        <v>0</v>
      </c>
      <c r="CF89">
        <f t="shared" si="61"/>
        <v>0</v>
      </c>
      <c r="CG89">
        <f t="shared" si="62"/>
        <v>0</v>
      </c>
      <c r="CH89">
        <f t="shared" si="63"/>
        <v>0</v>
      </c>
      <c r="CI89">
        <f t="shared" si="64"/>
        <v>0</v>
      </c>
      <c r="CJ89">
        <f t="shared" si="65"/>
        <v>0</v>
      </c>
    </row>
    <row r="90" spans="1:88" x14ac:dyDescent="0.35">
      <c r="A90" t="str">
        <f>Substation_Info!A90</f>
        <v xml:space="preserve">PG&amp;E East Kern Study Area </v>
      </c>
      <c r="B90" t="str">
        <f>Substation_Info!B90</f>
        <v>Gates</v>
      </c>
      <c r="C90">
        <f>Substation_Info!C90</f>
        <v>230</v>
      </c>
      <c r="D90" t="str" cm="1">
        <f t="array" ref="D90">INDEX(Substation_Info!$AT$5:$BB$322,MATCH(1,($B90=Substation_Info!$B$5:$B$322)*($C90=Substation_Info!$C$5:$C$322),0),MATCH(D$4,Substation_Info!$AT$4:$BB$4,0))</f>
        <v>Southern_PGAE_Li_Battery</v>
      </c>
      <c r="E90" t="str" cm="1">
        <f t="array" ref="E90">INDEX(Substation_Info!$AT$5:$BB$322,MATCH(1,($B90=Substation_Info!$B$5:$B$322)*($C90=Substation_Info!$C$5:$C$322),0),MATCH(E$4,Substation_Info!$AT$4:$BB$4,0))</f>
        <v>Southern_PGAE_Solar</v>
      </c>
      <c r="F90" cm="1">
        <f t="array" ref="F90">INDEX(Substation_Info!$AT$5:$BB$322,MATCH(1,($B90=Substation_Info!$B$5:$B$322)*($C90=Substation_Info!$C$5:$C$322),0),MATCH(F$4,Substation_Info!$AT$4:$BB$4,0))</f>
        <v>0</v>
      </c>
      <c r="G90" cm="1">
        <f t="array" ref="G90">INDEX(Substation_Info!$AT$5:$BB$322,MATCH(1,($B90=Substation_Info!$B$5:$B$322)*($C90=Substation_Info!$C$5:$C$322),0),MATCH(G$4,Substation_Info!$AT$4:$BB$4,0))</f>
        <v>0</v>
      </c>
      <c r="H90" cm="1">
        <f t="array" ref="H90">INDEX(Substation_Info!$AT$5:$BB$322,MATCH(1,($B90=Substation_Info!$B$5:$B$322)*($C90=Substation_Info!$C$5:$C$322),0),MATCH(H$4,Substation_Info!$AT$4:$BB$4,0))</f>
        <v>0</v>
      </c>
      <c r="I90" cm="1">
        <f t="array" ref="I90">INDEX(Substation_Info!$AT$5:$BB$322,MATCH(1,($B90=Substation_Info!$B$5:$B$322)*($C90=Substation_Info!$C$5:$C$322),0),MATCH(I$4,Substation_Info!$AT$4:$BB$4,0))</f>
        <v>0</v>
      </c>
      <c r="J90" cm="1">
        <f t="array" ref="J90">INDEX(Substation_Info!$AT$5:$BB$322,MATCH(1,($B90=Substation_Info!$B$5:$B$322)*($C90=Substation_Info!$C$5:$C$322),0),MATCH(J$4,Substation_Info!$AT$4:$BB$4,0))</f>
        <v>0</v>
      </c>
      <c r="L90">
        <f>SUMIFS(Grid_GenerationQueue!T$5:T$550,Grid_GenerationQueue!$AJ$5:$AJ$550,$B90,Grid_GenerationQueue!$AK$5:$AK$550,$C90)+SUMIFS(Grid_GenerationQueue!T$5:T$550,Grid_GenerationQueue!$AM$5:$AM$550,$B90,Grid_GenerationQueue!$AN$5:$AN$550,$C90)</f>
        <v>2867.1299989999998</v>
      </c>
      <c r="M90">
        <f>SUMIFS(Grid_GenerationQueue!U$5:U$550,Grid_GenerationQueue!$AJ$5:$AJ$550,$B90,Grid_GenerationQueue!$AK$5:$AK$550,$C90)+SUMIFS(Grid_GenerationQueue!U$5:U$550,Grid_GenerationQueue!$AM$5:$AM$550,$B90,Grid_GenerationQueue!$AN$5:$AN$550,$C90)</f>
        <v>0</v>
      </c>
      <c r="N90">
        <f>SUMIFS(Grid_GenerationQueue!V$5:V$550,Grid_GenerationQueue!$AJ$5:$AJ$550,$B90,Grid_GenerationQueue!$AK$5:$AK$550,$C90)+SUMIFS(Grid_GenerationQueue!V$5:V$550,Grid_GenerationQueue!$AM$5:$AM$550,$B90,Grid_GenerationQueue!$AN$5:$AN$550,$C90)</f>
        <v>0</v>
      </c>
      <c r="O90">
        <f>SUMIFS(Grid_GenerationQueue!W$5:W$550,Grid_GenerationQueue!$AJ$5:$AJ$550,$B90,Grid_GenerationQueue!$AK$5:$AK$550,$C90)+SUMIFS(Grid_GenerationQueue!W$5:W$550,Grid_GenerationQueue!$AM$5:$AM$550,$B90,Grid_GenerationQueue!$AN$5:$AN$550,$C90)</f>
        <v>0</v>
      </c>
      <c r="P90">
        <f>SUMIFS(Grid_GenerationQueue!X$5:X$550,Grid_GenerationQueue!$AJ$5:$AJ$550,$B90,Grid_GenerationQueue!$AK$5:$AK$550,$C90)+SUMIFS(Grid_GenerationQueue!X$5:X$550,Grid_GenerationQueue!$AM$5:$AM$550,$B90,Grid_GenerationQueue!$AN$5:$AN$550,$C90)</f>
        <v>0</v>
      </c>
      <c r="Q90">
        <f>SUMIFS(Grid_GenerationQueue!Y$5:Y$550,Grid_GenerationQueue!$AJ$5:$AJ$550,$B90,Grid_GenerationQueue!$AK$5:$AK$550,$C90)+SUMIFS(Grid_GenerationQueue!Y$5:Y$550,Grid_GenerationQueue!$AM$5:$AM$550,$B90,Grid_GenerationQueue!$AN$5:$AN$550,$C90)</f>
        <v>0</v>
      </c>
      <c r="R90">
        <f>SUMIFS(Grid_GenerationQueue!Z$5:Z$550,Grid_GenerationQueue!$AJ$5:$AJ$550,$B90,Grid_GenerationQueue!$AK$5:$AK$550,$C90)+SUMIFS(Grid_GenerationQueue!Z$5:Z$550,Grid_GenerationQueue!$AM$5:$AM$550,$B90,Grid_GenerationQueue!$AN$5:$AN$550,$C90)</f>
        <v>3921.0099999999998</v>
      </c>
      <c r="S90">
        <f>SUMIFS(Grid_GenerationQueue!AA$5:AA$550,Grid_GenerationQueue!$AJ$5:$AJ$550,$B90,Grid_GenerationQueue!$AK$5:$AK$550,$C90)+SUMIFS(Grid_GenerationQueue!AA$5:AA$550,Grid_GenerationQueue!$AM$5:$AM$550,$B90,Grid_GenerationQueue!$AN$5:$AN$550,$C90)</f>
        <v>2226.78345323741</v>
      </c>
      <c r="T90">
        <f>SUMIFS(Grid_GenerationQueue!AB$5:AB$550,Grid_GenerationQueue!$AJ$5:$AJ$550,$B90,Grid_GenerationQueue!$AK$5:$AK$550,$C90)+SUMIFS(Grid_GenerationQueue!AB$5:AB$550,Grid_GenerationQueue!$AM$5:$AM$550,$B90,Grid_GenerationQueue!$AN$5:$AN$550,$C90)</f>
        <v>1694.22654676259</v>
      </c>
      <c r="U90">
        <f>SUMIFS(Grid_GenerationQueue!AC$5:AC$550,Grid_GenerationQueue!$AJ$5:$AJ$550,$B90,Grid_GenerationQueue!$AK$5:$AK$550,$C90)+SUMIFS(Grid_GenerationQueue!AC$5:AC$550,Grid_GenerationQueue!$AM$5:$AM$550,$B90,Grid_GenerationQueue!$AN$5:$AN$550,$C90)</f>
        <v>0</v>
      </c>
      <c r="V90">
        <f>SUMIFS(Grid_GenerationQueue!AD$5:AD$550,Grid_GenerationQueue!$AJ$5:$AJ$550,$B90,Grid_GenerationQueue!$AK$5:$AK$550,$C90)+SUMIFS(Grid_GenerationQueue!AD$5:AD$550,Grid_GenerationQueue!$AM$5:$AM$550,$B90,Grid_GenerationQueue!$AN$5:$AN$550,$C90)</f>
        <v>0</v>
      </c>
      <c r="X90">
        <f>SUMIFS(Grid_GenerationQueue!T$5:T$550,Grid_GenerationQueue!$AJ$5:$AJ$550,$B90,Grid_GenerationQueue!$AK$5:$AK$550,$C90,Grid_GenerationQueue!$AW$5:$AW$550,$Y$3)+SUMIFS(Grid_GenerationQueue!T$5:T$550,Grid_GenerationQueue!$AM$5:$AM$550,$B90,Grid_GenerationQueue!$AN$5:$AN$550,$C90,Grid_GenerationQueue!$AW$5:$AW$550,$Y$3)</f>
        <v>997</v>
      </c>
      <c r="Y90">
        <f>SUMIFS(Grid_GenerationQueue!U$5:U$550,Grid_GenerationQueue!$AJ$5:$AJ$550,$B90,Grid_GenerationQueue!$AK$5:$AK$550,$C90,Grid_GenerationQueue!$AW$5:$AW$550,$Y$3)+SUMIFS(Grid_GenerationQueue!U$5:U$550,Grid_GenerationQueue!$AM$5:$AM$550,$B90,Grid_GenerationQueue!$AN$5:$AN$550,$C90,Grid_GenerationQueue!$AW$5:$AW$550,$Y$3)</f>
        <v>0</v>
      </c>
      <c r="Z90">
        <f>SUMIFS(Grid_GenerationQueue!V$5:V$550,Grid_GenerationQueue!$AJ$5:$AJ$550,$B90,Grid_GenerationQueue!$AK$5:$AK$550,$C90,Grid_GenerationQueue!$AW$5:$AW$550,$Y$3)+SUMIFS(Grid_GenerationQueue!V$5:V$550,Grid_GenerationQueue!$AM$5:$AM$550,$B90,Grid_GenerationQueue!$AN$5:$AN$550,$C90,Grid_GenerationQueue!$AW$5:$AW$550,$Y$3)</f>
        <v>0</v>
      </c>
      <c r="AA90">
        <f>SUMIFS(Grid_GenerationQueue!W$5:W$550,Grid_GenerationQueue!$AJ$5:$AJ$550,$B90,Grid_GenerationQueue!$AK$5:$AK$550,$C90,Grid_GenerationQueue!$AW$5:$AW$550,$Y$3)+SUMIFS(Grid_GenerationQueue!W$5:W$550,Grid_GenerationQueue!$AM$5:$AM$550,$B90,Grid_GenerationQueue!$AN$5:$AN$550,$C90,Grid_GenerationQueue!$AW$5:$AW$550,$Y$3)</f>
        <v>0</v>
      </c>
      <c r="AB90">
        <f>SUMIFS(Grid_GenerationQueue!X$5:X$550,Grid_GenerationQueue!$AJ$5:$AJ$550,$B90,Grid_GenerationQueue!$AK$5:$AK$550,$C90,Grid_GenerationQueue!$AW$5:$AW$550,$Y$3)+SUMIFS(Grid_GenerationQueue!X$5:X$550,Grid_GenerationQueue!$AM$5:$AM$550,$B90,Grid_GenerationQueue!$AN$5:$AN$550,$C90,Grid_GenerationQueue!$AW$5:$AW$550,$Y$3)</f>
        <v>0</v>
      </c>
      <c r="AC90">
        <f>SUMIFS(Grid_GenerationQueue!Y$5:Y$550,Grid_GenerationQueue!$AJ$5:$AJ$550,$B90,Grid_GenerationQueue!$AK$5:$AK$550,$C90,Grid_GenerationQueue!$AW$5:$AW$550,$Y$3)+SUMIFS(Grid_GenerationQueue!Y$5:Y$550,Grid_GenerationQueue!$AM$5:$AM$550,$B90,Grid_GenerationQueue!$AN$5:$AN$550,$C90,Grid_GenerationQueue!$AW$5:$AW$550,$Y$3)</f>
        <v>0</v>
      </c>
      <c r="AD90">
        <f>SUMIFS(Grid_GenerationQueue!Z$5:Z$550,Grid_GenerationQueue!$AJ$5:$AJ$550,$B90,Grid_GenerationQueue!$AK$5:$AK$550,$C90,Grid_GenerationQueue!$AW$5:$AW$550,$Y$3)+SUMIFS(Grid_GenerationQueue!Z$5:Z$550,Grid_GenerationQueue!$AM$5:$AM$550,$B90,Grid_GenerationQueue!$AN$5:$AN$550,$C90,Grid_GenerationQueue!$AW$5:$AW$550,$Y$3)</f>
        <v>1546.1</v>
      </c>
      <c r="AE90">
        <f>SUMIFS(Grid_GenerationQueue!AA$5:AA$550,Grid_GenerationQueue!$AJ$5:$AJ$550,$B90,Grid_GenerationQueue!$AK$5:$AK$550,$C90,Grid_GenerationQueue!$AW$5:$AW$550,$Y$3)+SUMIFS(Grid_GenerationQueue!AA$5:AA$550,Grid_GenerationQueue!$AM$5:$AM$550,$B90,Grid_GenerationQueue!$AN$5:$AN$550,$C90,Grid_GenerationQueue!$AW$5:$AW$550,$Y$3)</f>
        <v>1041.78345323741</v>
      </c>
      <c r="AF90">
        <f>SUMIFS(Grid_GenerationQueue!AB$5:AB$550,Grid_GenerationQueue!$AJ$5:$AJ$550,$B90,Grid_GenerationQueue!$AK$5:$AK$550,$C90,Grid_GenerationQueue!$AW$5:$AW$550,$Y$3)+SUMIFS(Grid_GenerationQueue!AB$5:AB$550,Grid_GenerationQueue!$AM$5:$AM$550,$B90,Grid_GenerationQueue!$AN$5:$AN$550,$C90,Grid_GenerationQueue!$AW$5:$AW$550,$Y$3)</f>
        <v>504.31654676258995</v>
      </c>
      <c r="AG90">
        <f>SUMIFS(Grid_GenerationQueue!AC$5:AC$550,Grid_GenerationQueue!$AJ$5:$AJ$550,$B90,Grid_GenerationQueue!$AK$5:$AK$550,$C90,Grid_GenerationQueue!$AW$5:$AW$550,$Y$3)+SUMIFS(Grid_GenerationQueue!AC$5:AC$550,Grid_GenerationQueue!$AM$5:$AM$550,$B90,Grid_GenerationQueue!$AN$5:$AN$550,$C90,Grid_GenerationQueue!$AW$5:$AW$550,$Y$3)</f>
        <v>0</v>
      </c>
      <c r="AH90">
        <f>SUMIFS(Grid_GenerationQueue!AD$5:AD$550,Grid_GenerationQueue!$AJ$5:$AJ$550,$B90,Grid_GenerationQueue!$AK$5:$AK$550,$C90,Grid_GenerationQueue!$AW$5:$AW$550,$Y$3)+SUMIFS(Grid_GenerationQueue!AD$5:AD$550,Grid_GenerationQueue!$AM$5:$AM$550,$B90,Grid_GenerationQueue!$AN$5:$AN$550,$C90,Grid_GenerationQueue!$AW$5:$AW$550,$Y$3)</f>
        <v>0</v>
      </c>
      <c r="AJ90">
        <f>X90+SUMIFS(Grid_GenerationQueue!T$5:T$550,Grid_GenerationQueue!$AJ$5:$AJ$550,$B90,Grid_GenerationQueue!$AK$5:$AK$550,$C90,Grid_GenerationQueue!$AW$5:$AW$550,"&lt;&gt;"&amp;$Y$3,Grid_GenerationQueue!$AU$5:$AU$550,$AK$3)+SUMIFS(Grid_GenerationQueue!T$5:T$550,Grid_GenerationQueue!$AM$5:$AM$550,$B90,Grid_GenerationQueue!$AN$5:$AN$550,$C90,Grid_GenerationQueue!$AW$5:$AW$550,"&lt;&gt;"&amp;$Y$3,Grid_GenerationQueue!$AU$5:$AU$550,$AK$3)</f>
        <v>1027</v>
      </c>
      <c r="AK90">
        <f>Y90+SUMIFS(Grid_GenerationQueue!U$5:U$550,Grid_GenerationQueue!$AJ$5:$AJ$550,$B90,Grid_GenerationQueue!$AK$5:$AK$550,$C90,Grid_GenerationQueue!$AW$5:$AW$550,"&lt;&gt;"&amp;$Y$3,Grid_GenerationQueue!$AU$5:$AU$550,$AK$3)+SUMIFS(Grid_GenerationQueue!U$5:U$550,Grid_GenerationQueue!$AM$5:$AM$550,$B90,Grid_GenerationQueue!$AN$5:$AN$550,$C90,Grid_GenerationQueue!$AW$5:$AW$550,"&lt;&gt;"&amp;$Y$3,Grid_GenerationQueue!$AU$5:$AU$550,$AK$3)</f>
        <v>0</v>
      </c>
      <c r="AL90">
        <f>Z90+SUMIFS(Grid_GenerationQueue!V$5:V$550,Grid_GenerationQueue!$AJ$5:$AJ$550,$B90,Grid_GenerationQueue!$AK$5:$AK$550,$C90,Grid_GenerationQueue!$AW$5:$AW$550,"&lt;&gt;"&amp;$Y$3,Grid_GenerationQueue!$AU$5:$AU$550,$AK$3)+SUMIFS(Grid_GenerationQueue!V$5:V$550,Grid_GenerationQueue!$AM$5:$AM$550,$B90,Grid_GenerationQueue!$AN$5:$AN$550,$C90,Grid_GenerationQueue!$AW$5:$AW$550,"&lt;&gt;"&amp;$Y$3,Grid_GenerationQueue!$AU$5:$AU$550,$AK$3)</f>
        <v>0</v>
      </c>
      <c r="AM90">
        <f>AA90+SUMIFS(Grid_GenerationQueue!W$5:W$550,Grid_GenerationQueue!$AJ$5:$AJ$550,$B90,Grid_GenerationQueue!$AK$5:$AK$550,$C90,Grid_GenerationQueue!$AW$5:$AW$550,"&lt;&gt;"&amp;$Y$3,Grid_GenerationQueue!$AU$5:$AU$550,$AK$3)+SUMIFS(Grid_GenerationQueue!W$5:W$550,Grid_GenerationQueue!$AM$5:$AM$550,$B90,Grid_GenerationQueue!$AN$5:$AN$550,$C90,Grid_GenerationQueue!$AW$5:$AW$550,"&lt;&gt;"&amp;$Y$3,Grid_GenerationQueue!$AU$5:$AU$550,$AK$3)</f>
        <v>0</v>
      </c>
      <c r="AN90">
        <f>AB90+SUMIFS(Grid_GenerationQueue!X$5:X$550,Grid_GenerationQueue!$AJ$5:$AJ$550,$B90,Grid_GenerationQueue!$AK$5:$AK$550,$C90,Grid_GenerationQueue!$AW$5:$AW$550,"&lt;&gt;"&amp;$Y$3,Grid_GenerationQueue!$AU$5:$AU$550,$AK$3)+SUMIFS(Grid_GenerationQueue!X$5:X$550,Grid_GenerationQueue!$AM$5:$AM$550,$B90,Grid_GenerationQueue!$AN$5:$AN$550,$C90,Grid_GenerationQueue!$AW$5:$AW$550,"&lt;&gt;"&amp;$Y$3,Grid_GenerationQueue!$AU$5:$AU$550,$AK$3)</f>
        <v>0</v>
      </c>
      <c r="AO90">
        <f>AC90+SUMIFS(Grid_GenerationQueue!Y$5:Y$550,Grid_GenerationQueue!$AJ$5:$AJ$550,$B90,Grid_GenerationQueue!$AK$5:$AK$550,$C90,Grid_GenerationQueue!$AW$5:$AW$550,"&lt;&gt;"&amp;$Y$3,Grid_GenerationQueue!$AU$5:$AU$550,$AK$3)+SUMIFS(Grid_GenerationQueue!Y$5:Y$550,Grid_GenerationQueue!$AM$5:$AM$550,$B90,Grid_GenerationQueue!$AN$5:$AN$550,$C90,Grid_GenerationQueue!$AW$5:$AW$550,"&lt;&gt;"&amp;$Y$3,Grid_GenerationQueue!$AU$5:$AU$550,$AK$3)</f>
        <v>0</v>
      </c>
      <c r="AP90">
        <f>AD90+SUMIFS(Grid_GenerationQueue!Z$5:Z$550,Grid_GenerationQueue!$AJ$5:$AJ$550,$B90,Grid_GenerationQueue!$AK$5:$AK$550,$C90,Grid_GenerationQueue!$AW$5:$AW$550,"&lt;&gt;"&amp;$Y$3,Grid_GenerationQueue!$AU$5:$AU$550,$AK$3)+SUMIFS(Grid_GenerationQueue!Z$5:Z$550,Grid_GenerationQueue!$AM$5:$AM$550,$B90,Grid_GenerationQueue!$AN$5:$AN$550,$C90,Grid_GenerationQueue!$AW$5:$AW$550,"&lt;&gt;"&amp;$Y$3,Grid_GenerationQueue!$AU$5:$AU$550,$AK$3)</f>
        <v>1671.1</v>
      </c>
      <c r="AQ90">
        <f>AE90+SUMIFS(Grid_GenerationQueue!AA$5:AA$550,Grid_GenerationQueue!$AJ$5:$AJ$550,$B90,Grid_GenerationQueue!$AK$5:$AK$550,$C90,Grid_GenerationQueue!$AW$5:$AW$550,"&lt;&gt;"&amp;$Y$3,Grid_GenerationQueue!$AU$5:$AU$550,$AK$3)+SUMIFS(Grid_GenerationQueue!AA$5:AA$550,Grid_GenerationQueue!$AM$5:$AM$550,$B90,Grid_GenerationQueue!$AN$5:$AN$550,$C90,Grid_GenerationQueue!$AW$5:$AW$550,"&lt;&gt;"&amp;$Y$3,Grid_GenerationQueue!$AU$5:$AU$550,$AK$3)</f>
        <v>1166.78345323741</v>
      </c>
      <c r="AR90">
        <f>AF90+SUMIFS(Grid_GenerationQueue!AB$5:AB$550,Grid_GenerationQueue!$AJ$5:$AJ$550,$B90,Grid_GenerationQueue!$AK$5:$AK$550,$C90,Grid_GenerationQueue!$AW$5:$AW$550,"&lt;&gt;"&amp;$Y$3,Grid_GenerationQueue!$AU$5:$AU$550,$AK$3)+SUMIFS(Grid_GenerationQueue!AB$5:AB$550,Grid_GenerationQueue!$AM$5:$AM$550,$B90,Grid_GenerationQueue!$AN$5:$AN$550,$C90,Grid_GenerationQueue!$AW$5:$AW$550,"&lt;&gt;"&amp;$Y$3,Grid_GenerationQueue!$AU$5:$AU$550,$AK$3)</f>
        <v>504.31654676258995</v>
      </c>
      <c r="AS90">
        <f>AG90+SUMIFS(Grid_GenerationQueue!AC$5:AC$550,Grid_GenerationQueue!$AJ$5:$AJ$550,$B90,Grid_GenerationQueue!$AK$5:$AK$550,$C90,Grid_GenerationQueue!$AW$5:$AW$550,"&lt;&gt;"&amp;$Y$3,Grid_GenerationQueue!$AU$5:$AU$550,$AK$3)+SUMIFS(Grid_GenerationQueue!AC$5:AC$550,Grid_GenerationQueue!$AM$5:$AM$550,$B90,Grid_GenerationQueue!$AN$5:$AN$550,$C90,Grid_GenerationQueue!$AW$5:$AW$550,"&lt;&gt;"&amp;$Y$3,Grid_GenerationQueue!$AU$5:$AU$550,$AK$3)</f>
        <v>0</v>
      </c>
      <c r="AT90">
        <f>AH90+SUMIFS(Grid_GenerationQueue!AD$5:AD$550,Grid_GenerationQueue!$AJ$5:$AJ$550,$B90,Grid_GenerationQueue!$AK$5:$AK$550,$C90,Grid_GenerationQueue!$AW$5:$AW$550,"&lt;&gt;"&amp;$Y$3,Grid_GenerationQueue!$AU$5:$AU$550,$AK$3)+SUMIFS(Grid_GenerationQueue!AD$5:AD$550,Grid_GenerationQueue!$AM$5:$AM$550,$B90,Grid_GenerationQueue!$AN$5:$AN$550,$C90,Grid_GenerationQueue!$AW$5:$AW$550,"&lt;&gt;"&amp;$Y$3,Grid_GenerationQueue!$AU$5:$AU$550,$AK$3)</f>
        <v>0</v>
      </c>
      <c r="AV90">
        <v>0</v>
      </c>
      <c r="AW90">
        <v>0</v>
      </c>
      <c r="AX90">
        <v>0</v>
      </c>
      <c r="AY90">
        <v>0</v>
      </c>
      <c r="AZ90">
        <v>0</v>
      </c>
      <c r="BB90">
        <f t="shared" si="66"/>
        <v>2867.1299989999998</v>
      </c>
      <c r="BC90">
        <f t="shared" si="67"/>
        <v>0</v>
      </c>
      <c r="BD90">
        <f t="shared" si="68"/>
        <v>0</v>
      </c>
      <c r="BE90">
        <f t="shared" si="69"/>
        <v>0</v>
      </c>
      <c r="BF90">
        <f t="shared" si="70"/>
        <v>0</v>
      </c>
      <c r="BG90">
        <f t="shared" si="71"/>
        <v>0</v>
      </c>
      <c r="BH90">
        <f t="shared" si="72"/>
        <v>3921.01</v>
      </c>
      <c r="BI90">
        <f t="shared" si="73"/>
        <v>2226.78345323741</v>
      </c>
      <c r="BJ90">
        <f t="shared" si="74"/>
        <v>1694.22654676259</v>
      </c>
      <c r="BK90">
        <f t="shared" si="75"/>
        <v>0</v>
      </c>
      <c r="BL90">
        <f t="shared" si="76"/>
        <v>0</v>
      </c>
      <c r="BN90">
        <f t="shared" si="44"/>
        <v>997</v>
      </c>
      <c r="BO90">
        <f t="shared" si="45"/>
        <v>0</v>
      </c>
      <c r="BP90">
        <f t="shared" si="46"/>
        <v>0</v>
      </c>
      <c r="BQ90">
        <f t="shared" si="47"/>
        <v>0</v>
      </c>
      <c r="BR90">
        <f t="shared" si="48"/>
        <v>0</v>
      </c>
      <c r="BS90">
        <f t="shared" si="49"/>
        <v>0</v>
      </c>
      <c r="BT90">
        <f t="shared" si="50"/>
        <v>1546.1</v>
      </c>
      <c r="BU90">
        <f t="shared" si="51"/>
        <v>1041.78345323741</v>
      </c>
      <c r="BV90">
        <f t="shared" si="52"/>
        <v>504.31654676258995</v>
      </c>
      <c r="BW90">
        <f t="shared" si="53"/>
        <v>0</v>
      </c>
      <c r="BX90">
        <f t="shared" si="54"/>
        <v>0</v>
      </c>
      <c r="BZ90">
        <f t="shared" si="55"/>
        <v>1027</v>
      </c>
      <c r="CA90">
        <f t="shared" si="56"/>
        <v>0</v>
      </c>
      <c r="CB90">
        <f t="shared" si="57"/>
        <v>0</v>
      </c>
      <c r="CC90">
        <f t="shared" si="58"/>
        <v>0</v>
      </c>
      <c r="CD90">
        <f t="shared" si="59"/>
        <v>0</v>
      </c>
      <c r="CE90">
        <f t="shared" si="60"/>
        <v>0</v>
      </c>
      <c r="CF90">
        <f t="shared" si="61"/>
        <v>1671.1</v>
      </c>
      <c r="CG90">
        <f t="shared" si="62"/>
        <v>1166.78345323741</v>
      </c>
      <c r="CH90">
        <f t="shared" si="63"/>
        <v>504.31654676258995</v>
      </c>
      <c r="CI90">
        <f t="shared" si="64"/>
        <v>0</v>
      </c>
      <c r="CJ90">
        <f t="shared" si="65"/>
        <v>0</v>
      </c>
    </row>
    <row r="91" spans="1:88" x14ac:dyDescent="0.35">
      <c r="A91" t="str">
        <f>Substation_Info!A91</f>
        <v xml:space="preserve">PG&amp;E North of Greater Bay Study Area </v>
      </c>
      <c r="B91" t="str">
        <f>Substation_Info!B91</f>
        <v>Geysers</v>
      </c>
      <c r="C91">
        <f>Substation_Info!C91</f>
        <v>230</v>
      </c>
      <c r="D91" t="str" cm="1">
        <f t="array" ref="D91">INDEX(Substation_Info!$AT$5:$BB$322,MATCH(1,($B91=Substation_Info!$B$5:$B$322)*($C91=Substation_Info!$C$5:$C$322),0),MATCH(D$4,Substation_Info!$AT$4:$BB$4,0))</f>
        <v>Northern_California_Li_Battery</v>
      </c>
      <c r="E91" t="str" cm="1">
        <f t="array" ref="E91">INDEX(Substation_Info!$AT$5:$BB$322,MATCH(1,($B91=Substation_Info!$B$5:$B$322)*($C91=Substation_Info!$C$5:$C$322),0),MATCH(E$4,Substation_Info!$AT$4:$BB$4,0))</f>
        <v>Northern_California_Solar</v>
      </c>
      <c r="F91" t="str" cm="1">
        <f t="array" ref="F91">INDEX(Substation_Info!$AT$5:$BB$322,MATCH(1,($B91=Substation_Info!$B$5:$B$322)*($C91=Substation_Info!$C$5:$C$322),0),MATCH(F$4,Substation_Info!$AT$4:$BB$4,0))</f>
        <v>Solano_Geothermal</v>
      </c>
      <c r="G91" t="str" cm="1">
        <f t="array" ref="G91">INDEX(Substation_Info!$AT$5:$BB$322,MATCH(1,($B91=Substation_Info!$B$5:$B$322)*($C91=Substation_Info!$C$5:$C$322),0),MATCH(G$4,Substation_Info!$AT$4:$BB$4,0))</f>
        <v>Solano_Wind</v>
      </c>
      <c r="H91" cm="1">
        <f t="array" ref="H91">INDEX(Substation_Info!$AT$5:$BB$322,MATCH(1,($B91=Substation_Info!$B$5:$B$322)*($C91=Substation_Info!$C$5:$C$322),0),MATCH(H$4,Substation_Info!$AT$4:$BB$4,0))</f>
        <v>0</v>
      </c>
      <c r="I91" cm="1">
        <f t="array" ref="I91">INDEX(Substation_Info!$AT$5:$BB$322,MATCH(1,($B91=Substation_Info!$B$5:$B$322)*($C91=Substation_Info!$C$5:$C$322),0),MATCH(I$4,Substation_Info!$AT$4:$BB$4,0))</f>
        <v>0</v>
      </c>
      <c r="J91" cm="1">
        <f t="array" ref="J91">INDEX(Substation_Info!$AT$5:$BB$322,MATCH(1,($B91=Substation_Info!$B$5:$B$322)*($C91=Substation_Info!$C$5:$C$322),0),MATCH(J$4,Substation_Info!$AT$4:$BB$4,0))</f>
        <v>0</v>
      </c>
      <c r="L91">
        <f>SUMIFS(Grid_GenerationQueue!T$5:T$550,Grid_GenerationQueue!$AJ$5:$AJ$550,$B91,Grid_GenerationQueue!$AK$5:$AK$550,$C91)+SUMIFS(Grid_GenerationQueue!T$5:T$550,Grid_GenerationQueue!$AM$5:$AM$550,$B91,Grid_GenerationQueue!$AN$5:$AN$550,$C91)</f>
        <v>13</v>
      </c>
      <c r="M91">
        <f>SUMIFS(Grid_GenerationQueue!U$5:U$550,Grid_GenerationQueue!$AJ$5:$AJ$550,$B91,Grid_GenerationQueue!$AK$5:$AK$550,$C91)+SUMIFS(Grid_GenerationQueue!U$5:U$550,Grid_GenerationQueue!$AM$5:$AM$550,$B91,Grid_GenerationQueue!$AN$5:$AN$550,$C91)</f>
        <v>0</v>
      </c>
      <c r="N91">
        <f>SUMIFS(Grid_GenerationQueue!V$5:V$550,Grid_GenerationQueue!$AJ$5:$AJ$550,$B91,Grid_GenerationQueue!$AK$5:$AK$550,$C91)+SUMIFS(Grid_GenerationQueue!V$5:V$550,Grid_GenerationQueue!$AM$5:$AM$550,$B91,Grid_GenerationQueue!$AN$5:$AN$550,$C91)</f>
        <v>0</v>
      </c>
      <c r="O91">
        <f>SUMIFS(Grid_GenerationQueue!W$5:W$550,Grid_GenerationQueue!$AJ$5:$AJ$550,$B91,Grid_GenerationQueue!$AK$5:$AK$550,$C91)+SUMIFS(Grid_GenerationQueue!W$5:W$550,Grid_GenerationQueue!$AM$5:$AM$550,$B91,Grid_GenerationQueue!$AN$5:$AN$550,$C91)</f>
        <v>0</v>
      </c>
      <c r="P91">
        <f>SUMIFS(Grid_GenerationQueue!X$5:X$550,Grid_GenerationQueue!$AJ$5:$AJ$550,$B91,Grid_GenerationQueue!$AK$5:$AK$550,$C91)+SUMIFS(Grid_GenerationQueue!X$5:X$550,Grid_GenerationQueue!$AM$5:$AM$550,$B91,Grid_GenerationQueue!$AN$5:$AN$550,$C91)</f>
        <v>0</v>
      </c>
      <c r="Q91">
        <f>SUMIFS(Grid_GenerationQueue!Y$5:Y$550,Grid_GenerationQueue!$AJ$5:$AJ$550,$B91,Grid_GenerationQueue!$AK$5:$AK$550,$C91)+SUMIFS(Grid_GenerationQueue!Y$5:Y$550,Grid_GenerationQueue!$AM$5:$AM$550,$B91,Grid_GenerationQueue!$AN$5:$AN$550,$C91)</f>
        <v>0</v>
      </c>
      <c r="R91">
        <f>SUMIFS(Grid_GenerationQueue!Z$5:Z$550,Grid_GenerationQueue!$AJ$5:$AJ$550,$B91,Grid_GenerationQueue!$AK$5:$AK$550,$C91)+SUMIFS(Grid_GenerationQueue!Z$5:Z$550,Grid_GenerationQueue!$AM$5:$AM$550,$B91,Grid_GenerationQueue!$AN$5:$AN$550,$C91)</f>
        <v>0</v>
      </c>
      <c r="S91">
        <f>SUMIFS(Grid_GenerationQueue!AA$5:AA$550,Grid_GenerationQueue!$AJ$5:$AJ$550,$B91,Grid_GenerationQueue!$AK$5:$AK$550,$C91)+SUMIFS(Grid_GenerationQueue!AA$5:AA$550,Grid_GenerationQueue!$AM$5:$AM$550,$B91,Grid_GenerationQueue!$AN$5:$AN$550,$C91)</f>
        <v>0</v>
      </c>
      <c r="T91">
        <f>SUMIFS(Grid_GenerationQueue!AB$5:AB$550,Grid_GenerationQueue!$AJ$5:$AJ$550,$B91,Grid_GenerationQueue!$AK$5:$AK$550,$C91)+SUMIFS(Grid_GenerationQueue!AB$5:AB$550,Grid_GenerationQueue!$AM$5:$AM$550,$B91,Grid_GenerationQueue!$AN$5:$AN$550,$C91)</f>
        <v>0</v>
      </c>
      <c r="U91">
        <f>SUMIFS(Grid_GenerationQueue!AC$5:AC$550,Grid_GenerationQueue!$AJ$5:$AJ$550,$B91,Grid_GenerationQueue!$AK$5:$AK$550,$C91)+SUMIFS(Grid_GenerationQueue!AC$5:AC$550,Grid_GenerationQueue!$AM$5:$AM$550,$B91,Grid_GenerationQueue!$AN$5:$AN$550,$C91)</f>
        <v>53</v>
      </c>
      <c r="V91">
        <f>SUMIFS(Grid_GenerationQueue!AD$5:AD$550,Grid_GenerationQueue!$AJ$5:$AJ$550,$B91,Grid_GenerationQueue!$AK$5:$AK$550,$C91)+SUMIFS(Grid_GenerationQueue!AD$5:AD$550,Grid_GenerationQueue!$AM$5:$AM$550,$B91,Grid_GenerationQueue!$AN$5:$AN$550,$C91)</f>
        <v>0</v>
      </c>
      <c r="X91">
        <f>SUMIFS(Grid_GenerationQueue!T$5:T$550,Grid_GenerationQueue!$AJ$5:$AJ$550,$B91,Grid_GenerationQueue!$AK$5:$AK$550,$C91,Grid_GenerationQueue!$AW$5:$AW$550,$Y$3)+SUMIFS(Grid_GenerationQueue!T$5:T$550,Grid_GenerationQueue!$AM$5:$AM$550,$B91,Grid_GenerationQueue!$AN$5:$AN$550,$C91,Grid_GenerationQueue!$AW$5:$AW$550,$Y$3)</f>
        <v>13</v>
      </c>
      <c r="Y91">
        <f>SUMIFS(Grid_GenerationQueue!U$5:U$550,Grid_GenerationQueue!$AJ$5:$AJ$550,$B91,Grid_GenerationQueue!$AK$5:$AK$550,$C91,Grid_GenerationQueue!$AW$5:$AW$550,$Y$3)+SUMIFS(Grid_GenerationQueue!U$5:U$550,Grid_GenerationQueue!$AM$5:$AM$550,$B91,Grid_GenerationQueue!$AN$5:$AN$550,$C91,Grid_GenerationQueue!$AW$5:$AW$550,$Y$3)</f>
        <v>0</v>
      </c>
      <c r="Z91">
        <f>SUMIFS(Grid_GenerationQueue!V$5:V$550,Grid_GenerationQueue!$AJ$5:$AJ$550,$B91,Grid_GenerationQueue!$AK$5:$AK$550,$C91,Grid_GenerationQueue!$AW$5:$AW$550,$Y$3)+SUMIFS(Grid_GenerationQueue!V$5:V$550,Grid_GenerationQueue!$AM$5:$AM$550,$B91,Grid_GenerationQueue!$AN$5:$AN$550,$C91,Grid_GenerationQueue!$AW$5:$AW$550,$Y$3)</f>
        <v>0</v>
      </c>
      <c r="AA91">
        <f>SUMIFS(Grid_GenerationQueue!W$5:W$550,Grid_GenerationQueue!$AJ$5:$AJ$550,$B91,Grid_GenerationQueue!$AK$5:$AK$550,$C91,Grid_GenerationQueue!$AW$5:$AW$550,$Y$3)+SUMIFS(Grid_GenerationQueue!W$5:W$550,Grid_GenerationQueue!$AM$5:$AM$550,$B91,Grid_GenerationQueue!$AN$5:$AN$550,$C91,Grid_GenerationQueue!$AW$5:$AW$550,$Y$3)</f>
        <v>0</v>
      </c>
      <c r="AB91">
        <f>SUMIFS(Grid_GenerationQueue!X$5:X$550,Grid_GenerationQueue!$AJ$5:$AJ$550,$B91,Grid_GenerationQueue!$AK$5:$AK$550,$C91,Grid_GenerationQueue!$AW$5:$AW$550,$Y$3)+SUMIFS(Grid_GenerationQueue!X$5:X$550,Grid_GenerationQueue!$AM$5:$AM$550,$B91,Grid_GenerationQueue!$AN$5:$AN$550,$C91,Grid_GenerationQueue!$AW$5:$AW$550,$Y$3)</f>
        <v>0</v>
      </c>
      <c r="AC91">
        <f>SUMIFS(Grid_GenerationQueue!Y$5:Y$550,Grid_GenerationQueue!$AJ$5:$AJ$550,$B91,Grid_GenerationQueue!$AK$5:$AK$550,$C91,Grid_GenerationQueue!$AW$5:$AW$550,$Y$3)+SUMIFS(Grid_GenerationQueue!Y$5:Y$550,Grid_GenerationQueue!$AM$5:$AM$550,$B91,Grid_GenerationQueue!$AN$5:$AN$550,$C91,Grid_GenerationQueue!$AW$5:$AW$550,$Y$3)</f>
        <v>0</v>
      </c>
      <c r="AD91">
        <f>SUMIFS(Grid_GenerationQueue!Z$5:Z$550,Grid_GenerationQueue!$AJ$5:$AJ$550,$B91,Grid_GenerationQueue!$AK$5:$AK$550,$C91,Grid_GenerationQueue!$AW$5:$AW$550,$Y$3)+SUMIFS(Grid_GenerationQueue!Z$5:Z$550,Grid_GenerationQueue!$AM$5:$AM$550,$B91,Grid_GenerationQueue!$AN$5:$AN$550,$C91,Grid_GenerationQueue!$AW$5:$AW$550,$Y$3)</f>
        <v>0</v>
      </c>
      <c r="AE91">
        <f>SUMIFS(Grid_GenerationQueue!AA$5:AA$550,Grid_GenerationQueue!$AJ$5:$AJ$550,$B91,Grid_GenerationQueue!$AK$5:$AK$550,$C91,Grid_GenerationQueue!$AW$5:$AW$550,$Y$3)+SUMIFS(Grid_GenerationQueue!AA$5:AA$550,Grid_GenerationQueue!$AM$5:$AM$550,$B91,Grid_GenerationQueue!$AN$5:$AN$550,$C91,Grid_GenerationQueue!$AW$5:$AW$550,$Y$3)</f>
        <v>0</v>
      </c>
      <c r="AF91">
        <f>SUMIFS(Grid_GenerationQueue!AB$5:AB$550,Grid_GenerationQueue!$AJ$5:$AJ$550,$B91,Grid_GenerationQueue!$AK$5:$AK$550,$C91,Grid_GenerationQueue!$AW$5:$AW$550,$Y$3)+SUMIFS(Grid_GenerationQueue!AB$5:AB$550,Grid_GenerationQueue!$AM$5:$AM$550,$B91,Grid_GenerationQueue!$AN$5:$AN$550,$C91,Grid_GenerationQueue!$AW$5:$AW$550,$Y$3)</f>
        <v>0</v>
      </c>
      <c r="AG91">
        <f>SUMIFS(Grid_GenerationQueue!AC$5:AC$550,Grid_GenerationQueue!$AJ$5:$AJ$550,$B91,Grid_GenerationQueue!$AK$5:$AK$550,$C91,Grid_GenerationQueue!$AW$5:$AW$550,$Y$3)+SUMIFS(Grid_GenerationQueue!AC$5:AC$550,Grid_GenerationQueue!$AM$5:$AM$550,$B91,Grid_GenerationQueue!$AN$5:$AN$550,$C91,Grid_GenerationQueue!$AW$5:$AW$550,$Y$3)</f>
        <v>0</v>
      </c>
      <c r="AH91">
        <f>SUMIFS(Grid_GenerationQueue!AD$5:AD$550,Grid_GenerationQueue!$AJ$5:$AJ$550,$B91,Grid_GenerationQueue!$AK$5:$AK$550,$C91,Grid_GenerationQueue!$AW$5:$AW$550,$Y$3)+SUMIFS(Grid_GenerationQueue!AD$5:AD$550,Grid_GenerationQueue!$AM$5:$AM$550,$B91,Grid_GenerationQueue!$AN$5:$AN$550,$C91,Grid_GenerationQueue!$AW$5:$AW$550,$Y$3)</f>
        <v>0</v>
      </c>
      <c r="AJ91">
        <f>X91+SUMIFS(Grid_GenerationQueue!T$5:T$550,Grid_GenerationQueue!$AJ$5:$AJ$550,$B91,Grid_GenerationQueue!$AK$5:$AK$550,$C91,Grid_GenerationQueue!$AW$5:$AW$550,"&lt;&gt;"&amp;$Y$3,Grid_GenerationQueue!$AU$5:$AU$550,$AK$3)+SUMIFS(Grid_GenerationQueue!T$5:T$550,Grid_GenerationQueue!$AM$5:$AM$550,$B91,Grid_GenerationQueue!$AN$5:$AN$550,$C91,Grid_GenerationQueue!$AW$5:$AW$550,"&lt;&gt;"&amp;$Y$3,Grid_GenerationQueue!$AU$5:$AU$550,$AK$3)</f>
        <v>13</v>
      </c>
      <c r="AK91">
        <f>Y91+SUMIFS(Grid_GenerationQueue!U$5:U$550,Grid_GenerationQueue!$AJ$5:$AJ$550,$B91,Grid_GenerationQueue!$AK$5:$AK$550,$C91,Grid_GenerationQueue!$AW$5:$AW$550,"&lt;&gt;"&amp;$Y$3,Grid_GenerationQueue!$AU$5:$AU$550,$AK$3)+SUMIFS(Grid_GenerationQueue!U$5:U$550,Grid_GenerationQueue!$AM$5:$AM$550,$B91,Grid_GenerationQueue!$AN$5:$AN$550,$C91,Grid_GenerationQueue!$AW$5:$AW$550,"&lt;&gt;"&amp;$Y$3,Grid_GenerationQueue!$AU$5:$AU$550,$AK$3)</f>
        <v>0</v>
      </c>
      <c r="AL91">
        <f>Z91+SUMIFS(Grid_GenerationQueue!V$5:V$550,Grid_GenerationQueue!$AJ$5:$AJ$550,$B91,Grid_GenerationQueue!$AK$5:$AK$550,$C91,Grid_GenerationQueue!$AW$5:$AW$550,"&lt;&gt;"&amp;$Y$3,Grid_GenerationQueue!$AU$5:$AU$550,$AK$3)+SUMIFS(Grid_GenerationQueue!V$5:V$550,Grid_GenerationQueue!$AM$5:$AM$550,$B91,Grid_GenerationQueue!$AN$5:$AN$550,$C91,Grid_GenerationQueue!$AW$5:$AW$550,"&lt;&gt;"&amp;$Y$3,Grid_GenerationQueue!$AU$5:$AU$550,$AK$3)</f>
        <v>0</v>
      </c>
      <c r="AM91">
        <f>AA91+SUMIFS(Grid_GenerationQueue!W$5:W$550,Grid_GenerationQueue!$AJ$5:$AJ$550,$B91,Grid_GenerationQueue!$AK$5:$AK$550,$C91,Grid_GenerationQueue!$AW$5:$AW$550,"&lt;&gt;"&amp;$Y$3,Grid_GenerationQueue!$AU$5:$AU$550,$AK$3)+SUMIFS(Grid_GenerationQueue!W$5:W$550,Grid_GenerationQueue!$AM$5:$AM$550,$B91,Grid_GenerationQueue!$AN$5:$AN$550,$C91,Grid_GenerationQueue!$AW$5:$AW$550,"&lt;&gt;"&amp;$Y$3,Grid_GenerationQueue!$AU$5:$AU$550,$AK$3)</f>
        <v>0</v>
      </c>
      <c r="AN91">
        <f>AB91+SUMIFS(Grid_GenerationQueue!X$5:X$550,Grid_GenerationQueue!$AJ$5:$AJ$550,$B91,Grid_GenerationQueue!$AK$5:$AK$550,$C91,Grid_GenerationQueue!$AW$5:$AW$550,"&lt;&gt;"&amp;$Y$3,Grid_GenerationQueue!$AU$5:$AU$550,$AK$3)+SUMIFS(Grid_GenerationQueue!X$5:X$550,Grid_GenerationQueue!$AM$5:$AM$550,$B91,Grid_GenerationQueue!$AN$5:$AN$550,$C91,Grid_GenerationQueue!$AW$5:$AW$550,"&lt;&gt;"&amp;$Y$3,Grid_GenerationQueue!$AU$5:$AU$550,$AK$3)</f>
        <v>0</v>
      </c>
      <c r="AO91">
        <f>AC91+SUMIFS(Grid_GenerationQueue!Y$5:Y$550,Grid_GenerationQueue!$AJ$5:$AJ$550,$B91,Grid_GenerationQueue!$AK$5:$AK$550,$C91,Grid_GenerationQueue!$AW$5:$AW$550,"&lt;&gt;"&amp;$Y$3,Grid_GenerationQueue!$AU$5:$AU$550,$AK$3)+SUMIFS(Grid_GenerationQueue!Y$5:Y$550,Grid_GenerationQueue!$AM$5:$AM$550,$B91,Grid_GenerationQueue!$AN$5:$AN$550,$C91,Grid_GenerationQueue!$AW$5:$AW$550,"&lt;&gt;"&amp;$Y$3,Grid_GenerationQueue!$AU$5:$AU$550,$AK$3)</f>
        <v>0</v>
      </c>
      <c r="AP91">
        <f>AD91+SUMIFS(Grid_GenerationQueue!Z$5:Z$550,Grid_GenerationQueue!$AJ$5:$AJ$550,$B91,Grid_GenerationQueue!$AK$5:$AK$550,$C91,Grid_GenerationQueue!$AW$5:$AW$550,"&lt;&gt;"&amp;$Y$3,Grid_GenerationQueue!$AU$5:$AU$550,$AK$3)+SUMIFS(Grid_GenerationQueue!Z$5:Z$550,Grid_GenerationQueue!$AM$5:$AM$550,$B91,Grid_GenerationQueue!$AN$5:$AN$550,$C91,Grid_GenerationQueue!$AW$5:$AW$550,"&lt;&gt;"&amp;$Y$3,Grid_GenerationQueue!$AU$5:$AU$550,$AK$3)</f>
        <v>0</v>
      </c>
      <c r="AQ91">
        <f>AE91+SUMIFS(Grid_GenerationQueue!AA$5:AA$550,Grid_GenerationQueue!$AJ$5:$AJ$550,$B91,Grid_GenerationQueue!$AK$5:$AK$550,$C91,Grid_GenerationQueue!$AW$5:$AW$550,"&lt;&gt;"&amp;$Y$3,Grid_GenerationQueue!$AU$5:$AU$550,$AK$3)+SUMIFS(Grid_GenerationQueue!AA$5:AA$550,Grid_GenerationQueue!$AM$5:$AM$550,$B91,Grid_GenerationQueue!$AN$5:$AN$550,$C91,Grid_GenerationQueue!$AW$5:$AW$550,"&lt;&gt;"&amp;$Y$3,Grid_GenerationQueue!$AU$5:$AU$550,$AK$3)</f>
        <v>0</v>
      </c>
      <c r="AR91">
        <f>AF91+SUMIFS(Grid_GenerationQueue!AB$5:AB$550,Grid_GenerationQueue!$AJ$5:$AJ$550,$B91,Grid_GenerationQueue!$AK$5:$AK$550,$C91,Grid_GenerationQueue!$AW$5:$AW$550,"&lt;&gt;"&amp;$Y$3,Grid_GenerationQueue!$AU$5:$AU$550,$AK$3)+SUMIFS(Grid_GenerationQueue!AB$5:AB$550,Grid_GenerationQueue!$AM$5:$AM$550,$B91,Grid_GenerationQueue!$AN$5:$AN$550,$C91,Grid_GenerationQueue!$AW$5:$AW$550,"&lt;&gt;"&amp;$Y$3,Grid_GenerationQueue!$AU$5:$AU$550,$AK$3)</f>
        <v>0</v>
      </c>
      <c r="AS91">
        <f>AG91+SUMIFS(Grid_GenerationQueue!AC$5:AC$550,Grid_GenerationQueue!$AJ$5:$AJ$550,$B91,Grid_GenerationQueue!$AK$5:$AK$550,$C91,Grid_GenerationQueue!$AW$5:$AW$550,"&lt;&gt;"&amp;$Y$3,Grid_GenerationQueue!$AU$5:$AU$550,$AK$3)+SUMIFS(Grid_GenerationQueue!AC$5:AC$550,Grid_GenerationQueue!$AM$5:$AM$550,$B91,Grid_GenerationQueue!$AN$5:$AN$550,$C91,Grid_GenerationQueue!$AW$5:$AW$550,"&lt;&gt;"&amp;$Y$3,Grid_GenerationQueue!$AU$5:$AU$550,$AK$3)</f>
        <v>0</v>
      </c>
      <c r="AT91">
        <f>AH91+SUMIFS(Grid_GenerationQueue!AD$5:AD$550,Grid_GenerationQueue!$AJ$5:$AJ$550,$B91,Grid_GenerationQueue!$AK$5:$AK$550,$C91,Grid_GenerationQueue!$AW$5:$AW$550,"&lt;&gt;"&amp;$Y$3,Grid_GenerationQueue!$AU$5:$AU$550,$AK$3)+SUMIFS(Grid_GenerationQueue!AD$5:AD$550,Grid_GenerationQueue!$AM$5:$AM$550,$B91,Grid_GenerationQueue!$AN$5:$AN$550,$C91,Grid_GenerationQueue!$AW$5:$AW$550,"&lt;&gt;"&amp;$Y$3,Grid_GenerationQueue!$AU$5:$AU$550,$AK$3)</f>
        <v>0</v>
      </c>
      <c r="AV91">
        <v>0</v>
      </c>
      <c r="AW91">
        <v>0</v>
      </c>
      <c r="AX91">
        <v>0</v>
      </c>
      <c r="AY91">
        <v>0</v>
      </c>
      <c r="AZ91">
        <v>0</v>
      </c>
      <c r="BB91">
        <f t="shared" si="66"/>
        <v>13</v>
      </c>
      <c r="BC91">
        <f t="shared" si="67"/>
        <v>0</v>
      </c>
      <c r="BD91">
        <f t="shared" si="68"/>
        <v>0</v>
      </c>
      <c r="BE91">
        <f t="shared" si="69"/>
        <v>0</v>
      </c>
      <c r="BF91">
        <f t="shared" si="70"/>
        <v>0</v>
      </c>
      <c r="BG91">
        <f t="shared" si="71"/>
        <v>0</v>
      </c>
      <c r="BH91">
        <f t="shared" si="72"/>
        <v>0</v>
      </c>
      <c r="BI91">
        <f t="shared" si="73"/>
        <v>0</v>
      </c>
      <c r="BJ91">
        <f t="shared" si="74"/>
        <v>0</v>
      </c>
      <c r="BK91">
        <f t="shared" si="75"/>
        <v>53</v>
      </c>
      <c r="BL91">
        <f t="shared" si="76"/>
        <v>0</v>
      </c>
      <c r="BN91">
        <f t="shared" si="44"/>
        <v>13</v>
      </c>
      <c r="BO91">
        <f t="shared" si="45"/>
        <v>0</v>
      </c>
      <c r="BP91">
        <f t="shared" si="46"/>
        <v>0</v>
      </c>
      <c r="BQ91">
        <f t="shared" si="47"/>
        <v>0</v>
      </c>
      <c r="BR91">
        <f t="shared" si="48"/>
        <v>0</v>
      </c>
      <c r="BS91">
        <f t="shared" si="49"/>
        <v>0</v>
      </c>
      <c r="BT91">
        <f t="shared" si="50"/>
        <v>0</v>
      </c>
      <c r="BU91">
        <f t="shared" si="51"/>
        <v>0</v>
      </c>
      <c r="BV91">
        <f t="shared" si="52"/>
        <v>0</v>
      </c>
      <c r="BW91">
        <f t="shared" si="53"/>
        <v>0</v>
      </c>
      <c r="BX91">
        <f t="shared" si="54"/>
        <v>0</v>
      </c>
      <c r="BZ91">
        <f t="shared" si="55"/>
        <v>13</v>
      </c>
      <c r="CA91">
        <f t="shared" si="56"/>
        <v>0</v>
      </c>
      <c r="CB91">
        <f t="shared" si="57"/>
        <v>0</v>
      </c>
      <c r="CC91">
        <f t="shared" si="58"/>
        <v>0</v>
      </c>
      <c r="CD91">
        <f t="shared" si="59"/>
        <v>0</v>
      </c>
      <c r="CE91">
        <f t="shared" si="60"/>
        <v>0</v>
      </c>
      <c r="CF91">
        <f t="shared" si="61"/>
        <v>0</v>
      </c>
      <c r="CG91">
        <f t="shared" si="62"/>
        <v>0</v>
      </c>
      <c r="CH91">
        <f t="shared" si="63"/>
        <v>0</v>
      </c>
      <c r="CI91">
        <f t="shared" si="64"/>
        <v>0</v>
      </c>
      <c r="CJ91">
        <f t="shared" si="65"/>
        <v>0</v>
      </c>
    </row>
    <row r="92" spans="1:88" x14ac:dyDescent="0.35">
      <c r="A92" t="str">
        <f>Substation_Info!A92</f>
        <v xml:space="preserve">PG&amp;E North of Greater Bay Study Area </v>
      </c>
      <c r="B92" t="str">
        <f>Substation_Info!B92</f>
        <v>Glenn</v>
      </c>
      <c r="C92">
        <f>Substation_Info!C92</f>
        <v>230</v>
      </c>
      <c r="D92" t="str" cm="1">
        <f t="array" ref="D92">INDEX(Substation_Info!$AT$5:$BB$322,MATCH(1,($B92=Substation_Info!$B$5:$B$322)*($C92=Substation_Info!$C$5:$C$322),0),MATCH(D$4,Substation_Info!$AT$4:$BB$4,0))</f>
        <v>Northern_California_Li_Battery</v>
      </c>
      <c r="E92" t="str" cm="1">
        <f t="array" ref="E92">INDEX(Substation_Info!$AT$5:$BB$322,MATCH(1,($B92=Substation_Info!$B$5:$B$322)*($C92=Substation_Info!$C$5:$C$322),0),MATCH(E$4,Substation_Info!$AT$4:$BB$4,0))</f>
        <v>Northern_California_Solar</v>
      </c>
      <c r="F92" cm="1">
        <f t="array" ref="F92">INDEX(Substation_Info!$AT$5:$BB$322,MATCH(1,($B92=Substation_Info!$B$5:$B$322)*($C92=Substation_Info!$C$5:$C$322),0),MATCH(F$4,Substation_Info!$AT$4:$BB$4,0))</f>
        <v>0</v>
      </c>
      <c r="G92" t="str" cm="1">
        <f t="array" ref="G92">INDEX(Substation_Info!$AT$5:$BB$322,MATCH(1,($B92=Substation_Info!$B$5:$B$322)*($C92=Substation_Info!$C$5:$C$322),0),MATCH(G$4,Substation_Info!$AT$4:$BB$4,0))</f>
        <v>Northern_California_Wind</v>
      </c>
      <c r="H92" cm="1">
        <f t="array" ref="H92">INDEX(Substation_Info!$AT$5:$BB$322,MATCH(1,($B92=Substation_Info!$B$5:$B$322)*($C92=Substation_Info!$C$5:$C$322),0),MATCH(H$4,Substation_Info!$AT$4:$BB$4,0))</f>
        <v>0</v>
      </c>
      <c r="I92" cm="1">
        <f t="array" ref="I92">INDEX(Substation_Info!$AT$5:$BB$322,MATCH(1,($B92=Substation_Info!$B$5:$B$322)*($C92=Substation_Info!$C$5:$C$322),0),MATCH(I$4,Substation_Info!$AT$4:$BB$4,0))</f>
        <v>0</v>
      </c>
      <c r="J92" cm="1">
        <f t="array" ref="J92">INDEX(Substation_Info!$AT$5:$BB$322,MATCH(1,($B92=Substation_Info!$B$5:$B$322)*($C92=Substation_Info!$C$5:$C$322),0),MATCH(J$4,Substation_Info!$AT$4:$BB$4,0))</f>
        <v>0</v>
      </c>
      <c r="L92">
        <f>SUMIFS(Grid_GenerationQueue!T$5:T$550,Grid_GenerationQueue!$AJ$5:$AJ$550,$B92,Grid_GenerationQueue!$AK$5:$AK$550,$C92)+SUMIFS(Grid_GenerationQueue!T$5:T$550,Grid_GenerationQueue!$AM$5:$AM$550,$B92,Grid_GenerationQueue!$AN$5:$AN$550,$C92)</f>
        <v>0</v>
      </c>
      <c r="M92">
        <f>SUMIFS(Grid_GenerationQueue!U$5:U$550,Grid_GenerationQueue!$AJ$5:$AJ$550,$B92,Grid_GenerationQueue!$AK$5:$AK$550,$C92)+SUMIFS(Grid_GenerationQueue!U$5:U$550,Grid_GenerationQueue!$AM$5:$AM$550,$B92,Grid_GenerationQueue!$AN$5:$AN$550,$C92)</f>
        <v>0</v>
      </c>
      <c r="N92">
        <f>SUMIFS(Grid_GenerationQueue!V$5:V$550,Grid_GenerationQueue!$AJ$5:$AJ$550,$B92,Grid_GenerationQueue!$AK$5:$AK$550,$C92)+SUMIFS(Grid_GenerationQueue!V$5:V$550,Grid_GenerationQueue!$AM$5:$AM$550,$B92,Grid_GenerationQueue!$AN$5:$AN$550,$C92)</f>
        <v>0</v>
      </c>
      <c r="O92">
        <f>SUMIFS(Grid_GenerationQueue!W$5:W$550,Grid_GenerationQueue!$AJ$5:$AJ$550,$B92,Grid_GenerationQueue!$AK$5:$AK$550,$C92)+SUMIFS(Grid_GenerationQueue!W$5:W$550,Grid_GenerationQueue!$AM$5:$AM$550,$B92,Grid_GenerationQueue!$AN$5:$AN$550,$C92)</f>
        <v>0</v>
      </c>
      <c r="P92">
        <f>SUMIFS(Grid_GenerationQueue!X$5:X$550,Grid_GenerationQueue!$AJ$5:$AJ$550,$B92,Grid_GenerationQueue!$AK$5:$AK$550,$C92)+SUMIFS(Grid_GenerationQueue!X$5:X$550,Grid_GenerationQueue!$AM$5:$AM$550,$B92,Grid_GenerationQueue!$AN$5:$AN$550,$C92)</f>
        <v>0</v>
      </c>
      <c r="Q92">
        <f>SUMIFS(Grid_GenerationQueue!Y$5:Y$550,Grid_GenerationQueue!$AJ$5:$AJ$550,$B92,Grid_GenerationQueue!$AK$5:$AK$550,$C92)+SUMIFS(Grid_GenerationQueue!Y$5:Y$550,Grid_GenerationQueue!$AM$5:$AM$550,$B92,Grid_GenerationQueue!$AN$5:$AN$550,$C92)</f>
        <v>0</v>
      </c>
      <c r="R92">
        <f>SUMIFS(Grid_GenerationQueue!Z$5:Z$550,Grid_GenerationQueue!$AJ$5:$AJ$550,$B92,Grid_GenerationQueue!$AK$5:$AK$550,$C92)+SUMIFS(Grid_GenerationQueue!Z$5:Z$550,Grid_GenerationQueue!$AM$5:$AM$550,$B92,Grid_GenerationQueue!$AN$5:$AN$550,$C92)</f>
        <v>390</v>
      </c>
      <c r="S92">
        <f>SUMIFS(Grid_GenerationQueue!AA$5:AA$550,Grid_GenerationQueue!$AJ$5:$AJ$550,$B92,Grid_GenerationQueue!$AK$5:$AK$550,$C92)+SUMIFS(Grid_GenerationQueue!AA$5:AA$550,Grid_GenerationQueue!$AM$5:$AM$550,$B92,Grid_GenerationQueue!$AN$5:$AN$550,$C92)</f>
        <v>390</v>
      </c>
      <c r="T92">
        <f>SUMIFS(Grid_GenerationQueue!AB$5:AB$550,Grid_GenerationQueue!$AJ$5:$AJ$550,$B92,Grid_GenerationQueue!$AK$5:$AK$550,$C92)+SUMIFS(Grid_GenerationQueue!AB$5:AB$550,Grid_GenerationQueue!$AM$5:$AM$550,$B92,Grid_GenerationQueue!$AN$5:$AN$550,$C92)</f>
        <v>0</v>
      </c>
      <c r="U92">
        <f>SUMIFS(Grid_GenerationQueue!AC$5:AC$550,Grid_GenerationQueue!$AJ$5:$AJ$550,$B92,Grid_GenerationQueue!$AK$5:$AK$550,$C92)+SUMIFS(Grid_GenerationQueue!AC$5:AC$550,Grid_GenerationQueue!$AM$5:$AM$550,$B92,Grid_GenerationQueue!$AN$5:$AN$550,$C92)</f>
        <v>0</v>
      </c>
      <c r="V92">
        <f>SUMIFS(Grid_GenerationQueue!AD$5:AD$550,Grid_GenerationQueue!$AJ$5:$AJ$550,$B92,Grid_GenerationQueue!$AK$5:$AK$550,$C92)+SUMIFS(Grid_GenerationQueue!AD$5:AD$550,Grid_GenerationQueue!$AM$5:$AM$550,$B92,Grid_GenerationQueue!$AN$5:$AN$550,$C92)</f>
        <v>0</v>
      </c>
      <c r="X92">
        <f>SUMIFS(Grid_GenerationQueue!T$5:T$550,Grid_GenerationQueue!$AJ$5:$AJ$550,$B92,Grid_GenerationQueue!$AK$5:$AK$550,$C92,Grid_GenerationQueue!$AW$5:$AW$550,$Y$3)+SUMIFS(Grid_GenerationQueue!T$5:T$550,Grid_GenerationQueue!$AM$5:$AM$550,$B92,Grid_GenerationQueue!$AN$5:$AN$550,$C92,Grid_GenerationQueue!$AW$5:$AW$550,$Y$3)</f>
        <v>0</v>
      </c>
      <c r="Y92">
        <f>SUMIFS(Grid_GenerationQueue!U$5:U$550,Grid_GenerationQueue!$AJ$5:$AJ$550,$B92,Grid_GenerationQueue!$AK$5:$AK$550,$C92,Grid_GenerationQueue!$AW$5:$AW$550,$Y$3)+SUMIFS(Grid_GenerationQueue!U$5:U$550,Grid_GenerationQueue!$AM$5:$AM$550,$B92,Grid_GenerationQueue!$AN$5:$AN$550,$C92,Grid_GenerationQueue!$AW$5:$AW$550,$Y$3)</f>
        <v>0</v>
      </c>
      <c r="Z92">
        <f>SUMIFS(Grid_GenerationQueue!V$5:V$550,Grid_GenerationQueue!$AJ$5:$AJ$550,$B92,Grid_GenerationQueue!$AK$5:$AK$550,$C92,Grid_GenerationQueue!$AW$5:$AW$550,$Y$3)+SUMIFS(Grid_GenerationQueue!V$5:V$550,Grid_GenerationQueue!$AM$5:$AM$550,$B92,Grid_GenerationQueue!$AN$5:$AN$550,$C92,Grid_GenerationQueue!$AW$5:$AW$550,$Y$3)</f>
        <v>0</v>
      </c>
      <c r="AA92">
        <f>SUMIFS(Grid_GenerationQueue!W$5:W$550,Grid_GenerationQueue!$AJ$5:$AJ$550,$B92,Grid_GenerationQueue!$AK$5:$AK$550,$C92,Grid_GenerationQueue!$AW$5:$AW$550,$Y$3)+SUMIFS(Grid_GenerationQueue!W$5:W$550,Grid_GenerationQueue!$AM$5:$AM$550,$B92,Grid_GenerationQueue!$AN$5:$AN$550,$C92,Grid_GenerationQueue!$AW$5:$AW$550,$Y$3)</f>
        <v>0</v>
      </c>
      <c r="AB92">
        <f>SUMIFS(Grid_GenerationQueue!X$5:X$550,Grid_GenerationQueue!$AJ$5:$AJ$550,$B92,Grid_GenerationQueue!$AK$5:$AK$550,$C92,Grid_GenerationQueue!$AW$5:$AW$550,$Y$3)+SUMIFS(Grid_GenerationQueue!X$5:X$550,Grid_GenerationQueue!$AM$5:$AM$550,$B92,Grid_GenerationQueue!$AN$5:$AN$550,$C92,Grid_GenerationQueue!$AW$5:$AW$550,$Y$3)</f>
        <v>0</v>
      </c>
      <c r="AC92">
        <f>SUMIFS(Grid_GenerationQueue!Y$5:Y$550,Grid_GenerationQueue!$AJ$5:$AJ$550,$B92,Grid_GenerationQueue!$AK$5:$AK$550,$C92,Grid_GenerationQueue!$AW$5:$AW$550,$Y$3)+SUMIFS(Grid_GenerationQueue!Y$5:Y$550,Grid_GenerationQueue!$AM$5:$AM$550,$B92,Grid_GenerationQueue!$AN$5:$AN$550,$C92,Grid_GenerationQueue!$AW$5:$AW$550,$Y$3)</f>
        <v>0</v>
      </c>
      <c r="AD92">
        <f>SUMIFS(Grid_GenerationQueue!Z$5:Z$550,Grid_GenerationQueue!$AJ$5:$AJ$550,$B92,Grid_GenerationQueue!$AK$5:$AK$550,$C92,Grid_GenerationQueue!$AW$5:$AW$550,$Y$3)+SUMIFS(Grid_GenerationQueue!Z$5:Z$550,Grid_GenerationQueue!$AM$5:$AM$550,$B92,Grid_GenerationQueue!$AN$5:$AN$550,$C92,Grid_GenerationQueue!$AW$5:$AW$550,$Y$3)</f>
        <v>0</v>
      </c>
      <c r="AE92">
        <f>SUMIFS(Grid_GenerationQueue!AA$5:AA$550,Grid_GenerationQueue!$AJ$5:$AJ$550,$B92,Grid_GenerationQueue!$AK$5:$AK$550,$C92,Grid_GenerationQueue!$AW$5:$AW$550,$Y$3)+SUMIFS(Grid_GenerationQueue!AA$5:AA$550,Grid_GenerationQueue!$AM$5:$AM$550,$B92,Grid_GenerationQueue!$AN$5:$AN$550,$C92,Grid_GenerationQueue!$AW$5:$AW$550,$Y$3)</f>
        <v>0</v>
      </c>
      <c r="AF92">
        <f>SUMIFS(Grid_GenerationQueue!AB$5:AB$550,Grid_GenerationQueue!$AJ$5:$AJ$550,$B92,Grid_GenerationQueue!$AK$5:$AK$550,$C92,Grid_GenerationQueue!$AW$5:$AW$550,$Y$3)+SUMIFS(Grid_GenerationQueue!AB$5:AB$550,Grid_GenerationQueue!$AM$5:$AM$550,$B92,Grid_GenerationQueue!$AN$5:$AN$550,$C92,Grid_GenerationQueue!$AW$5:$AW$550,$Y$3)</f>
        <v>0</v>
      </c>
      <c r="AG92">
        <f>SUMIFS(Grid_GenerationQueue!AC$5:AC$550,Grid_GenerationQueue!$AJ$5:$AJ$550,$B92,Grid_GenerationQueue!$AK$5:$AK$550,$C92,Grid_GenerationQueue!$AW$5:$AW$550,$Y$3)+SUMIFS(Grid_GenerationQueue!AC$5:AC$550,Grid_GenerationQueue!$AM$5:$AM$550,$B92,Grid_GenerationQueue!$AN$5:$AN$550,$C92,Grid_GenerationQueue!$AW$5:$AW$550,$Y$3)</f>
        <v>0</v>
      </c>
      <c r="AH92">
        <f>SUMIFS(Grid_GenerationQueue!AD$5:AD$550,Grid_GenerationQueue!$AJ$5:$AJ$550,$B92,Grid_GenerationQueue!$AK$5:$AK$550,$C92,Grid_GenerationQueue!$AW$5:$AW$550,$Y$3)+SUMIFS(Grid_GenerationQueue!AD$5:AD$550,Grid_GenerationQueue!$AM$5:$AM$550,$B92,Grid_GenerationQueue!$AN$5:$AN$550,$C92,Grid_GenerationQueue!$AW$5:$AW$550,$Y$3)</f>
        <v>0</v>
      </c>
      <c r="AJ92">
        <f>X92+SUMIFS(Grid_GenerationQueue!T$5:T$550,Grid_GenerationQueue!$AJ$5:$AJ$550,$B92,Grid_GenerationQueue!$AK$5:$AK$550,$C92,Grid_GenerationQueue!$AW$5:$AW$550,"&lt;&gt;"&amp;$Y$3,Grid_GenerationQueue!$AU$5:$AU$550,$AK$3)+SUMIFS(Grid_GenerationQueue!T$5:T$550,Grid_GenerationQueue!$AM$5:$AM$550,$B92,Grid_GenerationQueue!$AN$5:$AN$550,$C92,Grid_GenerationQueue!$AW$5:$AW$550,"&lt;&gt;"&amp;$Y$3,Grid_GenerationQueue!$AU$5:$AU$550,$AK$3)</f>
        <v>0</v>
      </c>
      <c r="AK92">
        <f>Y92+SUMIFS(Grid_GenerationQueue!U$5:U$550,Grid_GenerationQueue!$AJ$5:$AJ$550,$B92,Grid_GenerationQueue!$AK$5:$AK$550,$C92,Grid_GenerationQueue!$AW$5:$AW$550,"&lt;&gt;"&amp;$Y$3,Grid_GenerationQueue!$AU$5:$AU$550,$AK$3)+SUMIFS(Grid_GenerationQueue!U$5:U$550,Grid_GenerationQueue!$AM$5:$AM$550,$B92,Grid_GenerationQueue!$AN$5:$AN$550,$C92,Grid_GenerationQueue!$AW$5:$AW$550,"&lt;&gt;"&amp;$Y$3,Grid_GenerationQueue!$AU$5:$AU$550,$AK$3)</f>
        <v>0</v>
      </c>
      <c r="AL92">
        <f>Z92+SUMIFS(Grid_GenerationQueue!V$5:V$550,Grid_GenerationQueue!$AJ$5:$AJ$550,$B92,Grid_GenerationQueue!$AK$5:$AK$550,$C92,Grid_GenerationQueue!$AW$5:$AW$550,"&lt;&gt;"&amp;$Y$3,Grid_GenerationQueue!$AU$5:$AU$550,$AK$3)+SUMIFS(Grid_GenerationQueue!V$5:V$550,Grid_GenerationQueue!$AM$5:$AM$550,$B92,Grid_GenerationQueue!$AN$5:$AN$550,$C92,Grid_GenerationQueue!$AW$5:$AW$550,"&lt;&gt;"&amp;$Y$3,Grid_GenerationQueue!$AU$5:$AU$550,$AK$3)</f>
        <v>0</v>
      </c>
      <c r="AM92">
        <f>AA92+SUMIFS(Grid_GenerationQueue!W$5:W$550,Grid_GenerationQueue!$AJ$5:$AJ$550,$B92,Grid_GenerationQueue!$AK$5:$AK$550,$C92,Grid_GenerationQueue!$AW$5:$AW$550,"&lt;&gt;"&amp;$Y$3,Grid_GenerationQueue!$AU$5:$AU$550,$AK$3)+SUMIFS(Grid_GenerationQueue!W$5:W$550,Grid_GenerationQueue!$AM$5:$AM$550,$B92,Grid_GenerationQueue!$AN$5:$AN$550,$C92,Grid_GenerationQueue!$AW$5:$AW$550,"&lt;&gt;"&amp;$Y$3,Grid_GenerationQueue!$AU$5:$AU$550,$AK$3)</f>
        <v>0</v>
      </c>
      <c r="AN92">
        <f>AB92+SUMIFS(Grid_GenerationQueue!X$5:X$550,Grid_GenerationQueue!$AJ$5:$AJ$550,$B92,Grid_GenerationQueue!$AK$5:$AK$550,$C92,Grid_GenerationQueue!$AW$5:$AW$550,"&lt;&gt;"&amp;$Y$3,Grid_GenerationQueue!$AU$5:$AU$550,$AK$3)+SUMIFS(Grid_GenerationQueue!X$5:X$550,Grid_GenerationQueue!$AM$5:$AM$550,$B92,Grid_GenerationQueue!$AN$5:$AN$550,$C92,Grid_GenerationQueue!$AW$5:$AW$550,"&lt;&gt;"&amp;$Y$3,Grid_GenerationQueue!$AU$5:$AU$550,$AK$3)</f>
        <v>0</v>
      </c>
      <c r="AO92">
        <f>AC92+SUMIFS(Grid_GenerationQueue!Y$5:Y$550,Grid_GenerationQueue!$AJ$5:$AJ$550,$B92,Grid_GenerationQueue!$AK$5:$AK$550,$C92,Grid_GenerationQueue!$AW$5:$AW$550,"&lt;&gt;"&amp;$Y$3,Grid_GenerationQueue!$AU$5:$AU$550,$AK$3)+SUMIFS(Grid_GenerationQueue!Y$5:Y$550,Grid_GenerationQueue!$AM$5:$AM$550,$B92,Grid_GenerationQueue!$AN$5:$AN$550,$C92,Grid_GenerationQueue!$AW$5:$AW$550,"&lt;&gt;"&amp;$Y$3,Grid_GenerationQueue!$AU$5:$AU$550,$AK$3)</f>
        <v>0</v>
      </c>
      <c r="AP92">
        <f>AD92+SUMIFS(Grid_GenerationQueue!Z$5:Z$550,Grid_GenerationQueue!$AJ$5:$AJ$550,$B92,Grid_GenerationQueue!$AK$5:$AK$550,$C92,Grid_GenerationQueue!$AW$5:$AW$550,"&lt;&gt;"&amp;$Y$3,Grid_GenerationQueue!$AU$5:$AU$550,$AK$3)+SUMIFS(Grid_GenerationQueue!Z$5:Z$550,Grid_GenerationQueue!$AM$5:$AM$550,$B92,Grid_GenerationQueue!$AN$5:$AN$550,$C92,Grid_GenerationQueue!$AW$5:$AW$550,"&lt;&gt;"&amp;$Y$3,Grid_GenerationQueue!$AU$5:$AU$550,$AK$3)</f>
        <v>0</v>
      </c>
      <c r="AQ92">
        <f>AE92+SUMIFS(Grid_GenerationQueue!AA$5:AA$550,Grid_GenerationQueue!$AJ$5:$AJ$550,$B92,Grid_GenerationQueue!$AK$5:$AK$550,$C92,Grid_GenerationQueue!$AW$5:$AW$550,"&lt;&gt;"&amp;$Y$3,Grid_GenerationQueue!$AU$5:$AU$550,$AK$3)+SUMIFS(Grid_GenerationQueue!AA$5:AA$550,Grid_GenerationQueue!$AM$5:$AM$550,$B92,Grid_GenerationQueue!$AN$5:$AN$550,$C92,Grid_GenerationQueue!$AW$5:$AW$550,"&lt;&gt;"&amp;$Y$3,Grid_GenerationQueue!$AU$5:$AU$550,$AK$3)</f>
        <v>0</v>
      </c>
      <c r="AR92">
        <f>AF92+SUMIFS(Grid_GenerationQueue!AB$5:AB$550,Grid_GenerationQueue!$AJ$5:$AJ$550,$B92,Grid_GenerationQueue!$AK$5:$AK$550,$C92,Grid_GenerationQueue!$AW$5:$AW$550,"&lt;&gt;"&amp;$Y$3,Grid_GenerationQueue!$AU$5:$AU$550,$AK$3)+SUMIFS(Grid_GenerationQueue!AB$5:AB$550,Grid_GenerationQueue!$AM$5:$AM$550,$B92,Grid_GenerationQueue!$AN$5:$AN$550,$C92,Grid_GenerationQueue!$AW$5:$AW$550,"&lt;&gt;"&amp;$Y$3,Grid_GenerationQueue!$AU$5:$AU$550,$AK$3)</f>
        <v>0</v>
      </c>
      <c r="AS92">
        <f>AG92+SUMIFS(Grid_GenerationQueue!AC$5:AC$550,Grid_GenerationQueue!$AJ$5:$AJ$550,$B92,Grid_GenerationQueue!$AK$5:$AK$550,$C92,Grid_GenerationQueue!$AW$5:$AW$550,"&lt;&gt;"&amp;$Y$3,Grid_GenerationQueue!$AU$5:$AU$550,$AK$3)+SUMIFS(Grid_GenerationQueue!AC$5:AC$550,Grid_GenerationQueue!$AM$5:$AM$550,$B92,Grid_GenerationQueue!$AN$5:$AN$550,$C92,Grid_GenerationQueue!$AW$5:$AW$550,"&lt;&gt;"&amp;$Y$3,Grid_GenerationQueue!$AU$5:$AU$550,$AK$3)</f>
        <v>0</v>
      </c>
      <c r="AT92">
        <f>AH92+SUMIFS(Grid_GenerationQueue!AD$5:AD$550,Grid_GenerationQueue!$AJ$5:$AJ$550,$B92,Grid_GenerationQueue!$AK$5:$AK$550,$C92,Grid_GenerationQueue!$AW$5:$AW$550,"&lt;&gt;"&amp;$Y$3,Grid_GenerationQueue!$AU$5:$AU$550,$AK$3)+SUMIFS(Grid_GenerationQueue!AD$5:AD$550,Grid_GenerationQueue!$AM$5:$AM$550,$B92,Grid_GenerationQueue!$AN$5:$AN$550,$C92,Grid_GenerationQueue!$AW$5:$AW$550,"&lt;&gt;"&amp;$Y$3,Grid_GenerationQueue!$AU$5:$AU$550,$AK$3)</f>
        <v>0</v>
      </c>
      <c r="AV92">
        <v>0</v>
      </c>
      <c r="AW92">
        <v>0</v>
      </c>
      <c r="AX92">
        <v>0</v>
      </c>
      <c r="AY92">
        <v>0</v>
      </c>
      <c r="AZ92">
        <v>0</v>
      </c>
      <c r="BB92">
        <f t="shared" si="66"/>
        <v>0</v>
      </c>
      <c r="BC92">
        <f t="shared" si="67"/>
        <v>0</v>
      </c>
      <c r="BD92">
        <f t="shared" si="68"/>
        <v>0</v>
      </c>
      <c r="BE92">
        <f t="shared" si="69"/>
        <v>0</v>
      </c>
      <c r="BF92">
        <f t="shared" si="70"/>
        <v>0</v>
      </c>
      <c r="BG92">
        <f t="shared" si="71"/>
        <v>0</v>
      </c>
      <c r="BH92">
        <f t="shared" si="72"/>
        <v>390</v>
      </c>
      <c r="BI92">
        <f t="shared" si="73"/>
        <v>390</v>
      </c>
      <c r="BJ92">
        <f t="shared" si="74"/>
        <v>0</v>
      </c>
      <c r="BK92">
        <f t="shared" si="75"/>
        <v>0</v>
      </c>
      <c r="BL92">
        <f t="shared" si="76"/>
        <v>0</v>
      </c>
      <c r="BN92">
        <f t="shared" si="44"/>
        <v>0</v>
      </c>
      <c r="BO92">
        <f t="shared" si="45"/>
        <v>0</v>
      </c>
      <c r="BP92">
        <f t="shared" si="46"/>
        <v>0</v>
      </c>
      <c r="BQ92">
        <f t="shared" si="47"/>
        <v>0</v>
      </c>
      <c r="BR92">
        <f t="shared" si="48"/>
        <v>0</v>
      </c>
      <c r="BS92">
        <f t="shared" si="49"/>
        <v>0</v>
      </c>
      <c r="BT92">
        <f t="shared" si="50"/>
        <v>0</v>
      </c>
      <c r="BU92">
        <f t="shared" si="51"/>
        <v>0</v>
      </c>
      <c r="BV92">
        <f t="shared" si="52"/>
        <v>0</v>
      </c>
      <c r="BW92">
        <f t="shared" si="53"/>
        <v>0</v>
      </c>
      <c r="BX92">
        <f t="shared" si="54"/>
        <v>0</v>
      </c>
      <c r="BZ92">
        <f t="shared" si="55"/>
        <v>0</v>
      </c>
      <c r="CA92">
        <f t="shared" si="56"/>
        <v>0</v>
      </c>
      <c r="CB92">
        <f t="shared" si="57"/>
        <v>0</v>
      </c>
      <c r="CC92">
        <f t="shared" si="58"/>
        <v>0</v>
      </c>
      <c r="CD92">
        <f t="shared" si="59"/>
        <v>0</v>
      </c>
      <c r="CE92">
        <f t="shared" si="60"/>
        <v>0</v>
      </c>
      <c r="CF92">
        <f t="shared" si="61"/>
        <v>0</v>
      </c>
      <c r="CG92">
        <f t="shared" si="62"/>
        <v>0</v>
      </c>
      <c r="CH92">
        <f t="shared" si="63"/>
        <v>0</v>
      </c>
      <c r="CI92">
        <f t="shared" si="64"/>
        <v>0</v>
      </c>
      <c r="CJ92">
        <f t="shared" si="65"/>
        <v>0</v>
      </c>
    </row>
    <row r="93" spans="1:88" x14ac:dyDescent="0.35">
      <c r="A93" t="str">
        <f>Substation_Info!A93</f>
        <v xml:space="preserve">PG&amp;E North of Greater Bay Study Area </v>
      </c>
      <c r="B93" t="str">
        <f>Substation_Info!B93</f>
        <v>Gold Hill</v>
      </c>
      <c r="C93">
        <f>Substation_Info!C93</f>
        <v>115</v>
      </c>
      <c r="D93" t="str" cm="1">
        <f t="array" ref="D93">INDEX(Substation_Info!$AT$5:$BB$322,MATCH(1,($B93=Substation_Info!$B$5:$B$322)*($C93=Substation_Info!$C$5:$C$322),0),MATCH(D$4,Substation_Info!$AT$4:$BB$4,0))</f>
        <v>Northern_California_Li_Battery</v>
      </c>
      <c r="E93" t="str" cm="1">
        <f t="array" ref="E93">INDEX(Substation_Info!$AT$5:$BB$322,MATCH(1,($B93=Substation_Info!$B$5:$B$322)*($C93=Substation_Info!$C$5:$C$322),0),MATCH(E$4,Substation_Info!$AT$4:$BB$4,0))</f>
        <v>Northern_California_Solar</v>
      </c>
      <c r="F93" cm="1">
        <f t="array" ref="F93">INDEX(Substation_Info!$AT$5:$BB$322,MATCH(1,($B93=Substation_Info!$B$5:$B$322)*($C93=Substation_Info!$C$5:$C$322),0),MATCH(F$4,Substation_Info!$AT$4:$BB$4,0))</f>
        <v>0</v>
      </c>
      <c r="G93" cm="1">
        <f t="array" ref="G93">INDEX(Substation_Info!$AT$5:$BB$322,MATCH(1,($B93=Substation_Info!$B$5:$B$322)*($C93=Substation_Info!$C$5:$C$322),0),MATCH(G$4,Substation_Info!$AT$4:$BB$4,0))</f>
        <v>0</v>
      </c>
      <c r="H93" cm="1">
        <f t="array" ref="H93">INDEX(Substation_Info!$AT$5:$BB$322,MATCH(1,($B93=Substation_Info!$B$5:$B$322)*($C93=Substation_Info!$C$5:$C$322),0),MATCH(H$4,Substation_Info!$AT$4:$BB$4,0))</f>
        <v>0</v>
      </c>
      <c r="I93" cm="1">
        <f t="array" ref="I93">INDEX(Substation_Info!$AT$5:$BB$322,MATCH(1,($B93=Substation_Info!$B$5:$B$322)*($C93=Substation_Info!$C$5:$C$322),0),MATCH(I$4,Substation_Info!$AT$4:$BB$4,0))</f>
        <v>0</v>
      </c>
      <c r="J93" cm="1">
        <f t="array" ref="J93">INDEX(Substation_Info!$AT$5:$BB$322,MATCH(1,($B93=Substation_Info!$B$5:$B$322)*($C93=Substation_Info!$C$5:$C$322),0),MATCH(J$4,Substation_Info!$AT$4:$BB$4,0))</f>
        <v>0</v>
      </c>
      <c r="L93">
        <f>SUMIFS(Grid_GenerationQueue!T$5:T$550,Grid_GenerationQueue!$AJ$5:$AJ$550,$B93,Grid_GenerationQueue!$AK$5:$AK$550,$C93)+SUMIFS(Grid_GenerationQueue!T$5:T$550,Grid_GenerationQueue!$AM$5:$AM$550,$B93,Grid_GenerationQueue!$AN$5:$AN$550,$C93)</f>
        <v>249.9</v>
      </c>
      <c r="M93">
        <f>SUMIFS(Grid_GenerationQueue!U$5:U$550,Grid_GenerationQueue!$AJ$5:$AJ$550,$B93,Grid_GenerationQueue!$AK$5:$AK$550,$C93)+SUMIFS(Grid_GenerationQueue!U$5:U$550,Grid_GenerationQueue!$AM$5:$AM$550,$B93,Grid_GenerationQueue!$AN$5:$AN$550,$C93)</f>
        <v>0</v>
      </c>
      <c r="N93">
        <f>SUMIFS(Grid_GenerationQueue!V$5:V$550,Grid_GenerationQueue!$AJ$5:$AJ$550,$B93,Grid_GenerationQueue!$AK$5:$AK$550,$C93)+SUMIFS(Grid_GenerationQueue!V$5:V$550,Grid_GenerationQueue!$AM$5:$AM$550,$B93,Grid_GenerationQueue!$AN$5:$AN$550,$C93)</f>
        <v>0</v>
      </c>
      <c r="O93">
        <f>SUMIFS(Grid_GenerationQueue!W$5:W$550,Grid_GenerationQueue!$AJ$5:$AJ$550,$B93,Grid_GenerationQueue!$AK$5:$AK$550,$C93)+SUMIFS(Grid_GenerationQueue!W$5:W$550,Grid_GenerationQueue!$AM$5:$AM$550,$B93,Grid_GenerationQueue!$AN$5:$AN$550,$C93)</f>
        <v>0</v>
      </c>
      <c r="P93">
        <f>SUMIFS(Grid_GenerationQueue!X$5:X$550,Grid_GenerationQueue!$AJ$5:$AJ$550,$B93,Grid_GenerationQueue!$AK$5:$AK$550,$C93)+SUMIFS(Grid_GenerationQueue!X$5:X$550,Grid_GenerationQueue!$AM$5:$AM$550,$B93,Grid_GenerationQueue!$AN$5:$AN$550,$C93)</f>
        <v>0</v>
      </c>
      <c r="Q93">
        <f>SUMIFS(Grid_GenerationQueue!Y$5:Y$550,Grid_GenerationQueue!$AJ$5:$AJ$550,$B93,Grid_GenerationQueue!$AK$5:$AK$550,$C93)+SUMIFS(Grid_GenerationQueue!Y$5:Y$550,Grid_GenerationQueue!$AM$5:$AM$550,$B93,Grid_GenerationQueue!$AN$5:$AN$550,$C93)</f>
        <v>0</v>
      </c>
      <c r="R93">
        <f>SUMIFS(Grid_GenerationQueue!Z$5:Z$550,Grid_GenerationQueue!$AJ$5:$AJ$550,$B93,Grid_GenerationQueue!$AK$5:$AK$550,$C93)+SUMIFS(Grid_GenerationQueue!Z$5:Z$550,Grid_GenerationQueue!$AM$5:$AM$550,$B93,Grid_GenerationQueue!$AN$5:$AN$550,$C93)</f>
        <v>0</v>
      </c>
      <c r="S93">
        <f>SUMIFS(Grid_GenerationQueue!AA$5:AA$550,Grid_GenerationQueue!$AJ$5:$AJ$550,$B93,Grid_GenerationQueue!$AK$5:$AK$550,$C93)+SUMIFS(Grid_GenerationQueue!AA$5:AA$550,Grid_GenerationQueue!$AM$5:$AM$550,$B93,Grid_GenerationQueue!$AN$5:$AN$550,$C93)</f>
        <v>0</v>
      </c>
      <c r="T93">
        <f>SUMIFS(Grid_GenerationQueue!AB$5:AB$550,Grid_GenerationQueue!$AJ$5:$AJ$550,$B93,Grid_GenerationQueue!$AK$5:$AK$550,$C93)+SUMIFS(Grid_GenerationQueue!AB$5:AB$550,Grid_GenerationQueue!$AM$5:$AM$550,$B93,Grid_GenerationQueue!$AN$5:$AN$550,$C93)</f>
        <v>0</v>
      </c>
      <c r="U93">
        <f>SUMIFS(Grid_GenerationQueue!AC$5:AC$550,Grid_GenerationQueue!$AJ$5:$AJ$550,$B93,Grid_GenerationQueue!$AK$5:$AK$550,$C93)+SUMIFS(Grid_GenerationQueue!AC$5:AC$550,Grid_GenerationQueue!$AM$5:$AM$550,$B93,Grid_GenerationQueue!$AN$5:$AN$550,$C93)</f>
        <v>0</v>
      </c>
      <c r="V93">
        <f>SUMIFS(Grid_GenerationQueue!AD$5:AD$550,Grid_GenerationQueue!$AJ$5:$AJ$550,$B93,Grid_GenerationQueue!$AK$5:$AK$550,$C93)+SUMIFS(Grid_GenerationQueue!AD$5:AD$550,Grid_GenerationQueue!$AM$5:$AM$550,$B93,Grid_GenerationQueue!$AN$5:$AN$550,$C93)</f>
        <v>0</v>
      </c>
      <c r="X93">
        <f>SUMIFS(Grid_GenerationQueue!T$5:T$550,Grid_GenerationQueue!$AJ$5:$AJ$550,$B93,Grid_GenerationQueue!$AK$5:$AK$550,$C93,Grid_GenerationQueue!$AW$5:$AW$550,$Y$3)+SUMIFS(Grid_GenerationQueue!T$5:T$550,Grid_GenerationQueue!$AM$5:$AM$550,$B93,Grid_GenerationQueue!$AN$5:$AN$550,$C93,Grid_GenerationQueue!$AW$5:$AW$550,$Y$3)</f>
        <v>0</v>
      </c>
      <c r="Y93">
        <f>SUMIFS(Grid_GenerationQueue!U$5:U$550,Grid_GenerationQueue!$AJ$5:$AJ$550,$B93,Grid_GenerationQueue!$AK$5:$AK$550,$C93,Grid_GenerationQueue!$AW$5:$AW$550,$Y$3)+SUMIFS(Grid_GenerationQueue!U$5:U$550,Grid_GenerationQueue!$AM$5:$AM$550,$B93,Grid_GenerationQueue!$AN$5:$AN$550,$C93,Grid_GenerationQueue!$AW$5:$AW$550,$Y$3)</f>
        <v>0</v>
      </c>
      <c r="Z93">
        <f>SUMIFS(Grid_GenerationQueue!V$5:V$550,Grid_GenerationQueue!$AJ$5:$AJ$550,$B93,Grid_GenerationQueue!$AK$5:$AK$550,$C93,Grid_GenerationQueue!$AW$5:$AW$550,$Y$3)+SUMIFS(Grid_GenerationQueue!V$5:V$550,Grid_GenerationQueue!$AM$5:$AM$550,$B93,Grid_GenerationQueue!$AN$5:$AN$550,$C93,Grid_GenerationQueue!$AW$5:$AW$550,$Y$3)</f>
        <v>0</v>
      </c>
      <c r="AA93">
        <f>SUMIFS(Grid_GenerationQueue!W$5:W$550,Grid_GenerationQueue!$AJ$5:$AJ$550,$B93,Grid_GenerationQueue!$AK$5:$AK$550,$C93,Grid_GenerationQueue!$AW$5:$AW$550,$Y$3)+SUMIFS(Grid_GenerationQueue!W$5:W$550,Grid_GenerationQueue!$AM$5:$AM$550,$B93,Grid_GenerationQueue!$AN$5:$AN$550,$C93,Grid_GenerationQueue!$AW$5:$AW$550,$Y$3)</f>
        <v>0</v>
      </c>
      <c r="AB93">
        <f>SUMIFS(Grid_GenerationQueue!X$5:X$550,Grid_GenerationQueue!$AJ$5:$AJ$550,$B93,Grid_GenerationQueue!$AK$5:$AK$550,$C93,Grid_GenerationQueue!$AW$5:$AW$550,$Y$3)+SUMIFS(Grid_GenerationQueue!X$5:X$550,Grid_GenerationQueue!$AM$5:$AM$550,$B93,Grid_GenerationQueue!$AN$5:$AN$550,$C93,Grid_GenerationQueue!$AW$5:$AW$550,$Y$3)</f>
        <v>0</v>
      </c>
      <c r="AC93">
        <f>SUMIFS(Grid_GenerationQueue!Y$5:Y$550,Grid_GenerationQueue!$AJ$5:$AJ$550,$B93,Grid_GenerationQueue!$AK$5:$AK$550,$C93,Grid_GenerationQueue!$AW$5:$AW$550,$Y$3)+SUMIFS(Grid_GenerationQueue!Y$5:Y$550,Grid_GenerationQueue!$AM$5:$AM$550,$B93,Grid_GenerationQueue!$AN$5:$AN$550,$C93,Grid_GenerationQueue!$AW$5:$AW$550,$Y$3)</f>
        <v>0</v>
      </c>
      <c r="AD93">
        <f>SUMIFS(Grid_GenerationQueue!Z$5:Z$550,Grid_GenerationQueue!$AJ$5:$AJ$550,$B93,Grid_GenerationQueue!$AK$5:$AK$550,$C93,Grid_GenerationQueue!$AW$5:$AW$550,$Y$3)+SUMIFS(Grid_GenerationQueue!Z$5:Z$550,Grid_GenerationQueue!$AM$5:$AM$550,$B93,Grid_GenerationQueue!$AN$5:$AN$550,$C93,Grid_GenerationQueue!$AW$5:$AW$550,$Y$3)</f>
        <v>0</v>
      </c>
      <c r="AE93">
        <f>SUMIFS(Grid_GenerationQueue!AA$5:AA$550,Grid_GenerationQueue!$AJ$5:$AJ$550,$B93,Grid_GenerationQueue!$AK$5:$AK$550,$C93,Grid_GenerationQueue!$AW$5:$AW$550,$Y$3)+SUMIFS(Grid_GenerationQueue!AA$5:AA$550,Grid_GenerationQueue!$AM$5:$AM$550,$B93,Grid_GenerationQueue!$AN$5:$AN$550,$C93,Grid_GenerationQueue!$AW$5:$AW$550,$Y$3)</f>
        <v>0</v>
      </c>
      <c r="AF93">
        <f>SUMIFS(Grid_GenerationQueue!AB$5:AB$550,Grid_GenerationQueue!$AJ$5:$AJ$550,$B93,Grid_GenerationQueue!$AK$5:$AK$550,$C93,Grid_GenerationQueue!$AW$5:$AW$550,$Y$3)+SUMIFS(Grid_GenerationQueue!AB$5:AB$550,Grid_GenerationQueue!$AM$5:$AM$550,$B93,Grid_GenerationQueue!$AN$5:$AN$550,$C93,Grid_GenerationQueue!$AW$5:$AW$550,$Y$3)</f>
        <v>0</v>
      </c>
      <c r="AG93">
        <f>SUMIFS(Grid_GenerationQueue!AC$5:AC$550,Grid_GenerationQueue!$AJ$5:$AJ$550,$B93,Grid_GenerationQueue!$AK$5:$AK$550,$C93,Grid_GenerationQueue!$AW$5:$AW$550,$Y$3)+SUMIFS(Grid_GenerationQueue!AC$5:AC$550,Grid_GenerationQueue!$AM$5:$AM$550,$B93,Grid_GenerationQueue!$AN$5:$AN$550,$C93,Grid_GenerationQueue!$AW$5:$AW$550,$Y$3)</f>
        <v>0</v>
      </c>
      <c r="AH93">
        <f>SUMIFS(Grid_GenerationQueue!AD$5:AD$550,Grid_GenerationQueue!$AJ$5:$AJ$550,$B93,Grid_GenerationQueue!$AK$5:$AK$550,$C93,Grid_GenerationQueue!$AW$5:$AW$550,$Y$3)+SUMIFS(Grid_GenerationQueue!AD$5:AD$550,Grid_GenerationQueue!$AM$5:$AM$550,$B93,Grid_GenerationQueue!$AN$5:$AN$550,$C93,Grid_GenerationQueue!$AW$5:$AW$550,$Y$3)</f>
        <v>0</v>
      </c>
      <c r="AJ93">
        <f>X93+SUMIFS(Grid_GenerationQueue!T$5:T$550,Grid_GenerationQueue!$AJ$5:$AJ$550,$B93,Grid_GenerationQueue!$AK$5:$AK$550,$C93,Grid_GenerationQueue!$AW$5:$AW$550,"&lt;&gt;"&amp;$Y$3,Grid_GenerationQueue!$AU$5:$AU$550,$AK$3)+SUMIFS(Grid_GenerationQueue!T$5:T$550,Grid_GenerationQueue!$AM$5:$AM$550,$B93,Grid_GenerationQueue!$AN$5:$AN$550,$C93,Grid_GenerationQueue!$AW$5:$AW$550,"&lt;&gt;"&amp;$Y$3,Grid_GenerationQueue!$AU$5:$AU$550,$AK$3)</f>
        <v>49.9</v>
      </c>
      <c r="AK93">
        <f>Y93+SUMIFS(Grid_GenerationQueue!U$5:U$550,Grid_GenerationQueue!$AJ$5:$AJ$550,$B93,Grid_GenerationQueue!$AK$5:$AK$550,$C93,Grid_GenerationQueue!$AW$5:$AW$550,"&lt;&gt;"&amp;$Y$3,Grid_GenerationQueue!$AU$5:$AU$550,$AK$3)+SUMIFS(Grid_GenerationQueue!U$5:U$550,Grid_GenerationQueue!$AM$5:$AM$550,$B93,Grid_GenerationQueue!$AN$5:$AN$550,$C93,Grid_GenerationQueue!$AW$5:$AW$550,"&lt;&gt;"&amp;$Y$3,Grid_GenerationQueue!$AU$5:$AU$550,$AK$3)</f>
        <v>0</v>
      </c>
      <c r="AL93">
        <f>Z93+SUMIFS(Grid_GenerationQueue!V$5:V$550,Grid_GenerationQueue!$AJ$5:$AJ$550,$B93,Grid_GenerationQueue!$AK$5:$AK$550,$C93,Grid_GenerationQueue!$AW$5:$AW$550,"&lt;&gt;"&amp;$Y$3,Grid_GenerationQueue!$AU$5:$AU$550,$AK$3)+SUMIFS(Grid_GenerationQueue!V$5:V$550,Grid_GenerationQueue!$AM$5:$AM$550,$B93,Grid_GenerationQueue!$AN$5:$AN$550,$C93,Grid_GenerationQueue!$AW$5:$AW$550,"&lt;&gt;"&amp;$Y$3,Grid_GenerationQueue!$AU$5:$AU$550,$AK$3)</f>
        <v>0</v>
      </c>
      <c r="AM93">
        <f>AA93+SUMIFS(Grid_GenerationQueue!W$5:W$550,Grid_GenerationQueue!$AJ$5:$AJ$550,$B93,Grid_GenerationQueue!$AK$5:$AK$550,$C93,Grid_GenerationQueue!$AW$5:$AW$550,"&lt;&gt;"&amp;$Y$3,Grid_GenerationQueue!$AU$5:$AU$550,$AK$3)+SUMIFS(Grid_GenerationQueue!W$5:W$550,Grid_GenerationQueue!$AM$5:$AM$550,$B93,Grid_GenerationQueue!$AN$5:$AN$550,$C93,Grid_GenerationQueue!$AW$5:$AW$550,"&lt;&gt;"&amp;$Y$3,Grid_GenerationQueue!$AU$5:$AU$550,$AK$3)</f>
        <v>0</v>
      </c>
      <c r="AN93">
        <f>AB93+SUMIFS(Grid_GenerationQueue!X$5:X$550,Grid_GenerationQueue!$AJ$5:$AJ$550,$B93,Grid_GenerationQueue!$AK$5:$AK$550,$C93,Grid_GenerationQueue!$AW$5:$AW$550,"&lt;&gt;"&amp;$Y$3,Grid_GenerationQueue!$AU$5:$AU$550,$AK$3)+SUMIFS(Grid_GenerationQueue!X$5:X$550,Grid_GenerationQueue!$AM$5:$AM$550,$B93,Grid_GenerationQueue!$AN$5:$AN$550,$C93,Grid_GenerationQueue!$AW$5:$AW$550,"&lt;&gt;"&amp;$Y$3,Grid_GenerationQueue!$AU$5:$AU$550,$AK$3)</f>
        <v>0</v>
      </c>
      <c r="AO93">
        <f>AC93+SUMIFS(Grid_GenerationQueue!Y$5:Y$550,Grid_GenerationQueue!$AJ$5:$AJ$550,$B93,Grid_GenerationQueue!$AK$5:$AK$550,$C93,Grid_GenerationQueue!$AW$5:$AW$550,"&lt;&gt;"&amp;$Y$3,Grid_GenerationQueue!$AU$5:$AU$550,$AK$3)+SUMIFS(Grid_GenerationQueue!Y$5:Y$550,Grid_GenerationQueue!$AM$5:$AM$550,$B93,Grid_GenerationQueue!$AN$5:$AN$550,$C93,Grid_GenerationQueue!$AW$5:$AW$550,"&lt;&gt;"&amp;$Y$3,Grid_GenerationQueue!$AU$5:$AU$550,$AK$3)</f>
        <v>0</v>
      </c>
      <c r="AP93">
        <f>AD93+SUMIFS(Grid_GenerationQueue!Z$5:Z$550,Grid_GenerationQueue!$AJ$5:$AJ$550,$B93,Grid_GenerationQueue!$AK$5:$AK$550,$C93,Grid_GenerationQueue!$AW$5:$AW$550,"&lt;&gt;"&amp;$Y$3,Grid_GenerationQueue!$AU$5:$AU$550,$AK$3)+SUMIFS(Grid_GenerationQueue!Z$5:Z$550,Grid_GenerationQueue!$AM$5:$AM$550,$B93,Grid_GenerationQueue!$AN$5:$AN$550,$C93,Grid_GenerationQueue!$AW$5:$AW$550,"&lt;&gt;"&amp;$Y$3,Grid_GenerationQueue!$AU$5:$AU$550,$AK$3)</f>
        <v>0</v>
      </c>
      <c r="AQ93">
        <f>AE93+SUMIFS(Grid_GenerationQueue!AA$5:AA$550,Grid_GenerationQueue!$AJ$5:$AJ$550,$B93,Grid_GenerationQueue!$AK$5:$AK$550,$C93,Grid_GenerationQueue!$AW$5:$AW$550,"&lt;&gt;"&amp;$Y$3,Grid_GenerationQueue!$AU$5:$AU$550,$AK$3)+SUMIFS(Grid_GenerationQueue!AA$5:AA$550,Grid_GenerationQueue!$AM$5:$AM$550,$B93,Grid_GenerationQueue!$AN$5:$AN$550,$C93,Grid_GenerationQueue!$AW$5:$AW$550,"&lt;&gt;"&amp;$Y$3,Grid_GenerationQueue!$AU$5:$AU$550,$AK$3)</f>
        <v>0</v>
      </c>
      <c r="AR93">
        <f>AF93+SUMIFS(Grid_GenerationQueue!AB$5:AB$550,Grid_GenerationQueue!$AJ$5:$AJ$550,$B93,Grid_GenerationQueue!$AK$5:$AK$550,$C93,Grid_GenerationQueue!$AW$5:$AW$550,"&lt;&gt;"&amp;$Y$3,Grid_GenerationQueue!$AU$5:$AU$550,$AK$3)+SUMIFS(Grid_GenerationQueue!AB$5:AB$550,Grid_GenerationQueue!$AM$5:$AM$550,$B93,Grid_GenerationQueue!$AN$5:$AN$550,$C93,Grid_GenerationQueue!$AW$5:$AW$550,"&lt;&gt;"&amp;$Y$3,Grid_GenerationQueue!$AU$5:$AU$550,$AK$3)</f>
        <v>0</v>
      </c>
      <c r="AS93">
        <f>AG93+SUMIFS(Grid_GenerationQueue!AC$5:AC$550,Grid_GenerationQueue!$AJ$5:$AJ$550,$B93,Grid_GenerationQueue!$AK$5:$AK$550,$C93,Grid_GenerationQueue!$AW$5:$AW$550,"&lt;&gt;"&amp;$Y$3,Grid_GenerationQueue!$AU$5:$AU$550,$AK$3)+SUMIFS(Grid_GenerationQueue!AC$5:AC$550,Grid_GenerationQueue!$AM$5:$AM$550,$B93,Grid_GenerationQueue!$AN$5:$AN$550,$C93,Grid_GenerationQueue!$AW$5:$AW$550,"&lt;&gt;"&amp;$Y$3,Grid_GenerationQueue!$AU$5:$AU$550,$AK$3)</f>
        <v>0</v>
      </c>
      <c r="AT93">
        <f>AH93+SUMIFS(Grid_GenerationQueue!AD$5:AD$550,Grid_GenerationQueue!$AJ$5:$AJ$550,$B93,Grid_GenerationQueue!$AK$5:$AK$550,$C93,Grid_GenerationQueue!$AW$5:$AW$550,"&lt;&gt;"&amp;$Y$3,Grid_GenerationQueue!$AU$5:$AU$550,$AK$3)+SUMIFS(Grid_GenerationQueue!AD$5:AD$550,Grid_GenerationQueue!$AM$5:$AM$550,$B93,Grid_GenerationQueue!$AN$5:$AN$550,$C93,Grid_GenerationQueue!$AW$5:$AW$550,"&lt;&gt;"&amp;$Y$3,Grid_GenerationQueue!$AU$5:$AU$550,$AK$3)</f>
        <v>0</v>
      </c>
      <c r="AV93">
        <v>0</v>
      </c>
      <c r="AW93">
        <v>0</v>
      </c>
      <c r="AX93">
        <v>0</v>
      </c>
      <c r="AY93">
        <v>0</v>
      </c>
      <c r="AZ93">
        <v>0</v>
      </c>
      <c r="BB93">
        <f t="shared" si="66"/>
        <v>249.9</v>
      </c>
      <c r="BC93">
        <f t="shared" si="67"/>
        <v>0</v>
      </c>
      <c r="BD93">
        <f t="shared" si="68"/>
        <v>0</v>
      </c>
      <c r="BE93">
        <f t="shared" si="69"/>
        <v>0</v>
      </c>
      <c r="BF93">
        <f t="shared" si="70"/>
        <v>0</v>
      </c>
      <c r="BG93">
        <f t="shared" si="71"/>
        <v>0</v>
      </c>
      <c r="BH93">
        <f t="shared" si="72"/>
        <v>0</v>
      </c>
      <c r="BI93">
        <f t="shared" si="73"/>
        <v>0</v>
      </c>
      <c r="BJ93">
        <f t="shared" si="74"/>
        <v>0</v>
      </c>
      <c r="BK93">
        <f t="shared" si="75"/>
        <v>0</v>
      </c>
      <c r="BL93">
        <f t="shared" si="76"/>
        <v>0</v>
      </c>
      <c r="BN93">
        <f t="shared" si="44"/>
        <v>0</v>
      </c>
      <c r="BO93">
        <f t="shared" si="45"/>
        <v>0</v>
      </c>
      <c r="BP93">
        <f t="shared" si="46"/>
        <v>0</v>
      </c>
      <c r="BQ93">
        <f t="shared" si="47"/>
        <v>0</v>
      </c>
      <c r="BR93">
        <f t="shared" si="48"/>
        <v>0</v>
      </c>
      <c r="BS93">
        <f t="shared" si="49"/>
        <v>0</v>
      </c>
      <c r="BT93">
        <f t="shared" si="50"/>
        <v>0</v>
      </c>
      <c r="BU93">
        <f t="shared" si="51"/>
        <v>0</v>
      </c>
      <c r="BV93">
        <f t="shared" si="52"/>
        <v>0</v>
      </c>
      <c r="BW93">
        <f t="shared" si="53"/>
        <v>0</v>
      </c>
      <c r="BX93">
        <f t="shared" si="54"/>
        <v>0</v>
      </c>
      <c r="BZ93">
        <f t="shared" si="55"/>
        <v>49.9</v>
      </c>
      <c r="CA93">
        <f t="shared" si="56"/>
        <v>0</v>
      </c>
      <c r="CB93">
        <f t="shared" si="57"/>
        <v>0</v>
      </c>
      <c r="CC93">
        <f t="shared" si="58"/>
        <v>0</v>
      </c>
      <c r="CD93">
        <f t="shared" si="59"/>
        <v>0</v>
      </c>
      <c r="CE93">
        <f t="shared" si="60"/>
        <v>0</v>
      </c>
      <c r="CF93">
        <f t="shared" si="61"/>
        <v>0</v>
      </c>
      <c r="CG93">
        <f t="shared" si="62"/>
        <v>0</v>
      </c>
      <c r="CH93">
        <f t="shared" si="63"/>
        <v>0</v>
      </c>
      <c r="CI93">
        <f t="shared" si="64"/>
        <v>0</v>
      </c>
      <c r="CJ93">
        <f t="shared" si="65"/>
        <v>0</v>
      </c>
    </row>
    <row r="94" spans="1:88" x14ac:dyDescent="0.35">
      <c r="A94" t="str">
        <f>Substation_Info!A94</f>
        <v>SCE Northern Area</v>
      </c>
      <c r="B94" t="str">
        <f>Substation_Info!B94</f>
        <v>Goleta</v>
      </c>
      <c r="C94">
        <f>Substation_Info!C94</f>
        <v>230</v>
      </c>
      <c r="D94" t="str" cm="1">
        <f t="array" ref="D94">INDEX(Substation_Info!$AT$5:$BB$322,MATCH(1,($B94=Substation_Info!$B$5:$B$322)*($C94=Substation_Info!$C$5:$C$322),0),MATCH(D$4,Substation_Info!$AT$4:$BB$4,0))</f>
        <v>Greater_LA_Li_Battery</v>
      </c>
      <c r="E94" t="str" cm="1">
        <f t="array" ref="E94">INDEX(Substation_Info!$AT$5:$BB$322,MATCH(1,($B94=Substation_Info!$B$5:$B$322)*($C94=Substation_Info!$C$5:$C$322),0),MATCH(E$4,Substation_Info!$AT$4:$BB$4,0))</f>
        <v>Greater_LA_Solar</v>
      </c>
      <c r="F94" cm="1">
        <f t="array" ref="F94">INDEX(Substation_Info!$AT$5:$BB$322,MATCH(1,($B94=Substation_Info!$B$5:$B$322)*($C94=Substation_Info!$C$5:$C$322),0),MATCH(F$4,Substation_Info!$AT$4:$BB$4,0))</f>
        <v>0</v>
      </c>
      <c r="G94" cm="1">
        <f t="array" ref="G94">INDEX(Substation_Info!$AT$5:$BB$322,MATCH(1,($B94=Substation_Info!$B$5:$B$322)*($C94=Substation_Info!$C$5:$C$322),0),MATCH(G$4,Substation_Info!$AT$4:$BB$4,0))</f>
        <v>0</v>
      </c>
      <c r="H94" cm="1">
        <f t="array" ref="H94">INDEX(Substation_Info!$AT$5:$BB$322,MATCH(1,($B94=Substation_Info!$B$5:$B$322)*($C94=Substation_Info!$C$5:$C$322),0),MATCH(H$4,Substation_Info!$AT$4:$BB$4,0))</f>
        <v>0</v>
      </c>
      <c r="I94" cm="1">
        <f t="array" ref="I94">INDEX(Substation_Info!$AT$5:$BB$322,MATCH(1,($B94=Substation_Info!$B$5:$B$322)*($C94=Substation_Info!$C$5:$C$322),0),MATCH(I$4,Substation_Info!$AT$4:$BB$4,0))</f>
        <v>0</v>
      </c>
      <c r="J94" cm="1">
        <f t="array" ref="J94">INDEX(Substation_Info!$AT$5:$BB$322,MATCH(1,($B94=Substation_Info!$B$5:$B$322)*($C94=Substation_Info!$C$5:$C$322),0),MATCH(J$4,Substation_Info!$AT$4:$BB$4,0))</f>
        <v>0</v>
      </c>
      <c r="L94">
        <f>SUMIFS(Grid_GenerationQueue!T$5:T$550,Grid_GenerationQueue!$AJ$5:$AJ$550,$B94,Grid_GenerationQueue!$AK$5:$AK$550,$C94)+SUMIFS(Grid_GenerationQueue!T$5:T$550,Grid_GenerationQueue!$AM$5:$AM$550,$B94,Grid_GenerationQueue!$AN$5:$AN$550,$C94)</f>
        <v>0</v>
      </c>
      <c r="M94">
        <f>SUMIFS(Grid_GenerationQueue!U$5:U$550,Grid_GenerationQueue!$AJ$5:$AJ$550,$B94,Grid_GenerationQueue!$AK$5:$AK$550,$C94)+SUMIFS(Grid_GenerationQueue!U$5:U$550,Grid_GenerationQueue!$AM$5:$AM$550,$B94,Grid_GenerationQueue!$AN$5:$AN$550,$C94)</f>
        <v>0</v>
      </c>
      <c r="N94">
        <f>SUMIFS(Grid_GenerationQueue!V$5:V$550,Grid_GenerationQueue!$AJ$5:$AJ$550,$B94,Grid_GenerationQueue!$AK$5:$AK$550,$C94)+SUMIFS(Grid_GenerationQueue!V$5:V$550,Grid_GenerationQueue!$AM$5:$AM$550,$B94,Grid_GenerationQueue!$AN$5:$AN$550,$C94)</f>
        <v>0</v>
      </c>
      <c r="O94">
        <f>SUMIFS(Grid_GenerationQueue!W$5:W$550,Grid_GenerationQueue!$AJ$5:$AJ$550,$B94,Grid_GenerationQueue!$AK$5:$AK$550,$C94)+SUMIFS(Grid_GenerationQueue!W$5:W$550,Grid_GenerationQueue!$AM$5:$AM$550,$B94,Grid_GenerationQueue!$AN$5:$AN$550,$C94)</f>
        <v>0</v>
      </c>
      <c r="P94">
        <f>SUMIFS(Grid_GenerationQueue!X$5:X$550,Grid_GenerationQueue!$AJ$5:$AJ$550,$B94,Grid_GenerationQueue!$AK$5:$AK$550,$C94)+SUMIFS(Grid_GenerationQueue!X$5:X$550,Grid_GenerationQueue!$AM$5:$AM$550,$B94,Grid_GenerationQueue!$AN$5:$AN$550,$C94)</f>
        <v>0</v>
      </c>
      <c r="Q94">
        <f>SUMIFS(Grid_GenerationQueue!Y$5:Y$550,Grid_GenerationQueue!$AJ$5:$AJ$550,$B94,Grid_GenerationQueue!$AK$5:$AK$550,$C94)+SUMIFS(Grid_GenerationQueue!Y$5:Y$550,Grid_GenerationQueue!$AM$5:$AM$550,$B94,Grid_GenerationQueue!$AN$5:$AN$550,$C94)</f>
        <v>0</v>
      </c>
      <c r="R94">
        <f>SUMIFS(Grid_GenerationQueue!Z$5:Z$550,Grid_GenerationQueue!$AJ$5:$AJ$550,$B94,Grid_GenerationQueue!$AK$5:$AK$550,$C94)+SUMIFS(Grid_GenerationQueue!Z$5:Z$550,Grid_GenerationQueue!$AM$5:$AM$550,$B94,Grid_GenerationQueue!$AN$5:$AN$550,$C94)</f>
        <v>0</v>
      </c>
      <c r="S94">
        <f>SUMIFS(Grid_GenerationQueue!AA$5:AA$550,Grid_GenerationQueue!$AJ$5:$AJ$550,$B94,Grid_GenerationQueue!$AK$5:$AK$550,$C94)+SUMIFS(Grid_GenerationQueue!AA$5:AA$550,Grid_GenerationQueue!$AM$5:$AM$550,$B94,Grid_GenerationQueue!$AN$5:$AN$550,$C94)</f>
        <v>0</v>
      </c>
      <c r="T94">
        <f>SUMIFS(Grid_GenerationQueue!AB$5:AB$550,Grid_GenerationQueue!$AJ$5:$AJ$550,$B94,Grid_GenerationQueue!$AK$5:$AK$550,$C94)+SUMIFS(Grid_GenerationQueue!AB$5:AB$550,Grid_GenerationQueue!$AM$5:$AM$550,$B94,Grid_GenerationQueue!$AN$5:$AN$550,$C94)</f>
        <v>0</v>
      </c>
      <c r="U94">
        <f>SUMIFS(Grid_GenerationQueue!AC$5:AC$550,Grid_GenerationQueue!$AJ$5:$AJ$550,$B94,Grid_GenerationQueue!$AK$5:$AK$550,$C94)+SUMIFS(Grid_GenerationQueue!AC$5:AC$550,Grid_GenerationQueue!$AM$5:$AM$550,$B94,Grid_GenerationQueue!$AN$5:$AN$550,$C94)</f>
        <v>0</v>
      </c>
      <c r="V94">
        <f>SUMIFS(Grid_GenerationQueue!AD$5:AD$550,Grid_GenerationQueue!$AJ$5:$AJ$550,$B94,Grid_GenerationQueue!$AK$5:$AK$550,$C94)+SUMIFS(Grid_GenerationQueue!AD$5:AD$550,Grid_GenerationQueue!$AM$5:$AM$550,$B94,Grid_GenerationQueue!$AN$5:$AN$550,$C94)</f>
        <v>0</v>
      </c>
      <c r="X94">
        <f>SUMIFS(Grid_GenerationQueue!T$5:T$550,Grid_GenerationQueue!$AJ$5:$AJ$550,$B94,Grid_GenerationQueue!$AK$5:$AK$550,$C94,Grid_GenerationQueue!$AW$5:$AW$550,$Y$3)+SUMIFS(Grid_GenerationQueue!T$5:T$550,Grid_GenerationQueue!$AM$5:$AM$550,$B94,Grid_GenerationQueue!$AN$5:$AN$550,$C94,Grid_GenerationQueue!$AW$5:$AW$550,$Y$3)</f>
        <v>0</v>
      </c>
      <c r="Y94">
        <f>SUMIFS(Grid_GenerationQueue!U$5:U$550,Grid_GenerationQueue!$AJ$5:$AJ$550,$B94,Grid_GenerationQueue!$AK$5:$AK$550,$C94,Grid_GenerationQueue!$AW$5:$AW$550,$Y$3)+SUMIFS(Grid_GenerationQueue!U$5:U$550,Grid_GenerationQueue!$AM$5:$AM$550,$B94,Grid_GenerationQueue!$AN$5:$AN$550,$C94,Grid_GenerationQueue!$AW$5:$AW$550,$Y$3)</f>
        <v>0</v>
      </c>
      <c r="Z94">
        <f>SUMIFS(Grid_GenerationQueue!V$5:V$550,Grid_GenerationQueue!$AJ$5:$AJ$550,$B94,Grid_GenerationQueue!$AK$5:$AK$550,$C94,Grid_GenerationQueue!$AW$5:$AW$550,$Y$3)+SUMIFS(Grid_GenerationQueue!V$5:V$550,Grid_GenerationQueue!$AM$5:$AM$550,$B94,Grid_GenerationQueue!$AN$5:$AN$550,$C94,Grid_GenerationQueue!$AW$5:$AW$550,$Y$3)</f>
        <v>0</v>
      </c>
      <c r="AA94">
        <f>SUMIFS(Grid_GenerationQueue!W$5:W$550,Grid_GenerationQueue!$AJ$5:$AJ$550,$B94,Grid_GenerationQueue!$AK$5:$AK$550,$C94,Grid_GenerationQueue!$AW$5:$AW$550,$Y$3)+SUMIFS(Grid_GenerationQueue!W$5:W$550,Grid_GenerationQueue!$AM$5:$AM$550,$B94,Grid_GenerationQueue!$AN$5:$AN$550,$C94,Grid_GenerationQueue!$AW$5:$AW$550,$Y$3)</f>
        <v>0</v>
      </c>
      <c r="AB94">
        <f>SUMIFS(Grid_GenerationQueue!X$5:X$550,Grid_GenerationQueue!$AJ$5:$AJ$550,$B94,Grid_GenerationQueue!$AK$5:$AK$550,$C94,Grid_GenerationQueue!$AW$5:$AW$550,$Y$3)+SUMIFS(Grid_GenerationQueue!X$5:X$550,Grid_GenerationQueue!$AM$5:$AM$550,$B94,Grid_GenerationQueue!$AN$5:$AN$550,$C94,Grid_GenerationQueue!$AW$5:$AW$550,$Y$3)</f>
        <v>0</v>
      </c>
      <c r="AC94">
        <f>SUMIFS(Grid_GenerationQueue!Y$5:Y$550,Grid_GenerationQueue!$AJ$5:$AJ$550,$B94,Grid_GenerationQueue!$AK$5:$AK$550,$C94,Grid_GenerationQueue!$AW$5:$AW$550,$Y$3)+SUMIFS(Grid_GenerationQueue!Y$5:Y$550,Grid_GenerationQueue!$AM$5:$AM$550,$B94,Grid_GenerationQueue!$AN$5:$AN$550,$C94,Grid_GenerationQueue!$AW$5:$AW$550,$Y$3)</f>
        <v>0</v>
      </c>
      <c r="AD94">
        <f>SUMIFS(Grid_GenerationQueue!Z$5:Z$550,Grid_GenerationQueue!$AJ$5:$AJ$550,$B94,Grid_GenerationQueue!$AK$5:$AK$550,$C94,Grid_GenerationQueue!$AW$5:$AW$550,$Y$3)+SUMIFS(Grid_GenerationQueue!Z$5:Z$550,Grid_GenerationQueue!$AM$5:$AM$550,$B94,Grid_GenerationQueue!$AN$5:$AN$550,$C94,Grid_GenerationQueue!$AW$5:$AW$550,$Y$3)</f>
        <v>0</v>
      </c>
      <c r="AE94">
        <f>SUMIFS(Grid_GenerationQueue!AA$5:AA$550,Grid_GenerationQueue!$AJ$5:$AJ$550,$B94,Grid_GenerationQueue!$AK$5:$AK$550,$C94,Grid_GenerationQueue!$AW$5:$AW$550,$Y$3)+SUMIFS(Grid_GenerationQueue!AA$5:AA$550,Grid_GenerationQueue!$AM$5:$AM$550,$B94,Grid_GenerationQueue!$AN$5:$AN$550,$C94,Grid_GenerationQueue!$AW$5:$AW$550,$Y$3)</f>
        <v>0</v>
      </c>
      <c r="AF94">
        <f>SUMIFS(Grid_GenerationQueue!AB$5:AB$550,Grid_GenerationQueue!$AJ$5:$AJ$550,$B94,Grid_GenerationQueue!$AK$5:$AK$550,$C94,Grid_GenerationQueue!$AW$5:$AW$550,$Y$3)+SUMIFS(Grid_GenerationQueue!AB$5:AB$550,Grid_GenerationQueue!$AM$5:$AM$550,$B94,Grid_GenerationQueue!$AN$5:$AN$550,$C94,Grid_GenerationQueue!$AW$5:$AW$550,$Y$3)</f>
        <v>0</v>
      </c>
      <c r="AG94">
        <f>SUMIFS(Grid_GenerationQueue!AC$5:AC$550,Grid_GenerationQueue!$AJ$5:$AJ$550,$B94,Grid_GenerationQueue!$AK$5:$AK$550,$C94,Grid_GenerationQueue!$AW$5:$AW$550,$Y$3)+SUMIFS(Grid_GenerationQueue!AC$5:AC$550,Grid_GenerationQueue!$AM$5:$AM$550,$B94,Grid_GenerationQueue!$AN$5:$AN$550,$C94,Grid_GenerationQueue!$AW$5:$AW$550,$Y$3)</f>
        <v>0</v>
      </c>
      <c r="AH94">
        <f>SUMIFS(Grid_GenerationQueue!AD$5:AD$550,Grid_GenerationQueue!$AJ$5:$AJ$550,$B94,Grid_GenerationQueue!$AK$5:$AK$550,$C94,Grid_GenerationQueue!$AW$5:$AW$550,$Y$3)+SUMIFS(Grid_GenerationQueue!AD$5:AD$550,Grid_GenerationQueue!$AM$5:$AM$550,$B94,Grid_GenerationQueue!$AN$5:$AN$550,$C94,Grid_GenerationQueue!$AW$5:$AW$550,$Y$3)</f>
        <v>0</v>
      </c>
      <c r="AJ94">
        <f>X94+SUMIFS(Grid_GenerationQueue!T$5:T$550,Grid_GenerationQueue!$AJ$5:$AJ$550,$B94,Grid_GenerationQueue!$AK$5:$AK$550,$C94,Grid_GenerationQueue!$AW$5:$AW$550,"&lt;&gt;"&amp;$Y$3,Grid_GenerationQueue!$AU$5:$AU$550,$AK$3)+SUMIFS(Grid_GenerationQueue!T$5:T$550,Grid_GenerationQueue!$AM$5:$AM$550,$B94,Grid_GenerationQueue!$AN$5:$AN$550,$C94,Grid_GenerationQueue!$AW$5:$AW$550,"&lt;&gt;"&amp;$Y$3,Grid_GenerationQueue!$AU$5:$AU$550,$AK$3)</f>
        <v>0</v>
      </c>
      <c r="AK94">
        <f>Y94+SUMIFS(Grid_GenerationQueue!U$5:U$550,Grid_GenerationQueue!$AJ$5:$AJ$550,$B94,Grid_GenerationQueue!$AK$5:$AK$550,$C94,Grid_GenerationQueue!$AW$5:$AW$550,"&lt;&gt;"&amp;$Y$3,Grid_GenerationQueue!$AU$5:$AU$550,$AK$3)+SUMIFS(Grid_GenerationQueue!U$5:U$550,Grid_GenerationQueue!$AM$5:$AM$550,$B94,Grid_GenerationQueue!$AN$5:$AN$550,$C94,Grid_GenerationQueue!$AW$5:$AW$550,"&lt;&gt;"&amp;$Y$3,Grid_GenerationQueue!$AU$5:$AU$550,$AK$3)</f>
        <v>0</v>
      </c>
      <c r="AL94">
        <f>Z94+SUMIFS(Grid_GenerationQueue!V$5:V$550,Grid_GenerationQueue!$AJ$5:$AJ$550,$B94,Grid_GenerationQueue!$AK$5:$AK$550,$C94,Grid_GenerationQueue!$AW$5:$AW$550,"&lt;&gt;"&amp;$Y$3,Grid_GenerationQueue!$AU$5:$AU$550,$AK$3)+SUMIFS(Grid_GenerationQueue!V$5:V$550,Grid_GenerationQueue!$AM$5:$AM$550,$B94,Grid_GenerationQueue!$AN$5:$AN$550,$C94,Grid_GenerationQueue!$AW$5:$AW$550,"&lt;&gt;"&amp;$Y$3,Grid_GenerationQueue!$AU$5:$AU$550,$AK$3)</f>
        <v>0</v>
      </c>
      <c r="AM94">
        <f>AA94+SUMIFS(Grid_GenerationQueue!W$5:W$550,Grid_GenerationQueue!$AJ$5:$AJ$550,$B94,Grid_GenerationQueue!$AK$5:$AK$550,$C94,Grid_GenerationQueue!$AW$5:$AW$550,"&lt;&gt;"&amp;$Y$3,Grid_GenerationQueue!$AU$5:$AU$550,$AK$3)+SUMIFS(Grid_GenerationQueue!W$5:W$550,Grid_GenerationQueue!$AM$5:$AM$550,$B94,Grid_GenerationQueue!$AN$5:$AN$550,$C94,Grid_GenerationQueue!$AW$5:$AW$550,"&lt;&gt;"&amp;$Y$3,Grid_GenerationQueue!$AU$5:$AU$550,$AK$3)</f>
        <v>0</v>
      </c>
      <c r="AN94">
        <f>AB94+SUMIFS(Grid_GenerationQueue!X$5:X$550,Grid_GenerationQueue!$AJ$5:$AJ$550,$B94,Grid_GenerationQueue!$AK$5:$AK$550,$C94,Grid_GenerationQueue!$AW$5:$AW$550,"&lt;&gt;"&amp;$Y$3,Grid_GenerationQueue!$AU$5:$AU$550,$AK$3)+SUMIFS(Grid_GenerationQueue!X$5:X$550,Grid_GenerationQueue!$AM$5:$AM$550,$B94,Grid_GenerationQueue!$AN$5:$AN$550,$C94,Grid_GenerationQueue!$AW$5:$AW$550,"&lt;&gt;"&amp;$Y$3,Grid_GenerationQueue!$AU$5:$AU$550,$AK$3)</f>
        <v>0</v>
      </c>
      <c r="AO94">
        <f>AC94+SUMIFS(Grid_GenerationQueue!Y$5:Y$550,Grid_GenerationQueue!$AJ$5:$AJ$550,$B94,Grid_GenerationQueue!$AK$5:$AK$550,$C94,Grid_GenerationQueue!$AW$5:$AW$550,"&lt;&gt;"&amp;$Y$3,Grid_GenerationQueue!$AU$5:$AU$550,$AK$3)+SUMIFS(Grid_GenerationQueue!Y$5:Y$550,Grid_GenerationQueue!$AM$5:$AM$550,$B94,Grid_GenerationQueue!$AN$5:$AN$550,$C94,Grid_GenerationQueue!$AW$5:$AW$550,"&lt;&gt;"&amp;$Y$3,Grid_GenerationQueue!$AU$5:$AU$550,$AK$3)</f>
        <v>0</v>
      </c>
      <c r="AP94">
        <f>AD94+SUMIFS(Grid_GenerationQueue!Z$5:Z$550,Grid_GenerationQueue!$AJ$5:$AJ$550,$B94,Grid_GenerationQueue!$AK$5:$AK$550,$C94,Grid_GenerationQueue!$AW$5:$AW$550,"&lt;&gt;"&amp;$Y$3,Grid_GenerationQueue!$AU$5:$AU$550,$AK$3)+SUMIFS(Grid_GenerationQueue!Z$5:Z$550,Grid_GenerationQueue!$AM$5:$AM$550,$B94,Grid_GenerationQueue!$AN$5:$AN$550,$C94,Grid_GenerationQueue!$AW$5:$AW$550,"&lt;&gt;"&amp;$Y$3,Grid_GenerationQueue!$AU$5:$AU$550,$AK$3)</f>
        <v>0</v>
      </c>
      <c r="AQ94">
        <f>AE94+SUMIFS(Grid_GenerationQueue!AA$5:AA$550,Grid_GenerationQueue!$AJ$5:$AJ$550,$B94,Grid_GenerationQueue!$AK$5:$AK$550,$C94,Grid_GenerationQueue!$AW$5:$AW$550,"&lt;&gt;"&amp;$Y$3,Grid_GenerationQueue!$AU$5:$AU$550,$AK$3)+SUMIFS(Grid_GenerationQueue!AA$5:AA$550,Grid_GenerationQueue!$AM$5:$AM$550,$B94,Grid_GenerationQueue!$AN$5:$AN$550,$C94,Grid_GenerationQueue!$AW$5:$AW$550,"&lt;&gt;"&amp;$Y$3,Grid_GenerationQueue!$AU$5:$AU$550,$AK$3)</f>
        <v>0</v>
      </c>
      <c r="AR94">
        <f>AF94+SUMIFS(Grid_GenerationQueue!AB$5:AB$550,Grid_GenerationQueue!$AJ$5:$AJ$550,$B94,Grid_GenerationQueue!$AK$5:$AK$550,$C94,Grid_GenerationQueue!$AW$5:$AW$550,"&lt;&gt;"&amp;$Y$3,Grid_GenerationQueue!$AU$5:$AU$550,$AK$3)+SUMIFS(Grid_GenerationQueue!AB$5:AB$550,Grid_GenerationQueue!$AM$5:$AM$550,$B94,Grid_GenerationQueue!$AN$5:$AN$550,$C94,Grid_GenerationQueue!$AW$5:$AW$550,"&lt;&gt;"&amp;$Y$3,Grid_GenerationQueue!$AU$5:$AU$550,$AK$3)</f>
        <v>0</v>
      </c>
      <c r="AS94">
        <f>AG94+SUMIFS(Grid_GenerationQueue!AC$5:AC$550,Grid_GenerationQueue!$AJ$5:$AJ$550,$B94,Grid_GenerationQueue!$AK$5:$AK$550,$C94,Grid_GenerationQueue!$AW$5:$AW$550,"&lt;&gt;"&amp;$Y$3,Grid_GenerationQueue!$AU$5:$AU$550,$AK$3)+SUMIFS(Grid_GenerationQueue!AC$5:AC$550,Grid_GenerationQueue!$AM$5:$AM$550,$B94,Grid_GenerationQueue!$AN$5:$AN$550,$C94,Grid_GenerationQueue!$AW$5:$AW$550,"&lt;&gt;"&amp;$Y$3,Grid_GenerationQueue!$AU$5:$AU$550,$AK$3)</f>
        <v>0</v>
      </c>
      <c r="AT94">
        <f>AH94+SUMIFS(Grid_GenerationQueue!AD$5:AD$550,Grid_GenerationQueue!$AJ$5:$AJ$550,$B94,Grid_GenerationQueue!$AK$5:$AK$550,$C94,Grid_GenerationQueue!$AW$5:$AW$550,"&lt;&gt;"&amp;$Y$3,Grid_GenerationQueue!$AU$5:$AU$550,$AK$3)+SUMIFS(Grid_GenerationQueue!AD$5:AD$550,Grid_GenerationQueue!$AM$5:$AM$550,$B94,Grid_GenerationQueue!$AN$5:$AN$550,$C94,Grid_GenerationQueue!$AW$5:$AW$550,"&lt;&gt;"&amp;$Y$3,Grid_GenerationQueue!$AU$5:$AU$550,$AK$3)</f>
        <v>0</v>
      </c>
      <c r="AV94">
        <v>0</v>
      </c>
      <c r="AW94">
        <v>0</v>
      </c>
      <c r="AX94">
        <v>0</v>
      </c>
      <c r="AY94">
        <v>0</v>
      </c>
      <c r="AZ94">
        <v>0</v>
      </c>
      <c r="BB94">
        <f t="shared" si="66"/>
        <v>0</v>
      </c>
      <c r="BC94">
        <f t="shared" si="67"/>
        <v>0</v>
      </c>
      <c r="BD94">
        <f t="shared" si="68"/>
        <v>0</v>
      </c>
      <c r="BE94">
        <f t="shared" si="69"/>
        <v>0</v>
      </c>
      <c r="BF94">
        <f t="shared" si="70"/>
        <v>0</v>
      </c>
      <c r="BG94">
        <f t="shared" si="71"/>
        <v>0</v>
      </c>
      <c r="BH94">
        <f t="shared" si="72"/>
        <v>0</v>
      </c>
      <c r="BI94">
        <f t="shared" si="73"/>
        <v>0</v>
      </c>
      <c r="BJ94">
        <f t="shared" si="74"/>
        <v>0</v>
      </c>
      <c r="BK94">
        <f t="shared" si="75"/>
        <v>0</v>
      </c>
      <c r="BL94">
        <f t="shared" si="76"/>
        <v>0</v>
      </c>
      <c r="BN94">
        <f t="shared" si="44"/>
        <v>0</v>
      </c>
      <c r="BO94">
        <f t="shared" si="45"/>
        <v>0</v>
      </c>
      <c r="BP94">
        <f t="shared" si="46"/>
        <v>0</v>
      </c>
      <c r="BQ94">
        <f t="shared" si="47"/>
        <v>0</v>
      </c>
      <c r="BR94">
        <f t="shared" si="48"/>
        <v>0</v>
      </c>
      <c r="BS94">
        <f t="shared" si="49"/>
        <v>0</v>
      </c>
      <c r="BT94">
        <f t="shared" si="50"/>
        <v>0</v>
      </c>
      <c r="BU94">
        <f t="shared" si="51"/>
        <v>0</v>
      </c>
      <c r="BV94">
        <f t="shared" si="52"/>
        <v>0</v>
      </c>
      <c r="BW94">
        <f t="shared" si="53"/>
        <v>0</v>
      </c>
      <c r="BX94">
        <f t="shared" si="54"/>
        <v>0</v>
      </c>
      <c r="BZ94">
        <f t="shared" si="55"/>
        <v>0</v>
      </c>
      <c r="CA94">
        <f t="shared" si="56"/>
        <v>0</v>
      </c>
      <c r="CB94">
        <f t="shared" si="57"/>
        <v>0</v>
      </c>
      <c r="CC94">
        <f t="shared" si="58"/>
        <v>0</v>
      </c>
      <c r="CD94">
        <f t="shared" si="59"/>
        <v>0</v>
      </c>
      <c r="CE94">
        <f t="shared" si="60"/>
        <v>0</v>
      </c>
      <c r="CF94">
        <f t="shared" si="61"/>
        <v>0</v>
      </c>
      <c r="CG94">
        <f t="shared" si="62"/>
        <v>0</v>
      </c>
      <c r="CH94">
        <f t="shared" si="63"/>
        <v>0</v>
      </c>
      <c r="CI94">
        <f t="shared" si="64"/>
        <v>0</v>
      </c>
      <c r="CJ94">
        <f t="shared" si="65"/>
        <v>0</v>
      </c>
    </row>
    <row r="95" spans="1:88" x14ac:dyDescent="0.35">
      <c r="A95" t="str">
        <f>Substation_Info!A95</f>
        <v>SCE Northern Area</v>
      </c>
      <c r="B95" t="str">
        <f>Substation_Info!B95</f>
        <v>Goodrich</v>
      </c>
      <c r="C95">
        <f>Substation_Info!C95</f>
        <v>230</v>
      </c>
      <c r="D95" t="str" cm="1">
        <f t="array" ref="D95">INDEX(Substation_Info!$AT$5:$BB$322,MATCH(1,($B95=Substation_Info!$B$5:$B$322)*($C95=Substation_Info!$C$5:$C$322),0),MATCH(D$4,Substation_Info!$AT$4:$BB$4,0))</f>
        <v>Greater_LA_Li_Battery</v>
      </c>
      <c r="E95" t="str" cm="1">
        <f t="array" ref="E95">INDEX(Substation_Info!$AT$5:$BB$322,MATCH(1,($B95=Substation_Info!$B$5:$B$322)*($C95=Substation_Info!$C$5:$C$322),0),MATCH(E$4,Substation_Info!$AT$4:$BB$4,0))</f>
        <v>Greater_LA_Solar</v>
      </c>
      <c r="F95" cm="1">
        <f t="array" ref="F95">INDEX(Substation_Info!$AT$5:$BB$322,MATCH(1,($B95=Substation_Info!$B$5:$B$322)*($C95=Substation_Info!$C$5:$C$322),0),MATCH(F$4,Substation_Info!$AT$4:$BB$4,0))</f>
        <v>0</v>
      </c>
      <c r="G95" cm="1">
        <f t="array" ref="G95">INDEX(Substation_Info!$AT$5:$BB$322,MATCH(1,($B95=Substation_Info!$B$5:$B$322)*($C95=Substation_Info!$C$5:$C$322),0),MATCH(G$4,Substation_Info!$AT$4:$BB$4,0))</f>
        <v>0</v>
      </c>
      <c r="H95" cm="1">
        <f t="array" ref="H95">INDEX(Substation_Info!$AT$5:$BB$322,MATCH(1,($B95=Substation_Info!$B$5:$B$322)*($C95=Substation_Info!$C$5:$C$322),0),MATCH(H$4,Substation_Info!$AT$4:$BB$4,0))</f>
        <v>0</v>
      </c>
      <c r="I95" cm="1">
        <f t="array" ref="I95">INDEX(Substation_Info!$AT$5:$BB$322,MATCH(1,($B95=Substation_Info!$B$5:$B$322)*($C95=Substation_Info!$C$5:$C$322),0),MATCH(I$4,Substation_Info!$AT$4:$BB$4,0))</f>
        <v>0</v>
      </c>
      <c r="J95" cm="1">
        <f t="array" ref="J95">INDEX(Substation_Info!$AT$5:$BB$322,MATCH(1,($B95=Substation_Info!$B$5:$B$322)*($C95=Substation_Info!$C$5:$C$322),0),MATCH(J$4,Substation_Info!$AT$4:$BB$4,0))</f>
        <v>0</v>
      </c>
      <c r="L95">
        <f>SUMIFS(Grid_GenerationQueue!T$5:T$550,Grid_GenerationQueue!$AJ$5:$AJ$550,$B95,Grid_GenerationQueue!$AK$5:$AK$550,$C95)+SUMIFS(Grid_GenerationQueue!T$5:T$550,Grid_GenerationQueue!$AM$5:$AM$550,$B95,Grid_GenerationQueue!$AN$5:$AN$550,$C95)</f>
        <v>0</v>
      </c>
      <c r="M95">
        <f>SUMIFS(Grid_GenerationQueue!U$5:U$550,Grid_GenerationQueue!$AJ$5:$AJ$550,$B95,Grid_GenerationQueue!$AK$5:$AK$550,$C95)+SUMIFS(Grid_GenerationQueue!U$5:U$550,Grid_GenerationQueue!$AM$5:$AM$550,$B95,Grid_GenerationQueue!$AN$5:$AN$550,$C95)</f>
        <v>0</v>
      </c>
      <c r="N95">
        <f>SUMIFS(Grid_GenerationQueue!V$5:V$550,Grid_GenerationQueue!$AJ$5:$AJ$550,$B95,Grid_GenerationQueue!$AK$5:$AK$550,$C95)+SUMIFS(Grid_GenerationQueue!V$5:V$550,Grid_GenerationQueue!$AM$5:$AM$550,$B95,Grid_GenerationQueue!$AN$5:$AN$550,$C95)</f>
        <v>0</v>
      </c>
      <c r="O95">
        <f>SUMIFS(Grid_GenerationQueue!W$5:W$550,Grid_GenerationQueue!$AJ$5:$AJ$550,$B95,Grid_GenerationQueue!$AK$5:$AK$550,$C95)+SUMIFS(Grid_GenerationQueue!W$5:W$550,Grid_GenerationQueue!$AM$5:$AM$550,$B95,Grid_GenerationQueue!$AN$5:$AN$550,$C95)</f>
        <v>0</v>
      </c>
      <c r="P95">
        <f>SUMIFS(Grid_GenerationQueue!X$5:X$550,Grid_GenerationQueue!$AJ$5:$AJ$550,$B95,Grid_GenerationQueue!$AK$5:$AK$550,$C95)+SUMIFS(Grid_GenerationQueue!X$5:X$550,Grid_GenerationQueue!$AM$5:$AM$550,$B95,Grid_GenerationQueue!$AN$5:$AN$550,$C95)</f>
        <v>0</v>
      </c>
      <c r="Q95">
        <f>SUMIFS(Grid_GenerationQueue!Y$5:Y$550,Grid_GenerationQueue!$AJ$5:$AJ$550,$B95,Grid_GenerationQueue!$AK$5:$AK$550,$C95)+SUMIFS(Grid_GenerationQueue!Y$5:Y$550,Grid_GenerationQueue!$AM$5:$AM$550,$B95,Grid_GenerationQueue!$AN$5:$AN$550,$C95)</f>
        <v>0</v>
      </c>
      <c r="R95">
        <f>SUMIFS(Grid_GenerationQueue!Z$5:Z$550,Grid_GenerationQueue!$AJ$5:$AJ$550,$B95,Grid_GenerationQueue!$AK$5:$AK$550,$C95)+SUMIFS(Grid_GenerationQueue!Z$5:Z$550,Grid_GenerationQueue!$AM$5:$AM$550,$B95,Grid_GenerationQueue!$AN$5:$AN$550,$C95)</f>
        <v>0</v>
      </c>
      <c r="S95">
        <f>SUMIFS(Grid_GenerationQueue!AA$5:AA$550,Grid_GenerationQueue!$AJ$5:$AJ$550,$B95,Grid_GenerationQueue!$AK$5:$AK$550,$C95)+SUMIFS(Grid_GenerationQueue!AA$5:AA$550,Grid_GenerationQueue!$AM$5:$AM$550,$B95,Grid_GenerationQueue!$AN$5:$AN$550,$C95)</f>
        <v>0</v>
      </c>
      <c r="T95">
        <f>SUMIFS(Grid_GenerationQueue!AB$5:AB$550,Grid_GenerationQueue!$AJ$5:$AJ$550,$B95,Grid_GenerationQueue!$AK$5:$AK$550,$C95)+SUMIFS(Grid_GenerationQueue!AB$5:AB$550,Grid_GenerationQueue!$AM$5:$AM$550,$B95,Grid_GenerationQueue!$AN$5:$AN$550,$C95)</f>
        <v>0</v>
      </c>
      <c r="U95">
        <f>SUMIFS(Grid_GenerationQueue!AC$5:AC$550,Grid_GenerationQueue!$AJ$5:$AJ$550,$B95,Grid_GenerationQueue!$AK$5:$AK$550,$C95)+SUMIFS(Grid_GenerationQueue!AC$5:AC$550,Grid_GenerationQueue!$AM$5:$AM$550,$B95,Grid_GenerationQueue!$AN$5:$AN$550,$C95)</f>
        <v>0</v>
      </c>
      <c r="V95">
        <f>SUMIFS(Grid_GenerationQueue!AD$5:AD$550,Grid_GenerationQueue!$AJ$5:$AJ$550,$B95,Grid_GenerationQueue!$AK$5:$AK$550,$C95)+SUMIFS(Grid_GenerationQueue!AD$5:AD$550,Grid_GenerationQueue!$AM$5:$AM$550,$B95,Grid_GenerationQueue!$AN$5:$AN$550,$C95)</f>
        <v>0</v>
      </c>
      <c r="X95">
        <f>SUMIFS(Grid_GenerationQueue!T$5:T$550,Grid_GenerationQueue!$AJ$5:$AJ$550,$B95,Grid_GenerationQueue!$AK$5:$AK$550,$C95,Grid_GenerationQueue!$AW$5:$AW$550,$Y$3)+SUMIFS(Grid_GenerationQueue!T$5:T$550,Grid_GenerationQueue!$AM$5:$AM$550,$B95,Grid_GenerationQueue!$AN$5:$AN$550,$C95,Grid_GenerationQueue!$AW$5:$AW$550,$Y$3)</f>
        <v>0</v>
      </c>
      <c r="Y95">
        <f>SUMIFS(Grid_GenerationQueue!U$5:U$550,Grid_GenerationQueue!$AJ$5:$AJ$550,$B95,Grid_GenerationQueue!$AK$5:$AK$550,$C95,Grid_GenerationQueue!$AW$5:$AW$550,$Y$3)+SUMIFS(Grid_GenerationQueue!U$5:U$550,Grid_GenerationQueue!$AM$5:$AM$550,$B95,Grid_GenerationQueue!$AN$5:$AN$550,$C95,Grid_GenerationQueue!$AW$5:$AW$550,$Y$3)</f>
        <v>0</v>
      </c>
      <c r="Z95">
        <f>SUMIFS(Grid_GenerationQueue!V$5:V$550,Grid_GenerationQueue!$AJ$5:$AJ$550,$B95,Grid_GenerationQueue!$AK$5:$AK$550,$C95,Grid_GenerationQueue!$AW$5:$AW$550,$Y$3)+SUMIFS(Grid_GenerationQueue!V$5:V$550,Grid_GenerationQueue!$AM$5:$AM$550,$B95,Grid_GenerationQueue!$AN$5:$AN$550,$C95,Grid_GenerationQueue!$AW$5:$AW$550,$Y$3)</f>
        <v>0</v>
      </c>
      <c r="AA95">
        <f>SUMIFS(Grid_GenerationQueue!W$5:W$550,Grid_GenerationQueue!$AJ$5:$AJ$550,$B95,Grid_GenerationQueue!$AK$5:$AK$550,$C95,Grid_GenerationQueue!$AW$5:$AW$550,$Y$3)+SUMIFS(Grid_GenerationQueue!W$5:W$550,Grid_GenerationQueue!$AM$5:$AM$550,$B95,Grid_GenerationQueue!$AN$5:$AN$550,$C95,Grid_GenerationQueue!$AW$5:$AW$550,$Y$3)</f>
        <v>0</v>
      </c>
      <c r="AB95">
        <f>SUMIFS(Grid_GenerationQueue!X$5:X$550,Grid_GenerationQueue!$AJ$5:$AJ$550,$B95,Grid_GenerationQueue!$AK$5:$AK$550,$C95,Grid_GenerationQueue!$AW$5:$AW$550,$Y$3)+SUMIFS(Grid_GenerationQueue!X$5:X$550,Grid_GenerationQueue!$AM$5:$AM$550,$B95,Grid_GenerationQueue!$AN$5:$AN$550,$C95,Grid_GenerationQueue!$AW$5:$AW$550,$Y$3)</f>
        <v>0</v>
      </c>
      <c r="AC95">
        <f>SUMIFS(Grid_GenerationQueue!Y$5:Y$550,Grid_GenerationQueue!$AJ$5:$AJ$550,$B95,Grid_GenerationQueue!$AK$5:$AK$550,$C95,Grid_GenerationQueue!$AW$5:$AW$550,$Y$3)+SUMIFS(Grid_GenerationQueue!Y$5:Y$550,Grid_GenerationQueue!$AM$5:$AM$550,$B95,Grid_GenerationQueue!$AN$5:$AN$550,$C95,Grid_GenerationQueue!$AW$5:$AW$550,$Y$3)</f>
        <v>0</v>
      </c>
      <c r="AD95">
        <f>SUMIFS(Grid_GenerationQueue!Z$5:Z$550,Grid_GenerationQueue!$AJ$5:$AJ$550,$B95,Grid_GenerationQueue!$AK$5:$AK$550,$C95,Grid_GenerationQueue!$AW$5:$AW$550,$Y$3)+SUMIFS(Grid_GenerationQueue!Z$5:Z$550,Grid_GenerationQueue!$AM$5:$AM$550,$B95,Grid_GenerationQueue!$AN$5:$AN$550,$C95,Grid_GenerationQueue!$AW$5:$AW$550,$Y$3)</f>
        <v>0</v>
      </c>
      <c r="AE95">
        <f>SUMIFS(Grid_GenerationQueue!AA$5:AA$550,Grid_GenerationQueue!$AJ$5:$AJ$550,$B95,Grid_GenerationQueue!$AK$5:$AK$550,$C95,Grid_GenerationQueue!$AW$5:$AW$550,$Y$3)+SUMIFS(Grid_GenerationQueue!AA$5:AA$550,Grid_GenerationQueue!$AM$5:$AM$550,$B95,Grid_GenerationQueue!$AN$5:$AN$550,$C95,Grid_GenerationQueue!$AW$5:$AW$550,$Y$3)</f>
        <v>0</v>
      </c>
      <c r="AF95">
        <f>SUMIFS(Grid_GenerationQueue!AB$5:AB$550,Grid_GenerationQueue!$AJ$5:$AJ$550,$B95,Grid_GenerationQueue!$AK$5:$AK$550,$C95,Grid_GenerationQueue!$AW$5:$AW$550,$Y$3)+SUMIFS(Grid_GenerationQueue!AB$5:AB$550,Grid_GenerationQueue!$AM$5:$AM$550,$B95,Grid_GenerationQueue!$AN$5:$AN$550,$C95,Grid_GenerationQueue!$AW$5:$AW$550,$Y$3)</f>
        <v>0</v>
      </c>
      <c r="AG95">
        <f>SUMIFS(Grid_GenerationQueue!AC$5:AC$550,Grid_GenerationQueue!$AJ$5:$AJ$550,$B95,Grid_GenerationQueue!$AK$5:$AK$550,$C95,Grid_GenerationQueue!$AW$5:$AW$550,$Y$3)+SUMIFS(Grid_GenerationQueue!AC$5:AC$550,Grid_GenerationQueue!$AM$5:$AM$550,$B95,Grid_GenerationQueue!$AN$5:$AN$550,$C95,Grid_GenerationQueue!$AW$5:$AW$550,$Y$3)</f>
        <v>0</v>
      </c>
      <c r="AH95">
        <f>SUMIFS(Grid_GenerationQueue!AD$5:AD$550,Grid_GenerationQueue!$AJ$5:$AJ$550,$B95,Grid_GenerationQueue!$AK$5:$AK$550,$C95,Grid_GenerationQueue!$AW$5:$AW$550,$Y$3)+SUMIFS(Grid_GenerationQueue!AD$5:AD$550,Grid_GenerationQueue!$AM$5:$AM$550,$B95,Grid_GenerationQueue!$AN$5:$AN$550,$C95,Grid_GenerationQueue!$AW$5:$AW$550,$Y$3)</f>
        <v>0</v>
      </c>
      <c r="AJ95">
        <f>X95+SUMIFS(Grid_GenerationQueue!T$5:T$550,Grid_GenerationQueue!$AJ$5:$AJ$550,$B95,Grid_GenerationQueue!$AK$5:$AK$550,$C95,Grid_GenerationQueue!$AW$5:$AW$550,"&lt;&gt;"&amp;$Y$3,Grid_GenerationQueue!$AU$5:$AU$550,$AK$3)+SUMIFS(Grid_GenerationQueue!T$5:T$550,Grid_GenerationQueue!$AM$5:$AM$550,$B95,Grid_GenerationQueue!$AN$5:$AN$550,$C95,Grid_GenerationQueue!$AW$5:$AW$550,"&lt;&gt;"&amp;$Y$3,Grid_GenerationQueue!$AU$5:$AU$550,$AK$3)</f>
        <v>0</v>
      </c>
      <c r="AK95">
        <f>Y95+SUMIFS(Grid_GenerationQueue!U$5:U$550,Grid_GenerationQueue!$AJ$5:$AJ$550,$B95,Grid_GenerationQueue!$AK$5:$AK$550,$C95,Grid_GenerationQueue!$AW$5:$AW$550,"&lt;&gt;"&amp;$Y$3,Grid_GenerationQueue!$AU$5:$AU$550,$AK$3)+SUMIFS(Grid_GenerationQueue!U$5:U$550,Grid_GenerationQueue!$AM$5:$AM$550,$B95,Grid_GenerationQueue!$AN$5:$AN$550,$C95,Grid_GenerationQueue!$AW$5:$AW$550,"&lt;&gt;"&amp;$Y$3,Grid_GenerationQueue!$AU$5:$AU$550,$AK$3)</f>
        <v>0</v>
      </c>
      <c r="AL95">
        <f>Z95+SUMIFS(Grid_GenerationQueue!V$5:V$550,Grid_GenerationQueue!$AJ$5:$AJ$550,$B95,Grid_GenerationQueue!$AK$5:$AK$550,$C95,Grid_GenerationQueue!$AW$5:$AW$550,"&lt;&gt;"&amp;$Y$3,Grid_GenerationQueue!$AU$5:$AU$550,$AK$3)+SUMIFS(Grid_GenerationQueue!V$5:V$550,Grid_GenerationQueue!$AM$5:$AM$550,$B95,Grid_GenerationQueue!$AN$5:$AN$550,$C95,Grid_GenerationQueue!$AW$5:$AW$550,"&lt;&gt;"&amp;$Y$3,Grid_GenerationQueue!$AU$5:$AU$550,$AK$3)</f>
        <v>0</v>
      </c>
      <c r="AM95">
        <f>AA95+SUMIFS(Grid_GenerationQueue!W$5:W$550,Grid_GenerationQueue!$AJ$5:$AJ$550,$B95,Grid_GenerationQueue!$AK$5:$AK$550,$C95,Grid_GenerationQueue!$AW$5:$AW$550,"&lt;&gt;"&amp;$Y$3,Grid_GenerationQueue!$AU$5:$AU$550,$AK$3)+SUMIFS(Grid_GenerationQueue!W$5:W$550,Grid_GenerationQueue!$AM$5:$AM$550,$B95,Grid_GenerationQueue!$AN$5:$AN$550,$C95,Grid_GenerationQueue!$AW$5:$AW$550,"&lt;&gt;"&amp;$Y$3,Grid_GenerationQueue!$AU$5:$AU$550,$AK$3)</f>
        <v>0</v>
      </c>
      <c r="AN95">
        <f>AB95+SUMIFS(Grid_GenerationQueue!X$5:X$550,Grid_GenerationQueue!$AJ$5:$AJ$550,$B95,Grid_GenerationQueue!$AK$5:$AK$550,$C95,Grid_GenerationQueue!$AW$5:$AW$550,"&lt;&gt;"&amp;$Y$3,Grid_GenerationQueue!$AU$5:$AU$550,$AK$3)+SUMIFS(Grid_GenerationQueue!X$5:X$550,Grid_GenerationQueue!$AM$5:$AM$550,$B95,Grid_GenerationQueue!$AN$5:$AN$550,$C95,Grid_GenerationQueue!$AW$5:$AW$550,"&lt;&gt;"&amp;$Y$3,Grid_GenerationQueue!$AU$5:$AU$550,$AK$3)</f>
        <v>0</v>
      </c>
      <c r="AO95">
        <f>AC95+SUMIFS(Grid_GenerationQueue!Y$5:Y$550,Grid_GenerationQueue!$AJ$5:$AJ$550,$B95,Grid_GenerationQueue!$AK$5:$AK$550,$C95,Grid_GenerationQueue!$AW$5:$AW$550,"&lt;&gt;"&amp;$Y$3,Grid_GenerationQueue!$AU$5:$AU$550,$AK$3)+SUMIFS(Grid_GenerationQueue!Y$5:Y$550,Grid_GenerationQueue!$AM$5:$AM$550,$B95,Grid_GenerationQueue!$AN$5:$AN$550,$C95,Grid_GenerationQueue!$AW$5:$AW$550,"&lt;&gt;"&amp;$Y$3,Grid_GenerationQueue!$AU$5:$AU$550,$AK$3)</f>
        <v>0</v>
      </c>
      <c r="AP95">
        <f>AD95+SUMIFS(Grid_GenerationQueue!Z$5:Z$550,Grid_GenerationQueue!$AJ$5:$AJ$550,$B95,Grid_GenerationQueue!$AK$5:$AK$550,$C95,Grid_GenerationQueue!$AW$5:$AW$550,"&lt;&gt;"&amp;$Y$3,Grid_GenerationQueue!$AU$5:$AU$550,$AK$3)+SUMIFS(Grid_GenerationQueue!Z$5:Z$550,Grid_GenerationQueue!$AM$5:$AM$550,$B95,Grid_GenerationQueue!$AN$5:$AN$550,$C95,Grid_GenerationQueue!$AW$5:$AW$550,"&lt;&gt;"&amp;$Y$3,Grid_GenerationQueue!$AU$5:$AU$550,$AK$3)</f>
        <v>0</v>
      </c>
      <c r="AQ95">
        <f>AE95+SUMIFS(Grid_GenerationQueue!AA$5:AA$550,Grid_GenerationQueue!$AJ$5:$AJ$550,$B95,Grid_GenerationQueue!$AK$5:$AK$550,$C95,Grid_GenerationQueue!$AW$5:$AW$550,"&lt;&gt;"&amp;$Y$3,Grid_GenerationQueue!$AU$5:$AU$550,$AK$3)+SUMIFS(Grid_GenerationQueue!AA$5:AA$550,Grid_GenerationQueue!$AM$5:$AM$550,$B95,Grid_GenerationQueue!$AN$5:$AN$550,$C95,Grid_GenerationQueue!$AW$5:$AW$550,"&lt;&gt;"&amp;$Y$3,Grid_GenerationQueue!$AU$5:$AU$550,$AK$3)</f>
        <v>0</v>
      </c>
      <c r="AR95">
        <f>AF95+SUMIFS(Grid_GenerationQueue!AB$5:AB$550,Grid_GenerationQueue!$AJ$5:$AJ$550,$B95,Grid_GenerationQueue!$AK$5:$AK$550,$C95,Grid_GenerationQueue!$AW$5:$AW$550,"&lt;&gt;"&amp;$Y$3,Grid_GenerationQueue!$AU$5:$AU$550,$AK$3)+SUMIFS(Grid_GenerationQueue!AB$5:AB$550,Grid_GenerationQueue!$AM$5:$AM$550,$B95,Grid_GenerationQueue!$AN$5:$AN$550,$C95,Grid_GenerationQueue!$AW$5:$AW$550,"&lt;&gt;"&amp;$Y$3,Grid_GenerationQueue!$AU$5:$AU$550,$AK$3)</f>
        <v>0</v>
      </c>
      <c r="AS95">
        <f>AG95+SUMIFS(Grid_GenerationQueue!AC$5:AC$550,Grid_GenerationQueue!$AJ$5:$AJ$550,$B95,Grid_GenerationQueue!$AK$5:$AK$550,$C95,Grid_GenerationQueue!$AW$5:$AW$550,"&lt;&gt;"&amp;$Y$3,Grid_GenerationQueue!$AU$5:$AU$550,$AK$3)+SUMIFS(Grid_GenerationQueue!AC$5:AC$550,Grid_GenerationQueue!$AM$5:$AM$550,$B95,Grid_GenerationQueue!$AN$5:$AN$550,$C95,Grid_GenerationQueue!$AW$5:$AW$550,"&lt;&gt;"&amp;$Y$3,Grid_GenerationQueue!$AU$5:$AU$550,$AK$3)</f>
        <v>0</v>
      </c>
      <c r="AT95">
        <f>AH95+SUMIFS(Grid_GenerationQueue!AD$5:AD$550,Grid_GenerationQueue!$AJ$5:$AJ$550,$B95,Grid_GenerationQueue!$AK$5:$AK$550,$C95,Grid_GenerationQueue!$AW$5:$AW$550,"&lt;&gt;"&amp;$Y$3,Grid_GenerationQueue!$AU$5:$AU$550,$AK$3)+SUMIFS(Grid_GenerationQueue!AD$5:AD$550,Grid_GenerationQueue!$AM$5:$AM$550,$B95,Grid_GenerationQueue!$AN$5:$AN$550,$C95,Grid_GenerationQueue!$AW$5:$AW$550,"&lt;&gt;"&amp;$Y$3,Grid_GenerationQueue!$AU$5:$AU$550,$AK$3)</f>
        <v>0</v>
      </c>
      <c r="AV95">
        <v>0</v>
      </c>
      <c r="AW95">
        <v>0</v>
      </c>
      <c r="AX95">
        <v>0</v>
      </c>
      <c r="AY95">
        <v>0</v>
      </c>
      <c r="AZ95">
        <v>0</v>
      </c>
      <c r="BB95">
        <f t="shared" si="66"/>
        <v>0</v>
      </c>
      <c r="BC95">
        <f t="shared" si="67"/>
        <v>0</v>
      </c>
      <c r="BD95">
        <f t="shared" si="68"/>
        <v>0</v>
      </c>
      <c r="BE95">
        <f t="shared" si="69"/>
        <v>0</v>
      </c>
      <c r="BF95">
        <f t="shared" si="70"/>
        <v>0</v>
      </c>
      <c r="BG95">
        <f t="shared" si="71"/>
        <v>0</v>
      </c>
      <c r="BH95">
        <f t="shared" si="72"/>
        <v>0</v>
      </c>
      <c r="BI95">
        <f t="shared" si="73"/>
        <v>0</v>
      </c>
      <c r="BJ95">
        <f t="shared" si="74"/>
        <v>0</v>
      </c>
      <c r="BK95">
        <f t="shared" si="75"/>
        <v>0</v>
      </c>
      <c r="BL95">
        <f t="shared" si="76"/>
        <v>0</v>
      </c>
      <c r="BN95">
        <f t="shared" si="44"/>
        <v>0</v>
      </c>
      <c r="BO95">
        <f t="shared" si="45"/>
        <v>0</v>
      </c>
      <c r="BP95">
        <f t="shared" si="46"/>
        <v>0</v>
      </c>
      <c r="BQ95">
        <f t="shared" si="47"/>
        <v>0</v>
      </c>
      <c r="BR95">
        <f t="shared" si="48"/>
        <v>0</v>
      </c>
      <c r="BS95">
        <f t="shared" si="49"/>
        <v>0</v>
      </c>
      <c r="BT95">
        <f t="shared" si="50"/>
        <v>0</v>
      </c>
      <c r="BU95">
        <f t="shared" si="51"/>
        <v>0</v>
      </c>
      <c r="BV95">
        <f t="shared" si="52"/>
        <v>0</v>
      </c>
      <c r="BW95">
        <f t="shared" si="53"/>
        <v>0</v>
      </c>
      <c r="BX95">
        <f t="shared" si="54"/>
        <v>0</v>
      </c>
      <c r="BZ95">
        <f t="shared" si="55"/>
        <v>0</v>
      </c>
      <c r="CA95">
        <f t="shared" si="56"/>
        <v>0</v>
      </c>
      <c r="CB95">
        <f t="shared" si="57"/>
        <v>0</v>
      </c>
      <c r="CC95">
        <f t="shared" si="58"/>
        <v>0</v>
      </c>
      <c r="CD95">
        <f t="shared" si="59"/>
        <v>0</v>
      </c>
      <c r="CE95">
        <f t="shared" si="60"/>
        <v>0</v>
      </c>
      <c r="CF95">
        <f t="shared" si="61"/>
        <v>0</v>
      </c>
      <c r="CG95">
        <f t="shared" si="62"/>
        <v>0</v>
      </c>
      <c r="CH95">
        <f t="shared" si="63"/>
        <v>0</v>
      </c>
      <c r="CI95">
        <f t="shared" si="64"/>
        <v>0</v>
      </c>
      <c r="CJ95">
        <f t="shared" si="65"/>
        <v>0</v>
      </c>
    </row>
    <row r="96" spans="1:88" x14ac:dyDescent="0.35">
      <c r="A96" t="str">
        <f>Substation_Info!A96</f>
        <v xml:space="preserve">PG&amp;E East Kern Study Area </v>
      </c>
      <c r="B96" t="str">
        <f>Substation_Info!B96</f>
        <v>Goose Lake</v>
      </c>
      <c r="C96">
        <f>Substation_Info!C96</f>
        <v>115</v>
      </c>
      <c r="D96" t="str" cm="1">
        <f t="array" ref="D96">INDEX(Substation_Info!$AT$5:$BB$322,MATCH(1,($B96=Substation_Info!$B$5:$B$322)*($C96=Substation_Info!$C$5:$C$322),0),MATCH(D$4,Substation_Info!$AT$4:$BB$4,0))</f>
        <v>Southern_PGAE_Li_Battery</v>
      </c>
      <c r="E96" t="str" cm="1">
        <f t="array" ref="E96">INDEX(Substation_Info!$AT$5:$BB$322,MATCH(1,($B96=Substation_Info!$B$5:$B$322)*($C96=Substation_Info!$C$5:$C$322),0),MATCH(E$4,Substation_Info!$AT$4:$BB$4,0))</f>
        <v>Southern_PGAE_Solar</v>
      </c>
      <c r="F96" cm="1">
        <f t="array" ref="F96">INDEX(Substation_Info!$AT$5:$BB$322,MATCH(1,($B96=Substation_Info!$B$5:$B$322)*($C96=Substation_Info!$C$5:$C$322),0),MATCH(F$4,Substation_Info!$AT$4:$BB$4,0))</f>
        <v>0</v>
      </c>
      <c r="G96" cm="1">
        <f t="array" ref="G96">INDEX(Substation_Info!$AT$5:$BB$322,MATCH(1,($B96=Substation_Info!$B$5:$B$322)*($C96=Substation_Info!$C$5:$C$322),0),MATCH(G$4,Substation_Info!$AT$4:$BB$4,0))</f>
        <v>0</v>
      </c>
      <c r="H96" cm="1">
        <f t="array" ref="H96">INDEX(Substation_Info!$AT$5:$BB$322,MATCH(1,($B96=Substation_Info!$B$5:$B$322)*($C96=Substation_Info!$C$5:$C$322),0),MATCH(H$4,Substation_Info!$AT$4:$BB$4,0))</f>
        <v>0</v>
      </c>
      <c r="I96" cm="1">
        <f t="array" ref="I96">INDEX(Substation_Info!$AT$5:$BB$322,MATCH(1,($B96=Substation_Info!$B$5:$B$322)*($C96=Substation_Info!$C$5:$C$322),0),MATCH(I$4,Substation_Info!$AT$4:$BB$4,0))</f>
        <v>0</v>
      </c>
      <c r="J96" cm="1">
        <f t="array" ref="J96">INDEX(Substation_Info!$AT$5:$BB$322,MATCH(1,($B96=Substation_Info!$B$5:$B$322)*($C96=Substation_Info!$C$5:$C$322),0),MATCH(J$4,Substation_Info!$AT$4:$BB$4,0))</f>
        <v>0</v>
      </c>
      <c r="L96">
        <f>SUMIFS(Grid_GenerationQueue!T$5:T$550,Grid_GenerationQueue!$AJ$5:$AJ$550,$B96,Grid_GenerationQueue!$AK$5:$AK$550,$C96)+SUMIFS(Grid_GenerationQueue!T$5:T$550,Grid_GenerationQueue!$AM$5:$AM$550,$B96,Grid_GenerationQueue!$AN$5:$AN$550,$C96)</f>
        <v>0</v>
      </c>
      <c r="M96">
        <f>SUMIFS(Grid_GenerationQueue!U$5:U$550,Grid_GenerationQueue!$AJ$5:$AJ$550,$B96,Grid_GenerationQueue!$AK$5:$AK$550,$C96)+SUMIFS(Grid_GenerationQueue!U$5:U$550,Grid_GenerationQueue!$AM$5:$AM$550,$B96,Grid_GenerationQueue!$AN$5:$AN$550,$C96)</f>
        <v>0</v>
      </c>
      <c r="N96">
        <f>SUMIFS(Grid_GenerationQueue!V$5:V$550,Grid_GenerationQueue!$AJ$5:$AJ$550,$B96,Grid_GenerationQueue!$AK$5:$AK$550,$C96)+SUMIFS(Grid_GenerationQueue!V$5:V$550,Grid_GenerationQueue!$AM$5:$AM$550,$B96,Grid_GenerationQueue!$AN$5:$AN$550,$C96)</f>
        <v>0</v>
      </c>
      <c r="O96">
        <f>SUMIFS(Grid_GenerationQueue!W$5:W$550,Grid_GenerationQueue!$AJ$5:$AJ$550,$B96,Grid_GenerationQueue!$AK$5:$AK$550,$C96)+SUMIFS(Grid_GenerationQueue!W$5:W$550,Grid_GenerationQueue!$AM$5:$AM$550,$B96,Grid_GenerationQueue!$AN$5:$AN$550,$C96)</f>
        <v>0</v>
      </c>
      <c r="P96">
        <f>SUMIFS(Grid_GenerationQueue!X$5:X$550,Grid_GenerationQueue!$AJ$5:$AJ$550,$B96,Grid_GenerationQueue!$AK$5:$AK$550,$C96)+SUMIFS(Grid_GenerationQueue!X$5:X$550,Grid_GenerationQueue!$AM$5:$AM$550,$B96,Grid_GenerationQueue!$AN$5:$AN$550,$C96)</f>
        <v>0</v>
      </c>
      <c r="Q96">
        <f>SUMIFS(Grid_GenerationQueue!Y$5:Y$550,Grid_GenerationQueue!$AJ$5:$AJ$550,$B96,Grid_GenerationQueue!$AK$5:$AK$550,$C96)+SUMIFS(Grid_GenerationQueue!Y$5:Y$550,Grid_GenerationQueue!$AM$5:$AM$550,$B96,Grid_GenerationQueue!$AN$5:$AN$550,$C96)</f>
        <v>0</v>
      </c>
      <c r="R96">
        <f>SUMIFS(Grid_GenerationQueue!Z$5:Z$550,Grid_GenerationQueue!$AJ$5:$AJ$550,$B96,Grid_GenerationQueue!$AK$5:$AK$550,$C96)+SUMIFS(Grid_GenerationQueue!Z$5:Z$550,Grid_GenerationQueue!$AM$5:$AM$550,$B96,Grid_GenerationQueue!$AN$5:$AN$550,$C96)</f>
        <v>0</v>
      </c>
      <c r="S96">
        <f>SUMIFS(Grid_GenerationQueue!AA$5:AA$550,Grid_GenerationQueue!$AJ$5:$AJ$550,$B96,Grid_GenerationQueue!$AK$5:$AK$550,$C96)+SUMIFS(Grid_GenerationQueue!AA$5:AA$550,Grid_GenerationQueue!$AM$5:$AM$550,$B96,Grid_GenerationQueue!$AN$5:$AN$550,$C96)</f>
        <v>0</v>
      </c>
      <c r="T96">
        <f>SUMIFS(Grid_GenerationQueue!AB$5:AB$550,Grid_GenerationQueue!$AJ$5:$AJ$550,$B96,Grid_GenerationQueue!$AK$5:$AK$550,$C96)+SUMIFS(Grid_GenerationQueue!AB$5:AB$550,Grid_GenerationQueue!$AM$5:$AM$550,$B96,Grid_GenerationQueue!$AN$5:$AN$550,$C96)</f>
        <v>0</v>
      </c>
      <c r="U96">
        <f>SUMIFS(Grid_GenerationQueue!AC$5:AC$550,Grid_GenerationQueue!$AJ$5:$AJ$550,$B96,Grid_GenerationQueue!$AK$5:$AK$550,$C96)+SUMIFS(Grid_GenerationQueue!AC$5:AC$550,Grid_GenerationQueue!$AM$5:$AM$550,$B96,Grid_GenerationQueue!$AN$5:$AN$550,$C96)</f>
        <v>0</v>
      </c>
      <c r="V96">
        <f>SUMIFS(Grid_GenerationQueue!AD$5:AD$550,Grid_GenerationQueue!$AJ$5:$AJ$550,$B96,Grid_GenerationQueue!$AK$5:$AK$550,$C96)+SUMIFS(Grid_GenerationQueue!AD$5:AD$550,Grid_GenerationQueue!$AM$5:$AM$550,$B96,Grid_GenerationQueue!$AN$5:$AN$550,$C96)</f>
        <v>0</v>
      </c>
      <c r="X96">
        <f>SUMIFS(Grid_GenerationQueue!T$5:T$550,Grid_GenerationQueue!$AJ$5:$AJ$550,$B96,Grid_GenerationQueue!$AK$5:$AK$550,$C96,Grid_GenerationQueue!$AW$5:$AW$550,$Y$3)+SUMIFS(Grid_GenerationQueue!T$5:T$550,Grid_GenerationQueue!$AM$5:$AM$550,$B96,Grid_GenerationQueue!$AN$5:$AN$550,$C96,Grid_GenerationQueue!$AW$5:$AW$550,$Y$3)</f>
        <v>0</v>
      </c>
      <c r="Y96">
        <f>SUMIFS(Grid_GenerationQueue!U$5:U$550,Grid_GenerationQueue!$AJ$5:$AJ$550,$B96,Grid_GenerationQueue!$AK$5:$AK$550,$C96,Grid_GenerationQueue!$AW$5:$AW$550,$Y$3)+SUMIFS(Grid_GenerationQueue!U$5:U$550,Grid_GenerationQueue!$AM$5:$AM$550,$B96,Grid_GenerationQueue!$AN$5:$AN$550,$C96,Grid_GenerationQueue!$AW$5:$AW$550,$Y$3)</f>
        <v>0</v>
      </c>
      <c r="Z96">
        <f>SUMIFS(Grid_GenerationQueue!V$5:V$550,Grid_GenerationQueue!$AJ$5:$AJ$550,$B96,Grid_GenerationQueue!$AK$5:$AK$550,$C96,Grid_GenerationQueue!$AW$5:$AW$550,$Y$3)+SUMIFS(Grid_GenerationQueue!V$5:V$550,Grid_GenerationQueue!$AM$5:$AM$550,$B96,Grid_GenerationQueue!$AN$5:$AN$550,$C96,Grid_GenerationQueue!$AW$5:$AW$550,$Y$3)</f>
        <v>0</v>
      </c>
      <c r="AA96">
        <f>SUMIFS(Grid_GenerationQueue!W$5:W$550,Grid_GenerationQueue!$AJ$5:$AJ$550,$B96,Grid_GenerationQueue!$AK$5:$AK$550,$C96,Grid_GenerationQueue!$AW$5:$AW$550,$Y$3)+SUMIFS(Grid_GenerationQueue!W$5:W$550,Grid_GenerationQueue!$AM$5:$AM$550,$B96,Grid_GenerationQueue!$AN$5:$AN$550,$C96,Grid_GenerationQueue!$AW$5:$AW$550,$Y$3)</f>
        <v>0</v>
      </c>
      <c r="AB96">
        <f>SUMIFS(Grid_GenerationQueue!X$5:X$550,Grid_GenerationQueue!$AJ$5:$AJ$550,$B96,Grid_GenerationQueue!$AK$5:$AK$550,$C96,Grid_GenerationQueue!$AW$5:$AW$550,$Y$3)+SUMIFS(Grid_GenerationQueue!X$5:X$550,Grid_GenerationQueue!$AM$5:$AM$550,$B96,Grid_GenerationQueue!$AN$5:$AN$550,$C96,Grid_GenerationQueue!$AW$5:$AW$550,$Y$3)</f>
        <v>0</v>
      </c>
      <c r="AC96">
        <f>SUMIFS(Grid_GenerationQueue!Y$5:Y$550,Grid_GenerationQueue!$AJ$5:$AJ$550,$B96,Grid_GenerationQueue!$AK$5:$AK$550,$C96,Grid_GenerationQueue!$AW$5:$AW$550,$Y$3)+SUMIFS(Grid_GenerationQueue!Y$5:Y$550,Grid_GenerationQueue!$AM$5:$AM$550,$B96,Grid_GenerationQueue!$AN$5:$AN$550,$C96,Grid_GenerationQueue!$AW$5:$AW$550,$Y$3)</f>
        <v>0</v>
      </c>
      <c r="AD96">
        <f>SUMIFS(Grid_GenerationQueue!Z$5:Z$550,Grid_GenerationQueue!$AJ$5:$AJ$550,$B96,Grid_GenerationQueue!$AK$5:$AK$550,$C96,Grid_GenerationQueue!$AW$5:$AW$550,$Y$3)+SUMIFS(Grid_GenerationQueue!Z$5:Z$550,Grid_GenerationQueue!$AM$5:$AM$550,$B96,Grid_GenerationQueue!$AN$5:$AN$550,$C96,Grid_GenerationQueue!$AW$5:$AW$550,$Y$3)</f>
        <v>0</v>
      </c>
      <c r="AE96">
        <f>SUMIFS(Grid_GenerationQueue!AA$5:AA$550,Grid_GenerationQueue!$AJ$5:$AJ$550,$B96,Grid_GenerationQueue!$AK$5:$AK$550,$C96,Grid_GenerationQueue!$AW$5:$AW$550,$Y$3)+SUMIFS(Grid_GenerationQueue!AA$5:AA$550,Grid_GenerationQueue!$AM$5:$AM$550,$B96,Grid_GenerationQueue!$AN$5:$AN$550,$C96,Grid_GenerationQueue!$AW$5:$AW$550,$Y$3)</f>
        <v>0</v>
      </c>
      <c r="AF96">
        <f>SUMIFS(Grid_GenerationQueue!AB$5:AB$550,Grid_GenerationQueue!$AJ$5:$AJ$550,$B96,Grid_GenerationQueue!$AK$5:$AK$550,$C96,Grid_GenerationQueue!$AW$5:$AW$550,$Y$3)+SUMIFS(Grid_GenerationQueue!AB$5:AB$550,Grid_GenerationQueue!$AM$5:$AM$550,$B96,Grid_GenerationQueue!$AN$5:$AN$550,$C96,Grid_GenerationQueue!$AW$5:$AW$550,$Y$3)</f>
        <v>0</v>
      </c>
      <c r="AG96">
        <f>SUMIFS(Grid_GenerationQueue!AC$5:AC$550,Grid_GenerationQueue!$AJ$5:$AJ$550,$B96,Grid_GenerationQueue!$AK$5:$AK$550,$C96,Grid_GenerationQueue!$AW$5:$AW$550,$Y$3)+SUMIFS(Grid_GenerationQueue!AC$5:AC$550,Grid_GenerationQueue!$AM$5:$AM$550,$B96,Grid_GenerationQueue!$AN$5:$AN$550,$C96,Grid_GenerationQueue!$AW$5:$AW$550,$Y$3)</f>
        <v>0</v>
      </c>
      <c r="AH96">
        <f>SUMIFS(Grid_GenerationQueue!AD$5:AD$550,Grid_GenerationQueue!$AJ$5:$AJ$550,$B96,Grid_GenerationQueue!$AK$5:$AK$550,$C96,Grid_GenerationQueue!$AW$5:$AW$550,$Y$3)+SUMIFS(Grid_GenerationQueue!AD$5:AD$550,Grid_GenerationQueue!$AM$5:$AM$550,$B96,Grid_GenerationQueue!$AN$5:$AN$550,$C96,Grid_GenerationQueue!$AW$5:$AW$550,$Y$3)</f>
        <v>0</v>
      </c>
      <c r="AJ96">
        <f>X96+SUMIFS(Grid_GenerationQueue!T$5:T$550,Grid_GenerationQueue!$AJ$5:$AJ$550,$B96,Grid_GenerationQueue!$AK$5:$AK$550,$C96,Grid_GenerationQueue!$AW$5:$AW$550,"&lt;&gt;"&amp;$Y$3,Grid_GenerationQueue!$AU$5:$AU$550,$AK$3)+SUMIFS(Grid_GenerationQueue!T$5:T$550,Grid_GenerationQueue!$AM$5:$AM$550,$B96,Grid_GenerationQueue!$AN$5:$AN$550,$C96,Grid_GenerationQueue!$AW$5:$AW$550,"&lt;&gt;"&amp;$Y$3,Grid_GenerationQueue!$AU$5:$AU$550,$AK$3)</f>
        <v>0</v>
      </c>
      <c r="AK96">
        <f>Y96+SUMIFS(Grid_GenerationQueue!U$5:U$550,Grid_GenerationQueue!$AJ$5:$AJ$550,$B96,Grid_GenerationQueue!$AK$5:$AK$550,$C96,Grid_GenerationQueue!$AW$5:$AW$550,"&lt;&gt;"&amp;$Y$3,Grid_GenerationQueue!$AU$5:$AU$550,$AK$3)+SUMIFS(Grid_GenerationQueue!U$5:U$550,Grid_GenerationQueue!$AM$5:$AM$550,$B96,Grid_GenerationQueue!$AN$5:$AN$550,$C96,Grid_GenerationQueue!$AW$5:$AW$550,"&lt;&gt;"&amp;$Y$3,Grid_GenerationQueue!$AU$5:$AU$550,$AK$3)</f>
        <v>0</v>
      </c>
      <c r="AL96">
        <f>Z96+SUMIFS(Grid_GenerationQueue!V$5:V$550,Grid_GenerationQueue!$AJ$5:$AJ$550,$B96,Grid_GenerationQueue!$AK$5:$AK$550,$C96,Grid_GenerationQueue!$AW$5:$AW$550,"&lt;&gt;"&amp;$Y$3,Grid_GenerationQueue!$AU$5:$AU$550,$AK$3)+SUMIFS(Grid_GenerationQueue!V$5:V$550,Grid_GenerationQueue!$AM$5:$AM$550,$B96,Grid_GenerationQueue!$AN$5:$AN$550,$C96,Grid_GenerationQueue!$AW$5:$AW$550,"&lt;&gt;"&amp;$Y$3,Grid_GenerationQueue!$AU$5:$AU$550,$AK$3)</f>
        <v>0</v>
      </c>
      <c r="AM96">
        <f>AA96+SUMIFS(Grid_GenerationQueue!W$5:W$550,Grid_GenerationQueue!$AJ$5:$AJ$550,$B96,Grid_GenerationQueue!$AK$5:$AK$550,$C96,Grid_GenerationQueue!$AW$5:$AW$550,"&lt;&gt;"&amp;$Y$3,Grid_GenerationQueue!$AU$5:$AU$550,$AK$3)+SUMIFS(Grid_GenerationQueue!W$5:W$550,Grid_GenerationQueue!$AM$5:$AM$550,$B96,Grid_GenerationQueue!$AN$5:$AN$550,$C96,Grid_GenerationQueue!$AW$5:$AW$550,"&lt;&gt;"&amp;$Y$3,Grid_GenerationQueue!$AU$5:$AU$550,$AK$3)</f>
        <v>0</v>
      </c>
      <c r="AN96">
        <f>AB96+SUMIFS(Grid_GenerationQueue!X$5:X$550,Grid_GenerationQueue!$AJ$5:$AJ$550,$B96,Grid_GenerationQueue!$AK$5:$AK$550,$C96,Grid_GenerationQueue!$AW$5:$AW$550,"&lt;&gt;"&amp;$Y$3,Grid_GenerationQueue!$AU$5:$AU$550,$AK$3)+SUMIFS(Grid_GenerationQueue!X$5:X$550,Grid_GenerationQueue!$AM$5:$AM$550,$B96,Grid_GenerationQueue!$AN$5:$AN$550,$C96,Grid_GenerationQueue!$AW$5:$AW$550,"&lt;&gt;"&amp;$Y$3,Grid_GenerationQueue!$AU$5:$AU$550,$AK$3)</f>
        <v>0</v>
      </c>
      <c r="AO96">
        <f>AC96+SUMIFS(Grid_GenerationQueue!Y$5:Y$550,Grid_GenerationQueue!$AJ$5:$AJ$550,$B96,Grid_GenerationQueue!$AK$5:$AK$550,$C96,Grid_GenerationQueue!$AW$5:$AW$550,"&lt;&gt;"&amp;$Y$3,Grid_GenerationQueue!$AU$5:$AU$550,$AK$3)+SUMIFS(Grid_GenerationQueue!Y$5:Y$550,Grid_GenerationQueue!$AM$5:$AM$550,$B96,Grid_GenerationQueue!$AN$5:$AN$550,$C96,Grid_GenerationQueue!$AW$5:$AW$550,"&lt;&gt;"&amp;$Y$3,Grid_GenerationQueue!$AU$5:$AU$550,$AK$3)</f>
        <v>0</v>
      </c>
      <c r="AP96">
        <f>AD96+SUMIFS(Grid_GenerationQueue!Z$5:Z$550,Grid_GenerationQueue!$AJ$5:$AJ$550,$B96,Grid_GenerationQueue!$AK$5:$AK$550,$C96,Grid_GenerationQueue!$AW$5:$AW$550,"&lt;&gt;"&amp;$Y$3,Grid_GenerationQueue!$AU$5:$AU$550,$AK$3)+SUMIFS(Grid_GenerationQueue!Z$5:Z$550,Grid_GenerationQueue!$AM$5:$AM$550,$B96,Grid_GenerationQueue!$AN$5:$AN$550,$C96,Grid_GenerationQueue!$AW$5:$AW$550,"&lt;&gt;"&amp;$Y$3,Grid_GenerationQueue!$AU$5:$AU$550,$AK$3)</f>
        <v>0</v>
      </c>
      <c r="AQ96">
        <f>AE96+SUMIFS(Grid_GenerationQueue!AA$5:AA$550,Grid_GenerationQueue!$AJ$5:$AJ$550,$B96,Grid_GenerationQueue!$AK$5:$AK$550,$C96,Grid_GenerationQueue!$AW$5:$AW$550,"&lt;&gt;"&amp;$Y$3,Grid_GenerationQueue!$AU$5:$AU$550,$AK$3)+SUMIFS(Grid_GenerationQueue!AA$5:AA$550,Grid_GenerationQueue!$AM$5:$AM$550,$B96,Grid_GenerationQueue!$AN$5:$AN$550,$C96,Grid_GenerationQueue!$AW$5:$AW$550,"&lt;&gt;"&amp;$Y$3,Grid_GenerationQueue!$AU$5:$AU$550,$AK$3)</f>
        <v>0</v>
      </c>
      <c r="AR96">
        <f>AF96+SUMIFS(Grid_GenerationQueue!AB$5:AB$550,Grid_GenerationQueue!$AJ$5:$AJ$550,$B96,Grid_GenerationQueue!$AK$5:$AK$550,$C96,Grid_GenerationQueue!$AW$5:$AW$550,"&lt;&gt;"&amp;$Y$3,Grid_GenerationQueue!$AU$5:$AU$550,$AK$3)+SUMIFS(Grid_GenerationQueue!AB$5:AB$550,Grid_GenerationQueue!$AM$5:$AM$550,$B96,Grid_GenerationQueue!$AN$5:$AN$550,$C96,Grid_GenerationQueue!$AW$5:$AW$550,"&lt;&gt;"&amp;$Y$3,Grid_GenerationQueue!$AU$5:$AU$550,$AK$3)</f>
        <v>0</v>
      </c>
      <c r="AS96">
        <f>AG96+SUMIFS(Grid_GenerationQueue!AC$5:AC$550,Grid_GenerationQueue!$AJ$5:$AJ$550,$B96,Grid_GenerationQueue!$AK$5:$AK$550,$C96,Grid_GenerationQueue!$AW$5:$AW$550,"&lt;&gt;"&amp;$Y$3,Grid_GenerationQueue!$AU$5:$AU$550,$AK$3)+SUMIFS(Grid_GenerationQueue!AC$5:AC$550,Grid_GenerationQueue!$AM$5:$AM$550,$B96,Grid_GenerationQueue!$AN$5:$AN$550,$C96,Grid_GenerationQueue!$AW$5:$AW$550,"&lt;&gt;"&amp;$Y$3,Grid_GenerationQueue!$AU$5:$AU$550,$AK$3)</f>
        <v>0</v>
      </c>
      <c r="AT96">
        <f>AH96+SUMIFS(Grid_GenerationQueue!AD$5:AD$550,Grid_GenerationQueue!$AJ$5:$AJ$550,$B96,Grid_GenerationQueue!$AK$5:$AK$550,$C96,Grid_GenerationQueue!$AW$5:$AW$550,"&lt;&gt;"&amp;$Y$3,Grid_GenerationQueue!$AU$5:$AU$550,$AK$3)+SUMIFS(Grid_GenerationQueue!AD$5:AD$550,Grid_GenerationQueue!$AM$5:$AM$550,$B96,Grid_GenerationQueue!$AN$5:$AN$550,$C96,Grid_GenerationQueue!$AW$5:$AW$550,"&lt;&gt;"&amp;$Y$3,Grid_GenerationQueue!$AU$5:$AU$550,$AK$3)</f>
        <v>0</v>
      </c>
      <c r="AV96">
        <v>0</v>
      </c>
      <c r="AW96">
        <v>0</v>
      </c>
      <c r="AX96">
        <v>0</v>
      </c>
      <c r="AY96">
        <v>0</v>
      </c>
      <c r="AZ96">
        <v>0</v>
      </c>
      <c r="BB96">
        <f t="shared" si="66"/>
        <v>0</v>
      </c>
      <c r="BC96">
        <f t="shared" si="67"/>
        <v>0</v>
      </c>
      <c r="BD96">
        <f t="shared" si="68"/>
        <v>0</v>
      </c>
      <c r="BE96">
        <f t="shared" si="69"/>
        <v>0</v>
      </c>
      <c r="BF96">
        <f t="shared" si="70"/>
        <v>0</v>
      </c>
      <c r="BG96">
        <f t="shared" si="71"/>
        <v>0</v>
      </c>
      <c r="BH96">
        <f t="shared" si="72"/>
        <v>0</v>
      </c>
      <c r="BI96">
        <f t="shared" si="73"/>
        <v>0</v>
      </c>
      <c r="BJ96">
        <f t="shared" si="74"/>
        <v>0</v>
      </c>
      <c r="BK96">
        <f t="shared" si="75"/>
        <v>0</v>
      </c>
      <c r="BL96">
        <f t="shared" si="76"/>
        <v>0</v>
      </c>
      <c r="BN96">
        <f t="shared" ref="BN96:BN159" si="77">X96-$AV96</f>
        <v>0</v>
      </c>
      <c r="BO96">
        <f t="shared" ref="BO96:BO159" si="78">BP96+BQ96</f>
        <v>0</v>
      </c>
      <c r="BP96">
        <f t="shared" ref="BP96:BP159" si="79">Z96-$AW96</f>
        <v>0</v>
      </c>
      <c r="BQ96">
        <f t="shared" ref="BQ96:BQ159" si="80">AA96-$AX96</f>
        <v>0</v>
      </c>
      <c r="BR96">
        <f t="shared" ref="BR96:BR159" si="81">AB96</f>
        <v>0</v>
      </c>
      <c r="BS96">
        <f t="shared" ref="BS96:BS159" si="82">AC96</f>
        <v>0</v>
      </c>
      <c r="BT96">
        <f t="shared" ref="BT96:BT159" si="83">BU96+BV96</f>
        <v>0</v>
      </c>
      <c r="BU96">
        <f t="shared" ref="BU96:BU159" si="84">AE96-$AY96</f>
        <v>0</v>
      </c>
      <c r="BV96">
        <f t="shared" ref="BV96:BV159" si="85">AF96-$AZ96</f>
        <v>0</v>
      </c>
      <c r="BW96">
        <f t="shared" ref="BW96:BW159" si="86">AG96</f>
        <v>0</v>
      </c>
      <c r="BX96">
        <f t="shared" ref="BX96:BX159" si="87">AH96</f>
        <v>0</v>
      </c>
      <c r="BZ96">
        <f t="shared" ref="BZ96:BZ159" si="88">AJ96-$AV96</f>
        <v>0</v>
      </c>
      <c r="CA96">
        <f t="shared" ref="CA96:CA159" si="89">CB96+CC96</f>
        <v>0</v>
      </c>
      <c r="CB96">
        <f t="shared" ref="CB96:CB159" si="90">AL96-$AW96</f>
        <v>0</v>
      </c>
      <c r="CC96">
        <f t="shared" ref="CC96:CC159" si="91">AM96-$AX96</f>
        <v>0</v>
      </c>
      <c r="CD96">
        <f t="shared" ref="CD96:CD159" si="92">AN96</f>
        <v>0</v>
      </c>
      <c r="CE96">
        <f t="shared" ref="CE96:CE159" si="93">AO96</f>
        <v>0</v>
      </c>
      <c r="CF96">
        <f t="shared" ref="CF96:CF159" si="94">CG96+CH96</f>
        <v>0</v>
      </c>
      <c r="CG96">
        <f t="shared" ref="CG96:CG159" si="95">AQ96-$AY96</f>
        <v>0</v>
      </c>
      <c r="CH96">
        <f t="shared" ref="CH96:CH159" si="96">AR96-$AZ96</f>
        <v>0</v>
      </c>
      <c r="CI96">
        <f t="shared" ref="CI96:CI159" si="97">AS96</f>
        <v>0</v>
      </c>
      <c r="CJ96">
        <f t="shared" ref="CJ96:CJ159" si="98">AT96</f>
        <v>0</v>
      </c>
    </row>
    <row r="97" spans="1:88" x14ac:dyDescent="0.35">
      <c r="A97" t="str">
        <f>Substation_Info!A97</f>
        <v>SCE Northern Area</v>
      </c>
      <c r="B97" t="str">
        <f>Substation_Info!B97</f>
        <v>Gould</v>
      </c>
      <c r="C97">
        <f>Substation_Info!C97</f>
        <v>230</v>
      </c>
      <c r="D97" t="str" cm="1">
        <f t="array" ref="D97">INDEX(Substation_Info!$AT$5:$BB$322,MATCH(1,($B97=Substation_Info!$B$5:$B$322)*($C97=Substation_Info!$C$5:$C$322),0),MATCH(D$4,Substation_Info!$AT$4:$BB$4,0))</f>
        <v>Greater_LA_Li_Battery</v>
      </c>
      <c r="E97" t="str" cm="1">
        <f t="array" ref="E97">INDEX(Substation_Info!$AT$5:$BB$322,MATCH(1,($B97=Substation_Info!$B$5:$B$322)*($C97=Substation_Info!$C$5:$C$322),0),MATCH(E$4,Substation_Info!$AT$4:$BB$4,0))</f>
        <v>Greater_LA_Solar</v>
      </c>
      <c r="F97" cm="1">
        <f t="array" ref="F97">INDEX(Substation_Info!$AT$5:$BB$322,MATCH(1,($B97=Substation_Info!$B$5:$B$322)*($C97=Substation_Info!$C$5:$C$322),0),MATCH(F$4,Substation_Info!$AT$4:$BB$4,0))</f>
        <v>0</v>
      </c>
      <c r="G97" cm="1">
        <f t="array" ref="G97">INDEX(Substation_Info!$AT$5:$BB$322,MATCH(1,($B97=Substation_Info!$B$5:$B$322)*($C97=Substation_Info!$C$5:$C$322),0),MATCH(G$4,Substation_Info!$AT$4:$BB$4,0))</f>
        <v>0</v>
      </c>
      <c r="H97" cm="1">
        <f t="array" ref="H97">INDEX(Substation_Info!$AT$5:$BB$322,MATCH(1,($B97=Substation_Info!$B$5:$B$322)*($C97=Substation_Info!$C$5:$C$322),0),MATCH(H$4,Substation_Info!$AT$4:$BB$4,0))</f>
        <v>0</v>
      </c>
      <c r="I97" cm="1">
        <f t="array" ref="I97">INDEX(Substation_Info!$AT$5:$BB$322,MATCH(1,($B97=Substation_Info!$B$5:$B$322)*($C97=Substation_Info!$C$5:$C$322),0),MATCH(I$4,Substation_Info!$AT$4:$BB$4,0))</f>
        <v>0</v>
      </c>
      <c r="J97" cm="1">
        <f t="array" ref="J97">INDEX(Substation_Info!$AT$5:$BB$322,MATCH(1,($B97=Substation_Info!$B$5:$B$322)*($C97=Substation_Info!$C$5:$C$322),0),MATCH(J$4,Substation_Info!$AT$4:$BB$4,0))</f>
        <v>0</v>
      </c>
      <c r="L97">
        <f>SUMIFS(Grid_GenerationQueue!T$5:T$550,Grid_GenerationQueue!$AJ$5:$AJ$550,$B97,Grid_GenerationQueue!$AK$5:$AK$550,$C97)+SUMIFS(Grid_GenerationQueue!T$5:T$550,Grid_GenerationQueue!$AM$5:$AM$550,$B97,Grid_GenerationQueue!$AN$5:$AN$550,$C97)</f>
        <v>0</v>
      </c>
      <c r="M97">
        <f>SUMIFS(Grid_GenerationQueue!U$5:U$550,Grid_GenerationQueue!$AJ$5:$AJ$550,$B97,Grid_GenerationQueue!$AK$5:$AK$550,$C97)+SUMIFS(Grid_GenerationQueue!U$5:U$550,Grid_GenerationQueue!$AM$5:$AM$550,$B97,Grid_GenerationQueue!$AN$5:$AN$550,$C97)</f>
        <v>0</v>
      </c>
      <c r="N97">
        <f>SUMIFS(Grid_GenerationQueue!V$5:V$550,Grid_GenerationQueue!$AJ$5:$AJ$550,$B97,Grid_GenerationQueue!$AK$5:$AK$550,$C97)+SUMIFS(Grid_GenerationQueue!V$5:V$550,Grid_GenerationQueue!$AM$5:$AM$550,$B97,Grid_GenerationQueue!$AN$5:$AN$550,$C97)</f>
        <v>0</v>
      </c>
      <c r="O97">
        <f>SUMIFS(Grid_GenerationQueue!W$5:W$550,Grid_GenerationQueue!$AJ$5:$AJ$550,$B97,Grid_GenerationQueue!$AK$5:$AK$550,$C97)+SUMIFS(Grid_GenerationQueue!W$5:W$550,Grid_GenerationQueue!$AM$5:$AM$550,$B97,Grid_GenerationQueue!$AN$5:$AN$550,$C97)</f>
        <v>0</v>
      </c>
      <c r="P97">
        <f>SUMIFS(Grid_GenerationQueue!X$5:X$550,Grid_GenerationQueue!$AJ$5:$AJ$550,$B97,Grid_GenerationQueue!$AK$5:$AK$550,$C97)+SUMIFS(Grid_GenerationQueue!X$5:X$550,Grid_GenerationQueue!$AM$5:$AM$550,$B97,Grid_GenerationQueue!$AN$5:$AN$550,$C97)</f>
        <v>0</v>
      </c>
      <c r="Q97">
        <f>SUMIFS(Grid_GenerationQueue!Y$5:Y$550,Grid_GenerationQueue!$AJ$5:$AJ$550,$B97,Grid_GenerationQueue!$AK$5:$AK$550,$C97)+SUMIFS(Grid_GenerationQueue!Y$5:Y$550,Grid_GenerationQueue!$AM$5:$AM$550,$B97,Grid_GenerationQueue!$AN$5:$AN$550,$C97)</f>
        <v>0</v>
      </c>
      <c r="R97">
        <f>SUMIFS(Grid_GenerationQueue!Z$5:Z$550,Grid_GenerationQueue!$AJ$5:$AJ$550,$B97,Grid_GenerationQueue!$AK$5:$AK$550,$C97)+SUMIFS(Grid_GenerationQueue!Z$5:Z$550,Grid_GenerationQueue!$AM$5:$AM$550,$B97,Grid_GenerationQueue!$AN$5:$AN$550,$C97)</f>
        <v>0</v>
      </c>
      <c r="S97">
        <f>SUMIFS(Grid_GenerationQueue!AA$5:AA$550,Grid_GenerationQueue!$AJ$5:$AJ$550,$B97,Grid_GenerationQueue!$AK$5:$AK$550,$C97)+SUMIFS(Grid_GenerationQueue!AA$5:AA$550,Grid_GenerationQueue!$AM$5:$AM$550,$B97,Grid_GenerationQueue!$AN$5:$AN$550,$C97)</f>
        <v>0</v>
      </c>
      <c r="T97">
        <f>SUMIFS(Grid_GenerationQueue!AB$5:AB$550,Grid_GenerationQueue!$AJ$5:$AJ$550,$B97,Grid_GenerationQueue!$AK$5:$AK$550,$C97)+SUMIFS(Grid_GenerationQueue!AB$5:AB$550,Grid_GenerationQueue!$AM$5:$AM$550,$B97,Grid_GenerationQueue!$AN$5:$AN$550,$C97)</f>
        <v>0</v>
      </c>
      <c r="U97">
        <f>SUMIFS(Grid_GenerationQueue!AC$5:AC$550,Grid_GenerationQueue!$AJ$5:$AJ$550,$B97,Grid_GenerationQueue!$AK$5:$AK$550,$C97)+SUMIFS(Grid_GenerationQueue!AC$5:AC$550,Grid_GenerationQueue!$AM$5:$AM$550,$B97,Grid_GenerationQueue!$AN$5:$AN$550,$C97)</f>
        <v>0</v>
      </c>
      <c r="V97">
        <f>SUMIFS(Grid_GenerationQueue!AD$5:AD$550,Grid_GenerationQueue!$AJ$5:$AJ$550,$B97,Grid_GenerationQueue!$AK$5:$AK$550,$C97)+SUMIFS(Grid_GenerationQueue!AD$5:AD$550,Grid_GenerationQueue!$AM$5:$AM$550,$B97,Grid_GenerationQueue!$AN$5:$AN$550,$C97)</f>
        <v>0</v>
      </c>
      <c r="X97">
        <f>SUMIFS(Grid_GenerationQueue!T$5:T$550,Grid_GenerationQueue!$AJ$5:$AJ$550,$B97,Grid_GenerationQueue!$AK$5:$AK$550,$C97,Grid_GenerationQueue!$AW$5:$AW$550,$Y$3)+SUMIFS(Grid_GenerationQueue!T$5:T$550,Grid_GenerationQueue!$AM$5:$AM$550,$B97,Grid_GenerationQueue!$AN$5:$AN$550,$C97,Grid_GenerationQueue!$AW$5:$AW$550,$Y$3)</f>
        <v>0</v>
      </c>
      <c r="Y97">
        <f>SUMIFS(Grid_GenerationQueue!U$5:U$550,Grid_GenerationQueue!$AJ$5:$AJ$550,$B97,Grid_GenerationQueue!$AK$5:$AK$550,$C97,Grid_GenerationQueue!$AW$5:$AW$550,$Y$3)+SUMIFS(Grid_GenerationQueue!U$5:U$550,Grid_GenerationQueue!$AM$5:$AM$550,$B97,Grid_GenerationQueue!$AN$5:$AN$550,$C97,Grid_GenerationQueue!$AW$5:$AW$550,$Y$3)</f>
        <v>0</v>
      </c>
      <c r="Z97">
        <f>SUMIFS(Grid_GenerationQueue!V$5:V$550,Grid_GenerationQueue!$AJ$5:$AJ$550,$B97,Grid_GenerationQueue!$AK$5:$AK$550,$C97,Grid_GenerationQueue!$AW$5:$AW$550,$Y$3)+SUMIFS(Grid_GenerationQueue!V$5:V$550,Grid_GenerationQueue!$AM$5:$AM$550,$B97,Grid_GenerationQueue!$AN$5:$AN$550,$C97,Grid_GenerationQueue!$AW$5:$AW$550,$Y$3)</f>
        <v>0</v>
      </c>
      <c r="AA97">
        <f>SUMIFS(Grid_GenerationQueue!W$5:W$550,Grid_GenerationQueue!$AJ$5:$AJ$550,$B97,Grid_GenerationQueue!$AK$5:$AK$550,$C97,Grid_GenerationQueue!$AW$5:$AW$550,$Y$3)+SUMIFS(Grid_GenerationQueue!W$5:W$550,Grid_GenerationQueue!$AM$5:$AM$550,$B97,Grid_GenerationQueue!$AN$5:$AN$550,$C97,Grid_GenerationQueue!$AW$5:$AW$550,$Y$3)</f>
        <v>0</v>
      </c>
      <c r="AB97">
        <f>SUMIFS(Grid_GenerationQueue!X$5:X$550,Grid_GenerationQueue!$AJ$5:$AJ$550,$B97,Grid_GenerationQueue!$AK$5:$AK$550,$C97,Grid_GenerationQueue!$AW$5:$AW$550,$Y$3)+SUMIFS(Grid_GenerationQueue!X$5:X$550,Grid_GenerationQueue!$AM$5:$AM$550,$B97,Grid_GenerationQueue!$AN$5:$AN$550,$C97,Grid_GenerationQueue!$AW$5:$AW$550,$Y$3)</f>
        <v>0</v>
      </c>
      <c r="AC97">
        <f>SUMIFS(Grid_GenerationQueue!Y$5:Y$550,Grid_GenerationQueue!$AJ$5:$AJ$550,$B97,Grid_GenerationQueue!$AK$5:$AK$550,$C97,Grid_GenerationQueue!$AW$5:$AW$550,$Y$3)+SUMIFS(Grid_GenerationQueue!Y$5:Y$550,Grid_GenerationQueue!$AM$5:$AM$550,$B97,Grid_GenerationQueue!$AN$5:$AN$550,$C97,Grid_GenerationQueue!$AW$5:$AW$550,$Y$3)</f>
        <v>0</v>
      </c>
      <c r="AD97">
        <f>SUMIFS(Grid_GenerationQueue!Z$5:Z$550,Grid_GenerationQueue!$AJ$5:$AJ$550,$B97,Grid_GenerationQueue!$AK$5:$AK$550,$C97,Grid_GenerationQueue!$AW$5:$AW$550,$Y$3)+SUMIFS(Grid_GenerationQueue!Z$5:Z$550,Grid_GenerationQueue!$AM$5:$AM$550,$B97,Grid_GenerationQueue!$AN$5:$AN$550,$C97,Grid_GenerationQueue!$AW$5:$AW$550,$Y$3)</f>
        <v>0</v>
      </c>
      <c r="AE97">
        <f>SUMIFS(Grid_GenerationQueue!AA$5:AA$550,Grid_GenerationQueue!$AJ$5:$AJ$550,$B97,Grid_GenerationQueue!$AK$5:$AK$550,$C97,Grid_GenerationQueue!$AW$5:$AW$550,$Y$3)+SUMIFS(Grid_GenerationQueue!AA$5:AA$550,Grid_GenerationQueue!$AM$5:$AM$550,$B97,Grid_GenerationQueue!$AN$5:$AN$550,$C97,Grid_GenerationQueue!$AW$5:$AW$550,$Y$3)</f>
        <v>0</v>
      </c>
      <c r="AF97">
        <f>SUMIFS(Grid_GenerationQueue!AB$5:AB$550,Grid_GenerationQueue!$AJ$5:$AJ$550,$B97,Grid_GenerationQueue!$AK$5:$AK$550,$C97,Grid_GenerationQueue!$AW$5:$AW$550,$Y$3)+SUMIFS(Grid_GenerationQueue!AB$5:AB$550,Grid_GenerationQueue!$AM$5:$AM$550,$B97,Grid_GenerationQueue!$AN$5:$AN$550,$C97,Grid_GenerationQueue!$AW$5:$AW$550,$Y$3)</f>
        <v>0</v>
      </c>
      <c r="AG97">
        <f>SUMIFS(Grid_GenerationQueue!AC$5:AC$550,Grid_GenerationQueue!$AJ$5:$AJ$550,$B97,Grid_GenerationQueue!$AK$5:$AK$550,$C97,Grid_GenerationQueue!$AW$5:$AW$550,$Y$3)+SUMIFS(Grid_GenerationQueue!AC$5:AC$550,Grid_GenerationQueue!$AM$5:$AM$550,$B97,Grid_GenerationQueue!$AN$5:$AN$550,$C97,Grid_GenerationQueue!$AW$5:$AW$550,$Y$3)</f>
        <v>0</v>
      </c>
      <c r="AH97">
        <f>SUMIFS(Grid_GenerationQueue!AD$5:AD$550,Grid_GenerationQueue!$AJ$5:$AJ$550,$B97,Grid_GenerationQueue!$AK$5:$AK$550,$C97,Grid_GenerationQueue!$AW$5:$AW$550,$Y$3)+SUMIFS(Grid_GenerationQueue!AD$5:AD$550,Grid_GenerationQueue!$AM$5:$AM$550,$B97,Grid_GenerationQueue!$AN$5:$AN$550,$C97,Grid_GenerationQueue!$AW$5:$AW$550,$Y$3)</f>
        <v>0</v>
      </c>
      <c r="AJ97">
        <f>X97+SUMIFS(Grid_GenerationQueue!T$5:T$550,Grid_GenerationQueue!$AJ$5:$AJ$550,$B97,Grid_GenerationQueue!$AK$5:$AK$550,$C97,Grid_GenerationQueue!$AW$5:$AW$550,"&lt;&gt;"&amp;$Y$3,Grid_GenerationQueue!$AU$5:$AU$550,$AK$3)+SUMIFS(Grid_GenerationQueue!T$5:T$550,Grid_GenerationQueue!$AM$5:$AM$550,$B97,Grid_GenerationQueue!$AN$5:$AN$550,$C97,Grid_GenerationQueue!$AW$5:$AW$550,"&lt;&gt;"&amp;$Y$3,Grid_GenerationQueue!$AU$5:$AU$550,$AK$3)</f>
        <v>0</v>
      </c>
      <c r="AK97">
        <f>Y97+SUMIFS(Grid_GenerationQueue!U$5:U$550,Grid_GenerationQueue!$AJ$5:$AJ$550,$B97,Grid_GenerationQueue!$AK$5:$AK$550,$C97,Grid_GenerationQueue!$AW$5:$AW$550,"&lt;&gt;"&amp;$Y$3,Grid_GenerationQueue!$AU$5:$AU$550,$AK$3)+SUMIFS(Grid_GenerationQueue!U$5:U$550,Grid_GenerationQueue!$AM$5:$AM$550,$B97,Grid_GenerationQueue!$AN$5:$AN$550,$C97,Grid_GenerationQueue!$AW$5:$AW$550,"&lt;&gt;"&amp;$Y$3,Grid_GenerationQueue!$AU$5:$AU$550,$AK$3)</f>
        <v>0</v>
      </c>
      <c r="AL97">
        <f>Z97+SUMIFS(Grid_GenerationQueue!V$5:V$550,Grid_GenerationQueue!$AJ$5:$AJ$550,$B97,Grid_GenerationQueue!$AK$5:$AK$550,$C97,Grid_GenerationQueue!$AW$5:$AW$550,"&lt;&gt;"&amp;$Y$3,Grid_GenerationQueue!$AU$5:$AU$550,$AK$3)+SUMIFS(Grid_GenerationQueue!V$5:V$550,Grid_GenerationQueue!$AM$5:$AM$550,$B97,Grid_GenerationQueue!$AN$5:$AN$550,$C97,Grid_GenerationQueue!$AW$5:$AW$550,"&lt;&gt;"&amp;$Y$3,Grid_GenerationQueue!$AU$5:$AU$550,$AK$3)</f>
        <v>0</v>
      </c>
      <c r="AM97">
        <f>AA97+SUMIFS(Grid_GenerationQueue!W$5:W$550,Grid_GenerationQueue!$AJ$5:$AJ$550,$B97,Grid_GenerationQueue!$AK$5:$AK$550,$C97,Grid_GenerationQueue!$AW$5:$AW$550,"&lt;&gt;"&amp;$Y$3,Grid_GenerationQueue!$AU$5:$AU$550,$AK$3)+SUMIFS(Grid_GenerationQueue!W$5:W$550,Grid_GenerationQueue!$AM$5:$AM$550,$B97,Grid_GenerationQueue!$AN$5:$AN$550,$C97,Grid_GenerationQueue!$AW$5:$AW$550,"&lt;&gt;"&amp;$Y$3,Grid_GenerationQueue!$AU$5:$AU$550,$AK$3)</f>
        <v>0</v>
      </c>
      <c r="AN97">
        <f>AB97+SUMIFS(Grid_GenerationQueue!X$5:X$550,Grid_GenerationQueue!$AJ$5:$AJ$550,$B97,Grid_GenerationQueue!$AK$5:$AK$550,$C97,Grid_GenerationQueue!$AW$5:$AW$550,"&lt;&gt;"&amp;$Y$3,Grid_GenerationQueue!$AU$5:$AU$550,$AK$3)+SUMIFS(Grid_GenerationQueue!X$5:X$550,Grid_GenerationQueue!$AM$5:$AM$550,$B97,Grid_GenerationQueue!$AN$5:$AN$550,$C97,Grid_GenerationQueue!$AW$5:$AW$550,"&lt;&gt;"&amp;$Y$3,Grid_GenerationQueue!$AU$5:$AU$550,$AK$3)</f>
        <v>0</v>
      </c>
      <c r="AO97">
        <f>AC97+SUMIFS(Grid_GenerationQueue!Y$5:Y$550,Grid_GenerationQueue!$AJ$5:$AJ$550,$B97,Grid_GenerationQueue!$AK$5:$AK$550,$C97,Grid_GenerationQueue!$AW$5:$AW$550,"&lt;&gt;"&amp;$Y$3,Grid_GenerationQueue!$AU$5:$AU$550,$AK$3)+SUMIFS(Grid_GenerationQueue!Y$5:Y$550,Grid_GenerationQueue!$AM$5:$AM$550,$B97,Grid_GenerationQueue!$AN$5:$AN$550,$C97,Grid_GenerationQueue!$AW$5:$AW$550,"&lt;&gt;"&amp;$Y$3,Grid_GenerationQueue!$AU$5:$AU$550,$AK$3)</f>
        <v>0</v>
      </c>
      <c r="AP97">
        <f>AD97+SUMIFS(Grid_GenerationQueue!Z$5:Z$550,Grid_GenerationQueue!$AJ$5:$AJ$550,$B97,Grid_GenerationQueue!$AK$5:$AK$550,$C97,Grid_GenerationQueue!$AW$5:$AW$550,"&lt;&gt;"&amp;$Y$3,Grid_GenerationQueue!$AU$5:$AU$550,$AK$3)+SUMIFS(Grid_GenerationQueue!Z$5:Z$550,Grid_GenerationQueue!$AM$5:$AM$550,$B97,Grid_GenerationQueue!$AN$5:$AN$550,$C97,Grid_GenerationQueue!$AW$5:$AW$550,"&lt;&gt;"&amp;$Y$3,Grid_GenerationQueue!$AU$5:$AU$550,$AK$3)</f>
        <v>0</v>
      </c>
      <c r="AQ97">
        <f>AE97+SUMIFS(Grid_GenerationQueue!AA$5:AA$550,Grid_GenerationQueue!$AJ$5:$AJ$550,$B97,Grid_GenerationQueue!$AK$5:$AK$550,$C97,Grid_GenerationQueue!$AW$5:$AW$550,"&lt;&gt;"&amp;$Y$3,Grid_GenerationQueue!$AU$5:$AU$550,$AK$3)+SUMIFS(Grid_GenerationQueue!AA$5:AA$550,Grid_GenerationQueue!$AM$5:$AM$550,$B97,Grid_GenerationQueue!$AN$5:$AN$550,$C97,Grid_GenerationQueue!$AW$5:$AW$550,"&lt;&gt;"&amp;$Y$3,Grid_GenerationQueue!$AU$5:$AU$550,$AK$3)</f>
        <v>0</v>
      </c>
      <c r="AR97">
        <f>AF97+SUMIFS(Grid_GenerationQueue!AB$5:AB$550,Grid_GenerationQueue!$AJ$5:$AJ$550,$B97,Grid_GenerationQueue!$AK$5:$AK$550,$C97,Grid_GenerationQueue!$AW$5:$AW$550,"&lt;&gt;"&amp;$Y$3,Grid_GenerationQueue!$AU$5:$AU$550,$AK$3)+SUMIFS(Grid_GenerationQueue!AB$5:AB$550,Grid_GenerationQueue!$AM$5:$AM$550,$B97,Grid_GenerationQueue!$AN$5:$AN$550,$C97,Grid_GenerationQueue!$AW$5:$AW$550,"&lt;&gt;"&amp;$Y$3,Grid_GenerationQueue!$AU$5:$AU$550,$AK$3)</f>
        <v>0</v>
      </c>
      <c r="AS97">
        <f>AG97+SUMIFS(Grid_GenerationQueue!AC$5:AC$550,Grid_GenerationQueue!$AJ$5:$AJ$550,$B97,Grid_GenerationQueue!$AK$5:$AK$550,$C97,Grid_GenerationQueue!$AW$5:$AW$550,"&lt;&gt;"&amp;$Y$3,Grid_GenerationQueue!$AU$5:$AU$550,$AK$3)+SUMIFS(Grid_GenerationQueue!AC$5:AC$550,Grid_GenerationQueue!$AM$5:$AM$550,$B97,Grid_GenerationQueue!$AN$5:$AN$550,$C97,Grid_GenerationQueue!$AW$5:$AW$550,"&lt;&gt;"&amp;$Y$3,Grid_GenerationQueue!$AU$5:$AU$550,$AK$3)</f>
        <v>0</v>
      </c>
      <c r="AT97">
        <f>AH97+SUMIFS(Grid_GenerationQueue!AD$5:AD$550,Grid_GenerationQueue!$AJ$5:$AJ$550,$B97,Grid_GenerationQueue!$AK$5:$AK$550,$C97,Grid_GenerationQueue!$AW$5:$AW$550,"&lt;&gt;"&amp;$Y$3,Grid_GenerationQueue!$AU$5:$AU$550,$AK$3)+SUMIFS(Grid_GenerationQueue!AD$5:AD$550,Grid_GenerationQueue!$AM$5:$AM$550,$B97,Grid_GenerationQueue!$AN$5:$AN$550,$C97,Grid_GenerationQueue!$AW$5:$AW$550,"&lt;&gt;"&amp;$Y$3,Grid_GenerationQueue!$AU$5:$AU$550,$AK$3)</f>
        <v>0</v>
      </c>
      <c r="AV97">
        <v>0</v>
      </c>
      <c r="AW97">
        <v>0</v>
      </c>
      <c r="AX97">
        <v>0</v>
      </c>
      <c r="AY97">
        <v>0</v>
      </c>
      <c r="AZ97">
        <v>0</v>
      </c>
      <c r="BB97">
        <f t="shared" si="66"/>
        <v>0</v>
      </c>
      <c r="BC97">
        <f t="shared" si="67"/>
        <v>0</v>
      </c>
      <c r="BD97">
        <f t="shared" si="68"/>
        <v>0</v>
      </c>
      <c r="BE97">
        <f t="shared" si="69"/>
        <v>0</v>
      </c>
      <c r="BF97">
        <f t="shared" si="70"/>
        <v>0</v>
      </c>
      <c r="BG97">
        <f t="shared" si="71"/>
        <v>0</v>
      </c>
      <c r="BH97">
        <f t="shared" si="72"/>
        <v>0</v>
      </c>
      <c r="BI97">
        <f t="shared" si="73"/>
        <v>0</v>
      </c>
      <c r="BJ97">
        <f t="shared" si="74"/>
        <v>0</v>
      </c>
      <c r="BK97">
        <f t="shared" si="75"/>
        <v>0</v>
      </c>
      <c r="BL97">
        <f t="shared" si="76"/>
        <v>0</v>
      </c>
      <c r="BN97">
        <f t="shared" si="77"/>
        <v>0</v>
      </c>
      <c r="BO97">
        <f t="shared" si="78"/>
        <v>0</v>
      </c>
      <c r="BP97">
        <f t="shared" si="79"/>
        <v>0</v>
      </c>
      <c r="BQ97">
        <f t="shared" si="80"/>
        <v>0</v>
      </c>
      <c r="BR97">
        <f t="shared" si="81"/>
        <v>0</v>
      </c>
      <c r="BS97">
        <f t="shared" si="82"/>
        <v>0</v>
      </c>
      <c r="BT97">
        <f t="shared" si="83"/>
        <v>0</v>
      </c>
      <c r="BU97">
        <f t="shared" si="84"/>
        <v>0</v>
      </c>
      <c r="BV97">
        <f t="shared" si="85"/>
        <v>0</v>
      </c>
      <c r="BW97">
        <f t="shared" si="86"/>
        <v>0</v>
      </c>
      <c r="BX97">
        <f t="shared" si="87"/>
        <v>0</v>
      </c>
      <c r="BZ97">
        <f t="shared" si="88"/>
        <v>0</v>
      </c>
      <c r="CA97">
        <f t="shared" si="89"/>
        <v>0</v>
      </c>
      <c r="CB97">
        <f t="shared" si="90"/>
        <v>0</v>
      </c>
      <c r="CC97">
        <f t="shared" si="91"/>
        <v>0</v>
      </c>
      <c r="CD97">
        <f t="shared" si="92"/>
        <v>0</v>
      </c>
      <c r="CE97">
        <f t="shared" si="93"/>
        <v>0</v>
      </c>
      <c r="CF97">
        <f t="shared" si="94"/>
        <v>0</v>
      </c>
      <c r="CG97">
        <f t="shared" si="95"/>
        <v>0</v>
      </c>
      <c r="CH97">
        <f t="shared" si="96"/>
        <v>0</v>
      </c>
      <c r="CI97">
        <f t="shared" si="97"/>
        <v>0</v>
      </c>
      <c r="CJ97">
        <f t="shared" si="98"/>
        <v>0</v>
      </c>
    </row>
    <row r="98" spans="1:88" x14ac:dyDescent="0.35">
      <c r="A98" t="str">
        <f>Substation_Info!A98</f>
        <v xml:space="preserve">PG&amp;E North of Greater Bay Study Area </v>
      </c>
      <c r="B98" t="str">
        <f>Substation_Info!B98</f>
        <v>Grand Island</v>
      </c>
      <c r="C98">
        <f>Substation_Info!C98</f>
        <v>115</v>
      </c>
      <c r="D98" t="str" cm="1">
        <f t="array" ref="D98">INDEX(Substation_Info!$AT$5:$BB$322,MATCH(1,($B98=Substation_Info!$B$5:$B$322)*($C98=Substation_Info!$C$5:$C$322),0),MATCH(D$4,Substation_Info!$AT$4:$BB$4,0))</f>
        <v>Northern_California_Li_Battery</v>
      </c>
      <c r="E98" t="str" cm="1">
        <f t="array" ref="E98">INDEX(Substation_Info!$AT$5:$BB$322,MATCH(1,($B98=Substation_Info!$B$5:$B$322)*($C98=Substation_Info!$C$5:$C$322),0),MATCH(E$4,Substation_Info!$AT$4:$BB$4,0))</f>
        <v>Northern_California_Solar</v>
      </c>
      <c r="F98" cm="1">
        <f t="array" ref="F98">INDEX(Substation_Info!$AT$5:$BB$322,MATCH(1,($B98=Substation_Info!$B$5:$B$322)*($C98=Substation_Info!$C$5:$C$322),0),MATCH(F$4,Substation_Info!$AT$4:$BB$4,0))</f>
        <v>0</v>
      </c>
      <c r="G98" t="str" cm="1">
        <f t="array" ref="G98">INDEX(Substation_Info!$AT$5:$BB$322,MATCH(1,($B98=Substation_Info!$B$5:$B$322)*($C98=Substation_Info!$C$5:$C$322),0),MATCH(G$4,Substation_Info!$AT$4:$BB$4,0))</f>
        <v>Solano_Wind</v>
      </c>
      <c r="H98" cm="1">
        <f t="array" ref="H98">INDEX(Substation_Info!$AT$5:$BB$322,MATCH(1,($B98=Substation_Info!$B$5:$B$322)*($C98=Substation_Info!$C$5:$C$322),0),MATCH(H$4,Substation_Info!$AT$4:$BB$4,0))</f>
        <v>0</v>
      </c>
      <c r="I98" cm="1">
        <f t="array" ref="I98">INDEX(Substation_Info!$AT$5:$BB$322,MATCH(1,($B98=Substation_Info!$B$5:$B$322)*($C98=Substation_Info!$C$5:$C$322),0),MATCH(I$4,Substation_Info!$AT$4:$BB$4,0))</f>
        <v>0</v>
      </c>
      <c r="J98" cm="1">
        <f t="array" ref="J98">INDEX(Substation_Info!$AT$5:$BB$322,MATCH(1,($B98=Substation_Info!$B$5:$B$322)*($C98=Substation_Info!$C$5:$C$322),0),MATCH(J$4,Substation_Info!$AT$4:$BB$4,0))</f>
        <v>0</v>
      </c>
      <c r="L98">
        <f>SUMIFS(Grid_GenerationQueue!T$5:T$550,Grid_GenerationQueue!$AJ$5:$AJ$550,$B98,Grid_GenerationQueue!$AK$5:$AK$550,$C98)+SUMIFS(Grid_GenerationQueue!T$5:T$550,Grid_GenerationQueue!$AM$5:$AM$550,$B98,Grid_GenerationQueue!$AN$5:$AN$550,$C98)</f>
        <v>0</v>
      </c>
      <c r="M98">
        <f>SUMIFS(Grid_GenerationQueue!U$5:U$550,Grid_GenerationQueue!$AJ$5:$AJ$550,$B98,Grid_GenerationQueue!$AK$5:$AK$550,$C98)+SUMIFS(Grid_GenerationQueue!U$5:U$550,Grid_GenerationQueue!$AM$5:$AM$550,$B98,Grid_GenerationQueue!$AN$5:$AN$550,$C98)</f>
        <v>0</v>
      </c>
      <c r="N98">
        <f>SUMIFS(Grid_GenerationQueue!V$5:V$550,Grid_GenerationQueue!$AJ$5:$AJ$550,$B98,Grid_GenerationQueue!$AK$5:$AK$550,$C98)+SUMIFS(Grid_GenerationQueue!V$5:V$550,Grid_GenerationQueue!$AM$5:$AM$550,$B98,Grid_GenerationQueue!$AN$5:$AN$550,$C98)</f>
        <v>0</v>
      </c>
      <c r="O98">
        <f>SUMIFS(Grid_GenerationQueue!W$5:W$550,Grid_GenerationQueue!$AJ$5:$AJ$550,$B98,Grid_GenerationQueue!$AK$5:$AK$550,$C98)+SUMIFS(Grid_GenerationQueue!W$5:W$550,Grid_GenerationQueue!$AM$5:$AM$550,$B98,Grid_GenerationQueue!$AN$5:$AN$550,$C98)</f>
        <v>0</v>
      </c>
      <c r="P98">
        <f>SUMIFS(Grid_GenerationQueue!X$5:X$550,Grid_GenerationQueue!$AJ$5:$AJ$550,$B98,Grid_GenerationQueue!$AK$5:$AK$550,$C98)+SUMIFS(Grid_GenerationQueue!X$5:X$550,Grid_GenerationQueue!$AM$5:$AM$550,$B98,Grid_GenerationQueue!$AN$5:$AN$550,$C98)</f>
        <v>0</v>
      </c>
      <c r="Q98">
        <f>SUMIFS(Grid_GenerationQueue!Y$5:Y$550,Grid_GenerationQueue!$AJ$5:$AJ$550,$B98,Grid_GenerationQueue!$AK$5:$AK$550,$C98)+SUMIFS(Grid_GenerationQueue!Y$5:Y$550,Grid_GenerationQueue!$AM$5:$AM$550,$B98,Grid_GenerationQueue!$AN$5:$AN$550,$C98)</f>
        <v>0</v>
      </c>
      <c r="R98">
        <f>SUMIFS(Grid_GenerationQueue!Z$5:Z$550,Grid_GenerationQueue!$AJ$5:$AJ$550,$B98,Grid_GenerationQueue!$AK$5:$AK$550,$C98)+SUMIFS(Grid_GenerationQueue!Z$5:Z$550,Grid_GenerationQueue!$AM$5:$AM$550,$B98,Grid_GenerationQueue!$AN$5:$AN$550,$C98)</f>
        <v>0</v>
      </c>
      <c r="S98">
        <f>SUMIFS(Grid_GenerationQueue!AA$5:AA$550,Grid_GenerationQueue!$AJ$5:$AJ$550,$B98,Grid_GenerationQueue!$AK$5:$AK$550,$C98)+SUMIFS(Grid_GenerationQueue!AA$5:AA$550,Grid_GenerationQueue!$AM$5:$AM$550,$B98,Grid_GenerationQueue!$AN$5:$AN$550,$C98)</f>
        <v>0</v>
      </c>
      <c r="T98">
        <f>SUMIFS(Grid_GenerationQueue!AB$5:AB$550,Grid_GenerationQueue!$AJ$5:$AJ$550,$B98,Grid_GenerationQueue!$AK$5:$AK$550,$C98)+SUMIFS(Grid_GenerationQueue!AB$5:AB$550,Grid_GenerationQueue!$AM$5:$AM$550,$B98,Grid_GenerationQueue!$AN$5:$AN$550,$C98)</f>
        <v>0</v>
      </c>
      <c r="U98">
        <f>SUMIFS(Grid_GenerationQueue!AC$5:AC$550,Grid_GenerationQueue!$AJ$5:$AJ$550,$B98,Grid_GenerationQueue!$AK$5:$AK$550,$C98)+SUMIFS(Grid_GenerationQueue!AC$5:AC$550,Grid_GenerationQueue!$AM$5:$AM$550,$B98,Grid_GenerationQueue!$AN$5:$AN$550,$C98)</f>
        <v>0</v>
      </c>
      <c r="V98">
        <f>SUMIFS(Grid_GenerationQueue!AD$5:AD$550,Grid_GenerationQueue!$AJ$5:$AJ$550,$B98,Grid_GenerationQueue!$AK$5:$AK$550,$C98)+SUMIFS(Grid_GenerationQueue!AD$5:AD$550,Grid_GenerationQueue!$AM$5:$AM$550,$B98,Grid_GenerationQueue!$AN$5:$AN$550,$C98)</f>
        <v>0</v>
      </c>
      <c r="X98">
        <f>SUMIFS(Grid_GenerationQueue!T$5:T$550,Grid_GenerationQueue!$AJ$5:$AJ$550,$B98,Grid_GenerationQueue!$AK$5:$AK$550,$C98,Grid_GenerationQueue!$AW$5:$AW$550,$Y$3)+SUMIFS(Grid_GenerationQueue!T$5:T$550,Grid_GenerationQueue!$AM$5:$AM$550,$B98,Grid_GenerationQueue!$AN$5:$AN$550,$C98,Grid_GenerationQueue!$AW$5:$AW$550,$Y$3)</f>
        <v>0</v>
      </c>
      <c r="Y98">
        <f>SUMIFS(Grid_GenerationQueue!U$5:U$550,Grid_GenerationQueue!$AJ$5:$AJ$550,$B98,Grid_GenerationQueue!$AK$5:$AK$550,$C98,Grid_GenerationQueue!$AW$5:$AW$550,$Y$3)+SUMIFS(Grid_GenerationQueue!U$5:U$550,Grid_GenerationQueue!$AM$5:$AM$550,$B98,Grid_GenerationQueue!$AN$5:$AN$550,$C98,Grid_GenerationQueue!$AW$5:$AW$550,$Y$3)</f>
        <v>0</v>
      </c>
      <c r="Z98">
        <f>SUMIFS(Grid_GenerationQueue!V$5:V$550,Grid_GenerationQueue!$AJ$5:$AJ$550,$B98,Grid_GenerationQueue!$AK$5:$AK$550,$C98,Grid_GenerationQueue!$AW$5:$AW$550,$Y$3)+SUMIFS(Grid_GenerationQueue!V$5:V$550,Grid_GenerationQueue!$AM$5:$AM$550,$B98,Grid_GenerationQueue!$AN$5:$AN$550,$C98,Grid_GenerationQueue!$AW$5:$AW$550,$Y$3)</f>
        <v>0</v>
      </c>
      <c r="AA98">
        <f>SUMIFS(Grid_GenerationQueue!W$5:W$550,Grid_GenerationQueue!$AJ$5:$AJ$550,$B98,Grid_GenerationQueue!$AK$5:$AK$550,$C98,Grid_GenerationQueue!$AW$5:$AW$550,$Y$3)+SUMIFS(Grid_GenerationQueue!W$5:W$550,Grid_GenerationQueue!$AM$5:$AM$550,$B98,Grid_GenerationQueue!$AN$5:$AN$550,$C98,Grid_GenerationQueue!$AW$5:$AW$550,$Y$3)</f>
        <v>0</v>
      </c>
      <c r="AB98">
        <f>SUMIFS(Grid_GenerationQueue!X$5:X$550,Grid_GenerationQueue!$AJ$5:$AJ$550,$B98,Grid_GenerationQueue!$AK$5:$AK$550,$C98,Grid_GenerationQueue!$AW$5:$AW$550,$Y$3)+SUMIFS(Grid_GenerationQueue!X$5:X$550,Grid_GenerationQueue!$AM$5:$AM$550,$B98,Grid_GenerationQueue!$AN$5:$AN$550,$C98,Grid_GenerationQueue!$AW$5:$AW$550,$Y$3)</f>
        <v>0</v>
      </c>
      <c r="AC98">
        <f>SUMIFS(Grid_GenerationQueue!Y$5:Y$550,Grid_GenerationQueue!$AJ$5:$AJ$550,$B98,Grid_GenerationQueue!$AK$5:$AK$550,$C98,Grid_GenerationQueue!$AW$5:$AW$550,$Y$3)+SUMIFS(Grid_GenerationQueue!Y$5:Y$550,Grid_GenerationQueue!$AM$5:$AM$550,$B98,Grid_GenerationQueue!$AN$5:$AN$550,$C98,Grid_GenerationQueue!$AW$5:$AW$550,$Y$3)</f>
        <v>0</v>
      </c>
      <c r="AD98">
        <f>SUMIFS(Grid_GenerationQueue!Z$5:Z$550,Grid_GenerationQueue!$AJ$5:$AJ$550,$B98,Grid_GenerationQueue!$AK$5:$AK$550,$C98,Grid_GenerationQueue!$AW$5:$AW$550,$Y$3)+SUMIFS(Grid_GenerationQueue!Z$5:Z$550,Grid_GenerationQueue!$AM$5:$AM$550,$B98,Grid_GenerationQueue!$AN$5:$AN$550,$C98,Grid_GenerationQueue!$AW$5:$AW$550,$Y$3)</f>
        <v>0</v>
      </c>
      <c r="AE98">
        <f>SUMIFS(Grid_GenerationQueue!AA$5:AA$550,Grid_GenerationQueue!$AJ$5:$AJ$550,$B98,Grid_GenerationQueue!$AK$5:$AK$550,$C98,Grid_GenerationQueue!$AW$5:$AW$550,$Y$3)+SUMIFS(Grid_GenerationQueue!AA$5:AA$550,Grid_GenerationQueue!$AM$5:$AM$550,$B98,Grid_GenerationQueue!$AN$5:$AN$550,$C98,Grid_GenerationQueue!$AW$5:$AW$550,$Y$3)</f>
        <v>0</v>
      </c>
      <c r="AF98">
        <f>SUMIFS(Grid_GenerationQueue!AB$5:AB$550,Grid_GenerationQueue!$AJ$5:$AJ$550,$B98,Grid_GenerationQueue!$AK$5:$AK$550,$C98,Grid_GenerationQueue!$AW$5:$AW$550,$Y$3)+SUMIFS(Grid_GenerationQueue!AB$5:AB$550,Grid_GenerationQueue!$AM$5:$AM$550,$B98,Grid_GenerationQueue!$AN$5:$AN$550,$C98,Grid_GenerationQueue!$AW$5:$AW$550,$Y$3)</f>
        <v>0</v>
      </c>
      <c r="AG98">
        <f>SUMIFS(Grid_GenerationQueue!AC$5:AC$550,Grid_GenerationQueue!$AJ$5:$AJ$550,$B98,Grid_GenerationQueue!$AK$5:$AK$550,$C98,Grid_GenerationQueue!$AW$5:$AW$550,$Y$3)+SUMIFS(Grid_GenerationQueue!AC$5:AC$550,Grid_GenerationQueue!$AM$5:$AM$550,$B98,Grid_GenerationQueue!$AN$5:$AN$550,$C98,Grid_GenerationQueue!$AW$5:$AW$550,$Y$3)</f>
        <v>0</v>
      </c>
      <c r="AH98">
        <f>SUMIFS(Grid_GenerationQueue!AD$5:AD$550,Grid_GenerationQueue!$AJ$5:$AJ$550,$B98,Grid_GenerationQueue!$AK$5:$AK$550,$C98,Grid_GenerationQueue!$AW$5:$AW$550,$Y$3)+SUMIFS(Grid_GenerationQueue!AD$5:AD$550,Grid_GenerationQueue!$AM$5:$AM$550,$B98,Grid_GenerationQueue!$AN$5:$AN$550,$C98,Grid_GenerationQueue!$AW$5:$AW$550,$Y$3)</f>
        <v>0</v>
      </c>
      <c r="AJ98">
        <f>X98+SUMIFS(Grid_GenerationQueue!T$5:T$550,Grid_GenerationQueue!$AJ$5:$AJ$550,$B98,Grid_GenerationQueue!$AK$5:$AK$550,$C98,Grid_GenerationQueue!$AW$5:$AW$550,"&lt;&gt;"&amp;$Y$3,Grid_GenerationQueue!$AU$5:$AU$550,$AK$3)+SUMIFS(Grid_GenerationQueue!T$5:T$550,Grid_GenerationQueue!$AM$5:$AM$550,$B98,Grid_GenerationQueue!$AN$5:$AN$550,$C98,Grid_GenerationQueue!$AW$5:$AW$550,"&lt;&gt;"&amp;$Y$3,Grid_GenerationQueue!$AU$5:$AU$550,$AK$3)</f>
        <v>0</v>
      </c>
      <c r="AK98">
        <f>Y98+SUMIFS(Grid_GenerationQueue!U$5:U$550,Grid_GenerationQueue!$AJ$5:$AJ$550,$B98,Grid_GenerationQueue!$AK$5:$AK$550,$C98,Grid_GenerationQueue!$AW$5:$AW$550,"&lt;&gt;"&amp;$Y$3,Grid_GenerationQueue!$AU$5:$AU$550,$AK$3)+SUMIFS(Grid_GenerationQueue!U$5:U$550,Grid_GenerationQueue!$AM$5:$AM$550,$B98,Grid_GenerationQueue!$AN$5:$AN$550,$C98,Grid_GenerationQueue!$AW$5:$AW$550,"&lt;&gt;"&amp;$Y$3,Grid_GenerationQueue!$AU$5:$AU$550,$AK$3)</f>
        <v>0</v>
      </c>
      <c r="AL98">
        <f>Z98+SUMIFS(Grid_GenerationQueue!V$5:V$550,Grid_GenerationQueue!$AJ$5:$AJ$550,$B98,Grid_GenerationQueue!$AK$5:$AK$550,$C98,Grid_GenerationQueue!$AW$5:$AW$550,"&lt;&gt;"&amp;$Y$3,Grid_GenerationQueue!$AU$5:$AU$550,$AK$3)+SUMIFS(Grid_GenerationQueue!V$5:V$550,Grid_GenerationQueue!$AM$5:$AM$550,$B98,Grid_GenerationQueue!$AN$5:$AN$550,$C98,Grid_GenerationQueue!$AW$5:$AW$550,"&lt;&gt;"&amp;$Y$3,Grid_GenerationQueue!$AU$5:$AU$550,$AK$3)</f>
        <v>0</v>
      </c>
      <c r="AM98">
        <f>AA98+SUMIFS(Grid_GenerationQueue!W$5:W$550,Grid_GenerationQueue!$AJ$5:$AJ$550,$B98,Grid_GenerationQueue!$AK$5:$AK$550,$C98,Grid_GenerationQueue!$AW$5:$AW$550,"&lt;&gt;"&amp;$Y$3,Grid_GenerationQueue!$AU$5:$AU$550,$AK$3)+SUMIFS(Grid_GenerationQueue!W$5:W$550,Grid_GenerationQueue!$AM$5:$AM$550,$B98,Grid_GenerationQueue!$AN$5:$AN$550,$C98,Grid_GenerationQueue!$AW$5:$AW$550,"&lt;&gt;"&amp;$Y$3,Grid_GenerationQueue!$AU$5:$AU$550,$AK$3)</f>
        <v>0</v>
      </c>
      <c r="AN98">
        <f>AB98+SUMIFS(Grid_GenerationQueue!X$5:X$550,Grid_GenerationQueue!$AJ$5:$AJ$550,$B98,Grid_GenerationQueue!$AK$5:$AK$550,$C98,Grid_GenerationQueue!$AW$5:$AW$550,"&lt;&gt;"&amp;$Y$3,Grid_GenerationQueue!$AU$5:$AU$550,$AK$3)+SUMIFS(Grid_GenerationQueue!X$5:X$550,Grid_GenerationQueue!$AM$5:$AM$550,$B98,Grid_GenerationQueue!$AN$5:$AN$550,$C98,Grid_GenerationQueue!$AW$5:$AW$550,"&lt;&gt;"&amp;$Y$3,Grid_GenerationQueue!$AU$5:$AU$550,$AK$3)</f>
        <v>0</v>
      </c>
      <c r="AO98">
        <f>AC98+SUMIFS(Grid_GenerationQueue!Y$5:Y$550,Grid_GenerationQueue!$AJ$5:$AJ$550,$B98,Grid_GenerationQueue!$AK$5:$AK$550,$C98,Grid_GenerationQueue!$AW$5:$AW$550,"&lt;&gt;"&amp;$Y$3,Grid_GenerationQueue!$AU$5:$AU$550,$AK$3)+SUMIFS(Grid_GenerationQueue!Y$5:Y$550,Grid_GenerationQueue!$AM$5:$AM$550,$B98,Grid_GenerationQueue!$AN$5:$AN$550,$C98,Grid_GenerationQueue!$AW$5:$AW$550,"&lt;&gt;"&amp;$Y$3,Grid_GenerationQueue!$AU$5:$AU$550,$AK$3)</f>
        <v>0</v>
      </c>
      <c r="AP98">
        <f>AD98+SUMIFS(Grid_GenerationQueue!Z$5:Z$550,Grid_GenerationQueue!$AJ$5:$AJ$550,$B98,Grid_GenerationQueue!$AK$5:$AK$550,$C98,Grid_GenerationQueue!$AW$5:$AW$550,"&lt;&gt;"&amp;$Y$3,Grid_GenerationQueue!$AU$5:$AU$550,$AK$3)+SUMIFS(Grid_GenerationQueue!Z$5:Z$550,Grid_GenerationQueue!$AM$5:$AM$550,$B98,Grid_GenerationQueue!$AN$5:$AN$550,$C98,Grid_GenerationQueue!$AW$5:$AW$550,"&lt;&gt;"&amp;$Y$3,Grid_GenerationQueue!$AU$5:$AU$550,$AK$3)</f>
        <v>0</v>
      </c>
      <c r="AQ98">
        <f>AE98+SUMIFS(Grid_GenerationQueue!AA$5:AA$550,Grid_GenerationQueue!$AJ$5:$AJ$550,$B98,Grid_GenerationQueue!$AK$5:$AK$550,$C98,Grid_GenerationQueue!$AW$5:$AW$550,"&lt;&gt;"&amp;$Y$3,Grid_GenerationQueue!$AU$5:$AU$550,$AK$3)+SUMIFS(Grid_GenerationQueue!AA$5:AA$550,Grid_GenerationQueue!$AM$5:$AM$550,$B98,Grid_GenerationQueue!$AN$5:$AN$550,$C98,Grid_GenerationQueue!$AW$5:$AW$550,"&lt;&gt;"&amp;$Y$3,Grid_GenerationQueue!$AU$5:$AU$550,$AK$3)</f>
        <v>0</v>
      </c>
      <c r="AR98">
        <f>AF98+SUMIFS(Grid_GenerationQueue!AB$5:AB$550,Grid_GenerationQueue!$AJ$5:$AJ$550,$B98,Grid_GenerationQueue!$AK$5:$AK$550,$C98,Grid_GenerationQueue!$AW$5:$AW$550,"&lt;&gt;"&amp;$Y$3,Grid_GenerationQueue!$AU$5:$AU$550,$AK$3)+SUMIFS(Grid_GenerationQueue!AB$5:AB$550,Grid_GenerationQueue!$AM$5:$AM$550,$B98,Grid_GenerationQueue!$AN$5:$AN$550,$C98,Grid_GenerationQueue!$AW$5:$AW$550,"&lt;&gt;"&amp;$Y$3,Grid_GenerationQueue!$AU$5:$AU$550,$AK$3)</f>
        <v>0</v>
      </c>
      <c r="AS98">
        <f>AG98+SUMIFS(Grid_GenerationQueue!AC$5:AC$550,Grid_GenerationQueue!$AJ$5:$AJ$550,$B98,Grid_GenerationQueue!$AK$5:$AK$550,$C98,Grid_GenerationQueue!$AW$5:$AW$550,"&lt;&gt;"&amp;$Y$3,Grid_GenerationQueue!$AU$5:$AU$550,$AK$3)+SUMIFS(Grid_GenerationQueue!AC$5:AC$550,Grid_GenerationQueue!$AM$5:$AM$550,$B98,Grid_GenerationQueue!$AN$5:$AN$550,$C98,Grid_GenerationQueue!$AW$5:$AW$550,"&lt;&gt;"&amp;$Y$3,Grid_GenerationQueue!$AU$5:$AU$550,$AK$3)</f>
        <v>0</v>
      </c>
      <c r="AT98">
        <f>AH98+SUMIFS(Grid_GenerationQueue!AD$5:AD$550,Grid_GenerationQueue!$AJ$5:$AJ$550,$B98,Grid_GenerationQueue!$AK$5:$AK$550,$C98,Grid_GenerationQueue!$AW$5:$AW$550,"&lt;&gt;"&amp;$Y$3,Grid_GenerationQueue!$AU$5:$AU$550,$AK$3)+SUMIFS(Grid_GenerationQueue!AD$5:AD$550,Grid_GenerationQueue!$AM$5:$AM$550,$B98,Grid_GenerationQueue!$AN$5:$AN$550,$C98,Grid_GenerationQueue!$AW$5:$AW$550,"&lt;&gt;"&amp;$Y$3,Grid_GenerationQueue!$AU$5:$AU$550,$AK$3)</f>
        <v>0</v>
      </c>
      <c r="AV98">
        <v>0</v>
      </c>
      <c r="AW98">
        <v>0</v>
      </c>
      <c r="AX98">
        <v>0</v>
      </c>
      <c r="AY98">
        <v>0</v>
      </c>
      <c r="AZ98">
        <v>0</v>
      </c>
      <c r="BB98">
        <f t="shared" si="66"/>
        <v>0</v>
      </c>
      <c r="BC98">
        <f t="shared" si="67"/>
        <v>0</v>
      </c>
      <c r="BD98">
        <f t="shared" si="68"/>
        <v>0</v>
      </c>
      <c r="BE98">
        <f t="shared" si="69"/>
        <v>0</v>
      </c>
      <c r="BF98">
        <f t="shared" si="70"/>
        <v>0</v>
      </c>
      <c r="BG98">
        <f t="shared" si="71"/>
        <v>0</v>
      </c>
      <c r="BH98">
        <f t="shared" si="72"/>
        <v>0</v>
      </c>
      <c r="BI98">
        <f t="shared" si="73"/>
        <v>0</v>
      </c>
      <c r="BJ98">
        <f t="shared" si="74"/>
        <v>0</v>
      </c>
      <c r="BK98">
        <f t="shared" si="75"/>
        <v>0</v>
      </c>
      <c r="BL98">
        <f t="shared" si="76"/>
        <v>0</v>
      </c>
      <c r="BN98">
        <f t="shared" si="77"/>
        <v>0</v>
      </c>
      <c r="BO98">
        <f t="shared" si="78"/>
        <v>0</v>
      </c>
      <c r="BP98">
        <f t="shared" si="79"/>
        <v>0</v>
      </c>
      <c r="BQ98">
        <f t="shared" si="80"/>
        <v>0</v>
      </c>
      <c r="BR98">
        <f t="shared" si="81"/>
        <v>0</v>
      </c>
      <c r="BS98">
        <f t="shared" si="82"/>
        <v>0</v>
      </c>
      <c r="BT98">
        <f t="shared" si="83"/>
        <v>0</v>
      </c>
      <c r="BU98">
        <f t="shared" si="84"/>
        <v>0</v>
      </c>
      <c r="BV98">
        <f t="shared" si="85"/>
        <v>0</v>
      </c>
      <c r="BW98">
        <f t="shared" si="86"/>
        <v>0</v>
      </c>
      <c r="BX98">
        <f t="shared" si="87"/>
        <v>0</v>
      </c>
      <c r="BZ98">
        <f t="shared" si="88"/>
        <v>0</v>
      </c>
      <c r="CA98">
        <f t="shared" si="89"/>
        <v>0</v>
      </c>
      <c r="CB98">
        <f t="shared" si="90"/>
        <v>0</v>
      </c>
      <c r="CC98">
        <f t="shared" si="91"/>
        <v>0</v>
      </c>
      <c r="CD98">
        <f t="shared" si="92"/>
        <v>0</v>
      </c>
      <c r="CE98">
        <f t="shared" si="93"/>
        <v>0</v>
      </c>
      <c r="CF98">
        <f t="shared" si="94"/>
        <v>0</v>
      </c>
      <c r="CG98">
        <f t="shared" si="95"/>
        <v>0</v>
      </c>
      <c r="CH98">
        <f t="shared" si="96"/>
        <v>0</v>
      </c>
      <c r="CI98">
        <f t="shared" si="97"/>
        <v>0</v>
      </c>
      <c r="CJ98">
        <f t="shared" si="98"/>
        <v>0</v>
      </c>
    </row>
    <row r="99" spans="1:88" x14ac:dyDescent="0.35">
      <c r="A99" t="str">
        <f>Substation_Info!A99</f>
        <v xml:space="preserve">PG&amp;E North of Greater Bay Study Area </v>
      </c>
      <c r="B99" t="str">
        <f>Substation_Info!B99</f>
        <v>Green Ridge Midway</v>
      </c>
      <c r="C99">
        <f>Substation_Info!C99</f>
        <v>115</v>
      </c>
      <c r="D99" t="str" cm="1">
        <f t="array" ref="D99">INDEX(Substation_Info!$AT$5:$BB$322,MATCH(1,($B99=Substation_Info!$B$5:$B$322)*($C99=Substation_Info!$C$5:$C$322),0),MATCH(D$4,Substation_Info!$AT$4:$BB$4,0))</f>
        <v>Northern_California_Li_Battery</v>
      </c>
      <c r="E99" t="str" cm="1">
        <f t="array" ref="E99">INDEX(Substation_Info!$AT$5:$BB$322,MATCH(1,($B99=Substation_Info!$B$5:$B$322)*($C99=Substation_Info!$C$5:$C$322),0),MATCH(E$4,Substation_Info!$AT$4:$BB$4,0))</f>
        <v>Northern_California_Solar</v>
      </c>
      <c r="F99" cm="1">
        <f t="array" ref="F99">INDEX(Substation_Info!$AT$5:$BB$322,MATCH(1,($B99=Substation_Info!$B$5:$B$322)*($C99=Substation_Info!$C$5:$C$322),0),MATCH(F$4,Substation_Info!$AT$4:$BB$4,0))</f>
        <v>0</v>
      </c>
      <c r="G99" cm="1">
        <f t="array" ref="G99">INDEX(Substation_Info!$AT$5:$BB$322,MATCH(1,($B99=Substation_Info!$B$5:$B$322)*($C99=Substation_Info!$C$5:$C$322),0),MATCH(G$4,Substation_Info!$AT$4:$BB$4,0))</f>
        <v>0</v>
      </c>
      <c r="H99" cm="1">
        <f t="array" ref="H99">INDEX(Substation_Info!$AT$5:$BB$322,MATCH(1,($B99=Substation_Info!$B$5:$B$322)*($C99=Substation_Info!$C$5:$C$322),0),MATCH(H$4,Substation_Info!$AT$4:$BB$4,0))</f>
        <v>0</v>
      </c>
      <c r="I99" cm="1">
        <f t="array" ref="I99">INDEX(Substation_Info!$AT$5:$BB$322,MATCH(1,($B99=Substation_Info!$B$5:$B$322)*($C99=Substation_Info!$C$5:$C$322),0),MATCH(I$4,Substation_Info!$AT$4:$BB$4,0))</f>
        <v>0</v>
      </c>
      <c r="J99" cm="1">
        <f t="array" ref="J99">INDEX(Substation_Info!$AT$5:$BB$322,MATCH(1,($B99=Substation_Info!$B$5:$B$322)*($C99=Substation_Info!$C$5:$C$322),0),MATCH(J$4,Substation_Info!$AT$4:$BB$4,0))</f>
        <v>0</v>
      </c>
      <c r="L99">
        <f>SUMIFS(Grid_GenerationQueue!T$5:T$550,Grid_GenerationQueue!$AJ$5:$AJ$550,$B99,Grid_GenerationQueue!$AK$5:$AK$550,$C99)+SUMIFS(Grid_GenerationQueue!T$5:T$550,Grid_GenerationQueue!$AM$5:$AM$550,$B99,Grid_GenerationQueue!$AN$5:$AN$550,$C99)</f>
        <v>0</v>
      </c>
      <c r="M99">
        <f>SUMIFS(Grid_GenerationQueue!U$5:U$550,Grid_GenerationQueue!$AJ$5:$AJ$550,$B99,Grid_GenerationQueue!$AK$5:$AK$550,$C99)+SUMIFS(Grid_GenerationQueue!U$5:U$550,Grid_GenerationQueue!$AM$5:$AM$550,$B99,Grid_GenerationQueue!$AN$5:$AN$550,$C99)</f>
        <v>0</v>
      </c>
      <c r="N99">
        <f>SUMIFS(Grid_GenerationQueue!V$5:V$550,Grid_GenerationQueue!$AJ$5:$AJ$550,$B99,Grid_GenerationQueue!$AK$5:$AK$550,$C99)+SUMIFS(Grid_GenerationQueue!V$5:V$550,Grid_GenerationQueue!$AM$5:$AM$550,$B99,Grid_GenerationQueue!$AN$5:$AN$550,$C99)</f>
        <v>0</v>
      </c>
      <c r="O99">
        <f>SUMIFS(Grid_GenerationQueue!W$5:W$550,Grid_GenerationQueue!$AJ$5:$AJ$550,$B99,Grid_GenerationQueue!$AK$5:$AK$550,$C99)+SUMIFS(Grid_GenerationQueue!W$5:W$550,Grid_GenerationQueue!$AM$5:$AM$550,$B99,Grid_GenerationQueue!$AN$5:$AN$550,$C99)</f>
        <v>0</v>
      </c>
      <c r="P99">
        <f>SUMIFS(Grid_GenerationQueue!X$5:X$550,Grid_GenerationQueue!$AJ$5:$AJ$550,$B99,Grid_GenerationQueue!$AK$5:$AK$550,$C99)+SUMIFS(Grid_GenerationQueue!X$5:X$550,Grid_GenerationQueue!$AM$5:$AM$550,$B99,Grid_GenerationQueue!$AN$5:$AN$550,$C99)</f>
        <v>0</v>
      </c>
      <c r="Q99">
        <f>SUMIFS(Grid_GenerationQueue!Y$5:Y$550,Grid_GenerationQueue!$AJ$5:$AJ$550,$B99,Grid_GenerationQueue!$AK$5:$AK$550,$C99)+SUMIFS(Grid_GenerationQueue!Y$5:Y$550,Grid_GenerationQueue!$AM$5:$AM$550,$B99,Grid_GenerationQueue!$AN$5:$AN$550,$C99)</f>
        <v>0</v>
      </c>
      <c r="R99">
        <f>SUMIFS(Grid_GenerationQueue!Z$5:Z$550,Grid_GenerationQueue!$AJ$5:$AJ$550,$B99,Grid_GenerationQueue!$AK$5:$AK$550,$C99)+SUMIFS(Grid_GenerationQueue!Z$5:Z$550,Grid_GenerationQueue!$AM$5:$AM$550,$B99,Grid_GenerationQueue!$AN$5:$AN$550,$C99)</f>
        <v>0</v>
      </c>
      <c r="S99">
        <f>SUMIFS(Grid_GenerationQueue!AA$5:AA$550,Grid_GenerationQueue!$AJ$5:$AJ$550,$B99,Grid_GenerationQueue!$AK$5:$AK$550,$C99)+SUMIFS(Grid_GenerationQueue!AA$5:AA$550,Grid_GenerationQueue!$AM$5:$AM$550,$B99,Grid_GenerationQueue!$AN$5:$AN$550,$C99)</f>
        <v>0</v>
      </c>
      <c r="T99">
        <f>SUMIFS(Grid_GenerationQueue!AB$5:AB$550,Grid_GenerationQueue!$AJ$5:$AJ$550,$B99,Grid_GenerationQueue!$AK$5:$AK$550,$C99)+SUMIFS(Grid_GenerationQueue!AB$5:AB$550,Grid_GenerationQueue!$AM$5:$AM$550,$B99,Grid_GenerationQueue!$AN$5:$AN$550,$C99)</f>
        <v>0</v>
      </c>
      <c r="U99">
        <f>SUMIFS(Grid_GenerationQueue!AC$5:AC$550,Grid_GenerationQueue!$AJ$5:$AJ$550,$B99,Grid_GenerationQueue!$AK$5:$AK$550,$C99)+SUMIFS(Grid_GenerationQueue!AC$5:AC$550,Grid_GenerationQueue!$AM$5:$AM$550,$B99,Grid_GenerationQueue!$AN$5:$AN$550,$C99)</f>
        <v>0</v>
      </c>
      <c r="V99">
        <f>SUMIFS(Grid_GenerationQueue!AD$5:AD$550,Grid_GenerationQueue!$AJ$5:$AJ$550,$B99,Grid_GenerationQueue!$AK$5:$AK$550,$C99)+SUMIFS(Grid_GenerationQueue!AD$5:AD$550,Grid_GenerationQueue!$AM$5:$AM$550,$B99,Grid_GenerationQueue!$AN$5:$AN$550,$C99)</f>
        <v>0</v>
      </c>
      <c r="X99">
        <f>SUMIFS(Grid_GenerationQueue!T$5:T$550,Grid_GenerationQueue!$AJ$5:$AJ$550,$B99,Grid_GenerationQueue!$AK$5:$AK$550,$C99,Grid_GenerationQueue!$AW$5:$AW$550,$Y$3)+SUMIFS(Grid_GenerationQueue!T$5:T$550,Grid_GenerationQueue!$AM$5:$AM$550,$B99,Grid_GenerationQueue!$AN$5:$AN$550,$C99,Grid_GenerationQueue!$AW$5:$AW$550,$Y$3)</f>
        <v>0</v>
      </c>
      <c r="Y99">
        <f>SUMIFS(Grid_GenerationQueue!U$5:U$550,Grid_GenerationQueue!$AJ$5:$AJ$550,$B99,Grid_GenerationQueue!$AK$5:$AK$550,$C99,Grid_GenerationQueue!$AW$5:$AW$550,$Y$3)+SUMIFS(Grid_GenerationQueue!U$5:U$550,Grid_GenerationQueue!$AM$5:$AM$550,$B99,Grid_GenerationQueue!$AN$5:$AN$550,$C99,Grid_GenerationQueue!$AW$5:$AW$550,$Y$3)</f>
        <v>0</v>
      </c>
      <c r="Z99">
        <f>SUMIFS(Grid_GenerationQueue!V$5:V$550,Grid_GenerationQueue!$AJ$5:$AJ$550,$B99,Grid_GenerationQueue!$AK$5:$AK$550,$C99,Grid_GenerationQueue!$AW$5:$AW$550,$Y$3)+SUMIFS(Grid_GenerationQueue!V$5:V$550,Grid_GenerationQueue!$AM$5:$AM$550,$B99,Grid_GenerationQueue!$AN$5:$AN$550,$C99,Grid_GenerationQueue!$AW$5:$AW$550,$Y$3)</f>
        <v>0</v>
      </c>
      <c r="AA99">
        <f>SUMIFS(Grid_GenerationQueue!W$5:W$550,Grid_GenerationQueue!$AJ$5:$AJ$550,$B99,Grid_GenerationQueue!$AK$5:$AK$550,$C99,Grid_GenerationQueue!$AW$5:$AW$550,$Y$3)+SUMIFS(Grid_GenerationQueue!W$5:W$550,Grid_GenerationQueue!$AM$5:$AM$550,$B99,Grid_GenerationQueue!$AN$5:$AN$550,$C99,Grid_GenerationQueue!$AW$5:$AW$550,$Y$3)</f>
        <v>0</v>
      </c>
      <c r="AB99">
        <f>SUMIFS(Grid_GenerationQueue!X$5:X$550,Grid_GenerationQueue!$AJ$5:$AJ$550,$B99,Grid_GenerationQueue!$AK$5:$AK$550,$C99,Grid_GenerationQueue!$AW$5:$AW$550,$Y$3)+SUMIFS(Grid_GenerationQueue!X$5:X$550,Grid_GenerationQueue!$AM$5:$AM$550,$B99,Grid_GenerationQueue!$AN$5:$AN$550,$C99,Grid_GenerationQueue!$AW$5:$AW$550,$Y$3)</f>
        <v>0</v>
      </c>
      <c r="AC99">
        <f>SUMIFS(Grid_GenerationQueue!Y$5:Y$550,Grid_GenerationQueue!$AJ$5:$AJ$550,$B99,Grid_GenerationQueue!$AK$5:$AK$550,$C99,Grid_GenerationQueue!$AW$5:$AW$550,$Y$3)+SUMIFS(Grid_GenerationQueue!Y$5:Y$550,Grid_GenerationQueue!$AM$5:$AM$550,$B99,Grid_GenerationQueue!$AN$5:$AN$550,$C99,Grid_GenerationQueue!$AW$5:$AW$550,$Y$3)</f>
        <v>0</v>
      </c>
      <c r="AD99">
        <f>SUMIFS(Grid_GenerationQueue!Z$5:Z$550,Grid_GenerationQueue!$AJ$5:$AJ$550,$B99,Grid_GenerationQueue!$AK$5:$AK$550,$C99,Grid_GenerationQueue!$AW$5:$AW$550,$Y$3)+SUMIFS(Grid_GenerationQueue!Z$5:Z$550,Grid_GenerationQueue!$AM$5:$AM$550,$B99,Grid_GenerationQueue!$AN$5:$AN$550,$C99,Grid_GenerationQueue!$AW$5:$AW$550,$Y$3)</f>
        <v>0</v>
      </c>
      <c r="AE99">
        <f>SUMIFS(Grid_GenerationQueue!AA$5:AA$550,Grid_GenerationQueue!$AJ$5:$AJ$550,$B99,Grid_GenerationQueue!$AK$5:$AK$550,$C99,Grid_GenerationQueue!$AW$5:$AW$550,$Y$3)+SUMIFS(Grid_GenerationQueue!AA$5:AA$550,Grid_GenerationQueue!$AM$5:$AM$550,$B99,Grid_GenerationQueue!$AN$5:$AN$550,$C99,Grid_GenerationQueue!$AW$5:$AW$550,$Y$3)</f>
        <v>0</v>
      </c>
      <c r="AF99">
        <f>SUMIFS(Grid_GenerationQueue!AB$5:AB$550,Grid_GenerationQueue!$AJ$5:$AJ$550,$B99,Grid_GenerationQueue!$AK$5:$AK$550,$C99,Grid_GenerationQueue!$AW$5:$AW$550,$Y$3)+SUMIFS(Grid_GenerationQueue!AB$5:AB$550,Grid_GenerationQueue!$AM$5:$AM$550,$B99,Grid_GenerationQueue!$AN$5:$AN$550,$C99,Grid_GenerationQueue!$AW$5:$AW$550,$Y$3)</f>
        <v>0</v>
      </c>
      <c r="AG99">
        <f>SUMIFS(Grid_GenerationQueue!AC$5:AC$550,Grid_GenerationQueue!$AJ$5:$AJ$550,$B99,Grid_GenerationQueue!$AK$5:$AK$550,$C99,Grid_GenerationQueue!$AW$5:$AW$550,$Y$3)+SUMIFS(Grid_GenerationQueue!AC$5:AC$550,Grid_GenerationQueue!$AM$5:$AM$550,$B99,Grid_GenerationQueue!$AN$5:$AN$550,$C99,Grid_GenerationQueue!$AW$5:$AW$550,$Y$3)</f>
        <v>0</v>
      </c>
      <c r="AH99">
        <f>SUMIFS(Grid_GenerationQueue!AD$5:AD$550,Grid_GenerationQueue!$AJ$5:$AJ$550,$B99,Grid_GenerationQueue!$AK$5:$AK$550,$C99,Grid_GenerationQueue!$AW$5:$AW$550,$Y$3)+SUMIFS(Grid_GenerationQueue!AD$5:AD$550,Grid_GenerationQueue!$AM$5:$AM$550,$B99,Grid_GenerationQueue!$AN$5:$AN$550,$C99,Grid_GenerationQueue!$AW$5:$AW$550,$Y$3)</f>
        <v>0</v>
      </c>
      <c r="AJ99">
        <f>X99+SUMIFS(Grid_GenerationQueue!T$5:T$550,Grid_GenerationQueue!$AJ$5:$AJ$550,$B99,Grid_GenerationQueue!$AK$5:$AK$550,$C99,Grid_GenerationQueue!$AW$5:$AW$550,"&lt;&gt;"&amp;$Y$3,Grid_GenerationQueue!$AU$5:$AU$550,$AK$3)+SUMIFS(Grid_GenerationQueue!T$5:T$550,Grid_GenerationQueue!$AM$5:$AM$550,$B99,Grid_GenerationQueue!$AN$5:$AN$550,$C99,Grid_GenerationQueue!$AW$5:$AW$550,"&lt;&gt;"&amp;$Y$3,Grid_GenerationQueue!$AU$5:$AU$550,$AK$3)</f>
        <v>0</v>
      </c>
      <c r="AK99">
        <f>Y99+SUMIFS(Grid_GenerationQueue!U$5:U$550,Grid_GenerationQueue!$AJ$5:$AJ$550,$B99,Grid_GenerationQueue!$AK$5:$AK$550,$C99,Grid_GenerationQueue!$AW$5:$AW$550,"&lt;&gt;"&amp;$Y$3,Grid_GenerationQueue!$AU$5:$AU$550,$AK$3)+SUMIFS(Grid_GenerationQueue!U$5:U$550,Grid_GenerationQueue!$AM$5:$AM$550,$B99,Grid_GenerationQueue!$AN$5:$AN$550,$C99,Grid_GenerationQueue!$AW$5:$AW$550,"&lt;&gt;"&amp;$Y$3,Grid_GenerationQueue!$AU$5:$AU$550,$AK$3)</f>
        <v>0</v>
      </c>
      <c r="AL99">
        <f>Z99+SUMIFS(Grid_GenerationQueue!V$5:V$550,Grid_GenerationQueue!$AJ$5:$AJ$550,$B99,Grid_GenerationQueue!$AK$5:$AK$550,$C99,Grid_GenerationQueue!$AW$5:$AW$550,"&lt;&gt;"&amp;$Y$3,Grid_GenerationQueue!$AU$5:$AU$550,$AK$3)+SUMIFS(Grid_GenerationQueue!V$5:V$550,Grid_GenerationQueue!$AM$5:$AM$550,$B99,Grid_GenerationQueue!$AN$5:$AN$550,$C99,Grid_GenerationQueue!$AW$5:$AW$550,"&lt;&gt;"&amp;$Y$3,Grid_GenerationQueue!$AU$5:$AU$550,$AK$3)</f>
        <v>0</v>
      </c>
      <c r="AM99">
        <f>AA99+SUMIFS(Grid_GenerationQueue!W$5:W$550,Grid_GenerationQueue!$AJ$5:$AJ$550,$B99,Grid_GenerationQueue!$AK$5:$AK$550,$C99,Grid_GenerationQueue!$AW$5:$AW$550,"&lt;&gt;"&amp;$Y$3,Grid_GenerationQueue!$AU$5:$AU$550,$AK$3)+SUMIFS(Grid_GenerationQueue!W$5:W$550,Grid_GenerationQueue!$AM$5:$AM$550,$B99,Grid_GenerationQueue!$AN$5:$AN$550,$C99,Grid_GenerationQueue!$AW$5:$AW$550,"&lt;&gt;"&amp;$Y$3,Grid_GenerationQueue!$AU$5:$AU$550,$AK$3)</f>
        <v>0</v>
      </c>
      <c r="AN99">
        <f>AB99+SUMIFS(Grid_GenerationQueue!X$5:X$550,Grid_GenerationQueue!$AJ$5:$AJ$550,$B99,Grid_GenerationQueue!$AK$5:$AK$550,$C99,Grid_GenerationQueue!$AW$5:$AW$550,"&lt;&gt;"&amp;$Y$3,Grid_GenerationQueue!$AU$5:$AU$550,$AK$3)+SUMIFS(Grid_GenerationQueue!X$5:X$550,Grid_GenerationQueue!$AM$5:$AM$550,$B99,Grid_GenerationQueue!$AN$5:$AN$550,$C99,Grid_GenerationQueue!$AW$5:$AW$550,"&lt;&gt;"&amp;$Y$3,Grid_GenerationQueue!$AU$5:$AU$550,$AK$3)</f>
        <v>0</v>
      </c>
      <c r="AO99">
        <f>AC99+SUMIFS(Grid_GenerationQueue!Y$5:Y$550,Grid_GenerationQueue!$AJ$5:$AJ$550,$B99,Grid_GenerationQueue!$AK$5:$AK$550,$C99,Grid_GenerationQueue!$AW$5:$AW$550,"&lt;&gt;"&amp;$Y$3,Grid_GenerationQueue!$AU$5:$AU$550,$AK$3)+SUMIFS(Grid_GenerationQueue!Y$5:Y$550,Grid_GenerationQueue!$AM$5:$AM$550,$B99,Grid_GenerationQueue!$AN$5:$AN$550,$C99,Grid_GenerationQueue!$AW$5:$AW$550,"&lt;&gt;"&amp;$Y$3,Grid_GenerationQueue!$AU$5:$AU$550,$AK$3)</f>
        <v>0</v>
      </c>
      <c r="AP99">
        <f>AD99+SUMIFS(Grid_GenerationQueue!Z$5:Z$550,Grid_GenerationQueue!$AJ$5:$AJ$550,$B99,Grid_GenerationQueue!$AK$5:$AK$550,$C99,Grid_GenerationQueue!$AW$5:$AW$550,"&lt;&gt;"&amp;$Y$3,Grid_GenerationQueue!$AU$5:$AU$550,$AK$3)+SUMIFS(Grid_GenerationQueue!Z$5:Z$550,Grid_GenerationQueue!$AM$5:$AM$550,$B99,Grid_GenerationQueue!$AN$5:$AN$550,$C99,Grid_GenerationQueue!$AW$5:$AW$550,"&lt;&gt;"&amp;$Y$3,Grid_GenerationQueue!$AU$5:$AU$550,$AK$3)</f>
        <v>0</v>
      </c>
      <c r="AQ99">
        <f>AE99+SUMIFS(Grid_GenerationQueue!AA$5:AA$550,Grid_GenerationQueue!$AJ$5:$AJ$550,$B99,Grid_GenerationQueue!$AK$5:$AK$550,$C99,Grid_GenerationQueue!$AW$5:$AW$550,"&lt;&gt;"&amp;$Y$3,Grid_GenerationQueue!$AU$5:$AU$550,$AK$3)+SUMIFS(Grid_GenerationQueue!AA$5:AA$550,Grid_GenerationQueue!$AM$5:$AM$550,$B99,Grid_GenerationQueue!$AN$5:$AN$550,$C99,Grid_GenerationQueue!$AW$5:$AW$550,"&lt;&gt;"&amp;$Y$3,Grid_GenerationQueue!$AU$5:$AU$550,$AK$3)</f>
        <v>0</v>
      </c>
      <c r="AR99">
        <f>AF99+SUMIFS(Grid_GenerationQueue!AB$5:AB$550,Grid_GenerationQueue!$AJ$5:$AJ$550,$B99,Grid_GenerationQueue!$AK$5:$AK$550,$C99,Grid_GenerationQueue!$AW$5:$AW$550,"&lt;&gt;"&amp;$Y$3,Grid_GenerationQueue!$AU$5:$AU$550,$AK$3)+SUMIFS(Grid_GenerationQueue!AB$5:AB$550,Grid_GenerationQueue!$AM$5:$AM$550,$B99,Grid_GenerationQueue!$AN$5:$AN$550,$C99,Grid_GenerationQueue!$AW$5:$AW$550,"&lt;&gt;"&amp;$Y$3,Grid_GenerationQueue!$AU$5:$AU$550,$AK$3)</f>
        <v>0</v>
      </c>
      <c r="AS99">
        <f>AG99+SUMIFS(Grid_GenerationQueue!AC$5:AC$550,Grid_GenerationQueue!$AJ$5:$AJ$550,$B99,Grid_GenerationQueue!$AK$5:$AK$550,$C99,Grid_GenerationQueue!$AW$5:$AW$550,"&lt;&gt;"&amp;$Y$3,Grid_GenerationQueue!$AU$5:$AU$550,$AK$3)+SUMIFS(Grid_GenerationQueue!AC$5:AC$550,Grid_GenerationQueue!$AM$5:$AM$550,$B99,Grid_GenerationQueue!$AN$5:$AN$550,$C99,Grid_GenerationQueue!$AW$5:$AW$550,"&lt;&gt;"&amp;$Y$3,Grid_GenerationQueue!$AU$5:$AU$550,$AK$3)</f>
        <v>0</v>
      </c>
      <c r="AT99">
        <f>AH99+SUMIFS(Grid_GenerationQueue!AD$5:AD$550,Grid_GenerationQueue!$AJ$5:$AJ$550,$B99,Grid_GenerationQueue!$AK$5:$AK$550,$C99,Grid_GenerationQueue!$AW$5:$AW$550,"&lt;&gt;"&amp;$Y$3,Grid_GenerationQueue!$AU$5:$AU$550,$AK$3)+SUMIFS(Grid_GenerationQueue!AD$5:AD$550,Grid_GenerationQueue!$AM$5:$AM$550,$B99,Grid_GenerationQueue!$AN$5:$AN$550,$C99,Grid_GenerationQueue!$AW$5:$AW$550,"&lt;&gt;"&amp;$Y$3,Grid_GenerationQueue!$AU$5:$AU$550,$AK$3)</f>
        <v>0</v>
      </c>
      <c r="AV99">
        <v>0</v>
      </c>
      <c r="AW99">
        <v>0</v>
      </c>
      <c r="AX99">
        <v>0</v>
      </c>
      <c r="AY99">
        <v>0</v>
      </c>
      <c r="AZ99">
        <v>0</v>
      </c>
      <c r="BB99">
        <f t="shared" si="66"/>
        <v>0</v>
      </c>
      <c r="BC99">
        <f t="shared" si="67"/>
        <v>0</v>
      </c>
      <c r="BD99">
        <f t="shared" si="68"/>
        <v>0</v>
      </c>
      <c r="BE99">
        <f t="shared" si="69"/>
        <v>0</v>
      </c>
      <c r="BF99">
        <f t="shared" si="70"/>
        <v>0</v>
      </c>
      <c r="BG99">
        <f t="shared" si="71"/>
        <v>0</v>
      </c>
      <c r="BH99">
        <f t="shared" si="72"/>
        <v>0</v>
      </c>
      <c r="BI99">
        <f t="shared" si="73"/>
        <v>0</v>
      </c>
      <c r="BJ99">
        <f t="shared" si="74"/>
        <v>0</v>
      </c>
      <c r="BK99">
        <f t="shared" si="75"/>
        <v>0</v>
      </c>
      <c r="BL99">
        <f t="shared" si="76"/>
        <v>0</v>
      </c>
      <c r="BN99">
        <f t="shared" si="77"/>
        <v>0</v>
      </c>
      <c r="BO99">
        <f t="shared" si="78"/>
        <v>0</v>
      </c>
      <c r="BP99">
        <f t="shared" si="79"/>
        <v>0</v>
      </c>
      <c r="BQ99">
        <f t="shared" si="80"/>
        <v>0</v>
      </c>
      <c r="BR99">
        <f t="shared" si="81"/>
        <v>0</v>
      </c>
      <c r="BS99">
        <f t="shared" si="82"/>
        <v>0</v>
      </c>
      <c r="BT99">
        <f t="shared" si="83"/>
        <v>0</v>
      </c>
      <c r="BU99">
        <f t="shared" si="84"/>
        <v>0</v>
      </c>
      <c r="BV99">
        <f t="shared" si="85"/>
        <v>0</v>
      </c>
      <c r="BW99">
        <f t="shared" si="86"/>
        <v>0</v>
      </c>
      <c r="BX99">
        <f t="shared" si="87"/>
        <v>0</v>
      </c>
      <c r="BZ99">
        <f t="shared" si="88"/>
        <v>0</v>
      </c>
      <c r="CA99">
        <f t="shared" si="89"/>
        <v>0</v>
      </c>
      <c r="CB99">
        <f t="shared" si="90"/>
        <v>0</v>
      </c>
      <c r="CC99">
        <f t="shared" si="91"/>
        <v>0</v>
      </c>
      <c r="CD99">
        <f t="shared" si="92"/>
        <v>0</v>
      </c>
      <c r="CE99">
        <f t="shared" si="93"/>
        <v>0</v>
      </c>
      <c r="CF99">
        <f t="shared" si="94"/>
        <v>0</v>
      </c>
      <c r="CG99">
        <f t="shared" si="95"/>
        <v>0</v>
      </c>
      <c r="CH99">
        <f t="shared" si="96"/>
        <v>0</v>
      </c>
      <c r="CI99">
        <f t="shared" si="97"/>
        <v>0</v>
      </c>
      <c r="CJ99">
        <f t="shared" si="98"/>
        <v>0</v>
      </c>
    </row>
    <row r="100" spans="1:88" x14ac:dyDescent="0.35">
      <c r="A100" t="str">
        <f>Substation_Info!A100</f>
        <v xml:space="preserve">PG&amp;E East Kern Study Area </v>
      </c>
      <c r="B100" t="str">
        <f>Substation_Info!B100</f>
        <v>Gregg</v>
      </c>
      <c r="C100">
        <f>Substation_Info!C100</f>
        <v>230</v>
      </c>
      <c r="D100" t="str" cm="1">
        <f t="array" ref="D100">INDEX(Substation_Info!$AT$5:$BB$322,MATCH(1,($B100=Substation_Info!$B$5:$B$322)*($C100=Substation_Info!$C$5:$C$322),0),MATCH(D$4,Substation_Info!$AT$4:$BB$4,0))</f>
        <v>Southern_PGAE_Li_Battery</v>
      </c>
      <c r="E100" t="str" cm="1">
        <f t="array" ref="E100">INDEX(Substation_Info!$AT$5:$BB$322,MATCH(1,($B100=Substation_Info!$B$5:$B$322)*($C100=Substation_Info!$C$5:$C$322),0),MATCH(E$4,Substation_Info!$AT$4:$BB$4,0))</f>
        <v>Southern_PGAE_Solar</v>
      </c>
      <c r="F100" cm="1">
        <f t="array" ref="F100">INDEX(Substation_Info!$AT$5:$BB$322,MATCH(1,($B100=Substation_Info!$B$5:$B$322)*($C100=Substation_Info!$C$5:$C$322),0),MATCH(F$4,Substation_Info!$AT$4:$BB$4,0))</f>
        <v>0</v>
      </c>
      <c r="G100" cm="1">
        <f t="array" ref="G100">INDEX(Substation_Info!$AT$5:$BB$322,MATCH(1,($B100=Substation_Info!$B$5:$B$322)*($C100=Substation_Info!$C$5:$C$322),0),MATCH(G$4,Substation_Info!$AT$4:$BB$4,0))</f>
        <v>0</v>
      </c>
      <c r="H100" cm="1">
        <f t="array" ref="H100">INDEX(Substation_Info!$AT$5:$BB$322,MATCH(1,($B100=Substation_Info!$B$5:$B$322)*($C100=Substation_Info!$C$5:$C$322),0),MATCH(H$4,Substation_Info!$AT$4:$BB$4,0))</f>
        <v>0</v>
      </c>
      <c r="I100" cm="1">
        <f t="array" ref="I100">INDEX(Substation_Info!$AT$5:$BB$322,MATCH(1,($B100=Substation_Info!$B$5:$B$322)*($C100=Substation_Info!$C$5:$C$322),0),MATCH(I$4,Substation_Info!$AT$4:$BB$4,0))</f>
        <v>0</v>
      </c>
      <c r="J100" cm="1">
        <f t="array" ref="J100">INDEX(Substation_Info!$AT$5:$BB$322,MATCH(1,($B100=Substation_Info!$B$5:$B$322)*($C100=Substation_Info!$C$5:$C$322),0),MATCH(J$4,Substation_Info!$AT$4:$BB$4,0))</f>
        <v>0</v>
      </c>
      <c r="L100">
        <f>SUMIFS(Grid_GenerationQueue!T$5:T$550,Grid_GenerationQueue!$AJ$5:$AJ$550,$B100,Grid_GenerationQueue!$AK$5:$AK$550,$C100)+SUMIFS(Grid_GenerationQueue!T$5:T$550,Grid_GenerationQueue!$AM$5:$AM$550,$B100,Grid_GenerationQueue!$AN$5:$AN$550,$C100)</f>
        <v>150</v>
      </c>
      <c r="M100">
        <f>SUMIFS(Grid_GenerationQueue!U$5:U$550,Grid_GenerationQueue!$AJ$5:$AJ$550,$B100,Grid_GenerationQueue!$AK$5:$AK$550,$C100)+SUMIFS(Grid_GenerationQueue!U$5:U$550,Grid_GenerationQueue!$AM$5:$AM$550,$B100,Grid_GenerationQueue!$AN$5:$AN$550,$C100)</f>
        <v>0</v>
      </c>
      <c r="N100">
        <f>SUMIFS(Grid_GenerationQueue!V$5:V$550,Grid_GenerationQueue!$AJ$5:$AJ$550,$B100,Grid_GenerationQueue!$AK$5:$AK$550,$C100)+SUMIFS(Grid_GenerationQueue!V$5:V$550,Grid_GenerationQueue!$AM$5:$AM$550,$B100,Grid_GenerationQueue!$AN$5:$AN$550,$C100)</f>
        <v>0</v>
      </c>
      <c r="O100">
        <f>SUMIFS(Grid_GenerationQueue!W$5:W$550,Grid_GenerationQueue!$AJ$5:$AJ$550,$B100,Grid_GenerationQueue!$AK$5:$AK$550,$C100)+SUMIFS(Grid_GenerationQueue!W$5:W$550,Grid_GenerationQueue!$AM$5:$AM$550,$B100,Grid_GenerationQueue!$AN$5:$AN$550,$C100)</f>
        <v>0</v>
      </c>
      <c r="P100">
        <f>SUMIFS(Grid_GenerationQueue!X$5:X$550,Grid_GenerationQueue!$AJ$5:$AJ$550,$B100,Grid_GenerationQueue!$AK$5:$AK$550,$C100)+SUMIFS(Grid_GenerationQueue!X$5:X$550,Grid_GenerationQueue!$AM$5:$AM$550,$B100,Grid_GenerationQueue!$AN$5:$AN$550,$C100)</f>
        <v>0</v>
      </c>
      <c r="Q100">
        <f>SUMIFS(Grid_GenerationQueue!Y$5:Y$550,Grid_GenerationQueue!$AJ$5:$AJ$550,$B100,Grid_GenerationQueue!$AK$5:$AK$550,$C100)+SUMIFS(Grid_GenerationQueue!Y$5:Y$550,Grid_GenerationQueue!$AM$5:$AM$550,$B100,Grid_GenerationQueue!$AN$5:$AN$550,$C100)</f>
        <v>0</v>
      </c>
      <c r="R100">
        <f>SUMIFS(Grid_GenerationQueue!Z$5:Z$550,Grid_GenerationQueue!$AJ$5:$AJ$550,$B100,Grid_GenerationQueue!$AK$5:$AK$550,$C100)+SUMIFS(Grid_GenerationQueue!Z$5:Z$550,Grid_GenerationQueue!$AM$5:$AM$550,$B100,Grid_GenerationQueue!$AN$5:$AN$550,$C100)</f>
        <v>150</v>
      </c>
      <c r="S100">
        <f>SUMIFS(Grid_GenerationQueue!AA$5:AA$550,Grid_GenerationQueue!$AJ$5:$AJ$550,$B100,Grid_GenerationQueue!$AK$5:$AK$550,$C100)+SUMIFS(Grid_GenerationQueue!AA$5:AA$550,Grid_GenerationQueue!$AM$5:$AM$550,$B100,Grid_GenerationQueue!$AN$5:$AN$550,$C100)</f>
        <v>0</v>
      </c>
      <c r="T100">
        <f>SUMIFS(Grid_GenerationQueue!AB$5:AB$550,Grid_GenerationQueue!$AJ$5:$AJ$550,$B100,Grid_GenerationQueue!$AK$5:$AK$550,$C100)+SUMIFS(Grid_GenerationQueue!AB$5:AB$550,Grid_GenerationQueue!$AM$5:$AM$550,$B100,Grid_GenerationQueue!$AN$5:$AN$550,$C100)</f>
        <v>150</v>
      </c>
      <c r="U100">
        <f>SUMIFS(Grid_GenerationQueue!AC$5:AC$550,Grid_GenerationQueue!$AJ$5:$AJ$550,$B100,Grid_GenerationQueue!$AK$5:$AK$550,$C100)+SUMIFS(Grid_GenerationQueue!AC$5:AC$550,Grid_GenerationQueue!$AM$5:$AM$550,$B100,Grid_GenerationQueue!$AN$5:$AN$550,$C100)</f>
        <v>0</v>
      </c>
      <c r="V100">
        <f>SUMIFS(Grid_GenerationQueue!AD$5:AD$550,Grid_GenerationQueue!$AJ$5:$AJ$550,$B100,Grid_GenerationQueue!$AK$5:$AK$550,$C100)+SUMIFS(Grid_GenerationQueue!AD$5:AD$550,Grid_GenerationQueue!$AM$5:$AM$550,$B100,Grid_GenerationQueue!$AN$5:$AN$550,$C100)</f>
        <v>0</v>
      </c>
      <c r="X100">
        <f>SUMIFS(Grid_GenerationQueue!T$5:T$550,Grid_GenerationQueue!$AJ$5:$AJ$550,$B100,Grid_GenerationQueue!$AK$5:$AK$550,$C100,Grid_GenerationQueue!$AW$5:$AW$550,$Y$3)+SUMIFS(Grid_GenerationQueue!T$5:T$550,Grid_GenerationQueue!$AM$5:$AM$550,$B100,Grid_GenerationQueue!$AN$5:$AN$550,$C100,Grid_GenerationQueue!$AW$5:$AW$550,$Y$3)</f>
        <v>0</v>
      </c>
      <c r="Y100">
        <f>SUMIFS(Grid_GenerationQueue!U$5:U$550,Grid_GenerationQueue!$AJ$5:$AJ$550,$B100,Grid_GenerationQueue!$AK$5:$AK$550,$C100,Grid_GenerationQueue!$AW$5:$AW$550,$Y$3)+SUMIFS(Grid_GenerationQueue!U$5:U$550,Grid_GenerationQueue!$AM$5:$AM$550,$B100,Grid_GenerationQueue!$AN$5:$AN$550,$C100,Grid_GenerationQueue!$AW$5:$AW$550,$Y$3)</f>
        <v>0</v>
      </c>
      <c r="Z100">
        <f>SUMIFS(Grid_GenerationQueue!V$5:V$550,Grid_GenerationQueue!$AJ$5:$AJ$550,$B100,Grid_GenerationQueue!$AK$5:$AK$550,$C100,Grid_GenerationQueue!$AW$5:$AW$550,$Y$3)+SUMIFS(Grid_GenerationQueue!V$5:V$550,Grid_GenerationQueue!$AM$5:$AM$550,$B100,Grid_GenerationQueue!$AN$5:$AN$550,$C100,Grid_GenerationQueue!$AW$5:$AW$550,$Y$3)</f>
        <v>0</v>
      </c>
      <c r="AA100">
        <f>SUMIFS(Grid_GenerationQueue!W$5:W$550,Grid_GenerationQueue!$AJ$5:$AJ$550,$B100,Grid_GenerationQueue!$AK$5:$AK$550,$C100,Grid_GenerationQueue!$AW$5:$AW$550,$Y$3)+SUMIFS(Grid_GenerationQueue!W$5:W$550,Grid_GenerationQueue!$AM$5:$AM$550,$B100,Grid_GenerationQueue!$AN$5:$AN$550,$C100,Grid_GenerationQueue!$AW$5:$AW$550,$Y$3)</f>
        <v>0</v>
      </c>
      <c r="AB100">
        <f>SUMIFS(Grid_GenerationQueue!X$5:X$550,Grid_GenerationQueue!$AJ$5:$AJ$550,$B100,Grid_GenerationQueue!$AK$5:$AK$550,$C100,Grid_GenerationQueue!$AW$5:$AW$550,$Y$3)+SUMIFS(Grid_GenerationQueue!X$5:X$550,Grid_GenerationQueue!$AM$5:$AM$550,$B100,Grid_GenerationQueue!$AN$5:$AN$550,$C100,Grid_GenerationQueue!$AW$5:$AW$550,$Y$3)</f>
        <v>0</v>
      </c>
      <c r="AC100">
        <f>SUMIFS(Grid_GenerationQueue!Y$5:Y$550,Grid_GenerationQueue!$AJ$5:$AJ$550,$B100,Grid_GenerationQueue!$AK$5:$AK$550,$C100,Grid_GenerationQueue!$AW$5:$AW$550,$Y$3)+SUMIFS(Grid_GenerationQueue!Y$5:Y$550,Grid_GenerationQueue!$AM$5:$AM$550,$B100,Grid_GenerationQueue!$AN$5:$AN$550,$C100,Grid_GenerationQueue!$AW$5:$AW$550,$Y$3)</f>
        <v>0</v>
      </c>
      <c r="AD100">
        <f>SUMIFS(Grid_GenerationQueue!Z$5:Z$550,Grid_GenerationQueue!$AJ$5:$AJ$550,$B100,Grid_GenerationQueue!$AK$5:$AK$550,$C100,Grid_GenerationQueue!$AW$5:$AW$550,$Y$3)+SUMIFS(Grid_GenerationQueue!Z$5:Z$550,Grid_GenerationQueue!$AM$5:$AM$550,$B100,Grid_GenerationQueue!$AN$5:$AN$550,$C100,Grid_GenerationQueue!$AW$5:$AW$550,$Y$3)</f>
        <v>0</v>
      </c>
      <c r="AE100">
        <f>SUMIFS(Grid_GenerationQueue!AA$5:AA$550,Grid_GenerationQueue!$AJ$5:$AJ$550,$B100,Grid_GenerationQueue!$AK$5:$AK$550,$C100,Grid_GenerationQueue!$AW$5:$AW$550,$Y$3)+SUMIFS(Grid_GenerationQueue!AA$5:AA$550,Grid_GenerationQueue!$AM$5:$AM$550,$B100,Grid_GenerationQueue!$AN$5:$AN$550,$C100,Grid_GenerationQueue!$AW$5:$AW$550,$Y$3)</f>
        <v>0</v>
      </c>
      <c r="AF100">
        <f>SUMIFS(Grid_GenerationQueue!AB$5:AB$550,Grid_GenerationQueue!$AJ$5:$AJ$550,$B100,Grid_GenerationQueue!$AK$5:$AK$550,$C100,Grid_GenerationQueue!$AW$5:$AW$550,$Y$3)+SUMIFS(Grid_GenerationQueue!AB$5:AB$550,Grid_GenerationQueue!$AM$5:$AM$550,$B100,Grid_GenerationQueue!$AN$5:$AN$550,$C100,Grid_GenerationQueue!$AW$5:$AW$550,$Y$3)</f>
        <v>0</v>
      </c>
      <c r="AG100">
        <f>SUMIFS(Grid_GenerationQueue!AC$5:AC$550,Grid_GenerationQueue!$AJ$5:$AJ$550,$B100,Grid_GenerationQueue!$AK$5:$AK$550,$C100,Grid_GenerationQueue!$AW$5:$AW$550,$Y$3)+SUMIFS(Grid_GenerationQueue!AC$5:AC$550,Grid_GenerationQueue!$AM$5:$AM$550,$B100,Grid_GenerationQueue!$AN$5:$AN$550,$C100,Grid_GenerationQueue!$AW$5:$AW$550,$Y$3)</f>
        <v>0</v>
      </c>
      <c r="AH100">
        <f>SUMIFS(Grid_GenerationQueue!AD$5:AD$550,Grid_GenerationQueue!$AJ$5:$AJ$550,$B100,Grid_GenerationQueue!$AK$5:$AK$550,$C100,Grid_GenerationQueue!$AW$5:$AW$550,$Y$3)+SUMIFS(Grid_GenerationQueue!AD$5:AD$550,Grid_GenerationQueue!$AM$5:$AM$550,$B100,Grid_GenerationQueue!$AN$5:$AN$550,$C100,Grid_GenerationQueue!$AW$5:$AW$550,$Y$3)</f>
        <v>0</v>
      </c>
      <c r="AJ100">
        <f>X100+SUMIFS(Grid_GenerationQueue!T$5:T$550,Grid_GenerationQueue!$AJ$5:$AJ$550,$B100,Grid_GenerationQueue!$AK$5:$AK$550,$C100,Grid_GenerationQueue!$AW$5:$AW$550,"&lt;&gt;"&amp;$Y$3,Grid_GenerationQueue!$AU$5:$AU$550,$AK$3)+SUMIFS(Grid_GenerationQueue!T$5:T$550,Grid_GenerationQueue!$AM$5:$AM$550,$B100,Grid_GenerationQueue!$AN$5:$AN$550,$C100,Grid_GenerationQueue!$AW$5:$AW$550,"&lt;&gt;"&amp;$Y$3,Grid_GenerationQueue!$AU$5:$AU$550,$AK$3)</f>
        <v>0</v>
      </c>
      <c r="AK100">
        <f>Y100+SUMIFS(Grid_GenerationQueue!U$5:U$550,Grid_GenerationQueue!$AJ$5:$AJ$550,$B100,Grid_GenerationQueue!$AK$5:$AK$550,$C100,Grid_GenerationQueue!$AW$5:$AW$550,"&lt;&gt;"&amp;$Y$3,Grid_GenerationQueue!$AU$5:$AU$550,$AK$3)+SUMIFS(Grid_GenerationQueue!U$5:U$550,Grid_GenerationQueue!$AM$5:$AM$550,$B100,Grid_GenerationQueue!$AN$5:$AN$550,$C100,Grid_GenerationQueue!$AW$5:$AW$550,"&lt;&gt;"&amp;$Y$3,Grid_GenerationQueue!$AU$5:$AU$550,$AK$3)</f>
        <v>0</v>
      </c>
      <c r="AL100">
        <f>Z100+SUMIFS(Grid_GenerationQueue!V$5:V$550,Grid_GenerationQueue!$AJ$5:$AJ$550,$B100,Grid_GenerationQueue!$AK$5:$AK$550,$C100,Grid_GenerationQueue!$AW$5:$AW$550,"&lt;&gt;"&amp;$Y$3,Grid_GenerationQueue!$AU$5:$AU$550,$AK$3)+SUMIFS(Grid_GenerationQueue!V$5:V$550,Grid_GenerationQueue!$AM$5:$AM$550,$B100,Grid_GenerationQueue!$AN$5:$AN$550,$C100,Grid_GenerationQueue!$AW$5:$AW$550,"&lt;&gt;"&amp;$Y$3,Grid_GenerationQueue!$AU$5:$AU$550,$AK$3)</f>
        <v>0</v>
      </c>
      <c r="AM100">
        <f>AA100+SUMIFS(Grid_GenerationQueue!W$5:W$550,Grid_GenerationQueue!$AJ$5:$AJ$550,$B100,Grid_GenerationQueue!$AK$5:$AK$550,$C100,Grid_GenerationQueue!$AW$5:$AW$550,"&lt;&gt;"&amp;$Y$3,Grid_GenerationQueue!$AU$5:$AU$550,$AK$3)+SUMIFS(Grid_GenerationQueue!W$5:W$550,Grid_GenerationQueue!$AM$5:$AM$550,$B100,Grid_GenerationQueue!$AN$5:$AN$550,$C100,Grid_GenerationQueue!$AW$5:$AW$550,"&lt;&gt;"&amp;$Y$3,Grid_GenerationQueue!$AU$5:$AU$550,$AK$3)</f>
        <v>0</v>
      </c>
      <c r="AN100">
        <f>AB100+SUMIFS(Grid_GenerationQueue!X$5:X$550,Grid_GenerationQueue!$AJ$5:$AJ$550,$B100,Grid_GenerationQueue!$AK$5:$AK$550,$C100,Grid_GenerationQueue!$AW$5:$AW$550,"&lt;&gt;"&amp;$Y$3,Grid_GenerationQueue!$AU$5:$AU$550,$AK$3)+SUMIFS(Grid_GenerationQueue!X$5:X$550,Grid_GenerationQueue!$AM$5:$AM$550,$B100,Grid_GenerationQueue!$AN$5:$AN$550,$C100,Grid_GenerationQueue!$AW$5:$AW$550,"&lt;&gt;"&amp;$Y$3,Grid_GenerationQueue!$AU$5:$AU$550,$AK$3)</f>
        <v>0</v>
      </c>
      <c r="AO100">
        <f>AC100+SUMIFS(Grid_GenerationQueue!Y$5:Y$550,Grid_GenerationQueue!$AJ$5:$AJ$550,$B100,Grid_GenerationQueue!$AK$5:$AK$550,$C100,Grid_GenerationQueue!$AW$5:$AW$550,"&lt;&gt;"&amp;$Y$3,Grid_GenerationQueue!$AU$5:$AU$550,$AK$3)+SUMIFS(Grid_GenerationQueue!Y$5:Y$550,Grid_GenerationQueue!$AM$5:$AM$550,$B100,Grid_GenerationQueue!$AN$5:$AN$550,$C100,Grid_GenerationQueue!$AW$5:$AW$550,"&lt;&gt;"&amp;$Y$3,Grid_GenerationQueue!$AU$5:$AU$550,$AK$3)</f>
        <v>0</v>
      </c>
      <c r="AP100">
        <f>AD100+SUMIFS(Grid_GenerationQueue!Z$5:Z$550,Grid_GenerationQueue!$AJ$5:$AJ$550,$B100,Grid_GenerationQueue!$AK$5:$AK$550,$C100,Grid_GenerationQueue!$AW$5:$AW$550,"&lt;&gt;"&amp;$Y$3,Grid_GenerationQueue!$AU$5:$AU$550,$AK$3)+SUMIFS(Grid_GenerationQueue!Z$5:Z$550,Grid_GenerationQueue!$AM$5:$AM$550,$B100,Grid_GenerationQueue!$AN$5:$AN$550,$C100,Grid_GenerationQueue!$AW$5:$AW$550,"&lt;&gt;"&amp;$Y$3,Grid_GenerationQueue!$AU$5:$AU$550,$AK$3)</f>
        <v>0</v>
      </c>
      <c r="AQ100">
        <f>AE100+SUMIFS(Grid_GenerationQueue!AA$5:AA$550,Grid_GenerationQueue!$AJ$5:$AJ$550,$B100,Grid_GenerationQueue!$AK$5:$AK$550,$C100,Grid_GenerationQueue!$AW$5:$AW$550,"&lt;&gt;"&amp;$Y$3,Grid_GenerationQueue!$AU$5:$AU$550,$AK$3)+SUMIFS(Grid_GenerationQueue!AA$5:AA$550,Grid_GenerationQueue!$AM$5:$AM$550,$B100,Grid_GenerationQueue!$AN$5:$AN$550,$C100,Grid_GenerationQueue!$AW$5:$AW$550,"&lt;&gt;"&amp;$Y$3,Grid_GenerationQueue!$AU$5:$AU$550,$AK$3)</f>
        <v>0</v>
      </c>
      <c r="AR100">
        <f>AF100+SUMIFS(Grid_GenerationQueue!AB$5:AB$550,Grid_GenerationQueue!$AJ$5:$AJ$550,$B100,Grid_GenerationQueue!$AK$5:$AK$550,$C100,Grid_GenerationQueue!$AW$5:$AW$550,"&lt;&gt;"&amp;$Y$3,Grid_GenerationQueue!$AU$5:$AU$550,$AK$3)+SUMIFS(Grid_GenerationQueue!AB$5:AB$550,Grid_GenerationQueue!$AM$5:$AM$550,$B100,Grid_GenerationQueue!$AN$5:$AN$550,$C100,Grid_GenerationQueue!$AW$5:$AW$550,"&lt;&gt;"&amp;$Y$3,Grid_GenerationQueue!$AU$5:$AU$550,$AK$3)</f>
        <v>0</v>
      </c>
      <c r="AS100">
        <f>AG100+SUMIFS(Grid_GenerationQueue!AC$5:AC$550,Grid_GenerationQueue!$AJ$5:$AJ$550,$B100,Grid_GenerationQueue!$AK$5:$AK$550,$C100,Grid_GenerationQueue!$AW$5:$AW$550,"&lt;&gt;"&amp;$Y$3,Grid_GenerationQueue!$AU$5:$AU$550,$AK$3)+SUMIFS(Grid_GenerationQueue!AC$5:AC$550,Grid_GenerationQueue!$AM$5:$AM$550,$B100,Grid_GenerationQueue!$AN$5:$AN$550,$C100,Grid_GenerationQueue!$AW$5:$AW$550,"&lt;&gt;"&amp;$Y$3,Grid_GenerationQueue!$AU$5:$AU$550,$AK$3)</f>
        <v>0</v>
      </c>
      <c r="AT100">
        <f>AH100+SUMIFS(Grid_GenerationQueue!AD$5:AD$550,Grid_GenerationQueue!$AJ$5:$AJ$550,$B100,Grid_GenerationQueue!$AK$5:$AK$550,$C100,Grid_GenerationQueue!$AW$5:$AW$550,"&lt;&gt;"&amp;$Y$3,Grid_GenerationQueue!$AU$5:$AU$550,$AK$3)+SUMIFS(Grid_GenerationQueue!AD$5:AD$550,Grid_GenerationQueue!$AM$5:$AM$550,$B100,Grid_GenerationQueue!$AN$5:$AN$550,$C100,Grid_GenerationQueue!$AW$5:$AW$550,"&lt;&gt;"&amp;$Y$3,Grid_GenerationQueue!$AU$5:$AU$550,$AK$3)</f>
        <v>0</v>
      </c>
      <c r="AV100">
        <v>0</v>
      </c>
      <c r="AW100">
        <v>0</v>
      </c>
      <c r="AX100">
        <v>0</v>
      </c>
      <c r="AY100">
        <v>0</v>
      </c>
      <c r="AZ100">
        <v>0</v>
      </c>
      <c r="BB100">
        <f t="shared" si="66"/>
        <v>150</v>
      </c>
      <c r="BC100">
        <f t="shared" si="67"/>
        <v>0</v>
      </c>
      <c r="BD100">
        <f t="shared" si="68"/>
        <v>0</v>
      </c>
      <c r="BE100">
        <f t="shared" si="69"/>
        <v>0</v>
      </c>
      <c r="BF100">
        <f t="shared" si="70"/>
        <v>0</v>
      </c>
      <c r="BG100">
        <f t="shared" si="71"/>
        <v>0</v>
      </c>
      <c r="BH100">
        <f t="shared" si="72"/>
        <v>150</v>
      </c>
      <c r="BI100">
        <f t="shared" si="73"/>
        <v>0</v>
      </c>
      <c r="BJ100">
        <f t="shared" si="74"/>
        <v>150</v>
      </c>
      <c r="BK100">
        <f t="shared" si="75"/>
        <v>0</v>
      </c>
      <c r="BL100">
        <f t="shared" si="76"/>
        <v>0</v>
      </c>
      <c r="BN100">
        <f t="shared" si="77"/>
        <v>0</v>
      </c>
      <c r="BO100">
        <f t="shared" si="78"/>
        <v>0</v>
      </c>
      <c r="BP100">
        <f t="shared" si="79"/>
        <v>0</v>
      </c>
      <c r="BQ100">
        <f t="shared" si="80"/>
        <v>0</v>
      </c>
      <c r="BR100">
        <f t="shared" si="81"/>
        <v>0</v>
      </c>
      <c r="BS100">
        <f t="shared" si="82"/>
        <v>0</v>
      </c>
      <c r="BT100">
        <f t="shared" si="83"/>
        <v>0</v>
      </c>
      <c r="BU100">
        <f t="shared" si="84"/>
        <v>0</v>
      </c>
      <c r="BV100">
        <f t="shared" si="85"/>
        <v>0</v>
      </c>
      <c r="BW100">
        <f t="shared" si="86"/>
        <v>0</v>
      </c>
      <c r="BX100">
        <f t="shared" si="87"/>
        <v>0</v>
      </c>
      <c r="BZ100">
        <f t="shared" si="88"/>
        <v>0</v>
      </c>
      <c r="CA100">
        <f t="shared" si="89"/>
        <v>0</v>
      </c>
      <c r="CB100">
        <f t="shared" si="90"/>
        <v>0</v>
      </c>
      <c r="CC100">
        <f t="shared" si="91"/>
        <v>0</v>
      </c>
      <c r="CD100">
        <f t="shared" si="92"/>
        <v>0</v>
      </c>
      <c r="CE100">
        <f t="shared" si="93"/>
        <v>0</v>
      </c>
      <c r="CF100">
        <f t="shared" si="94"/>
        <v>0</v>
      </c>
      <c r="CG100">
        <f t="shared" si="95"/>
        <v>0</v>
      </c>
      <c r="CH100">
        <f t="shared" si="96"/>
        <v>0</v>
      </c>
      <c r="CI100">
        <f t="shared" si="97"/>
        <v>0</v>
      </c>
      <c r="CJ100">
        <f t="shared" si="98"/>
        <v>0</v>
      </c>
    </row>
    <row r="101" spans="1:88" x14ac:dyDescent="0.35">
      <c r="A101" t="str">
        <f>Substation_Info!A101</f>
        <v>PG&amp;E Fresno Study Area</v>
      </c>
      <c r="B101" t="str">
        <f>Substation_Info!B101</f>
        <v>Grimway</v>
      </c>
      <c r="C101">
        <f>Substation_Info!C101</f>
        <v>115</v>
      </c>
      <c r="D101" t="str" cm="1">
        <f t="array" ref="D101">INDEX(Substation_Info!$AT$5:$BB$322,MATCH(1,($B101=Substation_Info!$B$5:$B$322)*($C101=Substation_Info!$C$5:$C$322),0),MATCH(D$4,Substation_Info!$AT$4:$BB$4,0))</f>
        <v>Southern_PGAE_Li_Battery</v>
      </c>
      <c r="E101" t="str" cm="1">
        <f t="array" ref="E101">INDEX(Substation_Info!$AT$5:$BB$322,MATCH(1,($B101=Substation_Info!$B$5:$B$322)*($C101=Substation_Info!$C$5:$C$322),0),MATCH(E$4,Substation_Info!$AT$4:$BB$4,0))</f>
        <v>Southern_PGAE_Solar</v>
      </c>
      <c r="F101" cm="1">
        <f t="array" ref="F101">INDEX(Substation_Info!$AT$5:$BB$322,MATCH(1,($B101=Substation_Info!$B$5:$B$322)*($C101=Substation_Info!$C$5:$C$322),0),MATCH(F$4,Substation_Info!$AT$4:$BB$4,0))</f>
        <v>0</v>
      </c>
      <c r="G101" cm="1">
        <f t="array" ref="G101">INDEX(Substation_Info!$AT$5:$BB$322,MATCH(1,($B101=Substation_Info!$B$5:$B$322)*($C101=Substation_Info!$C$5:$C$322),0),MATCH(G$4,Substation_Info!$AT$4:$BB$4,0))</f>
        <v>0</v>
      </c>
      <c r="H101" cm="1">
        <f t="array" ref="H101">INDEX(Substation_Info!$AT$5:$BB$322,MATCH(1,($B101=Substation_Info!$B$5:$B$322)*($C101=Substation_Info!$C$5:$C$322),0),MATCH(H$4,Substation_Info!$AT$4:$BB$4,0))</f>
        <v>0</v>
      </c>
      <c r="I101" cm="1">
        <f t="array" ref="I101">INDEX(Substation_Info!$AT$5:$BB$322,MATCH(1,($B101=Substation_Info!$B$5:$B$322)*($C101=Substation_Info!$C$5:$C$322),0),MATCH(I$4,Substation_Info!$AT$4:$BB$4,0))</f>
        <v>0</v>
      </c>
      <c r="J101" cm="1">
        <f t="array" ref="J101">INDEX(Substation_Info!$AT$5:$BB$322,MATCH(1,($B101=Substation_Info!$B$5:$B$322)*($C101=Substation_Info!$C$5:$C$322),0),MATCH(J$4,Substation_Info!$AT$4:$BB$4,0))</f>
        <v>0</v>
      </c>
      <c r="L101">
        <f>SUMIFS(Grid_GenerationQueue!T$5:T$550,Grid_GenerationQueue!$AJ$5:$AJ$550,$B101,Grid_GenerationQueue!$AK$5:$AK$550,$C101)+SUMIFS(Grid_GenerationQueue!T$5:T$550,Grid_GenerationQueue!$AM$5:$AM$550,$B101,Grid_GenerationQueue!$AN$5:$AN$550,$C101)</f>
        <v>0</v>
      </c>
      <c r="M101">
        <f>SUMIFS(Grid_GenerationQueue!U$5:U$550,Grid_GenerationQueue!$AJ$5:$AJ$550,$B101,Grid_GenerationQueue!$AK$5:$AK$550,$C101)+SUMIFS(Grid_GenerationQueue!U$5:U$550,Grid_GenerationQueue!$AM$5:$AM$550,$B101,Grid_GenerationQueue!$AN$5:$AN$550,$C101)</f>
        <v>0</v>
      </c>
      <c r="N101">
        <f>SUMIFS(Grid_GenerationQueue!V$5:V$550,Grid_GenerationQueue!$AJ$5:$AJ$550,$B101,Grid_GenerationQueue!$AK$5:$AK$550,$C101)+SUMIFS(Grid_GenerationQueue!V$5:V$550,Grid_GenerationQueue!$AM$5:$AM$550,$B101,Grid_GenerationQueue!$AN$5:$AN$550,$C101)</f>
        <v>0</v>
      </c>
      <c r="O101">
        <f>SUMIFS(Grid_GenerationQueue!W$5:W$550,Grid_GenerationQueue!$AJ$5:$AJ$550,$B101,Grid_GenerationQueue!$AK$5:$AK$550,$C101)+SUMIFS(Grid_GenerationQueue!W$5:W$550,Grid_GenerationQueue!$AM$5:$AM$550,$B101,Grid_GenerationQueue!$AN$5:$AN$550,$C101)</f>
        <v>0</v>
      </c>
      <c r="P101">
        <f>SUMIFS(Grid_GenerationQueue!X$5:X$550,Grid_GenerationQueue!$AJ$5:$AJ$550,$B101,Grid_GenerationQueue!$AK$5:$AK$550,$C101)+SUMIFS(Grid_GenerationQueue!X$5:X$550,Grid_GenerationQueue!$AM$5:$AM$550,$B101,Grid_GenerationQueue!$AN$5:$AN$550,$C101)</f>
        <v>0</v>
      </c>
      <c r="Q101">
        <f>SUMIFS(Grid_GenerationQueue!Y$5:Y$550,Grid_GenerationQueue!$AJ$5:$AJ$550,$B101,Grid_GenerationQueue!$AK$5:$AK$550,$C101)+SUMIFS(Grid_GenerationQueue!Y$5:Y$550,Grid_GenerationQueue!$AM$5:$AM$550,$B101,Grid_GenerationQueue!$AN$5:$AN$550,$C101)</f>
        <v>0</v>
      </c>
      <c r="R101">
        <f>SUMIFS(Grid_GenerationQueue!Z$5:Z$550,Grid_GenerationQueue!$AJ$5:$AJ$550,$B101,Grid_GenerationQueue!$AK$5:$AK$550,$C101)+SUMIFS(Grid_GenerationQueue!Z$5:Z$550,Grid_GenerationQueue!$AM$5:$AM$550,$B101,Grid_GenerationQueue!$AN$5:$AN$550,$C101)</f>
        <v>0</v>
      </c>
      <c r="S101">
        <f>SUMIFS(Grid_GenerationQueue!AA$5:AA$550,Grid_GenerationQueue!$AJ$5:$AJ$550,$B101,Grid_GenerationQueue!$AK$5:$AK$550,$C101)+SUMIFS(Grid_GenerationQueue!AA$5:AA$550,Grid_GenerationQueue!$AM$5:$AM$550,$B101,Grid_GenerationQueue!$AN$5:$AN$550,$C101)</f>
        <v>0</v>
      </c>
      <c r="T101">
        <f>SUMIFS(Grid_GenerationQueue!AB$5:AB$550,Grid_GenerationQueue!$AJ$5:$AJ$550,$B101,Grid_GenerationQueue!$AK$5:$AK$550,$C101)+SUMIFS(Grid_GenerationQueue!AB$5:AB$550,Grid_GenerationQueue!$AM$5:$AM$550,$B101,Grid_GenerationQueue!$AN$5:$AN$550,$C101)</f>
        <v>0</v>
      </c>
      <c r="U101">
        <f>SUMIFS(Grid_GenerationQueue!AC$5:AC$550,Grid_GenerationQueue!$AJ$5:$AJ$550,$B101,Grid_GenerationQueue!$AK$5:$AK$550,$C101)+SUMIFS(Grid_GenerationQueue!AC$5:AC$550,Grid_GenerationQueue!$AM$5:$AM$550,$B101,Grid_GenerationQueue!$AN$5:$AN$550,$C101)</f>
        <v>0</v>
      </c>
      <c r="V101">
        <f>SUMIFS(Grid_GenerationQueue!AD$5:AD$550,Grid_GenerationQueue!$AJ$5:$AJ$550,$B101,Grid_GenerationQueue!$AK$5:$AK$550,$C101)+SUMIFS(Grid_GenerationQueue!AD$5:AD$550,Grid_GenerationQueue!$AM$5:$AM$550,$B101,Grid_GenerationQueue!$AN$5:$AN$550,$C101)</f>
        <v>0</v>
      </c>
      <c r="X101">
        <f>SUMIFS(Grid_GenerationQueue!T$5:T$550,Grid_GenerationQueue!$AJ$5:$AJ$550,$B101,Grid_GenerationQueue!$AK$5:$AK$550,$C101,Grid_GenerationQueue!$AW$5:$AW$550,$Y$3)+SUMIFS(Grid_GenerationQueue!T$5:T$550,Grid_GenerationQueue!$AM$5:$AM$550,$B101,Grid_GenerationQueue!$AN$5:$AN$550,$C101,Grid_GenerationQueue!$AW$5:$AW$550,$Y$3)</f>
        <v>0</v>
      </c>
      <c r="Y101">
        <f>SUMIFS(Grid_GenerationQueue!U$5:U$550,Grid_GenerationQueue!$AJ$5:$AJ$550,$B101,Grid_GenerationQueue!$AK$5:$AK$550,$C101,Grid_GenerationQueue!$AW$5:$AW$550,$Y$3)+SUMIFS(Grid_GenerationQueue!U$5:U$550,Grid_GenerationQueue!$AM$5:$AM$550,$B101,Grid_GenerationQueue!$AN$5:$AN$550,$C101,Grid_GenerationQueue!$AW$5:$AW$550,$Y$3)</f>
        <v>0</v>
      </c>
      <c r="Z101">
        <f>SUMIFS(Grid_GenerationQueue!V$5:V$550,Grid_GenerationQueue!$AJ$5:$AJ$550,$B101,Grid_GenerationQueue!$AK$5:$AK$550,$C101,Grid_GenerationQueue!$AW$5:$AW$550,$Y$3)+SUMIFS(Grid_GenerationQueue!V$5:V$550,Grid_GenerationQueue!$AM$5:$AM$550,$B101,Grid_GenerationQueue!$AN$5:$AN$550,$C101,Grid_GenerationQueue!$AW$5:$AW$550,$Y$3)</f>
        <v>0</v>
      </c>
      <c r="AA101">
        <f>SUMIFS(Grid_GenerationQueue!W$5:W$550,Grid_GenerationQueue!$AJ$5:$AJ$550,$B101,Grid_GenerationQueue!$AK$5:$AK$550,$C101,Grid_GenerationQueue!$AW$5:$AW$550,$Y$3)+SUMIFS(Grid_GenerationQueue!W$5:W$550,Grid_GenerationQueue!$AM$5:$AM$550,$B101,Grid_GenerationQueue!$AN$5:$AN$550,$C101,Grid_GenerationQueue!$AW$5:$AW$550,$Y$3)</f>
        <v>0</v>
      </c>
      <c r="AB101">
        <f>SUMIFS(Grid_GenerationQueue!X$5:X$550,Grid_GenerationQueue!$AJ$5:$AJ$550,$B101,Grid_GenerationQueue!$AK$5:$AK$550,$C101,Grid_GenerationQueue!$AW$5:$AW$550,$Y$3)+SUMIFS(Grid_GenerationQueue!X$5:X$550,Grid_GenerationQueue!$AM$5:$AM$550,$B101,Grid_GenerationQueue!$AN$5:$AN$550,$C101,Grid_GenerationQueue!$AW$5:$AW$550,$Y$3)</f>
        <v>0</v>
      </c>
      <c r="AC101">
        <f>SUMIFS(Grid_GenerationQueue!Y$5:Y$550,Grid_GenerationQueue!$AJ$5:$AJ$550,$B101,Grid_GenerationQueue!$AK$5:$AK$550,$C101,Grid_GenerationQueue!$AW$5:$AW$550,$Y$3)+SUMIFS(Grid_GenerationQueue!Y$5:Y$550,Grid_GenerationQueue!$AM$5:$AM$550,$B101,Grid_GenerationQueue!$AN$5:$AN$550,$C101,Grid_GenerationQueue!$AW$5:$AW$550,$Y$3)</f>
        <v>0</v>
      </c>
      <c r="AD101">
        <f>SUMIFS(Grid_GenerationQueue!Z$5:Z$550,Grid_GenerationQueue!$AJ$5:$AJ$550,$B101,Grid_GenerationQueue!$AK$5:$AK$550,$C101,Grid_GenerationQueue!$AW$5:$AW$550,$Y$3)+SUMIFS(Grid_GenerationQueue!Z$5:Z$550,Grid_GenerationQueue!$AM$5:$AM$550,$B101,Grid_GenerationQueue!$AN$5:$AN$550,$C101,Grid_GenerationQueue!$AW$5:$AW$550,$Y$3)</f>
        <v>0</v>
      </c>
      <c r="AE101">
        <f>SUMIFS(Grid_GenerationQueue!AA$5:AA$550,Grid_GenerationQueue!$AJ$5:$AJ$550,$B101,Grid_GenerationQueue!$AK$5:$AK$550,$C101,Grid_GenerationQueue!$AW$5:$AW$550,$Y$3)+SUMIFS(Grid_GenerationQueue!AA$5:AA$550,Grid_GenerationQueue!$AM$5:$AM$550,$B101,Grid_GenerationQueue!$AN$5:$AN$550,$C101,Grid_GenerationQueue!$AW$5:$AW$550,$Y$3)</f>
        <v>0</v>
      </c>
      <c r="AF101">
        <f>SUMIFS(Grid_GenerationQueue!AB$5:AB$550,Grid_GenerationQueue!$AJ$5:$AJ$550,$B101,Grid_GenerationQueue!$AK$5:$AK$550,$C101,Grid_GenerationQueue!$AW$5:$AW$550,$Y$3)+SUMIFS(Grid_GenerationQueue!AB$5:AB$550,Grid_GenerationQueue!$AM$5:$AM$550,$B101,Grid_GenerationQueue!$AN$5:$AN$550,$C101,Grid_GenerationQueue!$AW$5:$AW$550,$Y$3)</f>
        <v>0</v>
      </c>
      <c r="AG101">
        <f>SUMIFS(Grid_GenerationQueue!AC$5:AC$550,Grid_GenerationQueue!$AJ$5:$AJ$550,$B101,Grid_GenerationQueue!$AK$5:$AK$550,$C101,Grid_GenerationQueue!$AW$5:$AW$550,$Y$3)+SUMIFS(Grid_GenerationQueue!AC$5:AC$550,Grid_GenerationQueue!$AM$5:$AM$550,$B101,Grid_GenerationQueue!$AN$5:$AN$550,$C101,Grid_GenerationQueue!$AW$5:$AW$550,$Y$3)</f>
        <v>0</v>
      </c>
      <c r="AH101">
        <f>SUMIFS(Grid_GenerationQueue!AD$5:AD$550,Grid_GenerationQueue!$AJ$5:$AJ$550,$B101,Grid_GenerationQueue!$AK$5:$AK$550,$C101,Grid_GenerationQueue!$AW$5:$AW$550,$Y$3)+SUMIFS(Grid_GenerationQueue!AD$5:AD$550,Grid_GenerationQueue!$AM$5:$AM$550,$B101,Grid_GenerationQueue!$AN$5:$AN$550,$C101,Grid_GenerationQueue!$AW$5:$AW$550,$Y$3)</f>
        <v>0</v>
      </c>
      <c r="AJ101">
        <f>X101+SUMIFS(Grid_GenerationQueue!T$5:T$550,Grid_GenerationQueue!$AJ$5:$AJ$550,$B101,Grid_GenerationQueue!$AK$5:$AK$550,$C101,Grid_GenerationQueue!$AW$5:$AW$550,"&lt;&gt;"&amp;$Y$3,Grid_GenerationQueue!$AU$5:$AU$550,$AK$3)+SUMIFS(Grid_GenerationQueue!T$5:T$550,Grid_GenerationQueue!$AM$5:$AM$550,$B101,Grid_GenerationQueue!$AN$5:$AN$550,$C101,Grid_GenerationQueue!$AW$5:$AW$550,"&lt;&gt;"&amp;$Y$3,Grid_GenerationQueue!$AU$5:$AU$550,$AK$3)</f>
        <v>0</v>
      </c>
      <c r="AK101">
        <f>Y101+SUMIFS(Grid_GenerationQueue!U$5:U$550,Grid_GenerationQueue!$AJ$5:$AJ$550,$B101,Grid_GenerationQueue!$AK$5:$AK$550,$C101,Grid_GenerationQueue!$AW$5:$AW$550,"&lt;&gt;"&amp;$Y$3,Grid_GenerationQueue!$AU$5:$AU$550,$AK$3)+SUMIFS(Grid_GenerationQueue!U$5:U$550,Grid_GenerationQueue!$AM$5:$AM$550,$B101,Grid_GenerationQueue!$AN$5:$AN$550,$C101,Grid_GenerationQueue!$AW$5:$AW$550,"&lt;&gt;"&amp;$Y$3,Grid_GenerationQueue!$AU$5:$AU$550,$AK$3)</f>
        <v>0</v>
      </c>
      <c r="AL101">
        <f>Z101+SUMIFS(Grid_GenerationQueue!V$5:V$550,Grid_GenerationQueue!$AJ$5:$AJ$550,$B101,Grid_GenerationQueue!$AK$5:$AK$550,$C101,Grid_GenerationQueue!$AW$5:$AW$550,"&lt;&gt;"&amp;$Y$3,Grid_GenerationQueue!$AU$5:$AU$550,$AK$3)+SUMIFS(Grid_GenerationQueue!V$5:V$550,Grid_GenerationQueue!$AM$5:$AM$550,$B101,Grid_GenerationQueue!$AN$5:$AN$550,$C101,Grid_GenerationQueue!$AW$5:$AW$550,"&lt;&gt;"&amp;$Y$3,Grid_GenerationQueue!$AU$5:$AU$550,$AK$3)</f>
        <v>0</v>
      </c>
      <c r="AM101">
        <f>AA101+SUMIFS(Grid_GenerationQueue!W$5:W$550,Grid_GenerationQueue!$AJ$5:$AJ$550,$B101,Grid_GenerationQueue!$AK$5:$AK$550,$C101,Grid_GenerationQueue!$AW$5:$AW$550,"&lt;&gt;"&amp;$Y$3,Grid_GenerationQueue!$AU$5:$AU$550,$AK$3)+SUMIFS(Grid_GenerationQueue!W$5:W$550,Grid_GenerationQueue!$AM$5:$AM$550,$B101,Grid_GenerationQueue!$AN$5:$AN$550,$C101,Grid_GenerationQueue!$AW$5:$AW$550,"&lt;&gt;"&amp;$Y$3,Grid_GenerationQueue!$AU$5:$AU$550,$AK$3)</f>
        <v>0</v>
      </c>
      <c r="AN101">
        <f>AB101+SUMIFS(Grid_GenerationQueue!X$5:X$550,Grid_GenerationQueue!$AJ$5:$AJ$550,$B101,Grid_GenerationQueue!$AK$5:$AK$550,$C101,Grid_GenerationQueue!$AW$5:$AW$550,"&lt;&gt;"&amp;$Y$3,Grid_GenerationQueue!$AU$5:$AU$550,$AK$3)+SUMIFS(Grid_GenerationQueue!X$5:X$550,Grid_GenerationQueue!$AM$5:$AM$550,$B101,Grid_GenerationQueue!$AN$5:$AN$550,$C101,Grid_GenerationQueue!$AW$5:$AW$550,"&lt;&gt;"&amp;$Y$3,Grid_GenerationQueue!$AU$5:$AU$550,$AK$3)</f>
        <v>0</v>
      </c>
      <c r="AO101">
        <f>AC101+SUMIFS(Grid_GenerationQueue!Y$5:Y$550,Grid_GenerationQueue!$AJ$5:$AJ$550,$B101,Grid_GenerationQueue!$AK$5:$AK$550,$C101,Grid_GenerationQueue!$AW$5:$AW$550,"&lt;&gt;"&amp;$Y$3,Grid_GenerationQueue!$AU$5:$AU$550,$AK$3)+SUMIFS(Grid_GenerationQueue!Y$5:Y$550,Grid_GenerationQueue!$AM$5:$AM$550,$B101,Grid_GenerationQueue!$AN$5:$AN$550,$C101,Grid_GenerationQueue!$AW$5:$AW$550,"&lt;&gt;"&amp;$Y$3,Grid_GenerationQueue!$AU$5:$AU$550,$AK$3)</f>
        <v>0</v>
      </c>
      <c r="AP101">
        <f>AD101+SUMIFS(Grid_GenerationQueue!Z$5:Z$550,Grid_GenerationQueue!$AJ$5:$AJ$550,$B101,Grid_GenerationQueue!$AK$5:$AK$550,$C101,Grid_GenerationQueue!$AW$5:$AW$550,"&lt;&gt;"&amp;$Y$3,Grid_GenerationQueue!$AU$5:$AU$550,$AK$3)+SUMIFS(Grid_GenerationQueue!Z$5:Z$550,Grid_GenerationQueue!$AM$5:$AM$550,$B101,Grid_GenerationQueue!$AN$5:$AN$550,$C101,Grid_GenerationQueue!$AW$5:$AW$550,"&lt;&gt;"&amp;$Y$3,Grid_GenerationQueue!$AU$5:$AU$550,$AK$3)</f>
        <v>0</v>
      </c>
      <c r="AQ101">
        <f>AE101+SUMIFS(Grid_GenerationQueue!AA$5:AA$550,Grid_GenerationQueue!$AJ$5:$AJ$550,$B101,Grid_GenerationQueue!$AK$5:$AK$550,$C101,Grid_GenerationQueue!$AW$5:$AW$550,"&lt;&gt;"&amp;$Y$3,Grid_GenerationQueue!$AU$5:$AU$550,$AK$3)+SUMIFS(Grid_GenerationQueue!AA$5:AA$550,Grid_GenerationQueue!$AM$5:$AM$550,$B101,Grid_GenerationQueue!$AN$5:$AN$550,$C101,Grid_GenerationQueue!$AW$5:$AW$550,"&lt;&gt;"&amp;$Y$3,Grid_GenerationQueue!$AU$5:$AU$550,$AK$3)</f>
        <v>0</v>
      </c>
      <c r="AR101">
        <f>AF101+SUMIFS(Grid_GenerationQueue!AB$5:AB$550,Grid_GenerationQueue!$AJ$5:$AJ$550,$B101,Grid_GenerationQueue!$AK$5:$AK$550,$C101,Grid_GenerationQueue!$AW$5:$AW$550,"&lt;&gt;"&amp;$Y$3,Grid_GenerationQueue!$AU$5:$AU$550,$AK$3)+SUMIFS(Grid_GenerationQueue!AB$5:AB$550,Grid_GenerationQueue!$AM$5:$AM$550,$B101,Grid_GenerationQueue!$AN$5:$AN$550,$C101,Grid_GenerationQueue!$AW$5:$AW$550,"&lt;&gt;"&amp;$Y$3,Grid_GenerationQueue!$AU$5:$AU$550,$AK$3)</f>
        <v>0</v>
      </c>
      <c r="AS101">
        <f>AG101+SUMIFS(Grid_GenerationQueue!AC$5:AC$550,Grid_GenerationQueue!$AJ$5:$AJ$550,$B101,Grid_GenerationQueue!$AK$5:$AK$550,$C101,Grid_GenerationQueue!$AW$5:$AW$550,"&lt;&gt;"&amp;$Y$3,Grid_GenerationQueue!$AU$5:$AU$550,$AK$3)+SUMIFS(Grid_GenerationQueue!AC$5:AC$550,Grid_GenerationQueue!$AM$5:$AM$550,$B101,Grid_GenerationQueue!$AN$5:$AN$550,$C101,Grid_GenerationQueue!$AW$5:$AW$550,"&lt;&gt;"&amp;$Y$3,Grid_GenerationQueue!$AU$5:$AU$550,$AK$3)</f>
        <v>0</v>
      </c>
      <c r="AT101">
        <f>AH101+SUMIFS(Grid_GenerationQueue!AD$5:AD$550,Grid_GenerationQueue!$AJ$5:$AJ$550,$B101,Grid_GenerationQueue!$AK$5:$AK$550,$C101,Grid_GenerationQueue!$AW$5:$AW$550,"&lt;&gt;"&amp;$Y$3,Grid_GenerationQueue!$AU$5:$AU$550,$AK$3)+SUMIFS(Grid_GenerationQueue!AD$5:AD$550,Grid_GenerationQueue!$AM$5:$AM$550,$B101,Grid_GenerationQueue!$AN$5:$AN$550,$C101,Grid_GenerationQueue!$AW$5:$AW$550,"&lt;&gt;"&amp;$Y$3,Grid_GenerationQueue!$AU$5:$AU$550,$AK$3)</f>
        <v>0</v>
      </c>
      <c r="AV101">
        <v>0</v>
      </c>
      <c r="AW101">
        <v>0</v>
      </c>
      <c r="AX101">
        <v>0</v>
      </c>
      <c r="AY101">
        <v>0</v>
      </c>
      <c r="AZ101">
        <v>0</v>
      </c>
      <c r="BB101">
        <f t="shared" si="66"/>
        <v>0</v>
      </c>
      <c r="BC101">
        <f t="shared" si="67"/>
        <v>0</v>
      </c>
      <c r="BD101">
        <f t="shared" si="68"/>
        <v>0</v>
      </c>
      <c r="BE101">
        <f t="shared" si="69"/>
        <v>0</v>
      </c>
      <c r="BF101">
        <f t="shared" si="70"/>
        <v>0</v>
      </c>
      <c r="BG101">
        <f t="shared" si="71"/>
        <v>0</v>
      </c>
      <c r="BH101">
        <f t="shared" si="72"/>
        <v>0</v>
      </c>
      <c r="BI101">
        <f t="shared" si="73"/>
        <v>0</v>
      </c>
      <c r="BJ101">
        <f t="shared" si="74"/>
        <v>0</v>
      </c>
      <c r="BK101">
        <f t="shared" si="75"/>
        <v>0</v>
      </c>
      <c r="BL101">
        <f t="shared" si="76"/>
        <v>0</v>
      </c>
      <c r="BN101">
        <f t="shared" si="77"/>
        <v>0</v>
      </c>
      <c r="BO101">
        <f t="shared" si="78"/>
        <v>0</v>
      </c>
      <c r="BP101">
        <f t="shared" si="79"/>
        <v>0</v>
      </c>
      <c r="BQ101">
        <f t="shared" si="80"/>
        <v>0</v>
      </c>
      <c r="BR101">
        <f t="shared" si="81"/>
        <v>0</v>
      </c>
      <c r="BS101">
        <f t="shared" si="82"/>
        <v>0</v>
      </c>
      <c r="BT101">
        <f t="shared" si="83"/>
        <v>0</v>
      </c>
      <c r="BU101">
        <f t="shared" si="84"/>
        <v>0</v>
      </c>
      <c r="BV101">
        <f t="shared" si="85"/>
        <v>0</v>
      </c>
      <c r="BW101">
        <f t="shared" si="86"/>
        <v>0</v>
      </c>
      <c r="BX101">
        <f t="shared" si="87"/>
        <v>0</v>
      </c>
      <c r="BZ101">
        <f t="shared" si="88"/>
        <v>0</v>
      </c>
      <c r="CA101">
        <f t="shared" si="89"/>
        <v>0</v>
      </c>
      <c r="CB101">
        <f t="shared" si="90"/>
        <v>0</v>
      </c>
      <c r="CC101">
        <f t="shared" si="91"/>
        <v>0</v>
      </c>
      <c r="CD101">
        <f t="shared" si="92"/>
        <v>0</v>
      </c>
      <c r="CE101">
        <f t="shared" si="93"/>
        <v>0</v>
      </c>
      <c r="CF101">
        <f t="shared" si="94"/>
        <v>0</v>
      </c>
      <c r="CG101">
        <f t="shared" si="95"/>
        <v>0</v>
      </c>
      <c r="CH101">
        <f t="shared" si="96"/>
        <v>0</v>
      </c>
      <c r="CI101">
        <f t="shared" si="97"/>
        <v>0</v>
      </c>
      <c r="CJ101">
        <f t="shared" si="98"/>
        <v>0</v>
      </c>
    </row>
    <row r="102" spans="1:88" x14ac:dyDescent="0.35">
      <c r="A102" t="str">
        <f>Substation_Info!A102</f>
        <v xml:space="preserve">PG&amp;E East Kern Study Area </v>
      </c>
      <c r="B102" t="str">
        <f>Substation_Info!B102</f>
        <v>GWF Hanford Sw Sta</v>
      </c>
      <c r="C102">
        <f>Substation_Info!C102</f>
        <v>115</v>
      </c>
      <c r="D102" t="str" cm="1">
        <f t="array" ref="D102">INDEX(Substation_Info!$AT$5:$BB$322,MATCH(1,($B102=Substation_Info!$B$5:$B$322)*($C102=Substation_Info!$C$5:$C$322),0),MATCH(D$4,Substation_Info!$AT$4:$BB$4,0))</f>
        <v>Southern_PGAE_Li_Battery</v>
      </c>
      <c r="E102" t="str" cm="1">
        <f t="array" ref="E102">INDEX(Substation_Info!$AT$5:$BB$322,MATCH(1,($B102=Substation_Info!$B$5:$B$322)*($C102=Substation_Info!$C$5:$C$322),0),MATCH(E$4,Substation_Info!$AT$4:$BB$4,0))</f>
        <v>Southern_PGAE_Solar</v>
      </c>
      <c r="F102" cm="1">
        <f t="array" ref="F102">INDEX(Substation_Info!$AT$5:$BB$322,MATCH(1,($B102=Substation_Info!$B$5:$B$322)*($C102=Substation_Info!$C$5:$C$322),0),MATCH(F$4,Substation_Info!$AT$4:$BB$4,0))</f>
        <v>0</v>
      </c>
      <c r="G102" cm="1">
        <f t="array" ref="G102">INDEX(Substation_Info!$AT$5:$BB$322,MATCH(1,($B102=Substation_Info!$B$5:$B$322)*($C102=Substation_Info!$C$5:$C$322),0),MATCH(G$4,Substation_Info!$AT$4:$BB$4,0))</f>
        <v>0</v>
      </c>
      <c r="H102" cm="1">
        <f t="array" ref="H102">INDEX(Substation_Info!$AT$5:$BB$322,MATCH(1,($B102=Substation_Info!$B$5:$B$322)*($C102=Substation_Info!$C$5:$C$322),0),MATCH(H$4,Substation_Info!$AT$4:$BB$4,0))</f>
        <v>0</v>
      </c>
      <c r="I102" cm="1">
        <f t="array" ref="I102">INDEX(Substation_Info!$AT$5:$BB$322,MATCH(1,($B102=Substation_Info!$B$5:$B$322)*($C102=Substation_Info!$C$5:$C$322),0),MATCH(I$4,Substation_Info!$AT$4:$BB$4,0))</f>
        <v>0</v>
      </c>
      <c r="J102" cm="1">
        <f t="array" ref="J102">INDEX(Substation_Info!$AT$5:$BB$322,MATCH(1,($B102=Substation_Info!$B$5:$B$322)*($C102=Substation_Info!$C$5:$C$322),0),MATCH(J$4,Substation_Info!$AT$4:$BB$4,0))</f>
        <v>0</v>
      </c>
      <c r="L102">
        <f>SUMIFS(Grid_GenerationQueue!T$5:T$550,Grid_GenerationQueue!$AJ$5:$AJ$550,$B102,Grid_GenerationQueue!$AK$5:$AK$550,$C102)+SUMIFS(Grid_GenerationQueue!T$5:T$550,Grid_GenerationQueue!$AM$5:$AM$550,$B102,Grid_GenerationQueue!$AN$5:$AN$550,$C102)</f>
        <v>32</v>
      </c>
      <c r="M102">
        <f>SUMIFS(Grid_GenerationQueue!U$5:U$550,Grid_GenerationQueue!$AJ$5:$AJ$550,$B102,Grid_GenerationQueue!$AK$5:$AK$550,$C102)+SUMIFS(Grid_GenerationQueue!U$5:U$550,Grid_GenerationQueue!$AM$5:$AM$550,$B102,Grid_GenerationQueue!$AN$5:$AN$550,$C102)</f>
        <v>0</v>
      </c>
      <c r="N102">
        <f>SUMIFS(Grid_GenerationQueue!V$5:V$550,Grid_GenerationQueue!$AJ$5:$AJ$550,$B102,Grid_GenerationQueue!$AK$5:$AK$550,$C102)+SUMIFS(Grid_GenerationQueue!V$5:V$550,Grid_GenerationQueue!$AM$5:$AM$550,$B102,Grid_GenerationQueue!$AN$5:$AN$550,$C102)</f>
        <v>0</v>
      </c>
      <c r="O102">
        <f>SUMIFS(Grid_GenerationQueue!W$5:W$550,Grid_GenerationQueue!$AJ$5:$AJ$550,$B102,Grid_GenerationQueue!$AK$5:$AK$550,$C102)+SUMIFS(Grid_GenerationQueue!W$5:W$550,Grid_GenerationQueue!$AM$5:$AM$550,$B102,Grid_GenerationQueue!$AN$5:$AN$550,$C102)</f>
        <v>0</v>
      </c>
      <c r="P102">
        <f>SUMIFS(Grid_GenerationQueue!X$5:X$550,Grid_GenerationQueue!$AJ$5:$AJ$550,$B102,Grid_GenerationQueue!$AK$5:$AK$550,$C102)+SUMIFS(Grid_GenerationQueue!X$5:X$550,Grid_GenerationQueue!$AM$5:$AM$550,$B102,Grid_GenerationQueue!$AN$5:$AN$550,$C102)</f>
        <v>0</v>
      </c>
      <c r="Q102">
        <f>SUMIFS(Grid_GenerationQueue!Y$5:Y$550,Grid_GenerationQueue!$AJ$5:$AJ$550,$B102,Grid_GenerationQueue!$AK$5:$AK$550,$C102)+SUMIFS(Grid_GenerationQueue!Y$5:Y$550,Grid_GenerationQueue!$AM$5:$AM$550,$B102,Grid_GenerationQueue!$AN$5:$AN$550,$C102)</f>
        <v>0</v>
      </c>
      <c r="R102">
        <f>SUMIFS(Grid_GenerationQueue!Z$5:Z$550,Grid_GenerationQueue!$AJ$5:$AJ$550,$B102,Grid_GenerationQueue!$AK$5:$AK$550,$C102)+SUMIFS(Grid_GenerationQueue!Z$5:Z$550,Grid_GenerationQueue!$AM$5:$AM$550,$B102,Grid_GenerationQueue!$AN$5:$AN$550,$C102)</f>
        <v>13.5</v>
      </c>
      <c r="S102">
        <f>SUMIFS(Grid_GenerationQueue!AA$5:AA$550,Grid_GenerationQueue!$AJ$5:$AJ$550,$B102,Grid_GenerationQueue!$AK$5:$AK$550,$C102)+SUMIFS(Grid_GenerationQueue!AA$5:AA$550,Grid_GenerationQueue!$AM$5:$AM$550,$B102,Grid_GenerationQueue!$AN$5:$AN$550,$C102)</f>
        <v>13.5</v>
      </c>
      <c r="T102">
        <f>SUMIFS(Grid_GenerationQueue!AB$5:AB$550,Grid_GenerationQueue!$AJ$5:$AJ$550,$B102,Grid_GenerationQueue!$AK$5:$AK$550,$C102)+SUMIFS(Grid_GenerationQueue!AB$5:AB$550,Grid_GenerationQueue!$AM$5:$AM$550,$B102,Grid_GenerationQueue!$AN$5:$AN$550,$C102)</f>
        <v>0</v>
      </c>
      <c r="U102">
        <f>SUMIFS(Grid_GenerationQueue!AC$5:AC$550,Grid_GenerationQueue!$AJ$5:$AJ$550,$B102,Grid_GenerationQueue!$AK$5:$AK$550,$C102)+SUMIFS(Grid_GenerationQueue!AC$5:AC$550,Grid_GenerationQueue!$AM$5:$AM$550,$B102,Grid_GenerationQueue!$AN$5:$AN$550,$C102)</f>
        <v>0</v>
      </c>
      <c r="V102">
        <f>SUMIFS(Grid_GenerationQueue!AD$5:AD$550,Grid_GenerationQueue!$AJ$5:$AJ$550,$B102,Grid_GenerationQueue!$AK$5:$AK$550,$C102)+SUMIFS(Grid_GenerationQueue!AD$5:AD$550,Grid_GenerationQueue!$AM$5:$AM$550,$B102,Grid_GenerationQueue!$AN$5:$AN$550,$C102)</f>
        <v>0</v>
      </c>
      <c r="X102">
        <f>SUMIFS(Grid_GenerationQueue!T$5:T$550,Grid_GenerationQueue!$AJ$5:$AJ$550,$B102,Grid_GenerationQueue!$AK$5:$AK$550,$C102,Grid_GenerationQueue!$AW$5:$AW$550,$Y$3)+SUMIFS(Grid_GenerationQueue!T$5:T$550,Grid_GenerationQueue!$AM$5:$AM$550,$B102,Grid_GenerationQueue!$AN$5:$AN$550,$C102,Grid_GenerationQueue!$AW$5:$AW$550,$Y$3)</f>
        <v>32</v>
      </c>
      <c r="Y102">
        <f>SUMIFS(Grid_GenerationQueue!U$5:U$550,Grid_GenerationQueue!$AJ$5:$AJ$550,$B102,Grid_GenerationQueue!$AK$5:$AK$550,$C102,Grid_GenerationQueue!$AW$5:$AW$550,$Y$3)+SUMIFS(Grid_GenerationQueue!U$5:U$550,Grid_GenerationQueue!$AM$5:$AM$550,$B102,Grid_GenerationQueue!$AN$5:$AN$550,$C102,Grid_GenerationQueue!$AW$5:$AW$550,$Y$3)</f>
        <v>0</v>
      </c>
      <c r="Z102">
        <f>SUMIFS(Grid_GenerationQueue!V$5:V$550,Grid_GenerationQueue!$AJ$5:$AJ$550,$B102,Grid_GenerationQueue!$AK$5:$AK$550,$C102,Grid_GenerationQueue!$AW$5:$AW$550,$Y$3)+SUMIFS(Grid_GenerationQueue!V$5:V$550,Grid_GenerationQueue!$AM$5:$AM$550,$B102,Grid_GenerationQueue!$AN$5:$AN$550,$C102,Grid_GenerationQueue!$AW$5:$AW$550,$Y$3)</f>
        <v>0</v>
      </c>
      <c r="AA102">
        <f>SUMIFS(Grid_GenerationQueue!W$5:W$550,Grid_GenerationQueue!$AJ$5:$AJ$550,$B102,Grid_GenerationQueue!$AK$5:$AK$550,$C102,Grid_GenerationQueue!$AW$5:$AW$550,$Y$3)+SUMIFS(Grid_GenerationQueue!W$5:W$550,Grid_GenerationQueue!$AM$5:$AM$550,$B102,Grid_GenerationQueue!$AN$5:$AN$550,$C102,Grid_GenerationQueue!$AW$5:$AW$550,$Y$3)</f>
        <v>0</v>
      </c>
      <c r="AB102">
        <f>SUMIFS(Grid_GenerationQueue!X$5:X$550,Grid_GenerationQueue!$AJ$5:$AJ$550,$B102,Grid_GenerationQueue!$AK$5:$AK$550,$C102,Grid_GenerationQueue!$AW$5:$AW$550,$Y$3)+SUMIFS(Grid_GenerationQueue!X$5:X$550,Grid_GenerationQueue!$AM$5:$AM$550,$B102,Grid_GenerationQueue!$AN$5:$AN$550,$C102,Grid_GenerationQueue!$AW$5:$AW$550,$Y$3)</f>
        <v>0</v>
      </c>
      <c r="AC102">
        <f>SUMIFS(Grid_GenerationQueue!Y$5:Y$550,Grid_GenerationQueue!$AJ$5:$AJ$550,$B102,Grid_GenerationQueue!$AK$5:$AK$550,$C102,Grid_GenerationQueue!$AW$5:$AW$550,$Y$3)+SUMIFS(Grid_GenerationQueue!Y$5:Y$550,Grid_GenerationQueue!$AM$5:$AM$550,$B102,Grid_GenerationQueue!$AN$5:$AN$550,$C102,Grid_GenerationQueue!$AW$5:$AW$550,$Y$3)</f>
        <v>0</v>
      </c>
      <c r="AD102">
        <f>SUMIFS(Grid_GenerationQueue!Z$5:Z$550,Grid_GenerationQueue!$AJ$5:$AJ$550,$B102,Grid_GenerationQueue!$AK$5:$AK$550,$C102,Grid_GenerationQueue!$AW$5:$AW$550,$Y$3)+SUMIFS(Grid_GenerationQueue!Z$5:Z$550,Grid_GenerationQueue!$AM$5:$AM$550,$B102,Grid_GenerationQueue!$AN$5:$AN$550,$C102,Grid_GenerationQueue!$AW$5:$AW$550,$Y$3)</f>
        <v>13.5</v>
      </c>
      <c r="AE102">
        <f>SUMIFS(Grid_GenerationQueue!AA$5:AA$550,Grid_GenerationQueue!$AJ$5:$AJ$550,$B102,Grid_GenerationQueue!$AK$5:$AK$550,$C102,Grid_GenerationQueue!$AW$5:$AW$550,$Y$3)+SUMIFS(Grid_GenerationQueue!AA$5:AA$550,Grid_GenerationQueue!$AM$5:$AM$550,$B102,Grid_GenerationQueue!$AN$5:$AN$550,$C102,Grid_GenerationQueue!$AW$5:$AW$550,$Y$3)</f>
        <v>13.5</v>
      </c>
      <c r="AF102">
        <f>SUMIFS(Grid_GenerationQueue!AB$5:AB$550,Grid_GenerationQueue!$AJ$5:$AJ$550,$B102,Grid_GenerationQueue!$AK$5:$AK$550,$C102,Grid_GenerationQueue!$AW$5:$AW$550,$Y$3)+SUMIFS(Grid_GenerationQueue!AB$5:AB$550,Grid_GenerationQueue!$AM$5:$AM$550,$B102,Grid_GenerationQueue!$AN$5:$AN$550,$C102,Grid_GenerationQueue!$AW$5:$AW$550,$Y$3)</f>
        <v>0</v>
      </c>
      <c r="AG102">
        <f>SUMIFS(Grid_GenerationQueue!AC$5:AC$550,Grid_GenerationQueue!$AJ$5:$AJ$550,$B102,Grid_GenerationQueue!$AK$5:$AK$550,$C102,Grid_GenerationQueue!$AW$5:$AW$550,$Y$3)+SUMIFS(Grid_GenerationQueue!AC$5:AC$550,Grid_GenerationQueue!$AM$5:$AM$550,$B102,Grid_GenerationQueue!$AN$5:$AN$550,$C102,Grid_GenerationQueue!$AW$5:$AW$550,$Y$3)</f>
        <v>0</v>
      </c>
      <c r="AH102">
        <f>SUMIFS(Grid_GenerationQueue!AD$5:AD$550,Grid_GenerationQueue!$AJ$5:$AJ$550,$B102,Grid_GenerationQueue!$AK$5:$AK$550,$C102,Grid_GenerationQueue!$AW$5:$AW$550,$Y$3)+SUMIFS(Grid_GenerationQueue!AD$5:AD$550,Grid_GenerationQueue!$AM$5:$AM$550,$B102,Grid_GenerationQueue!$AN$5:$AN$550,$C102,Grid_GenerationQueue!$AW$5:$AW$550,$Y$3)</f>
        <v>0</v>
      </c>
      <c r="AJ102">
        <f>X102+SUMIFS(Grid_GenerationQueue!T$5:T$550,Grid_GenerationQueue!$AJ$5:$AJ$550,$B102,Grid_GenerationQueue!$AK$5:$AK$550,$C102,Grid_GenerationQueue!$AW$5:$AW$550,"&lt;&gt;"&amp;$Y$3,Grid_GenerationQueue!$AU$5:$AU$550,$AK$3)+SUMIFS(Grid_GenerationQueue!T$5:T$550,Grid_GenerationQueue!$AM$5:$AM$550,$B102,Grid_GenerationQueue!$AN$5:$AN$550,$C102,Grid_GenerationQueue!$AW$5:$AW$550,"&lt;&gt;"&amp;$Y$3,Grid_GenerationQueue!$AU$5:$AU$550,$AK$3)</f>
        <v>32</v>
      </c>
      <c r="AK102">
        <f>Y102+SUMIFS(Grid_GenerationQueue!U$5:U$550,Grid_GenerationQueue!$AJ$5:$AJ$550,$B102,Grid_GenerationQueue!$AK$5:$AK$550,$C102,Grid_GenerationQueue!$AW$5:$AW$550,"&lt;&gt;"&amp;$Y$3,Grid_GenerationQueue!$AU$5:$AU$550,$AK$3)+SUMIFS(Grid_GenerationQueue!U$5:U$550,Grid_GenerationQueue!$AM$5:$AM$550,$B102,Grid_GenerationQueue!$AN$5:$AN$550,$C102,Grid_GenerationQueue!$AW$5:$AW$550,"&lt;&gt;"&amp;$Y$3,Grid_GenerationQueue!$AU$5:$AU$550,$AK$3)</f>
        <v>0</v>
      </c>
      <c r="AL102">
        <f>Z102+SUMIFS(Grid_GenerationQueue!V$5:V$550,Grid_GenerationQueue!$AJ$5:$AJ$550,$B102,Grid_GenerationQueue!$AK$5:$AK$550,$C102,Grid_GenerationQueue!$AW$5:$AW$550,"&lt;&gt;"&amp;$Y$3,Grid_GenerationQueue!$AU$5:$AU$550,$AK$3)+SUMIFS(Grid_GenerationQueue!V$5:V$550,Grid_GenerationQueue!$AM$5:$AM$550,$B102,Grid_GenerationQueue!$AN$5:$AN$550,$C102,Grid_GenerationQueue!$AW$5:$AW$550,"&lt;&gt;"&amp;$Y$3,Grid_GenerationQueue!$AU$5:$AU$550,$AK$3)</f>
        <v>0</v>
      </c>
      <c r="AM102">
        <f>AA102+SUMIFS(Grid_GenerationQueue!W$5:W$550,Grid_GenerationQueue!$AJ$5:$AJ$550,$B102,Grid_GenerationQueue!$AK$5:$AK$550,$C102,Grid_GenerationQueue!$AW$5:$AW$550,"&lt;&gt;"&amp;$Y$3,Grid_GenerationQueue!$AU$5:$AU$550,$AK$3)+SUMIFS(Grid_GenerationQueue!W$5:W$550,Grid_GenerationQueue!$AM$5:$AM$550,$B102,Grid_GenerationQueue!$AN$5:$AN$550,$C102,Grid_GenerationQueue!$AW$5:$AW$550,"&lt;&gt;"&amp;$Y$3,Grid_GenerationQueue!$AU$5:$AU$550,$AK$3)</f>
        <v>0</v>
      </c>
      <c r="AN102">
        <f>AB102+SUMIFS(Grid_GenerationQueue!X$5:X$550,Grid_GenerationQueue!$AJ$5:$AJ$550,$B102,Grid_GenerationQueue!$AK$5:$AK$550,$C102,Grid_GenerationQueue!$AW$5:$AW$550,"&lt;&gt;"&amp;$Y$3,Grid_GenerationQueue!$AU$5:$AU$550,$AK$3)+SUMIFS(Grid_GenerationQueue!X$5:X$550,Grid_GenerationQueue!$AM$5:$AM$550,$B102,Grid_GenerationQueue!$AN$5:$AN$550,$C102,Grid_GenerationQueue!$AW$5:$AW$550,"&lt;&gt;"&amp;$Y$3,Grid_GenerationQueue!$AU$5:$AU$550,$AK$3)</f>
        <v>0</v>
      </c>
      <c r="AO102">
        <f>AC102+SUMIFS(Grid_GenerationQueue!Y$5:Y$550,Grid_GenerationQueue!$AJ$5:$AJ$550,$B102,Grid_GenerationQueue!$AK$5:$AK$550,$C102,Grid_GenerationQueue!$AW$5:$AW$550,"&lt;&gt;"&amp;$Y$3,Grid_GenerationQueue!$AU$5:$AU$550,$AK$3)+SUMIFS(Grid_GenerationQueue!Y$5:Y$550,Grid_GenerationQueue!$AM$5:$AM$550,$B102,Grid_GenerationQueue!$AN$5:$AN$550,$C102,Grid_GenerationQueue!$AW$5:$AW$550,"&lt;&gt;"&amp;$Y$3,Grid_GenerationQueue!$AU$5:$AU$550,$AK$3)</f>
        <v>0</v>
      </c>
      <c r="AP102">
        <f>AD102+SUMIFS(Grid_GenerationQueue!Z$5:Z$550,Grid_GenerationQueue!$AJ$5:$AJ$550,$B102,Grid_GenerationQueue!$AK$5:$AK$550,$C102,Grid_GenerationQueue!$AW$5:$AW$550,"&lt;&gt;"&amp;$Y$3,Grid_GenerationQueue!$AU$5:$AU$550,$AK$3)+SUMIFS(Grid_GenerationQueue!Z$5:Z$550,Grid_GenerationQueue!$AM$5:$AM$550,$B102,Grid_GenerationQueue!$AN$5:$AN$550,$C102,Grid_GenerationQueue!$AW$5:$AW$550,"&lt;&gt;"&amp;$Y$3,Grid_GenerationQueue!$AU$5:$AU$550,$AK$3)</f>
        <v>13.5</v>
      </c>
      <c r="AQ102">
        <f>AE102+SUMIFS(Grid_GenerationQueue!AA$5:AA$550,Grid_GenerationQueue!$AJ$5:$AJ$550,$B102,Grid_GenerationQueue!$AK$5:$AK$550,$C102,Grid_GenerationQueue!$AW$5:$AW$550,"&lt;&gt;"&amp;$Y$3,Grid_GenerationQueue!$AU$5:$AU$550,$AK$3)+SUMIFS(Grid_GenerationQueue!AA$5:AA$550,Grid_GenerationQueue!$AM$5:$AM$550,$B102,Grid_GenerationQueue!$AN$5:$AN$550,$C102,Grid_GenerationQueue!$AW$5:$AW$550,"&lt;&gt;"&amp;$Y$3,Grid_GenerationQueue!$AU$5:$AU$550,$AK$3)</f>
        <v>13.5</v>
      </c>
      <c r="AR102">
        <f>AF102+SUMIFS(Grid_GenerationQueue!AB$5:AB$550,Grid_GenerationQueue!$AJ$5:$AJ$550,$B102,Grid_GenerationQueue!$AK$5:$AK$550,$C102,Grid_GenerationQueue!$AW$5:$AW$550,"&lt;&gt;"&amp;$Y$3,Grid_GenerationQueue!$AU$5:$AU$550,$AK$3)+SUMIFS(Grid_GenerationQueue!AB$5:AB$550,Grid_GenerationQueue!$AM$5:$AM$550,$B102,Grid_GenerationQueue!$AN$5:$AN$550,$C102,Grid_GenerationQueue!$AW$5:$AW$550,"&lt;&gt;"&amp;$Y$3,Grid_GenerationQueue!$AU$5:$AU$550,$AK$3)</f>
        <v>0</v>
      </c>
      <c r="AS102">
        <f>AG102+SUMIFS(Grid_GenerationQueue!AC$5:AC$550,Grid_GenerationQueue!$AJ$5:$AJ$550,$B102,Grid_GenerationQueue!$AK$5:$AK$550,$C102,Grid_GenerationQueue!$AW$5:$AW$550,"&lt;&gt;"&amp;$Y$3,Grid_GenerationQueue!$AU$5:$AU$550,$AK$3)+SUMIFS(Grid_GenerationQueue!AC$5:AC$550,Grid_GenerationQueue!$AM$5:$AM$550,$B102,Grid_GenerationQueue!$AN$5:$AN$550,$C102,Grid_GenerationQueue!$AW$5:$AW$550,"&lt;&gt;"&amp;$Y$3,Grid_GenerationQueue!$AU$5:$AU$550,$AK$3)</f>
        <v>0</v>
      </c>
      <c r="AT102">
        <f>AH102+SUMIFS(Grid_GenerationQueue!AD$5:AD$550,Grid_GenerationQueue!$AJ$5:$AJ$550,$B102,Grid_GenerationQueue!$AK$5:$AK$550,$C102,Grid_GenerationQueue!$AW$5:$AW$550,"&lt;&gt;"&amp;$Y$3,Grid_GenerationQueue!$AU$5:$AU$550,$AK$3)+SUMIFS(Grid_GenerationQueue!AD$5:AD$550,Grid_GenerationQueue!$AM$5:$AM$550,$B102,Grid_GenerationQueue!$AN$5:$AN$550,$C102,Grid_GenerationQueue!$AW$5:$AW$550,"&lt;&gt;"&amp;$Y$3,Grid_GenerationQueue!$AU$5:$AU$550,$AK$3)</f>
        <v>0</v>
      </c>
      <c r="AV102">
        <v>0</v>
      </c>
      <c r="AW102">
        <v>0</v>
      </c>
      <c r="AX102">
        <v>0</v>
      </c>
      <c r="AY102">
        <v>13.5</v>
      </c>
      <c r="AZ102">
        <v>0</v>
      </c>
      <c r="BB102">
        <f t="shared" si="66"/>
        <v>32</v>
      </c>
      <c r="BC102">
        <f t="shared" si="67"/>
        <v>0</v>
      </c>
      <c r="BD102">
        <f t="shared" si="68"/>
        <v>0</v>
      </c>
      <c r="BE102">
        <f t="shared" si="69"/>
        <v>0</v>
      </c>
      <c r="BF102">
        <f t="shared" si="70"/>
        <v>0</v>
      </c>
      <c r="BG102">
        <f t="shared" si="71"/>
        <v>0</v>
      </c>
      <c r="BH102">
        <f t="shared" si="72"/>
        <v>0</v>
      </c>
      <c r="BI102">
        <f t="shared" si="73"/>
        <v>0</v>
      </c>
      <c r="BJ102">
        <f t="shared" si="74"/>
        <v>0</v>
      </c>
      <c r="BK102">
        <f t="shared" si="75"/>
        <v>0</v>
      </c>
      <c r="BL102">
        <f t="shared" si="76"/>
        <v>0</v>
      </c>
      <c r="BN102">
        <f t="shared" si="77"/>
        <v>32</v>
      </c>
      <c r="BO102">
        <f t="shared" si="78"/>
        <v>0</v>
      </c>
      <c r="BP102">
        <f t="shared" si="79"/>
        <v>0</v>
      </c>
      <c r="BQ102">
        <f t="shared" si="80"/>
        <v>0</v>
      </c>
      <c r="BR102">
        <f t="shared" si="81"/>
        <v>0</v>
      </c>
      <c r="BS102">
        <f t="shared" si="82"/>
        <v>0</v>
      </c>
      <c r="BT102">
        <f t="shared" si="83"/>
        <v>0</v>
      </c>
      <c r="BU102">
        <f t="shared" si="84"/>
        <v>0</v>
      </c>
      <c r="BV102">
        <f t="shared" si="85"/>
        <v>0</v>
      </c>
      <c r="BW102">
        <f t="shared" si="86"/>
        <v>0</v>
      </c>
      <c r="BX102">
        <f t="shared" si="87"/>
        <v>0</v>
      </c>
      <c r="BZ102">
        <f t="shared" si="88"/>
        <v>32</v>
      </c>
      <c r="CA102">
        <f t="shared" si="89"/>
        <v>0</v>
      </c>
      <c r="CB102">
        <f t="shared" si="90"/>
        <v>0</v>
      </c>
      <c r="CC102">
        <f t="shared" si="91"/>
        <v>0</v>
      </c>
      <c r="CD102">
        <f t="shared" si="92"/>
        <v>0</v>
      </c>
      <c r="CE102">
        <f t="shared" si="93"/>
        <v>0</v>
      </c>
      <c r="CF102">
        <f t="shared" si="94"/>
        <v>0</v>
      </c>
      <c r="CG102">
        <f t="shared" si="95"/>
        <v>0</v>
      </c>
      <c r="CH102">
        <f t="shared" si="96"/>
        <v>0</v>
      </c>
      <c r="CI102">
        <f t="shared" si="97"/>
        <v>0</v>
      </c>
      <c r="CJ102">
        <f t="shared" si="98"/>
        <v>0</v>
      </c>
    </row>
    <row r="103" spans="1:88" x14ac:dyDescent="0.35">
      <c r="A103" t="str">
        <f>Substation_Info!A103</f>
        <v xml:space="preserve">SCE Metro Study Area </v>
      </c>
      <c r="B103" t="str">
        <f>Substation_Info!B103</f>
        <v>Harborgen</v>
      </c>
      <c r="C103">
        <f>Substation_Info!C103</f>
        <v>230</v>
      </c>
      <c r="D103" t="str" cm="1">
        <f t="array" ref="D103">INDEX(Substation_Info!$AT$5:$BB$322,MATCH(1,($B103=Substation_Info!$B$5:$B$322)*($C103=Substation_Info!$C$5:$C$322),0),MATCH(D$4,Substation_Info!$AT$4:$BB$4,0))</f>
        <v>Greater_LA_Li_Battery</v>
      </c>
      <c r="E103" t="str" cm="1">
        <f t="array" ref="E103">INDEX(Substation_Info!$AT$5:$BB$322,MATCH(1,($B103=Substation_Info!$B$5:$B$322)*($C103=Substation_Info!$C$5:$C$322),0),MATCH(E$4,Substation_Info!$AT$4:$BB$4,0))</f>
        <v>Greater_LA_Solar</v>
      </c>
      <c r="F103" cm="1">
        <f t="array" ref="F103">INDEX(Substation_Info!$AT$5:$BB$322,MATCH(1,($B103=Substation_Info!$B$5:$B$322)*($C103=Substation_Info!$C$5:$C$322),0),MATCH(F$4,Substation_Info!$AT$4:$BB$4,0))</f>
        <v>0</v>
      </c>
      <c r="G103" cm="1">
        <f t="array" ref="G103">INDEX(Substation_Info!$AT$5:$BB$322,MATCH(1,($B103=Substation_Info!$B$5:$B$322)*($C103=Substation_Info!$C$5:$C$322),0),MATCH(G$4,Substation_Info!$AT$4:$BB$4,0))</f>
        <v>0</v>
      </c>
      <c r="H103" cm="1">
        <f t="array" ref="H103">INDEX(Substation_Info!$AT$5:$BB$322,MATCH(1,($B103=Substation_Info!$B$5:$B$322)*($C103=Substation_Info!$C$5:$C$322),0),MATCH(H$4,Substation_Info!$AT$4:$BB$4,0))</f>
        <v>0</v>
      </c>
      <c r="I103" cm="1">
        <f t="array" ref="I103">INDEX(Substation_Info!$AT$5:$BB$322,MATCH(1,($B103=Substation_Info!$B$5:$B$322)*($C103=Substation_Info!$C$5:$C$322),0),MATCH(I$4,Substation_Info!$AT$4:$BB$4,0))</f>
        <v>0</v>
      </c>
      <c r="J103" cm="1">
        <f t="array" ref="J103">INDEX(Substation_Info!$AT$5:$BB$322,MATCH(1,($B103=Substation_Info!$B$5:$B$322)*($C103=Substation_Info!$C$5:$C$322),0),MATCH(J$4,Substation_Info!$AT$4:$BB$4,0))</f>
        <v>0</v>
      </c>
      <c r="L103">
        <f>SUMIFS(Grid_GenerationQueue!T$5:T$550,Grid_GenerationQueue!$AJ$5:$AJ$550,$B103,Grid_GenerationQueue!$AK$5:$AK$550,$C103)+SUMIFS(Grid_GenerationQueue!T$5:T$550,Grid_GenerationQueue!$AM$5:$AM$550,$B103,Grid_GenerationQueue!$AN$5:$AN$550,$C103)</f>
        <v>0</v>
      </c>
      <c r="M103">
        <f>SUMIFS(Grid_GenerationQueue!U$5:U$550,Grid_GenerationQueue!$AJ$5:$AJ$550,$B103,Grid_GenerationQueue!$AK$5:$AK$550,$C103)+SUMIFS(Grid_GenerationQueue!U$5:U$550,Grid_GenerationQueue!$AM$5:$AM$550,$B103,Grid_GenerationQueue!$AN$5:$AN$550,$C103)</f>
        <v>0</v>
      </c>
      <c r="N103">
        <f>SUMIFS(Grid_GenerationQueue!V$5:V$550,Grid_GenerationQueue!$AJ$5:$AJ$550,$B103,Grid_GenerationQueue!$AK$5:$AK$550,$C103)+SUMIFS(Grid_GenerationQueue!V$5:V$550,Grid_GenerationQueue!$AM$5:$AM$550,$B103,Grid_GenerationQueue!$AN$5:$AN$550,$C103)</f>
        <v>0</v>
      </c>
      <c r="O103">
        <f>SUMIFS(Grid_GenerationQueue!W$5:W$550,Grid_GenerationQueue!$AJ$5:$AJ$550,$B103,Grid_GenerationQueue!$AK$5:$AK$550,$C103)+SUMIFS(Grid_GenerationQueue!W$5:W$550,Grid_GenerationQueue!$AM$5:$AM$550,$B103,Grid_GenerationQueue!$AN$5:$AN$550,$C103)</f>
        <v>0</v>
      </c>
      <c r="P103">
        <f>SUMIFS(Grid_GenerationQueue!X$5:X$550,Grid_GenerationQueue!$AJ$5:$AJ$550,$B103,Grid_GenerationQueue!$AK$5:$AK$550,$C103)+SUMIFS(Grid_GenerationQueue!X$5:X$550,Grid_GenerationQueue!$AM$5:$AM$550,$B103,Grid_GenerationQueue!$AN$5:$AN$550,$C103)</f>
        <v>0</v>
      </c>
      <c r="Q103">
        <f>SUMIFS(Grid_GenerationQueue!Y$5:Y$550,Grid_GenerationQueue!$AJ$5:$AJ$550,$B103,Grid_GenerationQueue!$AK$5:$AK$550,$C103)+SUMIFS(Grid_GenerationQueue!Y$5:Y$550,Grid_GenerationQueue!$AM$5:$AM$550,$B103,Grid_GenerationQueue!$AN$5:$AN$550,$C103)</f>
        <v>0</v>
      </c>
      <c r="R103">
        <f>SUMIFS(Grid_GenerationQueue!Z$5:Z$550,Grid_GenerationQueue!$AJ$5:$AJ$550,$B103,Grid_GenerationQueue!$AK$5:$AK$550,$C103)+SUMIFS(Grid_GenerationQueue!Z$5:Z$550,Grid_GenerationQueue!$AM$5:$AM$550,$B103,Grid_GenerationQueue!$AN$5:$AN$550,$C103)</f>
        <v>0</v>
      </c>
      <c r="S103">
        <f>SUMIFS(Grid_GenerationQueue!AA$5:AA$550,Grid_GenerationQueue!$AJ$5:$AJ$550,$B103,Grid_GenerationQueue!$AK$5:$AK$550,$C103)+SUMIFS(Grid_GenerationQueue!AA$5:AA$550,Grid_GenerationQueue!$AM$5:$AM$550,$B103,Grid_GenerationQueue!$AN$5:$AN$550,$C103)</f>
        <v>0</v>
      </c>
      <c r="T103">
        <f>SUMIFS(Grid_GenerationQueue!AB$5:AB$550,Grid_GenerationQueue!$AJ$5:$AJ$550,$B103,Grid_GenerationQueue!$AK$5:$AK$550,$C103)+SUMIFS(Grid_GenerationQueue!AB$5:AB$550,Grid_GenerationQueue!$AM$5:$AM$550,$B103,Grid_GenerationQueue!$AN$5:$AN$550,$C103)</f>
        <v>0</v>
      </c>
      <c r="U103">
        <f>SUMIFS(Grid_GenerationQueue!AC$5:AC$550,Grid_GenerationQueue!$AJ$5:$AJ$550,$B103,Grid_GenerationQueue!$AK$5:$AK$550,$C103)+SUMIFS(Grid_GenerationQueue!AC$5:AC$550,Grid_GenerationQueue!$AM$5:$AM$550,$B103,Grid_GenerationQueue!$AN$5:$AN$550,$C103)</f>
        <v>0</v>
      </c>
      <c r="V103">
        <f>SUMIFS(Grid_GenerationQueue!AD$5:AD$550,Grid_GenerationQueue!$AJ$5:$AJ$550,$B103,Grid_GenerationQueue!$AK$5:$AK$550,$C103)+SUMIFS(Grid_GenerationQueue!AD$5:AD$550,Grid_GenerationQueue!$AM$5:$AM$550,$B103,Grid_GenerationQueue!$AN$5:$AN$550,$C103)</f>
        <v>0</v>
      </c>
      <c r="X103">
        <f>SUMIFS(Grid_GenerationQueue!T$5:T$550,Grid_GenerationQueue!$AJ$5:$AJ$550,$B103,Grid_GenerationQueue!$AK$5:$AK$550,$C103,Grid_GenerationQueue!$AW$5:$AW$550,$Y$3)+SUMIFS(Grid_GenerationQueue!T$5:T$550,Grid_GenerationQueue!$AM$5:$AM$550,$B103,Grid_GenerationQueue!$AN$5:$AN$550,$C103,Grid_GenerationQueue!$AW$5:$AW$550,$Y$3)</f>
        <v>0</v>
      </c>
      <c r="Y103">
        <f>SUMIFS(Grid_GenerationQueue!U$5:U$550,Grid_GenerationQueue!$AJ$5:$AJ$550,$B103,Grid_GenerationQueue!$AK$5:$AK$550,$C103,Grid_GenerationQueue!$AW$5:$AW$550,$Y$3)+SUMIFS(Grid_GenerationQueue!U$5:U$550,Grid_GenerationQueue!$AM$5:$AM$550,$B103,Grid_GenerationQueue!$AN$5:$AN$550,$C103,Grid_GenerationQueue!$AW$5:$AW$550,$Y$3)</f>
        <v>0</v>
      </c>
      <c r="Z103">
        <f>SUMIFS(Grid_GenerationQueue!V$5:V$550,Grid_GenerationQueue!$AJ$5:$AJ$550,$B103,Grid_GenerationQueue!$AK$5:$AK$550,$C103,Grid_GenerationQueue!$AW$5:$AW$550,$Y$3)+SUMIFS(Grid_GenerationQueue!V$5:V$550,Grid_GenerationQueue!$AM$5:$AM$550,$B103,Grid_GenerationQueue!$AN$5:$AN$550,$C103,Grid_GenerationQueue!$AW$5:$AW$550,$Y$3)</f>
        <v>0</v>
      </c>
      <c r="AA103">
        <f>SUMIFS(Grid_GenerationQueue!W$5:W$550,Grid_GenerationQueue!$AJ$5:$AJ$550,$B103,Grid_GenerationQueue!$AK$5:$AK$550,$C103,Grid_GenerationQueue!$AW$5:$AW$550,$Y$3)+SUMIFS(Grid_GenerationQueue!W$5:W$550,Grid_GenerationQueue!$AM$5:$AM$550,$B103,Grid_GenerationQueue!$AN$5:$AN$550,$C103,Grid_GenerationQueue!$AW$5:$AW$550,$Y$3)</f>
        <v>0</v>
      </c>
      <c r="AB103">
        <f>SUMIFS(Grid_GenerationQueue!X$5:X$550,Grid_GenerationQueue!$AJ$5:$AJ$550,$B103,Grid_GenerationQueue!$AK$5:$AK$550,$C103,Grid_GenerationQueue!$AW$5:$AW$550,$Y$3)+SUMIFS(Grid_GenerationQueue!X$5:X$550,Grid_GenerationQueue!$AM$5:$AM$550,$B103,Grid_GenerationQueue!$AN$5:$AN$550,$C103,Grid_GenerationQueue!$AW$5:$AW$550,$Y$3)</f>
        <v>0</v>
      </c>
      <c r="AC103">
        <f>SUMIFS(Grid_GenerationQueue!Y$5:Y$550,Grid_GenerationQueue!$AJ$5:$AJ$550,$B103,Grid_GenerationQueue!$AK$5:$AK$550,$C103,Grid_GenerationQueue!$AW$5:$AW$550,$Y$3)+SUMIFS(Grid_GenerationQueue!Y$5:Y$550,Grid_GenerationQueue!$AM$5:$AM$550,$B103,Grid_GenerationQueue!$AN$5:$AN$550,$C103,Grid_GenerationQueue!$AW$5:$AW$550,$Y$3)</f>
        <v>0</v>
      </c>
      <c r="AD103">
        <f>SUMIFS(Grid_GenerationQueue!Z$5:Z$550,Grid_GenerationQueue!$AJ$5:$AJ$550,$B103,Grid_GenerationQueue!$AK$5:$AK$550,$C103,Grid_GenerationQueue!$AW$5:$AW$550,$Y$3)+SUMIFS(Grid_GenerationQueue!Z$5:Z$550,Grid_GenerationQueue!$AM$5:$AM$550,$B103,Grid_GenerationQueue!$AN$5:$AN$550,$C103,Grid_GenerationQueue!$AW$5:$AW$550,$Y$3)</f>
        <v>0</v>
      </c>
      <c r="AE103">
        <f>SUMIFS(Grid_GenerationQueue!AA$5:AA$550,Grid_GenerationQueue!$AJ$5:$AJ$550,$B103,Grid_GenerationQueue!$AK$5:$AK$550,$C103,Grid_GenerationQueue!$AW$5:$AW$550,$Y$3)+SUMIFS(Grid_GenerationQueue!AA$5:AA$550,Grid_GenerationQueue!$AM$5:$AM$550,$B103,Grid_GenerationQueue!$AN$5:$AN$550,$C103,Grid_GenerationQueue!$AW$5:$AW$550,$Y$3)</f>
        <v>0</v>
      </c>
      <c r="AF103">
        <f>SUMIFS(Grid_GenerationQueue!AB$5:AB$550,Grid_GenerationQueue!$AJ$5:$AJ$550,$B103,Grid_GenerationQueue!$AK$5:$AK$550,$C103,Grid_GenerationQueue!$AW$5:$AW$550,$Y$3)+SUMIFS(Grid_GenerationQueue!AB$5:AB$550,Grid_GenerationQueue!$AM$5:$AM$550,$B103,Grid_GenerationQueue!$AN$5:$AN$550,$C103,Grid_GenerationQueue!$AW$5:$AW$550,$Y$3)</f>
        <v>0</v>
      </c>
      <c r="AG103">
        <f>SUMIFS(Grid_GenerationQueue!AC$5:AC$550,Grid_GenerationQueue!$AJ$5:$AJ$550,$B103,Grid_GenerationQueue!$AK$5:$AK$550,$C103,Grid_GenerationQueue!$AW$5:$AW$550,$Y$3)+SUMIFS(Grid_GenerationQueue!AC$5:AC$550,Grid_GenerationQueue!$AM$5:$AM$550,$B103,Grid_GenerationQueue!$AN$5:$AN$550,$C103,Grid_GenerationQueue!$AW$5:$AW$550,$Y$3)</f>
        <v>0</v>
      </c>
      <c r="AH103">
        <f>SUMIFS(Grid_GenerationQueue!AD$5:AD$550,Grid_GenerationQueue!$AJ$5:$AJ$550,$B103,Grid_GenerationQueue!$AK$5:$AK$550,$C103,Grid_GenerationQueue!$AW$5:$AW$550,$Y$3)+SUMIFS(Grid_GenerationQueue!AD$5:AD$550,Grid_GenerationQueue!$AM$5:$AM$550,$B103,Grid_GenerationQueue!$AN$5:$AN$550,$C103,Grid_GenerationQueue!$AW$5:$AW$550,$Y$3)</f>
        <v>0</v>
      </c>
      <c r="AJ103">
        <f>X103+SUMIFS(Grid_GenerationQueue!T$5:T$550,Grid_GenerationQueue!$AJ$5:$AJ$550,$B103,Grid_GenerationQueue!$AK$5:$AK$550,$C103,Grid_GenerationQueue!$AW$5:$AW$550,"&lt;&gt;"&amp;$Y$3,Grid_GenerationQueue!$AU$5:$AU$550,$AK$3)+SUMIFS(Grid_GenerationQueue!T$5:T$550,Grid_GenerationQueue!$AM$5:$AM$550,$B103,Grid_GenerationQueue!$AN$5:$AN$550,$C103,Grid_GenerationQueue!$AW$5:$AW$550,"&lt;&gt;"&amp;$Y$3,Grid_GenerationQueue!$AU$5:$AU$550,$AK$3)</f>
        <v>0</v>
      </c>
      <c r="AK103">
        <f>Y103+SUMIFS(Grid_GenerationQueue!U$5:U$550,Grid_GenerationQueue!$AJ$5:$AJ$550,$B103,Grid_GenerationQueue!$AK$5:$AK$550,$C103,Grid_GenerationQueue!$AW$5:$AW$550,"&lt;&gt;"&amp;$Y$3,Grid_GenerationQueue!$AU$5:$AU$550,$AK$3)+SUMIFS(Grid_GenerationQueue!U$5:U$550,Grid_GenerationQueue!$AM$5:$AM$550,$B103,Grid_GenerationQueue!$AN$5:$AN$550,$C103,Grid_GenerationQueue!$AW$5:$AW$550,"&lt;&gt;"&amp;$Y$3,Grid_GenerationQueue!$AU$5:$AU$550,$AK$3)</f>
        <v>0</v>
      </c>
      <c r="AL103">
        <f>Z103+SUMIFS(Grid_GenerationQueue!V$5:V$550,Grid_GenerationQueue!$AJ$5:$AJ$550,$B103,Grid_GenerationQueue!$AK$5:$AK$550,$C103,Grid_GenerationQueue!$AW$5:$AW$550,"&lt;&gt;"&amp;$Y$3,Grid_GenerationQueue!$AU$5:$AU$550,$AK$3)+SUMIFS(Grid_GenerationQueue!V$5:V$550,Grid_GenerationQueue!$AM$5:$AM$550,$B103,Grid_GenerationQueue!$AN$5:$AN$550,$C103,Grid_GenerationQueue!$AW$5:$AW$550,"&lt;&gt;"&amp;$Y$3,Grid_GenerationQueue!$AU$5:$AU$550,$AK$3)</f>
        <v>0</v>
      </c>
      <c r="AM103">
        <f>AA103+SUMIFS(Grid_GenerationQueue!W$5:W$550,Grid_GenerationQueue!$AJ$5:$AJ$550,$B103,Grid_GenerationQueue!$AK$5:$AK$550,$C103,Grid_GenerationQueue!$AW$5:$AW$550,"&lt;&gt;"&amp;$Y$3,Grid_GenerationQueue!$AU$5:$AU$550,$AK$3)+SUMIFS(Grid_GenerationQueue!W$5:W$550,Grid_GenerationQueue!$AM$5:$AM$550,$B103,Grid_GenerationQueue!$AN$5:$AN$550,$C103,Grid_GenerationQueue!$AW$5:$AW$550,"&lt;&gt;"&amp;$Y$3,Grid_GenerationQueue!$AU$5:$AU$550,$AK$3)</f>
        <v>0</v>
      </c>
      <c r="AN103">
        <f>AB103+SUMIFS(Grid_GenerationQueue!X$5:X$550,Grid_GenerationQueue!$AJ$5:$AJ$550,$B103,Grid_GenerationQueue!$AK$5:$AK$550,$C103,Grid_GenerationQueue!$AW$5:$AW$550,"&lt;&gt;"&amp;$Y$3,Grid_GenerationQueue!$AU$5:$AU$550,$AK$3)+SUMIFS(Grid_GenerationQueue!X$5:X$550,Grid_GenerationQueue!$AM$5:$AM$550,$B103,Grid_GenerationQueue!$AN$5:$AN$550,$C103,Grid_GenerationQueue!$AW$5:$AW$550,"&lt;&gt;"&amp;$Y$3,Grid_GenerationQueue!$AU$5:$AU$550,$AK$3)</f>
        <v>0</v>
      </c>
      <c r="AO103">
        <f>AC103+SUMIFS(Grid_GenerationQueue!Y$5:Y$550,Grid_GenerationQueue!$AJ$5:$AJ$550,$B103,Grid_GenerationQueue!$AK$5:$AK$550,$C103,Grid_GenerationQueue!$AW$5:$AW$550,"&lt;&gt;"&amp;$Y$3,Grid_GenerationQueue!$AU$5:$AU$550,$AK$3)+SUMIFS(Grid_GenerationQueue!Y$5:Y$550,Grid_GenerationQueue!$AM$5:$AM$550,$B103,Grid_GenerationQueue!$AN$5:$AN$550,$C103,Grid_GenerationQueue!$AW$5:$AW$550,"&lt;&gt;"&amp;$Y$3,Grid_GenerationQueue!$AU$5:$AU$550,$AK$3)</f>
        <v>0</v>
      </c>
      <c r="AP103">
        <f>AD103+SUMIFS(Grid_GenerationQueue!Z$5:Z$550,Grid_GenerationQueue!$AJ$5:$AJ$550,$B103,Grid_GenerationQueue!$AK$5:$AK$550,$C103,Grid_GenerationQueue!$AW$5:$AW$550,"&lt;&gt;"&amp;$Y$3,Grid_GenerationQueue!$AU$5:$AU$550,$AK$3)+SUMIFS(Grid_GenerationQueue!Z$5:Z$550,Grid_GenerationQueue!$AM$5:$AM$550,$B103,Grid_GenerationQueue!$AN$5:$AN$550,$C103,Grid_GenerationQueue!$AW$5:$AW$550,"&lt;&gt;"&amp;$Y$3,Grid_GenerationQueue!$AU$5:$AU$550,$AK$3)</f>
        <v>0</v>
      </c>
      <c r="AQ103">
        <f>AE103+SUMIFS(Grid_GenerationQueue!AA$5:AA$550,Grid_GenerationQueue!$AJ$5:$AJ$550,$B103,Grid_GenerationQueue!$AK$5:$AK$550,$C103,Grid_GenerationQueue!$AW$5:$AW$550,"&lt;&gt;"&amp;$Y$3,Grid_GenerationQueue!$AU$5:$AU$550,$AK$3)+SUMIFS(Grid_GenerationQueue!AA$5:AA$550,Grid_GenerationQueue!$AM$5:$AM$550,$B103,Grid_GenerationQueue!$AN$5:$AN$550,$C103,Grid_GenerationQueue!$AW$5:$AW$550,"&lt;&gt;"&amp;$Y$3,Grid_GenerationQueue!$AU$5:$AU$550,$AK$3)</f>
        <v>0</v>
      </c>
      <c r="AR103">
        <f>AF103+SUMIFS(Grid_GenerationQueue!AB$5:AB$550,Grid_GenerationQueue!$AJ$5:$AJ$550,$B103,Grid_GenerationQueue!$AK$5:$AK$550,$C103,Grid_GenerationQueue!$AW$5:$AW$550,"&lt;&gt;"&amp;$Y$3,Grid_GenerationQueue!$AU$5:$AU$550,$AK$3)+SUMIFS(Grid_GenerationQueue!AB$5:AB$550,Grid_GenerationQueue!$AM$5:$AM$550,$B103,Grid_GenerationQueue!$AN$5:$AN$550,$C103,Grid_GenerationQueue!$AW$5:$AW$550,"&lt;&gt;"&amp;$Y$3,Grid_GenerationQueue!$AU$5:$AU$550,$AK$3)</f>
        <v>0</v>
      </c>
      <c r="AS103">
        <f>AG103+SUMIFS(Grid_GenerationQueue!AC$5:AC$550,Grid_GenerationQueue!$AJ$5:$AJ$550,$B103,Grid_GenerationQueue!$AK$5:$AK$550,$C103,Grid_GenerationQueue!$AW$5:$AW$550,"&lt;&gt;"&amp;$Y$3,Grid_GenerationQueue!$AU$5:$AU$550,$AK$3)+SUMIFS(Grid_GenerationQueue!AC$5:AC$550,Grid_GenerationQueue!$AM$5:$AM$550,$B103,Grid_GenerationQueue!$AN$5:$AN$550,$C103,Grid_GenerationQueue!$AW$5:$AW$550,"&lt;&gt;"&amp;$Y$3,Grid_GenerationQueue!$AU$5:$AU$550,$AK$3)</f>
        <v>0</v>
      </c>
      <c r="AT103">
        <f>AH103+SUMIFS(Grid_GenerationQueue!AD$5:AD$550,Grid_GenerationQueue!$AJ$5:$AJ$550,$B103,Grid_GenerationQueue!$AK$5:$AK$550,$C103,Grid_GenerationQueue!$AW$5:$AW$550,"&lt;&gt;"&amp;$Y$3,Grid_GenerationQueue!$AU$5:$AU$550,$AK$3)+SUMIFS(Grid_GenerationQueue!AD$5:AD$550,Grid_GenerationQueue!$AM$5:$AM$550,$B103,Grid_GenerationQueue!$AN$5:$AN$550,$C103,Grid_GenerationQueue!$AW$5:$AW$550,"&lt;&gt;"&amp;$Y$3,Grid_GenerationQueue!$AU$5:$AU$550,$AK$3)</f>
        <v>0</v>
      </c>
      <c r="AV103">
        <v>0</v>
      </c>
      <c r="AW103">
        <v>0</v>
      </c>
      <c r="AX103">
        <v>0</v>
      </c>
      <c r="AY103">
        <v>0</v>
      </c>
      <c r="AZ103">
        <v>0</v>
      </c>
      <c r="BB103">
        <f t="shared" si="66"/>
        <v>0</v>
      </c>
      <c r="BC103">
        <f t="shared" si="67"/>
        <v>0</v>
      </c>
      <c r="BD103">
        <f t="shared" si="68"/>
        <v>0</v>
      </c>
      <c r="BE103">
        <f t="shared" si="69"/>
        <v>0</v>
      </c>
      <c r="BF103">
        <f t="shared" si="70"/>
        <v>0</v>
      </c>
      <c r="BG103">
        <f t="shared" si="71"/>
        <v>0</v>
      </c>
      <c r="BH103">
        <f t="shared" si="72"/>
        <v>0</v>
      </c>
      <c r="BI103">
        <f t="shared" si="73"/>
        <v>0</v>
      </c>
      <c r="BJ103">
        <f t="shared" si="74"/>
        <v>0</v>
      </c>
      <c r="BK103">
        <f t="shared" si="75"/>
        <v>0</v>
      </c>
      <c r="BL103">
        <f t="shared" si="76"/>
        <v>0</v>
      </c>
      <c r="BN103">
        <f t="shared" si="77"/>
        <v>0</v>
      </c>
      <c r="BO103">
        <f t="shared" si="78"/>
        <v>0</v>
      </c>
      <c r="BP103">
        <f t="shared" si="79"/>
        <v>0</v>
      </c>
      <c r="BQ103">
        <f t="shared" si="80"/>
        <v>0</v>
      </c>
      <c r="BR103">
        <f t="shared" si="81"/>
        <v>0</v>
      </c>
      <c r="BS103">
        <f t="shared" si="82"/>
        <v>0</v>
      </c>
      <c r="BT103">
        <f t="shared" si="83"/>
        <v>0</v>
      </c>
      <c r="BU103">
        <f t="shared" si="84"/>
        <v>0</v>
      </c>
      <c r="BV103">
        <f t="shared" si="85"/>
        <v>0</v>
      </c>
      <c r="BW103">
        <f t="shared" si="86"/>
        <v>0</v>
      </c>
      <c r="BX103">
        <f t="shared" si="87"/>
        <v>0</v>
      </c>
      <c r="BZ103">
        <f t="shared" si="88"/>
        <v>0</v>
      </c>
      <c r="CA103">
        <f t="shared" si="89"/>
        <v>0</v>
      </c>
      <c r="CB103">
        <f t="shared" si="90"/>
        <v>0</v>
      </c>
      <c r="CC103">
        <f t="shared" si="91"/>
        <v>0</v>
      </c>
      <c r="CD103">
        <f t="shared" si="92"/>
        <v>0</v>
      </c>
      <c r="CE103">
        <f t="shared" si="93"/>
        <v>0</v>
      </c>
      <c r="CF103">
        <f t="shared" si="94"/>
        <v>0</v>
      </c>
      <c r="CG103">
        <f t="shared" si="95"/>
        <v>0</v>
      </c>
      <c r="CH103">
        <f t="shared" si="96"/>
        <v>0</v>
      </c>
      <c r="CI103">
        <f t="shared" si="97"/>
        <v>0</v>
      </c>
      <c r="CJ103">
        <f t="shared" si="98"/>
        <v>0</v>
      </c>
    </row>
    <row r="104" spans="1:88" x14ac:dyDescent="0.35">
      <c r="A104" t="str">
        <f>Substation_Info!A104</f>
        <v>SDG&amp;E Study Area</v>
      </c>
      <c r="B104" t="str">
        <f>Substation_Info!B104</f>
        <v>Hassayampa</v>
      </c>
      <c r="C104">
        <f>Substation_Info!C104</f>
        <v>500</v>
      </c>
      <c r="D104" t="str" cm="1">
        <f t="array" ref="D104">INDEX(Substation_Info!$AT$5:$BB$322,MATCH(1,($B104=Substation_Info!$B$5:$B$322)*($C104=Substation_Info!$C$5:$C$322),0),MATCH(D$4,Substation_Info!$AT$4:$BB$4,0))</f>
        <v>Arizona_Li_Battery</v>
      </c>
      <c r="E104" t="str" cm="1">
        <f t="array" ref="E104">INDEX(Substation_Info!$AT$5:$BB$322,MATCH(1,($B104=Substation_Info!$B$5:$B$322)*($C104=Substation_Info!$C$5:$C$322),0),MATCH(E$4,Substation_Info!$AT$4:$BB$4,0))</f>
        <v>Arizona_Solar</v>
      </c>
      <c r="F104" cm="1">
        <f t="array" ref="F104">INDEX(Substation_Info!$AT$5:$BB$322,MATCH(1,($B104=Substation_Info!$B$5:$B$322)*($C104=Substation_Info!$C$5:$C$322),0),MATCH(F$4,Substation_Info!$AT$4:$BB$4,0))</f>
        <v>0</v>
      </c>
      <c r="G104" cm="1">
        <f t="array" ref="G104">INDEX(Substation_Info!$AT$5:$BB$322,MATCH(1,($B104=Substation_Info!$B$5:$B$322)*($C104=Substation_Info!$C$5:$C$322),0),MATCH(G$4,Substation_Info!$AT$4:$BB$4,0))</f>
        <v>0</v>
      </c>
      <c r="H104" cm="1">
        <f t="array" ref="H104">INDEX(Substation_Info!$AT$5:$BB$322,MATCH(1,($B104=Substation_Info!$B$5:$B$322)*($C104=Substation_Info!$C$5:$C$322),0),MATCH(H$4,Substation_Info!$AT$4:$BB$4,0))</f>
        <v>0</v>
      </c>
      <c r="I104" cm="1">
        <f t="array" ref="I104">INDEX(Substation_Info!$AT$5:$BB$322,MATCH(1,($B104=Substation_Info!$B$5:$B$322)*($C104=Substation_Info!$C$5:$C$322),0),MATCH(I$4,Substation_Info!$AT$4:$BB$4,0))</f>
        <v>0</v>
      </c>
      <c r="J104" cm="1">
        <f t="array" ref="J104">INDEX(Substation_Info!$AT$5:$BB$322,MATCH(1,($B104=Substation_Info!$B$5:$B$322)*($C104=Substation_Info!$C$5:$C$322),0),MATCH(J$4,Substation_Info!$AT$4:$BB$4,0))</f>
        <v>0</v>
      </c>
      <c r="L104">
        <f>SUMIFS(Grid_GenerationQueue!T$5:T$550,Grid_GenerationQueue!$AJ$5:$AJ$550,$B104,Grid_GenerationQueue!$AK$5:$AK$550,$C104)+SUMIFS(Grid_GenerationQueue!T$5:T$550,Grid_GenerationQueue!$AM$5:$AM$550,$B104,Grid_GenerationQueue!$AN$5:$AN$550,$C104)</f>
        <v>775.9</v>
      </c>
      <c r="M104">
        <f>SUMIFS(Grid_GenerationQueue!U$5:U$550,Grid_GenerationQueue!$AJ$5:$AJ$550,$B104,Grid_GenerationQueue!$AK$5:$AK$550,$C104)+SUMIFS(Grid_GenerationQueue!U$5:U$550,Grid_GenerationQueue!$AM$5:$AM$550,$B104,Grid_GenerationQueue!$AN$5:$AN$550,$C104)</f>
        <v>0</v>
      </c>
      <c r="N104">
        <f>SUMIFS(Grid_GenerationQueue!V$5:V$550,Grid_GenerationQueue!$AJ$5:$AJ$550,$B104,Grid_GenerationQueue!$AK$5:$AK$550,$C104)+SUMIFS(Grid_GenerationQueue!V$5:V$550,Grid_GenerationQueue!$AM$5:$AM$550,$B104,Grid_GenerationQueue!$AN$5:$AN$550,$C104)</f>
        <v>0</v>
      </c>
      <c r="O104">
        <f>SUMIFS(Grid_GenerationQueue!W$5:W$550,Grid_GenerationQueue!$AJ$5:$AJ$550,$B104,Grid_GenerationQueue!$AK$5:$AK$550,$C104)+SUMIFS(Grid_GenerationQueue!W$5:W$550,Grid_GenerationQueue!$AM$5:$AM$550,$B104,Grid_GenerationQueue!$AN$5:$AN$550,$C104)</f>
        <v>0</v>
      </c>
      <c r="P104">
        <f>SUMIFS(Grid_GenerationQueue!X$5:X$550,Grid_GenerationQueue!$AJ$5:$AJ$550,$B104,Grid_GenerationQueue!$AK$5:$AK$550,$C104)+SUMIFS(Grid_GenerationQueue!X$5:X$550,Grid_GenerationQueue!$AM$5:$AM$550,$B104,Grid_GenerationQueue!$AN$5:$AN$550,$C104)</f>
        <v>0</v>
      </c>
      <c r="Q104">
        <f>SUMIFS(Grid_GenerationQueue!Y$5:Y$550,Grid_GenerationQueue!$AJ$5:$AJ$550,$B104,Grid_GenerationQueue!$AK$5:$AK$550,$C104)+SUMIFS(Grid_GenerationQueue!Y$5:Y$550,Grid_GenerationQueue!$AM$5:$AM$550,$B104,Grid_GenerationQueue!$AN$5:$AN$550,$C104)</f>
        <v>0</v>
      </c>
      <c r="R104">
        <f>SUMIFS(Grid_GenerationQueue!Z$5:Z$550,Grid_GenerationQueue!$AJ$5:$AJ$550,$B104,Grid_GenerationQueue!$AK$5:$AK$550,$C104)+SUMIFS(Grid_GenerationQueue!Z$5:Z$550,Grid_GenerationQueue!$AM$5:$AM$550,$B104,Grid_GenerationQueue!$AN$5:$AN$550,$C104)</f>
        <v>1315</v>
      </c>
      <c r="S104">
        <f>SUMIFS(Grid_GenerationQueue!AA$5:AA$550,Grid_GenerationQueue!$AJ$5:$AJ$550,$B104,Grid_GenerationQueue!$AK$5:$AK$550,$C104)+SUMIFS(Grid_GenerationQueue!AA$5:AA$550,Grid_GenerationQueue!$AM$5:$AM$550,$B104,Grid_GenerationQueue!$AN$5:$AN$550,$C104)</f>
        <v>300</v>
      </c>
      <c r="T104">
        <f>SUMIFS(Grid_GenerationQueue!AB$5:AB$550,Grid_GenerationQueue!$AJ$5:$AJ$550,$B104,Grid_GenerationQueue!$AK$5:$AK$550,$C104)+SUMIFS(Grid_GenerationQueue!AB$5:AB$550,Grid_GenerationQueue!$AM$5:$AM$550,$B104,Grid_GenerationQueue!$AN$5:$AN$550,$C104)</f>
        <v>1015</v>
      </c>
      <c r="U104">
        <f>SUMIFS(Grid_GenerationQueue!AC$5:AC$550,Grid_GenerationQueue!$AJ$5:$AJ$550,$B104,Grid_GenerationQueue!$AK$5:$AK$550,$C104)+SUMIFS(Grid_GenerationQueue!AC$5:AC$550,Grid_GenerationQueue!$AM$5:$AM$550,$B104,Grid_GenerationQueue!$AN$5:$AN$550,$C104)</f>
        <v>0</v>
      </c>
      <c r="V104">
        <f>SUMIFS(Grid_GenerationQueue!AD$5:AD$550,Grid_GenerationQueue!$AJ$5:$AJ$550,$B104,Grid_GenerationQueue!$AK$5:$AK$550,$C104)+SUMIFS(Grid_GenerationQueue!AD$5:AD$550,Grid_GenerationQueue!$AM$5:$AM$550,$B104,Grid_GenerationQueue!$AN$5:$AN$550,$C104)</f>
        <v>0</v>
      </c>
      <c r="X104">
        <f>SUMIFS(Grid_GenerationQueue!T$5:T$550,Grid_GenerationQueue!$AJ$5:$AJ$550,$B104,Grid_GenerationQueue!$AK$5:$AK$550,$C104,Grid_GenerationQueue!$AW$5:$AW$550,$Y$3)+SUMIFS(Grid_GenerationQueue!T$5:T$550,Grid_GenerationQueue!$AM$5:$AM$550,$B104,Grid_GenerationQueue!$AN$5:$AN$550,$C104,Grid_GenerationQueue!$AW$5:$AW$550,$Y$3)</f>
        <v>20</v>
      </c>
      <c r="Y104">
        <f>SUMIFS(Grid_GenerationQueue!U$5:U$550,Grid_GenerationQueue!$AJ$5:$AJ$550,$B104,Grid_GenerationQueue!$AK$5:$AK$550,$C104,Grid_GenerationQueue!$AW$5:$AW$550,$Y$3)+SUMIFS(Grid_GenerationQueue!U$5:U$550,Grid_GenerationQueue!$AM$5:$AM$550,$B104,Grid_GenerationQueue!$AN$5:$AN$550,$C104,Grid_GenerationQueue!$AW$5:$AW$550,$Y$3)</f>
        <v>0</v>
      </c>
      <c r="Z104">
        <f>SUMIFS(Grid_GenerationQueue!V$5:V$550,Grid_GenerationQueue!$AJ$5:$AJ$550,$B104,Grid_GenerationQueue!$AK$5:$AK$550,$C104,Grid_GenerationQueue!$AW$5:$AW$550,$Y$3)+SUMIFS(Grid_GenerationQueue!V$5:V$550,Grid_GenerationQueue!$AM$5:$AM$550,$B104,Grid_GenerationQueue!$AN$5:$AN$550,$C104,Grid_GenerationQueue!$AW$5:$AW$550,$Y$3)</f>
        <v>0</v>
      </c>
      <c r="AA104">
        <f>SUMIFS(Grid_GenerationQueue!W$5:W$550,Grid_GenerationQueue!$AJ$5:$AJ$550,$B104,Grid_GenerationQueue!$AK$5:$AK$550,$C104,Grid_GenerationQueue!$AW$5:$AW$550,$Y$3)+SUMIFS(Grid_GenerationQueue!W$5:W$550,Grid_GenerationQueue!$AM$5:$AM$550,$B104,Grid_GenerationQueue!$AN$5:$AN$550,$C104,Grid_GenerationQueue!$AW$5:$AW$550,$Y$3)</f>
        <v>0</v>
      </c>
      <c r="AB104">
        <f>SUMIFS(Grid_GenerationQueue!X$5:X$550,Grid_GenerationQueue!$AJ$5:$AJ$550,$B104,Grid_GenerationQueue!$AK$5:$AK$550,$C104,Grid_GenerationQueue!$AW$5:$AW$550,$Y$3)+SUMIFS(Grid_GenerationQueue!X$5:X$550,Grid_GenerationQueue!$AM$5:$AM$550,$B104,Grid_GenerationQueue!$AN$5:$AN$550,$C104,Grid_GenerationQueue!$AW$5:$AW$550,$Y$3)</f>
        <v>0</v>
      </c>
      <c r="AC104">
        <f>SUMIFS(Grid_GenerationQueue!Y$5:Y$550,Grid_GenerationQueue!$AJ$5:$AJ$550,$B104,Grid_GenerationQueue!$AK$5:$AK$550,$C104,Grid_GenerationQueue!$AW$5:$AW$550,$Y$3)+SUMIFS(Grid_GenerationQueue!Y$5:Y$550,Grid_GenerationQueue!$AM$5:$AM$550,$B104,Grid_GenerationQueue!$AN$5:$AN$550,$C104,Grid_GenerationQueue!$AW$5:$AW$550,$Y$3)</f>
        <v>0</v>
      </c>
      <c r="AD104">
        <f>SUMIFS(Grid_GenerationQueue!Z$5:Z$550,Grid_GenerationQueue!$AJ$5:$AJ$550,$B104,Grid_GenerationQueue!$AK$5:$AK$550,$C104,Grid_GenerationQueue!$AW$5:$AW$550,$Y$3)+SUMIFS(Grid_GenerationQueue!Z$5:Z$550,Grid_GenerationQueue!$AM$5:$AM$550,$B104,Grid_GenerationQueue!$AN$5:$AN$550,$C104,Grid_GenerationQueue!$AW$5:$AW$550,$Y$3)</f>
        <v>300</v>
      </c>
      <c r="AE104">
        <f>SUMIFS(Grid_GenerationQueue!AA$5:AA$550,Grid_GenerationQueue!$AJ$5:$AJ$550,$B104,Grid_GenerationQueue!$AK$5:$AK$550,$C104,Grid_GenerationQueue!$AW$5:$AW$550,$Y$3)+SUMIFS(Grid_GenerationQueue!AA$5:AA$550,Grid_GenerationQueue!$AM$5:$AM$550,$B104,Grid_GenerationQueue!$AN$5:$AN$550,$C104,Grid_GenerationQueue!$AW$5:$AW$550,$Y$3)</f>
        <v>300</v>
      </c>
      <c r="AF104">
        <f>SUMIFS(Grid_GenerationQueue!AB$5:AB$550,Grid_GenerationQueue!$AJ$5:$AJ$550,$B104,Grid_GenerationQueue!$AK$5:$AK$550,$C104,Grid_GenerationQueue!$AW$5:$AW$550,$Y$3)+SUMIFS(Grid_GenerationQueue!AB$5:AB$550,Grid_GenerationQueue!$AM$5:$AM$550,$B104,Grid_GenerationQueue!$AN$5:$AN$550,$C104,Grid_GenerationQueue!$AW$5:$AW$550,$Y$3)</f>
        <v>0</v>
      </c>
      <c r="AG104">
        <f>SUMIFS(Grid_GenerationQueue!AC$5:AC$550,Grid_GenerationQueue!$AJ$5:$AJ$550,$B104,Grid_GenerationQueue!$AK$5:$AK$550,$C104,Grid_GenerationQueue!$AW$5:$AW$550,$Y$3)+SUMIFS(Grid_GenerationQueue!AC$5:AC$550,Grid_GenerationQueue!$AM$5:$AM$550,$B104,Grid_GenerationQueue!$AN$5:$AN$550,$C104,Grid_GenerationQueue!$AW$5:$AW$550,$Y$3)</f>
        <v>0</v>
      </c>
      <c r="AH104">
        <f>SUMIFS(Grid_GenerationQueue!AD$5:AD$550,Grid_GenerationQueue!$AJ$5:$AJ$550,$B104,Grid_GenerationQueue!$AK$5:$AK$550,$C104,Grid_GenerationQueue!$AW$5:$AW$550,$Y$3)+SUMIFS(Grid_GenerationQueue!AD$5:AD$550,Grid_GenerationQueue!$AM$5:$AM$550,$B104,Grid_GenerationQueue!$AN$5:$AN$550,$C104,Grid_GenerationQueue!$AW$5:$AW$550,$Y$3)</f>
        <v>0</v>
      </c>
      <c r="AJ104">
        <f>X104+SUMIFS(Grid_GenerationQueue!T$5:T$550,Grid_GenerationQueue!$AJ$5:$AJ$550,$B104,Grid_GenerationQueue!$AK$5:$AK$550,$C104,Grid_GenerationQueue!$AW$5:$AW$550,"&lt;&gt;"&amp;$Y$3,Grid_GenerationQueue!$AU$5:$AU$550,$AK$3)+SUMIFS(Grid_GenerationQueue!T$5:T$550,Grid_GenerationQueue!$AM$5:$AM$550,$B104,Grid_GenerationQueue!$AN$5:$AN$550,$C104,Grid_GenerationQueue!$AW$5:$AW$550,"&lt;&gt;"&amp;$Y$3,Grid_GenerationQueue!$AU$5:$AU$550,$AK$3)</f>
        <v>775.9</v>
      </c>
      <c r="AK104">
        <f>Y104+SUMIFS(Grid_GenerationQueue!U$5:U$550,Grid_GenerationQueue!$AJ$5:$AJ$550,$B104,Grid_GenerationQueue!$AK$5:$AK$550,$C104,Grid_GenerationQueue!$AW$5:$AW$550,"&lt;&gt;"&amp;$Y$3,Grid_GenerationQueue!$AU$5:$AU$550,$AK$3)+SUMIFS(Grid_GenerationQueue!U$5:U$550,Grid_GenerationQueue!$AM$5:$AM$550,$B104,Grid_GenerationQueue!$AN$5:$AN$550,$C104,Grid_GenerationQueue!$AW$5:$AW$550,"&lt;&gt;"&amp;$Y$3,Grid_GenerationQueue!$AU$5:$AU$550,$AK$3)</f>
        <v>0</v>
      </c>
      <c r="AL104">
        <f>Z104+SUMIFS(Grid_GenerationQueue!V$5:V$550,Grid_GenerationQueue!$AJ$5:$AJ$550,$B104,Grid_GenerationQueue!$AK$5:$AK$550,$C104,Grid_GenerationQueue!$AW$5:$AW$550,"&lt;&gt;"&amp;$Y$3,Grid_GenerationQueue!$AU$5:$AU$550,$AK$3)+SUMIFS(Grid_GenerationQueue!V$5:V$550,Grid_GenerationQueue!$AM$5:$AM$550,$B104,Grid_GenerationQueue!$AN$5:$AN$550,$C104,Grid_GenerationQueue!$AW$5:$AW$550,"&lt;&gt;"&amp;$Y$3,Grid_GenerationQueue!$AU$5:$AU$550,$AK$3)</f>
        <v>0</v>
      </c>
      <c r="AM104">
        <f>AA104+SUMIFS(Grid_GenerationQueue!W$5:W$550,Grid_GenerationQueue!$AJ$5:$AJ$550,$B104,Grid_GenerationQueue!$AK$5:$AK$550,$C104,Grid_GenerationQueue!$AW$5:$AW$550,"&lt;&gt;"&amp;$Y$3,Grid_GenerationQueue!$AU$5:$AU$550,$AK$3)+SUMIFS(Grid_GenerationQueue!W$5:W$550,Grid_GenerationQueue!$AM$5:$AM$550,$B104,Grid_GenerationQueue!$AN$5:$AN$550,$C104,Grid_GenerationQueue!$AW$5:$AW$550,"&lt;&gt;"&amp;$Y$3,Grid_GenerationQueue!$AU$5:$AU$550,$AK$3)</f>
        <v>0</v>
      </c>
      <c r="AN104">
        <f>AB104+SUMIFS(Grid_GenerationQueue!X$5:X$550,Grid_GenerationQueue!$AJ$5:$AJ$550,$B104,Grid_GenerationQueue!$AK$5:$AK$550,$C104,Grid_GenerationQueue!$AW$5:$AW$550,"&lt;&gt;"&amp;$Y$3,Grid_GenerationQueue!$AU$5:$AU$550,$AK$3)+SUMIFS(Grid_GenerationQueue!X$5:X$550,Grid_GenerationQueue!$AM$5:$AM$550,$B104,Grid_GenerationQueue!$AN$5:$AN$550,$C104,Grid_GenerationQueue!$AW$5:$AW$550,"&lt;&gt;"&amp;$Y$3,Grid_GenerationQueue!$AU$5:$AU$550,$AK$3)</f>
        <v>0</v>
      </c>
      <c r="AO104">
        <f>AC104+SUMIFS(Grid_GenerationQueue!Y$5:Y$550,Grid_GenerationQueue!$AJ$5:$AJ$550,$B104,Grid_GenerationQueue!$AK$5:$AK$550,$C104,Grid_GenerationQueue!$AW$5:$AW$550,"&lt;&gt;"&amp;$Y$3,Grid_GenerationQueue!$AU$5:$AU$550,$AK$3)+SUMIFS(Grid_GenerationQueue!Y$5:Y$550,Grid_GenerationQueue!$AM$5:$AM$550,$B104,Grid_GenerationQueue!$AN$5:$AN$550,$C104,Grid_GenerationQueue!$AW$5:$AW$550,"&lt;&gt;"&amp;$Y$3,Grid_GenerationQueue!$AU$5:$AU$550,$AK$3)</f>
        <v>0</v>
      </c>
      <c r="AP104">
        <f>AD104+SUMIFS(Grid_GenerationQueue!Z$5:Z$550,Grid_GenerationQueue!$AJ$5:$AJ$550,$B104,Grid_GenerationQueue!$AK$5:$AK$550,$C104,Grid_GenerationQueue!$AW$5:$AW$550,"&lt;&gt;"&amp;$Y$3,Grid_GenerationQueue!$AU$5:$AU$550,$AK$3)+SUMIFS(Grid_GenerationQueue!Z$5:Z$550,Grid_GenerationQueue!$AM$5:$AM$550,$B104,Grid_GenerationQueue!$AN$5:$AN$550,$C104,Grid_GenerationQueue!$AW$5:$AW$550,"&lt;&gt;"&amp;$Y$3,Grid_GenerationQueue!$AU$5:$AU$550,$AK$3)</f>
        <v>1315</v>
      </c>
      <c r="AQ104">
        <f>AE104+SUMIFS(Grid_GenerationQueue!AA$5:AA$550,Grid_GenerationQueue!$AJ$5:$AJ$550,$B104,Grid_GenerationQueue!$AK$5:$AK$550,$C104,Grid_GenerationQueue!$AW$5:$AW$550,"&lt;&gt;"&amp;$Y$3,Grid_GenerationQueue!$AU$5:$AU$550,$AK$3)+SUMIFS(Grid_GenerationQueue!AA$5:AA$550,Grid_GenerationQueue!$AM$5:$AM$550,$B104,Grid_GenerationQueue!$AN$5:$AN$550,$C104,Grid_GenerationQueue!$AW$5:$AW$550,"&lt;&gt;"&amp;$Y$3,Grid_GenerationQueue!$AU$5:$AU$550,$AK$3)</f>
        <v>300</v>
      </c>
      <c r="AR104">
        <f>AF104+SUMIFS(Grid_GenerationQueue!AB$5:AB$550,Grid_GenerationQueue!$AJ$5:$AJ$550,$B104,Grid_GenerationQueue!$AK$5:$AK$550,$C104,Grid_GenerationQueue!$AW$5:$AW$550,"&lt;&gt;"&amp;$Y$3,Grid_GenerationQueue!$AU$5:$AU$550,$AK$3)+SUMIFS(Grid_GenerationQueue!AB$5:AB$550,Grid_GenerationQueue!$AM$5:$AM$550,$B104,Grid_GenerationQueue!$AN$5:$AN$550,$C104,Grid_GenerationQueue!$AW$5:$AW$550,"&lt;&gt;"&amp;$Y$3,Grid_GenerationQueue!$AU$5:$AU$550,$AK$3)</f>
        <v>1015</v>
      </c>
      <c r="AS104">
        <f>AG104+SUMIFS(Grid_GenerationQueue!AC$5:AC$550,Grid_GenerationQueue!$AJ$5:$AJ$550,$B104,Grid_GenerationQueue!$AK$5:$AK$550,$C104,Grid_GenerationQueue!$AW$5:$AW$550,"&lt;&gt;"&amp;$Y$3,Grid_GenerationQueue!$AU$5:$AU$550,$AK$3)+SUMIFS(Grid_GenerationQueue!AC$5:AC$550,Grid_GenerationQueue!$AM$5:$AM$550,$B104,Grid_GenerationQueue!$AN$5:$AN$550,$C104,Grid_GenerationQueue!$AW$5:$AW$550,"&lt;&gt;"&amp;$Y$3,Grid_GenerationQueue!$AU$5:$AU$550,$AK$3)</f>
        <v>0</v>
      </c>
      <c r="AT104">
        <f>AH104+SUMIFS(Grid_GenerationQueue!AD$5:AD$550,Grid_GenerationQueue!$AJ$5:$AJ$550,$B104,Grid_GenerationQueue!$AK$5:$AK$550,$C104,Grid_GenerationQueue!$AW$5:$AW$550,"&lt;&gt;"&amp;$Y$3,Grid_GenerationQueue!$AU$5:$AU$550,$AK$3)+SUMIFS(Grid_GenerationQueue!AD$5:AD$550,Grid_GenerationQueue!$AM$5:$AM$550,$B104,Grid_GenerationQueue!$AN$5:$AN$550,$C104,Grid_GenerationQueue!$AW$5:$AW$550,"&lt;&gt;"&amp;$Y$3,Grid_GenerationQueue!$AU$5:$AU$550,$AK$3)</f>
        <v>0</v>
      </c>
      <c r="AV104">
        <v>0</v>
      </c>
      <c r="AW104">
        <v>0</v>
      </c>
      <c r="AX104">
        <v>0</v>
      </c>
      <c r="AY104">
        <v>0</v>
      </c>
      <c r="AZ104">
        <v>0</v>
      </c>
      <c r="BB104">
        <f t="shared" si="66"/>
        <v>775.9</v>
      </c>
      <c r="BC104">
        <f t="shared" si="67"/>
        <v>0</v>
      </c>
      <c r="BD104">
        <f t="shared" si="68"/>
        <v>0</v>
      </c>
      <c r="BE104">
        <f t="shared" si="69"/>
        <v>0</v>
      </c>
      <c r="BF104">
        <f t="shared" si="70"/>
        <v>0</v>
      </c>
      <c r="BG104">
        <f t="shared" si="71"/>
        <v>0</v>
      </c>
      <c r="BH104">
        <f t="shared" si="72"/>
        <v>1315</v>
      </c>
      <c r="BI104">
        <f t="shared" si="73"/>
        <v>300</v>
      </c>
      <c r="BJ104">
        <f t="shared" si="74"/>
        <v>1015</v>
      </c>
      <c r="BK104">
        <f t="shared" si="75"/>
        <v>0</v>
      </c>
      <c r="BL104">
        <f t="shared" si="76"/>
        <v>0</v>
      </c>
      <c r="BN104">
        <f t="shared" si="77"/>
        <v>20</v>
      </c>
      <c r="BO104">
        <f t="shared" si="78"/>
        <v>0</v>
      </c>
      <c r="BP104">
        <f t="shared" si="79"/>
        <v>0</v>
      </c>
      <c r="BQ104">
        <f t="shared" si="80"/>
        <v>0</v>
      </c>
      <c r="BR104">
        <f t="shared" si="81"/>
        <v>0</v>
      </c>
      <c r="BS104">
        <f t="shared" si="82"/>
        <v>0</v>
      </c>
      <c r="BT104">
        <f t="shared" si="83"/>
        <v>300</v>
      </c>
      <c r="BU104">
        <f t="shared" si="84"/>
        <v>300</v>
      </c>
      <c r="BV104">
        <f t="shared" si="85"/>
        <v>0</v>
      </c>
      <c r="BW104">
        <f t="shared" si="86"/>
        <v>0</v>
      </c>
      <c r="BX104">
        <f t="shared" si="87"/>
        <v>0</v>
      </c>
      <c r="BZ104">
        <f t="shared" si="88"/>
        <v>775.9</v>
      </c>
      <c r="CA104">
        <f t="shared" si="89"/>
        <v>0</v>
      </c>
      <c r="CB104">
        <f t="shared" si="90"/>
        <v>0</v>
      </c>
      <c r="CC104">
        <f t="shared" si="91"/>
        <v>0</v>
      </c>
      <c r="CD104">
        <f t="shared" si="92"/>
        <v>0</v>
      </c>
      <c r="CE104">
        <f t="shared" si="93"/>
        <v>0</v>
      </c>
      <c r="CF104">
        <f t="shared" si="94"/>
        <v>1315</v>
      </c>
      <c r="CG104">
        <f t="shared" si="95"/>
        <v>300</v>
      </c>
      <c r="CH104">
        <f t="shared" si="96"/>
        <v>1015</v>
      </c>
      <c r="CI104">
        <f t="shared" si="97"/>
        <v>0</v>
      </c>
      <c r="CJ104">
        <f t="shared" si="98"/>
        <v>0</v>
      </c>
    </row>
    <row r="105" spans="1:88" x14ac:dyDescent="0.35">
      <c r="A105" t="str">
        <f>Substation_Info!A105</f>
        <v>PG&amp;E Fresno Study Area</v>
      </c>
      <c r="B105" t="str">
        <f>Substation_Info!B105</f>
        <v>Helm</v>
      </c>
      <c r="C105">
        <f>Substation_Info!C105</f>
        <v>230</v>
      </c>
      <c r="D105" t="str" cm="1">
        <f t="array" ref="D105">INDEX(Substation_Info!$AT$5:$BB$322,MATCH(1,($B105=Substation_Info!$B$5:$B$322)*($C105=Substation_Info!$C$5:$C$322),0),MATCH(D$4,Substation_Info!$AT$4:$BB$4,0))</f>
        <v>Southern_PGAE_Li_Battery</v>
      </c>
      <c r="E105" t="str" cm="1">
        <f t="array" ref="E105">INDEX(Substation_Info!$AT$5:$BB$322,MATCH(1,($B105=Substation_Info!$B$5:$B$322)*($C105=Substation_Info!$C$5:$C$322),0),MATCH(E$4,Substation_Info!$AT$4:$BB$4,0))</f>
        <v>Southern_PGAE_Solar</v>
      </c>
      <c r="F105" cm="1">
        <f t="array" ref="F105">INDEX(Substation_Info!$AT$5:$BB$322,MATCH(1,($B105=Substation_Info!$B$5:$B$322)*($C105=Substation_Info!$C$5:$C$322),0),MATCH(F$4,Substation_Info!$AT$4:$BB$4,0))</f>
        <v>0</v>
      </c>
      <c r="G105" cm="1">
        <f t="array" ref="G105">INDEX(Substation_Info!$AT$5:$BB$322,MATCH(1,($B105=Substation_Info!$B$5:$B$322)*($C105=Substation_Info!$C$5:$C$322),0),MATCH(G$4,Substation_Info!$AT$4:$BB$4,0))</f>
        <v>0</v>
      </c>
      <c r="H105" cm="1">
        <f t="array" ref="H105">INDEX(Substation_Info!$AT$5:$BB$322,MATCH(1,($B105=Substation_Info!$B$5:$B$322)*($C105=Substation_Info!$C$5:$C$322),0),MATCH(H$4,Substation_Info!$AT$4:$BB$4,0))</f>
        <v>0</v>
      </c>
      <c r="I105" cm="1">
        <f t="array" ref="I105">INDEX(Substation_Info!$AT$5:$BB$322,MATCH(1,($B105=Substation_Info!$B$5:$B$322)*($C105=Substation_Info!$C$5:$C$322),0),MATCH(I$4,Substation_Info!$AT$4:$BB$4,0))</f>
        <v>0</v>
      </c>
      <c r="J105" cm="1">
        <f t="array" ref="J105">INDEX(Substation_Info!$AT$5:$BB$322,MATCH(1,($B105=Substation_Info!$B$5:$B$322)*($C105=Substation_Info!$C$5:$C$322),0),MATCH(J$4,Substation_Info!$AT$4:$BB$4,0))</f>
        <v>0</v>
      </c>
      <c r="L105">
        <f>SUMIFS(Grid_GenerationQueue!T$5:T$550,Grid_GenerationQueue!$AJ$5:$AJ$550,$B105,Grid_GenerationQueue!$AK$5:$AK$550,$C105)+SUMIFS(Grid_GenerationQueue!T$5:T$550,Grid_GenerationQueue!$AM$5:$AM$550,$B105,Grid_GenerationQueue!$AN$5:$AN$550,$C105)</f>
        <v>95</v>
      </c>
      <c r="M105">
        <f>SUMIFS(Grid_GenerationQueue!U$5:U$550,Grid_GenerationQueue!$AJ$5:$AJ$550,$B105,Grid_GenerationQueue!$AK$5:$AK$550,$C105)+SUMIFS(Grid_GenerationQueue!U$5:U$550,Grid_GenerationQueue!$AM$5:$AM$550,$B105,Grid_GenerationQueue!$AN$5:$AN$550,$C105)</f>
        <v>0</v>
      </c>
      <c r="N105">
        <f>SUMIFS(Grid_GenerationQueue!V$5:V$550,Grid_GenerationQueue!$AJ$5:$AJ$550,$B105,Grid_GenerationQueue!$AK$5:$AK$550,$C105)+SUMIFS(Grid_GenerationQueue!V$5:V$550,Grid_GenerationQueue!$AM$5:$AM$550,$B105,Grid_GenerationQueue!$AN$5:$AN$550,$C105)</f>
        <v>0</v>
      </c>
      <c r="O105">
        <f>SUMIFS(Grid_GenerationQueue!W$5:W$550,Grid_GenerationQueue!$AJ$5:$AJ$550,$B105,Grid_GenerationQueue!$AK$5:$AK$550,$C105)+SUMIFS(Grid_GenerationQueue!W$5:W$550,Grid_GenerationQueue!$AM$5:$AM$550,$B105,Grid_GenerationQueue!$AN$5:$AN$550,$C105)</f>
        <v>0</v>
      </c>
      <c r="P105">
        <f>SUMIFS(Grid_GenerationQueue!X$5:X$550,Grid_GenerationQueue!$AJ$5:$AJ$550,$B105,Grid_GenerationQueue!$AK$5:$AK$550,$C105)+SUMIFS(Grid_GenerationQueue!X$5:X$550,Grid_GenerationQueue!$AM$5:$AM$550,$B105,Grid_GenerationQueue!$AN$5:$AN$550,$C105)</f>
        <v>0</v>
      </c>
      <c r="Q105">
        <f>SUMIFS(Grid_GenerationQueue!Y$5:Y$550,Grid_GenerationQueue!$AJ$5:$AJ$550,$B105,Grid_GenerationQueue!$AK$5:$AK$550,$C105)+SUMIFS(Grid_GenerationQueue!Y$5:Y$550,Grid_GenerationQueue!$AM$5:$AM$550,$B105,Grid_GenerationQueue!$AN$5:$AN$550,$C105)</f>
        <v>0</v>
      </c>
      <c r="R105">
        <f>SUMIFS(Grid_GenerationQueue!Z$5:Z$550,Grid_GenerationQueue!$AJ$5:$AJ$550,$B105,Grid_GenerationQueue!$AK$5:$AK$550,$C105)+SUMIFS(Grid_GenerationQueue!Z$5:Z$550,Grid_GenerationQueue!$AM$5:$AM$550,$B105,Grid_GenerationQueue!$AN$5:$AN$550,$C105)</f>
        <v>95</v>
      </c>
      <c r="S105">
        <f>SUMIFS(Grid_GenerationQueue!AA$5:AA$550,Grid_GenerationQueue!$AJ$5:$AJ$550,$B105,Grid_GenerationQueue!$AK$5:$AK$550,$C105)+SUMIFS(Grid_GenerationQueue!AA$5:AA$550,Grid_GenerationQueue!$AM$5:$AM$550,$B105,Grid_GenerationQueue!$AN$5:$AN$550,$C105)</f>
        <v>0</v>
      </c>
      <c r="T105">
        <f>SUMIFS(Grid_GenerationQueue!AB$5:AB$550,Grid_GenerationQueue!$AJ$5:$AJ$550,$B105,Grid_GenerationQueue!$AK$5:$AK$550,$C105)+SUMIFS(Grid_GenerationQueue!AB$5:AB$550,Grid_GenerationQueue!$AM$5:$AM$550,$B105,Grid_GenerationQueue!$AN$5:$AN$550,$C105)</f>
        <v>95</v>
      </c>
      <c r="U105">
        <f>SUMIFS(Grid_GenerationQueue!AC$5:AC$550,Grid_GenerationQueue!$AJ$5:$AJ$550,$B105,Grid_GenerationQueue!$AK$5:$AK$550,$C105)+SUMIFS(Grid_GenerationQueue!AC$5:AC$550,Grid_GenerationQueue!$AM$5:$AM$550,$B105,Grid_GenerationQueue!$AN$5:$AN$550,$C105)</f>
        <v>0</v>
      </c>
      <c r="V105">
        <f>SUMIFS(Grid_GenerationQueue!AD$5:AD$550,Grid_GenerationQueue!$AJ$5:$AJ$550,$B105,Grid_GenerationQueue!$AK$5:$AK$550,$C105)+SUMIFS(Grid_GenerationQueue!AD$5:AD$550,Grid_GenerationQueue!$AM$5:$AM$550,$B105,Grid_GenerationQueue!$AN$5:$AN$550,$C105)</f>
        <v>0</v>
      </c>
      <c r="X105">
        <f>SUMIFS(Grid_GenerationQueue!T$5:T$550,Grid_GenerationQueue!$AJ$5:$AJ$550,$B105,Grid_GenerationQueue!$AK$5:$AK$550,$C105,Grid_GenerationQueue!$AW$5:$AW$550,$Y$3)+SUMIFS(Grid_GenerationQueue!T$5:T$550,Grid_GenerationQueue!$AM$5:$AM$550,$B105,Grid_GenerationQueue!$AN$5:$AN$550,$C105,Grid_GenerationQueue!$AW$5:$AW$550,$Y$3)</f>
        <v>0</v>
      </c>
      <c r="Y105">
        <f>SUMIFS(Grid_GenerationQueue!U$5:U$550,Grid_GenerationQueue!$AJ$5:$AJ$550,$B105,Grid_GenerationQueue!$AK$5:$AK$550,$C105,Grid_GenerationQueue!$AW$5:$AW$550,$Y$3)+SUMIFS(Grid_GenerationQueue!U$5:U$550,Grid_GenerationQueue!$AM$5:$AM$550,$B105,Grid_GenerationQueue!$AN$5:$AN$550,$C105,Grid_GenerationQueue!$AW$5:$AW$550,$Y$3)</f>
        <v>0</v>
      </c>
      <c r="Z105">
        <f>SUMIFS(Grid_GenerationQueue!V$5:V$550,Grid_GenerationQueue!$AJ$5:$AJ$550,$B105,Grid_GenerationQueue!$AK$5:$AK$550,$C105,Grid_GenerationQueue!$AW$5:$AW$550,$Y$3)+SUMIFS(Grid_GenerationQueue!V$5:V$550,Grid_GenerationQueue!$AM$5:$AM$550,$B105,Grid_GenerationQueue!$AN$5:$AN$550,$C105,Grid_GenerationQueue!$AW$5:$AW$550,$Y$3)</f>
        <v>0</v>
      </c>
      <c r="AA105">
        <f>SUMIFS(Grid_GenerationQueue!W$5:W$550,Grid_GenerationQueue!$AJ$5:$AJ$550,$B105,Grid_GenerationQueue!$AK$5:$AK$550,$C105,Grid_GenerationQueue!$AW$5:$AW$550,$Y$3)+SUMIFS(Grid_GenerationQueue!W$5:W$550,Grid_GenerationQueue!$AM$5:$AM$550,$B105,Grid_GenerationQueue!$AN$5:$AN$550,$C105,Grid_GenerationQueue!$AW$5:$AW$550,$Y$3)</f>
        <v>0</v>
      </c>
      <c r="AB105">
        <f>SUMIFS(Grid_GenerationQueue!X$5:X$550,Grid_GenerationQueue!$AJ$5:$AJ$550,$B105,Grid_GenerationQueue!$AK$5:$AK$550,$C105,Grid_GenerationQueue!$AW$5:$AW$550,$Y$3)+SUMIFS(Grid_GenerationQueue!X$5:X$550,Grid_GenerationQueue!$AM$5:$AM$550,$B105,Grid_GenerationQueue!$AN$5:$AN$550,$C105,Grid_GenerationQueue!$AW$5:$AW$550,$Y$3)</f>
        <v>0</v>
      </c>
      <c r="AC105">
        <f>SUMIFS(Grid_GenerationQueue!Y$5:Y$550,Grid_GenerationQueue!$AJ$5:$AJ$550,$B105,Grid_GenerationQueue!$AK$5:$AK$550,$C105,Grid_GenerationQueue!$AW$5:$AW$550,$Y$3)+SUMIFS(Grid_GenerationQueue!Y$5:Y$550,Grid_GenerationQueue!$AM$5:$AM$550,$B105,Grid_GenerationQueue!$AN$5:$AN$550,$C105,Grid_GenerationQueue!$AW$5:$AW$550,$Y$3)</f>
        <v>0</v>
      </c>
      <c r="AD105">
        <f>SUMIFS(Grid_GenerationQueue!Z$5:Z$550,Grid_GenerationQueue!$AJ$5:$AJ$550,$B105,Grid_GenerationQueue!$AK$5:$AK$550,$C105,Grid_GenerationQueue!$AW$5:$AW$550,$Y$3)+SUMIFS(Grid_GenerationQueue!Z$5:Z$550,Grid_GenerationQueue!$AM$5:$AM$550,$B105,Grid_GenerationQueue!$AN$5:$AN$550,$C105,Grid_GenerationQueue!$AW$5:$AW$550,$Y$3)</f>
        <v>0</v>
      </c>
      <c r="AE105">
        <f>SUMIFS(Grid_GenerationQueue!AA$5:AA$550,Grid_GenerationQueue!$AJ$5:$AJ$550,$B105,Grid_GenerationQueue!$AK$5:$AK$550,$C105,Grid_GenerationQueue!$AW$5:$AW$550,$Y$3)+SUMIFS(Grid_GenerationQueue!AA$5:AA$550,Grid_GenerationQueue!$AM$5:$AM$550,$B105,Grid_GenerationQueue!$AN$5:$AN$550,$C105,Grid_GenerationQueue!$AW$5:$AW$550,$Y$3)</f>
        <v>0</v>
      </c>
      <c r="AF105">
        <f>SUMIFS(Grid_GenerationQueue!AB$5:AB$550,Grid_GenerationQueue!$AJ$5:$AJ$550,$B105,Grid_GenerationQueue!$AK$5:$AK$550,$C105,Grid_GenerationQueue!$AW$5:$AW$550,$Y$3)+SUMIFS(Grid_GenerationQueue!AB$5:AB$550,Grid_GenerationQueue!$AM$5:$AM$550,$B105,Grid_GenerationQueue!$AN$5:$AN$550,$C105,Grid_GenerationQueue!$AW$5:$AW$550,$Y$3)</f>
        <v>0</v>
      </c>
      <c r="AG105">
        <f>SUMIFS(Grid_GenerationQueue!AC$5:AC$550,Grid_GenerationQueue!$AJ$5:$AJ$550,$B105,Grid_GenerationQueue!$AK$5:$AK$550,$C105,Grid_GenerationQueue!$AW$5:$AW$550,$Y$3)+SUMIFS(Grid_GenerationQueue!AC$5:AC$550,Grid_GenerationQueue!$AM$5:$AM$550,$B105,Grid_GenerationQueue!$AN$5:$AN$550,$C105,Grid_GenerationQueue!$AW$5:$AW$550,$Y$3)</f>
        <v>0</v>
      </c>
      <c r="AH105">
        <f>SUMIFS(Grid_GenerationQueue!AD$5:AD$550,Grid_GenerationQueue!$AJ$5:$AJ$550,$B105,Grid_GenerationQueue!$AK$5:$AK$550,$C105,Grid_GenerationQueue!$AW$5:$AW$550,$Y$3)+SUMIFS(Grid_GenerationQueue!AD$5:AD$550,Grid_GenerationQueue!$AM$5:$AM$550,$B105,Grid_GenerationQueue!$AN$5:$AN$550,$C105,Grid_GenerationQueue!$AW$5:$AW$550,$Y$3)</f>
        <v>0</v>
      </c>
      <c r="AJ105">
        <f>X105+SUMIFS(Grid_GenerationQueue!T$5:T$550,Grid_GenerationQueue!$AJ$5:$AJ$550,$B105,Grid_GenerationQueue!$AK$5:$AK$550,$C105,Grid_GenerationQueue!$AW$5:$AW$550,"&lt;&gt;"&amp;$Y$3,Grid_GenerationQueue!$AU$5:$AU$550,$AK$3)+SUMIFS(Grid_GenerationQueue!T$5:T$550,Grid_GenerationQueue!$AM$5:$AM$550,$B105,Grid_GenerationQueue!$AN$5:$AN$550,$C105,Grid_GenerationQueue!$AW$5:$AW$550,"&lt;&gt;"&amp;$Y$3,Grid_GenerationQueue!$AU$5:$AU$550,$AK$3)</f>
        <v>35</v>
      </c>
      <c r="AK105">
        <f>Y105+SUMIFS(Grid_GenerationQueue!U$5:U$550,Grid_GenerationQueue!$AJ$5:$AJ$550,$B105,Grid_GenerationQueue!$AK$5:$AK$550,$C105,Grid_GenerationQueue!$AW$5:$AW$550,"&lt;&gt;"&amp;$Y$3,Grid_GenerationQueue!$AU$5:$AU$550,$AK$3)+SUMIFS(Grid_GenerationQueue!U$5:U$550,Grid_GenerationQueue!$AM$5:$AM$550,$B105,Grid_GenerationQueue!$AN$5:$AN$550,$C105,Grid_GenerationQueue!$AW$5:$AW$550,"&lt;&gt;"&amp;$Y$3,Grid_GenerationQueue!$AU$5:$AU$550,$AK$3)</f>
        <v>0</v>
      </c>
      <c r="AL105">
        <f>Z105+SUMIFS(Grid_GenerationQueue!V$5:V$550,Grid_GenerationQueue!$AJ$5:$AJ$550,$B105,Grid_GenerationQueue!$AK$5:$AK$550,$C105,Grid_GenerationQueue!$AW$5:$AW$550,"&lt;&gt;"&amp;$Y$3,Grid_GenerationQueue!$AU$5:$AU$550,$AK$3)+SUMIFS(Grid_GenerationQueue!V$5:V$550,Grid_GenerationQueue!$AM$5:$AM$550,$B105,Grid_GenerationQueue!$AN$5:$AN$550,$C105,Grid_GenerationQueue!$AW$5:$AW$550,"&lt;&gt;"&amp;$Y$3,Grid_GenerationQueue!$AU$5:$AU$550,$AK$3)</f>
        <v>0</v>
      </c>
      <c r="AM105">
        <f>AA105+SUMIFS(Grid_GenerationQueue!W$5:W$550,Grid_GenerationQueue!$AJ$5:$AJ$550,$B105,Grid_GenerationQueue!$AK$5:$AK$550,$C105,Grid_GenerationQueue!$AW$5:$AW$550,"&lt;&gt;"&amp;$Y$3,Grid_GenerationQueue!$AU$5:$AU$550,$AK$3)+SUMIFS(Grid_GenerationQueue!W$5:W$550,Grid_GenerationQueue!$AM$5:$AM$550,$B105,Grid_GenerationQueue!$AN$5:$AN$550,$C105,Grid_GenerationQueue!$AW$5:$AW$550,"&lt;&gt;"&amp;$Y$3,Grid_GenerationQueue!$AU$5:$AU$550,$AK$3)</f>
        <v>0</v>
      </c>
      <c r="AN105">
        <f>AB105+SUMIFS(Grid_GenerationQueue!X$5:X$550,Grid_GenerationQueue!$AJ$5:$AJ$550,$B105,Grid_GenerationQueue!$AK$5:$AK$550,$C105,Grid_GenerationQueue!$AW$5:$AW$550,"&lt;&gt;"&amp;$Y$3,Grid_GenerationQueue!$AU$5:$AU$550,$AK$3)+SUMIFS(Grid_GenerationQueue!X$5:X$550,Grid_GenerationQueue!$AM$5:$AM$550,$B105,Grid_GenerationQueue!$AN$5:$AN$550,$C105,Grid_GenerationQueue!$AW$5:$AW$550,"&lt;&gt;"&amp;$Y$3,Grid_GenerationQueue!$AU$5:$AU$550,$AK$3)</f>
        <v>0</v>
      </c>
      <c r="AO105">
        <f>AC105+SUMIFS(Grid_GenerationQueue!Y$5:Y$550,Grid_GenerationQueue!$AJ$5:$AJ$550,$B105,Grid_GenerationQueue!$AK$5:$AK$550,$C105,Grid_GenerationQueue!$AW$5:$AW$550,"&lt;&gt;"&amp;$Y$3,Grid_GenerationQueue!$AU$5:$AU$550,$AK$3)+SUMIFS(Grid_GenerationQueue!Y$5:Y$550,Grid_GenerationQueue!$AM$5:$AM$550,$B105,Grid_GenerationQueue!$AN$5:$AN$550,$C105,Grid_GenerationQueue!$AW$5:$AW$550,"&lt;&gt;"&amp;$Y$3,Grid_GenerationQueue!$AU$5:$AU$550,$AK$3)</f>
        <v>0</v>
      </c>
      <c r="AP105">
        <f>AD105+SUMIFS(Grid_GenerationQueue!Z$5:Z$550,Grid_GenerationQueue!$AJ$5:$AJ$550,$B105,Grid_GenerationQueue!$AK$5:$AK$550,$C105,Grid_GenerationQueue!$AW$5:$AW$550,"&lt;&gt;"&amp;$Y$3,Grid_GenerationQueue!$AU$5:$AU$550,$AK$3)+SUMIFS(Grid_GenerationQueue!Z$5:Z$550,Grid_GenerationQueue!$AM$5:$AM$550,$B105,Grid_GenerationQueue!$AN$5:$AN$550,$C105,Grid_GenerationQueue!$AW$5:$AW$550,"&lt;&gt;"&amp;$Y$3,Grid_GenerationQueue!$AU$5:$AU$550,$AK$3)</f>
        <v>35</v>
      </c>
      <c r="AQ105">
        <f>AE105+SUMIFS(Grid_GenerationQueue!AA$5:AA$550,Grid_GenerationQueue!$AJ$5:$AJ$550,$B105,Grid_GenerationQueue!$AK$5:$AK$550,$C105,Grid_GenerationQueue!$AW$5:$AW$550,"&lt;&gt;"&amp;$Y$3,Grid_GenerationQueue!$AU$5:$AU$550,$AK$3)+SUMIFS(Grid_GenerationQueue!AA$5:AA$550,Grid_GenerationQueue!$AM$5:$AM$550,$B105,Grid_GenerationQueue!$AN$5:$AN$550,$C105,Grid_GenerationQueue!$AW$5:$AW$550,"&lt;&gt;"&amp;$Y$3,Grid_GenerationQueue!$AU$5:$AU$550,$AK$3)</f>
        <v>0</v>
      </c>
      <c r="AR105">
        <f>AF105+SUMIFS(Grid_GenerationQueue!AB$5:AB$550,Grid_GenerationQueue!$AJ$5:$AJ$550,$B105,Grid_GenerationQueue!$AK$5:$AK$550,$C105,Grid_GenerationQueue!$AW$5:$AW$550,"&lt;&gt;"&amp;$Y$3,Grid_GenerationQueue!$AU$5:$AU$550,$AK$3)+SUMIFS(Grid_GenerationQueue!AB$5:AB$550,Grid_GenerationQueue!$AM$5:$AM$550,$B105,Grid_GenerationQueue!$AN$5:$AN$550,$C105,Grid_GenerationQueue!$AW$5:$AW$550,"&lt;&gt;"&amp;$Y$3,Grid_GenerationQueue!$AU$5:$AU$550,$AK$3)</f>
        <v>35</v>
      </c>
      <c r="AS105">
        <f>AG105+SUMIFS(Grid_GenerationQueue!AC$5:AC$550,Grid_GenerationQueue!$AJ$5:$AJ$550,$B105,Grid_GenerationQueue!$AK$5:$AK$550,$C105,Grid_GenerationQueue!$AW$5:$AW$550,"&lt;&gt;"&amp;$Y$3,Grid_GenerationQueue!$AU$5:$AU$550,$AK$3)+SUMIFS(Grid_GenerationQueue!AC$5:AC$550,Grid_GenerationQueue!$AM$5:$AM$550,$B105,Grid_GenerationQueue!$AN$5:$AN$550,$C105,Grid_GenerationQueue!$AW$5:$AW$550,"&lt;&gt;"&amp;$Y$3,Grid_GenerationQueue!$AU$5:$AU$550,$AK$3)</f>
        <v>0</v>
      </c>
      <c r="AT105">
        <f>AH105+SUMIFS(Grid_GenerationQueue!AD$5:AD$550,Grid_GenerationQueue!$AJ$5:$AJ$550,$B105,Grid_GenerationQueue!$AK$5:$AK$550,$C105,Grid_GenerationQueue!$AW$5:$AW$550,"&lt;&gt;"&amp;$Y$3,Grid_GenerationQueue!$AU$5:$AU$550,$AK$3)+SUMIFS(Grid_GenerationQueue!AD$5:AD$550,Grid_GenerationQueue!$AM$5:$AM$550,$B105,Grid_GenerationQueue!$AN$5:$AN$550,$C105,Grid_GenerationQueue!$AW$5:$AW$550,"&lt;&gt;"&amp;$Y$3,Grid_GenerationQueue!$AU$5:$AU$550,$AK$3)</f>
        <v>0</v>
      </c>
      <c r="AV105">
        <v>0</v>
      </c>
      <c r="AW105">
        <v>0</v>
      </c>
      <c r="AX105">
        <v>0</v>
      </c>
      <c r="AY105">
        <v>0</v>
      </c>
      <c r="AZ105">
        <v>0</v>
      </c>
      <c r="BB105">
        <f t="shared" si="66"/>
        <v>95</v>
      </c>
      <c r="BC105">
        <f t="shared" si="67"/>
        <v>0</v>
      </c>
      <c r="BD105">
        <f t="shared" si="68"/>
        <v>0</v>
      </c>
      <c r="BE105">
        <f t="shared" si="69"/>
        <v>0</v>
      </c>
      <c r="BF105">
        <f t="shared" si="70"/>
        <v>0</v>
      </c>
      <c r="BG105">
        <f t="shared" si="71"/>
        <v>0</v>
      </c>
      <c r="BH105">
        <f t="shared" si="72"/>
        <v>95</v>
      </c>
      <c r="BI105">
        <f t="shared" si="73"/>
        <v>0</v>
      </c>
      <c r="BJ105">
        <f t="shared" si="74"/>
        <v>95</v>
      </c>
      <c r="BK105">
        <f t="shared" si="75"/>
        <v>0</v>
      </c>
      <c r="BL105">
        <f t="shared" si="76"/>
        <v>0</v>
      </c>
      <c r="BN105">
        <f t="shared" si="77"/>
        <v>0</v>
      </c>
      <c r="BO105">
        <f t="shared" si="78"/>
        <v>0</v>
      </c>
      <c r="BP105">
        <f t="shared" si="79"/>
        <v>0</v>
      </c>
      <c r="BQ105">
        <f t="shared" si="80"/>
        <v>0</v>
      </c>
      <c r="BR105">
        <f t="shared" si="81"/>
        <v>0</v>
      </c>
      <c r="BS105">
        <f t="shared" si="82"/>
        <v>0</v>
      </c>
      <c r="BT105">
        <f t="shared" si="83"/>
        <v>0</v>
      </c>
      <c r="BU105">
        <f t="shared" si="84"/>
        <v>0</v>
      </c>
      <c r="BV105">
        <f t="shared" si="85"/>
        <v>0</v>
      </c>
      <c r="BW105">
        <f t="shared" si="86"/>
        <v>0</v>
      </c>
      <c r="BX105">
        <f t="shared" si="87"/>
        <v>0</v>
      </c>
      <c r="BZ105">
        <f t="shared" si="88"/>
        <v>35</v>
      </c>
      <c r="CA105">
        <f t="shared" si="89"/>
        <v>0</v>
      </c>
      <c r="CB105">
        <f t="shared" si="90"/>
        <v>0</v>
      </c>
      <c r="CC105">
        <f t="shared" si="91"/>
        <v>0</v>
      </c>
      <c r="CD105">
        <f t="shared" si="92"/>
        <v>0</v>
      </c>
      <c r="CE105">
        <f t="shared" si="93"/>
        <v>0</v>
      </c>
      <c r="CF105">
        <f t="shared" si="94"/>
        <v>35</v>
      </c>
      <c r="CG105">
        <f t="shared" si="95"/>
        <v>0</v>
      </c>
      <c r="CH105">
        <f t="shared" si="96"/>
        <v>35</v>
      </c>
      <c r="CI105">
        <f t="shared" si="97"/>
        <v>0</v>
      </c>
      <c r="CJ105">
        <f t="shared" si="98"/>
        <v>0</v>
      </c>
    </row>
    <row r="106" spans="1:88" x14ac:dyDescent="0.35">
      <c r="A106" t="str">
        <f>Substation_Info!A106</f>
        <v>PG&amp;E Fresno Study Area</v>
      </c>
      <c r="B106" t="str">
        <f>Substation_Info!B106</f>
        <v>Henrietta</v>
      </c>
      <c r="C106">
        <f>Substation_Info!C106</f>
        <v>115</v>
      </c>
      <c r="D106" t="str" cm="1">
        <f t="array" ref="D106">INDEX(Substation_Info!$AT$5:$BB$322,MATCH(1,($B106=Substation_Info!$B$5:$B$322)*($C106=Substation_Info!$C$5:$C$322),0),MATCH(D$4,Substation_Info!$AT$4:$BB$4,0))</f>
        <v>Southern_PGAE_Li_Battery</v>
      </c>
      <c r="E106" t="str" cm="1">
        <f t="array" ref="E106">INDEX(Substation_Info!$AT$5:$BB$322,MATCH(1,($B106=Substation_Info!$B$5:$B$322)*($C106=Substation_Info!$C$5:$C$322),0),MATCH(E$4,Substation_Info!$AT$4:$BB$4,0))</f>
        <v>Southern_PGAE_Solar</v>
      </c>
      <c r="F106" cm="1">
        <f t="array" ref="F106">INDEX(Substation_Info!$AT$5:$BB$322,MATCH(1,($B106=Substation_Info!$B$5:$B$322)*($C106=Substation_Info!$C$5:$C$322),0),MATCH(F$4,Substation_Info!$AT$4:$BB$4,0))</f>
        <v>0</v>
      </c>
      <c r="G106" cm="1">
        <f t="array" ref="G106">INDEX(Substation_Info!$AT$5:$BB$322,MATCH(1,($B106=Substation_Info!$B$5:$B$322)*($C106=Substation_Info!$C$5:$C$322),0),MATCH(G$4,Substation_Info!$AT$4:$BB$4,0))</f>
        <v>0</v>
      </c>
      <c r="H106" cm="1">
        <f t="array" ref="H106">INDEX(Substation_Info!$AT$5:$BB$322,MATCH(1,($B106=Substation_Info!$B$5:$B$322)*($C106=Substation_Info!$C$5:$C$322),0),MATCH(H$4,Substation_Info!$AT$4:$BB$4,0))</f>
        <v>0</v>
      </c>
      <c r="I106" cm="1">
        <f t="array" ref="I106">INDEX(Substation_Info!$AT$5:$BB$322,MATCH(1,($B106=Substation_Info!$B$5:$B$322)*($C106=Substation_Info!$C$5:$C$322),0),MATCH(I$4,Substation_Info!$AT$4:$BB$4,0))</f>
        <v>0</v>
      </c>
      <c r="J106" cm="1">
        <f t="array" ref="J106">INDEX(Substation_Info!$AT$5:$BB$322,MATCH(1,($B106=Substation_Info!$B$5:$B$322)*($C106=Substation_Info!$C$5:$C$322),0),MATCH(J$4,Substation_Info!$AT$4:$BB$4,0))</f>
        <v>0</v>
      </c>
      <c r="L106">
        <f>SUMIFS(Grid_GenerationQueue!T$5:T$550,Grid_GenerationQueue!$AJ$5:$AJ$550,$B106,Grid_GenerationQueue!$AK$5:$AK$550,$C106)+SUMIFS(Grid_GenerationQueue!T$5:T$550,Grid_GenerationQueue!$AM$5:$AM$550,$B106,Grid_GenerationQueue!$AN$5:$AN$550,$C106)</f>
        <v>81.05</v>
      </c>
      <c r="M106">
        <f>SUMIFS(Grid_GenerationQueue!U$5:U$550,Grid_GenerationQueue!$AJ$5:$AJ$550,$B106,Grid_GenerationQueue!$AK$5:$AK$550,$C106)+SUMIFS(Grid_GenerationQueue!U$5:U$550,Grid_GenerationQueue!$AM$5:$AM$550,$B106,Grid_GenerationQueue!$AN$5:$AN$550,$C106)</f>
        <v>0</v>
      </c>
      <c r="N106">
        <f>SUMIFS(Grid_GenerationQueue!V$5:V$550,Grid_GenerationQueue!$AJ$5:$AJ$550,$B106,Grid_GenerationQueue!$AK$5:$AK$550,$C106)+SUMIFS(Grid_GenerationQueue!V$5:V$550,Grid_GenerationQueue!$AM$5:$AM$550,$B106,Grid_GenerationQueue!$AN$5:$AN$550,$C106)</f>
        <v>0</v>
      </c>
      <c r="O106">
        <f>SUMIFS(Grid_GenerationQueue!W$5:W$550,Grid_GenerationQueue!$AJ$5:$AJ$550,$B106,Grid_GenerationQueue!$AK$5:$AK$550,$C106)+SUMIFS(Grid_GenerationQueue!W$5:W$550,Grid_GenerationQueue!$AM$5:$AM$550,$B106,Grid_GenerationQueue!$AN$5:$AN$550,$C106)</f>
        <v>0</v>
      </c>
      <c r="P106">
        <f>SUMIFS(Grid_GenerationQueue!X$5:X$550,Grid_GenerationQueue!$AJ$5:$AJ$550,$B106,Grid_GenerationQueue!$AK$5:$AK$550,$C106)+SUMIFS(Grid_GenerationQueue!X$5:X$550,Grid_GenerationQueue!$AM$5:$AM$550,$B106,Grid_GenerationQueue!$AN$5:$AN$550,$C106)</f>
        <v>0</v>
      </c>
      <c r="Q106">
        <f>SUMIFS(Grid_GenerationQueue!Y$5:Y$550,Grid_GenerationQueue!$AJ$5:$AJ$550,$B106,Grid_GenerationQueue!$AK$5:$AK$550,$C106)+SUMIFS(Grid_GenerationQueue!Y$5:Y$550,Grid_GenerationQueue!$AM$5:$AM$550,$B106,Grid_GenerationQueue!$AN$5:$AN$550,$C106)</f>
        <v>0</v>
      </c>
      <c r="R106">
        <f>SUMIFS(Grid_GenerationQueue!Z$5:Z$550,Grid_GenerationQueue!$AJ$5:$AJ$550,$B106,Grid_GenerationQueue!$AK$5:$AK$550,$C106)+SUMIFS(Grid_GenerationQueue!Z$5:Z$550,Grid_GenerationQueue!$AM$5:$AM$550,$B106,Grid_GenerationQueue!$AN$5:$AN$550,$C106)</f>
        <v>100.92999999999999</v>
      </c>
      <c r="S106">
        <f>SUMIFS(Grid_GenerationQueue!AA$5:AA$550,Grid_GenerationQueue!$AJ$5:$AJ$550,$B106,Grid_GenerationQueue!$AK$5:$AK$550,$C106)+SUMIFS(Grid_GenerationQueue!AA$5:AA$550,Grid_GenerationQueue!$AM$5:$AM$550,$B106,Grid_GenerationQueue!$AN$5:$AN$550,$C106)</f>
        <v>0</v>
      </c>
      <c r="T106">
        <f>SUMIFS(Grid_GenerationQueue!AB$5:AB$550,Grid_GenerationQueue!$AJ$5:$AJ$550,$B106,Grid_GenerationQueue!$AK$5:$AK$550,$C106)+SUMIFS(Grid_GenerationQueue!AB$5:AB$550,Grid_GenerationQueue!$AM$5:$AM$550,$B106,Grid_GenerationQueue!$AN$5:$AN$550,$C106)</f>
        <v>100.92999999999999</v>
      </c>
      <c r="U106">
        <f>SUMIFS(Grid_GenerationQueue!AC$5:AC$550,Grid_GenerationQueue!$AJ$5:$AJ$550,$B106,Grid_GenerationQueue!$AK$5:$AK$550,$C106)+SUMIFS(Grid_GenerationQueue!AC$5:AC$550,Grid_GenerationQueue!$AM$5:$AM$550,$B106,Grid_GenerationQueue!$AN$5:$AN$550,$C106)</f>
        <v>0</v>
      </c>
      <c r="V106">
        <f>SUMIFS(Grid_GenerationQueue!AD$5:AD$550,Grid_GenerationQueue!$AJ$5:$AJ$550,$B106,Grid_GenerationQueue!$AK$5:$AK$550,$C106)+SUMIFS(Grid_GenerationQueue!AD$5:AD$550,Grid_GenerationQueue!$AM$5:$AM$550,$B106,Grid_GenerationQueue!$AN$5:$AN$550,$C106)</f>
        <v>0</v>
      </c>
      <c r="X106">
        <f>SUMIFS(Grid_GenerationQueue!T$5:T$550,Grid_GenerationQueue!$AJ$5:$AJ$550,$B106,Grid_GenerationQueue!$AK$5:$AK$550,$C106,Grid_GenerationQueue!$AW$5:$AW$550,$Y$3)+SUMIFS(Grid_GenerationQueue!T$5:T$550,Grid_GenerationQueue!$AM$5:$AM$550,$B106,Grid_GenerationQueue!$AN$5:$AN$550,$C106,Grid_GenerationQueue!$AW$5:$AW$550,$Y$3)</f>
        <v>0</v>
      </c>
      <c r="Y106">
        <f>SUMIFS(Grid_GenerationQueue!U$5:U$550,Grid_GenerationQueue!$AJ$5:$AJ$550,$B106,Grid_GenerationQueue!$AK$5:$AK$550,$C106,Grid_GenerationQueue!$AW$5:$AW$550,$Y$3)+SUMIFS(Grid_GenerationQueue!U$5:U$550,Grid_GenerationQueue!$AM$5:$AM$550,$B106,Grid_GenerationQueue!$AN$5:$AN$550,$C106,Grid_GenerationQueue!$AW$5:$AW$550,$Y$3)</f>
        <v>0</v>
      </c>
      <c r="Z106">
        <f>SUMIFS(Grid_GenerationQueue!V$5:V$550,Grid_GenerationQueue!$AJ$5:$AJ$550,$B106,Grid_GenerationQueue!$AK$5:$AK$550,$C106,Grid_GenerationQueue!$AW$5:$AW$550,$Y$3)+SUMIFS(Grid_GenerationQueue!V$5:V$550,Grid_GenerationQueue!$AM$5:$AM$550,$B106,Grid_GenerationQueue!$AN$5:$AN$550,$C106,Grid_GenerationQueue!$AW$5:$AW$550,$Y$3)</f>
        <v>0</v>
      </c>
      <c r="AA106">
        <f>SUMIFS(Grid_GenerationQueue!W$5:W$550,Grid_GenerationQueue!$AJ$5:$AJ$550,$B106,Grid_GenerationQueue!$AK$5:$AK$550,$C106,Grid_GenerationQueue!$AW$5:$AW$550,$Y$3)+SUMIFS(Grid_GenerationQueue!W$5:W$550,Grid_GenerationQueue!$AM$5:$AM$550,$B106,Grid_GenerationQueue!$AN$5:$AN$550,$C106,Grid_GenerationQueue!$AW$5:$AW$550,$Y$3)</f>
        <v>0</v>
      </c>
      <c r="AB106">
        <f>SUMIFS(Grid_GenerationQueue!X$5:X$550,Grid_GenerationQueue!$AJ$5:$AJ$550,$B106,Grid_GenerationQueue!$AK$5:$AK$550,$C106,Grid_GenerationQueue!$AW$5:$AW$550,$Y$3)+SUMIFS(Grid_GenerationQueue!X$5:X$550,Grid_GenerationQueue!$AM$5:$AM$550,$B106,Grid_GenerationQueue!$AN$5:$AN$550,$C106,Grid_GenerationQueue!$AW$5:$AW$550,$Y$3)</f>
        <v>0</v>
      </c>
      <c r="AC106">
        <f>SUMIFS(Grid_GenerationQueue!Y$5:Y$550,Grid_GenerationQueue!$AJ$5:$AJ$550,$B106,Grid_GenerationQueue!$AK$5:$AK$550,$C106,Grid_GenerationQueue!$AW$5:$AW$550,$Y$3)+SUMIFS(Grid_GenerationQueue!Y$5:Y$550,Grid_GenerationQueue!$AM$5:$AM$550,$B106,Grid_GenerationQueue!$AN$5:$AN$550,$C106,Grid_GenerationQueue!$AW$5:$AW$550,$Y$3)</f>
        <v>0</v>
      </c>
      <c r="AD106">
        <f>SUMIFS(Grid_GenerationQueue!Z$5:Z$550,Grid_GenerationQueue!$AJ$5:$AJ$550,$B106,Grid_GenerationQueue!$AK$5:$AK$550,$C106,Grid_GenerationQueue!$AW$5:$AW$550,$Y$3)+SUMIFS(Grid_GenerationQueue!Z$5:Z$550,Grid_GenerationQueue!$AM$5:$AM$550,$B106,Grid_GenerationQueue!$AN$5:$AN$550,$C106,Grid_GenerationQueue!$AW$5:$AW$550,$Y$3)</f>
        <v>19.88</v>
      </c>
      <c r="AE106">
        <f>SUMIFS(Grid_GenerationQueue!AA$5:AA$550,Grid_GenerationQueue!$AJ$5:$AJ$550,$B106,Grid_GenerationQueue!$AK$5:$AK$550,$C106,Grid_GenerationQueue!$AW$5:$AW$550,$Y$3)+SUMIFS(Grid_GenerationQueue!AA$5:AA$550,Grid_GenerationQueue!$AM$5:$AM$550,$B106,Grid_GenerationQueue!$AN$5:$AN$550,$C106,Grid_GenerationQueue!$AW$5:$AW$550,$Y$3)</f>
        <v>0</v>
      </c>
      <c r="AF106">
        <f>SUMIFS(Grid_GenerationQueue!AB$5:AB$550,Grid_GenerationQueue!$AJ$5:$AJ$550,$B106,Grid_GenerationQueue!$AK$5:$AK$550,$C106,Grid_GenerationQueue!$AW$5:$AW$550,$Y$3)+SUMIFS(Grid_GenerationQueue!AB$5:AB$550,Grid_GenerationQueue!$AM$5:$AM$550,$B106,Grid_GenerationQueue!$AN$5:$AN$550,$C106,Grid_GenerationQueue!$AW$5:$AW$550,$Y$3)</f>
        <v>19.88</v>
      </c>
      <c r="AG106">
        <f>SUMIFS(Grid_GenerationQueue!AC$5:AC$550,Grid_GenerationQueue!$AJ$5:$AJ$550,$B106,Grid_GenerationQueue!$AK$5:$AK$550,$C106,Grid_GenerationQueue!$AW$5:$AW$550,$Y$3)+SUMIFS(Grid_GenerationQueue!AC$5:AC$550,Grid_GenerationQueue!$AM$5:$AM$550,$B106,Grid_GenerationQueue!$AN$5:$AN$550,$C106,Grid_GenerationQueue!$AW$5:$AW$550,$Y$3)</f>
        <v>0</v>
      </c>
      <c r="AH106">
        <f>SUMIFS(Grid_GenerationQueue!AD$5:AD$550,Grid_GenerationQueue!$AJ$5:$AJ$550,$B106,Grid_GenerationQueue!$AK$5:$AK$550,$C106,Grid_GenerationQueue!$AW$5:$AW$550,$Y$3)+SUMIFS(Grid_GenerationQueue!AD$5:AD$550,Grid_GenerationQueue!$AM$5:$AM$550,$B106,Grid_GenerationQueue!$AN$5:$AN$550,$C106,Grid_GenerationQueue!$AW$5:$AW$550,$Y$3)</f>
        <v>0</v>
      </c>
      <c r="AJ106">
        <f>X106+SUMIFS(Grid_GenerationQueue!T$5:T$550,Grid_GenerationQueue!$AJ$5:$AJ$550,$B106,Grid_GenerationQueue!$AK$5:$AK$550,$C106,Grid_GenerationQueue!$AW$5:$AW$550,"&lt;&gt;"&amp;$Y$3,Grid_GenerationQueue!$AU$5:$AU$550,$AK$3)+SUMIFS(Grid_GenerationQueue!T$5:T$550,Grid_GenerationQueue!$AM$5:$AM$550,$B106,Grid_GenerationQueue!$AN$5:$AN$550,$C106,Grid_GenerationQueue!$AW$5:$AW$550,"&lt;&gt;"&amp;$Y$3,Grid_GenerationQueue!$AU$5:$AU$550,$AK$3)</f>
        <v>21.05</v>
      </c>
      <c r="AK106">
        <f>Y106+SUMIFS(Grid_GenerationQueue!U$5:U$550,Grid_GenerationQueue!$AJ$5:$AJ$550,$B106,Grid_GenerationQueue!$AK$5:$AK$550,$C106,Grid_GenerationQueue!$AW$5:$AW$550,"&lt;&gt;"&amp;$Y$3,Grid_GenerationQueue!$AU$5:$AU$550,$AK$3)+SUMIFS(Grid_GenerationQueue!U$5:U$550,Grid_GenerationQueue!$AM$5:$AM$550,$B106,Grid_GenerationQueue!$AN$5:$AN$550,$C106,Grid_GenerationQueue!$AW$5:$AW$550,"&lt;&gt;"&amp;$Y$3,Grid_GenerationQueue!$AU$5:$AU$550,$AK$3)</f>
        <v>0</v>
      </c>
      <c r="AL106">
        <f>Z106+SUMIFS(Grid_GenerationQueue!V$5:V$550,Grid_GenerationQueue!$AJ$5:$AJ$550,$B106,Grid_GenerationQueue!$AK$5:$AK$550,$C106,Grid_GenerationQueue!$AW$5:$AW$550,"&lt;&gt;"&amp;$Y$3,Grid_GenerationQueue!$AU$5:$AU$550,$AK$3)+SUMIFS(Grid_GenerationQueue!V$5:V$550,Grid_GenerationQueue!$AM$5:$AM$550,$B106,Grid_GenerationQueue!$AN$5:$AN$550,$C106,Grid_GenerationQueue!$AW$5:$AW$550,"&lt;&gt;"&amp;$Y$3,Grid_GenerationQueue!$AU$5:$AU$550,$AK$3)</f>
        <v>0</v>
      </c>
      <c r="AM106">
        <f>AA106+SUMIFS(Grid_GenerationQueue!W$5:W$550,Grid_GenerationQueue!$AJ$5:$AJ$550,$B106,Grid_GenerationQueue!$AK$5:$AK$550,$C106,Grid_GenerationQueue!$AW$5:$AW$550,"&lt;&gt;"&amp;$Y$3,Grid_GenerationQueue!$AU$5:$AU$550,$AK$3)+SUMIFS(Grid_GenerationQueue!W$5:W$550,Grid_GenerationQueue!$AM$5:$AM$550,$B106,Grid_GenerationQueue!$AN$5:$AN$550,$C106,Grid_GenerationQueue!$AW$5:$AW$550,"&lt;&gt;"&amp;$Y$3,Grid_GenerationQueue!$AU$5:$AU$550,$AK$3)</f>
        <v>0</v>
      </c>
      <c r="AN106">
        <f>AB106+SUMIFS(Grid_GenerationQueue!X$5:X$550,Grid_GenerationQueue!$AJ$5:$AJ$550,$B106,Grid_GenerationQueue!$AK$5:$AK$550,$C106,Grid_GenerationQueue!$AW$5:$AW$550,"&lt;&gt;"&amp;$Y$3,Grid_GenerationQueue!$AU$5:$AU$550,$AK$3)+SUMIFS(Grid_GenerationQueue!X$5:X$550,Grid_GenerationQueue!$AM$5:$AM$550,$B106,Grid_GenerationQueue!$AN$5:$AN$550,$C106,Grid_GenerationQueue!$AW$5:$AW$550,"&lt;&gt;"&amp;$Y$3,Grid_GenerationQueue!$AU$5:$AU$550,$AK$3)</f>
        <v>0</v>
      </c>
      <c r="AO106">
        <f>AC106+SUMIFS(Grid_GenerationQueue!Y$5:Y$550,Grid_GenerationQueue!$AJ$5:$AJ$550,$B106,Grid_GenerationQueue!$AK$5:$AK$550,$C106,Grid_GenerationQueue!$AW$5:$AW$550,"&lt;&gt;"&amp;$Y$3,Grid_GenerationQueue!$AU$5:$AU$550,$AK$3)+SUMIFS(Grid_GenerationQueue!Y$5:Y$550,Grid_GenerationQueue!$AM$5:$AM$550,$B106,Grid_GenerationQueue!$AN$5:$AN$550,$C106,Grid_GenerationQueue!$AW$5:$AW$550,"&lt;&gt;"&amp;$Y$3,Grid_GenerationQueue!$AU$5:$AU$550,$AK$3)</f>
        <v>0</v>
      </c>
      <c r="AP106">
        <f>AD106+SUMIFS(Grid_GenerationQueue!Z$5:Z$550,Grid_GenerationQueue!$AJ$5:$AJ$550,$B106,Grid_GenerationQueue!$AK$5:$AK$550,$C106,Grid_GenerationQueue!$AW$5:$AW$550,"&lt;&gt;"&amp;$Y$3,Grid_GenerationQueue!$AU$5:$AU$550,$AK$3)+SUMIFS(Grid_GenerationQueue!Z$5:Z$550,Grid_GenerationQueue!$AM$5:$AM$550,$B106,Grid_GenerationQueue!$AN$5:$AN$550,$C106,Grid_GenerationQueue!$AW$5:$AW$550,"&lt;&gt;"&amp;$Y$3,Grid_GenerationQueue!$AU$5:$AU$550,$AK$3)</f>
        <v>40.93</v>
      </c>
      <c r="AQ106">
        <f>AE106+SUMIFS(Grid_GenerationQueue!AA$5:AA$550,Grid_GenerationQueue!$AJ$5:$AJ$550,$B106,Grid_GenerationQueue!$AK$5:$AK$550,$C106,Grid_GenerationQueue!$AW$5:$AW$550,"&lt;&gt;"&amp;$Y$3,Grid_GenerationQueue!$AU$5:$AU$550,$AK$3)+SUMIFS(Grid_GenerationQueue!AA$5:AA$550,Grid_GenerationQueue!$AM$5:$AM$550,$B106,Grid_GenerationQueue!$AN$5:$AN$550,$C106,Grid_GenerationQueue!$AW$5:$AW$550,"&lt;&gt;"&amp;$Y$3,Grid_GenerationQueue!$AU$5:$AU$550,$AK$3)</f>
        <v>0</v>
      </c>
      <c r="AR106">
        <f>AF106+SUMIFS(Grid_GenerationQueue!AB$5:AB$550,Grid_GenerationQueue!$AJ$5:$AJ$550,$B106,Grid_GenerationQueue!$AK$5:$AK$550,$C106,Grid_GenerationQueue!$AW$5:$AW$550,"&lt;&gt;"&amp;$Y$3,Grid_GenerationQueue!$AU$5:$AU$550,$AK$3)+SUMIFS(Grid_GenerationQueue!AB$5:AB$550,Grid_GenerationQueue!$AM$5:$AM$550,$B106,Grid_GenerationQueue!$AN$5:$AN$550,$C106,Grid_GenerationQueue!$AW$5:$AW$550,"&lt;&gt;"&amp;$Y$3,Grid_GenerationQueue!$AU$5:$AU$550,$AK$3)</f>
        <v>40.93</v>
      </c>
      <c r="AS106">
        <f>AG106+SUMIFS(Grid_GenerationQueue!AC$5:AC$550,Grid_GenerationQueue!$AJ$5:$AJ$550,$B106,Grid_GenerationQueue!$AK$5:$AK$550,$C106,Grid_GenerationQueue!$AW$5:$AW$550,"&lt;&gt;"&amp;$Y$3,Grid_GenerationQueue!$AU$5:$AU$550,$AK$3)+SUMIFS(Grid_GenerationQueue!AC$5:AC$550,Grid_GenerationQueue!$AM$5:$AM$550,$B106,Grid_GenerationQueue!$AN$5:$AN$550,$C106,Grid_GenerationQueue!$AW$5:$AW$550,"&lt;&gt;"&amp;$Y$3,Grid_GenerationQueue!$AU$5:$AU$550,$AK$3)</f>
        <v>0</v>
      </c>
      <c r="AT106">
        <f>AH106+SUMIFS(Grid_GenerationQueue!AD$5:AD$550,Grid_GenerationQueue!$AJ$5:$AJ$550,$B106,Grid_GenerationQueue!$AK$5:$AK$550,$C106,Grid_GenerationQueue!$AW$5:$AW$550,"&lt;&gt;"&amp;$Y$3,Grid_GenerationQueue!$AU$5:$AU$550,$AK$3)+SUMIFS(Grid_GenerationQueue!AD$5:AD$550,Grid_GenerationQueue!$AM$5:$AM$550,$B106,Grid_GenerationQueue!$AN$5:$AN$550,$C106,Grid_GenerationQueue!$AW$5:$AW$550,"&lt;&gt;"&amp;$Y$3,Grid_GenerationQueue!$AU$5:$AU$550,$AK$3)</f>
        <v>0</v>
      </c>
      <c r="AV106">
        <v>0</v>
      </c>
      <c r="AW106">
        <v>0</v>
      </c>
      <c r="AX106">
        <v>0</v>
      </c>
      <c r="AY106">
        <v>0</v>
      </c>
      <c r="AZ106">
        <v>0</v>
      </c>
      <c r="BB106">
        <f t="shared" si="66"/>
        <v>81.05</v>
      </c>
      <c r="BC106">
        <f t="shared" si="67"/>
        <v>0</v>
      </c>
      <c r="BD106">
        <f t="shared" si="68"/>
        <v>0</v>
      </c>
      <c r="BE106">
        <f t="shared" si="69"/>
        <v>0</v>
      </c>
      <c r="BF106">
        <f t="shared" si="70"/>
        <v>0</v>
      </c>
      <c r="BG106">
        <f t="shared" si="71"/>
        <v>0</v>
      </c>
      <c r="BH106">
        <f t="shared" si="72"/>
        <v>100.92999999999999</v>
      </c>
      <c r="BI106">
        <f t="shared" si="73"/>
        <v>0</v>
      </c>
      <c r="BJ106">
        <f t="shared" si="74"/>
        <v>100.92999999999999</v>
      </c>
      <c r="BK106">
        <f t="shared" si="75"/>
        <v>0</v>
      </c>
      <c r="BL106">
        <f t="shared" si="76"/>
        <v>0</v>
      </c>
      <c r="BN106">
        <f t="shared" si="77"/>
        <v>0</v>
      </c>
      <c r="BO106">
        <f t="shared" si="78"/>
        <v>0</v>
      </c>
      <c r="BP106">
        <f t="shared" si="79"/>
        <v>0</v>
      </c>
      <c r="BQ106">
        <f t="shared" si="80"/>
        <v>0</v>
      </c>
      <c r="BR106">
        <f t="shared" si="81"/>
        <v>0</v>
      </c>
      <c r="BS106">
        <f t="shared" si="82"/>
        <v>0</v>
      </c>
      <c r="BT106">
        <f t="shared" si="83"/>
        <v>19.88</v>
      </c>
      <c r="BU106">
        <f t="shared" si="84"/>
        <v>0</v>
      </c>
      <c r="BV106">
        <f t="shared" si="85"/>
        <v>19.88</v>
      </c>
      <c r="BW106">
        <f t="shared" si="86"/>
        <v>0</v>
      </c>
      <c r="BX106">
        <f t="shared" si="87"/>
        <v>0</v>
      </c>
      <c r="BZ106">
        <f t="shared" si="88"/>
        <v>21.05</v>
      </c>
      <c r="CA106">
        <f t="shared" si="89"/>
        <v>0</v>
      </c>
      <c r="CB106">
        <f t="shared" si="90"/>
        <v>0</v>
      </c>
      <c r="CC106">
        <f t="shared" si="91"/>
        <v>0</v>
      </c>
      <c r="CD106">
        <f t="shared" si="92"/>
        <v>0</v>
      </c>
      <c r="CE106">
        <f t="shared" si="93"/>
        <v>0</v>
      </c>
      <c r="CF106">
        <f t="shared" si="94"/>
        <v>40.93</v>
      </c>
      <c r="CG106">
        <f t="shared" si="95"/>
        <v>0</v>
      </c>
      <c r="CH106">
        <f t="shared" si="96"/>
        <v>40.93</v>
      </c>
      <c r="CI106">
        <f t="shared" si="97"/>
        <v>0</v>
      </c>
      <c r="CJ106">
        <f t="shared" si="98"/>
        <v>0</v>
      </c>
    </row>
    <row r="107" spans="1:88" x14ac:dyDescent="0.35">
      <c r="A107" t="str">
        <f>Substation_Info!A107</f>
        <v xml:space="preserve">PG&amp;E North of Greater Bay Study Area </v>
      </c>
      <c r="B107" t="str">
        <f>Substation_Info!B107</f>
        <v>Higgins</v>
      </c>
      <c r="C107">
        <f>Substation_Info!C107</f>
        <v>115</v>
      </c>
      <c r="D107" t="str" cm="1">
        <f t="array" ref="D107">INDEX(Substation_Info!$AT$5:$BB$322,MATCH(1,($B107=Substation_Info!$B$5:$B$322)*($C107=Substation_Info!$C$5:$C$322),0),MATCH(D$4,Substation_Info!$AT$4:$BB$4,0))</f>
        <v>Northern_California_Li_Battery</v>
      </c>
      <c r="E107" t="str" cm="1">
        <f t="array" ref="E107">INDEX(Substation_Info!$AT$5:$BB$322,MATCH(1,($B107=Substation_Info!$B$5:$B$322)*($C107=Substation_Info!$C$5:$C$322),0),MATCH(E$4,Substation_Info!$AT$4:$BB$4,0))</f>
        <v>Northern_California_Solar</v>
      </c>
      <c r="F107" cm="1">
        <f t="array" ref="F107">INDEX(Substation_Info!$AT$5:$BB$322,MATCH(1,($B107=Substation_Info!$B$5:$B$322)*($C107=Substation_Info!$C$5:$C$322),0),MATCH(F$4,Substation_Info!$AT$4:$BB$4,0))</f>
        <v>0</v>
      </c>
      <c r="G107" cm="1">
        <f t="array" ref="G107">INDEX(Substation_Info!$AT$5:$BB$322,MATCH(1,($B107=Substation_Info!$B$5:$B$322)*($C107=Substation_Info!$C$5:$C$322),0),MATCH(G$4,Substation_Info!$AT$4:$BB$4,0))</f>
        <v>0</v>
      </c>
      <c r="H107" cm="1">
        <f t="array" ref="H107">INDEX(Substation_Info!$AT$5:$BB$322,MATCH(1,($B107=Substation_Info!$B$5:$B$322)*($C107=Substation_Info!$C$5:$C$322),0),MATCH(H$4,Substation_Info!$AT$4:$BB$4,0))</f>
        <v>0</v>
      </c>
      <c r="I107" cm="1">
        <f t="array" ref="I107">INDEX(Substation_Info!$AT$5:$BB$322,MATCH(1,($B107=Substation_Info!$B$5:$B$322)*($C107=Substation_Info!$C$5:$C$322),0),MATCH(I$4,Substation_Info!$AT$4:$BB$4,0))</f>
        <v>0</v>
      </c>
      <c r="J107" cm="1">
        <f t="array" ref="J107">INDEX(Substation_Info!$AT$5:$BB$322,MATCH(1,($B107=Substation_Info!$B$5:$B$322)*($C107=Substation_Info!$C$5:$C$322),0),MATCH(J$4,Substation_Info!$AT$4:$BB$4,0))</f>
        <v>0</v>
      </c>
      <c r="L107">
        <f>SUMIFS(Grid_GenerationQueue!T$5:T$550,Grid_GenerationQueue!$AJ$5:$AJ$550,$B107,Grid_GenerationQueue!$AK$5:$AK$550,$C107)+SUMIFS(Grid_GenerationQueue!T$5:T$550,Grid_GenerationQueue!$AM$5:$AM$550,$B107,Grid_GenerationQueue!$AN$5:$AN$550,$C107)</f>
        <v>0</v>
      </c>
      <c r="M107">
        <f>SUMIFS(Grid_GenerationQueue!U$5:U$550,Grid_GenerationQueue!$AJ$5:$AJ$550,$B107,Grid_GenerationQueue!$AK$5:$AK$550,$C107)+SUMIFS(Grid_GenerationQueue!U$5:U$550,Grid_GenerationQueue!$AM$5:$AM$550,$B107,Grid_GenerationQueue!$AN$5:$AN$550,$C107)</f>
        <v>0</v>
      </c>
      <c r="N107">
        <f>SUMIFS(Grid_GenerationQueue!V$5:V$550,Grid_GenerationQueue!$AJ$5:$AJ$550,$B107,Grid_GenerationQueue!$AK$5:$AK$550,$C107)+SUMIFS(Grid_GenerationQueue!V$5:V$550,Grid_GenerationQueue!$AM$5:$AM$550,$B107,Grid_GenerationQueue!$AN$5:$AN$550,$C107)</f>
        <v>0</v>
      </c>
      <c r="O107">
        <f>SUMIFS(Grid_GenerationQueue!W$5:W$550,Grid_GenerationQueue!$AJ$5:$AJ$550,$B107,Grid_GenerationQueue!$AK$5:$AK$550,$C107)+SUMIFS(Grid_GenerationQueue!W$5:W$550,Grid_GenerationQueue!$AM$5:$AM$550,$B107,Grid_GenerationQueue!$AN$5:$AN$550,$C107)</f>
        <v>0</v>
      </c>
      <c r="P107">
        <f>SUMIFS(Grid_GenerationQueue!X$5:X$550,Grid_GenerationQueue!$AJ$5:$AJ$550,$B107,Grid_GenerationQueue!$AK$5:$AK$550,$C107)+SUMIFS(Grid_GenerationQueue!X$5:X$550,Grid_GenerationQueue!$AM$5:$AM$550,$B107,Grid_GenerationQueue!$AN$5:$AN$550,$C107)</f>
        <v>0</v>
      </c>
      <c r="Q107">
        <f>SUMIFS(Grid_GenerationQueue!Y$5:Y$550,Grid_GenerationQueue!$AJ$5:$AJ$550,$B107,Grid_GenerationQueue!$AK$5:$AK$550,$C107)+SUMIFS(Grid_GenerationQueue!Y$5:Y$550,Grid_GenerationQueue!$AM$5:$AM$550,$B107,Grid_GenerationQueue!$AN$5:$AN$550,$C107)</f>
        <v>0</v>
      </c>
      <c r="R107">
        <f>SUMIFS(Grid_GenerationQueue!Z$5:Z$550,Grid_GenerationQueue!$AJ$5:$AJ$550,$B107,Grid_GenerationQueue!$AK$5:$AK$550,$C107)+SUMIFS(Grid_GenerationQueue!Z$5:Z$550,Grid_GenerationQueue!$AM$5:$AM$550,$B107,Grid_GenerationQueue!$AN$5:$AN$550,$C107)</f>
        <v>0</v>
      </c>
      <c r="S107">
        <f>SUMIFS(Grid_GenerationQueue!AA$5:AA$550,Grid_GenerationQueue!$AJ$5:$AJ$550,$B107,Grid_GenerationQueue!$AK$5:$AK$550,$C107)+SUMIFS(Grid_GenerationQueue!AA$5:AA$550,Grid_GenerationQueue!$AM$5:$AM$550,$B107,Grid_GenerationQueue!$AN$5:$AN$550,$C107)</f>
        <v>0</v>
      </c>
      <c r="T107">
        <f>SUMIFS(Grid_GenerationQueue!AB$5:AB$550,Grid_GenerationQueue!$AJ$5:$AJ$550,$B107,Grid_GenerationQueue!$AK$5:$AK$550,$C107)+SUMIFS(Grid_GenerationQueue!AB$5:AB$550,Grid_GenerationQueue!$AM$5:$AM$550,$B107,Grid_GenerationQueue!$AN$5:$AN$550,$C107)</f>
        <v>0</v>
      </c>
      <c r="U107">
        <f>SUMIFS(Grid_GenerationQueue!AC$5:AC$550,Grid_GenerationQueue!$AJ$5:$AJ$550,$B107,Grid_GenerationQueue!$AK$5:$AK$550,$C107)+SUMIFS(Grid_GenerationQueue!AC$5:AC$550,Grid_GenerationQueue!$AM$5:$AM$550,$B107,Grid_GenerationQueue!$AN$5:$AN$550,$C107)</f>
        <v>0</v>
      </c>
      <c r="V107">
        <f>SUMIFS(Grid_GenerationQueue!AD$5:AD$550,Grid_GenerationQueue!$AJ$5:$AJ$550,$B107,Grid_GenerationQueue!$AK$5:$AK$550,$C107)+SUMIFS(Grid_GenerationQueue!AD$5:AD$550,Grid_GenerationQueue!$AM$5:$AM$550,$B107,Grid_GenerationQueue!$AN$5:$AN$550,$C107)</f>
        <v>0</v>
      </c>
      <c r="X107">
        <f>SUMIFS(Grid_GenerationQueue!T$5:T$550,Grid_GenerationQueue!$AJ$5:$AJ$550,$B107,Grid_GenerationQueue!$AK$5:$AK$550,$C107,Grid_GenerationQueue!$AW$5:$AW$550,$Y$3)+SUMIFS(Grid_GenerationQueue!T$5:T$550,Grid_GenerationQueue!$AM$5:$AM$550,$B107,Grid_GenerationQueue!$AN$5:$AN$550,$C107,Grid_GenerationQueue!$AW$5:$AW$550,$Y$3)</f>
        <v>0</v>
      </c>
      <c r="Y107">
        <f>SUMIFS(Grid_GenerationQueue!U$5:U$550,Grid_GenerationQueue!$AJ$5:$AJ$550,$B107,Grid_GenerationQueue!$AK$5:$AK$550,$C107,Grid_GenerationQueue!$AW$5:$AW$550,$Y$3)+SUMIFS(Grid_GenerationQueue!U$5:U$550,Grid_GenerationQueue!$AM$5:$AM$550,$B107,Grid_GenerationQueue!$AN$5:$AN$550,$C107,Grid_GenerationQueue!$AW$5:$AW$550,$Y$3)</f>
        <v>0</v>
      </c>
      <c r="Z107">
        <f>SUMIFS(Grid_GenerationQueue!V$5:V$550,Grid_GenerationQueue!$AJ$5:$AJ$550,$B107,Grid_GenerationQueue!$AK$5:$AK$550,$C107,Grid_GenerationQueue!$AW$5:$AW$550,$Y$3)+SUMIFS(Grid_GenerationQueue!V$5:V$550,Grid_GenerationQueue!$AM$5:$AM$550,$B107,Grid_GenerationQueue!$AN$5:$AN$550,$C107,Grid_GenerationQueue!$AW$5:$AW$550,$Y$3)</f>
        <v>0</v>
      </c>
      <c r="AA107">
        <f>SUMIFS(Grid_GenerationQueue!W$5:W$550,Grid_GenerationQueue!$AJ$5:$AJ$550,$B107,Grid_GenerationQueue!$AK$5:$AK$550,$C107,Grid_GenerationQueue!$AW$5:$AW$550,$Y$3)+SUMIFS(Grid_GenerationQueue!W$5:W$550,Grid_GenerationQueue!$AM$5:$AM$550,$B107,Grid_GenerationQueue!$AN$5:$AN$550,$C107,Grid_GenerationQueue!$AW$5:$AW$550,$Y$3)</f>
        <v>0</v>
      </c>
      <c r="AB107">
        <f>SUMIFS(Grid_GenerationQueue!X$5:X$550,Grid_GenerationQueue!$AJ$5:$AJ$550,$B107,Grid_GenerationQueue!$AK$5:$AK$550,$C107,Grid_GenerationQueue!$AW$5:$AW$550,$Y$3)+SUMIFS(Grid_GenerationQueue!X$5:X$550,Grid_GenerationQueue!$AM$5:$AM$550,$B107,Grid_GenerationQueue!$AN$5:$AN$550,$C107,Grid_GenerationQueue!$AW$5:$AW$550,$Y$3)</f>
        <v>0</v>
      </c>
      <c r="AC107">
        <f>SUMIFS(Grid_GenerationQueue!Y$5:Y$550,Grid_GenerationQueue!$AJ$5:$AJ$550,$B107,Grid_GenerationQueue!$AK$5:$AK$550,$C107,Grid_GenerationQueue!$AW$5:$AW$550,$Y$3)+SUMIFS(Grid_GenerationQueue!Y$5:Y$550,Grid_GenerationQueue!$AM$5:$AM$550,$B107,Grid_GenerationQueue!$AN$5:$AN$550,$C107,Grid_GenerationQueue!$AW$5:$AW$550,$Y$3)</f>
        <v>0</v>
      </c>
      <c r="AD107">
        <f>SUMIFS(Grid_GenerationQueue!Z$5:Z$550,Grid_GenerationQueue!$AJ$5:$AJ$550,$B107,Grid_GenerationQueue!$AK$5:$AK$550,$C107,Grid_GenerationQueue!$AW$5:$AW$550,$Y$3)+SUMIFS(Grid_GenerationQueue!Z$5:Z$550,Grid_GenerationQueue!$AM$5:$AM$550,$B107,Grid_GenerationQueue!$AN$5:$AN$550,$C107,Grid_GenerationQueue!$AW$5:$AW$550,$Y$3)</f>
        <v>0</v>
      </c>
      <c r="AE107">
        <f>SUMIFS(Grid_GenerationQueue!AA$5:AA$550,Grid_GenerationQueue!$AJ$5:$AJ$550,$B107,Grid_GenerationQueue!$AK$5:$AK$550,$C107,Grid_GenerationQueue!$AW$5:$AW$550,$Y$3)+SUMIFS(Grid_GenerationQueue!AA$5:AA$550,Grid_GenerationQueue!$AM$5:$AM$550,$B107,Grid_GenerationQueue!$AN$5:$AN$550,$C107,Grid_GenerationQueue!$AW$5:$AW$550,$Y$3)</f>
        <v>0</v>
      </c>
      <c r="AF107">
        <f>SUMIFS(Grid_GenerationQueue!AB$5:AB$550,Grid_GenerationQueue!$AJ$5:$AJ$550,$B107,Grid_GenerationQueue!$AK$5:$AK$550,$C107,Grid_GenerationQueue!$AW$5:$AW$550,$Y$3)+SUMIFS(Grid_GenerationQueue!AB$5:AB$550,Grid_GenerationQueue!$AM$5:$AM$550,$B107,Grid_GenerationQueue!$AN$5:$AN$550,$C107,Grid_GenerationQueue!$AW$5:$AW$550,$Y$3)</f>
        <v>0</v>
      </c>
      <c r="AG107">
        <f>SUMIFS(Grid_GenerationQueue!AC$5:AC$550,Grid_GenerationQueue!$AJ$5:$AJ$550,$B107,Grid_GenerationQueue!$AK$5:$AK$550,$C107,Grid_GenerationQueue!$AW$5:$AW$550,$Y$3)+SUMIFS(Grid_GenerationQueue!AC$5:AC$550,Grid_GenerationQueue!$AM$5:$AM$550,$B107,Grid_GenerationQueue!$AN$5:$AN$550,$C107,Grid_GenerationQueue!$AW$5:$AW$550,$Y$3)</f>
        <v>0</v>
      </c>
      <c r="AH107">
        <f>SUMIFS(Grid_GenerationQueue!AD$5:AD$550,Grid_GenerationQueue!$AJ$5:$AJ$550,$B107,Grid_GenerationQueue!$AK$5:$AK$550,$C107,Grid_GenerationQueue!$AW$5:$AW$550,$Y$3)+SUMIFS(Grid_GenerationQueue!AD$5:AD$550,Grid_GenerationQueue!$AM$5:$AM$550,$B107,Grid_GenerationQueue!$AN$5:$AN$550,$C107,Grid_GenerationQueue!$AW$5:$AW$550,$Y$3)</f>
        <v>0</v>
      </c>
      <c r="AJ107">
        <f>X107+SUMIFS(Grid_GenerationQueue!T$5:T$550,Grid_GenerationQueue!$AJ$5:$AJ$550,$B107,Grid_GenerationQueue!$AK$5:$AK$550,$C107,Grid_GenerationQueue!$AW$5:$AW$550,"&lt;&gt;"&amp;$Y$3,Grid_GenerationQueue!$AU$5:$AU$550,$AK$3)+SUMIFS(Grid_GenerationQueue!T$5:T$550,Grid_GenerationQueue!$AM$5:$AM$550,$B107,Grid_GenerationQueue!$AN$5:$AN$550,$C107,Grid_GenerationQueue!$AW$5:$AW$550,"&lt;&gt;"&amp;$Y$3,Grid_GenerationQueue!$AU$5:$AU$550,$AK$3)</f>
        <v>0</v>
      </c>
      <c r="AK107">
        <f>Y107+SUMIFS(Grid_GenerationQueue!U$5:U$550,Grid_GenerationQueue!$AJ$5:$AJ$550,$B107,Grid_GenerationQueue!$AK$5:$AK$550,$C107,Grid_GenerationQueue!$AW$5:$AW$550,"&lt;&gt;"&amp;$Y$3,Grid_GenerationQueue!$AU$5:$AU$550,$AK$3)+SUMIFS(Grid_GenerationQueue!U$5:U$550,Grid_GenerationQueue!$AM$5:$AM$550,$B107,Grid_GenerationQueue!$AN$5:$AN$550,$C107,Grid_GenerationQueue!$AW$5:$AW$550,"&lt;&gt;"&amp;$Y$3,Grid_GenerationQueue!$AU$5:$AU$550,$AK$3)</f>
        <v>0</v>
      </c>
      <c r="AL107">
        <f>Z107+SUMIFS(Grid_GenerationQueue!V$5:V$550,Grid_GenerationQueue!$AJ$5:$AJ$550,$B107,Grid_GenerationQueue!$AK$5:$AK$550,$C107,Grid_GenerationQueue!$AW$5:$AW$550,"&lt;&gt;"&amp;$Y$3,Grid_GenerationQueue!$AU$5:$AU$550,$AK$3)+SUMIFS(Grid_GenerationQueue!V$5:V$550,Grid_GenerationQueue!$AM$5:$AM$550,$B107,Grid_GenerationQueue!$AN$5:$AN$550,$C107,Grid_GenerationQueue!$AW$5:$AW$550,"&lt;&gt;"&amp;$Y$3,Grid_GenerationQueue!$AU$5:$AU$550,$AK$3)</f>
        <v>0</v>
      </c>
      <c r="AM107">
        <f>AA107+SUMIFS(Grid_GenerationQueue!W$5:W$550,Grid_GenerationQueue!$AJ$5:$AJ$550,$B107,Grid_GenerationQueue!$AK$5:$AK$550,$C107,Grid_GenerationQueue!$AW$5:$AW$550,"&lt;&gt;"&amp;$Y$3,Grid_GenerationQueue!$AU$5:$AU$550,$AK$3)+SUMIFS(Grid_GenerationQueue!W$5:W$550,Grid_GenerationQueue!$AM$5:$AM$550,$B107,Grid_GenerationQueue!$AN$5:$AN$550,$C107,Grid_GenerationQueue!$AW$5:$AW$550,"&lt;&gt;"&amp;$Y$3,Grid_GenerationQueue!$AU$5:$AU$550,$AK$3)</f>
        <v>0</v>
      </c>
      <c r="AN107">
        <f>AB107+SUMIFS(Grid_GenerationQueue!X$5:X$550,Grid_GenerationQueue!$AJ$5:$AJ$550,$B107,Grid_GenerationQueue!$AK$5:$AK$550,$C107,Grid_GenerationQueue!$AW$5:$AW$550,"&lt;&gt;"&amp;$Y$3,Grid_GenerationQueue!$AU$5:$AU$550,$AK$3)+SUMIFS(Grid_GenerationQueue!X$5:X$550,Grid_GenerationQueue!$AM$5:$AM$550,$B107,Grid_GenerationQueue!$AN$5:$AN$550,$C107,Grid_GenerationQueue!$AW$5:$AW$550,"&lt;&gt;"&amp;$Y$3,Grid_GenerationQueue!$AU$5:$AU$550,$AK$3)</f>
        <v>0</v>
      </c>
      <c r="AO107">
        <f>AC107+SUMIFS(Grid_GenerationQueue!Y$5:Y$550,Grid_GenerationQueue!$AJ$5:$AJ$550,$B107,Grid_GenerationQueue!$AK$5:$AK$550,$C107,Grid_GenerationQueue!$AW$5:$AW$550,"&lt;&gt;"&amp;$Y$3,Grid_GenerationQueue!$AU$5:$AU$550,$AK$3)+SUMIFS(Grid_GenerationQueue!Y$5:Y$550,Grid_GenerationQueue!$AM$5:$AM$550,$B107,Grid_GenerationQueue!$AN$5:$AN$550,$C107,Grid_GenerationQueue!$AW$5:$AW$550,"&lt;&gt;"&amp;$Y$3,Grid_GenerationQueue!$AU$5:$AU$550,$AK$3)</f>
        <v>0</v>
      </c>
      <c r="AP107">
        <f>AD107+SUMIFS(Grid_GenerationQueue!Z$5:Z$550,Grid_GenerationQueue!$AJ$5:$AJ$550,$B107,Grid_GenerationQueue!$AK$5:$AK$550,$C107,Grid_GenerationQueue!$AW$5:$AW$550,"&lt;&gt;"&amp;$Y$3,Grid_GenerationQueue!$AU$5:$AU$550,$AK$3)+SUMIFS(Grid_GenerationQueue!Z$5:Z$550,Grid_GenerationQueue!$AM$5:$AM$550,$B107,Grid_GenerationQueue!$AN$5:$AN$550,$C107,Grid_GenerationQueue!$AW$5:$AW$550,"&lt;&gt;"&amp;$Y$3,Grid_GenerationQueue!$AU$5:$AU$550,$AK$3)</f>
        <v>0</v>
      </c>
      <c r="AQ107">
        <f>AE107+SUMIFS(Grid_GenerationQueue!AA$5:AA$550,Grid_GenerationQueue!$AJ$5:$AJ$550,$B107,Grid_GenerationQueue!$AK$5:$AK$550,$C107,Grid_GenerationQueue!$AW$5:$AW$550,"&lt;&gt;"&amp;$Y$3,Grid_GenerationQueue!$AU$5:$AU$550,$AK$3)+SUMIFS(Grid_GenerationQueue!AA$5:AA$550,Grid_GenerationQueue!$AM$5:$AM$550,$B107,Grid_GenerationQueue!$AN$5:$AN$550,$C107,Grid_GenerationQueue!$AW$5:$AW$550,"&lt;&gt;"&amp;$Y$3,Grid_GenerationQueue!$AU$5:$AU$550,$AK$3)</f>
        <v>0</v>
      </c>
      <c r="AR107">
        <f>AF107+SUMIFS(Grid_GenerationQueue!AB$5:AB$550,Grid_GenerationQueue!$AJ$5:$AJ$550,$B107,Grid_GenerationQueue!$AK$5:$AK$550,$C107,Grid_GenerationQueue!$AW$5:$AW$550,"&lt;&gt;"&amp;$Y$3,Grid_GenerationQueue!$AU$5:$AU$550,$AK$3)+SUMIFS(Grid_GenerationQueue!AB$5:AB$550,Grid_GenerationQueue!$AM$5:$AM$550,$B107,Grid_GenerationQueue!$AN$5:$AN$550,$C107,Grid_GenerationQueue!$AW$5:$AW$550,"&lt;&gt;"&amp;$Y$3,Grid_GenerationQueue!$AU$5:$AU$550,$AK$3)</f>
        <v>0</v>
      </c>
      <c r="AS107">
        <f>AG107+SUMIFS(Grid_GenerationQueue!AC$5:AC$550,Grid_GenerationQueue!$AJ$5:$AJ$550,$B107,Grid_GenerationQueue!$AK$5:$AK$550,$C107,Grid_GenerationQueue!$AW$5:$AW$550,"&lt;&gt;"&amp;$Y$3,Grid_GenerationQueue!$AU$5:$AU$550,$AK$3)+SUMIFS(Grid_GenerationQueue!AC$5:AC$550,Grid_GenerationQueue!$AM$5:$AM$550,$B107,Grid_GenerationQueue!$AN$5:$AN$550,$C107,Grid_GenerationQueue!$AW$5:$AW$550,"&lt;&gt;"&amp;$Y$3,Grid_GenerationQueue!$AU$5:$AU$550,$AK$3)</f>
        <v>0</v>
      </c>
      <c r="AT107">
        <f>AH107+SUMIFS(Grid_GenerationQueue!AD$5:AD$550,Grid_GenerationQueue!$AJ$5:$AJ$550,$B107,Grid_GenerationQueue!$AK$5:$AK$550,$C107,Grid_GenerationQueue!$AW$5:$AW$550,"&lt;&gt;"&amp;$Y$3,Grid_GenerationQueue!$AU$5:$AU$550,$AK$3)+SUMIFS(Grid_GenerationQueue!AD$5:AD$550,Grid_GenerationQueue!$AM$5:$AM$550,$B107,Grid_GenerationQueue!$AN$5:$AN$550,$C107,Grid_GenerationQueue!$AW$5:$AW$550,"&lt;&gt;"&amp;$Y$3,Grid_GenerationQueue!$AU$5:$AU$550,$AK$3)</f>
        <v>0</v>
      </c>
      <c r="AV107">
        <v>0</v>
      </c>
      <c r="AW107">
        <v>0</v>
      </c>
      <c r="AX107">
        <v>0</v>
      </c>
      <c r="AY107">
        <v>0</v>
      </c>
      <c r="AZ107">
        <v>0</v>
      </c>
      <c r="BB107">
        <f t="shared" si="66"/>
        <v>0</v>
      </c>
      <c r="BC107">
        <f t="shared" si="67"/>
        <v>0</v>
      </c>
      <c r="BD107">
        <f t="shared" si="68"/>
        <v>0</v>
      </c>
      <c r="BE107">
        <f t="shared" si="69"/>
        <v>0</v>
      </c>
      <c r="BF107">
        <f t="shared" si="70"/>
        <v>0</v>
      </c>
      <c r="BG107">
        <f t="shared" si="71"/>
        <v>0</v>
      </c>
      <c r="BH107">
        <f t="shared" si="72"/>
        <v>0</v>
      </c>
      <c r="BI107">
        <f t="shared" si="73"/>
        <v>0</v>
      </c>
      <c r="BJ107">
        <f t="shared" si="74"/>
        <v>0</v>
      </c>
      <c r="BK107">
        <f t="shared" si="75"/>
        <v>0</v>
      </c>
      <c r="BL107">
        <f t="shared" si="76"/>
        <v>0</v>
      </c>
      <c r="BN107">
        <f t="shared" si="77"/>
        <v>0</v>
      </c>
      <c r="BO107">
        <f t="shared" si="78"/>
        <v>0</v>
      </c>
      <c r="BP107">
        <f t="shared" si="79"/>
        <v>0</v>
      </c>
      <c r="BQ107">
        <f t="shared" si="80"/>
        <v>0</v>
      </c>
      <c r="BR107">
        <f t="shared" si="81"/>
        <v>0</v>
      </c>
      <c r="BS107">
        <f t="shared" si="82"/>
        <v>0</v>
      </c>
      <c r="BT107">
        <f t="shared" si="83"/>
        <v>0</v>
      </c>
      <c r="BU107">
        <f t="shared" si="84"/>
        <v>0</v>
      </c>
      <c r="BV107">
        <f t="shared" si="85"/>
        <v>0</v>
      </c>
      <c r="BW107">
        <f t="shared" si="86"/>
        <v>0</v>
      </c>
      <c r="BX107">
        <f t="shared" si="87"/>
        <v>0</v>
      </c>
      <c r="BZ107">
        <f t="shared" si="88"/>
        <v>0</v>
      </c>
      <c r="CA107">
        <f t="shared" si="89"/>
        <v>0</v>
      </c>
      <c r="CB107">
        <f t="shared" si="90"/>
        <v>0</v>
      </c>
      <c r="CC107">
        <f t="shared" si="91"/>
        <v>0</v>
      </c>
      <c r="CD107">
        <f t="shared" si="92"/>
        <v>0</v>
      </c>
      <c r="CE107">
        <f t="shared" si="93"/>
        <v>0</v>
      </c>
      <c r="CF107">
        <f t="shared" si="94"/>
        <v>0</v>
      </c>
      <c r="CG107">
        <f t="shared" si="95"/>
        <v>0</v>
      </c>
      <c r="CH107">
        <f t="shared" si="96"/>
        <v>0</v>
      </c>
      <c r="CI107">
        <f t="shared" si="97"/>
        <v>0</v>
      </c>
      <c r="CJ107">
        <f t="shared" si="98"/>
        <v>0</v>
      </c>
    </row>
    <row r="108" spans="1:88" x14ac:dyDescent="0.35">
      <c r="A108" t="str">
        <f>Substation_Info!A108</f>
        <v>SCE Northern Area</v>
      </c>
      <c r="B108" t="str">
        <f>Substation_Info!B108</f>
        <v>Highwind</v>
      </c>
      <c r="C108">
        <f>Substation_Info!C108</f>
        <v>230</v>
      </c>
      <c r="D108" t="str" cm="1">
        <f t="array" ref="D108">INDEX(Substation_Info!$AT$5:$BB$322,MATCH(1,($B108=Substation_Info!$B$5:$B$322)*($C108=Substation_Info!$C$5:$C$322),0),MATCH(D$4,Substation_Info!$AT$4:$BB$4,0))</f>
        <v>Tehachapi_Li_Battery</v>
      </c>
      <c r="E108" t="str" cm="1">
        <f t="array" ref="E108">INDEX(Substation_Info!$AT$5:$BB$322,MATCH(1,($B108=Substation_Info!$B$5:$B$322)*($C108=Substation_Info!$C$5:$C$322),0),MATCH(E$4,Substation_Info!$AT$4:$BB$4,0))</f>
        <v>Tehachapi_Solar</v>
      </c>
      <c r="F108" cm="1">
        <f t="array" ref="F108">INDEX(Substation_Info!$AT$5:$BB$322,MATCH(1,($B108=Substation_Info!$B$5:$B$322)*($C108=Substation_Info!$C$5:$C$322),0),MATCH(F$4,Substation_Info!$AT$4:$BB$4,0))</f>
        <v>0</v>
      </c>
      <c r="G108" t="str" cm="1">
        <f t="array" ref="G108">INDEX(Substation_Info!$AT$5:$BB$322,MATCH(1,($B108=Substation_Info!$B$5:$B$322)*($C108=Substation_Info!$C$5:$C$322),0),MATCH(G$4,Substation_Info!$AT$4:$BB$4,0))</f>
        <v>Tehachapi_Wind</v>
      </c>
      <c r="H108" cm="1">
        <f t="array" ref="H108">INDEX(Substation_Info!$AT$5:$BB$322,MATCH(1,($B108=Substation_Info!$B$5:$B$322)*($C108=Substation_Info!$C$5:$C$322),0),MATCH(H$4,Substation_Info!$AT$4:$BB$4,0))</f>
        <v>0</v>
      </c>
      <c r="I108" cm="1">
        <f t="array" ref="I108">INDEX(Substation_Info!$AT$5:$BB$322,MATCH(1,($B108=Substation_Info!$B$5:$B$322)*($C108=Substation_Info!$C$5:$C$322),0),MATCH(I$4,Substation_Info!$AT$4:$BB$4,0))</f>
        <v>0</v>
      </c>
      <c r="J108" cm="1">
        <f t="array" ref="J108">INDEX(Substation_Info!$AT$5:$BB$322,MATCH(1,($B108=Substation_Info!$B$5:$B$322)*($C108=Substation_Info!$C$5:$C$322),0),MATCH(J$4,Substation_Info!$AT$4:$BB$4,0))</f>
        <v>0</v>
      </c>
      <c r="L108">
        <f>SUMIFS(Grid_GenerationQueue!T$5:T$550,Grid_GenerationQueue!$AJ$5:$AJ$550,$B108,Grid_GenerationQueue!$AK$5:$AK$550,$C108)+SUMIFS(Grid_GenerationQueue!T$5:T$550,Grid_GenerationQueue!$AM$5:$AM$550,$B108,Grid_GenerationQueue!$AN$5:$AN$550,$C108)</f>
        <v>0</v>
      </c>
      <c r="M108">
        <f>SUMIFS(Grid_GenerationQueue!U$5:U$550,Grid_GenerationQueue!$AJ$5:$AJ$550,$B108,Grid_GenerationQueue!$AK$5:$AK$550,$C108)+SUMIFS(Grid_GenerationQueue!U$5:U$550,Grid_GenerationQueue!$AM$5:$AM$550,$B108,Grid_GenerationQueue!$AN$5:$AN$550,$C108)</f>
        <v>0</v>
      </c>
      <c r="N108">
        <f>SUMIFS(Grid_GenerationQueue!V$5:V$550,Grid_GenerationQueue!$AJ$5:$AJ$550,$B108,Grid_GenerationQueue!$AK$5:$AK$550,$C108)+SUMIFS(Grid_GenerationQueue!V$5:V$550,Grid_GenerationQueue!$AM$5:$AM$550,$B108,Grid_GenerationQueue!$AN$5:$AN$550,$C108)</f>
        <v>0</v>
      </c>
      <c r="O108">
        <f>SUMIFS(Grid_GenerationQueue!W$5:W$550,Grid_GenerationQueue!$AJ$5:$AJ$550,$B108,Grid_GenerationQueue!$AK$5:$AK$550,$C108)+SUMIFS(Grid_GenerationQueue!W$5:W$550,Grid_GenerationQueue!$AM$5:$AM$550,$B108,Grid_GenerationQueue!$AN$5:$AN$550,$C108)</f>
        <v>0</v>
      </c>
      <c r="P108">
        <f>SUMIFS(Grid_GenerationQueue!X$5:X$550,Grid_GenerationQueue!$AJ$5:$AJ$550,$B108,Grid_GenerationQueue!$AK$5:$AK$550,$C108)+SUMIFS(Grid_GenerationQueue!X$5:X$550,Grid_GenerationQueue!$AM$5:$AM$550,$B108,Grid_GenerationQueue!$AN$5:$AN$550,$C108)</f>
        <v>0</v>
      </c>
      <c r="Q108">
        <f>SUMIFS(Grid_GenerationQueue!Y$5:Y$550,Grid_GenerationQueue!$AJ$5:$AJ$550,$B108,Grid_GenerationQueue!$AK$5:$AK$550,$C108)+SUMIFS(Grid_GenerationQueue!Y$5:Y$550,Grid_GenerationQueue!$AM$5:$AM$550,$B108,Grid_GenerationQueue!$AN$5:$AN$550,$C108)</f>
        <v>0</v>
      </c>
      <c r="R108">
        <f>SUMIFS(Grid_GenerationQueue!Z$5:Z$550,Grid_GenerationQueue!$AJ$5:$AJ$550,$B108,Grid_GenerationQueue!$AK$5:$AK$550,$C108)+SUMIFS(Grid_GenerationQueue!Z$5:Z$550,Grid_GenerationQueue!$AM$5:$AM$550,$B108,Grid_GenerationQueue!$AN$5:$AN$550,$C108)</f>
        <v>0</v>
      </c>
      <c r="S108">
        <f>SUMIFS(Grid_GenerationQueue!AA$5:AA$550,Grid_GenerationQueue!$AJ$5:$AJ$550,$B108,Grid_GenerationQueue!$AK$5:$AK$550,$C108)+SUMIFS(Grid_GenerationQueue!AA$5:AA$550,Grid_GenerationQueue!$AM$5:$AM$550,$B108,Grid_GenerationQueue!$AN$5:$AN$550,$C108)</f>
        <v>0</v>
      </c>
      <c r="T108">
        <f>SUMIFS(Grid_GenerationQueue!AB$5:AB$550,Grid_GenerationQueue!$AJ$5:$AJ$550,$B108,Grid_GenerationQueue!$AK$5:$AK$550,$C108)+SUMIFS(Grid_GenerationQueue!AB$5:AB$550,Grid_GenerationQueue!$AM$5:$AM$550,$B108,Grid_GenerationQueue!$AN$5:$AN$550,$C108)</f>
        <v>0</v>
      </c>
      <c r="U108">
        <f>SUMIFS(Grid_GenerationQueue!AC$5:AC$550,Grid_GenerationQueue!$AJ$5:$AJ$550,$B108,Grid_GenerationQueue!$AK$5:$AK$550,$C108)+SUMIFS(Grid_GenerationQueue!AC$5:AC$550,Grid_GenerationQueue!$AM$5:$AM$550,$B108,Grid_GenerationQueue!$AN$5:$AN$550,$C108)</f>
        <v>0</v>
      </c>
      <c r="V108">
        <f>SUMIFS(Grid_GenerationQueue!AD$5:AD$550,Grid_GenerationQueue!$AJ$5:$AJ$550,$B108,Grid_GenerationQueue!$AK$5:$AK$550,$C108)+SUMIFS(Grid_GenerationQueue!AD$5:AD$550,Grid_GenerationQueue!$AM$5:$AM$550,$B108,Grid_GenerationQueue!$AN$5:$AN$550,$C108)</f>
        <v>0</v>
      </c>
      <c r="X108">
        <f>SUMIFS(Grid_GenerationQueue!T$5:T$550,Grid_GenerationQueue!$AJ$5:$AJ$550,$B108,Grid_GenerationQueue!$AK$5:$AK$550,$C108,Grid_GenerationQueue!$AW$5:$AW$550,$Y$3)+SUMIFS(Grid_GenerationQueue!T$5:T$550,Grid_GenerationQueue!$AM$5:$AM$550,$B108,Grid_GenerationQueue!$AN$5:$AN$550,$C108,Grid_GenerationQueue!$AW$5:$AW$550,$Y$3)</f>
        <v>0</v>
      </c>
      <c r="Y108">
        <f>SUMIFS(Grid_GenerationQueue!U$5:U$550,Grid_GenerationQueue!$AJ$5:$AJ$550,$B108,Grid_GenerationQueue!$AK$5:$AK$550,$C108,Grid_GenerationQueue!$AW$5:$AW$550,$Y$3)+SUMIFS(Grid_GenerationQueue!U$5:U$550,Grid_GenerationQueue!$AM$5:$AM$550,$B108,Grid_GenerationQueue!$AN$5:$AN$550,$C108,Grid_GenerationQueue!$AW$5:$AW$550,$Y$3)</f>
        <v>0</v>
      </c>
      <c r="Z108">
        <f>SUMIFS(Grid_GenerationQueue!V$5:V$550,Grid_GenerationQueue!$AJ$5:$AJ$550,$B108,Grid_GenerationQueue!$AK$5:$AK$550,$C108,Grid_GenerationQueue!$AW$5:$AW$550,$Y$3)+SUMIFS(Grid_GenerationQueue!V$5:V$550,Grid_GenerationQueue!$AM$5:$AM$550,$B108,Grid_GenerationQueue!$AN$5:$AN$550,$C108,Grid_GenerationQueue!$AW$5:$AW$550,$Y$3)</f>
        <v>0</v>
      </c>
      <c r="AA108">
        <f>SUMIFS(Grid_GenerationQueue!W$5:W$550,Grid_GenerationQueue!$AJ$5:$AJ$550,$B108,Grid_GenerationQueue!$AK$5:$AK$550,$C108,Grid_GenerationQueue!$AW$5:$AW$550,$Y$3)+SUMIFS(Grid_GenerationQueue!W$5:W$550,Grid_GenerationQueue!$AM$5:$AM$550,$B108,Grid_GenerationQueue!$AN$5:$AN$550,$C108,Grid_GenerationQueue!$AW$5:$AW$550,$Y$3)</f>
        <v>0</v>
      </c>
      <c r="AB108">
        <f>SUMIFS(Grid_GenerationQueue!X$5:X$550,Grid_GenerationQueue!$AJ$5:$AJ$550,$B108,Grid_GenerationQueue!$AK$5:$AK$550,$C108,Grid_GenerationQueue!$AW$5:$AW$550,$Y$3)+SUMIFS(Grid_GenerationQueue!X$5:X$550,Grid_GenerationQueue!$AM$5:$AM$550,$B108,Grid_GenerationQueue!$AN$5:$AN$550,$C108,Grid_GenerationQueue!$AW$5:$AW$550,$Y$3)</f>
        <v>0</v>
      </c>
      <c r="AC108">
        <f>SUMIFS(Grid_GenerationQueue!Y$5:Y$550,Grid_GenerationQueue!$AJ$5:$AJ$550,$B108,Grid_GenerationQueue!$AK$5:$AK$550,$C108,Grid_GenerationQueue!$AW$5:$AW$550,$Y$3)+SUMIFS(Grid_GenerationQueue!Y$5:Y$550,Grid_GenerationQueue!$AM$5:$AM$550,$B108,Grid_GenerationQueue!$AN$5:$AN$550,$C108,Grid_GenerationQueue!$AW$5:$AW$550,$Y$3)</f>
        <v>0</v>
      </c>
      <c r="AD108">
        <f>SUMIFS(Grid_GenerationQueue!Z$5:Z$550,Grid_GenerationQueue!$AJ$5:$AJ$550,$B108,Grid_GenerationQueue!$AK$5:$AK$550,$C108,Grid_GenerationQueue!$AW$5:$AW$550,$Y$3)+SUMIFS(Grid_GenerationQueue!Z$5:Z$550,Grid_GenerationQueue!$AM$5:$AM$550,$B108,Grid_GenerationQueue!$AN$5:$AN$550,$C108,Grid_GenerationQueue!$AW$5:$AW$550,$Y$3)</f>
        <v>0</v>
      </c>
      <c r="AE108">
        <f>SUMIFS(Grid_GenerationQueue!AA$5:AA$550,Grid_GenerationQueue!$AJ$5:$AJ$550,$B108,Grid_GenerationQueue!$AK$5:$AK$550,$C108,Grid_GenerationQueue!$AW$5:$AW$550,$Y$3)+SUMIFS(Grid_GenerationQueue!AA$5:AA$550,Grid_GenerationQueue!$AM$5:$AM$550,$B108,Grid_GenerationQueue!$AN$5:$AN$550,$C108,Grid_GenerationQueue!$AW$5:$AW$550,$Y$3)</f>
        <v>0</v>
      </c>
      <c r="AF108">
        <f>SUMIFS(Grid_GenerationQueue!AB$5:AB$550,Grid_GenerationQueue!$AJ$5:$AJ$550,$B108,Grid_GenerationQueue!$AK$5:$AK$550,$C108,Grid_GenerationQueue!$AW$5:$AW$550,$Y$3)+SUMIFS(Grid_GenerationQueue!AB$5:AB$550,Grid_GenerationQueue!$AM$5:$AM$550,$B108,Grid_GenerationQueue!$AN$5:$AN$550,$C108,Grid_GenerationQueue!$AW$5:$AW$550,$Y$3)</f>
        <v>0</v>
      </c>
      <c r="AG108">
        <f>SUMIFS(Grid_GenerationQueue!AC$5:AC$550,Grid_GenerationQueue!$AJ$5:$AJ$550,$B108,Grid_GenerationQueue!$AK$5:$AK$550,$C108,Grid_GenerationQueue!$AW$5:$AW$550,$Y$3)+SUMIFS(Grid_GenerationQueue!AC$5:AC$550,Grid_GenerationQueue!$AM$5:$AM$550,$B108,Grid_GenerationQueue!$AN$5:$AN$550,$C108,Grid_GenerationQueue!$AW$5:$AW$550,$Y$3)</f>
        <v>0</v>
      </c>
      <c r="AH108">
        <f>SUMIFS(Grid_GenerationQueue!AD$5:AD$550,Grid_GenerationQueue!$AJ$5:$AJ$550,$B108,Grid_GenerationQueue!$AK$5:$AK$550,$C108,Grid_GenerationQueue!$AW$5:$AW$550,$Y$3)+SUMIFS(Grid_GenerationQueue!AD$5:AD$550,Grid_GenerationQueue!$AM$5:$AM$550,$B108,Grid_GenerationQueue!$AN$5:$AN$550,$C108,Grid_GenerationQueue!$AW$5:$AW$550,$Y$3)</f>
        <v>0</v>
      </c>
      <c r="AJ108">
        <f>X108+SUMIFS(Grid_GenerationQueue!T$5:T$550,Grid_GenerationQueue!$AJ$5:$AJ$550,$B108,Grid_GenerationQueue!$AK$5:$AK$550,$C108,Grid_GenerationQueue!$AW$5:$AW$550,"&lt;&gt;"&amp;$Y$3,Grid_GenerationQueue!$AU$5:$AU$550,$AK$3)+SUMIFS(Grid_GenerationQueue!T$5:T$550,Grid_GenerationQueue!$AM$5:$AM$550,$B108,Grid_GenerationQueue!$AN$5:$AN$550,$C108,Grid_GenerationQueue!$AW$5:$AW$550,"&lt;&gt;"&amp;$Y$3,Grid_GenerationQueue!$AU$5:$AU$550,$AK$3)</f>
        <v>0</v>
      </c>
      <c r="AK108">
        <f>Y108+SUMIFS(Grid_GenerationQueue!U$5:U$550,Grid_GenerationQueue!$AJ$5:$AJ$550,$B108,Grid_GenerationQueue!$AK$5:$AK$550,$C108,Grid_GenerationQueue!$AW$5:$AW$550,"&lt;&gt;"&amp;$Y$3,Grid_GenerationQueue!$AU$5:$AU$550,$AK$3)+SUMIFS(Grid_GenerationQueue!U$5:U$550,Grid_GenerationQueue!$AM$5:$AM$550,$B108,Grid_GenerationQueue!$AN$5:$AN$550,$C108,Grid_GenerationQueue!$AW$5:$AW$550,"&lt;&gt;"&amp;$Y$3,Grid_GenerationQueue!$AU$5:$AU$550,$AK$3)</f>
        <v>0</v>
      </c>
      <c r="AL108">
        <f>Z108+SUMIFS(Grid_GenerationQueue!V$5:V$550,Grid_GenerationQueue!$AJ$5:$AJ$550,$B108,Grid_GenerationQueue!$AK$5:$AK$550,$C108,Grid_GenerationQueue!$AW$5:$AW$550,"&lt;&gt;"&amp;$Y$3,Grid_GenerationQueue!$AU$5:$AU$550,$AK$3)+SUMIFS(Grid_GenerationQueue!V$5:V$550,Grid_GenerationQueue!$AM$5:$AM$550,$B108,Grid_GenerationQueue!$AN$5:$AN$550,$C108,Grid_GenerationQueue!$AW$5:$AW$550,"&lt;&gt;"&amp;$Y$3,Grid_GenerationQueue!$AU$5:$AU$550,$AK$3)</f>
        <v>0</v>
      </c>
      <c r="AM108">
        <f>AA108+SUMIFS(Grid_GenerationQueue!W$5:W$550,Grid_GenerationQueue!$AJ$5:$AJ$550,$B108,Grid_GenerationQueue!$AK$5:$AK$550,$C108,Grid_GenerationQueue!$AW$5:$AW$550,"&lt;&gt;"&amp;$Y$3,Grid_GenerationQueue!$AU$5:$AU$550,$AK$3)+SUMIFS(Grid_GenerationQueue!W$5:W$550,Grid_GenerationQueue!$AM$5:$AM$550,$B108,Grid_GenerationQueue!$AN$5:$AN$550,$C108,Grid_GenerationQueue!$AW$5:$AW$550,"&lt;&gt;"&amp;$Y$3,Grid_GenerationQueue!$AU$5:$AU$550,$AK$3)</f>
        <v>0</v>
      </c>
      <c r="AN108">
        <f>AB108+SUMIFS(Grid_GenerationQueue!X$5:X$550,Grid_GenerationQueue!$AJ$5:$AJ$550,$B108,Grid_GenerationQueue!$AK$5:$AK$550,$C108,Grid_GenerationQueue!$AW$5:$AW$550,"&lt;&gt;"&amp;$Y$3,Grid_GenerationQueue!$AU$5:$AU$550,$AK$3)+SUMIFS(Grid_GenerationQueue!X$5:X$550,Grid_GenerationQueue!$AM$5:$AM$550,$B108,Grid_GenerationQueue!$AN$5:$AN$550,$C108,Grid_GenerationQueue!$AW$5:$AW$550,"&lt;&gt;"&amp;$Y$3,Grid_GenerationQueue!$AU$5:$AU$550,$AK$3)</f>
        <v>0</v>
      </c>
      <c r="AO108">
        <f>AC108+SUMIFS(Grid_GenerationQueue!Y$5:Y$550,Grid_GenerationQueue!$AJ$5:$AJ$550,$B108,Grid_GenerationQueue!$AK$5:$AK$550,$C108,Grid_GenerationQueue!$AW$5:$AW$550,"&lt;&gt;"&amp;$Y$3,Grid_GenerationQueue!$AU$5:$AU$550,$AK$3)+SUMIFS(Grid_GenerationQueue!Y$5:Y$550,Grid_GenerationQueue!$AM$5:$AM$550,$B108,Grid_GenerationQueue!$AN$5:$AN$550,$C108,Grid_GenerationQueue!$AW$5:$AW$550,"&lt;&gt;"&amp;$Y$3,Grid_GenerationQueue!$AU$5:$AU$550,$AK$3)</f>
        <v>0</v>
      </c>
      <c r="AP108">
        <f>AD108+SUMIFS(Grid_GenerationQueue!Z$5:Z$550,Grid_GenerationQueue!$AJ$5:$AJ$550,$B108,Grid_GenerationQueue!$AK$5:$AK$550,$C108,Grid_GenerationQueue!$AW$5:$AW$550,"&lt;&gt;"&amp;$Y$3,Grid_GenerationQueue!$AU$5:$AU$550,$AK$3)+SUMIFS(Grid_GenerationQueue!Z$5:Z$550,Grid_GenerationQueue!$AM$5:$AM$550,$B108,Grid_GenerationQueue!$AN$5:$AN$550,$C108,Grid_GenerationQueue!$AW$5:$AW$550,"&lt;&gt;"&amp;$Y$3,Grid_GenerationQueue!$AU$5:$AU$550,$AK$3)</f>
        <v>0</v>
      </c>
      <c r="AQ108">
        <f>AE108+SUMIFS(Grid_GenerationQueue!AA$5:AA$550,Grid_GenerationQueue!$AJ$5:$AJ$550,$B108,Grid_GenerationQueue!$AK$5:$AK$550,$C108,Grid_GenerationQueue!$AW$5:$AW$550,"&lt;&gt;"&amp;$Y$3,Grid_GenerationQueue!$AU$5:$AU$550,$AK$3)+SUMIFS(Grid_GenerationQueue!AA$5:AA$550,Grid_GenerationQueue!$AM$5:$AM$550,$B108,Grid_GenerationQueue!$AN$5:$AN$550,$C108,Grid_GenerationQueue!$AW$5:$AW$550,"&lt;&gt;"&amp;$Y$3,Grid_GenerationQueue!$AU$5:$AU$550,$AK$3)</f>
        <v>0</v>
      </c>
      <c r="AR108">
        <f>AF108+SUMIFS(Grid_GenerationQueue!AB$5:AB$550,Grid_GenerationQueue!$AJ$5:$AJ$550,$B108,Grid_GenerationQueue!$AK$5:$AK$550,$C108,Grid_GenerationQueue!$AW$5:$AW$550,"&lt;&gt;"&amp;$Y$3,Grid_GenerationQueue!$AU$5:$AU$550,$AK$3)+SUMIFS(Grid_GenerationQueue!AB$5:AB$550,Grid_GenerationQueue!$AM$5:$AM$550,$B108,Grid_GenerationQueue!$AN$5:$AN$550,$C108,Grid_GenerationQueue!$AW$5:$AW$550,"&lt;&gt;"&amp;$Y$3,Grid_GenerationQueue!$AU$5:$AU$550,$AK$3)</f>
        <v>0</v>
      </c>
      <c r="AS108">
        <f>AG108+SUMIFS(Grid_GenerationQueue!AC$5:AC$550,Grid_GenerationQueue!$AJ$5:$AJ$550,$B108,Grid_GenerationQueue!$AK$5:$AK$550,$C108,Grid_GenerationQueue!$AW$5:$AW$550,"&lt;&gt;"&amp;$Y$3,Grid_GenerationQueue!$AU$5:$AU$550,$AK$3)+SUMIFS(Grid_GenerationQueue!AC$5:AC$550,Grid_GenerationQueue!$AM$5:$AM$550,$B108,Grid_GenerationQueue!$AN$5:$AN$550,$C108,Grid_GenerationQueue!$AW$5:$AW$550,"&lt;&gt;"&amp;$Y$3,Grid_GenerationQueue!$AU$5:$AU$550,$AK$3)</f>
        <v>0</v>
      </c>
      <c r="AT108">
        <f>AH108+SUMIFS(Grid_GenerationQueue!AD$5:AD$550,Grid_GenerationQueue!$AJ$5:$AJ$550,$B108,Grid_GenerationQueue!$AK$5:$AK$550,$C108,Grid_GenerationQueue!$AW$5:$AW$550,"&lt;&gt;"&amp;$Y$3,Grid_GenerationQueue!$AU$5:$AU$550,$AK$3)+SUMIFS(Grid_GenerationQueue!AD$5:AD$550,Grid_GenerationQueue!$AM$5:$AM$550,$B108,Grid_GenerationQueue!$AN$5:$AN$550,$C108,Grid_GenerationQueue!$AW$5:$AW$550,"&lt;&gt;"&amp;$Y$3,Grid_GenerationQueue!$AU$5:$AU$550,$AK$3)</f>
        <v>0</v>
      </c>
      <c r="AV108">
        <v>0</v>
      </c>
      <c r="AW108">
        <v>0</v>
      </c>
      <c r="AX108">
        <v>0</v>
      </c>
      <c r="AY108">
        <v>0</v>
      </c>
      <c r="AZ108">
        <v>0</v>
      </c>
      <c r="BB108">
        <f t="shared" si="66"/>
        <v>0</v>
      </c>
      <c r="BC108">
        <f t="shared" si="67"/>
        <v>0</v>
      </c>
      <c r="BD108">
        <f t="shared" si="68"/>
        <v>0</v>
      </c>
      <c r="BE108">
        <f t="shared" si="69"/>
        <v>0</v>
      </c>
      <c r="BF108">
        <f t="shared" si="70"/>
        <v>0</v>
      </c>
      <c r="BG108">
        <f t="shared" si="71"/>
        <v>0</v>
      </c>
      <c r="BH108">
        <f t="shared" si="72"/>
        <v>0</v>
      </c>
      <c r="BI108">
        <f t="shared" si="73"/>
        <v>0</v>
      </c>
      <c r="BJ108">
        <f t="shared" si="74"/>
        <v>0</v>
      </c>
      <c r="BK108">
        <f t="shared" si="75"/>
        <v>0</v>
      </c>
      <c r="BL108">
        <f t="shared" si="76"/>
        <v>0</v>
      </c>
      <c r="BN108">
        <f t="shared" si="77"/>
        <v>0</v>
      </c>
      <c r="BO108">
        <f t="shared" si="78"/>
        <v>0</v>
      </c>
      <c r="BP108">
        <f t="shared" si="79"/>
        <v>0</v>
      </c>
      <c r="BQ108">
        <f t="shared" si="80"/>
        <v>0</v>
      </c>
      <c r="BR108">
        <f t="shared" si="81"/>
        <v>0</v>
      </c>
      <c r="BS108">
        <f t="shared" si="82"/>
        <v>0</v>
      </c>
      <c r="BT108">
        <f t="shared" si="83"/>
        <v>0</v>
      </c>
      <c r="BU108">
        <f t="shared" si="84"/>
        <v>0</v>
      </c>
      <c r="BV108">
        <f t="shared" si="85"/>
        <v>0</v>
      </c>
      <c r="BW108">
        <f t="shared" si="86"/>
        <v>0</v>
      </c>
      <c r="BX108">
        <f t="shared" si="87"/>
        <v>0</v>
      </c>
      <c r="BZ108">
        <f t="shared" si="88"/>
        <v>0</v>
      </c>
      <c r="CA108">
        <f t="shared" si="89"/>
        <v>0</v>
      </c>
      <c r="CB108">
        <f t="shared" si="90"/>
        <v>0</v>
      </c>
      <c r="CC108">
        <f t="shared" si="91"/>
        <v>0</v>
      </c>
      <c r="CD108">
        <f t="shared" si="92"/>
        <v>0</v>
      </c>
      <c r="CE108">
        <f t="shared" si="93"/>
        <v>0</v>
      </c>
      <c r="CF108">
        <f t="shared" si="94"/>
        <v>0</v>
      </c>
      <c r="CG108">
        <f t="shared" si="95"/>
        <v>0</v>
      </c>
      <c r="CH108">
        <f t="shared" si="96"/>
        <v>0</v>
      </c>
      <c r="CI108">
        <f t="shared" si="97"/>
        <v>0</v>
      </c>
      <c r="CJ108">
        <f t="shared" si="98"/>
        <v>0</v>
      </c>
    </row>
    <row r="109" spans="1:88" x14ac:dyDescent="0.35">
      <c r="A109" t="str">
        <f>Substation_Info!A109</f>
        <v xml:space="preserve">SCE Metro Study Area </v>
      </c>
      <c r="B109" t="str">
        <f>Substation_Info!B109</f>
        <v>Hinson</v>
      </c>
      <c r="C109">
        <f>Substation_Info!C109</f>
        <v>230</v>
      </c>
      <c r="D109" t="str" cm="1">
        <f t="array" ref="D109">INDEX(Substation_Info!$AT$5:$BB$322,MATCH(1,($B109=Substation_Info!$B$5:$B$322)*($C109=Substation_Info!$C$5:$C$322),0),MATCH(D$4,Substation_Info!$AT$4:$BB$4,0))</f>
        <v>Greater_LA_Li_Battery</v>
      </c>
      <c r="E109" t="str" cm="1">
        <f t="array" ref="E109">INDEX(Substation_Info!$AT$5:$BB$322,MATCH(1,($B109=Substation_Info!$B$5:$B$322)*($C109=Substation_Info!$C$5:$C$322),0),MATCH(E$4,Substation_Info!$AT$4:$BB$4,0))</f>
        <v>Greater_LA_Solar</v>
      </c>
      <c r="F109" cm="1">
        <f t="array" ref="F109">INDEX(Substation_Info!$AT$5:$BB$322,MATCH(1,($B109=Substation_Info!$B$5:$B$322)*($C109=Substation_Info!$C$5:$C$322),0),MATCH(F$4,Substation_Info!$AT$4:$BB$4,0))</f>
        <v>0</v>
      </c>
      <c r="G109" cm="1">
        <f t="array" ref="G109">INDEX(Substation_Info!$AT$5:$BB$322,MATCH(1,($B109=Substation_Info!$B$5:$B$322)*($C109=Substation_Info!$C$5:$C$322),0),MATCH(G$4,Substation_Info!$AT$4:$BB$4,0))</f>
        <v>0</v>
      </c>
      <c r="H109" cm="1">
        <f t="array" ref="H109">INDEX(Substation_Info!$AT$5:$BB$322,MATCH(1,($B109=Substation_Info!$B$5:$B$322)*($C109=Substation_Info!$C$5:$C$322),0),MATCH(H$4,Substation_Info!$AT$4:$BB$4,0))</f>
        <v>0</v>
      </c>
      <c r="I109" cm="1">
        <f t="array" ref="I109">INDEX(Substation_Info!$AT$5:$BB$322,MATCH(1,($B109=Substation_Info!$B$5:$B$322)*($C109=Substation_Info!$C$5:$C$322),0),MATCH(I$4,Substation_Info!$AT$4:$BB$4,0))</f>
        <v>0</v>
      </c>
      <c r="J109" cm="1">
        <f t="array" ref="J109">INDEX(Substation_Info!$AT$5:$BB$322,MATCH(1,($B109=Substation_Info!$B$5:$B$322)*($C109=Substation_Info!$C$5:$C$322),0),MATCH(J$4,Substation_Info!$AT$4:$BB$4,0))</f>
        <v>0</v>
      </c>
      <c r="L109">
        <f>SUMIFS(Grid_GenerationQueue!T$5:T$550,Grid_GenerationQueue!$AJ$5:$AJ$550,$B109,Grid_GenerationQueue!$AK$5:$AK$550,$C109)+SUMIFS(Grid_GenerationQueue!T$5:T$550,Grid_GenerationQueue!$AM$5:$AM$550,$B109,Grid_GenerationQueue!$AN$5:$AN$550,$C109)</f>
        <v>800</v>
      </c>
      <c r="M109">
        <f>SUMIFS(Grid_GenerationQueue!U$5:U$550,Grid_GenerationQueue!$AJ$5:$AJ$550,$B109,Grid_GenerationQueue!$AK$5:$AK$550,$C109)+SUMIFS(Grid_GenerationQueue!U$5:U$550,Grid_GenerationQueue!$AM$5:$AM$550,$B109,Grid_GenerationQueue!$AN$5:$AN$550,$C109)</f>
        <v>0</v>
      </c>
      <c r="N109">
        <f>SUMIFS(Grid_GenerationQueue!V$5:V$550,Grid_GenerationQueue!$AJ$5:$AJ$550,$B109,Grid_GenerationQueue!$AK$5:$AK$550,$C109)+SUMIFS(Grid_GenerationQueue!V$5:V$550,Grid_GenerationQueue!$AM$5:$AM$550,$B109,Grid_GenerationQueue!$AN$5:$AN$550,$C109)</f>
        <v>0</v>
      </c>
      <c r="O109">
        <f>SUMIFS(Grid_GenerationQueue!W$5:W$550,Grid_GenerationQueue!$AJ$5:$AJ$550,$B109,Grid_GenerationQueue!$AK$5:$AK$550,$C109)+SUMIFS(Grid_GenerationQueue!W$5:W$550,Grid_GenerationQueue!$AM$5:$AM$550,$B109,Grid_GenerationQueue!$AN$5:$AN$550,$C109)</f>
        <v>0</v>
      </c>
      <c r="P109">
        <f>SUMIFS(Grid_GenerationQueue!X$5:X$550,Grid_GenerationQueue!$AJ$5:$AJ$550,$B109,Grid_GenerationQueue!$AK$5:$AK$550,$C109)+SUMIFS(Grid_GenerationQueue!X$5:X$550,Grid_GenerationQueue!$AM$5:$AM$550,$B109,Grid_GenerationQueue!$AN$5:$AN$550,$C109)</f>
        <v>0</v>
      </c>
      <c r="Q109">
        <f>SUMIFS(Grid_GenerationQueue!Y$5:Y$550,Grid_GenerationQueue!$AJ$5:$AJ$550,$B109,Grid_GenerationQueue!$AK$5:$AK$550,$C109)+SUMIFS(Grid_GenerationQueue!Y$5:Y$550,Grid_GenerationQueue!$AM$5:$AM$550,$B109,Grid_GenerationQueue!$AN$5:$AN$550,$C109)</f>
        <v>0</v>
      </c>
      <c r="R109">
        <f>SUMIFS(Grid_GenerationQueue!Z$5:Z$550,Grid_GenerationQueue!$AJ$5:$AJ$550,$B109,Grid_GenerationQueue!$AK$5:$AK$550,$C109)+SUMIFS(Grid_GenerationQueue!Z$5:Z$550,Grid_GenerationQueue!$AM$5:$AM$550,$B109,Grid_GenerationQueue!$AN$5:$AN$550,$C109)</f>
        <v>0</v>
      </c>
      <c r="S109">
        <f>SUMIFS(Grid_GenerationQueue!AA$5:AA$550,Grid_GenerationQueue!$AJ$5:$AJ$550,$B109,Grid_GenerationQueue!$AK$5:$AK$550,$C109)+SUMIFS(Grid_GenerationQueue!AA$5:AA$550,Grid_GenerationQueue!$AM$5:$AM$550,$B109,Grid_GenerationQueue!$AN$5:$AN$550,$C109)</f>
        <v>0</v>
      </c>
      <c r="T109">
        <f>SUMIFS(Grid_GenerationQueue!AB$5:AB$550,Grid_GenerationQueue!$AJ$5:$AJ$550,$B109,Grid_GenerationQueue!$AK$5:$AK$550,$C109)+SUMIFS(Grid_GenerationQueue!AB$5:AB$550,Grid_GenerationQueue!$AM$5:$AM$550,$B109,Grid_GenerationQueue!$AN$5:$AN$550,$C109)</f>
        <v>0</v>
      </c>
      <c r="U109">
        <f>SUMIFS(Grid_GenerationQueue!AC$5:AC$550,Grid_GenerationQueue!$AJ$5:$AJ$550,$B109,Grid_GenerationQueue!$AK$5:$AK$550,$C109)+SUMIFS(Grid_GenerationQueue!AC$5:AC$550,Grid_GenerationQueue!$AM$5:$AM$550,$B109,Grid_GenerationQueue!$AN$5:$AN$550,$C109)</f>
        <v>0</v>
      </c>
      <c r="V109">
        <f>SUMIFS(Grid_GenerationQueue!AD$5:AD$550,Grid_GenerationQueue!$AJ$5:$AJ$550,$B109,Grid_GenerationQueue!$AK$5:$AK$550,$C109)+SUMIFS(Grid_GenerationQueue!AD$5:AD$550,Grid_GenerationQueue!$AM$5:$AM$550,$B109,Grid_GenerationQueue!$AN$5:$AN$550,$C109)</f>
        <v>0</v>
      </c>
      <c r="X109">
        <f>SUMIFS(Grid_GenerationQueue!T$5:T$550,Grid_GenerationQueue!$AJ$5:$AJ$550,$B109,Grid_GenerationQueue!$AK$5:$AK$550,$C109,Grid_GenerationQueue!$AW$5:$AW$550,$Y$3)+SUMIFS(Grid_GenerationQueue!T$5:T$550,Grid_GenerationQueue!$AM$5:$AM$550,$B109,Grid_GenerationQueue!$AN$5:$AN$550,$C109,Grid_GenerationQueue!$AW$5:$AW$550,$Y$3)</f>
        <v>200</v>
      </c>
      <c r="Y109">
        <f>SUMIFS(Grid_GenerationQueue!U$5:U$550,Grid_GenerationQueue!$AJ$5:$AJ$550,$B109,Grid_GenerationQueue!$AK$5:$AK$550,$C109,Grid_GenerationQueue!$AW$5:$AW$550,$Y$3)+SUMIFS(Grid_GenerationQueue!U$5:U$550,Grid_GenerationQueue!$AM$5:$AM$550,$B109,Grid_GenerationQueue!$AN$5:$AN$550,$C109,Grid_GenerationQueue!$AW$5:$AW$550,$Y$3)</f>
        <v>0</v>
      </c>
      <c r="Z109">
        <f>SUMIFS(Grid_GenerationQueue!V$5:V$550,Grid_GenerationQueue!$AJ$5:$AJ$550,$B109,Grid_GenerationQueue!$AK$5:$AK$550,$C109,Grid_GenerationQueue!$AW$5:$AW$550,$Y$3)+SUMIFS(Grid_GenerationQueue!V$5:V$550,Grid_GenerationQueue!$AM$5:$AM$550,$B109,Grid_GenerationQueue!$AN$5:$AN$550,$C109,Grid_GenerationQueue!$AW$5:$AW$550,$Y$3)</f>
        <v>0</v>
      </c>
      <c r="AA109">
        <f>SUMIFS(Grid_GenerationQueue!W$5:W$550,Grid_GenerationQueue!$AJ$5:$AJ$550,$B109,Grid_GenerationQueue!$AK$5:$AK$550,$C109,Grid_GenerationQueue!$AW$5:$AW$550,$Y$3)+SUMIFS(Grid_GenerationQueue!W$5:W$550,Grid_GenerationQueue!$AM$5:$AM$550,$B109,Grid_GenerationQueue!$AN$5:$AN$550,$C109,Grid_GenerationQueue!$AW$5:$AW$550,$Y$3)</f>
        <v>0</v>
      </c>
      <c r="AB109">
        <f>SUMIFS(Grid_GenerationQueue!X$5:X$550,Grid_GenerationQueue!$AJ$5:$AJ$550,$B109,Grid_GenerationQueue!$AK$5:$AK$550,$C109,Grid_GenerationQueue!$AW$5:$AW$550,$Y$3)+SUMIFS(Grid_GenerationQueue!X$5:X$550,Grid_GenerationQueue!$AM$5:$AM$550,$B109,Grid_GenerationQueue!$AN$5:$AN$550,$C109,Grid_GenerationQueue!$AW$5:$AW$550,$Y$3)</f>
        <v>0</v>
      </c>
      <c r="AC109">
        <f>SUMIFS(Grid_GenerationQueue!Y$5:Y$550,Grid_GenerationQueue!$AJ$5:$AJ$550,$B109,Grid_GenerationQueue!$AK$5:$AK$550,$C109,Grid_GenerationQueue!$AW$5:$AW$550,$Y$3)+SUMIFS(Grid_GenerationQueue!Y$5:Y$550,Grid_GenerationQueue!$AM$5:$AM$550,$B109,Grid_GenerationQueue!$AN$5:$AN$550,$C109,Grid_GenerationQueue!$AW$5:$AW$550,$Y$3)</f>
        <v>0</v>
      </c>
      <c r="AD109">
        <f>SUMIFS(Grid_GenerationQueue!Z$5:Z$550,Grid_GenerationQueue!$AJ$5:$AJ$550,$B109,Grid_GenerationQueue!$AK$5:$AK$550,$C109,Grid_GenerationQueue!$AW$5:$AW$550,$Y$3)+SUMIFS(Grid_GenerationQueue!Z$5:Z$550,Grid_GenerationQueue!$AM$5:$AM$550,$B109,Grid_GenerationQueue!$AN$5:$AN$550,$C109,Grid_GenerationQueue!$AW$5:$AW$550,$Y$3)</f>
        <v>0</v>
      </c>
      <c r="AE109">
        <f>SUMIFS(Grid_GenerationQueue!AA$5:AA$550,Grid_GenerationQueue!$AJ$5:$AJ$550,$B109,Grid_GenerationQueue!$AK$5:$AK$550,$C109,Grid_GenerationQueue!$AW$5:$AW$550,$Y$3)+SUMIFS(Grid_GenerationQueue!AA$5:AA$550,Grid_GenerationQueue!$AM$5:$AM$550,$B109,Grid_GenerationQueue!$AN$5:$AN$550,$C109,Grid_GenerationQueue!$AW$5:$AW$550,$Y$3)</f>
        <v>0</v>
      </c>
      <c r="AF109">
        <f>SUMIFS(Grid_GenerationQueue!AB$5:AB$550,Grid_GenerationQueue!$AJ$5:$AJ$550,$B109,Grid_GenerationQueue!$AK$5:$AK$550,$C109,Grid_GenerationQueue!$AW$5:$AW$550,$Y$3)+SUMIFS(Grid_GenerationQueue!AB$5:AB$550,Grid_GenerationQueue!$AM$5:$AM$550,$B109,Grid_GenerationQueue!$AN$5:$AN$550,$C109,Grid_GenerationQueue!$AW$5:$AW$550,$Y$3)</f>
        <v>0</v>
      </c>
      <c r="AG109">
        <f>SUMIFS(Grid_GenerationQueue!AC$5:AC$550,Grid_GenerationQueue!$AJ$5:$AJ$550,$B109,Grid_GenerationQueue!$AK$5:$AK$550,$C109,Grid_GenerationQueue!$AW$5:$AW$550,$Y$3)+SUMIFS(Grid_GenerationQueue!AC$5:AC$550,Grid_GenerationQueue!$AM$5:$AM$550,$B109,Grid_GenerationQueue!$AN$5:$AN$550,$C109,Grid_GenerationQueue!$AW$5:$AW$550,$Y$3)</f>
        <v>0</v>
      </c>
      <c r="AH109">
        <f>SUMIFS(Grid_GenerationQueue!AD$5:AD$550,Grid_GenerationQueue!$AJ$5:$AJ$550,$B109,Grid_GenerationQueue!$AK$5:$AK$550,$C109,Grid_GenerationQueue!$AW$5:$AW$550,$Y$3)+SUMIFS(Grid_GenerationQueue!AD$5:AD$550,Grid_GenerationQueue!$AM$5:$AM$550,$B109,Grid_GenerationQueue!$AN$5:$AN$550,$C109,Grid_GenerationQueue!$AW$5:$AW$550,$Y$3)</f>
        <v>0</v>
      </c>
      <c r="AJ109">
        <f>X109+SUMIFS(Grid_GenerationQueue!T$5:T$550,Grid_GenerationQueue!$AJ$5:$AJ$550,$B109,Grid_GenerationQueue!$AK$5:$AK$550,$C109,Grid_GenerationQueue!$AW$5:$AW$550,"&lt;&gt;"&amp;$Y$3,Grid_GenerationQueue!$AU$5:$AU$550,$AK$3)+SUMIFS(Grid_GenerationQueue!T$5:T$550,Grid_GenerationQueue!$AM$5:$AM$550,$B109,Grid_GenerationQueue!$AN$5:$AN$550,$C109,Grid_GenerationQueue!$AW$5:$AW$550,"&lt;&gt;"&amp;$Y$3,Grid_GenerationQueue!$AU$5:$AU$550,$AK$3)</f>
        <v>200</v>
      </c>
      <c r="AK109">
        <f>Y109+SUMIFS(Grid_GenerationQueue!U$5:U$550,Grid_GenerationQueue!$AJ$5:$AJ$550,$B109,Grid_GenerationQueue!$AK$5:$AK$550,$C109,Grid_GenerationQueue!$AW$5:$AW$550,"&lt;&gt;"&amp;$Y$3,Grid_GenerationQueue!$AU$5:$AU$550,$AK$3)+SUMIFS(Grid_GenerationQueue!U$5:U$550,Grid_GenerationQueue!$AM$5:$AM$550,$B109,Grid_GenerationQueue!$AN$5:$AN$550,$C109,Grid_GenerationQueue!$AW$5:$AW$550,"&lt;&gt;"&amp;$Y$3,Grid_GenerationQueue!$AU$5:$AU$550,$AK$3)</f>
        <v>0</v>
      </c>
      <c r="AL109">
        <f>Z109+SUMIFS(Grid_GenerationQueue!V$5:V$550,Grid_GenerationQueue!$AJ$5:$AJ$550,$B109,Grid_GenerationQueue!$AK$5:$AK$550,$C109,Grid_GenerationQueue!$AW$5:$AW$550,"&lt;&gt;"&amp;$Y$3,Grid_GenerationQueue!$AU$5:$AU$550,$AK$3)+SUMIFS(Grid_GenerationQueue!V$5:V$550,Grid_GenerationQueue!$AM$5:$AM$550,$B109,Grid_GenerationQueue!$AN$5:$AN$550,$C109,Grid_GenerationQueue!$AW$5:$AW$550,"&lt;&gt;"&amp;$Y$3,Grid_GenerationQueue!$AU$5:$AU$550,$AK$3)</f>
        <v>0</v>
      </c>
      <c r="AM109">
        <f>AA109+SUMIFS(Grid_GenerationQueue!W$5:W$550,Grid_GenerationQueue!$AJ$5:$AJ$550,$B109,Grid_GenerationQueue!$AK$5:$AK$550,$C109,Grid_GenerationQueue!$AW$5:$AW$550,"&lt;&gt;"&amp;$Y$3,Grid_GenerationQueue!$AU$5:$AU$550,$AK$3)+SUMIFS(Grid_GenerationQueue!W$5:W$550,Grid_GenerationQueue!$AM$5:$AM$550,$B109,Grid_GenerationQueue!$AN$5:$AN$550,$C109,Grid_GenerationQueue!$AW$5:$AW$550,"&lt;&gt;"&amp;$Y$3,Grid_GenerationQueue!$AU$5:$AU$550,$AK$3)</f>
        <v>0</v>
      </c>
      <c r="AN109">
        <f>AB109+SUMIFS(Grid_GenerationQueue!X$5:X$550,Grid_GenerationQueue!$AJ$5:$AJ$550,$B109,Grid_GenerationQueue!$AK$5:$AK$550,$C109,Grid_GenerationQueue!$AW$5:$AW$550,"&lt;&gt;"&amp;$Y$3,Grid_GenerationQueue!$AU$5:$AU$550,$AK$3)+SUMIFS(Grid_GenerationQueue!X$5:X$550,Grid_GenerationQueue!$AM$5:$AM$550,$B109,Grid_GenerationQueue!$AN$5:$AN$550,$C109,Grid_GenerationQueue!$AW$5:$AW$550,"&lt;&gt;"&amp;$Y$3,Grid_GenerationQueue!$AU$5:$AU$550,$AK$3)</f>
        <v>0</v>
      </c>
      <c r="AO109">
        <f>AC109+SUMIFS(Grid_GenerationQueue!Y$5:Y$550,Grid_GenerationQueue!$AJ$5:$AJ$550,$B109,Grid_GenerationQueue!$AK$5:$AK$550,$C109,Grid_GenerationQueue!$AW$5:$AW$550,"&lt;&gt;"&amp;$Y$3,Grid_GenerationQueue!$AU$5:$AU$550,$AK$3)+SUMIFS(Grid_GenerationQueue!Y$5:Y$550,Grid_GenerationQueue!$AM$5:$AM$550,$B109,Grid_GenerationQueue!$AN$5:$AN$550,$C109,Grid_GenerationQueue!$AW$5:$AW$550,"&lt;&gt;"&amp;$Y$3,Grid_GenerationQueue!$AU$5:$AU$550,$AK$3)</f>
        <v>0</v>
      </c>
      <c r="AP109">
        <f>AD109+SUMIFS(Grid_GenerationQueue!Z$5:Z$550,Grid_GenerationQueue!$AJ$5:$AJ$550,$B109,Grid_GenerationQueue!$AK$5:$AK$550,$C109,Grid_GenerationQueue!$AW$5:$AW$550,"&lt;&gt;"&amp;$Y$3,Grid_GenerationQueue!$AU$5:$AU$550,$AK$3)+SUMIFS(Grid_GenerationQueue!Z$5:Z$550,Grid_GenerationQueue!$AM$5:$AM$550,$B109,Grid_GenerationQueue!$AN$5:$AN$550,$C109,Grid_GenerationQueue!$AW$5:$AW$550,"&lt;&gt;"&amp;$Y$3,Grid_GenerationQueue!$AU$5:$AU$550,$AK$3)</f>
        <v>0</v>
      </c>
      <c r="AQ109">
        <f>AE109+SUMIFS(Grid_GenerationQueue!AA$5:AA$550,Grid_GenerationQueue!$AJ$5:$AJ$550,$B109,Grid_GenerationQueue!$AK$5:$AK$550,$C109,Grid_GenerationQueue!$AW$5:$AW$550,"&lt;&gt;"&amp;$Y$3,Grid_GenerationQueue!$AU$5:$AU$550,$AK$3)+SUMIFS(Grid_GenerationQueue!AA$5:AA$550,Grid_GenerationQueue!$AM$5:$AM$550,$B109,Grid_GenerationQueue!$AN$5:$AN$550,$C109,Grid_GenerationQueue!$AW$5:$AW$550,"&lt;&gt;"&amp;$Y$3,Grid_GenerationQueue!$AU$5:$AU$550,$AK$3)</f>
        <v>0</v>
      </c>
      <c r="AR109">
        <f>AF109+SUMIFS(Grid_GenerationQueue!AB$5:AB$550,Grid_GenerationQueue!$AJ$5:$AJ$550,$B109,Grid_GenerationQueue!$AK$5:$AK$550,$C109,Grid_GenerationQueue!$AW$5:$AW$550,"&lt;&gt;"&amp;$Y$3,Grid_GenerationQueue!$AU$5:$AU$550,$AK$3)+SUMIFS(Grid_GenerationQueue!AB$5:AB$550,Grid_GenerationQueue!$AM$5:$AM$550,$B109,Grid_GenerationQueue!$AN$5:$AN$550,$C109,Grid_GenerationQueue!$AW$5:$AW$550,"&lt;&gt;"&amp;$Y$3,Grid_GenerationQueue!$AU$5:$AU$550,$AK$3)</f>
        <v>0</v>
      </c>
      <c r="AS109">
        <f>AG109+SUMIFS(Grid_GenerationQueue!AC$5:AC$550,Grid_GenerationQueue!$AJ$5:$AJ$550,$B109,Grid_GenerationQueue!$AK$5:$AK$550,$C109,Grid_GenerationQueue!$AW$5:$AW$550,"&lt;&gt;"&amp;$Y$3,Grid_GenerationQueue!$AU$5:$AU$550,$AK$3)+SUMIFS(Grid_GenerationQueue!AC$5:AC$550,Grid_GenerationQueue!$AM$5:$AM$550,$B109,Grid_GenerationQueue!$AN$5:$AN$550,$C109,Grid_GenerationQueue!$AW$5:$AW$550,"&lt;&gt;"&amp;$Y$3,Grid_GenerationQueue!$AU$5:$AU$550,$AK$3)</f>
        <v>0</v>
      </c>
      <c r="AT109">
        <f>AH109+SUMIFS(Grid_GenerationQueue!AD$5:AD$550,Grid_GenerationQueue!$AJ$5:$AJ$550,$B109,Grid_GenerationQueue!$AK$5:$AK$550,$C109,Grid_GenerationQueue!$AW$5:$AW$550,"&lt;&gt;"&amp;$Y$3,Grid_GenerationQueue!$AU$5:$AU$550,$AK$3)+SUMIFS(Grid_GenerationQueue!AD$5:AD$550,Grid_GenerationQueue!$AM$5:$AM$550,$B109,Grid_GenerationQueue!$AN$5:$AN$550,$C109,Grid_GenerationQueue!$AW$5:$AW$550,"&lt;&gt;"&amp;$Y$3,Grid_GenerationQueue!$AU$5:$AU$550,$AK$3)</f>
        <v>0</v>
      </c>
      <c r="AV109">
        <v>0</v>
      </c>
      <c r="AW109">
        <v>0</v>
      </c>
      <c r="AX109">
        <v>0</v>
      </c>
      <c r="AY109">
        <v>0</v>
      </c>
      <c r="AZ109">
        <v>0</v>
      </c>
      <c r="BB109">
        <f t="shared" si="66"/>
        <v>800</v>
      </c>
      <c r="BC109">
        <f t="shared" si="67"/>
        <v>0</v>
      </c>
      <c r="BD109">
        <f t="shared" si="68"/>
        <v>0</v>
      </c>
      <c r="BE109">
        <f t="shared" si="69"/>
        <v>0</v>
      </c>
      <c r="BF109">
        <f t="shared" si="70"/>
        <v>0</v>
      </c>
      <c r="BG109">
        <f t="shared" si="71"/>
        <v>0</v>
      </c>
      <c r="BH109">
        <f t="shared" si="72"/>
        <v>0</v>
      </c>
      <c r="BI109">
        <f t="shared" si="73"/>
        <v>0</v>
      </c>
      <c r="BJ109">
        <f t="shared" si="74"/>
        <v>0</v>
      </c>
      <c r="BK109">
        <f t="shared" si="75"/>
        <v>0</v>
      </c>
      <c r="BL109">
        <f t="shared" si="76"/>
        <v>0</v>
      </c>
      <c r="BN109">
        <f t="shared" si="77"/>
        <v>200</v>
      </c>
      <c r="BO109">
        <f t="shared" si="78"/>
        <v>0</v>
      </c>
      <c r="BP109">
        <f t="shared" si="79"/>
        <v>0</v>
      </c>
      <c r="BQ109">
        <f t="shared" si="80"/>
        <v>0</v>
      </c>
      <c r="BR109">
        <f t="shared" si="81"/>
        <v>0</v>
      </c>
      <c r="BS109">
        <f t="shared" si="82"/>
        <v>0</v>
      </c>
      <c r="BT109">
        <f t="shared" si="83"/>
        <v>0</v>
      </c>
      <c r="BU109">
        <f t="shared" si="84"/>
        <v>0</v>
      </c>
      <c r="BV109">
        <f t="shared" si="85"/>
        <v>0</v>
      </c>
      <c r="BW109">
        <f t="shared" si="86"/>
        <v>0</v>
      </c>
      <c r="BX109">
        <f t="shared" si="87"/>
        <v>0</v>
      </c>
      <c r="BZ109">
        <f t="shared" si="88"/>
        <v>200</v>
      </c>
      <c r="CA109">
        <f t="shared" si="89"/>
        <v>0</v>
      </c>
      <c r="CB109">
        <f t="shared" si="90"/>
        <v>0</v>
      </c>
      <c r="CC109">
        <f t="shared" si="91"/>
        <v>0</v>
      </c>
      <c r="CD109">
        <f t="shared" si="92"/>
        <v>0</v>
      </c>
      <c r="CE109">
        <f t="shared" si="93"/>
        <v>0</v>
      </c>
      <c r="CF109">
        <f t="shared" si="94"/>
        <v>0</v>
      </c>
      <c r="CG109">
        <f t="shared" si="95"/>
        <v>0</v>
      </c>
      <c r="CH109">
        <f t="shared" si="96"/>
        <v>0</v>
      </c>
      <c r="CI109">
        <f t="shared" si="97"/>
        <v>0</v>
      </c>
      <c r="CJ109">
        <f t="shared" si="98"/>
        <v>0</v>
      </c>
    </row>
    <row r="110" spans="1:88" x14ac:dyDescent="0.35">
      <c r="A110" t="str">
        <f>Substation_Info!A110</f>
        <v xml:space="preserve">PG&amp;E North of Greater Bay Study Area </v>
      </c>
      <c r="B110" t="str">
        <f>Substation_Info!B110</f>
        <v>Honcut</v>
      </c>
      <c r="C110">
        <f>Substation_Info!C110</f>
        <v>115</v>
      </c>
      <c r="D110" t="str" cm="1">
        <f t="array" ref="D110">INDEX(Substation_Info!$AT$5:$BB$322,MATCH(1,($B110=Substation_Info!$B$5:$B$322)*($C110=Substation_Info!$C$5:$C$322),0),MATCH(D$4,Substation_Info!$AT$4:$BB$4,0))</f>
        <v>Northern_California_Li_Battery</v>
      </c>
      <c r="E110" t="str" cm="1">
        <f t="array" ref="E110">INDEX(Substation_Info!$AT$5:$BB$322,MATCH(1,($B110=Substation_Info!$B$5:$B$322)*($C110=Substation_Info!$C$5:$C$322),0),MATCH(E$4,Substation_Info!$AT$4:$BB$4,0))</f>
        <v>Northern_California_Solar</v>
      </c>
      <c r="F110" cm="1">
        <f t="array" ref="F110">INDEX(Substation_Info!$AT$5:$BB$322,MATCH(1,($B110=Substation_Info!$B$5:$B$322)*($C110=Substation_Info!$C$5:$C$322),0),MATCH(F$4,Substation_Info!$AT$4:$BB$4,0))</f>
        <v>0</v>
      </c>
      <c r="G110" cm="1">
        <f t="array" ref="G110">INDEX(Substation_Info!$AT$5:$BB$322,MATCH(1,($B110=Substation_Info!$B$5:$B$322)*($C110=Substation_Info!$C$5:$C$322),0),MATCH(G$4,Substation_Info!$AT$4:$BB$4,0))</f>
        <v>0</v>
      </c>
      <c r="H110" cm="1">
        <f t="array" ref="H110">INDEX(Substation_Info!$AT$5:$BB$322,MATCH(1,($B110=Substation_Info!$B$5:$B$322)*($C110=Substation_Info!$C$5:$C$322),0),MATCH(H$4,Substation_Info!$AT$4:$BB$4,0))</f>
        <v>0</v>
      </c>
      <c r="I110" cm="1">
        <f t="array" ref="I110">INDEX(Substation_Info!$AT$5:$BB$322,MATCH(1,($B110=Substation_Info!$B$5:$B$322)*($C110=Substation_Info!$C$5:$C$322),0),MATCH(I$4,Substation_Info!$AT$4:$BB$4,0))</f>
        <v>0</v>
      </c>
      <c r="J110" cm="1">
        <f t="array" ref="J110">INDEX(Substation_Info!$AT$5:$BB$322,MATCH(1,($B110=Substation_Info!$B$5:$B$322)*($C110=Substation_Info!$C$5:$C$322),0),MATCH(J$4,Substation_Info!$AT$4:$BB$4,0))</f>
        <v>0</v>
      </c>
      <c r="L110">
        <f>SUMIFS(Grid_GenerationQueue!T$5:T$550,Grid_GenerationQueue!$AJ$5:$AJ$550,$B110,Grid_GenerationQueue!$AK$5:$AK$550,$C110)+SUMIFS(Grid_GenerationQueue!T$5:T$550,Grid_GenerationQueue!$AM$5:$AM$550,$B110,Grid_GenerationQueue!$AN$5:$AN$550,$C110)</f>
        <v>0</v>
      </c>
      <c r="M110">
        <f>SUMIFS(Grid_GenerationQueue!U$5:U$550,Grid_GenerationQueue!$AJ$5:$AJ$550,$B110,Grid_GenerationQueue!$AK$5:$AK$550,$C110)+SUMIFS(Grid_GenerationQueue!U$5:U$550,Grid_GenerationQueue!$AM$5:$AM$550,$B110,Grid_GenerationQueue!$AN$5:$AN$550,$C110)</f>
        <v>0</v>
      </c>
      <c r="N110">
        <f>SUMIFS(Grid_GenerationQueue!V$5:V$550,Grid_GenerationQueue!$AJ$5:$AJ$550,$B110,Grid_GenerationQueue!$AK$5:$AK$550,$C110)+SUMIFS(Grid_GenerationQueue!V$5:V$550,Grid_GenerationQueue!$AM$5:$AM$550,$B110,Grid_GenerationQueue!$AN$5:$AN$550,$C110)</f>
        <v>0</v>
      </c>
      <c r="O110">
        <f>SUMIFS(Grid_GenerationQueue!W$5:W$550,Grid_GenerationQueue!$AJ$5:$AJ$550,$B110,Grid_GenerationQueue!$AK$5:$AK$550,$C110)+SUMIFS(Grid_GenerationQueue!W$5:W$550,Grid_GenerationQueue!$AM$5:$AM$550,$B110,Grid_GenerationQueue!$AN$5:$AN$550,$C110)</f>
        <v>0</v>
      </c>
      <c r="P110">
        <f>SUMIFS(Grid_GenerationQueue!X$5:X$550,Grid_GenerationQueue!$AJ$5:$AJ$550,$B110,Grid_GenerationQueue!$AK$5:$AK$550,$C110)+SUMIFS(Grid_GenerationQueue!X$5:X$550,Grid_GenerationQueue!$AM$5:$AM$550,$B110,Grid_GenerationQueue!$AN$5:$AN$550,$C110)</f>
        <v>0</v>
      </c>
      <c r="Q110">
        <f>SUMIFS(Grid_GenerationQueue!Y$5:Y$550,Grid_GenerationQueue!$AJ$5:$AJ$550,$B110,Grid_GenerationQueue!$AK$5:$AK$550,$C110)+SUMIFS(Grid_GenerationQueue!Y$5:Y$550,Grid_GenerationQueue!$AM$5:$AM$550,$B110,Grid_GenerationQueue!$AN$5:$AN$550,$C110)</f>
        <v>0</v>
      </c>
      <c r="R110">
        <f>SUMIFS(Grid_GenerationQueue!Z$5:Z$550,Grid_GenerationQueue!$AJ$5:$AJ$550,$B110,Grid_GenerationQueue!$AK$5:$AK$550,$C110)+SUMIFS(Grid_GenerationQueue!Z$5:Z$550,Grid_GenerationQueue!$AM$5:$AM$550,$B110,Grid_GenerationQueue!$AN$5:$AN$550,$C110)</f>
        <v>0</v>
      </c>
      <c r="S110">
        <f>SUMIFS(Grid_GenerationQueue!AA$5:AA$550,Grid_GenerationQueue!$AJ$5:$AJ$550,$B110,Grid_GenerationQueue!$AK$5:$AK$550,$C110)+SUMIFS(Grid_GenerationQueue!AA$5:AA$550,Grid_GenerationQueue!$AM$5:$AM$550,$B110,Grid_GenerationQueue!$AN$5:$AN$550,$C110)</f>
        <v>0</v>
      </c>
      <c r="T110">
        <f>SUMIFS(Grid_GenerationQueue!AB$5:AB$550,Grid_GenerationQueue!$AJ$5:$AJ$550,$B110,Grid_GenerationQueue!$AK$5:$AK$550,$C110)+SUMIFS(Grid_GenerationQueue!AB$5:AB$550,Grid_GenerationQueue!$AM$5:$AM$550,$B110,Grid_GenerationQueue!$AN$5:$AN$550,$C110)</f>
        <v>0</v>
      </c>
      <c r="U110">
        <f>SUMIFS(Grid_GenerationQueue!AC$5:AC$550,Grid_GenerationQueue!$AJ$5:$AJ$550,$B110,Grid_GenerationQueue!$AK$5:$AK$550,$C110)+SUMIFS(Grid_GenerationQueue!AC$5:AC$550,Grid_GenerationQueue!$AM$5:$AM$550,$B110,Grid_GenerationQueue!$AN$5:$AN$550,$C110)</f>
        <v>0</v>
      </c>
      <c r="V110">
        <f>SUMIFS(Grid_GenerationQueue!AD$5:AD$550,Grid_GenerationQueue!$AJ$5:$AJ$550,$B110,Grid_GenerationQueue!$AK$5:$AK$550,$C110)+SUMIFS(Grid_GenerationQueue!AD$5:AD$550,Grid_GenerationQueue!$AM$5:$AM$550,$B110,Grid_GenerationQueue!$AN$5:$AN$550,$C110)</f>
        <v>0</v>
      </c>
      <c r="X110">
        <f>SUMIFS(Grid_GenerationQueue!T$5:T$550,Grid_GenerationQueue!$AJ$5:$AJ$550,$B110,Grid_GenerationQueue!$AK$5:$AK$550,$C110,Grid_GenerationQueue!$AW$5:$AW$550,$Y$3)+SUMIFS(Grid_GenerationQueue!T$5:T$550,Grid_GenerationQueue!$AM$5:$AM$550,$B110,Grid_GenerationQueue!$AN$5:$AN$550,$C110,Grid_GenerationQueue!$AW$5:$AW$550,$Y$3)</f>
        <v>0</v>
      </c>
      <c r="Y110">
        <f>SUMIFS(Grid_GenerationQueue!U$5:U$550,Grid_GenerationQueue!$AJ$5:$AJ$550,$B110,Grid_GenerationQueue!$AK$5:$AK$550,$C110,Grid_GenerationQueue!$AW$5:$AW$550,$Y$3)+SUMIFS(Grid_GenerationQueue!U$5:U$550,Grid_GenerationQueue!$AM$5:$AM$550,$B110,Grid_GenerationQueue!$AN$5:$AN$550,$C110,Grid_GenerationQueue!$AW$5:$AW$550,$Y$3)</f>
        <v>0</v>
      </c>
      <c r="Z110">
        <f>SUMIFS(Grid_GenerationQueue!V$5:V$550,Grid_GenerationQueue!$AJ$5:$AJ$550,$B110,Grid_GenerationQueue!$AK$5:$AK$550,$C110,Grid_GenerationQueue!$AW$5:$AW$550,$Y$3)+SUMIFS(Grid_GenerationQueue!V$5:V$550,Grid_GenerationQueue!$AM$5:$AM$550,$B110,Grid_GenerationQueue!$AN$5:$AN$550,$C110,Grid_GenerationQueue!$AW$5:$AW$550,$Y$3)</f>
        <v>0</v>
      </c>
      <c r="AA110">
        <f>SUMIFS(Grid_GenerationQueue!W$5:W$550,Grid_GenerationQueue!$AJ$5:$AJ$550,$B110,Grid_GenerationQueue!$AK$5:$AK$550,$C110,Grid_GenerationQueue!$AW$5:$AW$550,$Y$3)+SUMIFS(Grid_GenerationQueue!W$5:W$550,Grid_GenerationQueue!$AM$5:$AM$550,$B110,Grid_GenerationQueue!$AN$5:$AN$550,$C110,Grid_GenerationQueue!$AW$5:$AW$550,$Y$3)</f>
        <v>0</v>
      </c>
      <c r="AB110">
        <f>SUMIFS(Grid_GenerationQueue!X$5:X$550,Grid_GenerationQueue!$AJ$5:$AJ$550,$B110,Grid_GenerationQueue!$AK$5:$AK$550,$C110,Grid_GenerationQueue!$AW$5:$AW$550,$Y$3)+SUMIFS(Grid_GenerationQueue!X$5:X$550,Grid_GenerationQueue!$AM$5:$AM$550,$B110,Grid_GenerationQueue!$AN$5:$AN$550,$C110,Grid_GenerationQueue!$AW$5:$AW$550,$Y$3)</f>
        <v>0</v>
      </c>
      <c r="AC110">
        <f>SUMIFS(Grid_GenerationQueue!Y$5:Y$550,Grid_GenerationQueue!$AJ$5:$AJ$550,$B110,Grid_GenerationQueue!$AK$5:$AK$550,$C110,Grid_GenerationQueue!$AW$5:$AW$550,$Y$3)+SUMIFS(Grid_GenerationQueue!Y$5:Y$550,Grid_GenerationQueue!$AM$5:$AM$550,$B110,Grid_GenerationQueue!$AN$5:$AN$550,$C110,Grid_GenerationQueue!$AW$5:$AW$550,$Y$3)</f>
        <v>0</v>
      </c>
      <c r="AD110">
        <f>SUMIFS(Grid_GenerationQueue!Z$5:Z$550,Grid_GenerationQueue!$AJ$5:$AJ$550,$B110,Grid_GenerationQueue!$AK$5:$AK$550,$C110,Grid_GenerationQueue!$AW$5:$AW$550,$Y$3)+SUMIFS(Grid_GenerationQueue!Z$5:Z$550,Grid_GenerationQueue!$AM$5:$AM$550,$B110,Grid_GenerationQueue!$AN$5:$AN$550,$C110,Grid_GenerationQueue!$AW$5:$AW$550,$Y$3)</f>
        <v>0</v>
      </c>
      <c r="AE110">
        <f>SUMIFS(Grid_GenerationQueue!AA$5:AA$550,Grid_GenerationQueue!$AJ$5:$AJ$550,$B110,Grid_GenerationQueue!$AK$5:$AK$550,$C110,Grid_GenerationQueue!$AW$5:$AW$550,$Y$3)+SUMIFS(Grid_GenerationQueue!AA$5:AA$550,Grid_GenerationQueue!$AM$5:$AM$550,$B110,Grid_GenerationQueue!$AN$5:$AN$550,$C110,Grid_GenerationQueue!$AW$5:$AW$550,$Y$3)</f>
        <v>0</v>
      </c>
      <c r="AF110">
        <f>SUMIFS(Grid_GenerationQueue!AB$5:AB$550,Grid_GenerationQueue!$AJ$5:$AJ$550,$B110,Grid_GenerationQueue!$AK$5:$AK$550,$C110,Grid_GenerationQueue!$AW$5:$AW$550,$Y$3)+SUMIFS(Grid_GenerationQueue!AB$5:AB$550,Grid_GenerationQueue!$AM$5:$AM$550,$B110,Grid_GenerationQueue!$AN$5:$AN$550,$C110,Grid_GenerationQueue!$AW$5:$AW$550,$Y$3)</f>
        <v>0</v>
      </c>
      <c r="AG110">
        <f>SUMIFS(Grid_GenerationQueue!AC$5:AC$550,Grid_GenerationQueue!$AJ$5:$AJ$550,$B110,Grid_GenerationQueue!$AK$5:$AK$550,$C110,Grid_GenerationQueue!$AW$5:$AW$550,$Y$3)+SUMIFS(Grid_GenerationQueue!AC$5:AC$550,Grid_GenerationQueue!$AM$5:$AM$550,$B110,Grid_GenerationQueue!$AN$5:$AN$550,$C110,Grid_GenerationQueue!$AW$5:$AW$550,$Y$3)</f>
        <v>0</v>
      </c>
      <c r="AH110">
        <f>SUMIFS(Grid_GenerationQueue!AD$5:AD$550,Grid_GenerationQueue!$AJ$5:$AJ$550,$B110,Grid_GenerationQueue!$AK$5:$AK$550,$C110,Grid_GenerationQueue!$AW$5:$AW$550,$Y$3)+SUMIFS(Grid_GenerationQueue!AD$5:AD$550,Grid_GenerationQueue!$AM$5:$AM$550,$B110,Grid_GenerationQueue!$AN$5:$AN$550,$C110,Grid_GenerationQueue!$AW$5:$AW$550,$Y$3)</f>
        <v>0</v>
      </c>
      <c r="AJ110">
        <f>X110+SUMIFS(Grid_GenerationQueue!T$5:T$550,Grid_GenerationQueue!$AJ$5:$AJ$550,$B110,Grid_GenerationQueue!$AK$5:$AK$550,$C110,Grid_GenerationQueue!$AW$5:$AW$550,"&lt;&gt;"&amp;$Y$3,Grid_GenerationQueue!$AU$5:$AU$550,$AK$3)+SUMIFS(Grid_GenerationQueue!T$5:T$550,Grid_GenerationQueue!$AM$5:$AM$550,$B110,Grid_GenerationQueue!$AN$5:$AN$550,$C110,Grid_GenerationQueue!$AW$5:$AW$550,"&lt;&gt;"&amp;$Y$3,Grid_GenerationQueue!$AU$5:$AU$550,$AK$3)</f>
        <v>0</v>
      </c>
      <c r="AK110">
        <f>Y110+SUMIFS(Grid_GenerationQueue!U$5:U$550,Grid_GenerationQueue!$AJ$5:$AJ$550,$B110,Grid_GenerationQueue!$AK$5:$AK$550,$C110,Grid_GenerationQueue!$AW$5:$AW$550,"&lt;&gt;"&amp;$Y$3,Grid_GenerationQueue!$AU$5:$AU$550,$AK$3)+SUMIFS(Grid_GenerationQueue!U$5:U$550,Grid_GenerationQueue!$AM$5:$AM$550,$B110,Grid_GenerationQueue!$AN$5:$AN$550,$C110,Grid_GenerationQueue!$AW$5:$AW$550,"&lt;&gt;"&amp;$Y$3,Grid_GenerationQueue!$AU$5:$AU$550,$AK$3)</f>
        <v>0</v>
      </c>
      <c r="AL110">
        <f>Z110+SUMIFS(Grid_GenerationQueue!V$5:V$550,Grid_GenerationQueue!$AJ$5:$AJ$550,$B110,Grid_GenerationQueue!$AK$5:$AK$550,$C110,Grid_GenerationQueue!$AW$5:$AW$550,"&lt;&gt;"&amp;$Y$3,Grid_GenerationQueue!$AU$5:$AU$550,$AK$3)+SUMIFS(Grid_GenerationQueue!V$5:V$550,Grid_GenerationQueue!$AM$5:$AM$550,$B110,Grid_GenerationQueue!$AN$5:$AN$550,$C110,Grid_GenerationQueue!$AW$5:$AW$550,"&lt;&gt;"&amp;$Y$3,Grid_GenerationQueue!$AU$5:$AU$550,$AK$3)</f>
        <v>0</v>
      </c>
      <c r="AM110">
        <f>AA110+SUMIFS(Grid_GenerationQueue!W$5:W$550,Grid_GenerationQueue!$AJ$5:$AJ$550,$B110,Grid_GenerationQueue!$AK$5:$AK$550,$C110,Grid_GenerationQueue!$AW$5:$AW$550,"&lt;&gt;"&amp;$Y$3,Grid_GenerationQueue!$AU$5:$AU$550,$AK$3)+SUMIFS(Grid_GenerationQueue!W$5:W$550,Grid_GenerationQueue!$AM$5:$AM$550,$B110,Grid_GenerationQueue!$AN$5:$AN$550,$C110,Grid_GenerationQueue!$AW$5:$AW$550,"&lt;&gt;"&amp;$Y$3,Grid_GenerationQueue!$AU$5:$AU$550,$AK$3)</f>
        <v>0</v>
      </c>
      <c r="AN110">
        <f>AB110+SUMIFS(Grid_GenerationQueue!X$5:X$550,Grid_GenerationQueue!$AJ$5:$AJ$550,$B110,Grid_GenerationQueue!$AK$5:$AK$550,$C110,Grid_GenerationQueue!$AW$5:$AW$550,"&lt;&gt;"&amp;$Y$3,Grid_GenerationQueue!$AU$5:$AU$550,$AK$3)+SUMIFS(Grid_GenerationQueue!X$5:X$550,Grid_GenerationQueue!$AM$5:$AM$550,$B110,Grid_GenerationQueue!$AN$5:$AN$550,$C110,Grid_GenerationQueue!$AW$5:$AW$550,"&lt;&gt;"&amp;$Y$3,Grid_GenerationQueue!$AU$5:$AU$550,$AK$3)</f>
        <v>0</v>
      </c>
      <c r="AO110">
        <f>AC110+SUMIFS(Grid_GenerationQueue!Y$5:Y$550,Grid_GenerationQueue!$AJ$5:$AJ$550,$B110,Grid_GenerationQueue!$AK$5:$AK$550,$C110,Grid_GenerationQueue!$AW$5:$AW$550,"&lt;&gt;"&amp;$Y$3,Grid_GenerationQueue!$AU$5:$AU$550,$AK$3)+SUMIFS(Grid_GenerationQueue!Y$5:Y$550,Grid_GenerationQueue!$AM$5:$AM$550,$B110,Grid_GenerationQueue!$AN$5:$AN$550,$C110,Grid_GenerationQueue!$AW$5:$AW$550,"&lt;&gt;"&amp;$Y$3,Grid_GenerationQueue!$AU$5:$AU$550,$AK$3)</f>
        <v>0</v>
      </c>
      <c r="AP110">
        <f>AD110+SUMIFS(Grid_GenerationQueue!Z$5:Z$550,Grid_GenerationQueue!$AJ$5:$AJ$550,$B110,Grid_GenerationQueue!$AK$5:$AK$550,$C110,Grid_GenerationQueue!$AW$5:$AW$550,"&lt;&gt;"&amp;$Y$3,Grid_GenerationQueue!$AU$5:$AU$550,$AK$3)+SUMIFS(Grid_GenerationQueue!Z$5:Z$550,Grid_GenerationQueue!$AM$5:$AM$550,$B110,Grid_GenerationQueue!$AN$5:$AN$550,$C110,Grid_GenerationQueue!$AW$5:$AW$550,"&lt;&gt;"&amp;$Y$3,Grid_GenerationQueue!$AU$5:$AU$550,$AK$3)</f>
        <v>0</v>
      </c>
      <c r="AQ110">
        <f>AE110+SUMIFS(Grid_GenerationQueue!AA$5:AA$550,Grid_GenerationQueue!$AJ$5:$AJ$550,$B110,Grid_GenerationQueue!$AK$5:$AK$550,$C110,Grid_GenerationQueue!$AW$5:$AW$550,"&lt;&gt;"&amp;$Y$3,Grid_GenerationQueue!$AU$5:$AU$550,$AK$3)+SUMIFS(Grid_GenerationQueue!AA$5:AA$550,Grid_GenerationQueue!$AM$5:$AM$550,$B110,Grid_GenerationQueue!$AN$5:$AN$550,$C110,Grid_GenerationQueue!$AW$5:$AW$550,"&lt;&gt;"&amp;$Y$3,Grid_GenerationQueue!$AU$5:$AU$550,$AK$3)</f>
        <v>0</v>
      </c>
      <c r="AR110">
        <f>AF110+SUMIFS(Grid_GenerationQueue!AB$5:AB$550,Grid_GenerationQueue!$AJ$5:$AJ$550,$B110,Grid_GenerationQueue!$AK$5:$AK$550,$C110,Grid_GenerationQueue!$AW$5:$AW$550,"&lt;&gt;"&amp;$Y$3,Grid_GenerationQueue!$AU$5:$AU$550,$AK$3)+SUMIFS(Grid_GenerationQueue!AB$5:AB$550,Grid_GenerationQueue!$AM$5:$AM$550,$B110,Grid_GenerationQueue!$AN$5:$AN$550,$C110,Grid_GenerationQueue!$AW$5:$AW$550,"&lt;&gt;"&amp;$Y$3,Grid_GenerationQueue!$AU$5:$AU$550,$AK$3)</f>
        <v>0</v>
      </c>
      <c r="AS110">
        <f>AG110+SUMIFS(Grid_GenerationQueue!AC$5:AC$550,Grid_GenerationQueue!$AJ$5:$AJ$550,$B110,Grid_GenerationQueue!$AK$5:$AK$550,$C110,Grid_GenerationQueue!$AW$5:$AW$550,"&lt;&gt;"&amp;$Y$3,Grid_GenerationQueue!$AU$5:$AU$550,$AK$3)+SUMIFS(Grid_GenerationQueue!AC$5:AC$550,Grid_GenerationQueue!$AM$5:$AM$550,$B110,Grid_GenerationQueue!$AN$5:$AN$550,$C110,Grid_GenerationQueue!$AW$5:$AW$550,"&lt;&gt;"&amp;$Y$3,Grid_GenerationQueue!$AU$5:$AU$550,$AK$3)</f>
        <v>0</v>
      </c>
      <c r="AT110">
        <f>AH110+SUMIFS(Grid_GenerationQueue!AD$5:AD$550,Grid_GenerationQueue!$AJ$5:$AJ$550,$B110,Grid_GenerationQueue!$AK$5:$AK$550,$C110,Grid_GenerationQueue!$AW$5:$AW$550,"&lt;&gt;"&amp;$Y$3,Grid_GenerationQueue!$AU$5:$AU$550,$AK$3)+SUMIFS(Grid_GenerationQueue!AD$5:AD$550,Grid_GenerationQueue!$AM$5:$AM$550,$B110,Grid_GenerationQueue!$AN$5:$AN$550,$C110,Grid_GenerationQueue!$AW$5:$AW$550,"&lt;&gt;"&amp;$Y$3,Grid_GenerationQueue!$AU$5:$AU$550,$AK$3)</f>
        <v>0</v>
      </c>
      <c r="AV110">
        <v>0</v>
      </c>
      <c r="AW110">
        <v>0</v>
      </c>
      <c r="AX110">
        <v>0</v>
      </c>
      <c r="AY110">
        <v>0</v>
      </c>
      <c r="AZ110">
        <v>0</v>
      </c>
      <c r="BB110">
        <f t="shared" si="66"/>
        <v>0</v>
      </c>
      <c r="BC110">
        <f t="shared" si="67"/>
        <v>0</v>
      </c>
      <c r="BD110">
        <f t="shared" si="68"/>
        <v>0</v>
      </c>
      <c r="BE110">
        <f t="shared" si="69"/>
        <v>0</v>
      </c>
      <c r="BF110">
        <f t="shared" si="70"/>
        <v>0</v>
      </c>
      <c r="BG110">
        <f t="shared" si="71"/>
        <v>0</v>
      </c>
      <c r="BH110">
        <f t="shared" si="72"/>
        <v>0</v>
      </c>
      <c r="BI110">
        <f t="shared" si="73"/>
        <v>0</v>
      </c>
      <c r="BJ110">
        <f t="shared" si="74"/>
        <v>0</v>
      </c>
      <c r="BK110">
        <f t="shared" si="75"/>
        <v>0</v>
      </c>
      <c r="BL110">
        <f t="shared" si="76"/>
        <v>0</v>
      </c>
      <c r="BN110">
        <f t="shared" si="77"/>
        <v>0</v>
      </c>
      <c r="BO110">
        <f t="shared" si="78"/>
        <v>0</v>
      </c>
      <c r="BP110">
        <f t="shared" si="79"/>
        <v>0</v>
      </c>
      <c r="BQ110">
        <f t="shared" si="80"/>
        <v>0</v>
      </c>
      <c r="BR110">
        <f t="shared" si="81"/>
        <v>0</v>
      </c>
      <c r="BS110">
        <f t="shared" si="82"/>
        <v>0</v>
      </c>
      <c r="BT110">
        <f t="shared" si="83"/>
        <v>0</v>
      </c>
      <c r="BU110">
        <f t="shared" si="84"/>
        <v>0</v>
      </c>
      <c r="BV110">
        <f t="shared" si="85"/>
        <v>0</v>
      </c>
      <c r="BW110">
        <f t="shared" si="86"/>
        <v>0</v>
      </c>
      <c r="BX110">
        <f t="shared" si="87"/>
        <v>0</v>
      </c>
      <c r="BZ110">
        <f t="shared" si="88"/>
        <v>0</v>
      </c>
      <c r="CA110">
        <f t="shared" si="89"/>
        <v>0</v>
      </c>
      <c r="CB110">
        <f t="shared" si="90"/>
        <v>0</v>
      </c>
      <c r="CC110">
        <f t="shared" si="91"/>
        <v>0</v>
      </c>
      <c r="CD110">
        <f t="shared" si="92"/>
        <v>0</v>
      </c>
      <c r="CE110">
        <f t="shared" si="93"/>
        <v>0</v>
      </c>
      <c r="CF110">
        <f t="shared" si="94"/>
        <v>0</v>
      </c>
      <c r="CG110">
        <f t="shared" si="95"/>
        <v>0</v>
      </c>
      <c r="CH110">
        <f t="shared" si="96"/>
        <v>0</v>
      </c>
      <c r="CI110">
        <f t="shared" si="97"/>
        <v>0</v>
      </c>
      <c r="CJ110">
        <f t="shared" si="98"/>
        <v>0</v>
      </c>
    </row>
    <row r="111" spans="1:88" x14ac:dyDescent="0.35">
      <c r="A111" t="str">
        <f>Substation_Info!A111</f>
        <v>SDG&amp;E Study Area</v>
      </c>
      <c r="B111" t="str">
        <f>Substation_Info!B111</f>
        <v>Hoodoo Wash</v>
      </c>
      <c r="C111">
        <f>Substation_Info!C111</f>
        <v>500</v>
      </c>
      <c r="D111" t="str" cm="1">
        <f t="array" ref="D111">INDEX(Substation_Info!$AT$5:$BB$322,MATCH(1,($B111=Substation_Info!$B$5:$B$322)*($C111=Substation_Info!$C$5:$C$322),0),MATCH(D$4,Substation_Info!$AT$4:$BB$4,0))</f>
        <v>Arizona_Li_Battery</v>
      </c>
      <c r="E111" t="str" cm="1">
        <f t="array" ref="E111">INDEX(Substation_Info!$AT$5:$BB$322,MATCH(1,($B111=Substation_Info!$B$5:$B$322)*($C111=Substation_Info!$C$5:$C$322),0),MATCH(E$4,Substation_Info!$AT$4:$BB$4,0))</f>
        <v>Arizona_Solar</v>
      </c>
      <c r="F111" cm="1">
        <f t="array" ref="F111">INDEX(Substation_Info!$AT$5:$BB$322,MATCH(1,($B111=Substation_Info!$B$5:$B$322)*($C111=Substation_Info!$C$5:$C$322),0),MATCH(F$4,Substation_Info!$AT$4:$BB$4,0))</f>
        <v>0</v>
      </c>
      <c r="G111" cm="1">
        <f t="array" ref="G111">INDEX(Substation_Info!$AT$5:$BB$322,MATCH(1,($B111=Substation_Info!$B$5:$B$322)*($C111=Substation_Info!$C$5:$C$322),0),MATCH(G$4,Substation_Info!$AT$4:$BB$4,0))</f>
        <v>0</v>
      </c>
      <c r="H111" cm="1">
        <f t="array" ref="H111">INDEX(Substation_Info!$AT$5:$BB$322,MATCH(1,($B111=Substation_Info!$B$5:$B$322)*($C111=Substation_Info!$C$5:$C$322),0),MATCH(H$4,Substation_Info!$AT$4:$BB$4,0))</f>
        <v>0</v>
      </c>
      <c r="I111" cm="1">
        <f t="array" ref="I111">INDEX(Substation_Info!$AT$5:$BB$322,MATCH(1,($B111=Substation_Info!$B$5:$B$322)*($C111=Substation_Info!$C$5:$C$322),0),MATCH(I$4,Substation_Info!$AT$4:$BB$4,0))</f>
        <v>0</v>
      </c>
      <c r="J111" cm="1">
        <f t="array" ref="J111">INDEX(Substation_Info!$AT$5:$BB$322,MATCH(1,($B111=Substation_Info!$B$5:$B$322)*($C111=Substation_Info!$C$5:$C$322),0),MATCH(J$4,Substation_Info!$AT$4:$BB$4,0))</f>
        <v>0</v>
      </c>
      <c r="L111">
        <f>SUMIFS(Grid_GenerationQueue!T$5:T$550,Grid_GenerationQueue!$AJ$5:$AJ$550,$B111,Grid_GenerationQueue!$AK$5:$AK$550,$C111)+SUMIFS(Grid_GenerationQueue!T$5:T$550,Grid_GenerationQueue!$AM$5:$AM$550,$B111,Grid_GenerationQueue!$AN$5:$AN$550,$C111)</f>
        <v>3008.15</v>
      </c>
      <c r="M111">
        <f>SUMIFS(Grid_GenerationQueue!U$5:U$550,Grid_GenerationQueue!$AJ$5:$AJ$550,$B111,Grid_GenerationQueue!$AK$5:$AK$550,$C111)+SUMIFS(Grid_GenerationQueue!U$5:U$550,Grid_GenerationQueue!$AM$5:$AM$550,$B111,Grid_GenerationQueue!$AN$5:$AN$550,$C111)</f>
        <v>0</v>
      </c>
      <c r="N111">
        <f>SUMIFS(Grid_GenerationQueue!V$5:V$550,Grid_GenerationQueue!$AJ$5:$AJ$550,$B111,Grid_GenerationQueue!$AK$5:$AK$550,$C111)+SUMIFS(Grid_GenerationQueue!V$5:V$550,Grid_GenerationQueue!$AM$5:$AM$550,$B111,Grid_GenerationQueue!$AN$5:$AN$550,$C111)</f>
        <v>0</v>
      </c>
      <c r="O111">
        <f>SUMIFS(Grid_GenerationQueue!W$5:W$550,Grid_GenerationQueue!$AJ$5:$AJ$550,$B111,Grid_GenerationQueue!$AK$5:$AK$550,$C111)+SUMIFS(Grid_GenerationQueue!W$5:W$550,Grid_GenerationQueue!$AM$5:$AM$550,$B111,Grid_GenerationQueue!$AN$5:$AN$550,$C111)</f>
        <v>0</v>
      </c>
      <c r="P111">
        <f>SUMIFS(Grid_GenerationQueue!X$5:X$550,Grid_GenerationQueue!$AJ$5:$AJ$550,$B111,Grid_GenerationQueue!$AK$5:$AK$550,$C111)+SUMIFS(Grid_GenerationQueue!X$5:X$550,Grid_GenerationQueue!$AM$5:$AM$550,$B111,Grid_GenerationQueue!$AN$5:$AN$550,$C111)</f>
        <v>0</v>
      </c>
      <c r="Q111">
        <f>SUMIFS(Grid_GenerationQueue!Y$5:Y$550,Grid_GenerationQueue!$AJ$5:$AJ$550,$B111,Grid_GenerationQueue!$AK$5:$AK$550,$C111)+SUMIFS(Grid_GenerationQueue!Y$5:Y$550,Grid_GenerationQueue!$AM$5:$AM$550,$B111,Grid_GenerationQueue!$AN$5:$AN$550,$C111)</f>
        <v>0</v>
      </c>
      <c r="R111">
        <f>SUMIFS(Grid_GenerationQueue!Z$5:Z$550,Grid_GenerationQueue!$AJ$5:$AJ$550,$B111,Grid_GenerationQueue!$AK$5:$AK$550,$C111)+SUMIFS(Grid_GenerationQueue!Z$5:Z$550,Grid_GenerationQueue!$AM$5:$AM$550,$B111,Grid_GenerationQueue!$AN$5:$AN$550,$C111)</f>
        <v>3070</v>
      </c>
      <c r="S111">
        <f>SUMIFS(Grid_GenerationQueue!AA$5:AA$550,Grid_GenerationQueue!$AJ$5:$AJ$550,$B111,Grid_GenerationQueue!$AK$5:$AK$550,$C111)+SUMIFS(Grid_GenerationQueue!AA$5:AA$550,Grid_GenerationQueue!$AM$5:$AM$550,$B111,Grid_GenerationQueue!$AN$5:$AN$550,$C111)</f>
        <v>850</v>
      </c>
      <c r="T111">
        <f>SUMIFS(Grid_GenerationQueue!AB$5:AB$550,Grid_GenerationQueue!$AJ$5:$AJ$550,$B111,Grid_GenerationQueue!$AK$5:$AK$550,$C111)+SUMIFS(Grid_GenerationQueue!AB$5:AB$550,Grid_GenerationQueue!$AM$5:$AM$550,$B111,Grid_GenerationQueue!$AN$5:$AN$550,$C111)</f>
        <v>2220</v>
      </c>
      <c r="U111">
        <f>SUMIFS(Grid_GenerationQueue!AC$5:AC$550,Grid_GenerationQueue!$AJ$5:$AJ$550,$B111,Grid_GenerationQueue!$AK$5:$AK$550,$C111)+SUMIFS(Grid_GenerationQueue!AC$5:AC$550,Grid_GenerationQueue!$AM$5:$AM$550,$B111,Grid_GenerationQueue!$AN$5:$AN$550,$C111)</f>
        <v>0</v>
      </c>
      <c r="V111">
        <f>SUMIFS(Grid_GenerationQueue!AD$5:AD$550,Grid_GenerationQueue!$AJ$5:$AJ$550,$B111,Grid_GenerationQueue!$AK$5:$AK$550,$C111)+SUMIFS(Grid_GenerationQueue!AD$5:AD$550,Grid_GenerationQueue!$AM$5:$AM$550,$B111,Grid_GenerationQueue!$AN$5:$AN$550,$C111)</f>
        <v>0</v>
      </c>
      <c r="X111">
        <f>SUMIFS(Grid_GenerationQueue!T$5:T$550,Grid_GenerationQueue!$AJ$5:$AJ$550,$B111,Grid_GenerationQueue!$AK$5:$AK$550,$C111,Grid_GenerationQueue!$AW$5:$AW$550,$Y$3)+SUMIFS(Grid_GenerationQueue!T$5:T$550,Grid_GenerationQueue!$AM$5:$AM$550,$B111,Grid_GenerationQueue!$AN$5:$AN$550,$C111,Grid_GenerationQueue!$AW$5:$AW$550,$Y$3)</f>
        <v>635</v>
      </c>
      <c r="Y111">
        <f>SUMIFS(Grid_GenerationQueue!U$5:U$550,Grid_GenerationQueue!$AJ$5:$AJ$550,$B111,Grid_GenerationQueue!$AK$5:$AK$550,$C111,Grid_GenerationQueue!$AW$5:$AW$550,$Y$3)+SUMIFS(Grid_GenerationQueue!U$5:U$550,Grid_GenerationQueue!$AM$5:$AM$550,$B111,Grid_GenerationQueue!$AN$5:$AN$550,$C111,Grid_GenerationQueue!$AW$5:$AW$550,$Y$3)</f>
        <v>0</v>
      </c>
      <c r="Z111">
        <f>SUMIFS(Grid_GenerationQueue!V$5:V$550,Grid_GenerationQueue!$AJ$5:$AJ$550,$B111,Grid_GenerationQueue!$AK$5:$AK$550,$C111,Grid_GenerationQueue!$AW$5:$AW$550,$Y$3)+SUMIFS(Grid_GenerationQueue!V$5:V$550,Grid_GenerationQueue!$AM$5:$AM$550,$B111,Grid_GenerationQueue!$AN$5:$AN$550,$C111,Grid_GenerationQueue!$AW$5:$AW$550,$Y$3)</f>
        <v>0</v>
      </c>
      <c r="AA111">
        <f>SUMIFS(Grid_GenerationQueue!W$5:W$550,Grid_GenerationQueue!$AJ$5:$AJ$550,$B111,Grid_GenerationQueue!$AK$5:$AK$550,$C111,Grid_GenerationQueue!$AW$5:$AW$550,$Y$3)+SUMIFS(Grid_GenerationQueue!W$5:W$550,Grid_GenerationQueue!$AM$5:$AM$550,$B111,Grid_GenerationQueue!$AN$5:$AN$550,$C111,Grid_GenerationQueue!$AW$5:$AW$550,$Y$3)</f>
        <v>0</v>
      </c>
      <c r="AB111">
        <f>SUMIFS(Grid_GenerationQueue!X$5:X$550,Grid_GenerationQueue!$AJ$5:$AJ$550,$B111,Grid_GenerationQueue!$AK$5:$AK$550,$C111,Grid_GenerationQueue!$AW$5:$AW$550,$Y$3)+SUMIFS(Grid_GenerationQueue!X$5:X$550,Grid_GenerationQueue!$AM$5:$AM$550,$B111,Grid_GenerationQueue!$AN$5:$AN$550,$C111,Grid_GenerationQueue!$AW$5:$AW$550,$Y$3)</f>
        <v>0</v>
      </c>
      <c r="AC111">
        <f>SUMIFS(Grid_GenerationQueue!Y$5:Y$550,Grid_GenerationQueue!$AJ$5:$AJ$550,$B111,Grid_GenerationQueue!$AK$5:$AK$550,$C111,Grid_GenerationQueue!$AW$5:$AW$550,$Y$3)+SUMIFS(Grid_GenerationQueue!Y$5:Y$550,Grid_GenerationQueue!$AM$5:$AM$550,$B111,Grid_GenerationQueue!$AN$5:$AN$550,$C111,Grid_GenerationQueue!$AW$5:$AW$550,$Y$3)</f>
        <v>0</v>
      </c>
      <c r="AD111">
        <f>SUMIFS(Grid_GenerationQueue!Z$5:Z$550,Grid_GenerationQueue!$AJ$5:$AJ$550,$B111,Grid_GenerationQueue!$AK$5:$AK$550,$C111,Grid_GenerationQueue!$AW$5:$AW$550,$Y$3)+SUMIFS(Grid_GenerationQueue!Z$5:Z$550,Grid_GenerationQueue!$AM$5:$AM$550,$B111,Grid_GenerationQueue!$AN$5:$AN$550,$C111,Grid_GenerationQueue!$AW$5:$AW$550,$Y$3)</f>
        <v>700</v>
      </c>
      <c r="AE111">
        <f>SUMIFS(Grid_GenerationQueue!AA$5:AA$550,Grid_GenerationQueue!$AJ$5:$AJ$550,$B111,Grid_GenerationQueue!$AK$5:$AK$550,$C111,Grid_GenerationQueue!$AW$5:$AW$550,$Y$3)+SUMIFS(Grid_GenerationQueue!AA$5:AA$550,Grid_GenerationQueue!$AM$5:$AM$550,$B111,Grid_GenerationQueue!$AN$5:$AN$550,$C111,Grid_GenerationQueue!$AW$5:$AW$550,$Y$3)</f>
        <v>500</v>
      </c>
      <c r="AF111">
        <f>SUMIFS(Grid_GenerationQueue!AB$5:AB$550,Grid_GenerationQueue!$AJ$5:$AJ$550,$B111,Grid_GenerationQueue!$AK$5:$AK$550,$C111,Grid_GenerationQueue!$AW$5:$AW$550,$Y$3)+SUMIFS(Grid_GenerationQueue!AB$5:AB$550,Grid_GenerationQueue!$AM$5:$AM$550,$B111,Grid_GenerationQueue!$AN$5:$AN$550,$C111,Grid_GenerationQueue!$AW$5:$AW$550,$Y$3)</f>
        <v>200</v>
      </c>
      <c r="AG111">
        <f>SUMIFS(Grid_GenerationQueue!AC$5:AC$550,Grid_GenerationQueue!$AJ$5:$AJ$550,$B111,Grid_GenerationQueue!$AK$5:$AK$550,$C111,Grid_GenerationQueue!$AW$5:$AW$550,$Y$3)+SUMIFS(Grid_GenerationQueue!AC$5:AC$550,Grid_GenerationQueue!$AM$5:$AM$550,$B111,Grid_GenerationQueue!$AN$5:$AN$550,$C111,Grid_GenerationQueue!$AW$5:$AW$550,$Y$3)</f>
        <v>0</v>
      </c>
      <c r="AH111">
        <f>SUMIFS(Grid_GenerationQueue!AD$5:AD$550,Grid_GenerationQueue!$AJ$5:$AJ$550,$B111,Grid_GenerationQueue!$AK$5:$AK$550,$C111,Grid_GenerationQueue!$AW$5:$AW$550,$Y$3)+SUMIFS(Grid_GenerationQueue!AD$5:AD$550,Grid_GenerationQueue!$AM$5:$AM$550,$B111,Grid_GenerationQueue!$AN$5:$AN$550,$C111,Grid_GenerationQueue!$AW$5:$AW$550,$Y$3)</f>
        <v>0</v>
      </c>
      <c r="AJ111">
        <f>X111+SUMIFS(Grid_GenerationQueue!T$5:T$550,Grid_GenerationQueue!$AJ$5:$AJ$550,$B111,Grid_GenerationQueue!$AK$5:$AK$550,$C111,Grid_GenerationQueue!$AW$5:$AW$550,"&lt;&gt;"&amp;$Y$3,Grid_GenerationQueue!$AU$5:$AU$550,$AK$3)+SUMIFS(Grid_GenerationQueue!T$5:T$550,Grid_GenerationQueue!$AM$5:$AM$550,$B111,Grid_GenerationQueue!$AN$5:$AN$550,$C111,Grid_GenerationQueue!$AW$5:$AW$550,"&lt;&gt;"&amp;$Y$3,Grid_GenerationQueue!$AU$5:$AU$550,$AK$3)</f>
        <v>1308.1500000000001</v>
      </c>
      <c r="AK111">
        <f>Y111+SUMIFS(Grid_GenerationQueue!U$5:U$550,Grid_GenerationQueue!$AJ$5:$AJ$550,$B111,Grid_GenerationQueue!$AK$5:$AK$550,$C111,Grid_GenerationQueue!$AW$5:$AW$550,"&lt;&gt;"&amp;$Y$3,Grid_GenerationQueue!$AU$5:$AU$550,$AK$3)+SUMIFS(Grid_GenerationQueue!U$5:U$550,Grid_GenerationQueue!$AM$5:$AM$550,$B111,Grid_GenerationQueue!$AN$5:$AN$550,$C111,Grid_GenerationQueue!$AW$5:$AW$550,"&lt;&gt;"&amp;$Y$3,Grid_GenerationQueue!$AU$5:$AU$550,$AK$3)</f>
        <v>0</v>
      </c>
      <c r="AL111">
        <f>Z111+SUMIFS(Grid_GenerationQueue!V$5:V$550,Grid_GenerationQueue!$AJ$5:$AJ$550,$B111,Grid_GenerationQueue!$AK$5:$AK$550,$C111,Grid_GenerationQueue!$AW$5:$AW$550,"&lt;&gt;"&amp;$Y$3,Grid_GenerationQueue!$AU$5:$AU$550,$AK$3)+SUMIFS(Grid_GenerationQueue!V$5:V$550,Grid_GenerationQueue!$AM$5:$AM$550,$B111,Grid_GenerationQueue!$AN$5:$AN$550,$C111,Grid_GenerationQueue!$AW$5:$AW$550,"&lt;&gt;"&amp;$Y$3,Grid_GenerationQueue!$AU$5:$AU$550,$AK$3)</f>
        <v>0</v>
      </c>
      <c r="AM111">
        <f>AA111+SUMIFS(Grid_GenerationQueue!W$5:W$550,Grid_GenerationQueue!$AJ$5:$AJ$550,$B111,Grid_GenerationQueue!$AK$5:$AK$550,$C111,Grid_GenerationQueue!$AW$5:$AW$550,"&lt;&gt;"&amp;$Y$3,Grid_GenerationQueue!$AU$5:$AU$550,$AK$3)+SUMIFS(Grid_GenerationQueue!W$5:W$550,Grid_GenerationQueue!$AM$5:$AM$550,$B111,Grid_GenerationQueue!$AN$5:$AN$550,$C111,Grid_GenerationQueue!$AW$5:$AW$550,"&lt;&gt;"&amp;$Y$3,Grid_GenerationQueue!$AU$5:$AU$550,$AK$3)</f>
        <v>0</v>
      </c>
      <c r="AN111">
        <f>AB111+SUMIFS(Grid_GenerationQueue!X$5:X$550,Grid_GenerationQueue!$AJ$5:$AJ$550,$B111,Grid_GenerationQueue!$AK$5:$AK$550,$C111,Grid_GenerationQueue!$AW$5:$AW$550,"&lt;&gt;"&amp;$Y$3,Grid_GenerationQueue!$AU$5:$AU$550,$AK$3)+SUMIFS(Grid_GenerationQueue!X$5:X$550,Grid_GenerationQueue!$AM$5:$AM$550,$B111,Grid_GenerationQueue!$AN$5:$AN$550,$C111,Grid_GenerationQueue!$AW$5:$AW$550,"&lt;&gt;"&amp;$Y$3,Grid_GenerationQueue!$AU$5:$AU$550,$AK$3)</f>
        <v>0</v>
      </c>
      <c r="AO111">
        <f>AC111+SUMIFS(Grid_GenerationQueue!Y$5:Y$550,Grid_GenerationQueue!$AJ$5:$AJ$550,$B111,Grid_GenerationQueue!$AK$5:$AK$550,$C111,Grid_GenerationQueue!$AW$5:$AW$550,"&lt;&gt;"&amp;$Y$3,Grid_GenerationQueue!$AU$5:$AU$550,$AK$3)+SUMIFS(Grid_GenerationQueue!Y$5:Y$550,Grid_GenerationQueue!$AM$5:$AM$550,$B111,Grid_GenerationQueue!$AN$5:$AN$550,$C111,Grid_GenerationQueue!$AW$5:$AW$550,"&lt;&gt;"&amp;$Y$3,Grid_GenerationQueue!$AU$5:$AU$550,$AK$3)</f>
        <v>0</v>
      </c>
      <c r="AP111">
        <f>AD111+SUMIFS(Grid_GenerationQueue!Z$5:Z$550,Grid_GenerationQueue!$AJ$5:$AJ$550,$B111,Grid_GenerationQueue!$AK$5:$AK$550,$C111,Grid_GenerationQueue!$AW$5:$AW$550,"&lt;&gt;"&amp;$Y$3,Grid_GenerationQueue!$AU$5:$AU$550,$AK$3)+SUMIFS(Grid_GenerationQueue!Z$5:Z$550,Grid_GenerationQueue!$AM$5:$AM$550,$B111,Grid_GenerationQueue!$AN$5:$AN$550,$C111,Grid_GenerationQueue!$AW$5:$AW$550,"&lt;&gt;"&amp;$Y$3,Grid_GenerationQueue!$AU$5:$AU$550,$AK$3)</f>
        <v>1770</v>
      </c>
      <c r="AQ111">
        <f>AE111+SUMIFS(Grid_GenerationQueue!AA$5:AA$550,Grid_GenerationQueue!$AJ$5:$AJ$550,$B111,Grid_GenerationQueue!$AK$5:$AK$550,$C111,Grid_GenerationQueue!$AW$5:$AW$550,"&lt;&gt;"&amp;$Y$3,Grid_GenerationQueue!$AU$5:$AU$550,$AK$3)+SUMIFS(Grid_GenerationQueue!AA$5:AA$550,Grid_GenerationQueue!$AM$5:$AM$550,$B111,Grid_GenerationQueue!$AN$5:$AN$550,$C111,Grid_GenerationQueue!$AW$5:$AW$550,"&lt;&gt;"&amp;$Y$3,Grid_GenerationQueue!$AU$5:$AU$550,$AK$3)</f>
        <v>850</v>
      </c>
      <c r="AR111">
        <f>AF111+SUMIFS(Grid_GenerationQueue!AB$5:AB$550,Grid_GenerationQueue!$AJ$5:$AJ$550,$B111,Grid_GenerationQueue!$AK$5:$AK$550,$C111,Grid_GenerationQueue!$AW$5:$AW$550,"&lt;&gt;"&amp;$Y$3,Grid_GenerationQueue!$AU$5:$AU$550,$AK$3)+SUMIFS(Grid_GenerationQueue!AB$5:AB$550,Grid_GenerationQueue!$AM$5:$AM$550,$B111,Grid_GenerationQueue!$AN$5:$AN$550,$C111,Grid_GenerationQueue!$AW$5:$AW$550,"&lt;&gt;"&amp;$Y$3,Grid_GenerationQueue!$AU$5:$AU$550,$AK$3)</f>
        <v>920</v>
      </c>
      <c r="AS111">
        <f>AG111+SUMIFS(Grid_GenerationQueue!AC$5:AC$550,Grid_GenerationQueue!$AJ$5:$AJ$550,$B111,Grid_GenerationQueue!$AK$5:$AK$550,$C111,Grid_GenerationQueue!$AW$5:$AW$550,"&lt;&gt;"&amp;$Y$3,Grid_GenerationQueue!$AU$5:$AU$550,$AK$3)+SUMIFS(Grid_GenerationQueue!AC$5:AC$550,Grid_GenerationQueue!$AM$5:$AM$550,$B111,Grid_GenerationQueue!$AN$5:$AN$550,$C111,Grid_GenerationQueue!$AW$5:$AW$550,"&lt;&gt;"&amp;$Y$3,Grid_GenerationQueue!$AU$5:$AU$550,$AK$3)</f>
        <v>0</v>
      </c>
      <c r="AT111">
        <f>AH111+SUMIFS(Grid_GenerationQueue!AD$5:AD$550,Grid_GenerationQueue!$AJ$5:$AJ$550,$B111,Grid_GenerationQueue!$AK$5:$AK$550,$C111,Grid_GenerationQueue!$AW$5:$AW$550,"&lt;&gt;"&amp;$Y$3,Grid_GenerationQueue!$AU$5:$AU$550,$AK$3)+SUMIFS(Grid_GenerationQueue!AD$5:AD$550,Grid_GenerationQueue!$AM$5:$AM$550,$B111,Grid_GenerationQueue!$AN$5:$AN$550,$C111,Grid_GenerationQueue!$AW$5:$AW$550,"&lt;&gt;"&amp;$Y$3,Grid_GenerationQueue!$AU$5:$AU$550,$AK$3)</f>
        <v>0</v>
      </c>
      <c r="AV111">
        <v>0</v>
      </c>
      <c r="AW111">
        <v>0</v>
      </c>
      <c r="AX111">
        <v>0</v>
      </c>
      <c r="AY111">
        <v>0</v>
      </c>
      <c r="AZ111">
        <v>0</v>
      </c>
      <c r="BB111">
        <f t="shared" si="66"/>
        <v>3008.15</v>
      </c>
      <c r="BC111">
        <f t="shared" si="67"/>
        <v>0</v>
      </c>
      <c r="BD111">
        <f t="shared" si="68"/>
        <v>0</v>
      </c>
      <c r="BE111">
        <f t="shared" si="69"/>
        <v>0</v>
      </c>
      <c r="BF111">
        <f t="shared" si="70"/>
        <v>0</v>
      </c>
      <c r="BG111">
        <f t="shared" si="71"/>
        <v>0</v>
      </c>
      <c r="BH111">
        <f t="shared" si="72"/>
        <v>3070</v>
      </c>
      <c r="BI111">
        <f t="shared" si="73"/>
        <v>850</v>
      </c>
      <c r="BJ111">
        <f t="shared" si="74"/>
        <v>2220</v>
      </c>
      <c r="BK111">
        <f t="shared" si="75"/>
        <v>0</v>
      </c>
      <c r="BL111">
        <f t="shared" si="76"/>
        <v>0</v>
      </c>
      <c r="BN111">
        <f t="shared" si="77"/>
        <v>635</v>
      </c>
      <c r="BO111">
        <f t="shared" si="78"/>
        <v>0</v>
      </c>
      <c r="BP111">
        <f t="shared" si="79"/>
        <v>0</v>
      </c>
      <c r="BQ111">
        <f t="shared" si="80"/>
        <v>0</v>
      </c>
      <c r="BR111">
        <f t="shared" si="81"/>
        <v>0</v>
      </c>
      <c r="BS111">
        <f t="shared" si="82"/>
        <v>0</v>
      </c>
      <c r="BT111">
        <f t="shared" si="83"/>
        <v>700</v>
      </c>
      <c r="BU111">
        <f t="shared" si="84"/>
        <v>500</v>
      </c>
      <c r="BV111">
        <f t="shared" si="85"/>
        <v>200</v>
      </c>
      <c r="BW111">
        <f t="shared" si="86"/>
        <v>0</v>
      </c>
      <c r="BX111">
        <f t="shared" si="87"/>
        <v>0</v>
      </c>
      <c r="BZ111">
        <f t="shared" si="88"/>
        <v>1308.1500000000001</v>
      </c>
      <c r="CA111">
        <f t="shared" si="89"/>
        <v>0</v>
      </c>
      <c r="CB111">
        <f t="shared" si="90"/>
        <v>0</v>
      </c>
      <c r="CC111">
        <f t="shared" si="91"/>
        <v>0</v>
      </c>
      <c r="CD111">
        <f t="shared" si="92"/>
        <v>0</v>
      </c>
      <c r="CE111">
        <f t="shared" si="93"/>
        <v>0</v>
      </c>
      <c r="CF111">
        <f t="shared" si="94"/>
        <v>1770</v>
      </c>
      <c r="CG111">
        <f t="shared" si="95"/>
        <v>850</v>
      </c>
      <c r="CH111">
        <f t="shared" si="96"/>
        <v>920</v>
      </c>
      <c r="CI111">
        <f t="shared" si="97"/>
        <v>0</v>
      </c>
      <c r="CJ111">
        <f t="shared" si="98"/>
        <v>0</v>
      </c>
    </row>
    <row r="112" spans="1:88" x14ac:dyDescent="0.35">
      <c r="A112" t="str">
        <f>Substation_Info!A112</f>
        <v xml:space="preserve">PG&amp;E North of Greater Bay Study Area </v>
      </c>
      <c r="B112" t="str">
        <f>Substation_Info!B112</f>
        <v>Humboldt</v>
      </c>
      <c r="C112">
        <f>Substation_Info!C112</f>
        <v>115</v>
      </c>
      <c r="D112" t="str" cm="1">
        <f t="array" ref="D112">INDEX(Substation_Info!$AT$5:$BB$322,MATCH(1,($B112=Substation_Info!$B$5:$B$322)*($C112=Substation_Info!$C$5:$C$322),0),MATCH(D$4,Substation_Info!$AT$4:$BB$4,0))</f>
        <v>Northern_California_Li_Battery</v>
      </c>
      <c r="E112" t="str" cm="1">
        <f t="array" ref="E112">INDEX(Substation_Info!$AT$5:$BB$322,MATCH(1,($B112=Substation_Info!$B$5:$B$322)*($C112=Substation_Info!$C$5:$C$322),0),MATCH(E$4,Substation_Info!$AT$4:$BB$4,0))</f>
        <v>Northern_California_Solar</v>
      </c>
      <c r="F112" cm="1">
        <f t="array" ref="F112">INDEX(Substation_Info!$AT$5:$BB$322,MATCH(1,($B112=Substation_Info!$B$5:$B$322)*($C112=Substation_Info!$C$5:$C$322),0),MATCH(F$4,Substation_Info!$AT$4:$BB$4,0))</f>
        <v>0</v>
      </c>
      <c r="G112" t="str" cm="1">
        <f t="array" ref="G112">INDEX(Substation_Info!$AT$5:$BB$322,MATCH(1,($B112=Substation_Info!$B$5:$B$322)*($C112=Substation_Info!$C$5:$C$322),0),MATCH(G$4,Substation_Info!$AT$4:$BB$4,0))</f>
        <v>Humboldt_Wind</v>
      </c>
      <c r="H112" cm="1">
        <f t="array" ref="H112">INDEX(Substation_Info!$AT$5:$BB$322,MATCH(1,($B112=Substation_Info!$B$5:$B$322)*($C112=Substation_Info!$C$5:$C$322),0),MATCH(H$4,Substation_Info!$AT$4:$BB$4,0))</f>
        <v>0</v>
      </c>
      <c r="I112" t="str" cm="1">
        <f t="array" ref="I112">INDEX(Substation_Info!$AT$5:$BB$322,MATCH(1,($B112=Substation_Info!$B$5:$B$322)*($C112=Substation_Info!$C$5:$C$322),0),MATCH(I$4,Substation_Info!$AT$4:$BB$4,0))</f>
        <v>Humboldt_Bay_Offshore_Wind</v>
      </c>
      <c r="J112" cm="1">
        <f t="array" ref="J112">INDEX(Substation_Info!$AT$5:$BB$322,MATCH(1,($B112=Substation_Info!$B$5:$B$322)*($C112=Substation_Info!$C$5:$C$322),0),MATCH(J$4,Substation_Info!$AT$4:$BB$4,0))</f>
        <v>0</v>
      </c>
      <c r="L112">
        <f>SUMIFS(Grid_GenerationQueue!T$5:T$550,Grid_GenerationQueue!$AJ$5:$AJ$550,$B112,Grid_GenerationQueue!$AK$5:$AK$550,$C112)+SUMIFS(Grid_GenerationQueue!T$5:T$550,Grid_GenerationQueue!$AM$5:$AM$550,$B112,Grid_GenerationQueue!$AN$5:$AN$550,$C112)</f>
        <v>0</v>
      </c>
      <c r="M112">
        <f>SUMIFS(Grid_GenerationQueue!U$5:U$550,Grid_GenerationQueue!$AJ$5:$AJ$550,$B112,Grid_GenerationQueue!$AK$5:$AK$550,$C112)+SUMIFS(Grid_GenerationQueue!U$5:U$550,Grid_GenerationQueue!$AM$5:$AM$550,$B112,Grid_GenerationQueue!$AN$5:$AN$550,$C112)</f>
        <v>0</v>
      </c>
      <c r="N112">
        <f>SUMIFS(Grid_GenerationQueue!V$5:V$550,Grid_GenerationQueue!$AJ$5:$AJ$550,$B112,Grid_GenerationQueue!$AK$5:$AK$550,$C112)+SUMIFS(Grid_GenerationQueue!V$5:V$550,Grid_GenerationQueue!$AM$5:$AM$550,$B112,Grid_GenerationQueue!$AN$5:$AN$550,$C112)</f>
        <v>0</v>
      </c>
      <c r="O112">
        <f>SUMIFS(Grid_GenerationQueue!W$5:W$550,Grid_GenerationQueue!$AJ$5:$AJ$550,$B112,Grid_GenerationQueue!$AK$5:$AK$550,$C112)+SUMIFS(Grid_GenerationQueue!W$5:W$550,Grid_GenerationQueue!$AM$5:$AM$550,$B112,Grid_GenerationQueue!$AN$5:$AN$550,$C112)</f>
        <v>0</v>
      </c>
      <c r="P112">
        <f>SUMIFS(Grid_GenerationQueue!X$5:X$550,Grid_GenerationQueue!$AJ$5:$AJ$550,$B112,Grid_GenerationQueue!$AK$5:$AK$550,$C112)+SUMIFS(Grid_GenerationQueue!X$5:X$550,Grid_GenerationQueue!$AM$5:$AM$550,$B112,Grid_GenerationQueue!$AN$5:$AN$550,$C112)</f>
        <v>0</v>
      </c>
      <c r="Q112">
        <f>SUMIFS(Grid_GenerationQueue!Y$5:Y$550,Grid_GenerationQueue!$AJ$5:$AJ$550,$B112,Grid_GenerationQueue!$AK$5:$AK$550,$C112)+SUMIFS(Grid_GenerationQueue!Y$5:Y$550,Grid_GenerationQueue!$AM$5:$AM$550,$B112,Grid_GenerationQueue!$AN$5:$AN$550,$C112)</f>
        <v>161.92500000000001</v>
      </c>
      <c r="R112">
        <f>SUMIFS(Grid_GenerationQueue!Z$5:Z$550,Grid_GenerationQueue!$AJ$5:$AJ$550,$B112,Grid_GenerationQueue!$AK$5:$AK$550,$C112)+SUMIFS(Grid_GenerationQueue!Z$5:Z$550,Grid_GenerationQueue!$AM$5:$AM$550,$B112,Grid_GenerationQueue!$AN$5:$AN$550,$C112)</f>
        <v>0</v>
      </c>
      <c r="S112">
        <f>SUMIFS(Grid_GenerationQueue!AA$5:AA$550,Grid_GenerationQueue!$AJ$5:$AJ$550,$B112,Grid_GenerationQueue!$AK$5:$AK$550,$C112)+SUMIFS(Grid_GenerationQueue!AA$5:AA$550,Grid_GenerationQueue!$AM$5:$AM$550,$B112,Grid_GenerationQueue!$AN$5:$AN$550,$C112)</f>
        <v>0</v>
      </c>
      <c r="T112">
        <f>SUMIFS(Grid_GenerationQueue!AB$5:AB$550,Grid_GenerationQueue!$AJ$5:$AJ$550,$B112,Grid_GenerationQueue!$AK$5:$AK$550,$C112)+SUMIFS(Grid_GenerationQueue!AB$5:AB$550,Grid_GenerationQueue!$AM$5:$AM$550,$B112,Grid_GenerationQueue!$AN$5:$AN$550,$C112)</f>
        <v>0</v>
      </c>
      <c r="U112">
        <f>SUMIFS(Grid_GenerationQueue!AC$5:AC$550,Grid_GenerationQueue!$AJ$5:$AJ$550,$B112,Grid_GenerationQueue!$AK$5:$AK$550,$C112)+SUMIFS(Grid_GenerationQueue!AC$5:AC$550,Grid_GenerationQueue!$AM$5:$AM$550,$B112,Grid_GenerationQueue!$AN$5:$AN$550,$C112)</f>
        <v>0</v>
      </c>
      <c r="V112">
        <f>SUMIFS(Grid_GenerationQueue!AD$5:AD$550,Grid_GenerationQueue!$AJ$5:$AJ$550,$B112,Grid_GenerationQueue!$AK$5:$AK$550,$C112)+SUMIFS(Grid_GenerationQueue!AD$5:AD$550,Grid_GenerationQueue!$AM$5:$AM$550,$B112,Grid_GenerationQueue!$AN$5:$AN$550,$C112)</f>
        <v>0</v>
      </c>
      <c r="X112">
        <f>SUMIFS(Grid_GenerationQueue!T$5:T$550,Grid_GenerationQueue!$AJ$5:$AJ$550,$B112,Grid_GenerationQueue!$AK$5:$AK$550,$C112,Grid_GenerationQueue!$AW$5:$AW$550,$Y$3)+SUMIFS(Grid_GenerationQueue!T$5:T$550,Grid_GenerationQueue!$AM$5:$AM$550,$B112,Grid_GenerationQueue!$AN$5:$AN$550,$C112,Grid_GenerationQueue!$AW$5:$AW$550,$Y$3)</f>
        <v>0</v>
      </c>
      <c r="Y112">
        <f>SUMIFS(Grid_GenerationQueue!U$5:U$550,Grid_GenerationQueue!$AJ$5:$AJ$550,$B112,Grid_GenerationQueue!$AK$5:$AK$550,$C112,Grid_GenerationQueue!$AW$5:$AW$550,$Y$3)+SUMIFS(Grid_GenerationQueue!U$5:U$550,Grid_GenerationQueue!$AM$5:$AM$550,$B112,Grid_GenerationQueue!$AN$5:$AN$550,$C112,Grid_GenerationQueue!$AW$5:$AW$550,$Y$3)</f>
        <v>0</v>
      </c>
      <c r="Z112">
        <f>SUMIFS(Grid_GenerationQueue!V$5:V$550,Grid_GenerationQueue!$AJ$5:$AJ$550,$B112,Grid_GenerationQueue!$AK$5:$AK$550,$C112,Grid_GenerationQueue!$AW$5:$AW$550,$Y$3)+SUMIFS(Grid_GenerationQueue!V$5:V$550,Grid_GenerationQueue!$AM$5:$AM$550,$B112,Grid_GenerationQueue!$AN$5:$AN$550,$C112,Grid_GenerationQueue!$AW$5:$AW$550,$Y$3)</f>
        <v>0</v>
      </c>
      <c r="AA112">
        <f>SUMIFS(Grid_GenerationQueue!W$5:W$550,Grid_GenerationQueue!$AJ$5:$AJ$550,$B112,Grid_GenerationQueue!$AK$5:$AK$550,$C112,Grid_GenerationQueue!$AW$5:$AW$550,$Y$3)+SUMIFS(Grid_GenerationQueue!W$5:W$550,Grid_GenerationQueue!$AM$5:$AM$550,$B112,Grid_GenerationQueue!$AN$5:$AN$550,$C112,Grid_GenerationQueue!$AW$5:$AW$550,$Y$3)</f>
        <v>0</v>
      </c>
      <c r="AB112">
        <f>SUMIFS(Grid_GenerationQueue!X$5:X$550,Grid_GenerationQueue!$AJ$5:$AJ$550,$B112,Grid_GenerationQueue!$AK$5:$AK$550,$C112,Grid_GenerationQueue!$AW$5:$AW$550,$Y$3)+SUMIFS(Grid_GenerationQueue!X$5:X$550,Grid_GenerationQueue!$AM$5:$AM$550,$B112,Grid_GenerationQueue!$AN$5:$AN$550,$C112,Grid_GenerationQueue!$AW$5:$AW$550,$Y$3)</f>
        <v>0</v>
      </c>
      <c r="AC112">
        <f>SUMIFS(Grid_GenerationQueue!Y$5:Y$550,Grid_GenerationQueue!$AJ$5:$AJ$550,$B112,Grid_GenerationQueue!$AK$5:$AK$550,$C112,Grid_GenerationQueue!$AW$5:$AW$550,$Y$3)+SUMIFS(Grid_GenerationQueue!Y$5:Y$550,Grid_GenerationQueue!$AM$5:$AM$550,$B112,Grid_GenerationQueue!$AN$5:$AN$550,$C112,Grid_GenerationQueue!$AW$5:$AW$550,$Y$3)</f>
        <v>0</v>
      </c>
      <c r="AD112">
        <f>SUMIFS(Grid_GenerationQueue!Z$5:Z$550,Grid_GenerationQueue!$AJ$5:$AJ$550,$B112,Grid_GenerationQueue!$AK$5:$AK$550,$C112,Grid_GenerationQueue!$AW$5:$AW$550,$Y$3)+SUMIFS(Grid_GenerationQueue!Z$5:Z$550,Grid_GenerationQueue!$AM$5:$AM$550,$B112,Grid_GenerationQueue!$AN$5:$AN$550,$C112,Grid_GenerationQueue!$AW$5:$AW$550,$Y$3)</f>
        <v>0</v>
      </c>
      <c r="AE112">
        <f>SUMIFS(Grid_GenerationQueue!AA$5:AA$550,Grid_GenerationQueue!$AJ$5:$AJ$550,$B112,Grid_GenerationQueue!$AK$5:$AK$550,$C112,Grid_GenerationQueue!$AW$5:$AW$550,$Y$3)+SUMIFS(Grid_GenerationQueue!AA$5:AA$550,Grid_GenerationQueue!$AM$5:$AM$550,$B112,Grid_GenerationQueue!$AN$5:$AN$550,$C112,Grid_GenerationQueue!$AW$5:$AW$550,$Y$3)</f>
        <v>0</v>
      </c>
      <c r="AF112">
        <f>SUMIFS(Grid_GenerationQueue!AB$5:AB$550,Grid_GenerationQueue!$AJ$5:$AJ$550,$B112,Grid_GenerationQueue!$AK$5:$AK$550,$C112,Grid_GenerationQueue!$AW$5:$AW$550,$Y$3)+SUMIFS(Grid_GenerationQueue!AB$5:AB$550,Grid_GenerationQueue!$AM$5:$AM$550,$B112,Grid_GenerationQueue!$AN$5:$AN$550,$C112,Grid_GenerationQueue!$AW$5:$AW$550,$Y$3)</f>
        <v>0</v>
      </c>
      <c r="AG112">
        <f>SUMIFS(Grid_GenerationQueue!AC$5:AC$550,Grid_GenerationQueue!$AJ$5:$AJ$550,$B112,Grid_GenerationQueue!$AK$5:$AK$550,$C112,Grid_GenerationQueue!$AW$5:$AW$550,$Y$3)+SUMIFS(Grid_GenerationQueue!AC$5:AC$550,Grid_GenerationQueue!$AM$5:$AM$550,$B112,Grid_GenerationQueue!$AN$5:$AN$550,$C112,Grid_GenerationQueue!$AW$5:$AW$550,$Y$3)</f>
        <v>0</v>
      </c>
      <c r="AH112">
        <f>SUMIFS(Grid_GenerationQueue!AD$5:AD$550,Grid_GenerationQueue!$AJ$5:$AJ$550,$B112,Grid_GenerationQueue!$AK$5:$AK$550,$C112,Grid_GenerationQueue!$AW$5:$AW$550,$Y$3)+SUMIFS(Grid_GenerationQueue!AD$5:AD$550,Grid_GenerationQueue!$AM$5:$AM$550,$B112,Grid_GenerationQueue!$AN$5:$AN$550,$C112,Grid_GenerationQueue!$AW$5:$AW$550,$Y$3)</f>
        <v>0</v>
      </c>
      <c r="AJ112">
        <f>X112+SUMIFS(Grid_GenerationQueue!T$5:T$550,Grid_GenerationQueue!$AJ$5:$AJ$550,$B112,Grid_GenerationQueue!$AK$5:$AK$550,$C112,Grid_GenerationQueue!$AW$5:$AW$550,"&lt;&gt;"&amp;$Y$3,Grid_GenerationQueue!$AU$5:$AU$550,$AK$3)+SUMIFS(Grid_GenerationQueue!T$5:T$550,Grid_GenerationQueue!$AM$5:$AM$550,$B112,Grid_GenerationQueue!$AN$5:$AN$550,$C112,Grid_GenerationQueue!$AW$5:$AW$550,"&lt;&gt;"&amp;$Y$3,Grid_GenerationQueue!$AU$5:$AU$550,$AK$3)</f>
        <v>0</v>
      </c>
      <c r="AK112">
        <f>Y112+SUMIFS(Grid_GenerationQueue!U$5:U$550,Grid_GenerationQueue!$AJ$5:$AJ$550,$B112,Grid_GenerationQueue!$AK$5:$AK$550,$C112,Grid_GenerationQueue!$AW$5:$AW$550,"&lt;&gt;"&amp;$Y$3,Grid_GenerationQueue!$AU$5:$AU$550,$AK$3)+SUMIFS(Grid_GenerationQueue!U$5:U$550,Grid_GenerationQueue!$AM$5:$AM$550,$B112,Grid_GenerationQueue!$AN$5:$AN$550,$C112,Grid_GenerationQueue!$AW$5:$AW$550,"&lt;&gt;"&amp;$Y$3,Grid_GenerationQueue!$AU$5:$AU$550,$AK$3)</f>
        <v>0</v>
      </c>
      <c r="AL112">
        <f>Z112+SUMIFS(Grid_GenerationQueue!V$5:V$550,Grid_GenerationQueue!$AJ$5:$AJ$550,$B112,Grid_GenerationQueue!$AK$5:$AK$550,$C112,Grid_GenerationQueue!$AW$5:$AW$550,"&lt;&gt;"&amp;$Y$3,Grid_GenerationQueue!$AU$5:$AU$550,$AK$3)+SUMIFS(Grid_GenerationQueue!V$5:V$550,Grid_GenerationQueue!$AM$5:$AM$550,$B112,Grid_GenerationQueue!$AN$5:$AN$550,$C112,Grid_GenerationQueue!$AW$5:$AW$550,"&lt;&gt;"&amp;$Y$3,Grid_GenerationQueue!$AU$5:$AU$550,$AK$3)</f>
        <v>0</v>
      </c>
      <c r="AM112">
        <f>AA112+SUMIFS(Grid_GenerationQueue!W$5:W$550,Grid_GenerationQueue!$AJ$5:$AJ$550,$B112,Grid_GenerationQueue!$AK$5:$AK$550,$C112,Grid_GenerationQueue!$AW$5:$AW$550,"&lt;&gt;"&amp;$Y$3,Grid_GenerationQueue!$AU$5:$AU$550,$AK$3)+SUMIFS(Grid_GenerationQueue!W$5:W$550,Grid_GenerationQueue!$AM$5:$AM$550,$B112,Grid_GenerationQueue!$AN$5:$AN$550,$C112,Grid_GenerationQueue!$AW$5:$AW$550,"&lt;&gt;"&amp;$Y$3,Grid_GenerationQueue!$AU$5:$AU$550,$AK$3)</f>
        <v>0</v>
      </c>
      <c r="AN112">
        <f>AB112+SUMIFS(Grid_GenerationQueue!X$5:X$550,Grid_GenerationQueue!$AJ$5:$AJ$550,$B112,Grid_GenerationQueue!$AK$5:$AK$550,$C112,Grid_GenerationQueue!$AW$5:$AW$550,"&lt;&gt;"&amp;$Y$3,Grid_GenerationQueue!$AU$5:$AU$550,$AK$3)+SUMIFS(Grid_GenerationQueue!X$5:X$550,Grid_GenerationQueue!$AM$5:$AM$550,$B112,Grid_GenerationQueue!$AN$5:$AN$550,$C112,Grid_GenerationQueue!$AW$5:$AW$550,"&lt;&gt;"&amp;$Y$3,Grid_GenerationQueue!$AU$5:$AU$550,$AK$3)</f>
        <v>0</v>
      </c>
      <c r="AO112">
        <f>AC112+SUMIFS(Grid_GenerationQueue!Y$5:Y$550,Grid_GenerationQueue!$AJ$5:$AJ$550,$B112,Grid_GenerationQueue!$AK$5:$AK$550,$C112,Grid_GenerationQueue!$AW$5:$AW$550,"&lt;&gt;"&amp;$Y$3,Grid_GenerationQueue!$AU$5:$AU$550,$AK$3)+SUMIFS(Grid_GenerationQueue!Y$5:Y$550,Grid_GenerationQueue!$AM$5:$AM$550,$B112,Grid_GenerationQueue!$AN$5:$AN$550,$C112,Grid_GenerationQueue!$AW$5:$AW$550,"&lt;&gt;"&amp;$Y$3,Grid_GenerationQueue!$AU$5:$AU$550,$AK$3)</f>
        <v>161.92500000000001</v>
      </c>
      <c r="AP112">
        <f>AD112+SUMIFS(Grid_GenerationQueue!Z$5:Z$550,Grid_GenerationQueue!$AJ$5:$AJ$550,$B112,Grid_GenerationQueue!$AK$5:$AK$550,$C112,Grid_GenerationQueue!$AW$5:$AW$550,"&lt;&gt;"&amp;$Y$3,Grid_GenerationQueue!$AU$5:$AU$550,$AK$3)+SUMIFS(Grid_GenerationQueue!Z$5:Z$550,Grid_GenerationQueue!$AM$5:$AM$550,$B112,Grid_GenerationQueue!$AN$5:$AN$550,$C112,Grid_GenerationQueue!$AW$5:$AW$550,"&lt;&gt;"&amp;$Y$3,Grid_GenerationQueue!$AU$5:$AU$550,$AK$3)</f>
        <v>0</v>
      </c>
      <c r="AQ112">
        <f>AE112+SUMIFS(Grid_GenerationQueue!AA$5:AA$550,Grid_GenerationQueue!$AJ$5:$AJ$550,$B112,Grid_GenerationQueue!$AK$5:$AK$550,$C112,Grid_GenerationQueue!$AW$5:$AW$550,"&lt;&gt;"&amp;$Y$3,Grid_GenerationQueue!$AU$5:$AU$550,$AK$3)+SUMIFS(Grid_GenerationQueue!AA$5:AA$550,Grid_GenerationQueue!$AM$5:$AM$550,$B112,Grid_GenerationQueue!$AN$5:$AN$550,$C112,Grid_GenerationQueue!$AW$5:$AW$550,"&lt;&gt;"&amp;$Y$3,Grid_GenerationQueue!$AU$5:$AU$550,$AK$3)</f>
        <v>0</v>
      </c>
      <c r="AR112">
        <f>AF112+SUMIFS(Grid_GenerationQueue!AB$5:AB$550,Grid_GenerationQueue!$AJ$5:$AJ$550,$B112,Grid_GenerationQueue!$AK$5:$AK$550,$C112,Grid_GenerationQueue!$AW$5:$AW$550,"&lt;&gt;"&amp;$Y$3,Grid_GenerationQueue!$AU$5:$AU$550,$AK$3)+SUMIFS(Grid_GenerationQueue!AB$5:AB$550,Grid_GenerationQueue!$AM$5:$AM$550,$B112,Grid_GenerationQueue!$AN$5:$AN$550,$C112,Grid_GenerationQueue!$AW$5:$AW$550,"&lt;&gt;"&amp;$Y$3,Grid_GenerationQueue!$AU$5:$AU$550,$AK$3)</f>
        <v>0</v>
      </c>
      <c r="AS112">
        <f>AG112+SUMIFS(Grid_GenerationQueue!AC$5:AC$550,Grid_GenerationQueue!$AJ$5:$AJ$550,$B112,Grid_GenerationQueue!$AK$5:$AK$550,$C112,Grid_GenerationQueue!$AW$5:$AW$550,"&lt;&gt;"&amp;$Y$3,Grid_GenerationQueue!$AU$5:$AU$550,$AK$3)+SUMIFS(Grid_GenerationQueue!AC$5:AC$550,Grid_GenerationQueue!$AM$5:$AM$550,$B112,Grid_GenerationQueue!$AN$5:$AN$550,$C112,Grid_GenerationQueue!$AW$5:$AW$550,"&lt;&gt;"&amp;$Y$3,Grid_GenerationQueue!$AU$5:$AU$550,$AK$3)</f>
        <v>0</v>
      </c>
      <c r="AT112">
        <f>AH112+SUMIFS(Grid_GenerationQueue!AD$5:AD$550,Grid_GenerationQueue!$AJ$5:$AJ$550,$B112,Grid_GenerationQueue!$AK$5:$AK$550,$C112,Grid_GenerationQueue!$AW$5:$AW$550,"&lt;&gt;"&amp;$Y$3,Grid_GenerationQueue!$AU$5:$AU$550,$AK$3)+SUMIFS(Grid_GenerationQueue!AD$5:AD$550,Grid_GenerationQueue!$AM$5:$AM$550,$B112,Grid_GenerationQueue!$AN$5:$AN$550,$C112,Grid_GenerationQueue!$AW$5:$AW$550,"&lt;&gt;"&amp;$Y$3,Grid_GenerationQueue!$AU$5:$AU$550,$AK$3)</f>
        <v>0</v>
      </c>
      <c r="AV112">
        <v>0</v>
      </c>
      <c r="AW112">
        <v>0</v>
      </c>
      <c r="AX112">
        <v>0</v>
      </c>
      <c r="AY112">
        <v>0</v>
      </c>
      <c r="AZ112">
        <v>0</v>
      </c>
      <c r="BB112">
        <f t="shared" si="66"/>
        <v>0</v>
      </c>
      <c r="BC112">
        <f t="shared" si="67"/>
        <v>0</v>
      </c>
      <c r="BD112">
        <f t="shared" si="68"/>
        <v>0</v>
      </c>
      <c r="BE112">
        <f t="shared" si="69"/>
        <v>0</v>
      </c>
      <c r="BF112">
        <f t="shared" si="70"/>
        <v>0</v>
      </c>
      <c r="BG112">
        <f t="shared" si="71"/>
        <v>161.92500000000001</v>
      </c>
      <c r="BH112">
        <f t="shared" si="72"/>
        <v>0</v>
      </c>
      <c r="BI112">
        <f t="shared" si="73"/>
        <v>0</v>
      </c>
      <c r="BJ112">
        <f t="shared" si="74"/>
        <v>0</v>
      </c>
      <c r="BK112">
        <f t="shared" si="75"/>
        <v>0</v>
      </c>
      <c r="BL112">
        <f t="shared" si="76"/>
        <v>0</v>
      </c>
      <c r="BN112">
        <f t="shared" si="77"/>
        <v>0</v>
      </c>
      <c r="BO112">
        <f t="shared" si="78"/>
        <v>0</v>
      </c>
      <c r="BP112">
        <f t="shared" si="79"/>
        <v>0</v>
      </c>
      <c r="BQ112">
        <f t="shared" si="80"/>
        <v>0</v>
      </c>
      <c r="BR112">
        <f t="shared" si="81"/>
        <v>0</v>
      </c>
      <c r="BS112">
        <f t="shared" si="82"/>
        <v>0</v>
      </c>
      <c r="BT112">
        <f t="shared" si="83"/>
        <v>0</v>
      </c>
      <c r="BU112">
        <f t="shared" si="84"/>
        <v>0</v>
      </c>
      <c r="BV112">
        <f t="shared" si="85"/>
        <v>0</v>
      </c>
      <c r="BW112">
        <f t="shared" si="86"/>
        <v>0</v>
      </c>
      <c r="BX112">
        <f t="shared" si="87"/>
        <v>0</v>
      </c>
      <c r="BZ112">
        <f t="shared" si="88"/>
        <v>0</v>
      </c>
      <c r="CA112">
        <f t="shared" si="89"/>
        <v>0</v>
      </c>
      <c r="CB112">
        <f t="shared" si="90"/>
        <v>0</v>
      </c>
      <c r="CC112">
        <f t="shared" si="91"/>
        <v>0</v>
      </c>
      <c r="CD112">
        <f t="shared" si="92"/>
        <v>0</v>
      </c>
      <c r="CE112">
        <f t="shared" si="93"/>
        <v>161.92500000000001</v>
      </c>
      <c r="CF112">
        <f t="shared" si="94"/>
        <v>0</v>
      </c>
      <c r="CG112">
        <f t="shared" si="95"/>
        <v>0</v>
      </c>
      <c r="CH112">
        <f t="shared" si="96"/>
        <v>0</v>
      </c>
      <c r="CI112">
        <f t="shared" si="97"/>
        <v>0</v>
      </c>
      <c r="CJ112">
        <f t="shared" si="98"/>
        <v>0</v>
      </c>
    </row>
    <row r="113" spans="1:88" x14ac:dyDescent="0.35">
      <c r="A113" t="str">
        <f>Substation_Info!A113</f>
        <v xml:space="preserve">PG&amp;E North of Greater Bay Study Area </v>
      </c>
      <c r="B113" t="str">
        <f>Substation_Info!B113</f>
        <v>Humboldt (Proposed)</v>
      </c>
      <c r="C113">
        <f>Substation_Info!C113</f>
        <v>500</v>
      </c>
      <c r="D113" t="str" cm="1">
        <f t="array" ref="D113">INDEX(Substation_Info!$AT$5:$BB$322,MATCH(1,($B113=Substation_Info!$B$5:$B$322)*($C113=Substation_Info!$C$5:$C$322),0),MATCH(D$4,Substation_Info!$AT$4:$BB$4,0))</f>
        <v>Northern_California_Li_Battery</v>
      </c>
      <c r="E113" t="str" cm="1">
        <f t="array" ref="E113">INDEX(Substation_Info!$AT$5:$BB$322,MATCH(1,($B113=Substation_Info!$B$5:$B$322)*($C113=Substation_Info!$C$5:$C$322),0),MATCH(E$4,Substation_Info!$AT$4:$BB$4,0))</f>
        <v>Northern_California_Solar</v>
      </c>
      <c r="F113" cm="1">
        <f t="array" ref="F113">INDEX(Substation_Info!$AT$5:$BB$322,MATCH(1,($B113=Substation_Info!$B$5:$B$322)*($C113=Substation_Info!$C$5:$C$322),0),MATCH(F$4,Substation_Info!$AT$4:$BB$4,0))</f>
        <v>0</v>
      </c>
      <c r="G113" cm="1">
        <f t="array" ref="G113">INDEX(Substation_Info!$AT$5:$BB$322,MATCH(1,($B113=Substation_Info!$B$5:$B$322)*($C113=Substation_Info!$C$5:$C$322),0),MATCH(G$4,Substation_Info!$AT$4:$BB$4,0))</f>
        <v>0</v>
      </c>
      <c r="H113" cm="1">
        <f t="array" ref="H113">INDEX(Substation_Info!$AT$5:$BB$322,MATCH(1,($B113=Substation_Info!$B$5:$B$322)*($C113=Substation_Info!$C$5:$C$322),0),MATCH(H$4,Substation_Info!$AT$4:$BB$4,0))</f>
        <v>0</v>
      </c>
      <c r="I113" t="str" cm="1">
        <f t="array" ref="I113">INDEX(Substation_Info!$AT$5:$BB$322,MATCH(1,($B113=Substation_Info!$B$5:$B$322)*($C113=Substation_Info!$C$5:$C$322),0),MATCH(I$4,Substation_Info!$AT$4:$BB$4,0))</f>
        <v>Humboldt_Bay_Offshore_Wind</v>
      </c>
      <c r="J113" cm="1">
        <f t="array" ref="J113">INDEX(Substation_Info!$AT$5:$BB$322,MATCH(1,($B113=Substation_Info!$B$5:$B$322)*($C113=Substation_Info!$C$5:$C$322),0),MATCH(J$4,Substation_Info!$AT$4:$BB$4,0))</f>
        <v>0</v>
      </c>
      <c r="L113">
        <f>SUMIFS(Grid_GenerationQueue!T$5:T$550,Grid_GenerationQueue!$AJ$5:$AJ$550,$B113,Grid_GenerationQueue!$AK$5:$AK$550,$C113)+SUMIFS(Grid_GenerationQueue!T$5:T$550,Grid_GenerationQueue!$AM$5:$AM$550,$B113,Grid_GenerationQueue!$AN$5:$AN$550,$C113)</f>
        <v>0</v>
      </c>
      <c r="M113">
        <f>SUMIFS(Grid_GenerationQueue!U$5:U$550,Grid_GenerationQueue!$AJ$5:$AJ$550,$B113,Grid_GenerationQueue!$AK$5:$AK$550,$C113)+SUMIFS(Grid_GenerationQueue!U$5:U$550,Grid_GenerationQueue!$AM$5:$AM$550,$B113,Grid_GenerationQueue!$AN$5:$AN$550,$C113)</f>
        <v>0</v>
      </c>
      <c r="N113">
        <f>SUMIFS(Grid_GenerationQueue!V$5:V$550,Grid_GenerationQueue!$AJ$5:$AJ$550,$B113,Grid_GenerationQueue!$AK$5:$AK$550,$C113)+SUMIFS(Grid_GenerationQueue!V$5:V$550,Grid_GenerationQueue!$AM$5:$AM$550,$B113,Grid_GenerationQueue!$AN$5:$AN$550,$C113)</f>
        <v>0</v>
      </c>
      <c r="O113">
        <f>SUMIFS(Grid_GenerationQueue!W$5:W$550,Grid_GenerationQueue!$AJ$5:$AJ$550,$B113,Grid_GenerationQueue!$AK$5:$AK$550,$C113)+SUMIFS(Grid_GenerationQueue!W$5:W$550,Grid_GenerationQueue!$AM$5:$AM$550,$B113,Grid_GenerationQueue!$AN$5:$AN$550,$C113)</f>
        <v>0</v>
      </c>
      <c r="P113">
        <f>SUMIFS(Grid_GenerationQueue!X$5:X$550,Grid_GenerationQueue!$AJ$5:$AJ$550,$B113,Grid_GenerationQueue!$AK$5:$AK$550,$C113)+SUMIFS(Grid_GenerationQueue!X$5:X$550,Grid_GenerationQueue!$AM$5:$AM$550,$B113,Grid_GenerationQueue!$AN$5:$AN$550,$C113)</f>
        <v>0</v>
      </c>
      <c r="Q113">
        <f>SUMIFS(Grid_GenerationQueue!Y$5:Y$550,Grid_GenerationQueue!$AJ$5:$AJ$550,$B113,Grid_GenerationQueue!$AK$5:$AK$550,$C113)+SUMIFS(Grid_GenerationQueue!Y$5:Y$550,Grid_GenerationQueue!$AM$5:$AM$550,$B113,Grid_GenerationQueue!$AN$5:$AN$550,$C113)</f>
        <v>0</v>
      </c>
      <c r="R113">
        <f>SUMIFS(Grid_GenerationQueue!Z$5:Z$550,Grid_GenerationQueue!$AJ$5:$AJ$550,$B113,Grid_GenerationQueue!$AK$5:$AK$550,$C113)+SUMIFS(Grid_GenerationQueue!Z$5:Z$550,Grid_GenerationQueue!$AM$5:$AM$550,$B113,Grid_GenerationQueue!$AN$5:$AN$550,$C113)</f>
        <v>0</v>
      </c>
      <c r="S113">
        <f>SUMIFS(Grid_GenerationQueue!AA$5:AA$550,Grid_GenerationQueue!$AJ$5:$AJ$550,$B113,Grid_GenerationQueue!$AK$5:$AK$550,$C113)+SUMIFS(Grid_GenerationQueue!AA$5:AA$550,Grid_GenerationQueue!$AM$5:$AM$550,$B113,Grid_GenerationQueue!$AN$5:$AN$550,$C113)</f>
        <v>0</v>
      </c>
      <c r="T113">
        <f>SUMIFS(Grid_GenerationQueue!AB$5:AB$550,Grid_GenerationQueue!$AJ$5:$AJ$550,$B113,Grid_GenerationQueue!$AK$5:$AK$550,$C113)+SUMIFS(Grid_GenerationQueue!AB$5:AB$550,Grid_GenerationQueue!$AM$5:$AM$550,$B113,Grid_GenerationQueue!$AN$5:$AN$550,$C113)</f>
        <v>0</v>
      </c>
      <c r="U113">
        <f>SUMIFS(Grid_GenerationQueue!AC$5:AC$550,Grid_GenerationQueue!$AJ$5:$AJ$550,$B113,Grid_GenerationQueue!$AK$5:$AK$550,$C113)+SUMIFS(Grid_GenerationQueue!AC$5:AC$550,Grid_GenerationQueue!$AM$5:$AM$550,$B113,Grid_GenerationQueue!$AN$5:$AN$550,$C113)</f>
        <v>0</v>
      </c>
      <c r="V113">
        <f>SUMIFS(Grid_GenerationQueue!AD$5:AD$550,Grid_GenerationQueue!$AJ$5:$AJ$550,$B113,Grid_GenerationQueue!$AK$5:$AK$550,$C113)+SUMIFS(Grid_GenerationQueue!AD$5:AD$550,Grid_GenerationQueue!$AM$5:$AM$550,$B113,Grid_GenerationQueue!$AN$5:$AN$550,$C113)</f>
        <v>0</v>
      </c>
      <c r="X113">
        <f>SUMIFS(Grid_GenerationQueue!T$5:T$550,Grid_GenerationQueue!$AJ$5:$AJ$550,$B113,Grid_GenerationQueue!$AK$5:$AK$550,$C113,Grid_GenerationQueue!$AW$5:$AW$550,$Y$3)+SUMIFS(Grid_GenerationQueue!T$5:T$550,Grid_GenerationQueue!$AM$5:$AM$550,$B113,Grid_GenerationQueue!$AN$5:$AN$550,$C113,Grid_GenerationQueue!$AW$5:$AW$550,$Y$3)</f>
        <v>0</v>
      </c>
      <c r="Y113">
        <f>SUMIFS(Grid_GenerationQueue!U$5:U$550,Grid_GenerationQueue!$AJ$5:$AJ$550,$B113,Grid_GenerationQueue!$AK$5:$AK$550,$C113,Grid_GenerationQueue!$AW$5:$AW$550,$Y$3)+SUMIFS(Grid_GenerationQueue!U$5:U$550,Grid_GenerationQueue!$AM$5:$AM$550,$B113,Grid_GenerationQueue!$AN$5:$AN$550,$C113,Grid_GenerationQueue!$AW$5:$AW$550,$Y$3)</f>
        <v>0</v>
      </c>
      <c r="Z113">
        <f>SUMIFS(Grid_GenerationQueue!V$5:V$550,Grid_GenerationQueue!$AJ$5:$AJ$550,$B113,Grid_GenerationQueue!$AK$5:$AK$550,$C113,Grid_GenerationQueue!$AW$5:$AW$550,$Y$3)+SUMIFS(Grid_GenerationQueue!V$5:V$550,Grid_GenerationQueue!$AM$5:$AM$550,$B113,Grid_GenerationQueue!$AN$5:$AN$550,$C113,Grid_GenerationQueue!$AW$5:$AW$550,$Y$3)</f>
        <v>0</v>
      </c>
      <c r="AA113">
        <f>SUMIFS(Grid_GenerationQueue!W$5:W$550,Grid_GenerationQueue!$AJ$5:$AJ$550,$B113,Grid_GenerationQueue!$AK$5:$AK$550,$C113,Grid_GenerationQueue!$AW$5:$AW$550,$Y$3)+SUMIFS(Grid_GenerationQueue!W$5:W$550,Grid_GenerationQueue!$AM$5:$AM$550,$B113,Grid_GenerationQueue!$AN$5:$AN$550,$C113,Grid_GenerationQueue!$AW$5:$AW$550,$Y$3)</f>
        <v>0</v>
      </c>
      <c r="AB113">
        <f>SUMIFS(Grid_GenerationQueue!X$5:X$550,Grid_GenerationQueue!$AJ$5:$AJ$550,$B113,Grid_GenerationQueue!$AK$5:$AK$550,$C113,Grid_GenerationQueue!$AW$5:$AW$550,$Y$3)+SUMIFS(Grid_GenerationQueue!X$5:X$550,Grid_GenerationQueue!$AM$5:$AM$550,$B113,Grid_GenerationQueue!$AN$5:$AN$550,$C113,Grid_GenerationQueue!$AW$5:$AW$550,$Y$3)</f>
        <v>0</v>
      </c>
      <c r="AC113">
        <f>SUMIFS(Grid_GenerationQueue!Y$5:Y$550,Grid_GenerationQueue!$AJ$5:$AJ$550,$B113,Grid_GenerationQueue!$AK$5:$AK$550,$C113,Grid_GenerationQueue!$AW$5:$AW$550,$Y$3)+SUMIFS(Grid_GenerationQueue!Y$5:Y$550,Grid_GenerationQueue!$AM$5:$AM$550,$B113,Grid_GenerationQueue!$AN$5:$AN$550,$C113,Grid_GenerationQueue!$AW$5:$AW$550,$Y$3)</f>
        <v>0</v>
      </c>
      <c r="AD113">
        <f>SUMIFS(Grid_GenerationQueue!Z$5:Z$550,Grid_GenerationQueue!$AJ$5:$AJ$550,$B113,Grid_GenerationQueue!$AK$5:$AK$550,$C113,Grid_GenerationQueue!$AW$5:$AW$550,$Y$3)+SUMIFS(Grid_GenerationQueue!Z$5:Z$550,Grid_GenerationQueue!$AM$5:$AM$550,$B113,Grid_GenerationQueue!$AN$5:$AN$550,$C113,Grid_GenerationQueue!$AW$5:$AW$550,$Y$3)</f>
        <v>0</v>
      </c>
      <c r="AE113">
        <f>SUMIFS(Grid_GenerationQueue!AA$5:AA$550,Grid_GenerationQueue!$AJ$5:$AJ$550,$B113,Grid_GenerationQueue!$AK$5:$AK$550,$C113,Grid_GenerationQueue!$AW$5:$AW$550,$Y$3)+SUMIFS(Grid_GenerationQueue!AA$5:AA$550,Grid_GenerationQueue!$AM$5:$AM$550,$B113,Grid_GenerationQueue!$AN$5:$AN$550,$C113,Grid_GenerationQueue!$AW$5:$AW$550,$Y$3)</f>
        <v>0</v>
      </c>
      <c r="AF113">
        <f>SUMIFS(Grid_GenerationQueue!AB$5:AB$550,Grid_GenerationQueue!$AJ$5:$AJ$550,$B113,Grid_GenerationQueue!$AK$5:$AK$550,$C113,Grid_GenerationQueue!$AW$5:$AW$550,$Y$3)+SUMIFS(Grid_GenerationQueue!AB$5:AB$550,Grid_GenerationQueue!$AM$5:$AM$550,$B113,Grid_GenerationQueue!$AN$5:$AN$550,$C113,Grid_GenerationQueue!$AW$5:$AW$550,$Y$3)</f>
        <v>0</v>
      </c>
      <c r="AG113">
        <f>SUMIFS(Grid_GenerationQueue!AC$5:AC$550,Grid_GenerationQueue!$AJ$5:$AJ$550,$B113,Grid_GenerationQueue!$AK$5:$AK$550,$C113,Grid_GenerationQueue!$AW$5:$AW$550,$Y$3)+SUMIFS(Grid_GenerationQueue!AC$5:AC$550,Grid_GenerationQueue!$AM$5:$AM$550,$B113,Grid_GenerationQueue!$AN$5:$AN$550,$C113,Grid_GenerationQueue!$AW$5:$AW$550,$Y$3)</f>
        <v>0</v>
      </c>
      <c r="AH113">
        <f>SUMIFS(Grid_GenerationQueue!AD$5:AD$550,Grid_GenerationQueue!$AJ$5:$AJ$550,$B113,Grid_GenerationQueue!$AK$5:$AK$550,$C113,Grid_GenerationQueue!$AW$5:$AW$550,$Y$3)+SUMIFS(Grid_GenerationQueue!AD$5:AD$550,Grid_GenerationQueue!$AM$5:$AM$550,$B113,Grid_GenerationQueue!$AN$5:$AN$550,$C113,Grid_GenerationQueue!$AW$5:$AW$550,$Y$3)</f>
        <v>0</v>
      </c>
      <c r="AJ113">
        <f>X113+SUMIFS(Grid_GenerationQueue!T$5:T$550,Grid_GenerationQueue!$AJ$5:$AJ$550,$B113,Grid_GenerationQueue!$AK$5:$AK$550,$C113,Grid_GenerationQueue!$AW$5:$AW$550,"&lt;&gt;"&amp;$Y$3,Grid_GenerationQueue!$AU$5:$AU$550,$AK$3)+SUMIFS(Grid_GenerationQueue!T$5:T$550,Grid_GenerationQueue!$AM$5:$AM$550,$B113,Grid_GenerationQueue!$AN$5:$AN$550,$C113,Grid_GenerationQueue!$AW$5:$AW$550,"&lt;&gt;"&amp;$Y$3,Grid_GenerationQueue!$AU$5:$AU$550,$AK$3)</f>
        <v>0</v>
      </c>
      <c r="AK113">
        <f>Y113+SUMIFS(Grid_GenerationQueue!U$5:U$550,Grid_GenerationQueue!$AJ$5:$AJ$550,$B113,Grid_GenerationQueue!$AK$5:$AK$550,$C113,Grid_GenerationQueue!$AW$5:$AW$550,"&lt;&gt;"&amp;$Y$3,Grid_GenerationQueue!$AU$5:$AU$550,$AK$3)+SUMIFS(Grid_GenerationQueue!U$5:U$550,Grid_GenerationQueue!$AM$5:$AM$550,$B113,Grid_GenerationQueue!$AN$5:$AN$550,$C113,Grid_GenerationQueue!$AW$5:$AW$550,"&lt;&gt;"&amp;$Y$3,Grid_GenerationQueue!$AU$5:$AU$550,$AK$3)</f>
        <v>0</v>
      </c>
      <c r="AL113">
        <f>Z113+SUMIFS(Grid_GenerationQueue!V$5:V$550,Grid_GenerationQueue!$AJ$5:$AJ$550,$B113,Grid_GenerationQueue!$AK$5:$AK$550,$C113,Grid_GenerationQueue!$AW$5:$AW$550,"&lt;&gt;"&amp;$Y$3,Grid_GenerationQueue!$AU$5:$AU$550,$AK$3)+SUMIFS(Grid_GenerationQueue!V$5:V$550,Grid_GenerationQueue!$AM$5:$AM$550,$B113,Grid_GenerationQueue!$AN$5:$AN$550,$C113,Grid_GenerationQueue!$AW$5:$AW$550,"&lt;&gt;"&amp;$Y$3,Grid_GenerationQueue!$AU$5:$AU$550,$AK$3)</f>
        <v>0</v>
      </c>
      <c r="AM113">
        <f>AA113+SUMIFS(Grid_GenerationQueue!W$5:W$550,Grid_GenerationQueue!$AJ$5:$AJ$550,$B113,Grid_GenerationQueue!$AK$5:$AK$550,$C113,Grid_GenerationQueue!$AW$5:$AW$550,"&lt;&gt;"&amp;$Y$3,Grid_GenerationQueue!$AU$5:$AU$550,$AK$3)+SUMIFS(Grid_GenerationQueue!W$5:W$550,Grid_GenerationQueue!$AM$5:$AM$550,$B113,Grid_GenerationQueue!$AN$5:$AN$550,$C113,Grid_GenerationQueue!$AW$5:$AW$550,"&lt;&gt;"&amp;$Y$3,Grid_GenerationQueue!$AU$5:$AU$550,$AK$3)</f>
        <v>0</v>
      </c>
      <c r="AN113">
        <f>AB113+SUMIFS(Grid_GenerationQueue!X$5:X$550,Grid_GenerationQueue!$AJ$5:$AJ$550,$B113,Grid_GenerationQueue!$AK$5:$AK$550,$C113,Grid_GenerationQueue!$AW$5:$AW$550,"&lt;&gt;"&amp;$Y$3,Grid_GenerationQueue!$AU$5:$AU$550,$AK$3)+SUMIFS(Grid_GenerationQueue!X$5:X$550,Grid_GenerationQueue!$AM$5:$AM$550,$B113,Grid_GenerationQueue!$AN$5:$AN$550,$C113,Grid_GenerationQueue!$AW$5:$AW$550,"&lt;&gt;"&amp;$Y$3,Grid_GenerationQueue!$AU$5:$AU$550,$AK$3)</f>
        <v>0</v>
      </c>
      <c r="AO113">
        <f>AC113+SUMIFS(Grid_GenerationQueue!Y$5:Y$550,Grid_GenerationQueue!$AJ$5:$AJ$550,$B113,Grid_GenerationQueue!$AK$5:$AK$550,$C113,Grid_GenerationQueue!$AW$5:$AW$550,"&lt;&gt;"&amp;$Y$3,Grid_GenerationQueue!$AU$5:$AU$550,$AK$3)+SUMIFS(Grid_GenerationQueue!Y$5:Y$550,Grid_GenerationQueue!$AM$5:$AM$550,$B113,Grid_GenerationQueue!$AN$5:$AN$550,$C113,Grid_GenerationQueue!$AW$5:$AW$550,"&lt;&gt;"&amp;$Y$3,Grid_GenerationQueue!$AU$5:$AU$550,$AK$3)</f>
        <v>0</v>
      </c>
      <c r="AP113">
        <f>AD113+SUMIFS(Grid_GenerationQueue!Z$5:Z$550,Grid_GenerationQueue!$AJ$5:$AJ$550,$B113,Grid_GenerationQueue!$AK$5:$AK$550,$C113,Grid_GenerationQueue!$AW$5:$AW$550,"&lt;&gt;"&amp;$Y$3,Grid_GenerationQueue!$AU$5:$AU$550,$AK$3)+SUMIFS(Grid_GenerationQueue!Z$5:Z$550,Grid_GenerationQueue!$AM$5:$AM$550,$B113,Grid_GenerationQueue!$AN$5:$AN$550,$C113,Grid_GenerationQueue!$AW$5:$AW$550,"&lt;&gt;"&amp;$Y$3,Grid_GenerationQueue!$AU$5:$AU$550,$AK$3)</f>
        <v>0</v>
      </c>
      <c r="AQ113">
        <f>AE113+SUMIFS(Grid_GenerationQueue!AA$5:AA$550,Grid_GenerationQueue!$AJ$5:$AJ$550,$B113,Grid_GenerationQueue!$AK$5:$AK$550,$C113,Grid_GenerationQueue!$AW$5:$AW$550,"&lt;&gt;"&amp;$Y$3,Grid_GenerationQueue!$AU$5:$AU$550,$AK$3)+SUMIFS(Grid_GenerationQueue!AA$5:AA$550,Grid_GenerationQueue!$AM$5:$AM$550,$B113,Grid_GenerationQueue!$AN$5:$AN$550,$C113,Grid_GenerationQueue!$AW$5:$AW$550,"&lt;&gt;"&amp;$Y$3,Grid_GenerationQueue!$AU$5:$AU$550,$AK$3)</f>
        <v>0</v>
      </c>
      <c r="AR113">
        <f>AF113+SUMIFS(Grid_GenerationQueue!AB$5:AB$550,Grid_GenerationQueue!$AJ$5:$AJ$550,$B113,Grid_GenerationQueue!$AK$5:$AK$550,$C113,Grid_GenerationQueue!$AW$5:$AW$550,"&lt;&gt;"&amp;$Y$3,Grid_GenerationQueue!$AU$5:$AU$550,$AK$3)+SUMIFS(Grid_GenerationQueue!AB$5:AB$550,Grid_GenerationQueue!$AM$5:$AM$550,$B113,Grid_GenerationQueue!$AN$5:$AN$550,$C113,Grid_GenerationQueue!$AW$5:$AW$550,"&lt;&gt;"&amp;$Y$3,Grid_GenerationQueue!$AU$5:$AU$550,$AK$3)</f>
        <v>0</v>
      </c>
      <c r="AS113">
        <f>AG113+SUMIFS(Grid_GenerationQueue!AC$5:AC$550,Grid_GenerationQueue!$AJ$5:$AJ$550,$B113,Grid_GenerationQueue!$AK$5:$AK$550,$C113,Grid_GenerationQueue!$AW$5:$AW$550,"&lt;&gt;"&amp;$Y$3,Grid_GenerationQueue!$AU$5:$AU$550,$AK$3)+SUMIFS(Grid_GenerationQueue!AC$5:AC$550,Grid_GenerationQueue!$AM$5:$AM$550,$B113,Grid_GenerationQueue!$AN$5:$AN$550,$C113,Grid_GenerationQueue!$AW$5:$AW$550,"&lt;&gt;"&amp;$Y$3,Grid_GenerationQueue!$AU$5:$AU$550,$AK$3)</f>
        <v>0</v>
      </c>
      <c r="AT113">
        <f>AH113+SUMIFS(Grid_GenerationQueue!AD$5:AD$550,Grid_GenerationQueue!$AJ$5:$AJ$550,$B113,Grid_GenerationQueue!$AK$5:$AK$550,$C113,Grid_GenerationQueue!$AW$5:$AW$550,"&lt;&gt;"&amp;$Y$3,Grid_GenerationQueue!$AU$5:$AU$550,$AK$3)+SUMIFS(Grid_GenerationQueue!AD$5:AD$550,Grid_GenerationQueue!$AM$5:$AM$550,$B113,Grid_GenerationQueue!$AN$5:$AN$550,$C113,Grid_GenerationQueue!$AW$5:$AW$550,"&lt;&gt;"&amp;$Y$3,Grid_GenerationQueue!$AU$5:$AU$550,$AK$3)</f>
        <v>0</v>
      </c>
      <c r="AV113">
        <v>0</v>
      </c>
      <c r="AW113">
        <v>0</v>
      </c>
      <c r="AX113">
        <v>0</v>
      </c>
      <c r="AY113">
        <v>0</v>
      </c>
      <c r="AZ113">
        <v>0</v>
      </c>
      <c r="BB113">
        <f t="shared" si="66"/>
        <v>0</v>
      </c>
      <c r="BC113">
        <f t="shared" si="67"/>
        <v>0</v>
      </c>
      <c r="BD113">
        <f t="shared" si="68"/>
        <v>0</v>
      </c>
      <c r="BE113">
        <f t="shared" si="69"/>
        <v>0</v>
      </c>
      <c r="BF113">
        <f t="shared" si="70"/>
        <v>0</v>
      </c>
      <c r="BG113">
        <f t="shared" si="71"/>
        <v>0</v>
      </c>
      <c r="BH113">
        <f t="shared" si="72"/>
        <v>0</v>
      </c>
      <c r="BI113">
        <f t="shared" si="73"/>
        <v>0</v>
      </c>
      <c r="BJ113">
        <f t="shared" si="74"/>
        <v>0</v>
      </c>
      <c r="BK113">
        <f t="shared" si="75"/>
        <v>0</v>
      </c>
      <c r="BL113">
        <f t="shared" si="76"/>
        <v>0</v>
      </c>
      <c r="BN113">
        <f t="shared" si="77"/>
        <v>0</v>
      </c>
      <c r="BO113">
        <f t="shared" si="78"/>
        <v>0</v>
      </c>
      <c r="BP113">
        <f t="shared" si="79"/>
        <v>0</v>
      </c>
      <c r="BQ113">
        <f t="shared" si="80"/>
        <v>0</v>
      </c>
      <c r="BR113">
        <f t="shared" si="81"/>
        <v>0</v>
      </c>
      <c r="BS113">
        <f t="shared" si="82"/>
        <v>0</v>
      </c>
      <c r="BT113">
        <f t="shared" si="83"/>
        <v>0</v>
      </c>
      <c r="BU113">
        <f t="shared" si="84"/>
        <v>0</v>
      </c>
      <c r="BV113">
        <f t="shared" si="85"/>
        <v>0</v>
      </c>
      <c r="BW113">
        <f t="shared" si="86"/>
        <v>0</v>
      </c>
      <c r="BX113">
        <f t="shared" si="87"/>
        <v>0</v>
      </c>
      <c r="BZ113">
        <f t="shared" si="88"/>
        <v>0</v>
      </c>
      <c r="CA113">
        <f t="shared" si="89"/>
        <v>0</v>
      </c>
      <c r="CB113">
        <f t="shared" si="90"/>
        <v>0</v>
      </c>
      <c r="CC113">
        <f t="shared" si="91"/>
        <v>0</v>
      </c>
      <c r="CD113">
        <f t="shared" si="92"/>
        <v>0</v>
      </c>
      <c r="CE113">
        <f t="shared" si="93"/>
        <v>0</v>
      </c>
      <c r="CF113">
        <f t="shared" si="94"/>
        <v>0</v>
      </c>
      <c r="CG113">
        <f t="shared" si="95"/>
        <v>0</v>
      </c>
      <c r="CH113">
        <f t="shared" si="96"/>
        <v>0</v>
      </c>
      <c r="CI113">
        <f t="shared" si="97"/>
        <v>0</v>
      </c>
      <c r="CJ113">
        <f t="shared" si="98"/>
        <v>0</v>
      </c>
    </row>
    <row r="114" spans="1:88" x14ac:dyDescent="0.35">
      <c r="A114" t="str">
        <f>Substation_Info!A114</f>
        <v xml:space="preserve">SCE Metro Study Area </v>
      </c>
      <c r="B114" t="str">
        <f>Substation_Info!B114</f>
        <v>Huntington Beach</v>
      </c>
      <c r="C114">
        <f>Substation_Info!C114</f>
        <v>230</v>
      </c>
      <c r="D114" t="str" cm="1">
        <f t="array" ref="D114">INDEX(Substation_Info!$AT$5:$BB$322,MATCH(1,($B114=Substation_Info!$B$5:$B$322)*($C114=Substation_Info!$C$5:$C$322),0),MATCH(D$4,Substation_Info!$AT$4:$BB$4,0))</f>
        <v>Greater_LA_Li_Battery</v>
      </c>
      <c r="E114" t="str" cm="1">
        <f t="array" ref="E114">INDEX(Substation_Info!$AT$5:$BB$322,MATCH(1,($B114=Substation_Info!$B$5:$B$322)*($C114=Substation_Info!$C$5:$C$322),0),MATCH(E$4,Substation_Info!$AT$4:$BB$4,0))</f>
        <v>Greater_LA_Solar</v>
      </c>
      <c r="F114" cm="1">
        <f t="array" ref="F114">INDEX(Substation_Info!$AT$5:$BB$322,MATCH(1,($B114=Substation_Info!$B$5:$B$322)*($C114=Substation_Info!$C$5:$C$322),0),MATCH(F$4,Substation_Info!$AT$4:$BB$4,0))</f>
        <v>0</v>
      </c>
      <c r="G114" cm="1">
        <f t="array" ref="G114">INDEX(Substation_Info!$AT$5:$BB$322,MATCH(1,($B114=Substation_Info!$B$5:$B$322)*($C114=Substation_Info!$C$5:$C$322),0),MATCH(G$4,Substation_Info!$AT$4:$BB$4,0))</f>
        <v>0</v>
      </c>
      <c r="H114" cm="1">
        <f t="array" ref="H114">INDEX(Substation_Info!$AT$5:$BB$322,MATCH(1,($B114=Substation_Info!$B$5:$B$322)*($C114=Substation_Info!$C$5:$C$322),0),MATCH(H$4,Substation_Info!$AT$4:$BB$4,0))</f>
        <v>0</v>
      </c>
      <c r="I114" cm="1">
        <f t="array" ref="I114">INDEX(Substation_Info!$AT$5:$BB$322,MATCH(1,($B114=Substation_Info!$B$5:$B$322)*($C114=Substation_Info!$C$5:$C$322),0),MATCH(I$4,Substation_Info!$AT$4:$BB$4,0))</f>
        <v>0</v>
      </c>
      <c r="J114" cm="1">
        <f t="array" ref="J114">INDEX(Substation_Info!$AT$5:$BB$322,MATCH(1,($B114=Substation_Info!$B$5:$B$322)*($C114=Substation_Info!$C$5:$C$322),0),MATCH(J$4,Substation_Info!$AT$4:$BB$4,0))</f>
        <v>0</v>
      </c>
      <c r="L114">
        <f>SUMIFS(Grid_GenerationQueue!T$5:T$550,Grid_GenerationQueue!$AJ$5:$AJ$550,$B114,Grid_GenerationQueue!$AK$5:$AK$550,$C114)+SUMIFS(Grid_GenerationQueue!T$5:T$550,Grid_GenerationQueue!$AM$5:$AM$550,$B114,Grid_GenerationQueue!$AN$5:$AN$550,$C114)</f>
        <v>0</v>
      </c>
      <c r="M114">
        <f>SUMIFS(Grid_GenerationQueue!U$5:U$550,Grid_GenerationQueue!$AJ$5:$AJ$550,$B114,Grid_GenerationQueue!$AK$5:$AK$550,$C114)+SUMIFS(Grid_GenerationQueue!U$5:U$550,Grid_GenerationQueue!$AM$5:$AM$550,$B114,Grid_GenerationQueue!$AN$5:$AN$550,$C114)</f>
        <v>0</v>
      </c>
      <c r="N114">
        <f>SUMIFS(Grid_GenerationQueue!V$5:V$550,Grid_GenerationQueue!$AJ$5:$AJ$550,$B114,Grid_GenerationQueue!$AK$5:$AK$550,$C114)+SUMIFS(Grid_GenerationQueue!V$5:V$550,Grid_GenerationQueue!$AM$5:$AM$550,$B114,Grid_GenerationQueue!$AN$5:$AN$550,$C114)</f>
        <v>0</v>
      </c>
      <c r="O114">
        <f>SUMIFS(Grid_GenerationQueue!W$5:W$550,Grid_GenerationQueue!$AJ$5:$AJ$550,$B114,Grid_GenerationQueue!$AK$5:$AK$550,$C114)+SUMIFS(Grid_GenerationQueue!W$5:W$550,Grid_GenerationQueue!$AM$5:$AM$550,$B114,Grid_GenerationQueue!$AN$5:$AN$550,$C114)</f>
        <v>0</v>
      </c>
      <c r="P114">
        <f>SUMIFS(Grid_GenerationQueue!X$5:X$550,Grid_GenerationQueue!$AJ$5:$AJ$550,$B114,Grid_GenerationQueue!$AK$5:$AK$550,$C114)+SUMIFS(Grid_GenerationQueue!X$5:X$550,Grid_GenerationQueue!$AM$5:$AM$550,$B114,Grid_GenerationQueue!$AN$5:$AN$550,$C114)</f>
        <v>0</v>
      </c>
      <c r="Q114">
        <f>SUMIFS(Grid_GenerationQueue!Y$5:Y$550,Grid_GenerationQueue!$AJ$5:$AJ$550,$B114,Grid_GenerationQueue!$AK$5:$AK$550,$C114)+SUMIFS(Grid_GenerationQueue!Y$5:Y$550,Grid_GenerationQueue!$AM$5:$AM$550,$B114,Grid_GenerationQueue!$AN$5:$AN$550,$C114)</f>
        <v>0</v>
      </c>
      <c r="R114">
        <f>SUMIFS(Grid_GenerationQueue!Z$5:Z$550,Grid_GenerationQueue!$AJ$5:$AJ$550,$B114,Grid_GenerationQueue!$AK$5:$AK$550,$C114)+SUMIFS(Grid_GenerationQueue!Z$5:Z$550,Grid_GenerationQueue!$AM$5:$AM$550,$B114,Grid_GenerationQueue!$AN$5:$AN$550,$C114)</f>
        <v>0</v>
      </c>
      <c r="S114">
        <f>SUMIFS(Grid_GenerationQueue!AA$5:AA$550,Grid_GenerationQueue!$AJ$5:$AJ$550,$B114,Grid_GenerationQueue!$AK$5:$AK$550,$C114)+SUMIFS(Grid_GenerationQueue!AA$5:AA$550,Grid_GenerationQueue!$AM$5:$AM$550,$B114,Grid_GenerationQueue!$AN$5:$AN$550,$C114)</f>
        <v>0</v>
      </c>
      <c r="T114">
        <f>SUMIFS(Grid_GenerationQueue!AB$5:AB$550,Grid_GenerationQueue!$AJ$5:$AJ$550,$B114,Grid_GenerationQueue!$AK$5:$AK$550,$C114)+SUMIFS(Grid_GenerationQueue!AB$5:AB$550,Grid_GenerationQueue!$AM$5:$AM$550,$B114,Grid_GenerationQueue!$AN$5:$AN$550,$C114)</f>
        <v>0</v>
      </c>
      <c r="U114">
        <f>SUMIFS(Grid_GenerationQueue!AC$5:AC$550,Grid_GenerationQueue!$AJ$5:$AJ$550,$B114,Grid_GenerationQueue!$AK$5:$AK$550,$C114)+SUMIFS(Grid_GenerationQueue!AC$5:AC$550,Grid_GenerationQueue!$AM$5:$AM$550,$B114,Grid_GenerationQueue!$AN$5:$AN$550,$C114)</f>
        <v>0</v>
      </c>
      <c r="V114">
        <f>SUMIFS(Grid_GenerationQueue!AD$5:AD$550,Grid_GenerationQueue!$AJ$5:$AJ$550,$B114,Grid_GenerationQueue!$AK$5:$AK$550,$C114)+SUMIFS(Grid_GenerationQueue!AD$5:AD$550,Grid_GenerationQueue!$AM$5:$AM$550,$B114,Grid_GenerationQueue!$AN$5:$AN$550,$C114)</f>
        <v>0</v>
      </c>
      <c r="X114">
        <f>SUMIFS(Grid_GenerationQueue!T$5:T$550,Grid_GenerationQueue!$AJ$5:$AJ$550,$B114,Grid_GenerationQueue!$AK$5:$AK$550,$C114,Grid_GenerationQueue!$AW$5:$AW$550,$Y$3)+SUMIFS(Grid_GenerationQueue!T$5:T$550,Grid_GenerationQueue!$AM$5:$AM$550,$B114,Grid_GenerationQueue!$AN$5:$AN$550,$C114,Grid_GenerationQueue!$AW$5:$AW$550,$Y$3)</f>
        <v>0</v>
      </c>
      <c r="Y114">
        <f>SUMIFS(Grid_GenerationQueue!U$5:U$550,Grid_GenerationQueue!$AJ$5:$AJ$550,$B114,Grid_GenerationQueue!$AK$5:$AK$550,$C114,Grid_GenerationQueue!$AW$5:$AW$550,$Y$3)+SUMIFS(Grid_GenerationQueue!U$5:U$550,Grid_GenerationQueue!$AM$5:$AM$550,$B114,Grid_GenerationQueue!$AN$5:$AN$550,$C114,Grid_GenerationQueue!$AW$5:$AW$550,$Y$3)</f>
        <v>0</v>
      </c>
      <c r="Z114">
        <f>SUMIFS(Grid_GenerationQueue!V$5:V$550,Grid_GenerationQueue!$AJ$5:$AJ$550,$B114,Grid_GenerationQueue!$AK$5:$AK$550,$C114,Grid_GenerationQueue!$AW$5:$AW$550,$Y$3)+SUMIFS(Grid_GenerationQueue!V$5:V$550,Grid_GenerationQueue!$AM$5:$AM$550,$B114,Grid_GenerationQueue!$AN$5:$AN$550,$C114,Grid_GenerationQueue!$AW$5:$AW$550,$Y$3)</f>
        <v>0</v>
      </c>
      <c r="AA114">
        <f>SUMIFS(Grid_GenerationQueue!W$5:W$550,Grid_GenerationQueue!$AJ$5:$AJ$550,$B114,Grid_GenerationQueue!$AK$5:$AK$550,$C114,Grid_GenerationQueue!$AW$5:$AW$550,$Y$3)+SUMIFS(Grid_GenerationQueue!W$5:W$550,Grid_GenerationQueue!$AM$5:$AM$550,$B114,Grid_GenerationQueue!$AN$5:$AN$550,$C114,Grid_GenerationQueue!$AW$5:$AW$550,$Y$3)</f>
        <v>0</v>
      </c>
      <c r="AB114">
        <f>SUMIFS(Grid_GenerationQueue!X$5:X$550,Grid_GenerationQueue!$AJ$5:$AJ$550,$B114,Grid_GenerationQueue!$AK$5:$AK$550,$C114,Grid_GenerationQueue!$AW$5:$AW$550,$Y$3)+SUMIFS(Grid_GenerationQueue!X$5:X$550,Grid_GenerationQueue!$AM$5:$AM$550,$B114,Grid_GenerationQueue!$AN$5:$AN$550,$C114,Grid_GenerationQueue!$AW$5:$AW$550,$Y$3)</f>
        <v>0</v>
      </c>
      <c r="AC114">
        <f>SUMIFS(Grid_GenerationQueue!Y$5:Y$550,Grid_GenerationQueue!$AJ$5:$AJ$550,$B114,Grid_GenerationQueue!$AK$5:$AK$550,$C114,Grid_GenerationQueue!$AW$5:$AW$550,$Y$3)+SUMIFS(Grid_GenerationQueue!Y$5:Y$550,Grid_GenerationQueue!$AM$5:$AM$550,$B114,Grid_GenerationQueue!$AN$5:$AN$550,$C114,Grid_GenerationQueue!$AW$5:$AW$550,$Y$3)</f>
        <v>0</v>
      </c>
      <c r="AD114">
        <f>SUMIFS(Grid_GenerationQueue!Z$5:Z$550,Grid_GenerationQueue!$AJ$5:$AJ$550,$B114,Grid_GenerationQueue!$AK$5:$AK$550,$C114,Grid_GenerationQueue!$AW$5:$AW$550,$Y$3)+SUMIFS(Grid_GenerationQueue!Z$5:Z$550,Grid_GenerationQueue!$AM$5:$AM$550,$B114,Grid_GenerationQueue!$AN$5:$AN$550,$C114,Grid_GenerationQueue!$AW$5:$AW$550,$Y$3)</f>
        <v>0</v>
      </c>
      <c r="AE114">
        <f>SUMIFS(Grid_GenerationQueue!AA$5:AA$550,Grid_GenerationQueue!$AJ$5:$AJ$550,$B114,Grid_GenerationQueue!$AK$5:$AK$550,$C114,Grid_GenerationQueue!$AW$5:$AW$550,$Y$3)+SUMIFS(Grid_GenerationQueue!AA$5:AA$550,Grid_GenerationQueue!$AM$5:$AM$550,$B114,Grid_GenerationQueue!$AN$5:$AN$550,$C114,Grid_GenerationQueue!$AW$5:$AW$550,$Y$3)</f>
        <v>0</v>
      </c>
      <c r="AF114">
        <f>SUMIFS(Grid_GenerationQueue!AB$5:AB$550,Grid_GenerationQueue!$AJ$5:$AJ$550,$B114,Grid_GenerationQueue!$AK$5:$AK$550,$C114,Grid_GenerationQueue!$AW$5:$AW$550,$Y$3)+SUMIFS(Grid_GenerationQueue!AB$5:AB$550,Grid_GenerationQueue!$AM$5:$AM$550,$B114,Grid_GenerationQueue!$AN$5:$AN$550,$C114,Grid_GenerationQueue!$AW$5:$AW$550,$Y$3)</f>
        <v>0</v>
      </c>
      <c r="AG114">
        <f>SUMIFS(Grid_GenerationQueue!AC$5:AC$550,Grid_GenerationQueue!$AJ$5:$AJ$550,$B114,Grid_GenerationQueue!$AK$5:$AK$550,$C114,Grid_GenerationQueue!$AW$5:$AW$550,$Y$3)+SUMIFS(Grid_GenerationQueue!AC$5:AC$550,Grid_GenerationQueue!$AM$5:$AM$550,$B114,Grid_GenerationQueue!$AN$5:$AN$550,$C114,Grid_GenerationQueue!$AW$5:$AW$550,$Y$3)</f>
        <v>0</v>
      </c>
      <c r="AH114">
        <f>SUMIFS(Grid_GenerationQueue!AD$5:AD$550,Grid_GenerationQueue!$AJ$5:$AJ$550,$B114,Grid_GenerationQueue!$AK$5:$AK$550,$C114,Grid_GenerationQueue!$AW$5:$AW$550,$Y$3)+SUMIFS(Grid_GenerationQueue!AD$5:AD$550,Grid_GenerationQueue!$AM$5:$AM$550,$B114,Grid_GenerationQueue!$AN$5:$AN$550,$C114,Grid_GenerationQueue!$AW$5:$AW$550,$Y$3)</f>
        <v>0</v>
      </c>
      <c r="AJ114">
        <f>X114+SUMIFS(Grid_GenerationQueue!T$5:T$550,Grid_GenerationQueue!$AJ$5:$AJ$550,$B114,Grid_GenerationQueue!$AK$5:$AK$550,$C114,Grid_GenerationQueue!$AW$5:$AW$550,"&lt;&gt;"&amp;$Y$3,Grid_GenerationQueue!$AU$5:$AU$550,$AK$3)+SUMIFS(Grid_GenerationQueue!T$5:T$550,Grid_GenerationQueue!$AM$5:$AM$550,$B114,Grid_GenerationQueue!$AN$5:$AN$550,$C114,Grid_GenerationQueue!$AW$5:$AW$550,"&lt;&gt;"&amp;$Y$3,Grid_GenerationQueue!$AU$5:$AU$550,$AK$3)</f>
        <v>0</v>
      </c>
      <c r="AK114">
        <f>Y114+SUMIFS(Grid_GenerationQueue!U$5:U$550,Grid_GenerationQueue!$AJ$5:$AJ$550,$B114,Grid_GenerationQueue!$AK$5:$AK$550,$C114,Grid_GenerationQueue!$AW$5:$AW$550,"&lt;&gt;"&amp;$Y$3,Grid_GenerationQueue!$AU$5:$AU$550,$AK$3)+SUMIFS(Grid_GenerationQueue!U$5:U$550,Grid_GenerationQueue!$AM$5:$AM$550,$B114,Grid_GenerationQueue!$AN$5:$AN$550,$C114,Grid_GenerationQueue!$AW$5:$AW$550,"&lt;&gt;"&amp;$Y$3,Grid_GenerationQueue!$AU$5:$AU$550,$AK$3)</f>
        <v>0</v>
      </c>
      <c r="AL114">
        <f>Z114+SUMIFS(Grid_GenerationQueue!V$5:V$550,Grid_GenerationQueue!$AJ$5:$AJ$550,$B114,Grid_GenerationQueue!$AK$5:$AK$550,$C114,Grid_GenerationQueue!$AW$5:$AW$550,"&lt;&gt;"&amp;$Y$3,Grid_GenerationQueue!$AU$5:$AU$550,$AK$3)+SUMIFS(Grid_GenerationQueue!V$5:V$550,Grid_GenerationQueue!$AM$5:$AM$550,$B114,Grid_GenerationQueue!$AN$5:$AN$550,$C114,Grid_GenerationQueue!$AW$5:$AW$550,"&lt;&gt;"&amp;$Y$3,Grid_GenerationQueue!$AU$5:$AU$550,$AK$3)</f>
        <v>0</v>
      </c>
      <c r="AM114">
        <f>AA114+SUMIFS(Grid_GenerationQueue!W$5:W$550,Grid_GenerationQueue!$AJ$5:$AJ$550,$B114,Grid_GenerationQueue!$AK$5:$AK$550,$C114,Grid_GenerationQueue!$AW$5:$AW$550,"&lt;&gt;"&amp;$Y$3,Grid_GenerationQueue!$AU$5:$AU$550,$AK$3)+SUMIFS(Grid_GenerationQueue!W$5:W$550,Grid_GenerationQueue!$AM$5:$AM$550,$B114,Grid_GenerationQueue!$AN$5:$AN$550,$C114,Grid_GenerationQueue!$AW$5:$AW$550,"&lt;&gt;"&amp;$Y$3,Grid_GenerationQueue!$AU$5:$AU$550,$AK$3)</f>
        <v>0</v>
      </c>
      <c r="AN114">
        <f>AB114+SUMIFS(Grid_GenerationQueue!X$5:X$550,Grid_GenerationQueue!$AJ$5:$AJ$550,$B114,Grid_GenerationQueue!$AK$5:$AK$550,$C114,Grid_GenerationQueue!$AW$5:$AW$550,"&lt;&gt;"&amp;$Y$3,Grid_GenerationQueue!$AU$5:$AU$550,$AK$3)+SUMIFS(Grid_GenerationQueue!X$5:X$550,Grid_GenerationQueue!$AM$5:$AM$550,$B114,Grid_GenerationQueue!$AN$5:$AN$550,$C114,Grid_GenerationQueue!$AW$5:$AW$550,"&lt;&gt;"&amp;$Y$3,Grid_GenerationQueue!$AU$5:$AU$550,$AK$3)</f>
        <v>0</v>
      </c>
      <c r="AO114">
        <f>AC114+SUMIFS(Grid_GenerationQueue!Y$5:Y$550,Grid_GenerationQueue!$AJ$5:$AJ$550,$B114,Grid_GenerationQueue!$AK$5:$AK$550,$C114,Grid_GenerationQueue!$AW$5:$AW$550,"&lt;&gt;"&amp;$Y$3,Grid_GenerationQueue!$AU$5:$AU$550,$AK$3)+SUMIFS(Grid_GenerationQueue!Y$5:Y$550,Grid_GenerationQueue!$AM$5:$AM$550,$B114,Grid_GenerationQueue!$AN$5:$AN$550,$C114,Grid_GenerationQueue!$AW$5:$AW$550,"&lt;&gt;"&amp;$Y$3,Grid_GenerationQueue!$AU$5:$AU$550,$AK$3)</f>
        <v>0</v>
      </c>
      <c r="AP114">
        <f>AD114+SUMIFS(Grid_GenerationQueue!Z$5:Z$550,Grid_GenerationQueue!$AJ$5:$AJ$550,$B114,Grid_GenerationQueue!$AK$5:$AK$550,$C114,Grid_GenerationQueue!$AW$5:$AW$550,"&lt;&gt;"&amp;$Y$3,Grid_GenerationQueue!$AU$5:$AU$550,$AK$3)+SUMIFS(Grid_GenerationQueue!Z$5:Z$550,Grid_GenerationQueue!$AM$5:$AM$550,$B114,Grid_GenerationQueue!$AN$5:$AN$550,$C114,Grid_GenerationQueue!$AW$5:$AW$550,"&lt;&gt;"&amp;$Y$3,Grid_GenerationQueue!$AU$5:$AU$550,$AK$3)</f>
        <v>0</v>
      </c>
      <c r="AQ114">
        <f>AE114+SUMIFS(Grid_GenerationQueue!AA$5:AA$550,Grid_GenerationQueue!$AJ$5:$AJ$550,$B114,Grid_GenerationQueue!$AK$5:$AK$550,$C114,Grid_GenerationQueue!$AW$5:$AW$550,"&lt;&gt;"&amp;$Y$3,Grid_GenerationQueue!$AU$5:$AU$550,$AK$3)+SUMIFS(Grid_GenerationQueue!AA$5:AA$550,Grid_GenerationQueue!$AM$5:$AM$550,$B114,Grid_GenerationQueue!$AN$5:$AN$550,$C114,Grid_GenerationQueue!$AW$5:$AW$550,"&lt;&gt;"&amp;$Y$3,Grid_GenerationQueue!$AU$5:$AU$550,$AK$3)</f>
        <v>0</v>
      </c>
      <c r="AR114">
        <f>AF114+SUMIFS(Grid_GenerationQueue!AB$5:AB$550,Grid_GenerationQueue!$AJ$5:$AJ$550,$B114,Grid_GenerationQueue!$AK$5:$AK$550,$C114,Grid_GenerationQueue!$AW$5:$AW$550,"&lt;&gt;"&amp;$Y$3,Grid_GenerationQueue!$AU$5:$AU$550,$AK$3)+SUMIFS(Grid_GenerationQueue!AB$5:AB$550,Grid_GenerationQueue!$AM$5:$AM$550,$B114,Grid_GenerationQueue!$AN$5:$AN$550,$C114,Grid_GenerationQueue!$AW$5:$AW$550,"&lt;&gt;"&amp;$Y$3,Grid_GenerationQueue!$AU$5:$AU$550,$AK$3)</f>
        <v>0</v>
      </c>
      <c r="AS114">
        <f>AG114+SUMIFS(Grid_GenerationQueue!AC$5:AC$550,Grid_GenerationQueue!$AJ$5:$AJ$550,$B114,Grid_GenerationQueue!$AK$5:$AK$550,$C114,Grid_GenerationQueue!$AW$5:$AW$550,"&lt;&gt;"&amp;$Y$3,Grid_GenerationQueue!$AU$5:$AU$550,$AK$3)+SUMIFS(Grid_GenerationQueue!AC$5:AC$550,Grid_GenerationQueue!$AM$5:$AM$550,$B114,Grid_GenerationQueue!$AN$5:$AN$550,$C114,Grid_GenerationQueue!$AW$5:$AW$550,"&lt;&gt;"&amp;$Y$3,Grid_GenerationQueue!$AU$5:$AU$550,$AK$3)</f>
        <v>0</v>
      </c>
      <c r="AT114">
        <f>AH114+SUMIFS(Grid_GenerationQueue!AD$5:AD$550,Grid_GenerationQueue!$AJ$5:$AJ$550,$B114,Grid_GenerationQueue!$AK$5:$AK$550,$C114,Grid_GenerationQueue!$AW$5:$AW$550,"&lt;&gt;"&amp;$Y$3,Grid_GenerationQueue!$AU$5:$AU$550,$AK$3)+SUMIFS(Grid_GenerationQueue!AD$5:AD$550,Grid_GenerationQueue!$AM$5:$AM$550,$B114,Grid_GenerationQueue!$AN$5:$AN$550,$C114,Grid_GenerationQueue!$AW$5:$AW$550,"&lt;&gt;"&amp;$Y$3,Grid_GenerationQueue!$AU$5:$AU$550,$AK$3)</f>
        <v>0</v>
      </c>
      <c r="AV114">
        <v>0</v>
      </c>
      <c r="AW114">
        <v>0</v>
      </c>
      <c r="AX114">
        <v>0</v>
      </c>
      <c r="AY114">
        <v>0</v>
      </c>
      <c r="AZ114">
        <v>0</v>
      </c>
      <c r="BB114">
        <f t="shared" si="66"/>
        <v>0</v>
      </c>
      <c r="BC114">
        <f t="shared" si="67"/>
        <v>0</v>
      </c>
      <c r="BD114">
        <f t="shared" si="68"/>
        <v>0</v>
      </c>
      <c r="BE114">
        <f t="shared" si="69"/>
        <v>0</v>
      </c>
      <c r="BF114">
        <f t="shared" si="70"/>
        <v>0</v>
      </c>
      <c r="BG114">
        <f t="shared" si="71"/>
        <v>0</v>
      </c>
      <c r="BH114">
        <f t="shared" si="72"/>
        <v>0</v>
      </c>
      <c r="BI114">
        <f t="shared" si="73"/>
        <v>0</v>
      </c>
      <c r="BJ114">
        <f t="shared" si="74"/>
        <v>0</v>
      </c>
      <c r="BK114">
        <f t="shared" si="75"/>
        <v>0</v>
      </c>
      <c r="BL114">
        <f t="shared" si="76"/>
        <v>0</v>
      </c>
      <c r="BN114">
        <f t="shared" si="77"/>
        <v>0</v>
      </c>
      <c r="BO114">
        <f t="shared" si="78"/>
        <v>0</v>
      </c>
      <c r="BP114">
        <f t="shared" si="79"/>
        <v>0</v>
      </c>
      <c r="BQ114">
        <f t="shared" si="80"/>
        <v>0</v>
      </c>
      <c r="BR114">
        <f t="shared" si="81"/>
        <v>0</v>
      </c>
      <c r="BS114">
        <f t="shared" si="82"/>
        <v>0</v>
      </c>
      <c r="BT114">
        <f t="shared" si="83"/>
        <v>0</v>
      </c>
      <c r="BU114">
        <f t="shared" si="84"/>
        <v>0</v>
      </c>
      <c r="BV114">
        <f t="shared" si="85"/>
        <v>0</v>
      </c>
      <c r="BW114">
        <f t="shared" si="86"/>
        <v>0</v>
      </c>
      <c r="BX114">
        <f t="shared" si="87"/>
        <v>0</v>
      </c>
      <c r="BZ114">
        <f t="shared" si="88"/>
        <v>0</v>
      </c>
      <c r="CA114">
        <f t="shared" si="89"/>
        <v>0</v>
      </c>
      <c r="CB114">
        <f t="shared" si="90"/>
        <v>0</v>
      </c>
      <c r="CC114">
        <f t="shared" si="91"/>
        <v>0</v>
      </c>
      <c r="CD114">
        <f t="shared" si="92"/>
        <v>0</v>
      </c>
      <c r="CE114">
        <f t="shared" si="93"/>
        <v>0</v>
      </c>
      <c r="CF114">
        <f t="shared" si="94"/>
        <v>0</v>
      </c>
      <c r="CG114">
        <f t="shared" si="95"/>
        <v>0</v>
      </c>
      <c r="CH114">
        <f t="shared" si="96"/>
        <v>0</v>
      </c>
      <c r="CI114">
        <f t="shared" si="97"/>
        <v>0</v>
      </c>
      <c r="CJ114">
        <f t="shared" si="98"/>
        <v>0</v>
      </c>
    </row>
    <row r="115" spans="1:88" x14ac:dyDescent="0.35">
      <c r="A115" t="str">
        <f>Substation_Info!A115</f>
        <v>SDG&amp;E Study Area</v>
      </c>
      <c r="B115" t="str">
        <f>Substation_Info!B115</f>
        <v>IID System</v>
      </c>
      <c r="C115">
        <f>Substation_Info!C115</f>
        <v>230</v>
      </c>
      <c r="D115" t="str" cm="1">
        <f t="array" ref="D115">INDEX(Substation_Info!$AT$5:$BB$322,MATCH(1,($B115=Substation_Info!$B$5:$B$322)*($C115=Substation_Info!$C$5:$C$322),0),MATCH(D$4,Substation_Info!$AT$4:$BB$4,0))</f>
        <v>Imperial_Li_Battery</v>
      </c>
      <c r="E115" t="str" cm="1">
        <f t="array" ref="E115">INDEX(Substation_Info!$AT$5:$BB$322,MATCH(1,($B115=Substation_Info!$B$5:$B$322)*($C115=Substation_Info!$C$5:$C$322),0),MATCH(E$4,Substation_Info!$AT$4:$BB$4,0))</f>
        <v>Imperial_Solar</v>
      </c>
      <c r="F115" t="str" cm="1">
        <f t="array" ref="F115">INDEX(Substation_Info!$AT$5:$BB$322,MATCH(1,($B115=Substation_Info!$B$5:$B$322)*($C115=Substation_Info!$C$5:$C$322),0),MATCH(F$4,Substation_Info!$AT$4:$BB$4,0))</f>
        <v>Greater_Imperial_Geothermal</v>
      </c>
      <c r="G115" cm="1">
        <f t="array" ref="G115">INDEX(Substation_Info!$AT$5:$BB$322,MATCH(1,($B115=Substation_Info!$B$5:$B$322)*($C115=Substation_Info!$C$5:$C$322),0),MATCH(G$4,Substation_Info!$AT$4:$BB$4,0))</f>
        <v>0</v>
      </c>
      <c r="H115" cm="1">
        <f t="array" ref="H115">INDEX(Substation_Info!$AT$5:$BB$322,MATCH(1,($B115=Substation_Info!$B$5:$B$322)*($C115=Substation_Info!$C$5:$C$322),0),MATCH(H$4,Substation_Info!$AT$4:$BB$4,0))</f>
        <v>0</v>
      </c>
      <c r="I115" cm="1">
        <f t="array" ref="I115">INDEX(Substation_Info!$AT$5:$BB$322,MATCH(1,($B115=Substation_Info!$B$5:$B$322)*($C115=Substation_Info!$C$5:$C$322),0),MATCH(I$4,Substation_Info!$AT$4:$BB$4,0))</f>
        <v>0</v>
      </c>
      <c r="J115" cm="1">
        <f t="array" ref="J115">INDEX(Substation_Info!$AT$5:$BB$322,MATCH(1,($B115=Substation_Info!$B$5:$B$322)*($C115=Substation_Info!$C$5:$C$322),0),MATCH(J$4,Substation_Info!$AT$4:$BB$4,0))</f>
        <v>0</v>
      </c>
      <c r="L115">
        <f>SUMIFS(Grid_GenerationQueue!T$5:T$550,Grid_GenerationQueue!$AJ$5:$AJ$550,$B115,Grid_GenerationQueue!$AK$5:$AK$550,$C115)+SUMIFS(Grid_GenerationQueue!T$5:T$550,Grid_GenerationQueue!$AM$5:$AM$550,$B115,Grid_GenerationQueue!$AN$5:$AN$550,$C115)</f>
        <v>0</v>
      </c>
      <c r="M115">
        <f>SUMIFS(Grid_GenerationQueue!U$5:U$550,Grid_GenerationQueue!$AJ$5:$AJ$550,$B115,Grid_GenerationQueue!$AK$5:$AK$550,$C115)+SUMIFS(Grid_GenerationQueue!U$5:U$550,Grid_GenerationQueue!$AM$5:$AM$550,$B115,Grid_GenerationQueue!$AN$5:$AN$550,$C115)</f>
        <v>0</v>
      </c>
      <c r="N115">
        <f>SUMIFS(Grid_GenerationQueue!V$5:V$550,Grid_GenerationQueue!$AJ$5:$AJ$550,$B115,Grid_GenerationQueue!$AK$5:$AK$550,$C115)+SUMIFS(Grid_GenerationQueue!V$5:V$550,Grid_GenerationQueue!$AM$5:$AM$550,$B115,Grid_GenerationQueue!$AN$5:$AN$550,$C115)</f>
        <v>0</v>
      </c>
      <c r="O115">
        <f>SUMIFS(Grid_GenerationQueue!W$5:W$550,Grid_GenerationQueue!$AJ$5:$AJ$550,$B115,Grid_GenerationQueue!$AK$5:$AK$550,$C115)+SUMIFS(Grid_GenerationQueue!W$5:W$550,Grid_GenerationQueue!$AM$5:$AM$550,$B115,Grid_GenerationQueue!$AN$5:$AN$550,$C115)</f>
        <v>0</v>
      </c>
      <c r="P115">
        <f>SUMIFS(Grid_GenerationQueue!X$5:X$550,Grid_GenerationQueue!$AJ$5:$AJ$550,$B115,Grid_GenerationQueue!$AK$5:$AK$550,$C115)+SUMIFS(Grid_GenerationQueue!X$5:X$550,Grid_GenerationQueue!$AM$5:$AM$550,$B115,Grid_GenerationQueue!$AN$5:$AN$550,$C115)</f>
        <v>0</v>
      </c>
      <c r="Q115">
        <f>SUMIFS(Grid_GenerationQueue!Y$5:Y$550,Grid_GenerationQueue!$AJ$5:$AJ$550,$B115,Grid_GenerationQueue!$AK$5:$AK$550,$C115)+SUMIFS(Grid_GenerationQueue!Y$5:Y$550,Grid_GenerationQueue!$AM$5:$AM$550,$B115,Grid_GenerationQueue!$AN$5:$AN$550,$C115)</f>
        <v>0</v>
      </c>
      <c r="R115">
        <f>SUMIFS(Grid_GenerationQueue!Z$5:Z$550,Grid_GenerationQueue!$AJ$5:$AJ$550,$B115,Grid_GenerationQueue!$AK$5:$AK$550,$C115)+SUMIFS(Grid_GenerationQueue!Z$5:Z$550,Grid_GenerationQueue!$AM$5:$AM$550,$B115,Grid_GenerationQueue!$AN$5:$AN$550,$C115)</f>
        <v>0</v>
      </c>
      <c r="S115">
        <f>SUMIFS(Grid_GenerationQueue!AA$5:AA$550,Grid_GenerationQueue!$AJ$5:$AJ$550,$B115,Grid_GenerationQueue!$AK$5:$AK$550,$C115)+SUMIFS(Grid_GenerationQueue!AA$5:AA$550,Grid_GenerationQueue!$AM$5:$AM$550,$B115,Grid_GenerationQueue!$AN$5:$AN$550,$C115)</f>
        <v>0</v>
      </c>
      <c r="T115">
        <f>SUMIFS(Grid_GenerationQueue!AB$5:AB$550,Grid_GenerationQueue!$AJ$5:$AJ$550,$B115,Grid_GenerationQueue!$AK$5:$AK$550,$C115)+SUMIFS(Grid_GenerationQueue!AB$5:AB$550,Grid_GenerationQueue!$AM$5:$AM$550,$B115,Grid_GenerationQueue!$AN$5:$AN$550,$C115)</f>
        <v>0</v>
      </c>
      <c r="U115">
        <f>SUMIFS(Grid_GenerationQueue!AC$5:AC$550,Grid_GenerationQueue!$AJ$5:$AJ$550,$B115,Grid_GenerationQueue!$AK$5:$AK$550,$C115)+SUMIFS(Grid_GenerationQueue!AC$5:AC$550,Grid_GenerationQueue!$AM$5:$AM$550,$B115,Grid_GenerationQueue!$AN$5:$AN$550,$C115)</f>
        <v>0</v>
      </c>
      <c r="V115">
        <f>SUMIFS(Grid_GenerationQueue!AD$5:AD$550,Grid_GenerationQueue!$AJ$5:$AJ$550,$B115,Grid_GenerationQueue!$AK$5:$AK$550,$C115)+SUMIFS(Grid_GenerationQueue!AD$5:AD$550,Grid_GenerationQueue!$AM$5:$AM$550,$B115,Grid_GenerationQueue!$AN$5:$AN$550,$C115)</f>
        <v>0</v>
      </c>
      <c r="X115">
        <f>SUMIFS(Grid_GenerationQueue!T$5:T$550,Grid_GenerationQueue!$AJ$5:$AJ$550,$B115,Grid_GenerationQueue!$AK$5:$AK$550,$C115,Grid_GenerationQueue!$AW$5:$AW$550,$Y$3)+SUMIFS(Grid_GenerationQueue!T$5:T$550,Grid_GenerationQueue!$AM$5:$AM$550,$B115,Grid_GenerationQueue!$AN$5:$AN$550,$C115,Grid_GenerationQueue!$AW$5:$AW$550,$Y$3)</f>
        <v>0</v>
      </c>
      <c r="Y115">
        <f>SUMIFS(Grid_GenerationQueue!U$5:U$550,Grid_GenerationQueue!$AJ$5:$AJ$550,$B115,Grid_GenerationQueue!$AK$5:$AK$550,$C115,Grid_GenerationQueue!$AW$5:$AW$550,$Y$3)+SUMIFS(Grid_GenerationQueue!U$5:U$550,Grid_GenerationQueue!$AM$5:$AM$550,$B115,Grid_GenerationQueue!$AN$5:$AN$550,$C115,Grid_GenerationQueue!$AW$5:$AW$550,$Y$3)</f>
        <v>0</v>
      </c>
      <c r="Z115">
        <f>SUMIFS(Grid_GenerationQueue!V$5:V$550,Grid_GenerationQueue!$AJ$5:$AJ$550,$B115,Grid_GenerationQueue!$AK$5:$AK$550,$C115,Grid_GenerationQueue!$AW$5:$AW$550,$Y$3)+SUMIFS(Grid_GenerationQueue!V$5:V$550,Grid_GenerationQueue!$AM$5:$AM$550,$B115,Grid_GenerationQueue!$AN$5:$AN$550,$C115,Grid_GenerationQueue!$AW$5:$AW$550,$Y$3)</f>
        <v>0</v>
      </c>
      <c r="AA115">
        <f>SUMIFS(Grid_GenerationQueue!W$5:W$550,Grid_GenerationQueue!$AJ$5:$AJ$550,$B115,Grid_GenerationQueue!$AK$5:$AK$550,$C115,Grid_GenerationQueue!$AW$5:$AW$550,$Y$3)+SUMIFS(Grid_GenerationQueue!W$5:W$550,Grid_GenerationQueue!$AM$5:$AM$550,$B115,Grid_GenerationQueue!$AN$5:$AN$550,$C115,Grid_GenerationQueue!$AW$5:$AW$550,$Y$3)</f>
        <v>0</v>
      </c>
      <c r="AB115">
        <f>SUMIFS(Grid_GenerationQueue!X$5:X$550,Grid_GenerationQueue!$AJ$5:$AJ$550,$B115,Grid_GenerationQueue!$AK$5:$AK$550,$C115,Grid_GenerationQueue!$AW$5:$AW$550,$Y$3)+SUMIFS(Grid_GenerationQueue!X$5:X$550,Grid_GenerationQueue!$AM$5:$AM$550,$B115,Grid_GenerationQueue!$AN$5:$AN$550,$C115,Grid_GenerationQueue!$AW$5:$AW$550,$Y$3)</f>
        <v>0</v>
      </c>
      <c r="AC115">
        <f>SUMIFS(Grid_GenerationQueue!Y$5:Y$550,Grid_GenerationQueue!$AJ$5:$AJ$550,$B115,Grid_GenerationQueue!$AK$5:$AK$550,$C115,Grid_GenerationQueue!$AW$5:$AW$550,$Y$3)+SUMIFS(Grid_GenerationQueue!Y$5:Y$550,Grid_GenerationQueue!$AM$5:$AM$550,$B115,Grid_GenerationQueue!$AN$5:$AN$550,$C115,Grid_GenerationQueue!$AW$5:$AW$550,$Y$3)</f>
        <v>0</v>
      </c>
      <c r="AD115">
        <f>SUMIFS(Grid_GenerationQueue!Z$5:Z$550,Grid_GenerationQueue!$AJ$5:$AJ$550,$B115,Grid_GenerationQueue!$AK$5:$AK$550,$C115,Grid_GenerationQueue!$AW$5:$AW$550,$Y$3)+SUMIFS(Grid_GenerationQueue!Z$5:Z$550,Grid_GenerationQueue!$AM$5:$AM$550,$B115,Grid_GenerationQueue!$AN$5:$AN$550,$C115,Grid_GenerationQueue!$AW$5:$AW$550,$Y$3)</f>
        <v>0</v>
      </c>
      <c r="AE115">
        <f>SUMIFS(Grid_GenerationQueue!AA$5:AA$550,Grid_GenerationQueue!$AJ$5:$AJ$550,$B115,Grid_GenerationQueue!$AK$5:$AK$550,$C115,Grid_GenerationQueue!$AW$5:$AW$550,$Y$3)+SUMIFS(Grid_GenerationQueue!AA$5:AA$550,Grid_GenerationQueue!$AM$5:$AM$550,$B115,Grid_GenerationQueue!$AN$5:$AN$550,$C115,Grid_GenerationQueue!$AW$5:$AW$550,$Y$3)</f>
        <v>0</v>
      </c>
      <c r="AF115">
        <f>SUMIFS(Grid_GenerationQueue!AB$5:AB$550,Grid_GenerationQueue!$AJ$5:$AJ$550,$B115,Grid_GenerationQueue!$AK$5:$AK$550,$C115,Grid_GenerationQueue!$AW$5:$AW$550,$Y$3)+SUMIFS(Grid_GenerationQueue!AB$5:AB$550,Grid_GenerationQueue!$AM$5:$AM$550,$B115,Grid_GenerationQueue!$AN$5:$AN$550,$C115,Grid_GenerationQueue!$AW$5:$AW$550,$Y$3)</f>
        <v>0</v>
      </c>
      <c r="AG115">
        <f>SUMIFS(Grid_GenerationQueue!AC$5:AC$550,Grid_GenerationQueue!$AJ$5:$AJ$550,$B115,Grid_GenerationQueue!$AK$5:$AK$550,$C115,Grid_GenerationQueue!$AW$5:$AW$550,$Y$3)+SUMIFS(Grid_GenerationQueue!AC$5:AC$550,Grid_GenerationQueue!$AM$5:$AM$550,$B115,Grid_GenerationQueue!$AN$5:$AN$550,$C115,Grid_GenerationQueue!$AW$5:$AW$550,$Y$3)</f>
        <v>0</v>
      </c>
      <c r="AH115">
        <f>SUMIFS(Grid_GenerationQueue!AD$5:AD$550,Grid_GenerationQueue!$AJ$5:$AJ$550,$B115,Grid_GenerationQueue!$AK$5:$AK$550,$C115,Grid_GenerationQueue!$AW$5:$AW$550,$Y$3)+SUMIFS(Grid_GenerationQueue!AD$5:AD$550,Grid_GenerationQueue!$AM$5:$AM$550,$B115,Grid_GenerationQueue!$AN$5:$AN$550,$C115,Grid_GenerationQueue!$AW$5:$AW$550,$Y$3)</f>
        <v>0</v>
      </c>
      <c r="AJ115">
        <f>X115+SUMIFS(Grid_GenerationQueue!T$5:T$550,Grid_GenerationQueue!$AJ$5:$AJ$550,$B115,Grid_GenerationQueue!$AK$5:$AK$550,$C115,Grid_GenerationQueue!$AW$5:$AW$550,"&lt;&gt;"&amp;$Y$3,Grid_GenerationQueue!$AU$5:$AU$550,$AK$3)+SUMIFS(Grid_GenerationQueue!T$5:T$550,Grid_GenerationQueue!$AM$5:$AM$550,$B115,Grid_GenerationQueue!$AN$5:$AN$550,$C115,Grid_GenerationQueue!$AW$5:$AW$550,"&lt;&gt;"&amp;$Y$3,Grid_GenerationQueue!$AU$5:$AU$550,$AK$3)</f>
        <v>0</v>
      </c>
      <c r="AK115">
        <f>Y115+SUMIFS(Grid_GenerationQueue!U$5:U$550,Grid_GenerationQueue!$AJ$5:$AJ$550,$B115,Grid_GenerationQueue!$AK$5:$AK$550,$C115,Grid_GenerationQueue!$AW$5:$AW$550,"&lt;&gt;"&amp;$Y$3,Grid_GenerationQueue!$AU$5:$AU$550,$AK$3)+SUMIFS(Grid_GenerationQueue!U$5:U$550,Grid_GenerationQueue!$AM$5:$AM$550,$B115,Grid_GenerationQueue!$AN$5:$AN$550,$C115,Grid_GenerationQueue!$AW$5:$AW$550,"&lt;&gt;"&amp;$Y$3,Grid_GenerationQueue!$AU$5:$AU$550,$AK$3)</f>
        <v>0</v>
      </c>
      <c r="AL115">
        <f>Z115+SUMIFS(Grid_GenerationQueue!V$5:V$550,Grid_GenerationQueue!$AJ$5:$AJ$550,$B115,Grid_GenerationQueue!$AK$5:$AK$550,$C115,Grid_GenerationQueue!$AW$5:$AW$550,"&lt;&gt;"&amp;$Y$3,Grid_GenerationQueue!$AU$5:$AU$550,$AK$3)+SUMIFS(Grid_GenerationQueue!V$5:V$550,Grid_GenerationQueue!$AM$5:$AM$550,$B115,Grid_GenerationQueue!$AN$5:$AN$550,$C115,Grid_GenerationQueue!$AW$5:$AW$550,"&lt;&gt;"&amp;$Y$3,Grid_GenerationQueue!$AU$5:$AU$550,$AK$3)</f>
        <v>0</v>
      </c>
      <c r="AM115">
        <f>AA115+SUMIFS(Grid_GenerationQueue!W$5:W$550,Grid_GenerationQueue!$AJ$5:$AJ$550,$B115,Grid_GenerationQueue!$AK$5:$AK$550,$C115,Grid_GenerationQueue!$AW$5:$AW$550,"&lt;&gt;"&amp;$Y$3,Grid_GenerationQueue!$AU$5:$AU$550,$AK$3)+SUMIFS(Grid_GenerationQueue!W$5:W$550,Grid_GenerationQueue!$AM$5:$AM$550,$B115,Grid_GenerationQueue!$AN$5:$AN$550,$C115,Grid_GenerationQueue!$AW$5:$AW$550,"&lt;&gt;"&amp;$Y$3,Grid_GenerationQueue!$AU$5:$AU$550,$AK$3)</f>
        <v>0</v>
      </c>
      <c r="AN115">
        <f>AB115+SUMIFS(Grid_GenerationQueue!X$5:X$550,Grid_GenerationQueue!$AJ$5:$AJ$550,$B115,Grid_GenerationQueue!$AK$5:$AK$550,$C115,Grid_GenerationQueue!$AW$5:$AW$550,"&lt;&gt;"&amp;$Y$3,Grid_GenerationQueue!$AU$5:$AU$550,$AK$3)+SUMIFS(Grid_GenerationQueue!X$5:X$550,Grid_GenerationQueue!$AM$5:$AM$550,$B115,Grid_GenerationQueue!$AN$5:$AN$550,$C115,Grid_GenerationQueue!$AW$5:$AW$550,"&lt;&gt;"&amp;$Y$3,Grid_GenerationQueue!$AU$5:$AU$550,$AK$3)</f>
        <v>0</v>
      </c>
      <c r="AO115">
        <f>AC115+SUMIFS(Grid_GenerationQueue!Y$5:Y$550,Grid_GenerationQueue!$AJ$5:$AJ$550,$B115,Grid_GenerationQueue!$AK$5:$AK$550,$C115,Grid_GenerationQueue!$AW$5:$AW$550,"&lt;&gt;"&amp;$Y$3,Grid_GenerationQueue!$AU$5:$AU$550,$AK$3)+SUMIFS(Grid_GenerationQueue!Y$5:Y$550,Grid_GenerationQueue!$AM$5:$AM$550,$B115,Grid_GenerationQueue!$AN$5:$AN$550,$C115,Grid_GenerationQueue!$AW$5:$AW$550,"&lt;&gt;"&amp;$Y$3,Grid_GenerationQueue!$AU$5:$AU$550,$AK$3)</f>
        <v>0</v>
      </c>
      <c r="AP115">
        <f>AD115+SUMIFS(Grid_GenerationQueue!Z$5:Z$550,Grid_GenerationQueue!$AJ$5:$AJ$550,$B115,Grid_GenerationQueue!$AK$5:$AK$550,$C115,Grid_GenerationQueue!$AW$5:$AW$550,"&lt;&gt;"&amp;$Y$3,Grid_GenerationQueue!$AU$5:$AU$550,$AK$3)+SUMIFS(Grid_GenerationQueue!Z$5:Z$550,Grid_GenerationQueue!$AM$5:$AM$550,$B115,Grid_GenerationQueue!$AN$5:$AN$550,$C115,Grid_GenerationQueue!$AW$5:$AW$550,"&lt;&gt;"&amp;$Y$3,Grid_GenerationQueue!$AU$5:$AU$550,$AK$3)</f>
        <v>0</v>
      </c>
      <c r="AQ115">
        <f>AE115+SUMIFS(Grid_GenerationQueue!AA$5:AA$550,Grid_GenerationQueue!$AJ$5:$AJ$550,$B115,Grid_GenerationQueue!$AK$5:$AK$550,$C115,Grid_GenerationQueue!$AW$5:$AW$550,"&lt;&gt;"&amp;$Y$3,Grid_GenerationQueue!$AU$5:$AU$550,$AK$3)+SUMIFS(Grid_GenerationQueue!AA$5:AA$550,Grid_GenerationQueue!$AM$5:$AM$550,$B115,Grid_GenerationQueue!$AN$5:$AN$550,$C115,Grid_GenerationQueue!$AW$5:$AW$550,"&lt;&gt;"&amp;$Y$3,Grid_GenerationQueue!$AU$5:$AU$550,$AK$3)</f>
        <v>0</v>
      </c>
      <c r="AR115">
        <f>AF115+SUMIFS(Grid_GenerationQueue!AB$5:AB$550,Grid_GenerationQueue!$AJ$5:$AJ$550,$B115,Grid_GenerationQueue!$AK$5:$AK$550,$C115,Grid_GenerationQueue!$AW$5:$AW$550,"&lt;&gt;"&amp;$Y$3,Grid_GenerationQueue!$AU$5:$AU$550,$AK$3)+SUMIFS(Grid_GenerationQueue!AB$5:AB$550,Grid_GenerationQueue!$AM$5:$AM$550,$B115,Grid_GenerationQueue!$AN$5:$AN$550,$C115,Grid_GenerationQueue!$AW$5:$AW$550,"&lt;&gt;"&amp;$Y$3,Grid_GenerationQueue!$AU$5:$AU$550,$AK$3)</f>
        <v>0</v>
      </c>
      <c r="AS115">
        <f>AG115+SUMIFS(Grid_GenerationQueue!AC$5:AC$550,Grid_GenerationQueue!$AJ$5:$AJ$550,$B115,Grid_GenerationQueue!$AK$5:$AK$550,$C115,Grid_GenerationQueue!$AW$5:$AW$550,"&lt;&gt;"&amp;$Y$3,Grid_GenerationQueue!$AU$5:$AU$550,$AK$3)+SUMIFS(Grid_GenerationQueue!AC$5:AC$550,Grid_GenerationQueue!$AM$5:$AM$550,$B115,Grid_GenerationQueue!$AN$5:$AN$550,$C115,Grid_GenerationQueue!$AW$5:$AW$550,"&lt;&gt;"&amp;$Y$3,Grid_GenerationQueue!$AU$5:$AU$550,$AK$3)</f>
        <v>0</v>
      </c>
      <c r="AT115">
        <f>AH115+SUMIFS(Grid_GenerationQueue!AD$5:AD$550,Grid_GenerationQueue!$AJ$5:$AJ$550,$B115,Grid_GenerationQueue!$AK$5:$AK$550,$C115,Grid_GenerationQueue!$AW$5:$AW$550,"&lt;&gt;"&amp;$Y$3,Grid_GenerationQueue!$AU$5:$AU$550,$AK$3)+SUMIFS(Grid_GenerationQueue!AD$5:AD$550,Grid_GenerationQueue!$AM$5:$AM$550,$B115,Grid_GenerationQueue!$AN$5:$AN$550,$C115,Grid_GenerationQueue!$AW$5:$AW$550,"&lt;&gt;"&amp;$Y$3,Grid_GenerationQueue!$AU$5:$AU$550,$AK$3)</f>
        <v>0</v>
      </c>
      <c r="AV115">
        <v>0</v>
      </c>
      <c r="AW115">
        <v>0</v>
      </c>
      <c r="AX115">
        <v>0</v>
      </c>
      <c r="AY115">
        <v>0</v>
      </c>
      <c r="AZ115">
        <v>0</v>
      </c>
      <c r="BB115">
        <f t="shared" si="66"/>
        <v>0</v>
      </c>
      <c r="BC115">
        <f t="shared" si="67"/>
        <v>0</v>
      </c>
      <c r="BD115">
        <f t="shared" si="68"/>
        <v>0</v>
      </c>
      <c r="BE115">
        <f t="shared" si="69"/>
        <v>0</v>
      </c>
      <c r="BF115">
        <f t="shared" si="70"/>
        <v>0</v>
      </c>
      <c r="BG115">
        <f t="shared" si="71"/>
        <v>0</v>
      </c>
      <c r="BH115">
        <f t="shared" si="72"/>
        <v>0</v>
      </c>
      <c r="BI115">
        <f t="shared" si="73"/>
        <v>0</v>
      </c>
      <c r="BJ115">
        <f t="shared" si="74"/>
        <v>0</v>
      </c>
      <c r="BK115">
        <f t="shared" si="75"/>
        <v>0</v>
      </c>
      <c r="BL115">
        <f t="shared" si="76"/>
        <v>0</v>
      </c>
      <c r="BN115">
        <f t="shared" si="77"/>
        <v>0</v>
      </c>
      <c r="BO115">
        <f t="shared" si="78"/>
        <v>0</v>
      </c>
      <c r="BP115">
        <f t="shared" si="79"/>
        <v>0</v>
      </c>
      <c r="BQ115">
        <f t="shared" si="80"/>
        <v>0</v>
      </c>
      <c r="BR115">
        <f t="shared" si="81"/>
        <v>0</v>
      </c>
      <c r="BS115">
        <f t="shared" si="82"/>
        <v>0</v>
      </c>
      <c r="BT115">
        <f t="shared" si="83"/>
        <v>0</v>
      </c>
      <c r="BU115">
        <f t="shared" si="84"/>
        <v>0</v>
      </c>
      <c r="BV115">
        <f t="shared" si="85"/>
        <v>0</v>
      </c>
      <c r="BW115">
        <f t="shared" si="86"/>
        <v>0</v>
      </c>
      <c r="BX115">
        <f t="shared" si="87"/>
        <v>0</v>
      </c>
      <c r="BZ115">
        <f t="shared" si="88"/>
        <v>0</v>
      </c>
      <c r="CA115">
        <f t="shared" si="89"/>
        <v>0</v>
      </c>
      <c r="CB115">
        <f t="shared" si="90"/>
        <v>0</v>
      </c>
      <c r="CC115">
        <f t="shared" si="91"/>
        <v>0</v>
      </c>
      <c r="CD115">
        <f t="shared" si="92"/>
        <v>0</v>
      </c>
      <c r="CE115">
        <f t="shared" si="93"/>
        <v>0</v>
      </c>
      <c r="CF115">
        <f t="shared" si="94"/>
        <v>0</v>
      </c>
      <c r="CG115">
        <f t="shared" si="95"/>
        <v>0</v>
      </c>
      <c r="CH115">
        <f t="shared" si="96"/>
        <v>0</v>
      </c>
      <c r="CI115">
        <f t="shared" si="97"/>
        <v>0</v>
      </c>
      <c r="CJ115">
        <f t="shared" si="98"/>
        <v>0</v>
      </c>
    </row>
    <row r="116" spans="1:88" x14ac:dyDescent="0.35">
      <c r="A116" t="str">
        <f>Substation_Info!A116</f>
        <v>SDG&amp;E Study Area</v>
      </c>
      <c r="B116" t="str">
        <f>Substation_Info!B116</f>
        <v>IID System</v>
      </c>
      <c r="C116">
        <f>Substation_Info!C116</f>
        <v>161</v>
      </c>
      <c r="D116" t="str" cm="1">
        <f t="array" ref="D116">INDEX(Substation_Info!$AT$5:$BB$322,MATCH(1,($B116=Substation_Info!$B$5:$B$322)*($C116=Substation_Info!$C$5:$C$322),0),MATCH(D$4,Substation_Info!$AT$4:$BB$4,0))</f>
        <v>Imperial_Li_Battery</v>
      </c>
      <c r="E116" t="str" cm="1">
        <f t="array" ref="E116">INDEX(Substation_Info!$AT$5:$BB$322,MATCH(1,($B116=Substation_Info!$B$5:$B$322)*($C116=Substation_Info!$C$5:$C$322),0),MATCH(E$4,Substation_Info!$AT$4:$BB$4,0))</f>
        <v>Imperial_Solar</v>
      </c>
      <c r="F116" t="str" cm="1">
        <f t="array" ref="F116">INDEX(Substation_Info!$AT$5:$BB$322,MATCH(1,($B116=Substation_Info!$B$5:$B$322)*($C116=Substation_Info!$C$5:$C$322),0),MATCH(F$4,Substation_Info!$AT$4:$BB$4,0))</f>
        <v>Greater_Imperial_Geothermal</v>
      </c>
      <c r="G116" cm="1">
        <f t="array" ref="G116">INDEX(Substation_Info!$AT$5:$BB$322,MATCH(1,($B116=Substation_Info!$B$5:$B$322)*($C116=Substation_Info!$C$5:$C$322),0),MATCH(G$4,Substation_Info!$AT$4:$BB$4,0))</f>
        <v>0</v>
      </c>
      <c r="H116" cm="1">
        <f t="array" ref="H116">INDEX(Substation_Info!$AT$5:$BB$322,MATCH(1,($B116=Substation_Info!$B$5:$B$322)*($C116=Substation_Info!$C$5:$C$322),0),MATCH(H$4,Substation_Info!$AT$4:$BB$4,0))</f>
        <v>0</v>
      </c>
      <c r="I116" cm="1">
        <f t="array" ref="I116">INDEX(Substation_Info!$AT$5:$BB$322,MATCH(1,($B116=Substation_Info!$B$5:$B$322)*($C116=Substation_Info!$C$5:$C$322),0),MATCH(I$4,Substation_Info!$AT$4:$BB$4,0))</f>
        <v>0</v>
      </c>
      <c r="J116" cm="1">
        <f t="array" ref="J116">INDEX(Substation_Info!$AT$5:$BB$322,MATCH(1,($B116=Substation_Info!$B$5:$B$322)*($C116=Substation_Info!$C$5:$C$322),0),MATCH(J$4,Substation_Info!$AT$4:$BB$4,0))</f>
        <v>0</v>
      </c>
      <c r="L116">
        <f>SUMIFS(Grid_GenerationQueue!T$5:T$550,Grid_GenerationQueue!$AJ$5:$AJ$550,$B116,Grid_GenerationQueue!$AK$5:$AK$550,$C116)+SUMIFS(Grid_GenerationQueue!T$5:T$550,Grid_GenerationQueue!$AM$5:$AM$550,$B116,Grid_GenerationQueue!$AN$5:$AN$550,$C116)</f>
        <v>0</v>
      </c>
      <c r="M116">
        <f>SUMIFS(Grid_GenerationQueue!U$5:U$550,Grid_GenerationQueue!$AJ$5:$AJ$550,$B116,Grid_GenerationQueue!$AK$5:$AK$550,$C116)+SUMIFS(Grid_GenerationQueue!U$5:U$550,Grid_GenerationQueue!$AM$5:$AM$550,$B116,Grid_GenerationQueue!$AN$5:$AN$550,$C116)</f>
        <v>0</v>
      </c>
      <c r="N116">
        <f>SUMIFS(Grid_GenerationQueue!V$5:V$550,Grid_GenerationQueue!$AJ$5:$AJ$550,$B116,Grid_GenerationQueue!$AK$5:$AK$550,$C116)+SUMIFS(Grid_GenerationQueue!V$5:V$550,Grid_GenerationQueue!$AM$5:$AM$550,$B116,Grid_GenerationQueue!$AN$5:$AN$550,$C116)</f>
        <v>0</v>
      </c>
      <c r="O116">
        <f>SUMIFS(Grid_GenerationQueue!W$5:W$550,Grid_GenerationQueue!$AJ$5:$AJ$550,$B116,Grid_GenerationQueue!$AK$5:$AK$550,$C116)+SUMIFS(Grid_GenerationQueue!W$5:W$550,Grid_GenerationQueue!$AM$5:$AM$550,$B116,Grid_GenerationQueue!$AN$5:$AN$550,$C116)</f>
        <v>0</v>
      </c>
      <c r="P116">
        <f>SUMIFS(Grid_GenerationQueue!X$5:X$550,Grid_GenerationQueue!$AJ$5:$AJ$550,$B116,Grid_GenerationQueue!$AK$5:$AK$550,$C116)+SUMIFS(Grid_GenerationQueue!X$5:X$550,Grid_GenerationQueue!$AM$5:$AM$550,$B116,Grid_GenerationQueue!$AN$5:$AN$550,$C116)</f>
        <v>0</v>
      </c>
      <c r="Q116">
        <f>SUMIFS(Grid_GenerationQueue!Y$5:Y$550,Grid_GenerationQueue!$AJ$5:$AJ$550,$B116,Grid_GenerationQueue!$AK$5:$AK$550,$C116)+SUMIFS(Grid_GenerationQueue!Y$5:Y$550,Grid_GenerationQueue!$AM$5:$AM$550,$B116,Grid_GenerationQueue!$AN$5:$AN$550,$C116)</f>
        <v>0</v>
      </c>
      <c r="R116">
        <f>SUMIFS(Grid_GenerationQueue!Z$5:Z$550,Grid_GenerationQueue!$AJ$5:$AJ$550,$B116,Grid_GenerationQueue!$AK$5:$AK$550,$C116)+SUMIFS(Grid_GenerationQueue!Z$5:Z$550,Grid_GenerationQueue!$AM$5:$AM$550,$B116,Grid_GenerationQueue!$AN$5:$AN$550,$C116)</f>
        <v>0</v>
      </c>
      <c r="S116">
        <f>SUMIFS(Grid_GenerationQueue!AA$5:AA$550,Grid_GenerationQueue!$AJ$5:$AJ$550,$B116,Grid_GenerationQueue!$AK$5:$AK$550,$C116)+SUMIFS(Grid_GenerationQueue!AA$5:AA$550,Grid_GenerationQueue!$AM$5:$AM$550,$B116,Grid_GenerationQueue!$AN$5:$AN$550,$C116)</f>
        <v>0</v>
      </c>
      <c r="T116">
        <f>SUMIFS(Grid_GenerationQueue!AB$5:AB$550,Grid_GenerationQueue!$AJ$5:$AJ$550,$B116,Grid_GenerationQueue!$AK$5:$AK$550,$C116)+SUMIFS(Grid_GenerationQueue!AB$5:AB$550,Grid_GenerationQueue!$AM$5:$AM$550,$B116,Grid_GenerationQueue!$AN$5:$AN$550,$C116)</f>
        <v>0</v>
      </c>
      <c r="U116">
        <f>SUMIFS(Grid_GenerationQueue!AC$5:AC$550,Grid_GenerationQueue!$AJ$5:$AJ$550,$B116,Grid_GenerationQueue!$AK$5:$AK$550,$C116)+SUMIFS(Grid_GenerationQueue!AC$5:AC$550,Grid_GenerationQueue!$AM$5:$AM$550,$B116,Grid_GenerationQueue!$AN$5:$AN$550,$C116)</f>
        <v>0</v>
      </c>
      <c r="V116">
        <f>SUMIFS(Grid_GenerationQueue!AD$5:AD$550,Grid_GenerationQueue!$AJ$5:$AJ$550,$B116,Grid_GenerationQueue!$AK$5:$AK$550,$C116)+SUMIFS(Grid_GenerationQueue!AD$5:AD$550,Grid_GenerationQueue!$AM$5:$AM$550,$B116,Grid_GenerationQueue!$AN$5:$AN$550,$C116)</f>
        <v>0</v>
      </c>
      <c r="X116">
        <f>SUMIFS(Grid_GenerationQueue!T$5:T$550,Grid_GenerationQueue!$AJ$5:$AJ$550,$B116,Grid_GenerationQueue!$AK$5:$AK$550,$C116,Grid_GenerationQueue!$AW$5:$AW$550,$Y$3)+SUMIFS(Grid_GenerationQueue!T$5:T$550,Grid_GenerationQueue!$AM$5:$AM$550,$B116,Grid_GenerationQueue!$AN$5:$AN$550,$C116,Grid_GenerationQueue!$AW$5:$AW$550,$Y$3)</f>
        <v>0</v>
      </c>
      <c r="Y116">
        <f>SUMIFS(Grid_GenerationQueue!U$5:U$550,Grid_GenerationQueue!$AJ$5:$AJ$550,$B116,Grid_GenerationQueue!$AK$5:$AK$550,$C116,Grid_GenerationQueue!$AW$5:$AW$550,$Y$3)+SUMIFS(Grid_GenerationQueue!U$5:U$550,Grid_GenerationQueue!$AM$5:$AM$550,$B116,Grid_GenerationQueue!$AN$5:$AN$550,$C116,Grid_GenerationQueue!$AW$5:$AW$550,$Y$3)</f>
        <v>0</v>
      </c>
      <c r="Z116">
        <f>SUMIFS(Grid_GenerationQueue!V$5:V$550,Grid_GenerationQueue!$AJ$5:$AJ$550,$B116,Grid_GenerationQueue!$AK$5:$AK$550,$C116,Grid_GenerationQueue!$AW$5:$AW$550,$Y$3)+SUMIFS(Grid_GenerationQueue!V$5:V$550,Grid_GenerationQueue!$AM$5:$AM$550,$B116,Grid_GenerationQueue!$AN$5:$AN$550,$C116,Grid_GenerationQueue!$AW$5:$AW$550,$Y$3)</f>
        <v>0</v>
      </c>
      <c r="AA116">
        <f>SUMIFS(Grid_GenerationQueue!W$5:W$550,Grid_GenerationQueue!$AJ$5:$AJ$550,$B116,Grid_GenerationQueue!$AK$5:$AK$550,$C116,Grid_GenerationQueue!$AW$5:$AW$550,$Y$3)+SUMIFS(Grid_GenerationQueue!W$5:W$550,Grid_GenerationQueue!$AM$5:$AM$550,$B116,Grid_GenerationQueue!$AN$5:$AN$550,$C116,Grid_GenerationQueue!$AW$5:$AW$550,$Y$3)</f>
        <v>0</v>
      </c>
      <c r="AB116">
        <f>SUMIFS(Grid_GenerationQueue!X$5:X$550,Grid_GenerationQueue!$AJ$5:$AJ$550,$B116,Grid_GenerationQueue!$AK$5:$AK$550,$C116,Grid_GenerationQueue!$AW$5:$AW$550,$Y$3)+SUMIFS(Grid_GenerationQueue!X$5:X$550,Grid_GenerationQueue!$AM$5:$AM$550,$B116,Grid_GenerationQueue!$AN$5:$AN$550,$C116,Grid_GenerationQueue!$AW$5:$AW$550,$Y$3)</f>
        <v>0</v>
      </c>
      <c r="AC116">
        <f>SUMIFS(Grid_GenerationQueue!Y$5:Y$550,Grid_GenerationQueue!$AJ$5:$AJ$550,$B116,Grid_GenerationQueue!$AK$5:$AK$550,$C116,Grid_GenerationQueue!$AW$5:$AW$550,$Y$3)+SUMIFS(Grid_GenerationQueue!Y$5:Y$550,Grid_GenerationQueue!$AM$5:$AM$550,$B116,Grid_GenerationQueue!$AN$5:$AN$550,$C116,Grid_GenerationQueue!$AW$5:$AW$550,$Y$3)</f>
        <v>0</v>
      </c>
      <c r="AD116">
        <f>SUMIFS(Grid_GenerationQueue!Z$5:Z$550,Grid_GenerationQueue!$AJ$5:$AJ$550,$B116,Grid_GenerationQueue!$AK$5:$AK$550,$C116,Grid_GenerationQueue!$AW$5:$AW$550,$Y$3)+SUMIFS(Grid_GenerationQueue!Z$5:Z$550,Grid_GenerationQueue!$AM$5:$AM$550,$B116,Grid_GenerationQueue!$AN$5:$AN$550,$C116,Grid_GenerationQueue!$AW$5:$AW$550,$Y$3)</f>
        <v>0</v>
      </c>
      <c r="AE116">
        <f>SUMIFS(Grid_GenerationQueue!AA$5:AA$550,Grid_GenerationQueue!$AJ$5:$AJ$550,$B116,Grid_GenerationQueue!$AK$5:$AK$550,$C116,Grid_GenerationQueue!$AW$5:$AW$550,$Y$3)+SUMIFS(Grid_GenerationQueue!AA$5:AA$550,Grid_GenerationQueue!$AM$5:$AM$550,$B116,Grid_GenerationQueue!$AN$5:$AN$550,$C116,Grid_GenerationQueue!$AW$5:$AW$550,$Y$3)</f>
        <v>0</v>
      </c>
      <c r="AF116">
        <f>SUMIFS(Grid_GenerationQueue!AB$5:AB$550,Grid_GenerationQueue!$AJ$5:$AJ$550,$B116,Grid_GenerationQueue!$AK$5:$AK$550,$C116,Grid_GenerationQueue!$AW$5:$AW$550,$Y$3)+SUMIFS(Grid_GenerationQueue!AB$5:AB$550,Grid_GenerationQueue!$AM$5:$AM$550,$B116,Grid_GenerationQueue!$AN$5:$AN$550,$C116,Grid_GenerationQueue!$AW$5:$AW$550,$Y$3)</f>
        <v>0</v>
      </c>
      <c r="AG116">
        <f>SUMIFS(Grid_GenerationQueue!AC$5:AC$550,Grid_GenerationQueue!$AJ$5:$AJ$550,$B116,Grid_GenerationQueue!$AK$5:$AK$550,$C116,Grid_GenerationQueue!$AW$5:$AW$550,$Y$3)+SUMIFS(Grid_GenerationQueue!AC$5:AC$550,Grid_GenerationQueue!$AM$5:$AM$550,$B116,Grid_GenerationQueue!$AN$5:$AN$550,$C116,Grid_GenerationQueue!$AW$5:$AW$550,$Y$3)</f>
        <v>0</v>
      </c>
      <c r="AH116">
        <f>SUMIFS(Grid_GenerationQueue!AD$5:AD$550,Grid_GenerationQueue!$AJ$5:$AJ$550,$B116,Grid_GenerationQueue!$AK$5:$AK$550,$C116,Grid_GenerationQueue!$AW$5:$AW$550,$Y$3)+SUMIFS(Grid_GenerationQueue!AD$5:AD$550,Grid_GenerationQueue!$AM$5:$AM$550,$B116,Grid_GenerationQueue!$AN$5:$AN$550,$C116,Grid_GenerationQueue!$AW$5:$AW$550,$Y$3)</f>
        <v>0</v>
      </c>
      <c r="AJ116">
        <f>X116+SUMIFS(Grid_GenerationQueue!T$5:T$550,Grid_GenerationQueue!$AJ$5:$AJ$550,$B116,Grid_GenerationQueue!$AK$5:$AK$550,$C116,Grid_GenerationQueue!$AW$5:$AW$550,"&lt;&gt;"&amp;$Y$3,Grid_GenerationQueue!$AU$5:$AU$550,$AK$3)+SUMIFS(Grid_GenerationQueue!T$5:T$550,Grid_GenerationQueue!$AM$5:$AM$550,$B116,Grid_GenerationQueue!$AN$5:$AN$550,$C116,Grid_GenerationQueue!$AW$5:$AW$550,"&lt;&gt;"&amp;$Y$3,Grid_GenerationQueue!$AU$5:$AU$550,$AK$3)</f>
        <v>0</v>
      </c>
      <c r="AK116">
        <f>Y116+SUMIFS(Grid_GenerationQueue!U$5:U$550,Grid_GenerationQueue!$AJ$5:$AJ$550,$B116,Grid_GenerationQueue!$AK$5:$AK$550,$C116,Grid_GenerationQueue!$AW$5:$AW$550,"&lt;&gt;"&amp;$Y$3,Grid_GenerationQueue!$AU$5:$AU$550,$AK$3)+SUMIFS(Grid_GenerationQueue!U$5:U$550,Grid_GenerationQueue!$AM$5:$AM$550,$B116,Grid_GenerationQueue!$AN$5:$AN$550,$C116,Grid_GenerationQueue!$AW$5:$AW$550,"&lt;&gt;"&amp;$Y$3,Grid_GenerationQueue!$AU$5:$AU$550,$AK$3)</f>
        <v>0</v>
      </c>
      <c r="AL116">
        <f>Z116+SUMIFS(Grid_GenerationQueue!V$5:V$550,Grid_GenerationQueue!$AJ$5:$AJ$550,$B116,Grid_GenerationQueue!$AK$5:$AK$550,$C116,Grid_GenerationQueue!$AW$5:$AW$550,"&lt;&gt;"&amp;$Y$3,Grid_GenerationQueue!$AU$5:$AU$550,$AK$3)+SUMIFS(Grid_GenerationQueue!V$5:V$550,Grid_GenerationQueue!$AM$5:$AM$550,$B116,Grid_GenerationQueue!$AN$5:$AN$550,$C116,Grid_GenerationQueue!$AW$5:$AW$550,"&lt;&gt;"&amp;$Y$3,Grid_GenerationQueue!$AU$5:$AU$550,$AK$3)</f>
        <v>0</v>
      </c>
      <c r="AM116">
        <f>AA116+SUMIFS(Grid_GenerationQueue!W$5:W$550,Grid_GenerationQueue!$AJ$5:$AJ$550,$B116,Grid_GenerationQueue!$AK$5:$AK$550,$C116,Grid_GenerationQueue!$AW$5:$AW$550,"&lt;&gt;"&amp;$Y$3,Grid_GenerationQueue!$AU$5:$AU$550,$AK$3)+SUMIFS(Grid_GenerationQueue!W$5:W$550,Grid_GenerationQueue!$AM$5:$AM$550,$B116,Grid_GenerationQueue!$AN$5:$AN$550,$C116,Grid_GenerationQueue!$AW$5:$AW$550,"&lt;&gt;"&amp;$Y$3,Grid_GenerationQueue!$AU$5:$AU$550,$AK$3)</f>
        <v>0</v>
      </c>
      <c r="AN116">
        <f>AB116+SUMIFS(Grid_GenerationQueue!X$5:X$550,Grid_GenerationQueue!$AJ$5:$AJ$550,$B116,Grid_GenerationQueue!$AK$5:$AK$550,$C116,Grid_GenerationQueue!$AW$5:$AW$550,"&lt;&gt;"&amp;$Y$3,Grid_GenerationQueue!$AU$5:$AU$550,$AK$3)+SUMIFS(Grid_GenerationQueue!X$5:X$550,Grid_GenerationQueue!$AM$5:$AM$550,$B116,Grid_GenerationQueue!$AN$5:$AN$550,$C116,Grid_GenerationQueue!$AW$5:$AW$550,"&lt;&gt;"&amp;$Y$3,Grid_GenerationQueue!$AU$5:$AU$550,$AK$3)</f>
        <v>0</v>
      </c>
      <c r="AO116">
        <f>AC116+SUMIFS(Grid_GenerationQueue!Y$5:Y$550,Grid_GenerationQueue!$AJ$5:$AJ$550,$B116,Grid_GenerationQueue!$AK$5:$AK$550,$C116,Grid_GenerationQueue!$AW$5:$AW$550,"&lt;&gt;"&amp;$Y$3,Grid_GenerationQueue!$AU$5:$AU$550,$AK$3)+SUMIFS(Grid_GenerationQueue!Y$5:Y$550,Grid_GenerationQueue!$AM$5:$AM$550,$B116,Grid_GenerationQueue!$AN$5:$AN$550,$C116,Grid_GenerationQueue!$AW$5:$AW$550,"&lt;&gt;"&amp;$Y$3,Grid_GenerationQueue!$AU$5:$AU$550,$AK$3)</f>
        <v>0</v>
      </c>
      <c r="AP116">
        <f>AD116+SUMIFS(Grid_GenerationQueue!Z$5:Z$550,Grid_GenerationQueue!$AJ$5:$AJ$550,$B116,Grid_GenerationQueue!$AK$5:$AK$550,$C116,Grid_GenerationQueue!$AW$5:$AW$550,"&lt;&gt;"&amp;$Y$3,Grid_GenerationQueue!$AU$5:$AU$550,$AK$3)+SUMIFS(Grid_GenerationQueue!Z$5:Z$550,Grid_GenerationQueue!$AM$5:$AM$550,$B116,Grid_GenerationQueue!$AN$5:$AN$550,$C116,Grid_GenerationQueue!$AW$5:$AW$550,"&lt;&gt;"&amp;$Y$3,Grid_GenerationQueue!$AU$5:$AU$550,$AK$3)</f>
        <v>0</v>
      </c>
      <c r="AQ116">
        <f>AE116+SUMIFS(Grid_GenerationQueue!AA$5:AA$550,Grid_GenerationQueue!$AJ$5:$AJ$550,$B116,Grid_GenerationQueue!$AK$5:$AK$550,$C116,Grid_GenerationQueue!$AW$5:$AW$550,"&lt;&gt;"&amp;$Y$3,Grid_GenerationQueue!$AU$5:$AU$550,$AK$3)+SUMIFS(Grid_GenerationQueue!AA$5:AA$550,Grid_GenerationQueue!$AM$5:$AM$550,$B116,Grid_GenerationQueue!$AN$5:$AN$550,$C116,Grid_GenerationQueue!$AW$5:$AW$550,"&lt;&gt;"&amp;$Y$3,Grid_GenerationQueue!$AU$5:$AU$550,$AK$3)</f>
        <v>0</v>
      </c>
      <c r="AR116">
        <f>AF116+SUMIFS(Grid_GenerationQueue!AB$5:AB$550,Grid_GenerationQueue!$AJ$5:$AJ$550,$B116,Grid_GenerationQueue!$AK$5:$AK$550,$C116,Grid_GenerationQueue!$AW$5:$AW$550,"&lt;&gt;"&amp;$Y$3,Grid_GenerationQueue!$AU$5:$AU$550,$AK$3)+SUMIFS(Grid_GenerationQueue!AB$5:AB$550,Grid_GenerationQueue!$AM$5:$AM$550,$B116,Grid_GenerationQueue!$AN$5:$AN$550,$C116,Grid_GenerationQueue!$AW$5:$AW$550,"&lt;&gt;"&amp;$Y$3,Grid_GenerationQueue!$AU$5:$AU$550,$AK$3)</f>
        <v>0</v>
      </c>
      <c r="AS116">
        <f>AG116+SUMIFS(Grid_GenerationQueue!AC$5:AC$550,Grid_GenerationQueue!$AJ$5:$AJ$550,$B116,Grid_GenerationQueue!$AK$5:$AK$550,$C116,Grid_GenerationQueue!$AW$5:$AW$550,"&lt;&gt;"&amp;$Y$3,Grid_GenerationQueue!$AU$5:$AU$550,$AK$3)+SUMIFS(Grid_GenerationQueue!AC$5:AC$550,Grid_GenerationQueue!$AM$5:$AM$550,$B116,Grid_GenerationQueue!$AN$5:$AN$550,$C116,Grid_GenerationQueue!$AW$5:$AW$550,"&lt;&gt;"&amp;$Y$3,Grid_GenerationQueue!$AU$5:$AU$550,$AK$3)</f>
        <v>0</v>
      </c>
      <c r="AT116">
        <f>AH116+SUMIFS(Grid_GenerationQueue!AD$5:AD$550,Grid_GenerationQueue!$AJ$5:$AJ$550,$B116,Grid_GenerationQueue!$AK$5:$AK$550,$C116,Grid_GenerationQueue!$AW$5:$AW$550,"&lt;&gt;"&amp;$Y$3,Grid_GenerationQueue!$AU$5:$AU$550,$AK$3)+SUMIFS(Grid_GenerationQueue!AD$5:AD$550,Grid_GenerationQueue!$AM$5:$AM$550,$B116,Grid_GenerationQueue!$AN$5:$AN$550,$C116,Grid_GenerationQueue!$AW$5:$AW$550,"&lt;&gt;"&amp;$Y$3,Grid_GenerationQueue!$AU$5:$AU$550,$AK$3)</f>
        <v>0</v>
      </c>
      <c r="AV116">
        <v>0</v>
      </c>
      <c r="AW116">
        <v>0</v>
      </c>
      <c r="AX116">
        <v>0</v>
      </c>
      <c r="AY116">
        <v>0</v>
      </c>
      <c r="AZ116">
        <v>0</v>
      </c>
      <c r="BB116">
        <f t="shared" si="66"/>
        <v>0</v>
      </c>
      <c r="BC116">
        <f t="shared" si="67"/>
        <v>0</v>
      </c>
      <c r="BD116">
        <f t="shared" si="68"/>
        <v>0</v>
      </c>
      <c r="BE116">
        <f t="shared" si="69"/>
        <v>0</v>
      </c>
      <c r="BF116">
        <f t="shared" si="70"/>
        <v>0</v>
      </c>
      <c r="BG116">
        <f t="shared" si="71"/>
        <v>0</v>
      </c>
      <c r="BH116">
        <f t="shared" si="72"/>
        <v>0</v>
      </c>
      <c r="BI116">
        <f t="shared" si="73"/>
        <v>0</v>
      </c>
      <c r="BJ116">
        <f t="shared" si="74"/>
        <v>0</v>
      </c>
      <c r="BK116">
        <f t="shared" si="75"/>
        <v>0</v>
      </c>
      <c r="BL116">
        <f t="shared" si="76"/>
        <v>0</v>
      </c>
      <c r="BN116">
        <f t="shared" si="77"/>
        <v>0</v>
      </c>
      <c r="BO116">
        <f t="shared" si="78"/>
        <v>0</v>
      </c>
      <c r="BP116">
        <f t="shared" si="79"/>
        <v>0</v>
      </c>
      <c r="BQ116">
        <f t="shared" si="80"/>
        <v>0</v>
      </c>
      <c r="BR116">
        <f t="shared" si="81"/>
        <v>0</v>
      </c>
      <c r="BS116">
        <f t="shared" si="82"/>
        <v>0</v>
      </c>
      <c r="BT116">
        <f t="shared" si="83"/>
        <v>0</v>
      </c>
      <c r="BU116">
        <f t="shared" si="84"/>
        <v>0</v>
      </c>
      <c r="BV116">
        <f t="shared" si="85"/>
        <v>0</v>
      </c>
      <c r="BW116">
        <f t="shared" si="86"/>
        <v>0</v>
      </c>
      <c r="BX116">
        <f t="shared" si="87"/>
        <v>0</v>
      </c>
      <c r="BZ116">
        <f t="shared" si="88"/>
        <v>0</v>
      </c>
      <c r="CA116">
        <f t="shared" si="89"/>
        <v>0</v>
      </c>
      <c r="CB116">
        <f t="shared" si="90"/>
        <v>0</v>
      </c>
      <c r="CC116">
        <f t="shared" si="91"/>
        <v>0</v>
      </c>
      <c r="CD116">
        <f t="shared" si="92"/>
        <v>0</v>
      </c>
      <c r="CE116">
        <f t="shared" si="93"/>
        <v>0</v>
      </c>
      <c r="CF116">
        <f t="shared" si="94"/>
        <v>0</v>
      </c>
      <c r="CG116">
        <f t="shared" si="95"/>
        <v>0</v>
      </c>
      <c r="CH116">
        <f t="shared" si="96"/>
        <v>0</v>
      </c>
      <c r="CI116">
        <f t="shared" si="97"/>
        <v>0</v>
      </c>
      <c r="CJ116">
        <f t="shared" si="98"/>
        <v>0</v>
      </c>
    </row>
    <row r="117" spans="1:88" x14ac:dyDescent="0.35">
      <c r="A117" t="str">
        <f>Substation_Info!A117</f>
        <v>SDG&amp;E Study Area</v>
      </c>
      <c r="B117" t="str">
        <f>Substation_Info!B117</f>
        <v>Imperial Valley</v>
      </c>
      <c r="C117">
        <f>Substation_Info!C117</f>
        <v>500</v>
      </c>
      <c r="D117" t="str" cm="1">
        <f t="array" ref="D117">INDEX(Substation_Info!$AT$5:$BB$322,MATCH(1,($B117=Substation_Info!$B$5:$B$322)*($C117=Substation_Info!$C$5:$C$322),0),MATCH(D$4,Substation_Info!$AT$4:$BB$4,0))</f>
        <v>Imperial_Li_Battery</v>
      </c>
      <c r="E117" t="str" cm="1">
        <f t="array" ref="E117">INDEX(Substation_Info!$AT$5:$BB$322,MATCH(1,($B117=Substation_Info!$B$5:$B$322)*($C117=Substation_Info!$C$5:$C$322),0),MATCH(E$4,Substation_Info!$AT$4:$BB$4,0))</f>
        <v>Imperial_Solar</v>
      </c>
      <c r="F117" cm="1">
        <f t="array" ref="F117">INDEX(Substation_Info!$AT$5:$BB$322,MATCH(1,($B117=Substation_Info!$B$5:$B$322)*($C117=Substation_Info!$C$5:$C$322),0),MATCH(F$4,Substation_Info!$AT$4:$BB$4,0))</f>
        <v>0</v>
      </c>
      <c r="G117" cm="1">
        <f t="array" ref="G117">INDEX(Substation_Info!$AT$5:$BB$322,MATCH(1,($B117=Substation_Info!$B$5:$B$322)*($C117=Substation_Info!$C$5:$C$322),0),MATCH(G$4,Substation_Info!$AT$4:$BB$4,0))</f>
        <v>0</v>
      </c>
      <c r="H117" cm="1">
        <f t="array" ref="H117">INDEX(Substation_Info!$AT$5:$BB$322,MATCH(1,($B117=Substation_Info!$B$5:$B$322)*($C117=Substation_Info!$C$5:$C$322),0),MATCH(H$4,Substation_Info!$AT$4:$BB$4,0))</f>
        <v>0</v>
      </c>
      <c r="I117" cm="1">
        <f t="array" ref="I117">INDEX(Substation_Info!$AT$5:$BB$322,MATCH(1,($B117=Substation_Info!$B$5:$B$322)*($C117=Substation_Info!$C$5:$C$322),0),MATCH(I$4,Substation_Info!$AT$4:$BB$4,0))</f>
        <v>0</v>
      </c>
      <c r="J117" cm="1">
        <f t="array" ref="J117">INDEX(Substation_Info!$AT$5:$BB$322,MATCH(1,($B117=Substation_Info!$B$5:$B$322)*($C117=Substation_Info!$C$5:$C$322),0),MATCH(J$4,Substation_Info!$AT$4:$BB$4,0))</f>
        <v>0</v>
      </c>
      <c r="L117">
        <f>SUMIFS(Grid_GenerationQueue!T$5:T$550,Grid_GenerationQueue!$AJ$5:$AJ$550,$B117,Grid_GenerationQueue!$AK$5:$AK$550,$C117)+SUMIFS(Grid_GenerationQueue!T$5:T$550,Grid_GenerationQueue!$AM$5:$AM$550,$B117,Grid_GenerationQueue!$AN$5:$AN$550,$C117)</f>
        <v>1150</v>
      </c>
      <c r="M117">
        <f>SUMIFS(Grid_GenerationQueue!U$5:U$550,Grid_GenerationQueue!$AJ$5:$AJ$550,$B117,Grid_GenerationQueue!$AK$5:$AK$550,$C117)+SUMIFS(Grid_GenerationQueue!U$5:U$550,Grid_GenerationQueue!$AM$5:$AM$550,$B117,Grid_GenerationQueue!$AN$5:$AN$550,$C117)</f>
        <v>0</v>
      </c>
      <c r="N117">
        <f>SUMIFS(Grid_GenerationQueue!V$5:V$550,Grid_GenerationQueue!$AJ$5:$AJ$550,$B117,Grid_GenerationQueue!$AK$5:$AK$550,$C117)+SUMIFS(Grid_GenerationQueue!V$5:V$550,Grid_GenerationQueue!$AM$5:$AM$550,$B117,Grid_GenerationQueue!$AN$5:$AN$550,$C117)</f>
        <v>0</v>
      </c>
      <c r="O117">
        <f>SUMIFS(Grid_GenerationQueue!W$5:W$550,Grid_GenerationQueue!$AJ$5:$AJ$550,$B117,Grid_GenerationQueue!$AK$5:$AK$550,$C117)+SUMIFS(Grid_GenerationQueue!W$5:W$550,Grid_GenerationQueue!$AM$5:$AM$550,$B117,Grid_GenerationQueue!$AN$5:$AN$550,$C117)</f>
        <v>0</v>
      </c>
      <c r="P117">
        <f>SUMIFS(Grid_GenerationQueue!X$5:X$550,Grid_GenerationQueue!$AJ$5:$AJ$550,$B117,Grid_GenerationQueue!$AK$5:$AK$550,$C117)+SUMIFS(Grid_GenerationQueue!X$5:X$550,Grid_GenerationQueue!$AM$5:$AM$550,$B117,Grid_GenerationQueue!$AN$5:$AN$550,$C117)</f>
        <v>0</v>
      </c>
      <c r="Q117">
        <f>SUMIFS(Grid_GenerationQueue!Y$5:Y$550,Grid_GenerationQueue!$AJ$5:$AJ$550,$B117,Grid_GenerationQueue!$AK$5:$AK$550,$C117)+SUMIFS(Grid_GenerationQueue!Y$5:Y$550,Grid_GenerationQueue!$AM$5:$AM$550,$B117,Grid_GenerationQueue!$AN$5:$AN$550,$C117)</f>
        <v>0</v>
      </c>
      <c r="R117">
        <f>SUMIFS(Grid_GenerationQueue!Z$5:Z$550,Grid_GenerationQueue!$AJ$5:$AJ$550,$B117,Grid_GenerationQueue!$AK$5:$AK$550,$C117)+SUMIFS(Grid_GenerationQueue!Z$5:Z$550,Grid_GenerationQueue!$AM$5:$AM$550,$B117,Grid_GenerationQueue!$AN$5:$AN$550,$C117)</f>
        <v>1150</v>
      </c>
      <c r="S117">
        <f>SUMIFS(Grid_GenerationQueue!AA$5:AA$550,Grid_GenerationQueue!$AJ$5:$AJ$550,$B117,Grid_GenerationQueue!$AK$5:$AK$550,$C117)+SUMIFS(Grid_GenerationQueue!AA$5:AA$550,Grid_GenerationQueue!$AM$5:$AM$550,$B117,Grid_GenerationQueue!$AN$5:$AN$550,$C117)</f>
        <v>0</v>
      </c>
      <c r="T117">
        <f>SUMIFS(Grid_GenerationQueue!AB$5:AB$550,Grid_GenerationQueue!$AJ$5:$AJ$550,$B117,Grid_GenerationQueue!$AK$5:$AK$550,$C117)+SUMIFS(Grid_GenerationQueue!AB$5:AB$550,Grid_GenerationQueue!$AM$5:$AM$550,$B117,Grid_GenerationQueue!$AN$5:$AN$550,$C117)</f>
        <v>1150</v>
      </c>
      <c r="U117">
        <f>SUMIFS(Grid_GenerationQueue!AC$5:AC$550,Grid_GenerationQueue!$AJ$5:$AJ$550,$B117,Grid_GenerationQueue!$AK$5:$AK$550,$C117)+SUMIFS(Grid_GenerationQueue!AC$5:AC$550,Grid_GenerationQueue!$AM$5:$AM$550,$B117,Grid_GenerationQueue!$AN$5:$AN$550,$C117)</f>
        <v>0</v>
      </c>
      <c r="V117">
        <f>SUMIFS(Grid_GenerationQueue!AD$5:AD$550,Grid_GenerationQueue!$AJ$5:$AJ$550,$B117,Grid_GenerationQueue!$AK$5:$AK$550,$C117)+SUMIFS(Grid_GenerationQueue!AD$5:AD$550,Grid_GenerationQueue!$AM$5:$AM$550,$B117,Grid_GenerationQueue!$AN$5:$AN$550,$C117)</f>
        <v>0</v>
      </c>
      <c r="X117">
        <f>SUMIFS(Grid_GenerationQueue!T$5:T$550,Grid_GenerationQueue!$AJ$5:$AJ$550,$B117,Grid_GenerationQueue!$AK$5:$AK$550,$C117,Grid_GenerationQueue!$AW$5:$AW$550,$Y$3)+SUMIFS(Grid_GenerationQueue!T$5:T$550,Grid_GenerationQueue!$AM$5:$AM$550,$B117,Grid_GenerationQueue!$AN$5:$AN$550,$C117,Grid_GenerationQueue!$AW$5:$AW$550,$Y$3)</f>
        <v>0</v>
      </c>
      <c r="Y117">
        <f>SUMIFS(Grid_GenerationQueue!U$5:U$550,Grid_GenerationQueue!$AJ$5:$AJ$550,$B117,Grid_GenerationQueue!$AK$5:$AK$550,$C117,Grid_GenerationQueue!$AW$5:$AW$550,$Y$3)+SUMIFS(Grid_GenerationQueue!U$5:U$550,Grid_GenerationQueue!$AM$5:$AM$550,$B117,Grid_GenerationQueue!$AN$5:$AN$550,$C117,Grid_GenerationQueue!$AW$5:$AW$550,$Y$3)</f>
        <v>0</v>
      </c>
      <c r="Z117">
        <f>SUMIFS(Grid_GenerationQueue!V$5:V$550,Grid_GenerationQueue!$AJ$5:$AJ$550,$B117,Grid_GenerationQueue!$AK$5:$AK$550,$C117,Grid_GenerationQueue!$AW$5:$AW$550,$Y$3)+SUMIFS(Grid_GenerationQueue!V$5:V$550,Grid_GenerationQueue!$AM$5:$AM$550,$B117,Grid_GenerationQueue!$AN$5:$AN$550,$C117,Grid_GenerationQueue!$AW$5:$AW$550,$Y$3)</f>
        <v>0</v>
      </c>
      <c r="AA117">
        <f>SUMIFS(Grid_GenerationQueue!W$5:W$550,Grid_GenerationQueue!$AJ$5:$AJ$550,$B117,Grid_GenerationQueue!$AK$5:$AK$550,$C117,Grid_GenerationQueue!$AW$5:$AW$550,$Y$3)+SUMIFS(Grid_GenerationQueue!W$5:W$550,Grid_GenerationQueue!$AM$5:$AM$550,$B117,Grid_GenerationQueue!$AN$5:$AN$550,$C117,Grid_GenerationQueue!$AW$5:$AW$550,$Y$3)</f>
        <v>0</v>
      </c>
      <c r="AB117">
        <f>SUMIFS(Grid_GenerationQueue!X$5:X$550,Grid_GenerationQueue!$AJ$5:$AJ$550,$B117,Grid_GenerationQueue!$AK$5:$AK$550,$C117,Grid_GenerationQueue!$AW$5:$AW$550,$Y$3)+SUMIFS(Grid_GenerationQueue!X$5:X$550,Grid_GenerationQueue!$AM$5:$AM$550,$B117,Grid_GenerationQueue!$AN$5:$AN$550,$C117,Grid_GenerationQueue!$AW$5:$AW$550,$Y$3)</f>
        <v>0</v>
      </c>
      <c r="AC117">
        <f>SUMIFS(Grid_GenerationQueue!Y$5:Y$550,Grid_GenerationQueue!$AJ$5:$AJ$550,$B117,Grid_GenerationQueue!$AK$5:$AK$550,$C117,Grid_GenerationQueue!$AW$5:$AW$550,$Y$3)+SUMIFS(Grid_GenerationQueue!Y$5:Y$550,Grid_GenerationQueue!$AM$5:$AM$550,$B117,Grid_GenerationQueue!$AN$5:$AN$550,$C117,Grid_GenerationQueue!$AW$5:$AW$550,$Y$3)</f>
        <v>0</v>
      </c>
      <c r="AD117">
        <f>SUMIFS(Grid_GenerationQueue!Z$5:Z$550,Grid_GenerationQueue!$AJ$5:$AJ$550,$B117,Grid_GenerationQueue!$AK$5:$AK$550,$C117,Grid_GenerationQueue!$AW$5:$AW$550,$Y$3)+SUMIFS(Grid_GenerationQueue!Z$5:Z$550,Grid_GenerationQueue!$AM$5:$AM$550,$B117,Grid_GenerationQueue!$AN$5:$AN$550,$C117,Grid_GenerationQueue!$AW$5:$AW$550,$Y$3)</f>
        <v>0</v>
      </c>
      <c r="AE117">
        <f>SUMIFS(Grid_GenerationQueue!AA$5:AA$550,Grid_GenerationQueue!$AJ$5:$AJ$550,$B117,Grid_GenerationQueue!$AK$5:$AK$550,$C117,Grid_GenerationQueue!$AW$5:$AW$550,$Y$3)+SUMIFS(Grid_GenerationQueue!AA$5:AA$550,Grid_GenerationQueue!$AM$5:$AM$550,$B117,Grid_GenerationQueue!$AN$5:$AN$550,$C117,Grid_GenerationQueue!$AW$5:$AW$550,$Y$3)</f>
        <v>0</v>
      </c>
      <c r="AF117">
        <f>SUMIFS(Grid_GenerationQueue!AB$5:AB$550,Grid_GenerationQueue!$AJ$5:$AJ$550,$B117,Grid_GenerationQueue!$AK$5:$AK$550,$C117,Grid_GenerationQueue!$AW$5:$AW$550,$Y$3)+SUMIFS(Grid_GenerationQueue!AB$5:AB$550,Grid_GenerationQueue!$AM$5:$AM$550,$B117,Grid_GenerationQueue!$AN$5:$AN$550,$C117,Grid_GenerationQueue!$AW$5:$AW$550,$Y$3)</f>
        <v>0</v>
      </c>
      <c r="AG117">
        <f>SUMIFS(Grid_GenerationQueue!AC$5:AC$550,Grid_GenerationQueue!$AJ$5:$AJ$550,$B117,Grid_GenerationQueue!$AK$5:$AK$550,$C117,Grid_GenerationQueue!$AW$5:$AW$550,$Y$3)+SUMIFS(Grid_GenerationQueue!AC$5:AC$550,Grid_GenerationQueue!$AM$5:$AM$550,$B117,Grid_GenerationQueue!$AN$5:$AN$550,$C117,Grid_GenerationQueue!$AW$5:$AW$550,$Y$3)</f>
        <v>0</v>
      </c>
      <c r="AH117">
        <f>SUMIFS(Grid_GenerationQueue!AD$5:AD$550,Grid_GenerationQueue!$AJ$5:$AJ$550,$B117,Grid_GenerationQueue!$AK$5:$AK$550,$C117,Grid_GenerationQueue!$AW$5:$AW$550,$Y$3)+SUMIFS(Grid_GenerationQueue!AD$5:AD$550,Grid_GenerationQueue!$AM$5:$AM$550,$B117,Grid_GenerationQueue!$AN$5:$AN$550,$C117,Grid_GenerationQueue!$AW$5:$AW$550,$Y$3)</f>
        <v>0</v>
      </c>
      <c r="AJ117">
        <f>X117+SUMIFS(Grid_GenerationQueue!T$5:T$550,Grid_GenerationQueue!$AJ$5:$AJ$550,$B117,Grid_GenerationQueue!$AK$5:$AK$550,$C117,Grid_GenerationQueue!$AW$5:$AW$550,"&lt;&gt;"&amp;$Y$3,Grid_GenerationQueue!$AU$5:$AU$550,$AK$3)+SUMIFS(Grid_GenerationQueue!T$5:T$550,Grid_GenerationQueue!$AM$5:$AM$550,$B117,Grid_GenerationQueue!$AN$5:$AN$550,$C117,Grid_GenerationQueue!$AW$5:$AW$550,"&lt;&gt;"&amp;$Y$3,Grid_GenerationQueue!$AU$5:$AU$550,$AK$3)</f>
        <v>0</v>
      </c>
      <c r="AK117">
        <f>Y117+SUMIFS(Grid_GenerationQueue!U$5:U$550,Grid_GenerationQueue!$AJ$5:$AJ$550,$B117,Grid_GenerationQueue!$AK$5:$AK$550,$C117,Grid_GenerationQueue!$AW$5:$AW$550,"&lt;&gt;"&amp;$Y$3,Grid_GenerationQueue!$AU$5:$AU$550,$AK$3)+SUMIFS(Grid_GenerationQueue!U$5:U$550,Grid_GenerationQueue!$AM$5:$AM$550,$B117,Grid_GenerationQueue!$AN$5:$AN$550,$C117,Grid_GenerationQueue!$AW$5:$AW$550,"&lt;&gt;"&amp;$Y$3,Grid_GenerationQueue!$AU$5:$AU$550,$AK$3)</f>
        <v>0</v>
      </c>
      <c r="AL117">
        <f>Z117+SUMIFS(Grid_GenerationQueue!V$5:V$550,Grid_GenerationQueue!$AJ$5:$AJ$550,$B117,Grid_GenerationQueue!$AK$5:$AK$550,$C117,Grid_GenerationQueue!$AW$5:$AW$550,"&lt;&gt;"&amp;$Y$3,Grid_GenerationQueue!$AU$5:$AU$550,$AK$3)+SUMIFS(Grid_GenerationQueue!V$5:V$550,Grid_GenerationQueue!$AM$5:$AM$550,$B117,Grid_GenerationQueue!$AN$5:$AN$550,$C117,Grid_GenerationQueue!$AW$5:$AW$550,"&lt;&gt;"&amp;$Y$3,Grid_GenerationQueue!$AU$5:$AU$550,$AK$3)</f>
        <v>0</v>
      </c>
      <c r="AM117">
        <f>AA117+SUMIFS(Grid_GenerationQueue!W$5:W$550,Grid_GenerationQueue!$AJ$5:$AJ$550,$B117,Grid_GenerationQueue!$AK$5:$AK$550,$C117,Grid_GenerationQueue!$AW$5:$AW$550,"&lt;&gt;"&amp;$Y$3,Grid_GenerationQueue!$AU$5:$AU$550,$AK$3)+SUMIFS(Grid_GenerationQueue!W$5:W$550,Grid_GenerationQueue!$AM$5:$AM$550,$B117,Grid_GenerationQueue!$AN$5:$AN$550,$C117,Grid_GenerationQueue!$AW$5:$AW$550,"&lt;&gt;"&amp;$Y$3,Grid_GenerationQueue!$AU$5:$AU$550,$AK$3)</f>
        <v>0</v>
      </c>
      <c r="AN117">
        <f>AB117+SUMIFS(Grid_GenerationQueue!X$5:X$550,Grid_GenerationQueue!$AJ$5:$AJ$550,$B117,Grid_GenerationQueue!$AK$5:$AK$550,$C117,Grid_GenerationQueue!$AW$5:$AW$550,"&lt;&gt;"&amp;$Y$3,Grid_GenerationQueue!$AU$5:$AU$550,$AK$3)+SUMIFS(Grid_GenerationQueue!X$5:X$550,Grid_GenerationQueue!$AM$5:$AM$550,$B117,Grid_GenerationQueue!$AN$5:$AN$550,$C117,Grid_GenerationQueue!$AW$5:$AW$550,"&lt;&gt;"&amp;$Y$3,Grid_GenerationQueue!$AU$5:$AU$550,$AK$3)</f>
        <v>0</v>
      </c>
      <c r="AO117">
        <f>AC117+SUMIFS(Grid_GenerationQueue!Y$5:Y$550,Grid_GenerationQueue!$AJ$5:$AJ$550,$B117,Grid_GenerationQueue!$AK$5:$AK$550,$C117,Grid_GenerationQueue!$AW$5:$AW$550,"&lt;&gt;"&amp;$Y$3,Grid_GenerationQueue!$AU$5:$AU$550,$AK$3)+SUMIFS(Grid_GenerationQueue!Y$5:Y$550,Grid_GenerationQueue!$AM$5:$AM$550,$B117,Grid_GenerationQueue!$AN$5:$AN$550,$C117,Grid_GenerationQueue!$AW$5:$AW$550,"&lt;&gt;"&amp;$Y$3,Grid_GenerationQueue!$AU$5:$AU$550,$AK$3)</f>
        <v>0</v>
      </c>
      <c r="AP117">
        <f>AD117+SUMIFS(Grid_GenerationQueue!Z$5:Z$550,Grid_GenerationQueue!$AJ$5:$AJ$550,$B117,Grid_GenerationQueue!$AK$5:$AK$550,$C117,Grid_GenerationQueue!$AW$5:$AW$550,"&lt;&gt;"&amp;$Y$3,Grid_GenerationQueue!$AU$5:$AU$550,$AK$3)+SUMIFS(Grid_GenerationQueue!Z$5:Z$550,Grid_GenerationQueue!$AM$5:$AM$550,$B117,Grid_GenerationQueue!$AN$5:$AN$550,$C117,Grid_GenerationQueue!$AW$5:$AW$550,"&lt;&gt;"&amp;$Y$3,Grid_GenerationQueue!$AU$5:$AU$550,$AK$3)</f>
        <v>0</v>
      </c>
      <c r="AQ117">
        <f>AE117+SUMIFS(Grid_GenerationQueue!AA$5:AA$550,Grid_GenerationQueue!$AJ$5:$AJ$550,$B117,Grid_GenerationQueue!$AK$5:$AK$550,$C117,Grid_GenerationQueue!$AW$5:$AW$550,"&lt;&gt;"&amp;$Y$3,Grid_GenerationQueue!$AU$5:$AU$550,$AK$3)+SUMIFS(Grid_GenerationQueue!AA$5:AA$550,Grid_GenerationQueue!$AM$5:$AM$550,$B117,Grid_GenerationQueue!$AN$5:$AN$550,$C117,Grid_GenerationQueue!$AW$5:$AW$550,"&lt;&gt;"&amp;$Y$3,Grid_GenerationQueue!$AU$5:$AU$550,$AK$3)</f>
        <v>0</v>
      </c>
      <c r="AR117">
        <f>AF117+SUMIFS(Grid_GenerationQueue!AB$5:AB$550,Grid_GenerationQueue!$AJ$5:$AJ$550,$B117,Grid_GenerationQueue!$AK$5:$AK$550,$C117,Grid_GenerationQueue!$AW$5:$AW$550,"&lt;&gt;"&amp;$Y$3,Grid_GenerationQueue!$AU$5:$AU$550,$AK$3)+SUMIFS(Grid_GenerationQueue!AB$5:AB$550,Grid_GenerationQueue!$AM$5:$AM$550,$B117,Grid_GenerationQueue!$AN$5:$AN$550,$C117,Grid_GenerationQueue!$AW$5:$AW$550,"&lt;&gt;"&amp;$Y$3,Grid_GenerationQueue!$AU$5:$AU$550,$AK$3)</f>
        <v>0</v>
      </c>
      <c r="AS117">
        <f>AG117+SUMIFS(Grid_GenerationQueue!AC$5:AC$550,Grid_GenerationQueue!$AJ$5:$AJ$550,$B117,Grid_GenerationQueue!$AK$5:$AK$550,$C117,Grid_GenerationQueue!$AW$5:$AW$550,"&lt;&gt;"&amp;$Y$3,Grid_GenerationQueue!$AU$5:$AU$550,$AK$3)+SUMIFS(Grid_GenerationQueue!AC$5:AC$550,Grid_GenerationQueue!$AM$5:$AM$550,$B117,Grid_GenerationQueue!$AN$5:$AN$550,$C117,Grid_GenerationQueue!$AW$5:$AW$550,"&lt;&gt;"&amp;$Y$3,Grid_GenerationQueue!$AU$5:$AU$550,$AK$3)</f>
        <v>0</v>
      </c>
      <c r="AT117">
        <f>AH117+SUMIFS(Grid_GenerationQueue!AD$5:AD$550,Grid_GenerationQueue!$AJ$5:$AJ$550,$B117,Grid_GenerationQueue!$AK$5:$AK$550,$C117,Grid_GenerationQueue!$AW$5:$AW$550,"&lt;&gt;"&amp;$Y$3,Grid_GenerationQueue!$AU$5:$AU$550,$AK$3)+SUMIFS(Grid_GenerationQueue!AD$5:AD$550,Grid_GenerationQueue!$AM$5:$AM$550,$B117,Grid_GenerationQueue!$AN$5:$AN$550,$C117,Grid_GenerationQueue!$AW$5:$AW$550,"&lt;&gt;"&amp;$Y$3,Grid_GenerationQueue!$AU$5:$AU$550,$AK$3)</f>
        <v>0</v>
      </c>
      <c r="AV117">
        <v>0</v>
      </c>
      <c r="AW117">
        <v>0</v>
      </c>
      <c r="AX117">
        <v>0</v>
      </c>
      <c r="AY117">
        <v>0</v>
      </c>
      <c r="AZ117">
        <v>0</v>
      </c>
      <c r="BB117">
        <f t="shared" si="66"/>
        <v>1150</v>
      </c>
      <c r="BC117">
        <f t="shared" si="67"/>
        <v>0</v>
      </c>
      <c r="BD117">
        <f t="shared" si="68"/>
        <v>0</v>
      </c>
      <c r="BE117">
        <f t="shared" si="69"/>
        <v>0</v>
      </c>
      <c r="BF117">
        <f t="shared" si="70"/>
        <v>0</v>
      </c>
      <c r="BG117">
        <f t="shared" si="71"/>
        <v>0</v>
      </c>
      <c r="BH117">
        <f t="shared" si="72"/>
        <v>1150</v>
      </c>
      <c r="BI117">
        <f t="shared" si="73"/>
        <v>0</v>
      </c>
      <c r="BJ117">
        <f t="shared" si="74"/>
        <v>1150</v>
      </c>
      <c r="BK117">
        <f t="shared" si="75"/>
        <v>0</v>
      </c>
      <c r="BL117">
        <f t="shared" si="76"/>
        <v>0</v>
      </c>
      <c r="BN117">
        <f t="shared" si="77"/>
        <v>0</v>
      </c>
      <c r="BO117">
        <f t="shared" si="78"/>
        <v>0</v>
      </c>
      <c r="BP117">
        <f t="shared" si="79"/>
        <v>0</v>
      </c>
      <c r="BQ117">
        <f t="shared" si="80"/>
        <v>0</v>
      </c>
      <c r="BR117">
        <f t="shared" si="81"/>
        <v>0</v>
      </c>
      <c r="BS117">
        <f t="shared" si="82"/>
        <v>0</v>
      </c>
      <c r="BT117">
        <f t="shared" si="83"/>
        <v>0</v>
      </c>
      <c r="BU117">
        <f t="shared" si="84"/>
        <v>0</v>
      </c>
      <c r="BV117">
        <f t="shared" si="85"/>
        <v>0</v>
      </c>
      <c r="BW117">
        <f t="shared" si="86"/>
        <v>0</v>
      </c>
      <c r="BX117">
        <f t="shared" si="87"/>
        <v>0</v>
      </c>
      <c r="BZ117">
        <f t="shared" si="88"/>
        <v>0</v>
      </c>
      <c r="CA117">
        <f t="shared" si="89"/>
        <v>0</v>
      </c>
      <c r="CB117">
        <f t="shared" si="90"/>
        <v>0</v>
      </c>
      <c r="CC117">
        <f t="shared" si="91"/>
        <v>0</v>
      </c>
      <c r="CD117">
        <f t="shared" si="92"/>
        <v>0</v>
      </c>
      <c r="CE117">
        <f t="shared" si="93"/>
        <v>0</v>
      </c>
      <c r="CF117">
        <f t="shared" si="94"/>
        <v>0</v>
      </c>
      <c r="CG117">
        <f t="shared" si="95"/>
        <v>0</v>
      </c>
      <c r="CH117">
        <f t="shared" si="96"/>
        <v>0</v>
      </c>
      <c r="CI117">
        <f t="shared" si="97"/>
        <v>0</v>
      </c>
      <c r="CJ117">
        <f t="shared" si="98"/>
        <v>0</v>
      </c>
    </row>
    <row r="118" spans="1:88" x14ac:dyDescent="0.35">
      <c r="A118" t="str">
        <f>Substation_Info!A118</f>
        <v>SDG&amp;E Study Area</v>
      </c>
      <c r="B118" t="str">
        <f>Substation_Info!B118</f>
        <v>Imperial Valley</v>
      </c>
      <c r="C118">
        <f>Substation_Info!C118</f>
        <v>230</v>
      </c>
      <c r="D118" t="str" cm="1">
        <f t="array" ref="D118">INDEX(Substation_Info!$AT$5:$BB$322,MATCH(1,($B118=Substation_Info!$B$5:$B$322)*($C118=Substation_Info!$C$5:$C$322),0),MATCH(D$4,Substation_Info!$AT$4:$BB$4,0))</f>
        <v>Imperial_Li_Battery</v>
      </c>
      <c r="E118" t="str" cm="1">
        <f t="array" ref="E118">INDEX(Substation_Info!$AT$5:$BB$322,MATCH(1,($B118=Substation_Info!$B$5:$B$322)*($C118=Substation_Info!$C$5:$C$322),0),MATCH(E$4,Substation_Info!$AT$4:$BB$4,0))</f>
        <v>Imperial_Solar</v>
      </c>
      <c r="F118" cm="1">
        <f t="array" ref="F118">INDEX(Substation_Info!$AT$5:$BB$322,MATCH(1,($B118=Substation_Info!$B$5:$B$322)*($C118=Substation_Info!$C$5:$C$322),0),MATCH(F$4,Substation_Info!$AT$4:$BB$4,0))</f>
        <v>0</v>
      </c>
      <c r="G118" cm="1">
        <f t="array" ref="G118">INDEX(Substation_Info!$AT$5:$BB$322,MATCH(1,($B118=Substation_Info!$B$5:$B$322)*($C118=Substation_Info!$C$5:$C$322),0),MATCH(G$4,Substation_Info!$AT$4:$BB$4,0))</f>
        <v>0</v>
      </c>
      <c r="H118" cm="1">
        <f t="array" ref="H118">INDEX(Substation_Info!$AT$5:$BB$322,MATCH(1,($B118=Substation_Info!$B$5:$B$322)*($C118=Substation_Info!$C$5:$C$322),0),MATCH(H$4,Substation_Info!$AT$4:$BB$4,0))</f>
        <v>0</v>
      </c>
      <c r="I118" cm="1">
        <f t="array" ref="I118">INDEX(Substation_Info!$AT$5:$BB$322,MATCH(1,($B118=Substation_Info!$B$5:$B$322)*($C118=Substation_Info!$C$5:$C$322),0),MATCH(I$4,Substation_Info!$AT$4:$BB$4,0))</f>
        <v>0</v>
      </c>
      <c r="J118" cm="1">
        <f t="array" ref="J118">INDEX(Substation_Info!$AT$5:$BB$322,MATCH(1,($B118=Substation_Info!$B$5:$B$322)*($C118=Substation_Info!$C$5:$C$322),0),MATCH(J$4,Substation_Info!$AT$4:$BB$4,0))</f>
        <v>0</v>
      </c>
      <c r="L118">
        <f>SUMIFS(Grid_GenerationQueue!T$5:T$550,Grid_GenerationQueue!$AJ$5:$AJ$550,$B118,Grid_GenerationQueue!$AK$5:$AK$550,$C118)+SUMIFS(Grid_GenerationQueue!T$5:T$550,Grid_GenerationQueue!$AM$5:$AM$550,$B118,Grid_GenerationQueue!$AN$5:$AN$550,$C118)</f>
        <v>2462.13</v>
      </c>
      <c r="M118">
        <f>SUMIFS(Grid_GenerationQueue!U$5:U$550,Grid_GenerationQueue!$AJ$5:$AJ$550,$B118,Grid_GenerationQueue!$AK$5:$AK$550,$C118)+SUMIFS(Grid_GenerationQueue!U$5:U$550,Grid_GenerationQueue!$AM$5:$AM$550,$B118,Grid_GenerationQueue!$AN$5:$AN$550,$C118)</f>
        <v>0</v>
      </c>
      <c r="N118">
        <f>SUMIFS(Grid_GenerationQueue!V$5:V$550,Grid_GenerationQueue!$AJ$5:$AJ$550,$B118,Grid_GenerationQueue!$AK$5:$AK$550,$C118)+SUMIFS(Grid_GenerationQueue!V$5:V$550,Grid_GenerationQueue!$AM$5:$AM$550,$B118,Grid_GenerationQueue!$AN$5:$AN$550,$C118)</f>
        <v>0</v>
      </c>
      <c r="O118">
        <f>SUMIFS(Grid_GenerationQueue!W$5:W$550,Grid_GenerationQueue!$AJ$5:$AJ$550,$B118,Grid_GenerationQueue!$AK$5:$AK$550,$C118)+SUMIFS(Grid_GenerationQueue!W$5:W$550,Grid_GenerationQueue!$AM$5:$AM$550,$B118,Grid_GenerationQueue!$AN$5:$AN$550,$C118)</f>
        <v>0</v>
      </c>
      <c r="P118">
        <f>SUMIFS(Grid_GenerationQueue!X$5:X$550,Grid_GenerationQueue!$AJ$5:$AJ$550,$B118,Grid_GenerationQueue!$AK$5:$AK$550,$C118)+SUMIFS(Grid_GenerationQueue!X$5:X$550,Grid_GenerationQueue!$AM$5:$AM$550,$B118,Grid_GenerationQueue!$AN$5:$AN$550,$C118)</f>
        <v>0</v>
      </c>
      <c r="Q118">
        <f>SUMIFS(Grid_GenerationQueue!Y$5:Y$550,Grid_GenerationQueue!$AJ$5:$AJ$550,$B118,Grid_GenerationQueue!$AK$5:$AK$550,$C118)+SUMIFS(Grid_GenerationQueue!Y$5:Y$550,Grid_GenerationQueue!$AM$5:$AM$550,$B118,Grid_GenerationQueue!$AN$5:$AN$550,$C118)</f>
        <v>0</v>
      </c>
      <c r="R118">
        <f>SUMIFS(Grid_GenerationQueue!Z$5:Z$550,Grid_GenerationQueue!$AJ$5:$AJ$550,$B118,Grid_GenerationQueue!$AK$5:$AK$550,$C118)+SUMIFS(Grid_GenerationQueue!Z$5:Z$550,Grid_GenerationQueue!$AM$5:$AM$550,$B118,Grid_GenerationQueue!$AN$5:$AN$550,$C118)</f>
        <v>985</v>
      </c>
      <c r="S118">
        <f>SUMIFS(Grid_GenerationQueue!AA$5:AA$550,Grid_GenerationQueue!$AJ$5:$AJ$550,$B118,Grid_GenerationQueue!$AK$5:$AK$550,$C118)+SUMIFS(Grid_GenerationQueue!AA$5:AA$550,Grid_GenerationQueue!$AM$5:$AM$550,$B118,Grid_GenerationQueue!$AN$5:$AN$550,$C118)</f>
        <v>0</v>
      </c>
      <c r="T118">
        <f>SUMIFS(Grid_GenerationQueue!AB$5:AB$550,Grid_GenerationQueue!$AJ$5:$AJ$550,$B118,Grid_GenerationQueue!$AK$5:$AK$550,$C118)+SUMIFS(Grid_GenerationQueue!AB$5:AB$550,Grid_GenerationQueue!$AM$5:$AM$550,$B118,Grid_GenerationQueue!$AN$5:$AN$550,$C118)</f>
        <v>985</v>
      </c>
      <c r="U118">
        <f>SUMIFS(Grid_GenerationQueue!AC$5:AC$550,Grid_GenerationQueue!$AJ$5:$AJ$550,$B118,Grid_GenerationQueue!$AK$5:$AK$550,$C118)+SUMIFS(Grid_GenerationQueue!AC$5:AC$550,Grid_GenerationQueue!$AM$5:$AM$550,$B118,Grid_GenerationQueue!$AN$5:$AN$550,$C118)</f>
        <v>0</v>
      </c>
      <c r="V118">
        <f>SUMIFS(Grid_GenerationQueue!AD$5:AD$550,Grid_GenerationQueue!$AJ$5:$AJ$550,$B118,Grid_GenerationQueue!$AK$5:$AK$550,$C118)+SUMIFS(Grid_GenerationQueue!AD$5:AD$550,Grid_GenerationQueue!$AM$5:$AM$550,$B118,Grid_GenerationQueue!$AN$5:$AN$550,$C118)</f>
        <v>0</v>
      </c>
      <c r="X118">
        <f>SUMIFS(Grid_GenerationQueue!T$5:T$550,Grid_GenerationQueue!$AJ$5:$AJ$550,$B118,Grid_GenerationQueue!$AK$5:$AK$550,$C118,Grid_GenerationQueue!$AW$5:$AW$550,$Y$3)+SUMIFS(Grid_GenerationQueue!T$5:T$550,Grid_GenerationQueue!$AM$5:$AM$550,$B118,Grid_GenerationQueue!$AN$5:$AN$550,$C118,Grid_GenerationQueue!$AW$5:$AW$550,$Y$3)</f>
        <v>675</v>
      </c>
      <c r="Y118">
        <f>SUMIFS(Grid_GenerationQueue!U$5:U$550,Grid_GenerationQueue!$AJ$5:$AJ$550,$B118,Grid_GenerationQueue!$AK$5:$AK$550,$C118,Grid_GenerationQueue!$AW$5:$AW$550,$Y$3)+SUMIFS(Grid_GenerationQueue!U$5:U$550,Grid_GenerationQueue!$AM$5:$AM$550,$B118,Grid_GenerationQueue!$AN$5:$AN$550,$C118,Grid_GenerationQueue!$AW$5:$AW$550,$Y$3)</f>
        <v>0</v>
      </c>
      <c r="Z118">
        <f>SUMIFS(Grid_GenerationQueue!V$5:V$550,Grid_GenerationQueue!$AJ$5:$AJ$550,$B118,Grid_GenerationQueue!$AK$5:$AK$550,$C118,Grid_GenerationQueue!$AW$5:$AW$550,$Y$3)+SUMIFS(Grid_GenerationQueue!V$5:V$550,Grid_GenerationQueue!$AM$5:$AM$550,$B118,Grid_GenerationQueue!$AN$5:$AN$550,$C118,Grid_GenerationQueue!$AW$5:$AW$550,$Y$3)</f>
        <v>0</v>
      </c>
      <c r="AA118">
        <f>SUMIFS(Grid_GenerationQueue!W$5:W$550,Grid_GenerationQueue!$AJ$5:$AJ$550,$B118,Grid_GenerationQueue!$AK$5:$AK$550,$C118,Grid_GenerationQueue!$AW$5:$AW$550,$Y$3)+SUMIFS(Grid_GenerationQueue!W$5:W$550,Grid_GenerationQueue!$AM$5:$AM$550,$B118,Grid_GenerationQueue!$AN$5:$AN$550,$C118,Grid_GenerationQueue!$AW$5:$AW$550,$Y$3)</f>
        <v>0</v>
      </c>
      <c r="AB118">
        <f>SUMIFS(Grid_GenerationQueue!X$5:X$550,Grid_GenerationQueue!$AJ$5:$AJ$550,$B118,Grid_GenerationQueue!$AK$5:$AK$550,$C118,Grid_GenerationQueue!$AW$5:$AW$550,$Y$3)+SUMIFS(Grid_GenerationQueue!X$5:X$550,Grid_GenerationQueue!$AM$5:$AM$550,$B118,Grid_GenerationQueue!$AN$5:$AN$550,$C118,Grid_GenerationQueue!$AW$5:$AW$550,$Y$3)</f>
        <v>0</v>
      </c>
      <c r="AC118">
        <f>SUMIFS(Grid_GenerationQueue!Y$5:Y$550,Grid_GenerationQueue!$AJ$5:$AJ$550,$B118,Grid_GenerationQueue!$AK$5:$AK$550,$C118,Grid_GenerationQueue!$AW$5:$AW$550,$Y$3)+SUMIFS(Grid_GenerationQueue!Y$5:Y$550,Grid_GenerationQueue!$AM$5:$AM$550,$B118,Grid_GenerationQueue!$AN$5:$AN$550,$C118,Grid_GenerationQueue!$AW$5:$AW$550,$Y$3)</f>
        <v>0</v>
      </c>
      <c r="AD118">
        <f>SUMIFS(Grid_GenerationQueue!Z$5:Z$550,Grid_GenerationQueue!$AJ$5:$AJ$550,$B118,Grid_GenerationQueue!$AK$5:$AK$550,$C118,Grid_GenerationQueue!$AW$5:$AW$550,$Y$3)+SUMIFS(Grid_GenerationQueue!Z$5:Z$550,Grid_GenerationQueue!$AM$5:$AM$550,$B118,Grid_GenerationQueue!$AN$5:$AN$550,$C118,Grid_GenerationQueue!$AW$5:$AW$550,$Y$3)</f>
        <v>200</v>
      </c>
      <c r="AE118">
        <f>SUMIFS(Grid_GenerationQueue!AA$5:AA$550,Grid_GenerationQueue!$AJ$5:$AJ$550,$B118,Grid_GenerationQueue!$AK$5:$AK$550,$C118,Grid_GenerationQueue!$AW$5:$AW$550,$Y$3)+SUMIFS(Grid_GenerationQueue!AA$5:AA$550,Grid_GenerationQueue!$AM$5:$AM$550,$B118,Grid_GenerationQueue!$AN$5:$AN$550,$C118,Grid_GenerationQueue!$AW$5:$AW$550,$Y$3)</f>
        <v>0</v>
      </c>
      <c r="AF118">
        <f>SUMIFS(Grid_GenerationQueue!AB$5:AB$550,Grid_GenerationQueue!$AJ$5:$AJ$550,$B118,Grid_GenerationQueue!$AK$5:$AK$550,$C118,Grid_GenerationQueue!$AW$5:$AW$550,$Y$3)+SUMIFS(Grid_GenerationQueue!AB$5:AB$550,Grid_GenerationQueue!$AM$5:$AM$550,$B118,Grid_GenerationQueue!$AN$5:$AN$550,$C118,Grid_GenerationQueue!$AW$5:$AW$550,$Y$3)</f>
        <v>200</v>
      </c>
      <c r="AG118">
        <f>SUMIFS(Grid_GenerationQueue!AC$5:AC$550,Grid_GenerationQueue!$AJ$5:$AJ$550,$B118,Grid_GenerationQueue!$AK$5:$AK$550,$C118,Grid_GenerationQueue!$AW$5:$AW$550,$Y$3)+SUMIFS(Grid_GenerationQueue!AC$5:AC$550,Grid_GenerationQueue!$AM$5:$AM$550,$B118,Grid_GenerationQueue!$AN$5:$AN$550,$C118,Grid_GenerationQueue!$AW$5:$AW$550,$Y$3)</f>
        <v>0</v>
      </c>
      <c r="AH118">
        <f>SUMIFS(Grid_GenerationQueue!AD$5:AD$550,Grid_GenerationQueue!$AJ$5:$AJ$550,$B118,Grid_GenerationQueue!$AK$5:$AK$550,$C118,Grid_GenerationQueue!$AW$5:$AW$550,$Y$3)+SUMIFS(Grid_GenerationQueue!AD$5:AD$550,Grid_GenerationQueue!$AM$5:$AM$550,$B118,Grid_GenerationQueue!$AN$5:$AN$550,$C118,Grid_GenerationQueue!$AW$5:$AW$550,$Y$3)</f>
        <v>0</v>
      </c>
      <c r="AJ118">
        <f>X118+SUMIFS(Grid_GenerationQueue!T$5:T$550,Grid_GenerationQueue!$AJ$5:$AJ$550,$B118,Grid_GenerationQueue!$AK$5:$AK$550,$C118,Grid_GenerationQueue!$AW$5:$AW$550,"&lt;&gt;"&amp;$Y$3,Grid_GenerationQueue!$AU$5:$AU$550,$AK$3)+SUMIFS(Grid_GenerationQueue!T$5:T$550,Grid_GenerationQueue!$AM$5:$AM$550,$B118,Grid_GenerationQueue!$AN$5:$AN$550,$C118,Grid_GenerationQueue!$AW$5:$AW$550,"&lt;&gt;"&amp;$Y$3,Grid_GenerationQueue!$AU$5:$AU$550,$AK$3)</f>
        <v>1587.13</v>
      </c>
      <c r="AK118">
        <f>Y118+SUMIFS(Grid_GenerationQueue!U$5:U$550,Grid_GenerationQueue!$AJ$5:$AJ$550,$B118,Grid_GenerationQueue!$AK$5:$AK$550,$C118,Grid_GenerationQueue!$AW$5:$AW$550,"&lt;&gt;"&amp;$Y$3,Grid_GenerationQueue!$AU$5:$AU$550,$AK$3)+SUMIFS(Grid_GenerationQueue!U$5:U$550,Grid_GenerationQueue!$AM$5:$AM$550,$B118,Grid_GenerationQueue!$AN$5:$AN$550,$C118,Grid_GenerationQueue!$AW$5:$AW$550,"&lt;&gt;"&amp;$Y$3,Grid_GenerationQueue!$AU$5:$AU$550,$AK$3)</f>
        <v>0</v>
      </c>
      <c r="AL118">
        <f>Z118+SUMIFS(Grid_GenerationQueue!V$5:V$550,Grid_GenerationQueue!$AJ$5:$AJ$550,$B118,Grid_GenerationQueue!$AK$5:$AK$550,$C118,Grid_GenerationQueue!$AW$5:$AW$550,"&lt;&gt;"&amp;$Y$3,Grid_GenerationQueue!$AU$5:$AU$550,$AK$3)+SUMIFS(Grid_GenerationQueue!V$5:V$550,Grid_GenerationQueue!$AM$5:$AM$550,$B118,Grid_GenerationQueue!$AN$5:$AN$550,$C118,Grid_GenerationQueue!$AW$5:$AW$550,"&lt;&gt;"&amp;$Y$3,Grid_GenerationQueue!$AU$5:$AU$550,$AK$3)</f>
        <v>0</v>
      </c>
      <c r="AM118">
        <f>AA118+SUMIFS(Grid_GenerationQueue!W$5:W$550,Grid_GenerationQueue!$AJ$5:$AJ$550,$B118,Grid_GenerationQueue!$AK$5:$AK$550,$C118,Grid_GenerationQueue!$AW$5:$AW$550,"&lt;&gt;"&amp;$Y$3,Grid_GenerationQueue!$AU$5:$AU$550,$AK$3)+SUMIFS(Grid_GenerationQueue!W$5:W$550,Grid_GenerationQueue!$AM$5:$AM$550,$B118,Grid_GenerationQueue!$AN$5:$AN$550,$C118,Grid_GenerationQueue!$AW$5:$AW$550,"&lt;&gt;"&amp;$Y$3,Grid_GenerationQueue!$AU$5:$AU$550,$AK$3)</f>
        <v>0</v>
      </c>
      <c r="AN118">
        <f>AB118+SUMIFS(Grid_GenerationQueue!X$5:X$550,Grid_GenerationQueue!$AJ$5:$AJ$550,$B118,Grid_GenerationQueue!$AK$5:$AK$550,$C118,Grid_GenerationQueue!$AW$5:$AW$550,"&lt;&gt;"&amp;$Y$3,Grid_GenerationQueue!$AU$5:$AU$550,$AK$3)+SUMIFS(Grid_GenerationQueue!X$5:X$550,Grid_GenerationQueue!$AM$5:$AM$550,$B118,Grid_GenerationQueue!$AN$5:$AN$550,$C118,Grid_GenerationQueue!$AW$5:$AW$550,"&lt;&gt;"&amp;$Y$3,Grid_GenerationQueue!$AU$5:$AU$550,$AK$3)</f>
        <v>0</v>
      </c>
      <c r="AO118">
        <f>AC118+SUMIFS(Grid_GenerationQueue!Y$5:Y$550,Grid_GenerationQueue!$AJ$5:$AJ$550,$B118,Grid_GenerationQueue!$AK$5:$AK$550,$C118,Grid_GenerationQueue!$AW$5:$AW$550,"&lt;&gt;"&amp;$Y$3,Grid_GenerationQueue!$AU$5:$AU$550,$AK$3)+SUMIFS(Grid_GenerationQueue!Y$5:Y$550,Grid_GenerationQueue!$AM$5:$AM$550,$B118,Grid_GenerationQueue!$AN$5:$AN$550,$C118,Grid_GenerationQueue!$AW$5:$AW$550,"&lt;&gt;"&amp;$Y$3,Grid_GenerationQueue!$AU$5:$AU$550,$AK$3)</f>
        <v>0</v>
      </c>
      <c r="AP118">
        <f>AD118+SUMIFS(Grid_GenerationQueue!Z$5:Z$550,Grid_GenerationQueue!$AJ$5:$AJ$550,$B118,Grid_GenerationQueue!$AK$5:$AK$550,$C118,Grid_GenerationQueue!$AW$5:$AW$550,"&lt;&gt;"&amp;$Y$3,Grid_GenerationQueue!$AU$5:$AU$550,$AK$3)+SUMIFS(Grid_GenerationQueue!Z$5:Z$550,Grid_GenerationQueue!$AM$5:$AM$550,$B118,Grid_GenerationQueue!$AN$5:$AN$550,$C118,Grid_GenerationQueue!$AW$5:$AW$550,"&lt;&gt;"&amp;$Y$3,Grid_GenerationQueue!$AU$5:$AU$550,$AK$3)</f>
        <v>710</v>
      </c>
      <c r="AQ118">
        <f>AE118+SUMIFS(Grid_GenerationQueue!AA$5:AA$550,Grid_GenerationQueue!$AJ$5:$AJ$550,$B118,Grid_GenerationQueue!$AK$5:$AK$550,$C118,Grid_GenerationQueue!$AW$5:$AW$550,"&lt;&gt;"&amp;$Y$3,Grid_GenerationQueue!$AU$5:$AU$550,$AK$3)+SUMIFS(Grid_GenerationQueue!AA$5:AA$550,Grid_GenerationQueue!$AM$5:$AM$550,$B118,Grid_GenerationQueue!$AN$5:$AN$550,$C118,Grid_GenerationQueue!$AW$5:$AW$550,"&lt;&gt;"&amp;$Y$3,Grid_GenerationQueue!$AU$5:$AU$550,$AK$3)</f>
        <v>0</v>
      </c>
      <c r="AR118">
        <f>AF118+SUMIFS(Grid_GenerationQueue!AB$5:AB$550,Grid_GenerationQueue!$AJ$5:$AJ$550,$B118,Grid_GenerationQueue!$AK$5:$AK$550,$C118,Grid_GenerationQueue!$AW$5:$AW$550,"&lt;&gt;"&amp;$Y$3,Grid_GenerationQueue!$AU$5:$AU$550,$AK$3)+SUMIFS(Grid_GenerationQueue!AB$5:AB$550,Grid_GenerationQueue!$AM$5:$AM$550,$B118,Grid_GenerationQueue!$AN$5:$AN$550,$C118,Grid_GenerationQueue!$AW$5:$AW$550,"&lt;&gt;"&amp;$Y$3,Grid_GenerationQueue!$AU$5:$AU$550,$AK$3)</f>
        <v>710</v>
      </c>
      <c r="AS118">
        <f>AG118+SUMIFS(Grid_GenerationQueue!AC$5:AC$550,Grid_GenerationQueue!$AJ$5:$AJ$550,$B118,Grid_GenerationQueue!$AK$5:$AK$550,$C118,Grid_GenerationQueue!$AW$5:$AW$550,"&lt;&gt;"&amp;$Y$3,Grid_GenerationQueue!$AU$5:$AU$550,$AK$3)+SUMIFS(Grid_GenerationQueue!AC$5:AC$550,Grid_GenerationQueue!$AM$5:$AM$550,$B118,Grid_GenerationQueue!$AN$5:$AN$550,$C118,Grid_GenerationQueue!$AW$5:$AW$550,"&lt;&gt;"&amp;$Y$3,Grid_GenerationQueue!$AU$5:$AU$550,$AK$3)</f>
        <v>0</v>
      </c>
      <c r="AT118">
        <f>AH118+SUMIFS(Grid_GenerationQueue!AD$5:AD$550,Grid_GenerationQueue!$AJ$5:$AJ$550,$B118,Grid_GenerationQueue!$AK$5:$AK$550,$C118,Grid_GenerationQueue!$AW$5:$AW$550,"&lt;&gt;"&amp;$Y$3,Grid_GenerationQueue!$AU$5:$AU$550,$AK$3)+SUMIFS(Grid_GenerationQueue!AD$5:AD$550,Grid_GenerationQueue!$AM$5:$AM$550,$B118,Grid_GenerationQueue!$AN$5:$AN$550,$C118,Grid_GenerationQueue!$AW$5:$AW$550,"&lt;&gt;"&amp;$Y$3,Grid_GenerationQueue!$AU$5:$AU$550,$AK$3)</f>
        <v>0</v>
      </c>
      <c r="AV118">
        <v>40</v>
      </c>
      <c r="AW118">
        <v>0</v>
      </c>
      <c r="AX118">
        <v>0</v>
      </c>
      <c r="AY118">
        <v>0</v>
      </c>
      <c r="AZ118">
        <v>0</v>
      </c>
      <c r="BB118">
        <f t="shared" si="66"/>
        <v>2422.13</v>
      </c>
      <c r="BC118">
        <f t="shared" si="67"/>
        <v>0</v>
      </c>
      <c r="BD118">
        <f t="shared" si="68"/>
        <v>0</v>
      </c>
      <c r="BE118">
        <f t="shared" si="69"/>
        <v>0</v>
      </c>
      <c r="BF118">
        <f t="shared" si="70"/>
        <v>0</v>
      </c>
      <c r="BG118">
        <f t="shared" si="71"/>
        <v>0</v>
      </c>
      <c r="BH118">
        <f t="shared" si="72"/>
        <v>985</v>
      </c>
      <c r="BI118">
        <f t="shared" si="73"/>
        <v>0</v>
      </c>
      <c r="BJ118">
        <f t="shared" si="74"/>
        <v>985</v>
      </c>
      <c r="BK118">
        <f t="shared" si="75"/>
        <v>0</v>
      </c>
      <c r="BL118">
        <f t="shared" si="76"/>
        <v>0</v>
      </c>
      <c r="BN118">
        <f t="shared" si="77"/>
        <v>635</v>
      </c>
      <c r="BO118">
        <f t="shared" si="78"/>
        <v>0</v>
      </c>
      <c r="BP118">
        <f t="shared" si="79"/>
        <v>0</v>
      </c>
      <c r="BQ118">
        <f t="shared" si="80"/>
        <v>0</v>
      </c>
      <c r="BR118">
        <f t="shared" si="81"/>
        <v>0</v>
      </c>
      <c r="BS118">
        <f t="shared" si="82"/>
        <v>0</v>
      </c>
      <c r="BT118">
        <f t="shared" si="83"/>
        <v>200</v>
      </c>
      <c r="BU118">
        <f t="shared" si="84"/>
        <v>0</v>
      </c>
      <c r="BV118">
        <f t="shared" si="85"/>
        <v>200</v>
      </c>
      <c r="BW118">
        <f t="shared" si="86"/>
        <v>0</v>
      </c>
      <c r="BX118">
        <f t="shared" si="87"/>
        <v>0</v>
      </c>
      <c r="BZ118">
        <f t="shared" si="88"/>
        <v>1547.13</v>
      </c>
      <c r="CA118">
        <f t="shared" si="89"/>
        <v>0</v>
      </c>
      <c r="CB118">
        <f t="shared" si="90"/>
        <v>0</v>
      </c>
      <c r="CC118">
        <f t="shared" si="91"/>
        <v>0</v>
      </c>
      <c r="CD118">
        <f t="shared" si="92"/>
        <v>0</v>
      </c>
      <c r="CE118">
        <f t="shared" si="93"/>
        <v>0</v>
      </c>
      <c r="CF118">
        <f t="shared" si="94"/>
        <v>710</v>
      </c>
      <c r="CG118">
        <f t="shared" si="95"/>
        <v>0</v>
      </c>
      <c r="CH118">
        <f t="shared" si="96"/>
        <v>710</v>
      </c>
      <c r="CI118">
        <f t="shared" si="97"/>
        <v>0</v>
      </c>
      <c r="CJ118">
        <f t="shared" si="98"/>
        <v>0</v>
      </c>
    </row>
    <row r="119" spans="1:88" x14ac:dyDescent="0.35">
      <c r="A119" t="str">
        <f>Substation_Info!A119</f>
        <v xml:space="preserve">East of Pisgah Study Area </v>
      </c>
      <c r="B119" t="str">
        <f>Substation_Info!B119</f>
        <v>Innovation</v>
      </c>
      <c r="C119">
        <f>Substation_Info!C119</f>
        <v>230</v>
      </c>
      <c r="D119" t="str" cm="1">
        <f t="array" ref="D119">INDEX(Substation_Info!$AT$5:$BB$322,MATCH(1,($B119=Substation_Info!$B$5:$B$322)*($C119=Substation_Info!$C$5:$C$322),0),MATCH(D$4,Substation_Info!$AT$4:$BB$4,0))</f>
        <v>Southern_NV_Eldorado_Li_Battery</v>
      </c>
      <c r="E119" t="str" cm="1">
        <f t="array" ref="E119">INDEX(Substation_Info!$AT$5:$BB$322,MATCH(1,($B119=Substation_Info!$B$5:$B$322)*($C119=Substation_Info!$C$5:$C$322),0),MATCH(E$4,Substation_Info!$AT$4:$BB$4,0))</f>
        <v>Southern_NV_Eldorado_Solar</v>
      </c>
      <c r="F119" cm="1">
        <f t="array" ref="F119">INDEX(Substation_Info!$AT$5:$BB$322,MATCH(1,($B119=Substation_Info!$B$5:$B$322)*($C119=Substation_Info!$C$5:$C$322),0),MATCH(F$4,Substation_Info!$AT$4:$BB$4,0))</f>
        <v>0</v>
      </c>
      <c r="G119" t="str" cm="1">
        <f t="array" ref="G119">INDEX(Substation_Info!$AT$5:$BB$322,MATCH(1,($B119=Substation_Info!$B$5:$B$322)*($C119=Substation_Info!$C$5:$C$322),0),MATCH(G$4,Substation_Info!$AT$4:$BB$4,0))</f>
        <v>Southern_Nevada_Wind</v>
      </c>
      <c r="H119" cm="1">
        <f t="array" ref="H119">INDEX(Substation_Info!$AT$5:$BB$322,MATCH(1,($B119=Substation_Info!$B$5:$B$322)*($C119=Substation_Info!$C$5:$C$322),0),MATCH(H$4,Substation_Info!$AT$4:$BB$4,0))</f>
        <v>0</v>
      </c>
      <c r="I119" cm="1">
        <f t="array" ref="I119">INDEX(Substation_Info!$AT$5:$BB$322,MATCH(1,($B119=Substation_Info!$B$5:$B$322)*($C119=Substation_Info!$C$5:$C$322),0),MATCH(I$4,Substation_Info!$AT$4:$BB$4,0))</f>
        <v>0</v>
      </c>
      <c r="J119" cm="1">
        <f t="array" ref="J119">INDEX(Substation_Info!$AT$5:$BB$322,MATCH(1,($B119=Substation_Info!$B$5:$B$322)*($C119=Substation_Info!$C$5:$C$322),0),MATCH(J$4,Substation_Info!$AT$4:$BB$4,0))</f>
        <v>0</v>
      </c>
      <c r="K119" s="78"/>
      <c r="L119">
        <f>SUMIFS(Grid_GenerationQueue!T$5:T$550,Grid_GenerationQueue!$AJ$5:$AJ$550,$B119,Grid_GenerationQueue!$AK$5:$AK$550,$C119)+SUMIFS(Grid_GenerationQueue!T$5:T$550,Grid_GenerationQueue!$AM$5:$AM$550,$B119,Grid_GenerationQueue!$AN$5:$AN$550,$C119)</f>
        <v>150</v>
      </c>
      <c r="M119">
        <f>SUMIFS(Grid_GenerationQueue!U$5:U$550,Grid_GenerationQueue!$AJ$5:$AJ$550,$B119,Grid_GenerationQueue!$AK$5:$AK$550,$C119)+SUMIFS(Grid_GenerationQueue!U$5:U$550,Grid_GenerationQueue!$AM$5:$AM$550,$B119,Grid_GenerationQueue!$AN$5:$AN$550,$C119)</f>
        <v>0</v>
      </c>
      <c r="N119">
        <f>SUMIFS(Grid_GenerationQueue!V$5:V$550,Grid_GenerationQueue!$AJ$5:$AJ$550,$B119,Grid_GenerationQueue!$AK$5:$AK$550,$C119)+SUMIFS(Grid_GenerationQueue!V$5:V$550,Grid_GenerationQueue!$AM$5:$AM$550,$B119,Grid_GenerationQueue!$AN$5:$AN$550,$C119)</f>
        <v>0</v>
      </c>
      <c r="O119">
        <f>SUMIFS(Grid_GenerationQueue!W$5:W$550,Grid_GenerationQueue!$AJ$5:$AJ$550,$B119,Grid_GenerationQueue!$AK$5:$AK$550,$C119)+SUMIFS(Grid_GenerationQueue!W$5:W$550,Grid_GenerationQueue!$AM$5:$AM$550,$B119,Grid_GenerationQueue!$AN$5:$AN$550,$C119)</f>
        <v>0</v>
      </c>
      <c r="P119">
        <f>SUMIFS(Grid_GenerationQueue!X$5:X$550,Grid_GenerationQueue!$AJ$5:$AJ$550,$B119,Grid_GenerationQueue!$AK$5:$AK$550,$C119)+SUMIFS(Grid_GenerationQueue!X$5:X$550,Grid_GenerationQueue!$AM$5:$AM$550,$B119,Grid_GenerationQueue!$AN$5:$AN$550,$C119)</f>
        <v>0</v>
      </c>
      <c r="Q119">
        <f>SUMIFS(Grid_GenerationQueue!Y$5:Y$550,Grid_GenerationQueue!$AJ$5:$AJ$550,$B119,Grid_GenerationQueue!$AK$5:$AK$550,$C119)+SUMIFS(Grid_GenerationQueue!Y$5:Y$550,Grid_GenerationQueue!$AM$5:$AM$550,$B119,Grid_GenerationQueue!$AN$5:$AN$550,$C119)</f>
        <v>0</v>
      </c>
      <c r="R119">
        <f>SUMIFS(Grid_GenerationQueue!Z$5:Z$550,Grid_GenerationQueue!$AJ$5:$AJ$550,$B119,Grid_GenerationQueue!$AK$5:$AK$550,$C119)+SUMIFS(Grid_GenerationQueue!Z$5:Z$550,Grid_GenerationQueue!$AM$5:$AM$550,$B119,Grid_GenerationQueue!$AN$5:$AN$550,$C119)</f>
        <v>300</v>
      </c>
      <c r="S119">
        <f>SUMIFS(Grid_GenerationQueue!AA$5:AA$550,Grid_GenerationQueue!$AJ$5:$AJ$550,$B119,Grid_GenerationQueue!$AK$5:$AK$550,$C119)+SUMIFS(Grid_GenerationQueue!AA$5:AA$550,Grid_GenerationQueue!$AM$5:$AM$550,$B119,Grid_GenerationQueue!$AN$5:$AN$550,$C119)</f>
        <v>300</v>
      </c>
      <c r="T119">
        <f>SUMIFS(Grid_GenerationQueue!AB$5:AB$550,Grid_GenerationQueue!$AJ$5:$AJ$550,$B119,Grid_GenerationQueue!$AK$5:$AK$550,$C119)+SUMIFS(Grid_GenerationQueue!AB$5:AB$550,Grid_GenerationQueue!$AM$5:$AM$550,$B119,Grid_GenerationQueue!$AN$5:$AN$550,$C119)</f>
        <v>0</v>
      </c>
      <c r="U119">
        <f>SUMIFS(Grid_GenerationQueue!AC$5:AC$550,Grid_GenerationQueue!$AJ$5:$AJ$550,$B119,Grid_GenerationQueue!$AK$5:$AK$550,$C119)+SUMIFS(Grid_GenerationQueue!AC$5:AC$550,Grid_GenerationQueue!$AM$5:$AM$550,$B119,Grid_GenerationQueue!$AN$5:$AN$550,$C119)</f>
        <v>0</v>
      </c>
      <c r="V119">
        <f>SUMIFS(Grid_GenerationQueue!AD$5:AD$550,Grid_GenerationQueue!$AJ$5:$AJ$550,$B119,Grid_GenerationQueue!$AK$5:$AK$550,$C119)+SUMIFS(Grid_GenerationQueue!AD$5:AD$550,Grid_GenerationQueue!$AM$5:$AM$550,$B119,Grid_GenerationQueue!$AN$5:$AN$550,$C119)</f>
        <v>0</v>
      </c>
      <c r="W119" s="78"/>
      <c r="X119">
        <f>SUMIFS(Grid_GenerationQueue!T$5:T$550,Grid_GenerationQueue!$AJ$5:$AJ$550,$B119,Grid_GenerationQueue!$AK$5:$AK$550,$C119,Grid_GenerationQueue!$AW$5:$AW$550,$Y$3)+SUMIFS(Grid_GenerationQueue!T$5:T$550,Grid_GenerationQueue!$AM$5:$AM$550,$B119,Grid_GenerationQueue!$AN$5:$AN$550,$C119,Grid_GenerationQueue!$AW$5:$AW$550,$Y$3)</f>
        <v>150</v>
      </c>
      <c r="Y119">
        <f>SUMIFS(Grid_GenerationQueue!U$5:U$550,Grid_GenerationQueue!$AJ$5:$AJ$550,$B119,Grid_GenerationQueue!$AK$5:$AK$550,$C119,Grid_GenerationQueue!$AW$5:$AW$550,$Y$3)+SUMIFS(Grid_GenerationQueue!U$5:U$550,Grid_GenerationQueue!$AM$5:$AM$550,$B119,Grid_GenerationQueue!$AN$5:$AN$550,$C119,Grid_GenerationQueue!$AW$5:$AW$550,$Y$3)</f>
        <v>0</v>
      </c>
      <c r="Z119">
        <f>SUMIFS(Grid_GenerationQueue!V$5:V$550,Grid_GenerationQueue!$AJ$5:$AJ$550,$B119,Grid_GenerationQueue!$AK$5:$AK$550,$C119,Grid_GenerationQueue!$AW$5:$AW$550,$Y$3)+SUMIFS(Grid_GenerationQueue!V$5:V$550,Grid_GenerationQueue!$AM$5:$AM$550,$B119,Grid_GenerationQueue!$AN$5:$AN$550,$C119,Grid_GenerationQueue!$AW$5:$AW$550,$Y$3)</f>
        <v>0</v>
      </c>
      <c r="AA119">
        <f>SUMIFS(Grid_GenerationQueue!W$5:W$550,Grid_GenerationQueue!$AJ$5:$AJ$550,$B119,Grid_GenerationQueue!$AK$5:$AK$550,$C119,Grid_GenerationQueue!$AW$5:$AW$550,$Y$3)+SUMIFS(Grid_GenerationQueue!W$5:W$550,Grid_GenerationQueue!$AM$5:$AM$550,$B119,Grid_GenerationQueue!$AN$5:$AN$550,$C119,Grid_GenerationQueue!$AW$5:$AW$550,$Y$3)</f>
        <v>0</v>
      </c>
      <c r="AB119">
        <f>SUMIFS(Grid_GenerationQueue!X$5:X$550,Grid_GenerationQueue!$AJ$5:$AJ$550,$B119,Grid_GenerationQueue!$AK$5:$AK$550,$C119,Grid_GenerationQueue!$AW$5:$AW$550,$Y$3)+SUMIFS(Grid_GenerationQueue!X$5:X$550,Grid_GenerationQueue!$AM$5:$AM$550,$B119,Grid_GenerationQueue!$AN$5:$AN$550,$C119,Grid_GenerationQueue!$AW$5:$AW$550,$Y$3)</f>
        <v>0</v>
      </c>
      <c r="AC119">
        <f>SUMIFS(Grid_GenerationQueue!Y$5:Y$550,Grid_GenerationQueue!$AJ$5:$AJ$550,$B119,Grid_GenerationQueue!$AK$5:$AK$550,$C119,Grid_GenerationQueue!$AW$5:$AW$550,$Y$3)+SUMIFS(Grid_GenerationQueue!Y$5:Y$550,Grid_GenerationQueue!$AM$5:$AM$550,$B119,Grid_GenerationQueue!$AN$5:$AN$550,$C119,Grid_GenerationQueue!$AW$5:$AW$550,$Y$3)</f>
        <v>0</v>
      </c>
      <c r="AD119">
        <f>SUMIFS(Grid_GenerationQueue!Z$5:Z$550,Grid_GenerationQueue!$AJ$5:$AJ$550,$B119,Grid_GenerationQueue!$AK$5:$AK$550,$C119,Grid_GenerationQueue!$AW$5:$AW$550,$Y$3)+SUMIFS(Grid_GenerationQueue!Z$5:Z$550,Grid_GenerationQueue!$AM$5:$AM$550,$B119,Grid_GenerationQueue!$AN$5:$AN$550,$C119,Grid_GenerationQueue!$AW$5:$AW$550,$Y$3)</f>
        <v>300</v>
      </c>
      <c r="AE119">
        <f>SUMIFS(Grid_GenerationQueue!AA$5:AA$550,Grid_GenerationQueue!$AJ$5:$AJ$550,$B119,Grid_GenerationQueue!$AK$5:$AK$550,$C119,Grid_GenerationQueue!$AW$5:$AW$550,$Y$3)+SUMIFS(Grid_GenerationQueue!AA$5:AA$550,Grid_GenerationQueue!$AM$5:$AM$550,$B119,Grid_GenerationQueue!$AN$5:$AN$550,$C119,Grid_GenerationQueue!$AW$5:$AW$550,$Y$3)</f>
        <v>300</v>
      </c>
      <c r="AF119">
        <f>SUMIFS(Grid_GenerationQueue!AB$5:AB$550,Grid_GenerationQueue!$AJ$5:$AJ$550,$B119,Grid_GenerationQueue!$AK$5:$AK$550,$C119,Grid_GenerationQueue!$AW$5:$AW$550,$Y$3)+SUMIFS(Grid_GenerationQueue!AB$5:AB$550,Grid_GenerationQueue!$AM$5:$AM$550,$B119,Grid_GenerationQueue!$AN$5:$AN$550,$C119,Grid_GenerationQueue!$AW$5:$AW$550,$Y$3)</f>
        <v>0</v>
      </c>
      <c r="AG119">
        <f>SUMIFS(Grid_GenerationQueue!AC$5:AC$550,Grid_GenerationQueue!$AJ$5:$AJ$550,$B119,Grid_GenerationQueue!$AK$5:$AK$550,$C119,Grid_GenerationQueue!$AW$5:$AW$550,$Y$3)+SUMIFS(Grid_GenerationQueue!AC$5:AC$550,Grid_GenerationQueue!$AM$5:$AM$550,$B119,Grid_GenerationQueue!$AN$5:$AN$550,$C119,Grid_GenerationQueue!$AW$5:$AW$550,$Y$3)</f>
        <v>0</v>
      </c>
      <c r="AH119">
        <f>SUMIFS(Grid_GenerationQueue!AD$5:AD$550,Grid_GenerationQueue!$AJ$5:$AJ$550,$B119,Grid_GenerationQueue!$AK$5:$AK$550,$C119,Grid_GenerationQueue!$AW$5:$AW$550,$Y$3)+SUMIFS(Grid_GenerationQueue!AD$5:AD$550,Grid_GenerationQueue!$AM$5:$AM$550,$B119,Grid_GenerationQueue!$AN$5:$AN$550,$C119,Grid_GenerationQueue!$AW$5:$AW$550,$Y$3)</f>
        <v>0</v>
      </c>
      <c r="AI119" s="78"/>
      <c r="AJ119">
        <f>X119+SUMIFS(Grid_GenerationQueue!T$5:T$550,Grid_GenerationQueue!$AJ$5:$AJ$550,$B119,Grid_GenerationQueue!$AK$5:$AK$550,$C119,Grid_GenerationQueue!$AW$5:$AW$550,"&lt;&gt;"&amp;$Y$3,Grid_GenerationQueue!$AU$5:$AU$550,$AK$3)+SUMIFS(Grid_GenerationQueue!T$5:T$550,Grid_GenerationQueue!$AM$5:$AM$550,$B119,Grid_GenerationQueue!$AN$5:$AN$550,$C119,Grid_GenerationQueue!$AW$5:$AW$550,"&lt;&gt;"&amp;$Y$3,Grid_GenerationQueue!$AU$5:$AU$550,$AK$3)</f>
        <v>150</v>
      </c>
      <c r="AK119">
        <f>Y119+SUMIFS(Grid_GenerationQueue!U$5:U$550,Grid_GenerationQueue!$AJ$5:$AJ$550,$B119,Grid_GenerationQueue!$AK$5:$AK$550,$C119,Grid_GenerationQueue!$AW$5:$AW$550,"&lt;&gt;"&amp;$Y$3,Grid_GenerationQueue!$AU$5:$AU$550,$AK$3)+SUMIFS(Grid_GenerationQueue!U$5:U$550,Grid_GenerationQueue!$AM$5:$AM$550,$B119,Grid_GenerationQueue!$AN$5:$AN$550,$C119,Grid_GenerationQueue!$AW$5:$AW$550,"&lt;&gt;"&amp;$Y$3,Grid_GenerationQueue!$AU$5:$AU$550,$AK$3)</f>
        <v>0</v>
      </c>
      <c r="AL119">
        <f>Z119+SUMIFS(Grid_GenerationQueue!V$5:V$550,Grid_GenerationQueue!$AJ$5:$AJ$550,$B119,Grid_GenerationQueue!$AK$5:$AK$550,$C119,Grid_GenerationQueue!$AW$5:$AW$550,"&lt;&gt;"&amp;$Y$3,Grid_GenerationQueue!$AU$5:$AU$550,$AK$3)+SUMIFS(Grid_GenerationQueue!V$5:V$550,Grid_GenerationQueue!$AM$5:$AM$550,$B119,Grid_GenerationQueue!$AN$5:$AN$550,$C119,Grid_GenerationQueue!$AW$5:$AW$550,"&lt;&gt;"&amp;$Y$3,Grid_GenerationQueue!$AU$5:$AU$550,$AK$3)</f>
        <v>0</v>
      </c>
      <c r="AM119">
        <f>AA119+SUMIFS(Grid_GenerationQueue!W$5:W$550,Grid_GenerationQueue!$AJ$5:$AJ$550,$B119,Grid_GenerationQueue!$AK$5:$AK$550,$C119,Grid_GenerationQueue!$AW$5:$AW$550,"&lt;&gt;"&amp;$Y$3,Grid_GenerationQueue!$AU$5:$AU$550,$AK$3)+SUMIFS(Grid_GenerationQueue!W$5:W$550,Grid_GenerationQueue!$AM$5:$AM$550,$B119,Grid_GenerationQueue!$AN$5:$AN$550,$C119,Grid_GenerationQueue!$AW$5:$AW$550,"&lt;&gt;"&amp;$Y$3,Grid_GenerationQueue!$AU$5:$AU$550,$AK$3)</f>
        <v>0</v>
      </c>
      <c r="AN119">
        <f>AB119+SUMIFS(Grid_GenerationQueue!X$5:X$550,Grid_GenerationQueue!$AJ$5:$AJ$550,$B119,Grid_GenerationQueue!$AK$5:$AK$550,$C119,Grid_GenerationQueue!$AW$5:$AW$550,"&lt;&gt;"&amp;$Y$3,Grid_GenerationQueue!$AU$5:$AU$550,$AK$3)+SUMIFS(Grid_GenerationQueue!X$5:X$550,Grid_GenerationQueue!$AM$5:$AM$550,$B119,Grid_GenerationQueue!$AN$5:$AN$550,$C119,Grid_GenerationQueue!$AW$5:$AW$550,"&lt;&gt;"&amp;$Y$3,Grid_GenerationQueue!$AU$5:$AU$550,$AK$3)</f>
        <v>0</v>
      </c>
      <c r="AO119">
        <f>AC119+SUMIFS(Grid_GenerationQueue!Y$5:Y$550,Grid_GenerationQueue!$AJ$5:$AJ$550,$B119,Grid_GenerationQueue!$AK$5:$AK$550,$C119,Grid_GenerationQueue!$AW$5:$AW$550,"&lt;&gt;"&amp;$Y$3,Grid_GenerationQueue!$AU$5:$AU$550,$AK$3)+SUMIFS(Grid_GenerationQueue!Y$5:Y$550,Grid_GenerationQueue!$AM$5:$AM$550,$B119,Grid_GenerationQueue!$AN$5:$AN$550,$C119,Grid_GenerationQueue!$AW$5:$AW$550,"&lt;&gt;"&amp;$Y$3,Grid_GenerationQueue!$AU$5:$AU$550,$AK$3)</f>
        <v>0</v>
      </c>
      <c r="AP119">
        <f>AD119+SUMIFS(Grid_GenerationQueue!Z$5:Z$550,Grid_GenerationQueue!$AJ$5:$AJ$550,$B119,Grid_GenerationQueue!$AK$5:$AK$550,$C119,Grid_GenerationQueue!$AW$5:$AW$550,"&lt;&gt;"&amp;$Y$3,Grid_GenerationQueue!$AU$5:$AU$550,$AK$3)+SUMIFS(Grid_GenerationQueue!Z$5:Z$550,Grid_GenerationQueue!$AM$5:$AM$550,$B119,Grid_GenerationQueue!$AN$5:$AN$550,$C119,Grid_GenerationQueue!$AW$5:$AW$550,"&lt;&gt;"&amp;$Y$3,Grid_GenerationQueue!$AU$5:$AU$550,$AK$3)</f>
        <v>300</v>
      </c>
      <c r="AQ119">
        <f>AE119+SUMIFS(Grid_GenerationQueue!AA$5:AA$550,Grid_GenerationQueue!$AJ$5:$AJ$550,$B119,Grid_GenerationQueue!$AK$5:$AK$550,$C119,Grid_GenerationQueue!$AW$5:$AW$550,"&lt;&gt;"&amp;$Y$3,Grid_GenerationQueue!$AU$5:$AU$550,$AK$3)+SUMIFS(Grid_GenerationQueue!AA$5:AA$550,Grid_GenerationQueue!$AM$5:$AM$550,$B119,Grid_GenerationQueue!$AN$5:$AN$550,$C119,Grid_GenerationQueue!$AW$5:$AW$550,"&lt;&gt;"&amp;$Y$3,Grid_GenerationQueue!$AU$5:$AU$550,$AK$3)</f>
        <v>300</v>
      </c>
      <c r="AR119">
        <f>AF119+SUMIFS(Grid_GenerationQueue!AB$5:AB$550,Grid_GenerationQueue!$AJ$5:$AJ$550,$B119,Grid_GenerationQueue!$AK$5:$AK$550,$C119,Grid_GenerationQueue!$AW$5:$AW$550,"&lt;&gt;"&amp;$Y$3,Grid_GenerationQueue!$AU$5:$AU$550,$AK$3)+SUMIFS(Grid_GenerationQueue!AB$5:AB$550,Grid_GenerationQueue!$AM$5:$AM$550,$B119,Grid_GenerationQueue!$AN$5:$AN$550,$C119,Grid_GenerationQueue!$AW$5:$AW$550,"&lt;&gt;"&amp;$Y$3,Grid_GenerationQueue!$AU$5:$AU$550,$AK$3)</f>
        <v>0</v>
      </c>
      <c r="AS119">
        <f>AG119+SUMIFS(Grid_GenerationQueue!AC$5:AC$550,Grid_GenerationQueue!$AJ$5:$AJ$550,$B119,Grid_GenerationQueue!$AK$5:$AK$550,$C119,Grid_GenerationQueue!$AW$5:$AW$550,"&lt;&gt;"&amp;$Y$3,Grid_GenerationQueue!$AU$5:$AU$550,$AK$3)+SUMIFS(Grid_GenerationQueue!AC$5:AC$550,Grid_GenerationQueue!$AM$5:$AM$550,$B119,Grid_GenerationQueue!$AN$5:$AN$550,$C119,Grid_GenerationQueue!$AW$5:$AW$550,"&lt;&gt;"&amp;$Y$3,Grid_GenerationQueue!$AU$5:$AU$550,$AK$3)</f>
        <v>0</v>
      </c>
      <c r="AT119">
        <f>AH119+SUMIFS(Grid_GenerationQueue!AD$5:AD$550,Grid_GenerationQueue!$AJ$5:$AJ$550,$B119,Grid_GenerationQueue!$AK$5:$AK$550,$C119,Grid_GenerationQueue!$AW$5:$AW$550,"&lt;&gt;"&amp;$Y$3,Grid_GenerationQueue!$AU$5:$AU$550,$AK$3)+SUMIFS(Grid_GenerationQueue!AD$5:AD$550,Grid_GenerationQueue!$AM$5:$AM$550,$B119,Grid_GenerationQueue!$AN$5:$AN$550,$C119,Grid_GenerationQueue!$AW$5:$AW$550,"&lt;&gt;"&amp;$Y$3,Grid_GenerationQueue!$AU$5:$AU$550,$AK$3)</f>
        <v>0</v>
      </c>
      <c r="AV119">
        <v>0</v>
      </c>
      <c r="AW119">
        <v>0</v>
      </c>
      <c r="AX119">
        <v>0</v>
      </c>
      <c r="AY119">
        <v>0</v>
      </c>
      <c r="AZ119">
        <v>0</v>
      </c>
      <c r="BB119">
        <f t="shared" si="66"/>
        <v>150</v>
      </c>
      <c r="BC119">
        <f t="shared" si="67"/>
        <v>0</v>
      </c>
      <c r="BD119">
        <f t="shared" si="68"/>
        <v>0</v>
      </c>
      <c r="BE119">
        <f t="shared" si="69"/>
        <v>0</v>
      </c>
      <c r="BF119">
        <f t="shared" si="70"/>
        <v>0</v>
      </c>
      <c r="BG119">
        <f t="shared" si="71"/>
        <v>0</v>
      </c>
      <c r="BH119">
        <f t="shared" si="72"/>
        <v>300</v>
      </c>
      <c r="BI119">
        <f t="shared" si="73"/>
        <v>300</v>
      </c>
      <c r="BJ119">
        <f t="shared" si="74"/>
        <v>0</v>
      </c>
      <c r="BK119">
        <f t="shared" si="75"/>
        <v>0</v>
      </c>
      <c r="BL119">
        <f t="shared" si="76"/>
        <v>0</v>
      </c>
      <c r="BN119">
        <f t="shared" si="77"/>
        <v>150</v>
      </c>
      <c r="BO119">
        <f t="shared" si="78"/>
        <v>0</v>
      </c>
      <c r="BP119">
        <f t="shared" si="79"/>
        <v>0</v>
      </c>
      <c r="BQ119">
        <f t="shared" si="80"/>
        <v>0</v>
      </c>
      <c r="BR119">
        <f t="shared" si="81"/>
        <v>0</v>
      </c>
      <c r="BS119">
        <f t="shared" si="82"/>
        <v>0</v>
      </c>
      <c r="BT119">
        <f t="shared" si="83"/>
        <v>300</v>
      </c>
      <c r="BU119">
        <f t="shared" si="84"/>
        <v>300</v>
      </c>
      <c r="BV119">
        <f t="shared" si="85"/>
        <v>0</v>
      </c>
      <c r="BW119">
        <f t="shared" si="86"/>
        <v>0</v>
      </c>
      <c r="BX119">
        <f t="shared" si="87"/>
        <v>0</v>
      </c>
      <c r="BZ119">
        <f t="shared" si="88"/>
        <v>150</v>
      </c>
      <c r="CA119">
        <f t="shared" si="89"/>
        <v>0</v>
      </c>
      <c r="CB119">
        <f t="shared" si="90"/>
        <v>0</v>
      </c>
      <c r="CC119">
        <f t="shared" si="91"/>
        <v>0</v>
      </c>
      <c r="CD119">
        <f t="shared" si="92"/>
        <v>0</v>
      </c>
      <c r="CE119">
        <f t="shared" si="93"/>
        <v>0</v>
      </c>
      <c r="CF119">
        <f t="shared" si="94"/>
        <v>300</v>
      </c>
      <c r="CG119">
        <f t="shared" si="95"/>
        <v>300</v>
      </c>
      <c r="CH119">
        <f t="shared" si="96"/>
        <v>0</v>
      </c>
      <c r="CI119">
        <f t="shared" si="97"/>
        <v>0</v>
      </c>
      <c r="CJ119">
        <f t="shared" si="98"/>
        <v>0</v>
      </c>
    </row>
    <row r="120" spans="1:88" x14ac:dyDescent="0.35">
      <c r="A120" t="str">
        <f>Substation_Info!A120</f>
        <v xml:space="preserve">East of Pisgah Study Area </v>
      </c>
      <c r="B120" t="str">
        <f>Substation_Info!B120</f>
        <v>Innovation</v>
      </c>
      <c r="C120">
        <f>Substation_Info!C120</f>
        <v>115</v>
      </c>
      <c r="D120" t="str" cm="1">
        <f t="array" ref="D120">INDEX(Substation_Info!$AT$5:$BB$322,MATCH(1,($B120=Substation_Info!$B$5:$B$322)*($C120=Substation_Info!$C$5:$C$322),0),MATCH(D$4,Substation_Info!$AT$4:$BB$4,0))</f>
        <v>Southern_NV_Eldorado_Li_Battery</v>
      </c>
      <c r="E120" t="str" cm="1">
        <f t="array" ref="E120">INDEX(Substation_Info!$AT$5:$BB$322,MATCH(1,($B120=Substation_Info!$B$5:$B$322)*($C120=Substation_Info!$C$5:$C$322),0),MATCH(E$4,Substation_Info!$AT$4:$BB$4,0))</f>
        <v>Southern_NV_Eldorado_Solar</v>
      </c>
      <c r="F120" cm="1">
        <f t="array" ref="F120">INDEX(Substation_Info!$AT$5:$BB$322,MATCH(1,($B120=Substation_Info!$B$5:$B$322)*($C120=Substation_Info!$C$5:$C$322),0),MATCH(F$4,Substation_Info!$AT$4:$BB$4,0))</f>
        <v>0</v>
      </c>
      <c r="G120" t="str" cm="1">
        <f t="array" ref="G120">INDEX(Substation_Info!$AT$5:$BB$322,MATCH(1,($B120=Substation_Info!$B$5:$B$322)*($C120=Substation_Info!$C$5:$C$322),0),MATCH(G$4,Substation_Info!$AT$4:$BB$4,0))</f>
        <v>Southern_Nevada_Wind</v>
      </c>
      <c r="H120" cm="1">
        <f t="array" ref="H120">INDEX(Substation_Info!$AT$5:$BB$322,MATCH(1,($B120=Substation_Info!$B$5:$B$322)*($C120=Substation_Info!$C$5:$C$322),0),MATCH(H$4,Substation_Info!$AT$4:$BB$4,0))</f>
        <v>0</v>
      </c>
      <c r="I120" cm="1">
        <f t="array" ref="I120">INDEX(Substation_Info!$AT$5:$BB$322,MATCH(1,($B120=Substation_Info!$B$5:$B$322)*($C120=Substation_Info!$C$5:$C$322),0),MATCH(I$4,Substation_Info!$AT$4:$BB$4,0))</f>
        <v>0</v>
      </c>
      <c r="J120" cm="1">
        <f t="array" ref="J120">INDEX(Substation_Info!$AT$5:$BB$322,MATCH(1,($B120=Substation_Info!$B$5:$B$322)*($C120=Substation_Info!$C$5:$C$322),0),MATCH(J$4,Substation_Info!$AT$4:$BB$4,0))</f>
        <v>0</v>
      </c>
      <c r="L120">
        <f>SUMIFS(Grid_GenerationQueue!T$5:T$550,Grid_GenerationQueue!$AJ$5:$AJ$550,$B120,Grid_GenerationQueue!$AK$5:$AK$550,$C120)+SUMIFS(Grid_GenerationQueue!T$5:T$550,Grid_GenerationQueue!$AM$5:$AM$550,$B120,Grid_GenerationQueue!$AN$5:$AN$550,$C120)</f>
        <v>0</v>
      </c>
      <c r="M120">
        <f>SUMIFS(Grid_GenerationQueue!U$5:U$550,Grid_GenerationQueue!$AJ$5:$AJ$550,$B120,Grid_GenerationQueue!$AK$5:$AK$550,$C120)+SUMIFS(Grid_GenerationQueue!U$5:U$550,Grid_GenerationQueue!$AM$5:$AM$550,$B120,Grid_GenerationQueue!$AN$5:$AN$550,$C120)</f>
        <v>0</v>
      </c>
      <c r="N120">
        <f>SUMIFS(Grid_GenerationQueue!V$5:V$550,Grid_GenerationQueue!$AJ$5:$AJ$550,$B120,Grid_GenerationQueue!$AK$5:$AK$550,$C120)+SUMIFS(Grid_GenerationQueue!V$5:V$550,Grid_GenerationQueue!$AM$5:$AM$550,$B120,Grid_GenerationQueue!$AN$5:$AN$550,$C120)</f>
        <v>0</v>
      </c>
      <c r="O120">
        <f>SUMIFS(Grid_GenerationQueue!W$5:W$550,Grid_GenerationQueue!$AJ$5:$AJ$550,$B120,Grid_GenerationQueue!$AK$5:$AK$550,$C120)+SUMIFS(Grid_GenerationQueue!W$5:W$550,Grid_GenerationQueue!$AM$5:$AM$550,$B120,Grid_GenerationQueue!$AN$5:$AN$550,$C120)</f>
        <v>0</v>
      </c>
      <c r="P120">
        <f>SUMIFS(Grid_GenerationQueue!X$5:X$550,Grid_GenerationQueue!$AJ$5:$AJ$550,$B120,Grid_GenerationQueue!$AK$5:$AK$550,$C120)+SUMIFS(Grid_GenerationQueue!X$5:X$550,Grid_GenerationQueue!$AM$5:$AM$550,$B120,Grid_GenerationQueue!$AN$5:$AN$550,$C120)</f>
        <v>0</v>
      </c>
      <c r="Q120">
        <f>SUMIFS(Grid_GenerationQueue!Y$5:Y$550,Grid_GenerationQueue!$AJ$5:$AJ$550,$B120,Grid_GenerationQueue!$AK$5:$AK$550,$C120)+SUMIFS(Grid_GenerationQueue!Y$5:Y$550,Grid_GenerationQueue!$AM$5:$AM$550,$B120,Grid_GenerationQueue!$AN$5:$AN$550,$C120)</f>
        <v>0</v>
      </c>
      <c r="R120">
        <f>SUMIFS(Grid_GenerationQueue!Z$5:Z$550,Grid_GenerationQueue!$AJ$5:$AJ$550,$B120,Grid_GenerationQueue!$AK$5:$AK$550,$C120)+SUMIFS(Grid_GenerationQueue!Z$5:Z$550,Grid_GenerationQueue!$AM$5:$AM$550,$B120,Grid_GenerationQueue!$AN$5:$AN$550,$C120)</f>
        <v>0</v>
      </c>
      <c r="S120">
        <f>SUMIFS(Grid_GenerationQueue!AA$5:AA$550,Grid_GenerationQueue!$AJ$5:$AJ$550,$B120,Grid_GenerationQueue!$AK$5:$AK$550,$C120)+SUMIFS(Grid_GenerationQueue!AA$5:AA$550,Grid_GenerationQueue!$AM$5:$AM$550,$B120,Grid_GenerationQueue!$AN$5:$AN$550,$C120)</f>
        <v>0</v>
      </c>
      <c r="T120">
        <f>SUMIFS(Grid_GenerationQueue!AB$5:AB$550,Grid_GenerationQueue!$AJ$5:$AJ$550,$B120,Grid_GenerationQueue!$AK$5:$AK$550,$C120)+SUMIFS(Grid_GenerationQueue!AB$5:AB$550,Grid_GenerationQueue!$AM$5:$AM$550,$B120,Grid_GenerationQueue!$AN$5:$AN$550,$C120)</f>
        <v>0</v>
      </c>
      <c r="U120">
        <f>SUMIFS(Grid_GenerationQueue!AC$5:AC$550,Grid_GenerationQueue!$AJ$5:$AJ$550,$B120,Grid_GenerationQueue!$AK$5:$AK$550,$C120)+SUMIFS(Grid_GenerationQueue!AC$5:AC$550,Grid_GenerationQueue!$AM$5:$AM$550,$B120,Grid_GenerationQueue!$AN$5:$AN$550,$C120)</f>
        <v>0</v>
      </c>
      <c r="V120">
        <f>SUMIFS(Grid_GenerationQueue!AD$5:AD$550,Grid_GenerationQueue!$AJ$5:$AJ$550,$B120,Grid_GenerationQueue!$AK$5:$AK$550,$C120)+SUMIFS(Grid_GenerationQueue!AD$5:AD$550,Grid_GenerationQueue!$AM$5:$AM$550,$B120,Grid_GenerationQueue!$AN$5:$AN$550,$C120)</f>
        <v>0</v>
      </c>
      <c r="X120">
        <f>SUMIFS(Grid_GenerationQueue!T$5:T$550,Grid_GenerationQueue!$AJ$5:$AJ$550,$B120,Grid_GenerationQueue!$AK$5:$AK$550,$C120,Grid_GenerationQueue!$AW$5:$AW$550,$Y$3)+SUMIFS(Grid_GenerationQueue!T$5:T$550,Grid_GenerationQueue!$AM$5:$AM$550,$B120,Grid_GenerationQueue!$AN$5:$AN$550,$C120,Grid_GenerationQueue!$AW$5:$AW$550,$Y$3)</f>
        <v>0</v>
      </c>
      <c r="Y120">
        <f>SUMIFS(Grid_GenerationQueue!U$5:U$550,Grid_GenerationQueue!$AJ$5:$AJ$550,$B120,Grid_GenerationQueue!$AK$5:$AK$550,$C120,Grid_GenerationQueue!$AW$5:$AW$550,$Y$3)+SUMIFS(Grid_GenerationQueue!U$5:U$550,Grid_GenerationQueue!$AM$5:$AM$550,$B120,Grid_GenerationQueue!$AN$5:$AN$550,$C120,Grid_GenerationQueue!$AW$5:$AW$550,$Y$3)</f>
        <v>0</v>
      </c>
      <c r="Z120">
        <f>SUMIFS(Grid_GenerationQueue!V$5:V$550,Grid_GenerationQueue!$AJ$5:$AJ$550,$B120,Grid_GenerationQueue!$AK$5:$AK$550,$C120,Grid_GenerationQueue!$AW$5:$AW$550,$Y$3)+SUMIFS(Grid_GenerationQueue!V$5:V$550,Grid_GenerationQueue!$AM$5:$AM$550,$B120,Grid_GenerationQueue!$AN$5:$AN$550,$C120,Grid_GenerationQueue!$AW$5:$AW$550,$Y$3)</f>
        <v>0</v>
      </c>
      <c r="AA120">
        <f>SUMIFS(Grid_GenerationQueue!W$5:W$550,Grid_GenerationQueue!$AJ$5:$AJ$550,$B120,Grid_GenerationQueue!$AK$5:$AK$550,$C120,Grid_GenerationQueue!$AW$5:$AW$550,$Y$3)+SUMIFS(Grid_GenerationQueue!W$5:W$550,Grid_GenerationQueue!$AM$5:$AM$550,$B120,Grid_GenerationQueue!$AN$5:$AN$550,$C120,Grid_GenerationQueue!$AW$5:$AW$550,$Y$3)</f>
        <v>0</v>
      </c>
      <c r="AB120">
        <f>SUMIFS(Grid_GenerationQueue!X$5:X$550,Grid_GenerationQueue!$AJ$5:$AJ$550,$B120,Grid_GenerationQueue!$AK$5:$AK$550,$C120,Grid_GenerationQueue!$AW$5:$AW$550,$Y$3)+SUMIFS(Grid_GenerationQueue!X$5:X$550,Grid_GenerationQueue!$AM$5:$AM$550,$B120,Grid_GenerationQueue!$AN$5:$AN$550,$C120,Grid_GenerationQueue!$AW$5:$AW$550,$Y$3)</f>
        <v>0</v>
      </c>
      <c r="AC120">
        <f>SUMIFS(Grid_GenerationQueue!Y$5:Y$550,Grid_GenerationQueue!$AJ$5:$AJ$550,$B120,Grid_GenerationQueue!$AK$5:$AK$550,$C120,Grid_GenerationQueue!$AW$5:$AW$550,$Y$3)+SUMIFS(Grid_GenerationQueue!Y$5:Y$550,Grid_GenerationQueue!$AM$5:$AM$550,$B120,Grid_GenerationQueue!$AN$5:$AN$550,$C120,Grid_GenerationQueue!$AW$5:$AW$550,$Y$3)</f>
        <v>0</v>
      </c>
      <c r="AD120">
        <f>SUMIFS(Grid_GenerationQueue!Z$5:Z$550,Grid_GenerationQueue!$AJ$5:$AJ$550,$B120,Grid_GenerationQueue!$AK$5:$AK$550,$C120,Grid_GenerationQueue!$AW$5:$AW$550,$Y$3)+SUMIFS(Grid_GenerationQueue!Z$5:Z$550,Grid_GenerationQueue!$AM$5:$AM$550,$B120,Grid_GenerationQueue!$AN$5:$AN$550,$C120,Grid_GenerationQueue!$AW$5:$AW$550,$Y$3)</f>
        <v>0</v>
      </c>
      <c r="AE120">
        <f>SUMIFS(Grid_GenerationQueue!AA$5:AA$550,Grid_GenerationQueue!$AJ$5:$AJ$550,$B120,Grid_GenerationQueue!$AK$5:$AK$550,$C120,Grid_GenerationQueue!$AW$5:$AW$550,$Y$3)+SUMIFS(Grid_GenerationQueue!AA$5:AA$550,Grid_GenerationQueue!$AM$5:$AM$550,$B120,Grid_GenerationQueue!$AN$5:$AN$550,$C120,Grid_GenerationQueue!$AW$5:$AW$550,$Y$3)</f>
        <v>0</v>
      </c>
      <c r="AF120">
        <f>SUMIFS(Grid_GenerationQueue!AB$5:AB$550,Grid_GenerationQueue!$AJ$5:$AJ$550,$B120,Grid_GenerationQueue!$AK$5:$AK$550,$C120,Grid_GenerationQueue!$AW$5:$AW$550,$Y$3)+SUMIFS(Grid_GenerationQueue!AB$5:AB$550,Grid_GenerationQueue!$AM$5:$AM$550,$B120,Grid_GenerationQueue!$AN$5:$AN$550,$C120,Grid_GenerationQueue!$AW$5:$AW$550,$Y$3)</f>
        <v>0</v>
      </c>
      <c r="AG120">
        <f>SUMIFS(Grid_GenerationQueue!AC$5:AC$550,Grid_GenerationQueue!$AJ$5:$AJ$550,$B120,Grid_GenerationQueue!$AK$5:$AK$550,$C120,Grid_GenerationQueue!$AW$5:$AW$550,$Y$3)+SUMIFS(Grid_GenerationQueue!AC$5:AC$550,Grid_GenerationQueue!$AM$5:$AM$550,$B120,Grid_GenerationQueue!$AN$5:$AN$550,$C120,Grid_GenerationQueue!$AW$5:$AW$550,$Y$3)</f>
        <v>0</v>
      </c>
      <c r="AH120">
        <f>SUMIFS(Grid_GenerationQueue!AD$5:AD$550,Grid_GenerationQueue!$AJ$5:$AJ$550,$B120,Grid_GenerationQueue!$AK$5:$AK$550,$C120,Grid_GenerationQueue!$AW$5:$AW$550,$Y$3)+SUMIFS(Grid_GenerationQueue!AD$5:AD$550,Grid_GenerationQueue!$AM$5:$AM$550,$B120,Grid_GenerationQueue!$AN$5:$AN$550,$C120,Grid_GenerationQueue!$AW$5:$AW$550,$Y$3)</f>
        <v>0</v>
      </c>
      <c r="AJ120">
        <f>X120+SUMIFS(Grid_GenerationQueue!T$5:T$550,Grid_GenerationQueue!$AJ$5:$AJ$550,$B120,Grid_GenerationQueue!$AK$5:$AK$550,$C120,Grid_GenerationQueue!$AW$5:$AW$550,"&lt;&gt;"&amp;$Y$3,Grid_GenerationQueue!$AU$5:$AU$550,$AK$3)+SUMIFS(Grid_GenerationQueue!T$5:T$550,Grid_GenerationQueue!$AM$5:$AM$550,$B120,Grid_GenerationQueue!$AN$5:$AN$550,$C120,Grid_GenerationQueue!$AW$5:$AW$550,"&lt;&gt;"&amp;$Y$3,Grid_GenerationQueue!$AU$5:$AU$550,$AK$3)</f>
        <v>0</v>
      </c>
      <c r="AK120">
        <f>Y120+SUMIFS(Grid_GenerationQueue!U$5:U$550,Grid_GenerationQueue!$AJ$5:$AJ$550,$B120,Grid_GenerationQueue!$AK$5:$AK$550,$C120,Grid_GenerationQueue!$AW$5:$AW$550,"&lt;&gt;"&amp;$Y$3,Grid_GenerationQueue!$AU$5:$AU$550,$AK$3)+SUMIFS(Grid_GenerationQueue!U$5:U$550,Grid_GenerationQueue!$AM$5:$AM$550,$B120,Grid_GenerationQueue!$AN$5:$AN$550,$C120,Grid_GenerationQueue!$AW$5:$AW$550,"&lt;&gt;"&amp;$Y$3,Grid_GenerationQueue!$AU$5:$AU$550,$AK$3)</f>
        <v>0</v>
      </c>
      <c r="AL120">
        <f>Z120+SUMIFS(Grid_GenerationQueue!V$5:V$550,Grid_GenerationQueue!$AJ$5:$AJ$550,$B120,Grid_GenerationQueue!$AK$5:$AK$550,$C120,Grid_GenerationQueue!$AW$5:$AW$550,"&lt;&gt;"&amp;$Y$3,Grid_GenerationQueue!$AU$5:$AU$550,$AK$3)+SUMIFS(Grid_GenerationQueue!V$5:V$550,Grid_GenerationQueue!$AM$5:$AM$550,$B120,Grid_GenerationQueue!$AN$5:$AN$550,$C120,Grid_GenerationQueue!$AW$5:$AW$550,"&lt;&gt;"&amp;$Y$3,Grid_GenerationQueue!$AU$5:$AU$550,$AK$3)</f>
        <v>0</v>
      </c>
      <c r="AM120">
        <f>AA120+SUMIFS(Grid_GenerationQueue!W$5:W$550,Grid_GenerationQueue!$AJ$5:$AJ$550,$B120,Grid_GenerationQueue!$AK$5:$AK$550,$C120,Grid_GenerationQueue!$AW$5:$AW$550,"&lt;&gt;"&amp;$Y$3,Grid_GenerationQueue!$AU$5:$AU$550,$AK$3)+SUMIFS(Grid_GenerationQueue!W$5:W$550,Grid_GenerationQueue!$AM$5:$AM$550,$B120,Grid_GenerationQueue!$AN$5:$AN$550,$C120,Grid_GenerationQueue!$AW$5:$AW$550,"&lt;&gt;"&amp;$Y$3,Grid_GenerationQueue!$AU$5:$AU$550,$AK$3)</f>
        <v>0</v>
      </c>
      <c r="AN120">
        <f>AB120+SUMIFS(Grid_GenerationQueue!X$5:X$550,Grid_GenerationQueue!$AJ$5:$AJ$550,$B120,Grid_GenerationQueue!$AK$5:$AK$550,$C120,Grid_GenerationQueue!$AW$5:$AW$550,"&lt;&gt;"&amp;$Y$3,Grid_GenerationQueue!$AU$5:$AU$550,$AK$3)+SUMIFS(Grid_GenerationQueue!X$5:X$550,Grid_GenerationQueue!$AM$5:$AM$550,$B120,Grid_GenerationQueue!$AN$5:$AN$550,$C120,Grid_GenerationQueue!$AW$5:$AW$550,"&lt;&gt;"&amp;$Y$3,Grid_GenerationQueue!$AU$5:$AU$550,$AK$3)</f>
        <v>0</v>
      </c>
      <c r="AO120">
        <f>AC120+SUMIFS(Grid_GenerationQueue!Y$5:Y$550,Grid_GenerationQueue!$AJ$5:$AJ$550,$B120,Grid_GenerationQueue!$AK$5:$AK$550,$C120,Grid_GenerationQueue!$AW$5:$AW$550,"&lt;&gt;"&amp;$Y$3,Grid_GenerationQueue!$AU$5:$AU$550,$AK$3)+SUMIFS(Grid_GenerationQueue!Y$5:Y$550,Grid_GenerationQueue!$AM$5:$AM$550,$B120,Grid_GenerationQueue!$AN$5:$AN$550,$C120,Grid_GenerationQueue!$AW$5:$AW$550,"&lt;&gt;"&amp;$Y$3,Grid_GenerationQueue!$AU$5:$AU$550,$AK$3)</f>
        <v>0</v>
      </c>
      <c r="AP120">
        <f>AD120+SUMIFS(Grid_GenerationQueue!Z$5:Z$550,Grid_GenerationQueue!$AJ$5:$AJ$550,$B120,Grid_GenerationQueue!$AK$5:$AK$550,$C120,Grid_GenerationQueue!$AW$5:$AW$550,"&lt;&gt;"&amp;$Y$3,Grid_GenerationQueue!$AU$5:$AU$550,$AK$3)+SUMIFS(Grid_GenerationQueue!Z$5:Z$550,Grid_GenerationQueue!$AM$5:$AM$550,$B120,Grid_GenerationQueue!$AN$5:$AN$550,$C120,Grid_GenerationQueue!$AW$5:$AW$550,"&lt;&gt;"&amp;$Y$3,Grid_GenerationQueue!$AU$5:$AU$550,$AK$3)</f>
        <v>0</v>
      </c>
      <c r="AQ120">
        <f>AE120+SUMIFS(Grid_GenerationQueue!AA$5:AA$550,Grid_GenerationQueue!$AJ$5:$AJ$550,$B120,Grid_GenerationQueue!$AK$5:$AK$550,$C120,Grid_GenerationQueue!$AW$5:$AW$550,"&lt;&gt;"&amp;$Y$3,Grid_GenerationQueue!$AU$5:$AU$550,$AK$3)+SUMIFS(Grid_GenerationQueue!AA$5:AA$550,Grid_GenerationQueue!$AM$5:$AM$550,$B120,Grid_GenerationQueue!$AN$5:$AN$550,$C120,Grid_GenerationQueue!$AW$5:$AW$550,"&lt;&gt;"&amp;$Y$3,Grid_GenerationQueue!$AU$5:$AU$550,$AK$3)</f>
        <v>0</v>
      </c>
      <c r="AR120">
        <f>AF120+SUMIFS(Grid_GenerationQueue!AB$5:AB$550,Grid_GenerationQueue!$AJ$5:$AJ$550,$B120,Grid_GenerationQueue!$AK$5:$AK$550,$C120,Grid_GenerationQueue!$AW$5:$AW$550,"&lt;&gt;"&amp;$Y$3,Grid_GenerationQueue!$AU$5:$AU$550,$AK$3)+SUMIFS(Grid_GenerationQueue!AB$5:AB$550,Grid_GenerationQueue!$AM$5:$AM$550,$B120,Grid_GenerationQueue!$AN$5:$AN$550,$C120,Grid_GenerationQueue!$AW$5:$AW$550,"&lt;&gt;"&amp;$Y$3,Grid_GenerationQueue!$AU$5:$AU$550,$AK$3)</f>
        <v>0</v>
      </c>
      <c r="AS120">
        <f>AG120+SUMIFS(Grid_GenerationQueue!AC$5:AC$550,Grid_GenerationQueue!$AJ$5:$AJ$550,$B120,Grid_GenerationQueue!$AK$5:$AK$550,$C120,Grid_GenerationQueue!$AW$5:$AW$550,"&lt;&gt;"&amp;$Y$3,Grid_GenerationQueue!$AU$5:$AU$550,$AK$3)+SUMIFS(Grid_GenerationQueue!AC$5:AC$550,Grid_GenerationQueue!$AM$5:$AM$550,$B120,Grid_GenerationQueue!$AN$5:$AN$550,$C120,Grid_GenerationQueue!$AW$5:$AW$550,"&lt;&gt;"&amp;$Y$3,Grid_GenerationQueue!$AU$5:$AU$550,$AK$3)</f>
        <v>0</v>
      </c>
      <c r="AT120">
        <f>AH120+SUMIFS(Grid_GenerationQueue!AD$5:AD$550,Grid_GenerationQueue!$AJ$5:$AJ$550,$B120,Grid_GenerationQueue!$AK$5:$AK$550,$C120,Grid_GenerationQueue!$AW$5:$AW$550,"&lt;&gt;"&amp;$Y$3,Grid_GenerationQueue!$AU$5:$AU$550,$AK$3)+SUMIFS(Grid_GenerationQueue!AD$5:AD$550,Grid_GenerationQueue!$AM$5:$AM$550,$B120,Grid_GenerationQueue!$AN$5:$AN$550,$C120,Grid_GenerationQueue!$AW$5:$AW$550,"&lt;&gt;"&amp;$Y$3,Grid_GenerationQueue!$AU$5:$AU$550,$AK$3)</f>
        <v>0</v>
      </c>
      <c r="AV120">
        <v>0</v>
      </c>
      <c r="AW120">
        <v>0</v>
      </c>
      <c r="AX120">
        <v>0</v>
      </c>
      <c r="AY120">
        <v>0</v>
      </c>
      <c r="AZ120">
        <v>0</v>
      </c>
      <c r="BB120">
        <f t="shared" si="66"/>
        <v>0</v>
      </c>
      <c r="BC120">
        <f t="shared" si="67"/>
        <v>0</v>
      </c>
      <c r="BD120">
        <f t="shared" si="68"/>
        <v>0</v>
      </c>
      <c r="BE120">
        <f t="shared" si="69"/>
        <v>0</v>
      </c>
      <c r="BF120">
        <f t="shared" si="70"/>
        <v>0</v>
      </c>
      <c r="BG120">
        <f t="shared" si="71"/>
        <v>0</v>
      </c>
      <c r="BH120">
        <f t="shared" si="72"/>
        <v>0</v>
      </c>
      <c r="BI120">
        <f t="shared" si="73"/>
        <v>0</v>
      </c>
      <c r="BJ120">
        <f t="shared" si="74"/>
        <v>0</v>
      </c>
      <c r="BK120">
        <f t="shared" si="75"/>
        <v>0</v>
      </c>
      <c r="BL120">
        <f t="shared" si="76"/>
        <v>0</v>
      </c>
      <c r="BN120">
        <f t="shared" si="77"/>
        <v>0</v>
      </c>
      <c r="BO120">
        <f t="shared" si="78"/>
        <v>0</v>
      </c>
      <c r="BP120">
        <f t="shared" si="79"/>
        <v>0</v>
      </c>
      <c r="BQ120">
        <f t="shared" si="80"/>
        <v>0</v>
      </c>
      <c r="BR120">
        <f t="shared" si="81"/>
        <v>0</v>
      </c>
      <c r="BS120">
        <f t="shared" si="82"/>
        <v>0</v>
      </c>
      <c r="BT120">
        <f t="shared" si="83"/>
        <v>0</v>
      </c>
      <c r="BU120">
        <f t="shared" si="84"/>
        <v>0</v>
      </c>
      <c r="BV120">
        <f t="shared" si="85"/>
        <v>0</v>
      </c>
      <c r="BW120">
        <f t="shared" si="86"/>
        <v>0</v>
      </c>
      <c r="BX120">
        <f t="shared" si="87"/>
        <v>0</v>
      </c>
      <c r="BZ120">
        <f t="shared" si="88"/>
        <v>0</v>
      </c>
      <c r="CA120">
        <f t="shared" si="89"/>
        <v>0</v>
      </c>
      <c r="CB120">
        <f t="shared" si="90"/>
        <v>0</v>
      </c>
      <c r="CC120">
        <f t="shared" si="91"/>
        <v>0</v>
      </c>
      <c r="CD120">
        <f t="shared" si="92"/>
        <v>0</v>
      </c>
      <c r="CE120">
        <f t="shared" si="93"/>
        <v>0</v>
      </c>
      <c r="CF120">
        <f t="shared" si="94"/>
        <v>0</v>
      </c>
      <c r="CG120">
        <f t="shared" si="95"/>
        <v>0</v>
      </c>
      <c r="CH120">
        <f t="shared" si="96"/>
        <v>0</v>
      </c>
      <c r="CI120">
        <f t="shared" si="97"/>
        <v>0</v>
      </c>
      <c r="CJ120">
        <f t="shared" si="98"/>
        <v>0</v>
      </c>
    </row>
    <row r="121" spans="1:88" x14ac:dyDescent="0.35">
      <c r="A121" t="str">
        <f>Substation_Info!A121</f>
        <v xml:space="preserve">East of Pisgah Study Area </v>
      </c>
      <c r="B121" t="str">
        <f>Substation_Info!B121</f>
        <v>Innovation</v>
      </c>
      <c r="C121">
        <f>Substation_Info!C121</f>
        <v>138</v>
      </c>
      <c r="D121" t="str" cm="1">
        <f t="array" ref="D121">INDEX(Substation_Info!$AT$5:$BB$322,MATCH(1,($B121=Substation_Info!$B$5:$B$322)*($C121=Substation_Info!$C$5:$C$322),0),MATCH(D$4,Substation_Info!$AT$4:$BB$4,0))</f>
        <v>Southern_NV_Eldorado_Li_Battery</v>
      </c>
      <c r="E121" t="str" cm="1">
        <f t="array" ref="E121">INDEX(Substation_Info!$AT$5:$BB$322,MATCH(1,($B121=Substation_Info!$B$5:$B$322)*($C121=Substation_Info!$C$5:$C$322),0),MATCH(E$4,Substation_Info!$AT$4:$BB$4,0))</f>
        <v>Southern_NV_Eldorado_Solar</v>
      </c>
      <c r="F121" cm="1">
        <f t="array" ref="F121">INDEX(Substation_Info!$AT$5:$BB$322,MATCH(1,($B121=Substation_Info!$B$5:$B$322)*($C121=Substation_Info!$C$5:$C$322),0),MATCH(F$4,Substation_Info!$AT$4:$BB$4,0))</f>
        <v>0</v>
      </c>
      <c r="G121" t="str" cm="1">
        <f t="array" ref="G121">INDEX(Substation_Info!$AT$5:$BB$322,MATCH(1,($B121=Substation_Info!$B$5:$B$322)*($C121=Substation_Info!$C$5:$C$322),0),MATCH(G$4,Substation_Info!$AT$4:$BB$4,0))</f>
        <v>Southern_Nevada_Wind</v>
      </c>
      <c r="H121" cm="1">
        <f t="array" ref="H121">INDEX(Substation_Info!$AT$5:$BB$322,MATCH(1,($B121=Substation_Info!$B$5:$B$322)*($C121=Substation_Info!$C$5:$C$322),0),MATCH(H$4,Substation_Info!$AT$4:$BB$4,0))</f>
        <v>0</v>
      </c>
      <c r="I121" cm="1">
        <f t="array" ref="I121">INDEX(Substation_Info!$AT$5:$BB$322,MATCH(1,($B121=Substation_Info!$B$5:$B$322)*($C121=Substation_Info!$C$5:$C$322),0),MATCH(I$4,Substation_Info!$AT$4:$BB$4,0))</f>
        <v>0</v>
      </c>
      <c r="J121" cm="1">
        <f t="array" ref="J121">INDEX(Substation_Info!$AT$5:$BB$322,MATCH(1,($B121=Substation_Info!$B$5:$B$322)*($C121=Substation_Info!$C$5:$C$322),0),MATCH(J$4,Substation_Info!$AT$4:$BB$4,0))</f>
        <v>0</v>
      </c>
      <c r="L121">
        <f>SUMIFS(Grid_GenerationQueue!T$5:T$550,Grid_GenerationQueue!$AJ$5:$AJ$550,$B121,Grid_GenerationQueue!$AK$5:$AK$550,$C121)+SUMIFS(Grid_GenerationQueue!T$5:T$550,Grid_GenerationQueue!$AM$5:$AM$550,$B121,Grid_GenerationQueue!$AN$5:$AN$550,$C121)</f>
        <v>0</v>
      </c>
      <c r="M121">
        <f>SUMIFS(Grid_GenerationQueue!U$5:U$550,Grid_GenerationQueue!$AJ$5:$AJ$550,$B121,Grid_GenerationQueue!$AK$5:$AK$550,$C121)+SUMIFS(Grid_GenerationQueue!U$5:U$550,Grid_GenerationQueue!$AM$5:$AM$550,$B121,Grid_GenerationQueue!$AN$5:$AN$550,$C121)</f>
        <v>0</v>
      </c>
      <c r="N121">
        <f>SUMIFS(Grid_GenerationQueue!V$5:V$550,Grid_GenerationQueue!$AJ$5:$AJ$550,$B121,Grid_GenerationQueue!$AK$5:$AK$550,$C121)+SUMIFS(Grid_GenerationQueue!V$5:V$550,Grid_GenerationQueue!$AM$5:$AM$550,$B121,Grid_GenerationQueue!$AN$5:$AN$550,$C121)</f>
        <v>0</v>
      </c>
      <c r="O121">
        <f>SUMIFS(Grid_GenerationQueue!W$5:W$550,Grid_GenerationQueue!$AJ$5:$AJ$550,$B121,Grid_GenerationQueue!$AK$5:$AK$550,$C121)+SUMIFS(Grid_GenerationQueue!W$5:W$550,Grid_GenerationQueue!$AM$5:$AM$550,$B121,Grid_GenerationQueue!$AN$5:$AN$550,$C121)</f>
        <v>0</v>
      </c>
      <c r="P121">
        <f>SUMIFS(Grid_GenerationQueue!X$5:X$550,Grid_GenerationQueue!$AJ$5:$AJ$550,$B121,Grid_GenerationQueue!$AK$5:$AK$550,$C121)+SUMIFS(Grid_GenerationQueue!X$5:X$550,Grid_GenerationQueue!$AM$5:$AM$550,$B121,Grid_GenerationQueue!$AN$5:$AN$550,$C121)</f>
        <v>0</v>
      </c>
      <c r="Q121">
        <f>SUMIFS(Grid_GenerationQueue!Y$5:Y$550,Grid_GenerationQueue!$AJ$5:$AJ$550,$B121,Grid_GenerationQueue!$AK$5:$AK$550,$C121)+SUMIFS(Grid_GenerationQueue!Y$5:Y$550,Grid_GenerationQueue!$AM$5:$AM$550,$B121,Grid_GenerationQueue!$AN$5:$AN$550,$C121)</f>
        <v>0</v>
      </c>
      <c r="R121">
        <f>SUMIFS(Grid_GenerationQueue!Z$5:Z$550,Grid_GenerationQueue!$AJ$5:$AJ$550,$B121,Grid_GenerationQueue!$AK$5:$AK$550,$C121)+SUMIFS(Grid_GenerationQueue!Z$5:Z$550,Grid_GenerationQueue!$AM$5:$AM$550,$B121,Grid_GenerationQueue!$AN$5:$AN$550,$C121)</f>
        <v>0</v>
      </c>
      <c r="S121">
        <f>SUMIFS(Grid_GenerationQueue!AA$5:AA$550,Grid_GenerationQueue!$AJ$5:$AJ$550,$B121,Grid_GenerationQueue!$AK$5:$AK$550,$C121)+SUMIFS(Grid_GenerationQueue!AA$5:AA$550,Grid_GenerationQueue!$AM$5:$AM$550,$B121,Grid_GenerationQueue!$AN$5:$AN$550,$C121)</f>
        <v>0</v>
      </c>
      <c r="T121">
        <f>SUMIFS(Grid_GenerationQueue!AB$5:AB$550,Grid_GenerationQueue!$AJ$5:$AJ$550,$B121,Grid_GenerationQueue!$AK$5:$AK$550,$C121)+SUMIFS(Grid_GenerationQueue!AB$5:AB$550,Grid_GenerationQueue!$AM$5:$AM$550,$B121,Grid_GenerationQueue!$AN$5:$AN$550,$C121)</f>
        <v>0</v>
      </c>
      <c r="U121">
        <f>SUMIFS(Grid_GenerationQueue!AC$5:AC$550,Grid_GenerationQueue!$AJ$5:$AJ$550,$B121,Grid_GenerationQueue!$AK$5:$AK$550,$C121)+SUMIFS(Grid_GenerationQueue!AC$5:AC$550,Grid_GenerationQueue!$AM$5:$AM$550,$B121,Grid_GenerationQueue!$AN$5:$AN$550,$C121)</f>
        <v>0</v>
      </c>
      <c r="V121">
        <f>SUMIFS(Grid_GenerationQueue!AD$5:AD$550,Grid_GenerationQueue!$AJ$5:$AJ$550,$B121,Grid_GenerationQueue!$AK$5:$AK$550,$C121)+SUMIFS(Grid_GenerationQueue!AD$5:AD$550,Grid_GenerationQueue!$AM$5:$AM$550,$B121,Grid_GenerationQueue!$AN$5:$AN$550,$C121)</f>
        <v>0</v>
      </c>
      <c r="X121">
        <f>SUMIFS(Grid_GenerationQueue!T$5:T$550,Grid_GenerationQueue!$AJ$5:$AJ$550,$B121,Grid_GenerationQueue!$AK$5:$AK$550,$C121,Grid_GenerationQueue!$AW$5:$AW$550,$Y$3)+SUMIFS(Grid_GenerationQueue!T$5:T$550,Grid_GenerationQueue!$AM$5:$AM$550,$B121,Grid_GenerationQueue!$AN$5:$AN$550,$C121,Grid_GenerationQueue!$AW$5:$AW$550,$Y$3)</f>
        <v>0</v>
      </c>
      <c r="Y121">
        <f>SUMIFS(Grid_GenerationQueue!U$5:U$550,Grid_GenerationQueue!$AJ$5:$AJ$550,$B121,Grid_GenerationQueue!$AK$5:$AK$550,$C121,Grid_GenerationQueue!$AW$5:$AW$550,$Y$3)+SUMIFS(Grid_GenerationQueue!U$5:U$550,Grid_GenerationQueue!$AM$5:$AM$550,$B121,Grid_GenerationQueue!$AN$5:$AN$550,$C121,Grid_GenerationQueue!$AW$5:$AW$550,$Y$3)</f>
        <v>0</v>
      </c>
      <c r="Z121">
        <f>SUMIFS(Grid_GenerationQueue!V$5:V$550,Grid_GenerationQueue!$AJ$5:$AJ$550,$B121,Grid_GenerationQueue!$AK$5:$AK$550,$C121,Grid_GenerationQueue!$AW$5:$AW$550,$Y$3)+SUMIFS(Grid_GenerationQueue!V$5:V$550,Grid_GenerationQueue!$AM$5:$AM$550,$B121,Grid_GenerationQueue!$AN$5:$AN$550,$C121,Grid_GenerationQueue!$AW$5:$AW$550,$Y$3)</f>
        <v>0</v>
      </c>
      <c r="AA121">
        <f>SUMIFS(Grid_GenerationQueue!W$5:W$550,Grid_GenerationQueue!$AJ$5:$AJ$550,$B121,Grid_GenerationQueue!$AK$5:$AK$550,$C121,Grid_GenerationQueue!$AW$5:$AW$550,$Y$3)+SUMIFS(Grid_GenerationQueue!W$5:W$550,Grid_GenerationQueue!$AM$5:$AM$550,$B121,Grid_GenerationQueue!$AN$5:$AN$550,$C121,Grid_GenerationQueue!$AW$5:$AW$550,$Y$3)</f>
        <v>0</v>
      </c>
      <c r="AB121">
        <f>SUMIFS(Grid_GenerationQueue!X$5:X$550,Grid_GenerationQueue!$AJ$5:$AJ$550,$B121,Grid_GenerationQueue!$AK$5:$AK$550,$C121,Grid_GenerationQueue!$AW$5:$AW$550,$Y$3)+SUMIFS(Grid_GenerationQueue!X$5:X$550,Grid_GenerationQueue!$AM$5:$AM$550,$B121,Grid_GenerationQueue!$AN$5:$AN$550,$C121,Grid_GenerationQueue!$AW$5:$AW$550,$Y$3)</f>
        <v>0</v>
      </c>
      <c r="AC121">
        <f>SUMIFS(Grid_GenerationQueue!Y$5:Y$550,Grid_GenerationQueue!$AJ$5:$AJ$550,$B121,Grid_GenerationQueue!$AK$5:$AK$550,$C121,Grid_GenerationQueue!$AW$5:$AW$550,$Y$3)+SUMIFS(Grid_GenerationQueue!Y$5:Y$550,Grid_GenerationQueue!$AM$5:$AM$550,$B121,Grid_GenerationQueue!$AN$5:$AN$550,$C121,Grid_GenerationQueue!$AW$5:$AW$550,$Y$3)</f>
        <v>0</v>
      </c>
      <c r="AD121">
        <f>SUMIFS(Grid_GenerationQueue!Z$5:Z$550,Grid_GenerationQueue!$AJ$5:$AJ$550,$B121,Grid_GenerationQueue!$AK$5:$AK$550,$C121,Grid_GenerationQueue!$AW$5:$AW$550,$Y$3)+SUMIFS(Grid_GenerationQueue!Z$5:Z$550,Grid_GenerationQueue!$AM$5:$AM$550,$B121,Grid_GenerationQueue!$AN$5:$AN$550,$C121,Grid_GenerationQueue!$AW$5:$AW$550,$Y$3)</f>
        <v>0</v>
      </c>
      <c r="AE121">
        <f>SUMIFS(Grid_GenerationQueue!AA$5:AA$550,Grid_GenerationQueue!$AJ$5:$AJ$550,$B121,Grid_GenerationQueue!$AK$5:$AK$550,$C121,Grid_GenerationQueue!$AW$5:$AW$550,$Y$3)+SUMIFS(Grid_GenerationQueue!AA$5:AA$550,Grid_GenerationQueue!$AM$5:$AM$550,$B121,Grid_GenerationQueue!$AN$5:$AN$550,$C121,Grid_GenerationQueue!$AW$5:$AW$550,$Y$3)</f>
        <v>0</v>
      </c>
      <c r="AF121">
        <f>SUMIFS(Grid_GenerationQueue!AB$5:AB$550,Grid_GenerationQueue!$AJ$5:$AJ$550,$B121,Grid_GenerationQueue!$AK$5:$AK$550,$C121,Grid_GenerationQueue!$AW$5:$AW$550,$Y$3)+SUMIFS(Grid_GenerationQueue!AB$5:AB$550,Grid_GenerationQueue!$AM$5:$AM$550,$B121,Grid_GenerationQueue!$AN$5:$AN$550,$C121,Grid_GenerationQueue!$AW$5:$AW$550,$Y$3)</f>
        <v>0</v>
      </c>
      <c r="AG121">
        <f>SUMIFS(Grid_GenerationQueue!AC$5:AC$550,Grid_GenerationQueue!$AJ$5:$AJ$550,$B121,Grid_GenerationQueue!$AK$5:$AK$550,$C121,Grid_GenerationQueue!$AW$5:$AW$550,$Y$3)+SUMIFS(Grid_GenerationQueue!AC$5:AC$550,Grid_GenerationQueue!$AM$5:$AM$550,$B121,Grid_GenerationQueue!$AN$5:$AN$550,$C121,Grid_GenerationQueue!$AW$5:$AW$550,$Y$3)</f>
        <v>0</v>
      </c>
      <c r="AH121">
        <f>SUMIFS(Grid_GenerationQueue!AD$5:AD$550,Grid_GenerationQueue!$AJ$5:$AJ$550,$B121,Grid_GenerationQueue!$AK$5:$AK$550,$C121,Grid_GenerationQueue!$AW$5:$AW$550,$Y$3)+SUMIFS(Grid_GenerationQueue!AD$5:AD$550,Grid_GenerationQueue!$AM$5:$AM$550,$B121,Grid_GenerationQueue!$AN$5:$AN$550,$C121,Grid_GenerationQueue!$AW$5:$AW$550,$Y$3)</f>
        <v>0</v>
      </c>
      <c r="AJ121">
        <f>X121+SUMIFS(Grid_GenerationQueue!T$5:T$550,Grid_GenerationQueue!$AJ$5:$AJ$550,$B121,Grid_GenerationQueue!$AK$5:$AK$550,$C121,Grid_GenerationQueue!$AW$5:$AW$550,"&lt;&gt;"&amp;$Y$3,Grid_GenerationQueue!$AU$5:$AU$550,$AK$3)+SUMIFS(Grid_GenerationQueue!T$5:T$550,Grid_GenerationQueue!$AM$5:$AM$550,$B121,Grid_GenerationQueue!$AN$5:$AN$550,$C121,Grid_GenerationQueue!$AW$5:$AW$550,"&lt;&gt;"&amp;$Y$3,Grid_GenerationQueue!$AU$5:$AU$550,$AK$3)</f>
        <v>0</v>
      </c>
      <c r="AK121">
        <f>Y121+SUMIFS(Grid_GenerationQueue!U$5:U$550,Grid_GenerationQueue!$AJ$5:$AJ$550,$B121,Grid_GenerationQueue!$AK$5:$AK$550,$C121,Grid_GenerationQueue!$AW$5:$AW$550,"&lt;&gt;"&amp;$Y$3,Grid_GenerationQueue!$AU$5:$AU$550,$AK$3)+SUMIFS(Grid_GenerationQueue!U$5:U$550,Grid_GenerationQueue!$AM$5:$AM$550,$B121,Grid_GenerationQueue!$AN$5:$AN$550,$C121,Grid_GenerationQueue!$AW$5:$AW$550,"&lt;&gt;"&amp;$Y$3,Grid_GenerationQueue!$AU$5:$AU$550,$AK$3)</f>
        <v>0</v>
      </c>
      <c r="AL121">
        <f>Z121+SUMIFS(Grid_GenerationQueue!V$5:V$550,Grid_GenerationQueue!$AJ$5:$AJ$550,$B121,Grid_GenerationQueue!$AK$5:$AK$550,$C121,Grid_GenerationQueue!$AW$5:$AW$550,"&lt;&gt;"&amp;$Y$3,Grid_GenerationQueue!$AU$5:$AU$550,$AK$3)+SUMIFS(Grid_GenerationQueue!V$5:V$550,Grid_GenerationQueue!$AM$5:$AM$550,$B121,Grid_GenerationQueue!$AN$5:$AN$550,$C121,Grid_GenerationQueue!$AW$5:$AW$550,"&lt;&gt;"&amp;$Y$3,Grid_GenerationQueue!$AU$5:$AU$550,$AK$3)</f>
        <v>0</v>
      </c>
      <c r="AM121">
        <f>AA121+SUMIFS(Grid_GenerationQueue!W$5:W$550,Grid_GenerationQueue!$AJ$5:$AJ$550,$B121,Grid_GenerationQueue!$AK$5:$AK$550,$C121,Grid_GenerationQueue!$AW$5:$AW$550,"&lt;&gt;"&amp;$Y$3,Grid_GenerationQueue!$AU$5:$AU$550,$AK$3)+SUMIFS(Grid_GenerationQueue!W$5:W$550,Grid_GenerationQueue!$AM$5:$AM$550,$B121,Grid_GenerationQueue!$AN$5:$AN$550,$C121,Grid_GenerationQueue!$AW$5:$AW$550,"&lt;&gt;"&amp;$Y$3,Grid_GenerationQueue!$AU$5:$AU$550,$AK$3)</f>
        <v>0</v>
      </c>
      <c r="AN121">
        <f>AB121+SUMIFS(Grid_GenerationQueue!X$5:X$550,Grid_GenerationQueue!$AJ$5:$AJ$550,$B121,Grid_GenerationQueue!$AK$5:$AK$550,$C121,Grid_GenerationQueue!$AW$5:$AW$550,"&lt;&gt;"&amp;$Y$3,Grid_GenerationQueue!$AU$5:$AU$550,$AK$3)+SUMIFS(Grid_GenerationQueue!X$5:X$550,Grid_GenerationQueue!$AM$5:$AM$550,$B121,Grid_GenerationQueue!$AN$5:$AN$550,$C121,Grid_GenerationQueue!$AW$5:$AW$550,"&lt;&gt;"&amp;$Y$3,Grid_GenerationQueue!$AU$5:$AU$550,$AK$3)</f>
        <v>0</v>
      </c>
      <c r="AO121">
        <f>AC121+SUMIFS(Grid_GenerationQueue!Y$5:Y$550,Grid_GenerationQueue!$AJ$5:$AJ$550,$B121,Grid_GenerationQueue!$AK$5:$AK$550,$C121,Grid_GenerationQueue!$AW$5:$AW$550,"&lt;&gt;"&amp;$Y$3,Grid_GenerationQueue!$AU$5:$AU$550,$AK$3)+SUMIFS(Grid_GenerationQueue!Y$5:Y$550,Grid_GenerationQueue!$AM$5:$AM$550,$B121,Grid_GenerationQueue!$AN$5:$AN$550,$C121,Grid_GenerationQueue!$AW$5:$AW$550,"&lt;&gt;"&amp;$Y$3,Grid_GenerationQueue!$AU$5:$AU$550,$AK$3)</f>
        <v>0</v>
      </c>
      <c r="AP121">
        <f>AD121+SUMIFS(Grid_GenerationQueue!Z$5:Z$550,Grid_GenerationQueue!$AJ$5:$AJ$550,$B121,Grid_GenerationQueue!$AK$5:$AK$550,$C121,Grid_GenerationQueue!$AW$5:$AW$550,"&lt;&gt;"&amp;$Y$3,Grid_GenerationQueue!$AU$5:$AU$550,$AK$3)+SUMIFS(Grid_GenerationQueue!Z$5:Z$550,Grid_GenerationQueue!$AM$5:$AM$550,$B121,Grid_GenerationQueue!$AN$5:$AN$550,$C121,Grid_GenerationQueue!$AW$5:$AW$550,"&lt;&gt;"&amp;$Y$3,Grid_GenerationQueue!$AU$5:$AU$550,$AK$3)</f>
        <v>0</v>
      </c>
      <c r="AQ121">
        <f>AE121+SUMIFS(Grid_GenerationQueue!AA$5:AA$550,Grid_GenerationQueue!$AJ$5:$AJ$550,$B121,Grid_GenerationQueue!$AK$5:$AK$550,$C121,Grid_GenerationQueue!$AW$5:$AW$550,"&lt;&gt;"&amp;$Y$3,Grid_GenerationQueue!$AU$5:$AU$550,$AK$3)+SUMIFS(Grid_GenerationQueue!AA$5:AA$550,Grid_GenerationQueue!$AM$5:$AM$550,$B121,Grid_GenerationQueue!$AN$5:$AN$550,$C121,Grid_GenerationQueue!$AW$5:$AW$550,"&lt;&gt;"&amp;$Y$3,Grid_GenerationQueue!$AU$5:$AU$550,$AK$3)</f>
        <v>0</v>
      </c>
      <c r="AR121">
        <f>AF121+SUMIFS(Grid_GenerationQueue!AB$5:AB$550,Grid_GenerationQueue!$AJ$5:$AJ$550,$B121,Grid_GenerationQueue!$AK$5:$AK$550,$C121,Grid_GenerationQueue!$AW$5:$AW$550,"&lt;&gt;"&amp;$Y$3,Grid_GenerationQueue!$AU$5:$AU$550,$AK$3)+SUMIFS(Grid_GenerationQueue!AB$5:AB$550,Grid_GenerationQueue!$AM$5:$AM$550,$B121,Grid_GenerationQueue!$AN$5:$AN$550,$C121,Grid_GenerationQueue!$AW$5:$AW$550,"&lt;&gt;"&amp;$Y$3,Grid_GenerationQueue!$AU$5:$AU$550,$AK$3)</f>
        <v>0</v>
      </c>
      <c r="AS121">
        <f>AG121+SUMIFS(Grid_GenerationQueue!AC$5:AC$550,Grid_GenerationQueue!$AJ$5:$AJ$550,$B121,Grid_GenerationQueue!$AK$5:$AK$550,$C121,Grid_GenerationQueue!$AW$5:$AW$550,"&lt;&gt;"&amp;$Y$3,Grid_GenerationQueue!$AU$5:$AU$550,$AK$3)+SUMIFS(Grid_GenerationQueue!AC$5:AC$550,Grid_GenerationQueue!$AM$5:$AM$550,$B121,Grid_GenerationQueue!$AN$5:$AN$550,$C121,Grid_GenerationQueue!$AW$5:$AW$550,"&lt;&gt;"&amp;$Y$3,Grid_GenerationQueue!$AU$5:$AU$550,$AK$3)</f>
        <v>0</v>
      </c>
      <c r="AT121">
        <f>AH121+SUMIFS(Grid_GenerationQueue!AD$5:AD$550,Grid_GenerationQueue!$AJ$5:$AJ$550,$B121,Grid_GenerationQueue!$AK$5:$AK$550,$C121,Grid_GenerationQueue!$AW$5:$AW$550,"&lt;&gt;"&amp;$Y$3,Grid_GenerationQueue!$AU$5:$AU$550,$AK$3)+SUMIFS(Grid_GenerationQueue!AD$5:AD$550,Grid_GenerationQueue!$AM$5:$AM$550,$B121,Grid_GenerationQueue!$AN$5:$AN$550,$C121,Grid_GenerationQueue!$AW$5:$AW$550,"&lt;&gt;"&amp;$Y$3,Grid_GenerationQueue!$AU$5:$AU$550,$AK$3)</f>
        <v>0</v>
      </c>
      <c r="AV121">
        <v>0</v>
      </c>
      <c r="AW121">
        <v>0</v>
      </c>
      <c r="AX121">
        <v>0</v>
      </c>
      <c r="AY121">
        <v>0</v>
      </c>
      <c r="AZ121">
        <v>0</v>
      </c>
      <c r="BB121">
        <f t="shared" si="66"/>
        <v>0</v>
      </c>
      <c r="BC121">
        <f t="shared" si="67"/>
        <v>0</v>
      </c>
      <c r="BD121">
        <f t="shared" si="68"/>
        <v>0</v>
      </c>
      <c r="BE121">
        <f t="shared" si="69"/>
        <v>0</v>
      </c>
      <c r="BF121">
        <f t="shared" si="70"/>
        <v>0</v>
      </c>
      <c r="BG121">
        <f t="shared" si="71"/>
        <v>0</v>
      </c>
      <c r="BH121">
        <f t="shared" si="72"/>
        <v>0</v>
      </c>
      <c r="BI121">
        <f t="shared" si="73"/>
        <v>0</v>
      </c>
      <c r="BJ121">
        <f t="shared" si="74"/>
        <v>0</v>
      </c>
      <c r="BK121">
        <f t="shared" si="75"/>
        <v>0</v>
      </c>
      <c r="BL121">
        <f t="shared" si="76"/>
        <v>0</v>
      </c>
      <c r="BN121">
        <f t="shared" si="77"/>
        <v>0</v>
      </c>
      <c r="BO121">
        <f t="shared" si="78"/>
        <v>0</v>
      </c>
      <c r="BP121">
        <f t="shared" si="79"/>
        <v>0</v>
      </c>
      <c r="BQ121">
        <f t="shared" si="80"/>
        <v>0</v>
      </c>
      <c r="BR121">
        <f t="shared" si="81"/>
        <v>0</v>
      </c>
      <c r="BS121">
        <f t="shared" si="82"/>
        <v>0</v>
      </c>
      <c r="BT121">
        <f t="shared" si="83"/>
        <v>0</v>
      </c>
      <c r="BU121">
        <f t="shared" si="84"/>
        <v>0</v>
      </c>
      <c r="BV121">
        <f t="shared" si="85"/>
        <v>0</v>
      </c>
      <c r="BW121">
        <f t="shared" si="86"/>
        <v>0</v>
      </c>
      <c r="BX121">
        <f t="shared" si="87"/>
        <v>0</v>
      </c>
      <c r="BZ121">
        <f t="shared" si="88"/>
        <v>0</v>
      </c>
      <c r="CA121">
        <f t="shared" si="89"/>
        <v>0</v>
      </c>
      <c r="CB121">
        <f t="shared" si="90"/>
        <v>0</v>
      </c>
      <c r="CC121">
        <f t="shared" si="91"/>
        <v>0</v>
      </c>
      <c r="CD121">
        <f t="shared" si="92"/>
        <v>0</v>
      </c>
      <c r="CE121">
        <f t="shared" si="93"/>
        <v>0</v>
      </c>
      <c r="CF121">
        <f t="shared" si="94"/>
        <v>0</v>
      </c>
      <c r="CG121">
        <f t="shared" si="95"/>
        <v>0</v>
      </c>
      <c r="CH121">
        <f t="shared" si="96"/>
        <v>0</v>
      </c>
      <c r="CI121">
        <f t="shared" si="97"/>
        <v>0</v>
      </c>
      <c r="CJ121">
        <f t="shared" si="98"/>
        <v>0</v>
      </c>
    </row>
    <row r="122" spans="1:88" x14ac:dyDescent="0.35">
      <c r="A122" t="str">
        <f>Substation_Info!A122</f>
        <v xml:space="preserve">SCE North of Lugo (NOL) Study Area </v>
      </c>
      <c r="B122" t="str">
        <f>Substation_Info!B122</f>
        <v>Inyo</v>
      </c>
      <c r="C122">
        <f>Substation_Info!C122</f>
        <v>115</v>
      </c>
      <c r="D122" t="str" cm="1">
        <f t="array" ref="D122">INDEX(Substation_Info!$AT$5:$BB$322,MATCH(1,($B122=Substation_Info!$B$5:$B$322)*($C122=Substation_Info!$C$5:$C$322),0),MATCH(D$4,Substation_Info!$AT$4:$BB$4,0))</f>
        <v>Greater_Kramer_Li_Battery</v>
      </c>
      <c r="E122" t="str" cm="1">
        <f t="array" ref="E122">INDEX(Substation_Info!$AT$5:$BB$322,MATCH(1,($B122=Substation_Info!$B$5:$B$322)*($C122=Substation_Info!$C$5:$C$322),0),MATCH(E$4,Substation_Info!$AT$4:$BB$4,0))</f>
        <v>Greater_Kramer_Solar</v>
      </c>
      <c r="F122" cm="1">
        <f t="array" ref="F122">INDEX(Substation_Info!$AT$5:$BB$322,MATCH(1,($B122=Substation_Info!$B$5:$B$322)*($C122=Substation_Info!$C$5:$C$322),0),MATCH(F$4,Substation_Info!$AT$4:$BB$4,0))</f>
        <v>0</v>
      </c>
      <c r="G122" cm="1">
        <f t="array" ref="G122">INDEX(Substation_Info!$AT$5:$BB$322,MATCH(1,($B122=Substation_Info!$B$5:$B$322)*($C122=Substation_Info!$C$5:$C$322),0),MATCH(G$4,Substation_Info!$AT$4:$BB$4,0))</f>
        <v>0</v>
      </c>
      <c r="H122" cm="1">
        <f t="array" ref="H122">INDEX(Substation_Info!$AT$5:$BB$322,MATCH(1,($B122=Substation_Info!$B$5:$B$322)*($C122=Substation_Info!$C$5:$C$322),0),MATCH(H$4,Substation_Info!$AT$4:$BB$4,0))</f>
        <v>0</v>
      </c>
      <c r="I122" cm="1">
        <f t="array" ref="I122">INDEX(Substation_Info!$AT$5:$BB$322,MATCH(1,($B122=Substation_Info!$B$5:$B$322)*($C122=Substation_Info!$C$5:$C$322),0),MATCH(I$4,Substation_Info!$AT$4:$BB$4,0))</f>
        <v>0</v>
      </c>
      <c r="J122" cm="1">
        <f t="array" ref="J122">INDEX(Substation_Info!$AT$5:$BB$322,MATCH(1,($B122=Substation_Info!$B$5:$B$322)*($C122=Substation_Info!$C$5:$C$322),0),MATCH(J$4,Substation_Info!$AT$4:$BB$4,0))</f>
        <v>0</v>
      </c>
      <c r="L122">
        <f>SUMIFS(Grid_GenerationQueue!T$5:T$550,Grid_GenerationQueue!$AJ$5:$AJ$550,$B122,Grid_GenerationQueue!$AK$5:$AK$550,$C122)+SUMIFS(Grid_GenerationQueue!T$5:T$550,Grid_GenerationQueue!$AM$5:$AM$550,$B122,Grid_GenerationQueue!$AN$5:$AN$550,$C122)</f>
        <v>0</v>
      </c>
      <c r="M122">
        <f>SUMIFS(Grid_GenerationQueue!U$5:U$550,Grid_GenerationQueue!$AJ$5:$AJ$550,$B122,Grid_GenerationQueue!$AK$5:$AK$550,$C122)+SUMIFS(Grid_GenerationQueue!U$5:U$550,Grid_GenerationQueue!$AM$5:$AM$550,$B122,Grid_GenerationQueue!$AN$5:$AN$550,$C122)</f>
        <v>0</v>
      </c>
      <c r="N122">
        <f>SUMIFS(Grid_GenerationQueue!V$5:V$550,Grid_GenerationQueue!$AJ$5:$AJ$550,$B122,Grid_GenerationQueue!$AK$5:$AK$550,$C122)+SUMIFS(Grid_GenerationQueue!V$5:V$550,Grid_GenerationQueue!$AM$5:$AM$550,$B122,Grid_GenerationQueue!$AN$5:$AN$550,$C122)</f>
        <v>0</v>
      </c>
      <c r="O122">
        <f>SUMIFS(Grid_GenerationQueue!W$5:W$550,Grid_GenerationQueue!$AJ$5:$AJ$550,$B122,Grid_GenerationQueue!$AK$5:$AK$550,$C122)+SUMIFS(Grid_GenerationQueue!W$5:W$550,Grid_GenerationQueue!$AM$5:$AM$550,$B122,Grid_GenerationQueue!$AN$5:$AN$550,$C122)</f>
        <v>0</v>
      </c>
      <c r="P122">
        <f>SUMIFS(Grid_GenerationQueue!X$5:X$550,Grid_GenerationQueue!$AJ$5:$AJ$550,$B122,Grid_GenerationQueue!$AK$5:$AK$550,$C122)+SUMIFS(Grid_GenerationQueue!X$5:X$550,Grid_GenerationQueue!$AM$5:$AM$550,$B122,Grid_GenerationQueue!$AN$5:$AN$550,$C122)</f>
        <v>0</v>
      </c>
      <c r="Q122">
        <f>SUMIFS(Grid_GenerationQueue!Y$5:Y$550,Grid_GenerationQueue!$AJ$5:$AJ$550,$B122,Grid_GenerationQueue!$AK$5:$AK$550,$C122)+SUMIFS(Grid_GenerationQueue!Y$5:Y$550,Grid_GenerationQueue!$AM$5:$AM$550,$B122,Grid_GenerationQueue!$AN$5:$AN$550,$C122)</f>
        <v>0</v>
      </c>
      <c r="R122">
        <f>SUMIFS(Grid_GenerationQueue!Z$5:Z$550,Grid_GenerationQueue!$AJ$5:$AJ$550,$B122,Grid_GenerationQueue!$AK$5:$AK$550,$C122)+SUMIFS(Grid_GenerationQueue!Z$5:Z$550,Grid_GenerationQueue!$AM$5:$AM$550,$B122,Grid_GenerationQueue!$AN$5:$AN$550,$C122)</f>
        <v>0</v>
      </c>
      <c r="S122">
        <f>SUMIFS(Grid_GenerationQueue!AA$5:AA$550,Grid_GenerationQueue!$AJ$5:$AJ$550,$B122,Grid_GenerationQueue!$AK$5:$AK$550,$C122)+SUMIFS(Grid_GenerationQueue!AA$5:AA$550,Grid_GenerationQueue!$AM$5:$AM$550,$B122,Grid_GenerationQueue!$AN$5:$AN$550,$C122)</f>
        <v>0</v>
      </c>
      <c r="T122">
        <f>SUMIFS(Grid_GenerationQueue!AB$5:AB$550,Grid_GenerationQueue!$AJ$5:$AJ$550,$B122,Grid_GenerationQueue!$AK$5:$AK$550,$C122)+SUMIFS(Grid_GenerationQueue!AB$5:AB$550,Grid_GenerationQueue!$AM$5:$AM$550,$B122,Grid_GenerationQueue!$AN$5:$AN$550,$C122)</f>
        <v>0</v>
      </c>
      <c r="U122">
        <f>SUMIFS(Grid_GenerationQueue!AC$5:AC$550,Grid_GenerationQueue!$AJ$5:$AJ$550,$B122,Grid_GenerationQueue!$AK$5:$AK$550,$C122)+SUMIFS(Grid_GenerationQueue!AC$5:AC$550,Grid_GenerationQueue!$AM$5:$AM$550,$B122,Grid_GenerationQueue!$AN$5:$AN$550,$C122)</f>
        <v>0</v>
      </c>
      <c r="V122">
        <f>SUMIFS(Grid_GenerationQueue!AD$5:AD$550,Grid_GenerationQueue!$AJ$5:$AJ$550,$B122,Grid_GenerationQueue!$AK$5:$AK$550,$C122)+SUMIFS(Grid_GenerationQueue!AD$5:AD$550,Grid_GenerationQueue!$AM$5:$AM$550,$B122,Grid_GenerationQueue!$AN$5:$AN$550,$C122)</f>
        <v>0</v>
      </c>
      <c r="X122">
        <f>SUMIFS(Grid_GenerationQueue!T$5:T$550,Grid_GenerationQueue!$AJ$5:$AJ$550,$B122,Grid_GenerationQueue!$AK$5:$AK$550,$C122,Grid_GenerationQueue!$AW$5:$AW$550,$Y$3)+SUMIFS(Grid_GenerationQueue!T$5:T$550,Grid_GenerationQueue!$AM$5:$AM$550,$B122,Grid_GenerationQueue!$AN$5:$AN$550,$C122,Grid_GenerationQueue!$AW$5:$AW$550,$Y$3)</f>
        <v>0</v>
      </c>
      <c r="Y122">
        <f>SUMIFS(Grid_GenerationQueue!U$5:U$550,Grid_GenerationQueue!$AJ$5:$AJ$550,$B122,Grid_GenerationQueue!$AK$5:$AK$550,$C122,Grid_GenerationQueue!$AW$5:$AW$550,$Y$3)+SUMIFS(Grid_GenerationQueue!U$5:U$550,Grid_GenerationQueue!$AM$5:$AM$550,$B122,Grid_GenerationQueue!$AN$5:$AN$550,$C122,Grid_GenerationQueue!$AW$5:$AW$550,$Y$3)</f>
        <v>0</v>
      </c>
      <c r="Z122">
        <f>SUMIFS(Grid_GenerationQueue!V$5:V$550,Grid_GenerationQueue!$AJ$5:$AJ$550,$B122,Grid_GenerationQueue!$AK$5:$AK$550,$C122,Grid_GenerationQueue!$AW$5:$AW$550,$Y$3)+SUMIFS(Grid_GenerationQueue!V$5:V$550,Grid_GenerationQueue!$AM$5:$AM$550,$B122,Grid_GenerationQueue!$AN$5:$AN$550,$C122,Grid_GenerationQueue!$AW$5:$AW$550,$Y$3)</f>
        <v>0</v>
      </c>
      <c r="AA122">
        <f>SUMIFS(Grid_GenerationQueue!W$5:W$550,Grid_GenerationQueue!$AJ$5:$AJ$550,$B122,Grid_GenerationQueue!$AK$5:$AK$550,$C122,Grid_GenerationQueue!$AW$5:$AW$550,$Y$3)+SUMIFS(Grid_GenerationQueue!W$5:W$550,Grid_GenerationQueue!$AM$5:$AM$550,$B122,Grid_GenerationQueue!$AN$5:$AN$550,$C122,Grid_GenerationQueue!$AW$5:$AW$550,$Y$3)</f>
        <v>0</v>
      </c>
      <c r="AB122">
        <f>SUMIFS(Grid_GenerationQueue!X$5:X$550,Grid_GenerationQueue!$AJ$5:$AJ$550,$B122,Grid_GenerationQueue!$AK$5:$AK$550,$C122,Grid_GenerationQueue!$AW$5:$AW$550,$Y$3)+SUMIFS(Grid_GenerationQueue!X$5:X$550,Grid_GenerationQueue!$AM$5:$AM$550,$B122,Grid_GenerationQueue!$AN$5:$AN$550,$C122,Grid_GenerationQueue!$AW$5:$AW$550,$Y$3)</f>
        <v>0</v>
      </c>
      <c r="AC122">
        <f>SUMIFS(Grid_GenerationQueue!Y$5:Y$550,Grid_GenerationQueue!$AJ$5:$AJ$550,$B122,Grid_GenerationQueue!$AK$5:$AK$550,$C122,Grid_GenerationQueue!$AW$5:$AW$550,$Y$3)+SUMIFS(Grid_GenerationQueue!Y$5:Y$550,Grid_GenerationQueue!$AM$5:$AM$550,$B122,Grid_GenerationQueue!$AN$5:$AN$550,$C122,Grid_GenerationQueue!$AW$5:$AW$550,$Y$3)</f>
        <v>0</v>
      </c>
      <c r="AD122">
        <f>SUMIFS(Grid_GenerationQueue!Z$5:Z$550,Grid_GenerationQueue!$AJ$5:$AJ$550,$B122,Grid_GenerationQueue!$AK$5:$AK$550,$C122,Grid_GenerationQueue!$AW$5:$AW$550,$Y$3)+SUMIFS(Grid_GenerationQueue!Z$5:Z$550,Grid_GenerationQueue!$AM$5:$AM$550,$B122,Grid_GenerationQueue!$AN$5:$AN$550,$C122,Grid_GenerationQueue!$AW$5:$AW$550,$Y$3)</f>
        <v>0</v>
      </c>
      <c r="AE122">
        <f>SUMIFS(Grid_GenerationQueue!AA$5:AA$550,Grid_GenerationQueue!$AJ$5:$AJ$550,$B122,Grid_GenerationQueue!$AK$5:$AK$550,$C122,Grid_GenerationQueue!$AW$5:$AW$550,$Y$3)+SUMIFS(Grid_GenerationQueue!AA$5:AA$550,Grid_GenerationQueue!$AM$5:$AM$550,$B122,Grid_GenerationQueue!$AN$5:$AN$550,$C122,Grid_GenerationQueue!$AW$5:$AW$550,$Y$3)</f>
        <v>0</v>
      </c>
      <c r="AF122">
        <f>SUMIFS(Grid_GenerationQueue!AB$5:AB$550,Grid_GenerationQueue!$AJ$5:$AJ$550,$B122,Grid_GenerationQueue!$AK$5:$AK$550,$C122,Grid_GenerationQueue!$AW$5:$AW$550,$Y$3)+SUMIFS(Grid_GenerationQueue!AB$5:AB$550,Grid_GenerationQueue!$AM$5:$AM$550,$B122,Grid_GenerationQueue!$AN$5:$AN$550,$C122,Grid_GenerationQueue!$AW$5:$AW$550,$Y$3)</f>
        <v>0</v>
      </c>
      <c r="AG122">
        <f>SUMIFS(Grid_GenerationQueue!AC$5:AC$550,Grid_GenerationQueue!$AJ$5:$AJ$550,$B122,Grid_GenerationQueue!$AK$5:$AK$550,$C122,Grid_GenerationQueue!$AW$5:$AW$550,$Y$3)+SUMIFS(Grid_GenerationQueue!AC$5:AC$550,Grid_GenerationQueue!$AM$5:$AM$550,$B122,Grid_GenerationQueue!$AN$5:$AN$550,$C122,Grid_GenerationQueue!$AW$5:$AW$550,$Y$3)</f>
        <v>0</v>
      </c>
      <c r="AH122">
        <f>SUMIFS(Grid_GenerationQueue!AD$5:AD$550,Grid_GenerationQueue!$AJ$5:$AJ$550,$B122,Grid_GenerationQueue!$AK$5:$AK$550,$C122,Grid_GenerationQueue!$AW$5:$AW$550,$Y$3)+SUMIFS(Grid_GenerationQueue!AD$5:AD$550,Grid_GenerationQueue!$AM$5:$AM$550,$B122,Grid_GenerationQueue!$AN$5:$AN$550,$C122,Grid_GenerationQueue!$AW$5:$AW$550,$Y$3)</f>
        <v>0</v>
      </c>
      <c r="AJ122">
        <f>X122+SUMIFS(Grid_GenerationQueue!T$5:T$550,Grid_GenerationQueue!$AJ$5:$AJ$550,$B122,Grid_GenerationQueue!$AK$5:$AK$550,$C122,Grid_GenerationQueue!$AW$5:$AW$550,"&lt;&gt;"&amp;$Y$3,Grid_GenerationQueue!$AU$5:$AU$550,$AK$3)+SUMIFS(Grid_GenerationQueue!T$5:T$550,Grid_GenerationQueue!$AM$5:$AM$550,$B122,Grid_GenerationQueue!$AN$5:$AN$550,$C122,Grid_GenerationQueue!$AW$5:$AW$550,"&lt;&gt;"&amp;$Y$3,Grid_GenerationQueue!$AU$5:$AU$550,$AK$3)</f>
        <v>0</v>
      </c>
      <c r="AK122">
        <f>Y122+SUMIFS(Grid_GenerationQueue!U$5:U$550,Grid_GenerationQueue!$AJ$5:$AJ$550,$B122,Grid_GenerationQueue!$AK$5:$AK$550,$C122,Grid_GenerationQueue!$AW$5:$AW$550,"&lt;&gt;"&amp;$Y$3,Grid_GenerationQueue!$AU$5:$AU$550,$AK$3)+SUMIFS(Grid_GenerationQueue!U$5:U$550,Grid_GenerationQueue!$AM$5:$AM$550,$B122,Grid_GenerationQueue!$AN$5:$AN$550,$C122,Grid_GenerationQueue!$AW$5:$AW$550,"&lt;&gt;"&amp;$Y$3,Grid_GenerationQueue!$AU$5:$AU$550,$AK$3)</f>
        <v>0</v>
      </c>
      <c r="AL122">
        <f>Z122+SUMIFS(Grid_GenerationQueue!V$5:V$550,Grid_GenerationQueue!$AJ$5:$AJ$550,$B122,Grid_GenerationQueue!$AK$5:$AK$550,$C122,Grid_GenerationQueue!$AW$5:$AW$550,"&lt;&gt;"&amp;$Y$3,Grid_GenerationQueue!$AU$5:$AU$550,$AK$3)+SUMIFS(Grid_GenerationQueue!V$5:V$550,Grid_GenerationQueue!$AM$5:$AM$550,$B122,Grid_GenerationQueue!$AN$5:$AN$550,$C122,Grid_GenerationQueue!$AW$5:$AW$550,"&lt;&gt;"&amp;$Y$3,Grid_GenerationQueue!$AU$5:$AU$550,$AK$3)</f>
        <v>0</v>
      </c>
      <c r="AM122">
        <f>AA122+SUMIFS(Grid_GenerationQueue!W$5:W$550,Grid_GenerationQueue!$AJ$5:$AJ$550,$B122,Grid_GenerationQueue!$AK$5:$AK$550,$C122,Grid_GenerationQueue!$AW$5:$AW$550,"&lt;&gt;"&amp;$Y$3,Grid_GenerationQueue!$AU$5:$AU$550,$AK$3)+SUMIFS(Grid_GenerationQueue!W$5:W$550,Grid_GenerationQueue!$AM$5:$AM$550,$B122,Grid_GenerationQueue!$AN$5:$AN$550,$C122,Grid_GenerationQueue!$AW$5:$AW$550,"&lt;&gt;"&amp;$Y$3,Grid_GenerationQueue!$AU$5:$AU$550,$AK$3)</f>
        <v>0</v>
      </c>
      <c r="AN122">
        <f>AB122+SUMIFS(Grid_GenerationQueue!X$5:X$550,Grid_GenerationQueue!$AJ$5:$AJ$550,$B122,Grid_GenerationQueue!$AK$5:$AK$550,$C122,Grid_GenerationQueue!$AW$5:$AW$550,"&lt;&gt;"&amp;$Y$3,Grid_GenerationQueue!$AU$5:$AU$550,$AK$3)+SUMIFS(Grid_GenerationQueue!X$5:X$550,Grid_GenerationQueue!$AM$5:$AM$550,$B122,Grid_GenerationQueue!$AN$5:$AN$550,$C122,Grid_GenerationQueue!$AW$5:$AW$550,"&lt;&gt;"&amp;$Y$3,Grid_GenerationQueue!$AU$5:$AU$550,$AK$3)</f>
        <v>0</v>
      </c>
      <c r="AO122">
        <f>AC122+SUMIFS(Grid_GenerationQueue!Y$5:Y$550,Grid_GenerationQueue!$AJ$5:$AJ$550,$B122,Grid_GenerationQueue!$AK$5:$AK$550,$C122,Grid_GenerationQueue!$AW$5:$AW$550,"&lt;&gt;"&amp;$Y$3,Grid_GenerationQueue!$AU$5:$AU$550,$AK$3)+SUMIFS(Grid_GenerationQueue!Y$5:Y$550,Grid_GenerationQueue!$AM$5:$AM$550,$B122,Grid_GenerationQueue!$AN$5:$AN$550,$C122,Grid_GenerationQueue!$AW$5:$AW$550,"&lt;&gt;"&amp;$Y$3,Grid_GenerationQueue!$AU$5:$AU$550,$AK$3)</f>
        <v>0</v>
      </c>
      <c r="AP122">
        <f>AD122+SUMIFS(Grid_GenerationQueue!Z$5:Z$550,Grid_GenerationQueue!$AJ$5:$AJ$550,$B122,Grid_GenerationQueue!$AK$5:$AK$550,$C122,Grid_GenerationQueue!$AW$5:$AW$550,"&lt;&gt;"&amp;$Y$3,Grid_GenerationQueue!$AU$5:$AU$550,$AK$3)+SUMIFS(Grid_GenerationQueue!Z$5:Z$550,Grid_GenerationQueue!$AM$5:$AM$550,$B122,Grid_GenerationQueue!$AN$5:$AN$550,$C122,Grid_GenerationQueue!$AW$5:$AW$550,"&lt;&gt;"&amp;$Y$3,Grid_GenerationQueue!$AU$5:$AU$550,$AK$3)</f>
        <v>0</v>
      </c>
      <c r="AQ122">
        <f>AE122+SUMIFS(Grid_GenerationQueue!AA$5:AA$550,Grid_GenerationQueue!$AJ$5:$AJ$550,$B122,Grid_GenerationQueue!$AK$5:$AK$550,$C122,Grid_GenerationQueue!$AW$5:$AW$550,"&lt;&gt;"&amp;$Y$3,Grid_GenerationQueue!$AU$5:$AU$550,$AK$3)+SUMIFS(Grid_GenerationQueue!AA$5:AA$550,Grid_GenerationQueue!$AM$5:$AM$550,$B122,Grid_GenerationQueue!$AN$5:$AN$550,$C122,Grid_GenerationQueue!$AW$5:$AW$550,"&lt;&gt;"&amp;$Y$3,Grid_GenerationQueue!$AU$5:$AU$550,$AK$3)</f>
        <v>0</v>
      </c>
      <c r="AR122">
        <f>AF122+SUMIFS(Grid_GenerationQueue!AB$5:AB$550,Grid_GenerationQueue!$AJ$5:$AJ$550,$B122,Grid_GenerationQueue!$AK$5:$AK$550,$C122,Grid_GenerationQueue!$AW$5:$AW$550,"&lt;&gt;"&amp;$Y$3,Grid_GenerationQueue!$AU$5:$AU$550,$AK$3)+SUMIFS(Grid_GenerationQueue!AB$5:AB$550,Grid_GenerationQueue!$AM$5:$AM$550,$B122,Grid_GenerationQueue!$AN$5:$AN$550,$C122,Grid_GenerationQueue!$AW$5:$AW$550,"&lt;&gt;"&amp;$Y$3,Grid_GenerationQueue!$AU$5:$AU$550,$AK$3)</f>
        <v>0</v>
      </c>
      <c r="AS122">
        <f>AG122+SUMIFS(Grid_GenerationQueue!AC$5:AC$550,Grid_GenerationQueue!$AJ$5:$AJ$550,$B122,Grid_GenerationQueue!$AK$5:$AK$550,$C122,Grid_GenerationQueue!$AW$5:$AW$550,"&lt;&gt;"&amp;$Y$3,Grid_GenerationQueue!$AU$5:$AU$550,$AK$3)+SUMIFS(Grid_GenerationQueue!AC$5:AC$550,Grid_GenerationQueue!$AM$5:$AM$550,$B122,Grid_GenerationQueue!$AN$5:$AN$550,$C122,Grid_GenerationQueue!$AW$5:$AW$550,"&lt;&gt;"&amp;$Y$3,Grid_GenerationQueue!$AU$5:$AU$550,$AK$3)</f>
        <v>0</v>
      </c>
      <c r="AT122">
        <f>AH122+SUMIFS(Grid_GenerationQueue!AD$5:AD$550,Grid_GenerationQueue!$AJ$5:$AJ$550,$B122,Grid_GenerationQueue!$AK$5:$AK$550,$C122,Grid_GenerationQueue!$AW$5:$AW$550,"&lt;&gt;"&amp;$Y$3,Grid_GenerationQueue!$AU$5:$AU$550,$AK$3)+SUMIFS(Grid_GenerationQueue!AD$5:AD$550,Grid_GenerationQueue!$AM$5:$AM$550,$B122,Grid_GenerationQueue!$AN$5:$AN$550,$C122,Grid_GenerationQueue!$AW$5:$AW$550,"&lt;&gt;"&amp;$Y$3,Grid_GenerationQueue!$AU$5:$AU$550,$AK$3)</f>
        <v>0</v>
      </c>
      <c r="AV122">
        <v>0</v>
      </c>
      <c r="AW122">
        <v>0</v>
      </c>
      <c r="AX122">
        <v>0</v>
      </c>
      <c r="AY122">
        <v>0</v>
      </c>
      <c r="AZ122">
        <v>0</v>
      </c>
      <c r="BB122">
        <f t="shared" si="66"/>
        <v>0</v>
      </c>
      <c r="BC122">
        <f t="shared" si="67"/>
        <v>0</v>
      </c>
      <c r="BD122">
        <f t="shared" si="68"/>
        <v>0</v>
      </c>
      <c r="BE122">
        <f t="shared" si="69"/>
        <v>0</v>
      </c>
      <c r="BF122">
        <f t="shared" si="70"/>
        <v>0</v>
      </c>
      <c r="BG122">
        <f t="shared" si="71"/>
        <v>0</v>
      </c>
      <c r="BH122">
        <f t="shared" si="72"/>
        <v>0</v>
      </c>
      <c r="BI122">
        <f t="shared" si="73"/>
        <v>0</v>
      </c>
      <c r="BJ122">
        <f t="shared" si="74"/>
        <v>0</v>
      </c>
      <c r="BK122">
        <f t="shared" si="75"/>
        <v>0</v>
      </c>
      <c r="BL122">
        <f t="shared" si="76"/>
        <v>0</v>
      </c>
      <c r="BN122">
        <f t="shared" si="77"/>
        <v>0</v>
      </c>
      <c r="BO122">
        <f t="shared" si="78"/>
        <v>0</v>
      </c>
      <c r="BP122">
        <f t="shared" si="79"/>
        <v>0</v>
      </c>
      <c r="BQ122">
        <f t="shared" si="80"/>
        <v>0</v>
      </c>
      <c r="BR122">
        <f t="shared" si="81"/>
        <v>0</v>
      </c>
      <c r="BS122">
        <f t="shared" si="82"/>
        <v>0</v>
      </c>
      <c r="BT122">
        <f t="shared" si="83"/>
        <v>0</v>
      </c>
      <c r="BU122">
        <f t="shared" si="84"/>
        <v>0</v>
      </c>
      <c r="BV122">
        <f t="shared" si="85"/>
        <v>0</v>
      </c>
      <c r="BW122">
        <f t="shared" si="86"/>
        <v>0</v>
      </c>
      <c r="BX122">
        <f t="shared" si="87"/>
        <v>0</v>
      </c>
      <c r="BZ122">
        <f t="shared" si="88"/>
        <v>0</v>
      </c>
      <c r="CA122">
        <f t="shared" si="89"/>
        <v>0</v>
      </c>
      <c r="CB122">
        <f t="shared" si="90"/>
        <v>0</v>
      </c>
      <c r="CC122">
        <f t="shared" si="91"/>
        <v>0</v>
      </c>
      <c r="CD122">
        <f t="shared" si="92"/>
        <v>0</v>
      </c>
      <c r="CE122">
        <f t="shared" si="93"/>
        <v>0</v>
      </c>
      <c r="CF122">
        <f t="shared" si="94"/>
        <v>0</v>
      </c>
      <c r="CG122">
        <f t="shared" si="95"/>
        <v>0</v>
      </c>
      <c r="CH122">
        <f t="shared" si="96"/>
        <v>0</v>
      </c>
      <c r="CI122">
        <f t="shared" si="97"/>
        <v>0</v>
      </c>
      <c r="CJ122">
        <f t="shared" si="98"/>
        <v>0</v>
      </c>
    </row>
    <row r="123" spans="1:88" x14ac:dyDescent="0.35">
      <c r="A123" t="str">
        <f>Substation_Info!A123</f>
        <v xml:space="preserve">SCE North of Lugo (NOL) Study Area </v>
      </c>
      <c r="B123" t="str">
        <f>Substation_Info!B123</f>
        <v>Inyokern</v>
      </c>
      <c r="C123">
        <f>Substation_Info!C123</f>
        <v>115</v>
      </c>
      <c r="D123" t="str" cm="1">
        <f t="array" ref="D123">INDEX(Substation_Info!$AT$5:$BB$322,MATCH(1,($B123=Substation_Info!$B$5:$B$322)*($C123=Substation_Info!$C$5:$C$322),0),MATCH(D$4,Substation_Info!$AT$4:$BB$4,0))</f>
        <v>Greater_Kramer_Li_Battery</v>
      </c>
      <c r="E123" t="str" cm="1">
        <f t="array" ref="E123">INDEX(Substation_Info!$AT$5:$BB$322,MATCH(1,($B123=Substation_Info!$B$5:$B$322)*($C123=Substation_Info!$C$5:$C$322),0),MATCH(E$4,Substation_Info!$AT$4:$BB$4,0))</f>
        <v>Greater_Kramer_Solar</v>
      </c>
      <c r="F123" cm="1">
        <f t="array" ref="F123">INDEX(Substation_Info!$AT$5:$BB$322,MATCH(1,($B123=Substation_Info!$B$5:$B$322)*($C123=Substation_Info!$C$5:$C$322),0),MATCH(F$4,Substation_Info!$AT$4:$BB$4,0))</f>
        <v>0</v>
      </c>
      <c r="G123" cm="1">
        <f t="array" ref="G123">INDEX(Substation_Info!$AT$5:$BB$322,MATCH(1,($B123=Substation_Info!$B$5:$B$322)*($C123=Substation_Info!$C$5:$C$322),0),MATCH(G$4,Substation_Info!$AT$4:$BB$4,0))</f>
        <v>0</v>
      </c>
      <c r="H123" cm="1">
        <f t="array" ref="H123">INDEX(Substation_Info!$AT$5:$BB$322,MATCH(1,($B123=Substation_Info!$B$5:$B$322)*($C123=Substation_Info!$C$5:$C$322),0),MATCH(H$4,Substation_Info!$AT$4:$BB$4,0))</f>
        <v>0</v>
      </c>
      <c r="I123" cm="1">
        <f t="array" ref="I123">INDEX(Substation_Info!$AT$5:$BB$322,MATCH(1,($B123=Substation_Info!$B$5:$B$322)*($C123=Substation_Info!$C$5:$C$322),0),MATCH(I$4,Substation_Info!$AT$4:$BB$4,0))</f>
        <v>0</v>
      </c>
      <c r="J123" cm="1">
        <f t="array" ref="J123">INDEX(Substation_Info!$AT$5:$BB$322,MATCH(1,($B123=Substation_Info!$B$5:$B$322)*($C123=Substation_Info!$C$5:$C$322),0),MATCH(J$4,Substation_Info!$AT$4:$BB$4,0))</f>
        <v>0</v>
      </c>
      <c r="L123">
        <f>SUMIFS(Grid_GenerationQueue!T$5:T$550,Grid_GenerationQueue!$AJ$5:$AJ$550,$B123,Grid_GenerationQueue!$AK$5:$AK$550,$C123)+SUMIFS(Grid_GenerationQueue!T$5:T$550,Grid_GenerationQueue!$AM$5:$AM$550,$B123,Grid_GenerationQueue!$AN$5:$AN$550,$C123)</f>
        <v>0</v>
      </c>
      <c r="M123">
        <f>SUMIFS(Grid_GenerationQueue!U$5:U$550,Grid_GenerationQueue!$AJ$5:$AJ$550,$B123,Grid_GenerationQueue!$AK$5:$AK$550,$C123)+SUMIFS(Grid_GenerationQueue!U$5:U$550,Grid_GenerationQueue!$AM$5:$AM$550,$B123,Grid_GenerationQueue!$AN$5:$AN$550,$C123)</f>
        <v>0</v>
      </c>
      <c r="N123">
        <f>SUMIFS(Grid_GenerationQueue!V$5:V$550,Grid_GenerationQueue!$AJ$5:$AJ$550,$B123,Grid_GenerationQueue!$AK$5:$AK$550,$C123)+SUMIFS(Grid_GenerationQueue!V$5:V$550,Grid_GenerationQueue!$AM$5:$AM$550,$B123,Grid_GenerationQueue!$AN$5:$AN$550,$C123)</f>
        <v>0</v>
      </c>
      <c r="O123">
        <f>SUMIFS(Grid_GenerationQueue!W$5:W$550,Grid_GenerationQueue!$AJ$5:$AJ$550,$B123,Grid_GenerationQueue!$AK$5:$AK$550,$C123)+SUMIFS(Grid_GenerationQueue!W$5:W$550,Grid_GenerationQueue!$AM$5:$AM$550,$B123,Grid_GenerationQueue!$AN$5:$AN$550,$C123)</f>
        <v>0</v>
      </c>
      <c r="P123">
        <f>SUMIFS(Grid_GenerationQueue!X$5:X$550,Grid_GenerationQueue!$AJ$5:$AJ$550,$B123,Grid_GenerationQueue!$AK$5:$AK$550,$C123)+SUMIFS(Grid_GenerationQueue!X$5:X$550,Grid_GenerationQueue!$AM$5:$AM$550,$B123,Grid_GenerationQueue!$AN$5:$AN$550,$C123)</f>
        <v>0</v>
      </c>
      <c r="Q123">
        <f>SUMIFS(Grid_GenerationQueue!Y$5:Y$550,Grid_GenerationQueue!$AJ$5:$AJ$550,$B123,Grid_GenerationQueue!$AK$5:$AK$550,$C123)+SUMIFS(Grid_GenerationQueue!Y$5:Y$550,Grid_GenerationQueue!$AM$5:$AM$550,$B123,Grid_GenerationQueue!$AN$5:$AN$550,$C123)</f>
        <v>0</v>
      </c>
      <c r="R123">
        <f>SUMIFS(Grid_GenerationQueue!Z$5:Z$550,Grid_GenerationQueue!$AJ$5:$AJ$550,$B123,Grid_GenerationQueue!$AK$5:$AK$550,$C123)+SUMIFS(Grid_GenerationQueue!Z$5:Z$550,Grid_GenerationQueue!$AM$5:$AM$550,$B123,Grid_GenerationQueue!$AN$5:$AN$550,$C123)</f>
        <v>0</v>
      </c>
      <c r="S123">
        <f>SUMIFS(Grid_GenerationQueue!AA$5:AA$550,Grid_GenerationQueue!$AJ$5:$AJ$550,$B123,Grid_GenerationQueue!$AK$5:$AK$550,$C123)+SUMIFS(Grid_GenerationQueue!AA$5:AA$550,Grid_GenerationQueue!$AM$5:$AM$550,$B123,Grid_GenerationQueue!$AN$5:$AN$550,$C123)</f>
        <v>0</v>
      </c>
      <c r="T123">
        <f>SUMIFS(Grid_GenerationQueue!AB$5:AB$550,Grid_GenerationQueue!$AJ$5:$AJ$550,$B123,Grid_GenerationQueue!$AK$5:$AK$550,$C123)+SUMIFS(Grid_GenerationQueue!AB$5:AB$550,Grid_GenerationQueue!$AM$5:$AM$550,$B123,Grid_GenerationQueue!$AN$5:$AN$550,$C123)</f>
        <v>0</v>
      </c>
      <c r="U123">
        <f>SUMIFS(Grid_GenerationQueue!AC$5:AC$550,Grid_GenerationQueue!$AJ$5:$AJ$550,$B123,Grid_GenerationQueue!$AK$5:$AK$550,$C123)+SUMIFS(Grid_GenerationQueue!AC$5:AC$550,Grid_GenerationQueue!$AM$5:$AM$550,$B123,Grid_GenerationQueue!$AN$5:$AN$550,$C123)</f>
        <v>0</v>
      </c>
      <c r="V123">
        <f>SUMIFS(Grid_GenerationQueue!AD$5:AD$550,Grid_GenerationQueue!$AJ$5:$AJ$550,$B123,Grid_GenerationQueue!$AK$5:$AK$550,$C123)+SUMIFS(Grid_GenerationQueue!AD$5:AD$550,Grid_GenerationQueue!$AM$5:$AM$550,$B123,Grid_GenerationQueue!$AN$5:$AN$550,$C123)</f>
        <v>0</v>
      </c>
      <c r="X123">
        <f>SUMIFS(Grid_GenerationQueue!T$5:T$550,Grid_GenerationQueue!$AJ$5:$AJ$550,$B123,Grid_GenerationQueue!$AK$5:$AK$550,$C123,Grid_GenerationQueue!$AW$5:$AW$550,$Y$3)+SUMIFS(Grid_GenerationQueue!T$5:T$550,Grid_GenerationQueue!$AM$5:$AM$550,$B123,Grid_GenerationQueue!$AN$5:$AN$550,$C123,Grid_GenerationQueue!$AW$5:$AW$550,$Y$3)</f>
        <v>0</v>
      </c>
      <c r="Y123">
        <f>SUMIFS(Grid_GenerationQueue!U$5:U$550,Grid_GenerationQueue!$AJ$5:$AJ$550,$B123,Grid_GenerationQueue!$AK$5:$AK$550,$C123,Grid_GenerationQueue!$AW$5:$AW$550,$Y$3)+SUMIFS(Grid_GenerationQueue!U$5:U$550,Grid_GenerationQueue!$AM$5:$AM$550,$B123,Grid_GenerationQueue!$AN$5:$AN$550,$C123,Grid_GenerationQueue!$AW$5:$AW$550,$Y$3)</f>
        <v>0</v>
      </c>
      <c r="Z123">
        <f>SUMIFS(Grid_GenerationQueue!V$5:V$550,Grid_GenerationQueue!$AJ$5:$AJ$550,$B123,Grid_GenerationQueue!$AK$5:$AK$550,$C123,Grid_GenerationQueue!$AW$5:$AW$550,$Y$3)+SUMIFS(Grid_GenerationQueue!V$5:V$550,Grid_GenerationQueue!$AM$5:$AM$550,$B123,Grid_GenerationQueue!$AN$5:$AN$550,$C123,Grid_GenerationQueue!$AW$5:$AW$550,$Y$3)</f>
        <v>0</v>
      </c>
      <c r="AA123">
        <f>SUMIFS(Grid_GenerationQueue!W$5:W$550,Grid_GenerationQueue!$AJ$5:$AJ$550,$B123,Grid_GenerationQueue!$AK$5:$AK$550,$C123,Grid_GenerationQueue!$AW$5:$AW$550,$Y$3)+SUMIFS(Grid_GenerationQueue!W$5:W$550,Grid_GenerationQueue!$AM$5:$AM$550,$B123,Grid_GenerationQueue!$AN$5:$AN$550,$C123,Grid_GenerationQueue!$AW$5:$AW$550,$Y$3)</f>
        <v>0</v>
      </c>
      <c r="AB123">
        <f>SUMIFS(Grid_GenerationQueue!X$5:X$550,Grid_GenerationQueue!$AJ$5:$AJ$550,$B123,Grid_GenerationQueue!$AK$5:$AK$550,$C123,Grid_GenerationQueue!$AW$5:$AW$550,$Y$3)+SUMIFS(Grid_GenerationQueue!X$5:X$550,Grid_GenerationQueue!$AM$5:$AM$550,$B123,Grid_GenerationQueue!$AN$5:$AN$550,$C123,Grid_GenerationQueue!$AW$5:$AW$550,$Y$3)</f>
        <v>0</v>
      </c>
      <c r="AC123">
        <f>SUMIFS(Grid_GenerationQueue!Y$5:Y$550,Grid_GenerationQueue!$AJ$5:$AJ$550,$B123,Grid_GenerationQueue!$AK$5:$AK$550,$C123,Grid_GenerationQueue!$AW$5:$AW$550,$Y$3)+SUMIFS(Grid_GenerationQueue!Y$5:Y$550,Grid_GenerationQueue!$AM$5:$AM$550,$B123,Grid_GenerationQueue!$AN$5:$AN$550,$C123,Grid_GenerationQueue!$AW$5:$AW$550,$Y$3)</f>
        <v>0</v>
      </c>
      <c r="AD123">
        <f>SUMIFS(Grid_GenerationQueue!Z$5:Z$550,Grid_GenerationQueue!$AJ$5:$AJ$550,$B123,Grid_GenerationQueue!$AK$5:$AK$550,$C123,Grid_GenerationQueue!$AW$5:$AW$550,$Y$3)+SUMIFS(Grid_GenerationQueue!Z$5:Z$550,Grid_GenerationQueue!$AM$5:$AM$550,$B123,Grid_GenerationQueue!$AN$5:$AN$550,$C123,Grid_GenerationQueue!$AW$5:$AW$550,$Y$3)</f>
        <v>0</v>
      </c>
      <c r="AE123">
        <f>SUMIFS(Grid_GenerationQueue!AA$5:AA$550,Grid_GenerationQueue!$AJ$5:$AJ$550,$B123,Grid_GenerationQueue!$AK$5:$AK$550,$C123,Grid_GenerationQueue!$AW$5:$AW$550,$Y$3)+SUMIFS(Grid_GenerationQueue!AA$5:AA$550,Grid_GenerationQueue!$AM$5:$AM$550,$B123,Grid_GenerationQueue!$AN$5:$AN$550,$C123,Grid_GenerationQueue!$AW$5:$AW$550,$Y$3)</f>
        <v>0</v>
      </c>
      <c r="AF123">
        <f>SUMIFS(Grid_GenerationQueue!AB$5:AB$550,Grid_GenerationQueue!$AJ$5:$AJ$550,$B123,Grid_GenerationQueue!$AK$5:$AK$550,$C123,Grid_GenerationQueue!$AW$5:$AW$550,$Y$3)+SUMIFS(Grid_GenerationQueue!AB$5:AB$550,Grid_GenerationQueue!$AM$5:$AM$550,$B123,Grid_GenerationQueue!$AN$5:$AN$550,$C123,Grid_GenerationQueue!$AW$5:$AW$550,$Y$3)</f>
        <v>0</v>
      </c>
      <c r="AG123">
        <f>SUMIFS(Grid_GenerationQueue!AC$5:AC$550,Grid_GenerationQueue!$AJ$5:$AJ$550,$B123,Grid_GenerationQueue!$AK$5:$AK$550,$C123,Grid_GenerationQueue!$AW$5:$AW$550,$Y$3)+SUMIFS(Grid_GenerationQueue!AC$5:AC$550,Grid_GenerationQueue!$AM$5:$AM$550,$B123,Grid_GenerationQueue!$AN$5:$AN$550,$C123,Grid_GenerationQueue!$AW$5:$AW$550,$Y$3)</f>
        <v>0</v>
      </c>
      <c r="AH123">
        <f>SUMIFS(Grid_GenerationQueue!AD$5:AD$550,Grid_GenerationQueue!$AJ$5:$AJ$550,$B123,Grid_GenerationQueue!$AK$5:$AK$550,$C123,Grid_GenerationQueue!$AW$5:$AW$550,$Y$3)+SUMIFS(Grid_GenerationQueue!AD$5:AD$550,Grid_GenerationQueue!$AM$5:$AM$550,$B123,Grid_GenerationQueue!$AN$5:$AN$550,$C123,Grid_GenerationQueue!$AW$5:$AW$550,$Y$3)</f>
        <v>0</v>
      </c>
      <c r="AJ123">
        <f>X123+SUMIFS(Grid_GenerationQueue!T$5:T$550,Grid_GenerationQueue!$AJ$5:$AJ$550,$B123,Grid_GenerationQueue!$AK$5:$AK$550,$C123,Grid_GenerationQueue!$AW$5:$AW$550,"&lt;&gt;"&amp;$Y$3,Grid_GenerationQueue!$AU$5:$AU$550,$AK$3)+SUMIFS(Grid_GenerationQueue!T$5:T$550,Grid_GenerationQueue!$AM$5:$AM$550,$B123,Grid_GenerationQueue!$AN$5:$AN$550,$C123,Grid_GenerationQueue!$AW$5:$AW$550,"&lt;&gt;"&amp;$Y$3,Grid_GenerationQueue!$AU$5:$AU$550,$AK$3)</f>
        <v>0</v>
      </c>
      <c r="AK123">
        <f>Y123+SUMIFS(Grid_GenerationQueue!U$5:U$550,Grid_GenerationQueue!$AJ$5:$AJ$550,$B123,Grid_GenerationQueue!$AK$5:$AK$550,$C123,Grid_GenerationQueue!$AW$5:$AW$550,"&lt;&gt;"&amp;$Y$3,Grid_GenerationQueue!$AU$5:$AU$550,$AK$3)+SUMIFS(Grid_GenerationQueue!U$5:U$550,Grid_GenerationQueue!$AM$5:$AM$550,$B123,Grid_GenerationQueue!$AN$5:$AN$550,$C123,Grid_GenerationQueue!$AW$5:$AW$550,"&lt;&gt;"&amp;$Y$3,Grid_GenerationQueue!$AU$5:$AU$550,$AK$3)</f>
        <v>0</v>
      </c>
      <c r="AL123">
        <f>Z123+SUMIFS(Grid_GenerationQueue!V$5:V$550,Grid_GenerationQueue!$AJ$5:$AJ$550,$B123,Grid_GenerationQueue!$AK$5:$AK$550,$C123,Grid_GenerationQueue!$AW$5:$AW$550,"&lt;&gt;"&amp;$Y$3,Grid_GenerationQueue!$AU$5:$AU$550,$AK$3)+SUMIFS(Grid_GenerationQueue!V$5:V$550,Grid_GenerationQueue!$AM$5:$AM$550,$B123,Grid_GenerationQueue!$AN$5:$AN$550,$C123,Grid_GenerationQueue!$AW$5:$AW$550,"&lt;&gt;"&amp;$Y$3,Grid_GenerationQueue!$AU$5:$AU$550,$AK$3)</f>
        <v>0</v>
      </c>
      <c r="AM123">
        <f>AA123+SUMIFS(Grid_GenerationQueue!W$5:W$550,Grid_GenerationQueue!$AJ$5:$AJ$550,$B123,Grid_GenerationQueue!$AK$5:$AK$550,$C123,Grid_GenerationQueue!$AW$5:$AW$550,"&lt;&gt;"&amp;$Y$3,Grid_GenerationQueue!$AU$5:$AU$550,$AK$3)+SUMIFS(Grid_GenerationQueue!W$5:W$550,Grid_GenerationQueue!$AM$5:$AM$550,$B123,Grid_GenerationQueue!$AN$5:$AN$550,$C123,Grid_GenerationQueue!$AW$5:$AW$550,"&lt;&gt;"&amp;$Y$3,Grid_GenerationQueue!$AU$5:$AU$550,$AK$3)</f>
        <v>0</v>
      </c>
      <c r="AN123">
        <f>AB123+SUMIFS(Grid_GenerationQueue!X$5:X$550,Grid_GenerationQueue!$AJ$5:$AJ$550,$B123,Grid_GenerationQueue!$AK$5:$AK$550,$C123,Grid_GenerationQueue!$AW$5:$AW$550,"&lt;&gt;"&amp;$Y$3,Grid_GenerationQueue!$AU$5:$AU$550,$AK$3)+SUMIFS(Grid_GenerationQueue!X$5:X$550,Grid_GenerationQueue!$AM$5:$AM$550,$B123,Grid_GenerationQueue!$AN$5:$AN$550,$C123,Grid_GenerationQueue!$AW$5:$AW$550,"&lt;&gt;"&amp;$Y$3,Grid_GenerationQueue!$AU$5:$AU$550,$AK$3)</f>
        <v>0</v>
      </c>
      <c r="AO123">
        <f>AC123+SUMIFS(Grid_GenerationQueue!Y$5:Y$550,Grid_GenerationQueue!$AJ$5:$AJ$550,$B123,Grid_GenerationQueue!$AK$5:$AK$550,$C123,Grid_GenerationQueue!$AW$5:$AW$550,"&lt;&gt;"&amp;$Y$3,Grid_GenerationQueue!$AU$5:$AU$550,$AK$3)+SUMIFS(Grid_GenerationQueue!Y$5:Y$550,Grid_GenerationQueue!$AM$5:$AM$550,$B123,Grid_GenerationQueue!$AN$5:$AN$550,$C123,Grid_GenerationQueue!$AW$5:$AW$550,"&lt;&gt;"&amp;$Y$3,Grid_GenerationQueue!$AU$5:$AU$550,$AK$3)</f>
        <v>0</v>
      </c>
      <c r="AP123">
        <f>AD123+SUMIFS(Grid_GenerationQueue!Z$5:Z$550,Grid_GenerationQueue!$AJ$5:$AJ$550,$B123,Grid_GenerationQueue!$AK$5:$AK$550,$C123,Grid_GenerationQueue!$AW$5:$AW$550,"&lt;&gt;"&amp;$Y$3,Grid_GenerationQueue!$AU$5:$AU$550,$AK$3)+SUMIFS(Grid_GenerationQueue!Z$5:Z$550,Grid_GenerationQueue!$AM$5:$AM$550,$B123,Grid_GenerationQueue!$AN$5:$AN$550,$C123,Grid_GenerationQueue!$AW$5:$AW$550,"&lt;&gt;"&amp;$Y$3,Grid_GenerationQueue!$AU$5:$AU$550,$AK$3)</f>
        <v>0</v>
      </c>
      <c r="AQ123">
        <f>AE123+SUMIFS(Grid_GenerationQueue!AA$5:AA$550,Grid_GenerationQueue!$AJ$5:$AJ$550,$B123,Grid_GenerationQueue!$AK$5:$AK$550,$C123,Grid_GenerationQueue!$AW$5:$AW$550,"&lt;&gt;"&amp;$Y$3,Grid_GenerationQueue!$AU$5:$AU$550,$AK$3)+SUMIFS(Grid_GenerationQueue!AA$5:AA$550,Grid_GenerationQueue!$AM$5:$AM$550,$B123,Grid_GenerationQueue!$AN$5:$AN$550,$C123,Grid_GenerationQueue!$AW$5:$AW$550,"&lt;&gt;"&amp;$Y$3,Grid_GenerationQueue!$AU$5:$AU$550,$AK$3)</f>
        <v>0</v>
      </c>
      <c r="AR123">
        <f>AF123+SUMIFS(Grid_GenerationQueue!AB$5:AB$550,Grid_GenerationQueue!$AJ$5:$AJ$550,$B123,Grid_GenerationQueue!$AK$5:$AK$550,$C123,Grid_GenerationQueue!$AW$5:$AW$550,"&lt;&gt;"&amp;$Y$3,Grid_GenerationQueue!$AU$5:$AU$550,$AK$3)+SUMIFS(Grid_GenerationQueue!AB$5:AB$550,Grid_GenerationQueue!$AM$5:$AM$550,$B123,Grid_GenerationQueue!$AN$5:$AN$550,$C123,Grid_GenerationQueue!$AW$5:$AW$550,"&lt;&gt;"&amp;$Y$3,Grid_GenerationQueue!$AU$5:$AU$550,$AK$3)</f>
        <v>0</v>
      </c>
      <c r="AS123">
        <f>AG123+SUMIFS(Grid_GenerationQueue!AC$5:AC$550,Grid_GenerationQueue!$AJ$5:$AJ$550,$B123,Grid_GenerationQueue!$AK$5:$AK$550,$C123,Grid_GenerationQueue!$AW$5:$AW$550,"&lt;&gt;"&amp;$Y$3,Grid_GenerationQueue!$AU$5:$AU$550,$AK$3)+SUMIFS(Grid_GenerationQueue!AC$5:AC$550,Grid_GenerationQueue!$AM$5:$AM$550,$B123,Grid_GenerationQueue!$AN$5:$AN$550,$C123,Grid_GenerationQueue!$AW$5:$AW$550,"&lt;&gt;"&amp;$Y$3,Grid_GenerationQueue!$AU$5:$AU$550,$AK$3)</f>
        <v>0</v>
      </c>
      <c r="AT123">
        <f>AH123+SUMIFS(Grid_GenerationQueue!AD$5:AD$550,Grid_GenerationQueue!$AJ$5:$AJ$550,$B123,Grid_GenerationQueue!$AK$5:$AK$550,$C123,Grid_GenerationQueue!$AW$5:$AW$550,"&lt;&gt;"&amp;$Y$3,Grid_GenerationQueue!$AU$5:$AU$550,$AK$3)+SUMIFS(Grid_GenerationQueue!AD$5:AD$550,Grid_GenerationQueue!$AM$5:$AM$550,$B123,Grid_GenerationQueue!$AN$5:$AN$550,$C123,Grid_GenerationQueue!$AW$5:$AW$550,"&lt;&gt;"&amp;$Y$3,Grid_GenerationQueue!$AU$5:$AU$550,$AK$3)</f>
        <v>0</v>
      </c>
      <c r="AV123">
        <v>0</v>
      </c>
      <c r="AW123">
        <v>0</v>
      </c>
      <c r="AX123">
        <v>0</v>
      </c>
      <c r="AY123">
        <v>0</v>
      </c>
      <c r="AZ123">
        <v>0</v>
      </c>
      <c r="BB123">
        <f t="shared" si="66"/>
        <v>0</v>
      </c>
      <c r="BC123">
        <f t="shared" si="67"/>
        <v>0</v>
      </c>
      <c r="BD123">
        <f t="shared" si="68"/>
        <v>0</v>
      </c>
      <c r="BE123">
        <f t="shared" si="69"/>
        <v>0</v>
      </c>
      <c r="BF123">
        <f t="shared" si="70"/>
        <v>0</v>
      </c>
      <c r="BG123">
        <f t="shared" si="71"/>
        <v>0</v>
      </c>
      <c r="BH123">
        <f t="shared" si="72"/>
        <v>0</v>
      </c>
      <c r="BI123">
        <f t="shared" si="73"/>
        <v>0</v>
      </c>
      <c r="BJ123">
        <f t="shared" si="74"/>
        <v>0</v>
      </c>
      <c r="BK123">
        <f t="shared" si="75"/>
        <v>0</v>
      </c>
      <c r="BL123">
        <f t="shared" si="76"/>
        <v>0</v>
      </c>
      <c r="BN123">
        <f t="shared" si="77"/>
        <v>0</v>
      </c>
      <c r="BO123">
        <f t="shared" si="78"/>
        <v>0</v>
      </c>
      <c r="BP123">
        <f t="shared" si="79"/>
        <v>0</v>
      </c>
      <c r="BQ123">
        <f t="shared" si="80"/>
        <v>0</v>
      </c>
      <c r="BR123">
        <f t="shared" si="81"/>
        <v>0</v>
      </c>
      <c r="BS123">
        <f t="shared" si="82"/>
        <v>0</v>
      </c>
      <c r="BT123">
        <f t="shared" si="83"/>
        <v>0</v>
      </c>
      <c r="BU123">
        <f t="shared" si="84"/>
        <v>0</v>
      </c>
      <c r="BV123">
        <f t="shared" si="85"/>
        <v>0</v>
      </c>
      <c r="BW123">
        <f t="shared" si="86"/>
        <v>0</v>
      </c>
      <c r="BX123">
        <f t="shared" si="87"/>
        <v>0</v>
      </c>
      <c r="BZ123">
        <f t="shared" si="88"/>
        <v>0</v>
      </c>
      <c r="CA123">
        <f t="shared" si="89"/>
        <v>0</v>
      </c>
      <c r="CB123">
        <f t="shared" si="90"/>
        <v>0</v>
      </c>
      <c r="CC123">
        <f t="shared" si="91"/>
        <v>0</v>
      </c>
      <c r="CD123">
        <f t="shared" si="92"/>
        <v>0</v>
      </c>
      <c r="CE123">
        <f t="shared" si="93"/>
        <v>0</v>
      </c>
      <c r="CF123">
        <f t="shared" si="94"/>
        <v>0</v>
      </c>
      <c r="CG123">
        <f t="shared" si="95"/>
        <v>0</v>
      </c>
      <c r="CH123">
        <f t="shared" si="96"/>
        <v>0</v>
      </c>
      <c r="CI123">
        <f t="shared" si="97"/>
        <v>0</v>
      </c>
      <c r="CJ123">
        <f t="shared" si="98"/>
        <v>0</v>
      </c>
    </row>
    <row r="124" spans="1:88" x14ac:dyDescent="0.35">
      <c r="A124" t="str">
        <f>Substation_Info!A124</f>
        <v xml:space="preserve">East of Pisgah Study Area </v>
      </c>
      <c r="B124" t="str">
        <f>Substation_Info!B124</f>
        <v>Ivanpah</v>
      </c>
      <c r="C124">
        <f>Substation_Info!C124</f>
        <v>230</v>
      </c>
      <c r="D124" t="str" cm="1">
        <f t="array" ref="D124">INDEX(Substation_Info!$AT$5:$BB$322,MATCH(1,($B124=Substation_Info!$B$5:$B$322)*($C124=Substation_Info!$C$5:$C$322),0),MATCH(D$4,Substation_Info!$AT$4:$BB$4,0))</f>
        <v>Southern_NV_Eldorado_Li_Battery</v>
      </c>
      <c r="E124" t="str" cm="1">
        <f t="array" ref="E124">INDEX(Substation_Info!$AT$5:$BB$322,MATCH(1,($B124=Substation_Info!$B$5:$B$322)*($C124=Substation_Info!$C$5:$C$322),0),MATCH(E$4,Substation_Info!$AT$4:$BB$4,0))</f>
        <v>Southern_NV_Eldorado_Solar</v>
      </c>
      <c r="F124" cm="1">
        <f t="array" ref="F124">INDEX(Substation_Info!$AT$5:$BB$322,MATCH(1,($B124=Substation_Info!$B$5:$B$322)*($C124=Substation_Info!$C$5:$C$322),0),MATCH(F$4,Substation_Info!$AT$4:$BB$4,0))</f>
        <v>0</v>
      </c>
      <c r="G124" cm="1">
        <f t="array" ref="G124">INDEX(Substation_Info!$AT$5:$BB$322,MATCH(1,($B124=Substation_Info!$B$5:$B$322)*($C124=Substation_Info!$C$5:$C$322),0),MATCH(G$4,Substation_Info!$AT$4:$BB$4,0))</f>
        <v>0</v>
      </c>
      <c r="H124" cm="1">
        <f t="array" ref="H124">INDEX(Substation_Info!$AT$5:$BB$322,MATCH(1,($B124=Substation_Info!$B$5:$B$322)*($C124=Substation_Info!$C$5:$C$322),0),MATCH(H$4,Substation_Info!$AT$4:$BB$4,0))</f>
        <v>0</v>
      </c>
      <c r="I124" cm="1">
        <f t="array" ref="I124">INDEX(Substation_Info!$AT$5:$BB$322,MATCH(1,($B124=Substation_Info!$B$5:$B$322)*($C124=Substation_Info!$C$5:$C$322),0),MATCH(I$4,Substation_Info!$AT$4:$BB$4,0))</f>
        <v>0</v>
      </c>
      <c r="J124" cm="1">
        <f t="array" ref="J124">INDEX(Substation_Info!$AT$5:$BB$322,MATCH(1,($B124=Substation_Info!$B$5:$B$322)*($C124=Substation_Info!$C$5:$C$322),0),MATCH(J$4,Substation_Info!$AT$4:$BB$4,0))</f>
        <v>0</v>
      </c>
      <c r="L124">
        <f>SUMIFS(Grid_GenerationQueue!T$5:T$550,Grid_GenerationQueue!$AJ$5:$AJ$550,$B124,Grid_GenerationQueue!$AK$5:$AK$550,$C124)+SUMIFS(Grid_GenerationQueue!T$5:T$550,Grid_GenerationQueue!$AM$5:$AM$550,$B124,Grid_GenerationQueue!$AN$5:$AN$550,$C124)</f>
        <v>200</v>
      </c>
      <c r="M124">
        <f>SUMIFS(Grid_GenerationQueue!U$5:U$550,Grid_GenerationQueue!$AJ$5:$AJ$550,$B124,Grid_GenerationQueue!$AK$5:$AK$550,$C124)+SUMIFS(Grid_GenerationQueue!U$5:U$550,Grid_GenerationQueue!$AM$5:$AM$550,$B124,Grid_GenerationQueue!$AN$5:$AN$550,$C124)</f>
        <v>0</v>
      </c>
      <c r="N124">
        <f>SUMIFS(Grid_GenerationQueue!V$5:V$550,Grid_GenerationQueue!$AJ$5:$AJ$550,$B124,Grid_GenerationQueue!$AK$5:$AK$550,$C124)+SUMIFS(Grid_GenerationQueue!V$5:V$550,Grid_GenerationQueue!$AM$5:$AM$550,$B124,Grid_GenerationQueue!$AN$5:$AN$550,$C124)</f>
        <v>0</v>
      </c>
      <c r="O124">
        <f>SUMIFS(Grid_GenerationQueue!W$5:W$550,Grid_GenerationQueue!$AJ$5:$AJ$550,$B124,Grid_GenerationQueue!$AK$5:$AK$550,$C124)+SUMIFS(Grid_GenerationQueue!W$5:W$550,Grid_GenerationQueue!$AM$5:$AM$550,$B124,Grid_GenerationQueue!$AN$5:$AN$550,$C124)</f>
        <v>0</v>
      </c>
      <c r="P124">
        <f>SUMIFS(Grid_GenerationQueue!X$5:X$550,Grid_GenerationQueue!$AJ$5:$AJ$550,$B124,Grid_GenerationQueue!$AK$5:$AK$550,$C124)+SUMIFS(Grid_GenerationQueue!X$5:X$550,Grid_GenerationQueue!$AM$5:$AM$550,$B124,Grid_GenerationQueue!$AN$5:$AN$550,$C124)</f>
        <v>0</v>
      </c>
      <c r="Q124">
        <f>SUMIFS(Grid_GenerationQueue!Y$5:Y$550,Grid_GenerationQueue!$AJ$5:$AJ$550,$B124,Grid_GenerationQueue!$AK$5:$AK$550,$C124)+SUMIFS(Grid_GenerationQueue!Y$5:Y$550,Grid_GenerationQueue!$AM$5:$AM$550,$B124,Grid_GenerationQueue!$AN$5:$AN$550,$C124)</f>
        <v>0</v>
      </c>
      <c r="R124">
        <f>SUMIFS(Grid_GenerationQueue!Z$5:Z$550,Grid_GenerationQueue!$AJ$5:$AJ$550,$B124,Grid_GenerationQueue!$AK$5:$AK$550,$C124)+SUMIFS(Grid_GenerationQueue!Z$5:Z$550,Grid_GenerationQueue!$AM$5:$AM$550,$B124,Grid_GenerationQueue!$AN$5:$AN$550,$C124)</f>
        <v>0</v>
      </c>
      <c r="S124">
        <f>SUMIFS(Grid_GenerationQueue!AA$5:AA$550,Grid_GenerationQueue!$AJ$5:$AJ$550,$B124,Grid_GenerationQueue!$AK$5:$AK$550,$C124)+SUMIFS(Grid_GenerationQueue!AA$5:AA$550,Grid_GenerationQueue!$AM$5:$AM$550,$B124,Grid_GenerationQueue!$AN$5:$AN$550,$C124)</f>
        <v>0</v>
      </c>
      <c r="T124">
        <f>SUMIFS(Grid_GenerationQueue!AB$5:AB$550,Grid_GenerationQueue!$AJ$5:$AJ$550,$B124,Grid_GenerationQueue!$AK$5:$AK$550,$C124)+SUMIFS(Grid_GenerationQueue!AB$5:AB$550,Grid_GenerationQueue!$AM$5:$AM$550,$B124,Grid_GenerationQueue!$AN$5:$AN$550,$C124)</f>
        <v>0</v>
      </c>
      <c r="U124">
        <f>SUMIFS(Grid_GenerationQueue!AC$5:AC$550,Grid_GenerationQueue!$AJ$5:$AJ$550,$B124,Grid_GenerationQueue!$AK$5:$AK$550,$C124)+SUMIFS(Grid_GenerationQueue!AC$5:AC$550,Grid_GenerationQueue!$AM$5:$AM$550,$B124,Grid_GenerationQueue!$AN$5:$AN$550,$C124)</f>
        <v>0</v>
      </c>
      <c r="V124">
        <f>SUMIFS(Grid_GenerationQueue!AD$5:AD$550,Grid_GenerationQueue!$AJ$5:$AJ$550,$B124,Grid_GenerationQueue!$AK$5:$AK$550,$C124)+SUMIFS(Grid_GenerationQueue!AD$5:AD$550,Grid_GenerationQueue!$AM$5:$AM$550,$B124,Grid_GenerationQueue!$AN$5:$AN$550,$C124)</f>
        <v>0</v>
      </c>
      <c r="X124">
        <f>SUMIFS(Grid_GenerationQueue!T$5:T$550,Grid_GenerationQueue!$AJ$5:$AJ$550,$B124,Grid_GenerationQueue!$AK$5:$AK$550,$C124,Grid_GenerationQueue!$AW$5:$AW$550,$Y$3)+SUMIFS(Grid_GenerationQueue!T$5:T$550,Grid_GenerationQueue!$AM$5:$AM$550,$B124,Grid_GenerationQueue!$AN$5:$AN$550,$C124,Grid_GenerationQueue!$AW$5:$AW$550,$Y$3)</f>
        <v>200</v>
      </c>
      <c r="Y124">
        <f>SUMIFS(Grid_GenerationQueue!U$5:U$550,Grid_GenerationQueue!$AJ$5:$AJ$550,$B124,Grid_GenerationQueue!$AK$5:$AK$550,$C124,Grid_GenerationQueue!$AW$5:$AW$550,$Y$3)+SUMIFS(Grid_GenerationQueue!U$5:U$550,Grid_GenerationQueue!$AM$5:$AM$550,$B124,Grid_GenerationQueue!$AN$5:$AN$550,$C124,Grid_GenerationQueue!$AW$5:$AW$550,$Y$3)</f>
        <v>0</v>
      </c>
      <c r="Z124">
        <f>SUMIFS(Grid_GenerationQueue!V$5:V$550,Grid_GenerationQueue!$AJ$5:$AJ$550,$B124,Grid_GenerationQueue!$AK$5:$AK$550,$C124,Grid_GenerationQueue!$AW$5:$AW$550,$Y$3)+SUMIFS(Grid_GenerationQueue!V$5:V$550,Grid_GenerationQueue!$AM$5:$AM$550,$B124,Grid_GenerationQueue!$AN$5:$AN$550,$C124,Grid_GenerationQueue!$AW$5:$AW$550,$Y$3)</f>
        <v>0</v>
      </c>
      <c r="AA124">
        <f>SUMIFS(Grid_GenerationQueue!W$5:W$550,Grid_GenerationQueue!$AJ$5:$AJ$550,$B124,Grid_GenerationQueue!$AK$5:$AK$550,$C124,Grid_GenerationQueue!$AW$5:$AW$550,$Y$3)+SUMIFS(Grid_GenerationQueue!W$5:W$550,Grid_GenerationQueue!$AM$5:$AM$550,$B124,Grid_GenerationQueue!$AN$5:$AN$550,$C124,Grid_GenerationQueue!$AW$5:$AW$550,$Y$3)</f>
        <v>0</v>
      </c>
      <c r="AB124">
        <f>SUMIFS(Grid_GenerationQueue!X$5:X$550,Grid_GenerationQueue!$AJ$5:$AJ$550,$B124,Grid_GenerationQueue!$AK$5:$AK$550,$C124,Grid_GenerationQueue!$AW$5:$AW$550,$Y$3)+SUMIFS(Grid_GenerationQueue!X$5:X$550,Grid_GenerationQueue!$AM$5:$AM$550,$B124,Grid_GenerationQueue!$AN$5:$AN$550,$C124,Grid_GenerationQueue!$AW$5:$AW$550,$Y$3)</f>
        <v>0</v>
      </c>
      <c r="AC124">
        <f>SUMIFS(Grid_GenerationQueue!Y$5:Y$550,Grid_GenerationQueue!$AJ$5:$AJ$550,$B124,Grid_GenerationQueue!$AK$5:$AK$550,$C124,Grid_GenerationQueue!$AW$5:$AW$550,$Y$3)+SUMIFS(Grid_GenerationQueue!Y$5:Y$550,Grid_GenerationQueue!$AM$5:$AM$550,$B124,Grid_GenerationQueue!$AN$5:$AN$550,$C124,Grid_GenerationQueue!$AW$5:$AW$550,$Y$3)</f>
        <v>0</v>
      </c>
      <c r="AD124">
        <f>SUMIFS(Grid_GenerationQueue!Z$5:Z$550,Grid_GenerationQueue!$AJ$5:$AJ$550,$B124,Grid_GenerationQueue!$AK$5:$AK$550,$C124,Grid_GenerationQueue!$AW$5:$AW$550,$Y$3)+SUMIFS(Grid_GenerationQueue!Z$5:Z$550,Grid_GenerationQueue!$AM$5:$AM$550,$B124,Grid_GenerationQueue!$AN$5:$AN$550,$C124,Grid_GenerationQueue!$AW$5:$AW$550,$Y$3)</f>
        <v>0</v>
      </c>
      <c r="AE124">
        <f>SUMIFS(Grid_GenerationQueue!AA$5:AA$550,Grid_GenerationQueue!$AJ$5:$AJ$550,$B124,Grid_GenerationQueue!$AK$5:$AK$550,$C124,Grid_GenerationQueue!$AW$5:$AW$550,$Y$3)+SUMIFS(Grid_GenerationQueue!AA$5:AA$550,Grid_GenerationQueue!$AM$5:$AM$550,$B124,Grid_GenerationQueue!$AN$5:$AN$550,$C124,Grid_GenerationQueue!$AW$5:$AW$550,$Y$3)</f>
        <v>0</v>
      </c>
      <c r="AF124">
        <f>SUMIFS(Grid_GenerationQueue!AB$5:AB$550,Grid_GenerationQueue!$AJ$5:$AJ$550,$B124,Grid_GenerationQueue!$AK$5:$AK$550,$C124,Grid_GenerationQueue!$AW$5:$AW$550,$Y$3)+SUMIFS(Grid_GenerationQueue!AB$5:AB$550,Grid_GenerationQueue!$AM$5:$AM$550,$B124,Grid_GenerationQueue!$AN$5:$AN$550,$C124,Grid_GenerationQueue!$AW$5:$AW$550,$Y$3)</f>
        <v>0</v>
      </c>
      <c r="AG124">
        <f>SUMIFS(Grid_GenerationQueue!AC$5:AC$550,Grid_GenerationQueue!$AJ$5:$AJ$550,$B124,Grid_GenerationQueue!$AK$5:$AK$550,$C124,Grid_GenerationQueue!$AW$5:$AW$550,$Y$3)+SUMIFS(Grid_GenerationQueue!AC$5:AC$550,Grid_GenerationQueue!$AM$5:$AM$550,$B124,Grid_GenerationQueue!$AN$5:$AN$550,$C124,Grid_GenerationQueue!$AW$5:$AW$550,$Y$3)</f>
        <v>0</v>
      </c>
      <c r="AH124">
        <f>SUMIFS(Grid_GenerationQueue!AD$5:AD$550,Grid_GenerationQueue!$AJ$5:$AJ$550,$B124,Grid_GenerationQueue!$AK$5:$AK$550,$C124,Grid_GenerationQueue!$AW$5:$AW$550,$Y$3)+SUMIFS(Grid_GenerationQueue!AD$5:AD$550,Grid_GenerationQueue!$AM$5:$AM$550,$B124,Grid_GenerationQueue!$AN$5:$AN$550,$C124,Grid_GenerationQueue!$AW$5:$AW$550,$Y$3)</f>
        <v>0</v>
      </c>
      <c r="AJ124">
        <f>X124+SUMIFS(Grid_GenerationQueue!T$5:T$550,Grid_GenerationQueue!$AJ$5:$AJ$550,$B124,Grid_GenerationQueue!$AK$5:$AK$550,$C124,Grid_GenerationQueue!$AW$5:$AW$550,"&lt;&gt;"&amp;$Y$3,Grid_GenerationQueue!$AU$5:$AU$550,$AK$3)+SUMIFS(Grid_GenerationQueue!T$5:T$550,Grid_GenerationQueue!$AM$5:$AM$550,$B124,Grid_GenerationQueue!$AN$5:$AN$550,$C124,Grid_GenerationQueue!$AW$5:$AW$550,"&lt;&gt;"&amp;$Y$3,Grid_GenerationQueue!$AU$5:$AU$550,$AK$3)</f>
        <v>200</v>
      </c>
      <c r="AK124">
        <f>Y124+SUMIFS(Grid_GenerationQueue!U$5:U$550,Grid_GenerationQueue!$AJ$5:$AJ$550,$B124,Grid_GenerationQueue!$AK$5:$AK$550,$C124,Grid_GenerationQueue!$AW$5:$AW$550,"&lt;&gt;"&amp;$Y$3,Grid_GenerationQueue!$AU$5:$AU$550,$AK$3)+SUMIFS(Grid_GenerationQueue!U$5:U$550,Grid_GenerationQueue!$AM$5:$AM$550,$B124,Grid_GenerationQueue!$AN$5:$AN$550,$C124,Grid_GenerationQueue!$AW$5:$AW$550,"&lt;&gt;"&amp;$Y$3,Grid_GenerationQueue!$AU$5:$AU$550,$AK$3)</f>
        <v>0</v>
      </c>
      <c r="AL124">
        <f>Z124+SUMIFS(Grid_GenerationQueue!V$5:V$550,Grid_GenerationQueue!$AJ$5:$AJ$550,$B124,Grid_GenerationQueue!$AK$5:$AK$550,$C124,Grid_GenerationQueue!$AW$5:$AW$550,"&lt;&gt;"&amp;$Y$3,Grid_GenerationQueue!$AU$5:$AU$550,$AK$3)+SUMIFS(Grid_GenerationQueue!V$5:V$550,Grid_GenerationQueue!$AM$5:$AM$550,$B124,Grid_GenerationQueue!$AN$5:$AN$550,$C124,Grid_GenerationQueue!$AW$5:$AW$550,"&lt;&gt;"&amp;$Y$3,Grid_GenerationQueue!$AU$5:$AU$550,$AK$3)</f>
        <v>0</v>
      </c>
      <c r="AM124">
        <f>AA124+SUMIFS(Grid_GenerationQueue!W$5:W$550,Grid_GenerationQueue!$AJ$5:$AJ$550,$B124,Grid_GenerationQueue!$AK$5:$AK$550,$C124,Grid_GenerationQueue!$AW$5:$AW$550,"&lt;&gt;"&amp;$Y$3,Grid_GenerationQueue!$AU$5:$AU$550,$AK$3)+SUMIFS(Grid_GenerationQueue!W$5:W$550,Grid_GenerationQueue!$AM$5:$AM$550,$B124,Grid_GenerationQueue!$AN$5:$AN$550,$C124,Grid_GenerationQueue!$AW$5:$AW$550,"&lt;&gt;"&amp;$Y$3,Grid_GenerationQueue!$AU$5:$AU$550,$AK$3)</f>
        <v>0</v>
      </c>
      <c r="AN124">
        <f>AB124+SUMIFS(Grid_GenerationQueue!X$5:X$550,Grid_GenerationQueue!$AJ$5:$AJ$550,$B124,Grid_GenerationQueue!$AK$5:$AK$550,$C124,Grid_GenerationQueue!$AW$5:$AW$550,"&lt;&gt;"&amp;$Y$3,Grid_GenerationQueue!$AU$5:$AU$550,$AK$3)+SUMIFS(Grid_GenerationQueue!X$5:X$550,Grid_GenerationQueue!$AM$5:$AM$550,$B124,Grid_GenerationQueue!$AN$5:$AN$550,$C124,Grid_GenerationQueue!$AW$5:$AW$550,"&lt;&gt;"&amp;$Y$3,Grid_GenerationQueue!$AU$5:$AU$550,$AK$3)</f>
        <v>0</v>
      </c>
      <c r="AO124">
        <f>AC124+SUMIFS(Grid_GenerationQueue!Y$5:Y$550,Grid_GenerationQueue!$AJ$5:$AJ$550,$B124,Grid_GenerationQueue!$AK$5:$AK$550,$C124,Grid_GenerationQueue!$AW$5:$AW$550,"&lt;&gt;"&amp;$Y$3,Grid_GenerationQueue!$AU$5:$AU$550,$AK$3)+SUMIFS(Grid_GenerationQueue!Y$5:Y$550,Grid_GenerationQueue!$AM$5:$AM$550,$B124,Grid_GenerationQueue!$AN$5:$AN$550,$C124,Grid_GenerationQueue!$AW$5:$AW$550,"&lt;&gt;"&amp;$Y$3,Grid_GenerationQueue!$AU$5:$AU$550,$AK$3)</f>
        <v>0</v>
      </c>
      <c r="AP124">
        <f>AD124+SUMIFS(Grid_GenerationQueue!Z$5:Z$550,Grid_GenerationQueue!$AJ$5:$AJ$550,$B124,Grid_GenerationQueue!$AK$5:$AK$550,$C124,Grid_GenerationQueue!$AW$5:$AW$550,"&lt;&gt;"&amp;$Y$3,Grid_GenerationQueue!$AU$5:$AU$550,$AK$3)+SUMIFS(Grid_GenerationQueue!Z$5:Z$550,Grid_GenerationQueue!$AM$5:$AM$550,$B124,Grid_GenerationQueue!$AN$5:$AN$550,$C124,Grid_GenerationQueue!$AW$5:$AW$550,"&lt;&gt;"&amp;$Y$3,Grid_GenerationQueue!$AU$5:$AU$550,$AK$3)</f>
        <v>0</v>
      </c>
      <c r="AQ124">
        <f>AE124+SUMIFS(Grid_GenerationQueue!AA$5:AA$550,Grid_GenerationQueue!$AJ$5:$AJ$550,$B124,Grid_GenerationQueue!$AK$5:$AK$550,$C124,Grid_GenerationQueue!$AW$5:$AW$550,"&lt;&gt;"&amp;$Y$3,Grid_GenerationQueue!$AU$5:$AU$550,$AK$3)+SUMIFS(Grid_GenerationQueue!AA$5:AA$550,Grid_GenerationQueue!$AM$5:$AM$550,$B124,Grid_GenerationQueue!$AN$5:$AN$550,$C124,Grid_GenerationQueue!$AW$5:$AW$550,"&lt;&gt;"&amp;$Y$3,Grid_GenerationQueue!$AU$5:$AU$550,$AK$3)</f>
        <v>0</v>
      </c>
      <c r="AR124">
        <f>AF124+SUMIFS(Grid_GenerationQueue!AB$5:AB$550,Grid_GenerationQueue!$AJ$5:$AJ$550,$B124,Grid_GenerationQueue!$AK$5:$AK$550,$C124,Grid_GenerationQueue!$AW$5:$AW$550,"&lt;&gt;"&amp;$Y$3,Grid_GenerationQueue!$AU$5:$AU$550,$AK$3)+SUMIFS(Grid_GenerationQueue!AB$5:AB$550,Grid_GenerationQueue!$AM$5:$AM$550,$B124,Grid_GenerationQueue!$AN$5:$AN$550,$C124,Grid_GenerationQueue!$AW$5:$AW$550,"&lt;&gt;"&amp;$Y$3,Grid_GenerationQueue!$AU$5:$AU$550,$AK$3)</f>
        <v>0</v>
      </c>
      <c r="AS124">
        <f>AG124+SUMIFS(Grid_GenerationQueue!AC$5:AC$550,Grid_GenerationQueue!$AJ$5:$AJ$550,$B124,Grid_GenerationQueue!$AK$5:$AK$550,$C124,Grid_GenerationQueue!$AW$5:$AW$550,"&lt;&gt;"&amp;$Y$3,Grid_GenerationQueue!$AU$5:$AU$550,$AK$3)+SUMIFS(Grid_GenerationQueue!AC$5:AC$550,Grid_GenerationQueue!$AM$5:$AM$550,$B124,Grid_GenerationQueue!$AN$5:$AN$550,$C124,Grid_GenerationQueue!$AW$5:$AW$550,"&lt;&gt;"&amp;$Y$3,Grid_GenerationQueue!$AU$5:$AU$550,$AK$3)</f>
        <v>0</v>
      </c>
      <c r="AT124">
        <f>AH124+SUMIFS(Grid_GenerationQueue!AD$5:AD$550,Grid_GenerationQueue!$AJ$5:$AJ$550,$B124,Grid_GenerationQueue!$AK$5:$AK$550,$C124,Grid_GenerationQueue!$AW$5:$AW$550,"&lt;&gt;"&amp;$Y$3,Grid_GenerationQueue!$AU$5:$AU$550,$AK$3)+SUMIFS(Grid_GenerationQueue!AD$5:AD$550,Grid_GenerationQueue!$AM$5:$AM$550,$B124,Grid_GenerationQueue!$AN$5:$AN$550,$C124,Grid_GenerationQueue!$AW$5:$AW$550,"&lt;&gt;"&amp;$Y$3,Grid_GenerationQueue!$AU$5:$AU$550,$AK$3)</f>
        <v>0</v>
      </c>
      <c r="AV124">
        <v>0</v>
      </c>
      <c r="AW124">
        <v>0</v>
      </c>
      <c r="AX124">
        <v>0</v>
      </c>
      <c r="AY124">
        <v>0</v>
      </c>
      <c r="AZ124">
        <v>0</v>
      </c>
      <c r="BB124">
        <f t="shared" si="66"/>
        <v>200</v>
      </c>
      <c r="BC124">
        <f t="shared" si="67"/>
        <v>0</v>
      </c>
      <c r="BD124">
        <f t="shared" si="68"/>
        <v>0</v>
      </c>
      <c r="BE124">
        <f t="shared" si="69"/>
        <v>0</v>
      </c>
      <c r="BF124">
        <f t="shared" si="70"/>
        <v>0</v>
      </c>
      <c r="BG124">
        <f t="shared" si="71"/>
        <v>0</v>
      </c>
      <c r="BH124">
        <f t="shared" si="72"/>
        <v>0</v>
      </c>
      <c r="BI124">
        <f t="shared" si="73"/>
        <v>0</v>
      </c>
      <c r="BJ124">
        <f t="shared" si="74"/>
        <v>0</v>
      </c>
      <c r="BK124">
        <f t="shared" si="75"/>
        <v>0</v>
      </c>
      <c r="BL124">
        <f t="shared" si="76"/>
        <v>0</v>
      </c>
      <c r="BN124">
        <f t="shared" si="77"/>
        <v>200</v>
      </c>
      <c r="BO124">
        <f t="shared" si="78"/>
        <v>0</v>
      </c>
      <c r="BP124">
        <f t="shared" si="79"/>
        <v>0</v>
      </c>
      <c r="BQ124">
        <f t="shared" si="80"/>
        <v>0</v>
      </c>
      <c r="BR124">
        <f t="shared" si="81"/>
        <v>0</v>
      </c>
      <c r="BS124">
        <f t="shared" si="82"/>
        <v>0</v>
      </c>
      <c r="BT124">
        <f t="shared" si="83"/>
        <v>0</v>
      </c>
      <c r="BU124">
        <f t="shared" si="84"/>
        <v>0</v>
      </c>
      <c r="BV124">
        <f t="shared" si="85"/>
        <v>0</v>
      </c>
      <c r="BW124">
        <f t="shared" si="86"/>
        <v>0</v>
      </c>
      <c r="BX124">
        <f t="shared" si="87"/>
        <v>0</v>
      </c>
      <c r="BZ124">
        <f t="shared" si="88"/>
        <v>200</v>
      </c>
      <c r="CA124">
        <f t="shared" si="89"/>
        <v>0</v>
      </c>
      <c r="CB124">
        <f t="shared" si="90"/>
        <v>0</v>
      </c>
      <c r="CC124">
        <f t="shared" si="91"/>
        <v>0</v>
      </c>
      <c r="CD124">
        <f t="shared" si="92"/>
        <v>0</v>
      </c>
      <c r="CE124">
        <f t="shared" si="93"/>
        <v>0</v>
      </c>
      <c r="CF124">
        <f t="shared" si="94"/>
        <v>0</v>
      </c>
      <c r="CG124">
        <f t="shared" si="95"/>
        <v>0</v>
      </c>
      <c r="CH124">
        <f t="shared" si="96"/>
        <v>0</v>
      </c>
      <c r="CI124">
        <f t="shared" si="97"/>
        <v>0</v>
      </c>
      <c r="CJ124">
        <f t="shared" si="98"/>
        <v>0</v>
      </c>
    </row>
    <row r="125" spans="1:88" x14ac:dyDescent="0.35">
      <c r="A125" t="str">
        <f>Substation_Info!A125</f>
        <v xml:space="preserve">East of Pisgah Study Area </v>
      </c>
      <c r="B125" t="str">
        <f>Substation_Info!B125</f>
        <v>Ivanpah</v>
      </c>
      <c r="C125">
        <f>Substation_Info!C125</f>
        <v>115</v>
      </c>
      <c r="D125" t="str" cm="1">
        <f t="array" ref="D125">INDEX(Substation_Info!$AT$5:$BB$322,MATCH(1,($B125=Substation_Info!$B$5:$B$322)*($C125=Substation_Info!$C$5:$C$322),0),MATCH(D$4,Substation_Info!$AT$4:$BB$4,0))</f>
        <v>Southern_NV_Eldorado_Li_Battery</v>
      </c>
      <c r="E125" t="str" cm="1">
        <f t="array" ref="E125">INDEX(Substation_Info!$AT$5:$BB$322,MATCH(1,($B125=Substation_Info!$B$5:$B$322)*($C125=Substation_Info!$C$5:$C$322),0),MATCH(E$4,Substation_Info!$AT$4:$BB$4,0))</f>
        <v>Southern_NV_Eldorado_Solar</v>
      </c>
      <c r="F125" cm="1">
        <f t="array" ref="F125">INDEX(Substation_Info!$AT$5:$BB$322,MATCH(1,($B125=Substation_Info!$B$5:$B$322)*($C125=Substation_Info!$C$5:$C$322),0),MATCH(F$4,Substation_Info!$AT$4:$BB$4,0))</f>
        <v>0</v>
      </c>
      <c r="G125" cm="1">
        <f t="array" ref="G125">INDEX(Substation_Info!$AT$5:$BB$322,MATCH(1,($B125=Substation_Info!$B$5:$B$322)*($C125=Substation_Info!$C$5:$C$322),0),MATCH(G$4,Substation_Info!$AT$4:$BB$4,0))</f>
        <v>0</v>
      </c>
      <c r="H125" cm="1">
        <f t="array" ref="H125">INDEX(Substation_Info!$AT$5:$BB$322,MATCH(1,($B125=Substation_Info!$B$5:$B$322)*($C125=Substation_Info!$C$5:$C$322),0),MATCH(H$4,Substation_Info!$AT$4:$BB$4,0))</f>
        <v>0</v>
      </c>
      <c r="I125" cm="1">
        <f t="array" ref="I125">INDEX(Substation_Info!$AT$5:$BB$322,MATCH(1,($B125=Substation_Info!$B$5:$B$322)*($C125=Substation_Info!$C$5:$C$322),0),MATCH(I$4,Substation_Info!$AT$4:$BB$4,0))</f>
        <v>0</v>
      </c>
      <c r="J125" cm="1">
        <f t="array" ref="J125">INDEX(Substation_Info!$AT$5:$BB$322,MATCH(1,($B125=Substation_Info!$B$5:$B$322)*($C125=Substation_Info!$C$5:$C$322),0),MATCH(J$4,Substation_Info!$AT$4:$BB$4,0))</f>
        <v>0</v>
      </c>
      <c r="L125">
        <f>SUMIFS(Grid_GenerationQueue!T$5:T$550,Grid_GenerationQueue!$AJ$5:$AJ$550,$B125,Grid_GenerationQueue!$AK$5:$AK$550,$C125)+SUMIFS(Grid_GenerationQueue!T$5:T$550,Grid_GenerationQueue!$AM$5:$AM$550,$B125,Grid_GenerationQueue!$AN$5:$AN$550,$C125)</f>
        <v>0</v>
      </c>
      <c r="M125">
        <f>SUMIFS(Grid_GenerationQueue!U$5:U$550,Grid_GenerationQueue!$AJ$5:$AJ$550,$B125,Grid_GenerationQueue!$AK$5:$AK$550,$C125)+SUMIFS(Grid_GenerationQueue!U$5:U$550,Grid_GenerationQueue!$AM$5:$AM$550,$B125,Grid_GenerationQueue!$AN$5:$AN$550,$C125)</f>
        <v>0</v>
      </c>
      <c r="N125">
        <f>SUMIFS(Grid_GenerationQueue!V$5:V$550,Grid_GenerationQueue!$AJ$5:$AJ$550,$B125,Grid_GenerationQueue!$AK$5:$AK$550,$C125)+SUMIFS(Grid_GenerationQueue!V$5:V$550,Grid_GenerationQueue!$AM$5:$AM$550,$B125,Grid_GenerationQueue!$AN$5:$AN$550,$C125)</f>
        <v>0</v>
      </c>
      <c r="O125">
        <f>SUMIFS(Grid_GenerationQueue!W$5:W$550,Grid_GenerationQueue!$AJ$5:$AJ$550,$B125,Grid_GenerationQueue!$AK$5:$AK$550,$C125)+SUMIFS(Grid_GenerationQueue!W$5:W$550,Grid_GenerationQueue!$AM$5:$AM$550,$B125,Grid_GenerationQueue!$AN$5:$AN$550,$C125)</f>
        <v>0</v>
      </c>
      <c r="P125">
        <f>SUMIFS(Grid_GenerationQueue!X$5:X$550,Grid_GenerationQueue!$AJ$5:$AJ$550,$B125,Grid_GenerationQueue!$AK$5:$AK$550,$C125)+SUMIFS(Grid_GenerationQueue!X$5:X$550,Grid_GenerationQueue!$AM$5:$AM$550,$B125,Grid_GenerationQueue!$AN$5:$AN$550,$C125)</f>
        <v>0</v>
      </c>
      <c r="Q125">
        <f>SUMIFS(Grid_GenerationQueue!Y$5:Y$550,Grid_GenerationQueue!$AJ$5:$AJ$550,$B125,Grid_GenerationQueue!$AK$5:$AK$550,$C125)+SUMIFS(Grid_GenerationQueue!Y$5:Y$550,Grid_GenerationQueue!$AM$5:$AM$550,$B125,Grid_GenerationQueue!$AN$5:$AN$550,$C125)</f>
        <v>0</v>
      </c>
      <c r="R125">
        <f>SUMIFS(Grid_GenerationQueue!Z$5:Z$550,Grid_GenerationQueue!$AJ$5:$AJ$550,$B125,Grid_GenerationQueue!$AK$5:$AK$550,$C125)+SUMIFS(Grid_GenerationQueue!Z$5:Z$550,Grid_GenerationQueue!$AM$5:$AM$550,$B125,Grid_GenerationQueue!$AN$5:$AN$550,$C125)</f>
        <v>0</v>
      </c>
      <c r="S125">
        <f>SUMIFS(Grid_GenerationQueue!AA$5:AA$550,Grid_GenerationQueue!$AJ$5:$AJ$550,$B125,Grid_GenerationQueue!$AK$5:$AK$550,$C125)+SUMIFS(Grid_GenerationQueue!AA$5:AA$550,Grid_GenerationQueue!$AM$5:$AM$550,$B125,Grid_GenerationQueue!$AN$5:$AN$550,$C125)</f>
        <v>0</v>
      </c>
      <c r="T125">
        <f>SUMIFS(Grid_GenerationQueue!AB$5:AB$550,Grid_GenerationQueue!$AJ$5:$AJ$550,$B125,Grid_GenerationQueue!$AK$5:$AK$550,$C125)+SUMIFS(Grid_GenerationQueue!AB$5:AB$550,Grid_GenerationQueue!$AM$5:$AM$550,$B125,Grid_GenerationQueue!$AN$5:$AN$550,$C125)</f>
        <v>0</v>
      </c>
      <c r="U125">
        <f>SUMIFS(Grid_GenerationQueue!AC$5:AC$550,Grid_GenerationQueue!$AJ$5:$AJ$550,$B125,Grid_GenerationQueue!$AK$5:$AK$550,$C125)+SUMIFS(Grid_GenerationQueue!AC$5:AC$550,Grid_GenerationQueue!$AM$5:$AM$550,$B125,Grid_GenerationQueue!$AN$5:$AN$550,$C125)</f>
        <v>0</v>
      </c>
      <c r="V125">
        <f>SUMIFS(Grid_GenerationQueue!AD$5:AD$550,Grid_GenerationQueue!$AJ$5:$AJ$550,$B125,Grid_GenerationQueue!$AK$5:$AK$550,$C125)+SUMIFS(Grid_GenerationQueue!AD$5:AD$550,Grid_GenerationQueue!$AM$5:$AM$550,$B125,Grid_GenerationQueue!$AN$5:$AN$550,$C125)</f>
        <v>0</v>
      </c>
      <c r="X125">
        <f>SUMIFS(Grid_GenerationQueue!T$5:T$550,Grid_GenerationQueue!$AJ$5:$AJ$550,$B125,Grid_GenerationQueue!$AK$5:$AK$550,$C125,Grid_GenerationQueue!$AW$5:$AW$550,$Y$3)+SUMIFS(Grid_GenerationQueue!T$5:T$550,Grid_GenerationQueue!$AM$5:$AM$550,$B125,Grid_GenerationQueue!$AN$5:$AN$550,$C125,Grid_GenerationQueue!$AW$5:$AW$550,$Y$3)</f>
        <v>0</v>
      </c>
      <c r="Y125">
        <f>SUMIFS(Grid_GenerationQueue!U$5:U$550,Grid_GenerationQueue!$AJ$5:$AJ$550,$B125,Grid_GenerationQueue!$AK$5:$AK$550,$C125,Grid_GenerationQueue!$AW$5:$AW$550,$Y$3)+SUMIFS(Grid_GenerationQueue!U$5:U$550,Grid_GenerationQueue!$AM$5:$AM$550,$B125,Grid_GenerationQueue!$AN$5:$AN$550,$C125,Grid_GenerationQueue!$AW$5:$AW$550,$Y$3)</f>
        <v>0</v>
      </c>
      <c r="Z125">
        <f>SUMIFS(Grid_GenerationQueue!V$5:V$550,Grid_GenerationQueue!$AJ$5:$AJ$550,$B125,Grid_GenerationQueue!$AK$5:$AK$550,$C125,Grid_GenerationQueue!$AW$5:$AW$550,$Y$3)+SUMIFS(Grid_GenerationQueue!V$5:V$550,Grid_GenerationQueue!$AM$5:$AM$550,$B125,Grid_GenerationQueue!$AN$5:$AN$550,$C125,Grid_GenerationQueue!$AW$5:$AW$550,$Y$3)</f>
        <v>0</v>
      </c>
      <c r="AA125">
        <f>SUMIFS(Grid_GenerationQueue!W$5:W$550,Grid_GenerationQueue!$AJ$5:$AJ$550,$B125,Grid_GenerationQueue!$AK$5:$AK$550,$C125,Grid_GenerationQueue!$AW$5:$AW$550,$Y$3)+SUMIFS(Grid_GenerationQueue!W$5:W$550,Grid_GenerationQueue!$AM$5:$AM$550,$B125,Grid_GenerationQueue!$AN$5:$AN$550,$C125,Grid_GenerationQueue!$AW$5:$AW$550,$Y$3)</f>
        <v>0</v>
      </c>
      <c r="AB125">
        <f>SUMIFS(Grid_GenerationQueue!X$5:X$550,Grid_GenerationQueue!$AJ$5:$AJ$550,$B125,Grid_GenerationQueue!$AK$5:$AK$550,$C125,Grid_GenerationQueue!$AW$5:$AW$550,$Y$3)+SUMIFS(Grid_GenerationQueue!X$5:X$550,Grid_GenerationQueue!$AM$5:$AM$550,$B125,Grid_GenerationQueue!$AN$5:$AN$550,$C125,Grid_GenerationQueue!$AW$5:$AW$550,$Y$3)</f>
        <v>0</v>
      </c>
      <c r="AC125">
        <f>SUMIFS(Grid_GenerationQueue!Y$5:Y$550,Grid_GenerationQueue!$AJ$5:$AJ$550,$B125,Grid_GenerationQueue!$AK$5:$AK$550,$C125,Grid_GenerationQueue!$AW$5:$AW$550,$Y$3)+SUMIFS(Grid_GenerationQueue!Y$5:Y$550,Grid_GenerationQueue!$AM$5:$AM$550,$B125,Grid_GenerationQueue!$AN$5:$AN$550,$C125,Grid_GenerationQueue!$AW$5:$AW$550,$Y$3)</f>
        <v>0</v>
      </c>
      <c r="AD125">
        <f>SUMIFS(Grid_GenerationQueue!Z$5:Z$550,Grid_GenerationQueue!$AJ$5:$AJ$550,$B125,Grid_GenerationQueue!$AK$5:$AK$550,$C125,Grid_GenerationQueue!$AW$5:$AW$550,$Y$3)+SUMIFS(Grid_GenerationQueue!Z$5:Z$550,Grid_GenerationQueue!$AM$5:$AM$550,$B125,Grid_GenerationQueue!$AN$5:$AN$550,$C125,Grid_GenerationQueue!$AW$5:$AW$550,$Y$3)</f>
        <v>0</v>
      </c>
      <c r="AE125">
        <f>SUMIFS(Grid_GenerationQueue!AA$5:AA$550,Grid_GenerationQueue!$AJ$5:$AJ$550,$B125,Grid_GenerationQueue!$AK$5:$AK$550,$C125,Grid_GenerationQueue!$AW$5:$AW$550,$Y$3)+SUMIFS(Grid_GenerationQueue!AA$5:AA$550,Grid_GenerationQueue!$AM$5:$AM$550,$B125,Grid_GenerationQueue!$AN$5:$AN$550,$C125,Grid_GenerationQueue!$AW$5:$AW$550,$Y$3)</f>
        <v>0</v>
      </c>
      <c r="AF125">
        <f>SUMIFS(Grid_GenerationQueue!AB$5:AB$550,Grid_GenerationQueue!$AJ$5:$AJ$550,$B125,Grid_GenerationQueue!$AK$5:$AK$550,$C125,Grid_GenerationQueue!$AW$5:$AW$550,$Y$3)+SUMIFS(Grid_GenerationQueue!AB$5:AB$550,Grid_GenerationQueue!$AM$5:$AM$550,$B125,Grid_GenerationQueue!$AN$5:$AN$550,$C125,Grid_GenerationQueue!$AW$5:$AW$550,$Y$3)</f>
        <v>0</v>
      </c>
      <c r="AG125">
        <f>SUMIFS(Grid_GenerationQueue!AC$5:AC$550,Grid_GenerationQueue!$AJ$5:$AJ$550,$B125,Grid_GenerationQueue!$AK$5:$AK$550,$C125,Grid_GenerationQueue!$AW$5:$AW$550,$Y$3)+SUMIFS(Grid_GenerationQueue!AC$5:AC$550,Grid_GenerationQueue!$AM$5:$AM$550,$B125,Grid_GenerationQueue!$AN$5:$AN$550,$C125,Grid_GenerationQueue!$AW$5:$AW$550,$Y$3)</f>
        <v>0</v>
      </c>
      <c r="AH125">
        <f>SUMIFS(Grid_GenerationQueue!AD$5:AD$550,Grid_GenerationQueue!$AJ$5:$AJ$550,$B125,Grid_GenerationQueue!$AK$5:$AK$550,$C125,Grid_GenerationQueue!$AW$5:$AW$550,$Y$3)+SUMIFS(Grid_GenerationQueue!AD$5:AD$550,Grid_GenerationQueue!$AM$5:$AM$550,$B125,Grid_GenerationQueue!$AN$5:$AN$550,$C125,Grid_GenerationQueue!$AW$5:$AW$550,$Y$3)</f>
        <v>0</v>
      </c>
      <c r="AJ125">
        <f>X125+SUMIFS(Grid_GenerationQueue!T$5:T$550,Grid_GenerationQueue!$AJ$5:$AJ$550,$B125,Grid_GenerationQueue!$AK$5:$AK$550,$C125,Grid_GenerationQueue!$AW$5:$AW$550,"&lt;&gt;"&amp;$Y$3,Grid_GenerationQueue!$AU$5:$AU$550,$AK$3)+SUMIFS(Grid_GenerationQueue!T$5:T$550,Grid_GenerationQueue!$AM$5:$AM$550,$B125,Grid_GenerationQueue!$AN$5:$AN$550,$C125,Grid_GenerationQueue!$AW$5:$AW$550,"&lt;&gt;"&amp;$Y$3,Grid_GenerationQueue!$AU$5:$AU$550,$AK$3)</f>
        <v>0</v>
      </c>
      <c r="AK125">
        <f>Y125+SUMIFS(Grid_GenerationQueue!U$5:U$550,Grid_GenerationQueue!$AJ$5:$AJ$550,$B125,Grid_GenerationQueue!$AK$5:$AK$550,$C125,Grid_GenerationQueue!$AW$5:$AW$550,"&lt;&gt;"&amp;$Y$3,Grid_GenerationQueue!$AU$5:$AU$550,$AK$3)+SUMIFS(Grid_GenerationQueue!U$5:U$550,Grid_GenerationQueue!$AM$5:$AM$550,$B125,Grid_GenerationQueue!$AN$5:$AN$550,$C125,Grid_GenerationQueue!$AW$5:$AW$550,"&lt;&gt;"&amp;$Y$3,Grid_GenerationQueue!$AU$5:$AU$550,$AK$3)</f>
        <v>0</v>
      </c>
      <c r="AL125">
        <f>Z125+SUMIFS(Grid_GenerationQueue!V$5:V$550,Grid_GenerationQueue!$AJ$5:$AJ$550,$B125,Grid_GenerationQueue!$AK$5:$AK$550,$C125,Grid_GenerationQueue!$AW$5:$AW$550,"&lt;&gt;"&amp;$Y$3,Grid_GenerationQueue!$AU$5:$AU$550,$AK$3)+SUMIFS(Grid_GenerationQueue!V$5:V$550,Grid_GenerationQueue!$AM$5:$AM$550,$B125,Grid_GenerationQueue!$AN$5:$AN$550,$C125,Grid_GenerationQueue!$AW$5:$AW$550,"&lt;&gt;"&amp;$Y$3,Grid_GenerationQueue!$AU$5:$AU$550,$AK$3)</f>
        <v>0</v>
      </c>
      <c r="AM125">
        <f>AA125+SUMIFS(Grid_GenerationQueue!W$5:W$550,Grid_GenerationQueue!$AJ$5:$AJ$550,$B125,Grid_GenerationQueue!$AK$5:$AK$550,$C125,Grid_GenerationQueue!$AW$5:$AW$550,"&lt;&gt;"&amp;$Y$3,Grid_GenerationQueue!$AU$5:$AU$550,$AK$3)+SUMIFS(Grid_GenerationQueue!W$5:W$550,Grid_GenerationQueue!$AM$5:$AM$550,$B125,Grid_GenerationQueue!$AN$5:$AN$550,$C125,Grid_GenerationQueue!$AW$5:$AW$550,"&lt;&gt;"&amp;$Y$3,Grid_GenerationQueue!$AU$5:$AU$550,$AK$3)</f>
        <v>0</v>
      </c>
      <c r="AN125">
        <f>AB125+SUMIFS(Grid_GenerationQueue!X$5:X$550,Grid_GenerationQueue!$AJ$5:$AJ$550,$B125,Grid_GenerationQueue!$AK$5:$AK$550,$C125,Grid_GenerationQueue!$AW$5:$AW$550,"&lt;&gt;"&amp;$Y$3,Grid_GenerationQueue!$AU$5:$AU$550,$AK$3)+SUMIFS(Grid_GenerationQueue!X$5:X$550,Grid_GenerationQueue!$AM$5:$AM$550,$B125,Grid_GenerationQueue!$AN$5:$AN$550,$C125,Grid_GenerationQueue!$AW$5:$AW$550,"&lt;&gt;"&amp;$Y$3,Grid_GenerationQueue!$AU$5:$AU$550,$AK$3)</f>
        <v>0</v>
      </c>
      <c r="AO125">
        <f>AC125+SUMIFS(Grid_GenerationQueue!Y$5:Y$550,Grid_GenerationQueue!$AJ$5:$AJ$550,$B125,Grid_GenerationQueue!$AK$5:$AK$550,$C125,Grid_GenerationQueue!$AW$5:$AW$550,"&lt;&gt;"&amp;$Y$3,Grid_GenerationQueue!$AU$5:$AU$550,$AK$3)+SUMIFS(Grid_GenerationQueue!Y$5:Y$550,Grid_GenerationQueue!$AM$5:$AM$550,$B125,Grid_GenerationQueue!$AN$5:$AN$550,$C125,Grid_GenerationQueue!$AW$5:$AW$550,"&lt;&gt;"&amp;$Y$3,Grid_GenerationQueue!$AU$5:$AU$550,$AK$3)</f>
        <v>0</v>
      </c>
      <c r="AP125">
        <f>AD125+SUMIFS(Grid_GenerationQueue!Z$5:Z$550,Grid_GenerationQueue!$AJ$5:$AJ$550,$B125,Grid_GenerationQueue!$AK$5:$AK$550,$C125,Grid_GenerationQueue!$AW$5:$AW$550,"&lt;&gt;"&amp;$Y$3,Grid_GenerationQueue!$AU$5:$AU$550,$AK$3)+SUMIFS(Grid_GenerationQueue!Z$5:Z$550,Grid_GenerationQueue!$AM$5:$AM$550,$B125,Grid_GenerationQueue!$AN$5:$AN$550,$C125,Grid_GenerationQueue!$AW$5:$AW$550,"&lt;&gt;"&amp;$Y$3,Grid_GenerationQueue!$AU$5:$AU$550,$AK$3)</f>
        <v>0</v>
      </c>
      <c r="AQ125">
        <f>AE125+SUMIFS(Grid_GenerationQueue!AA$5:AA$550,Grid_GenerationQueue!$AJ$5:$AJ$550,$B125,Grid_GenerationQueue!$AK$5:$AK$550,$C125,Grid_GenerationQueue!$AW$5:$AW$550,"&lt;&gt;"&amp;$Y$3,Grid_GenerationQueue!$AU$5:$AU$550,$AK$3)+SUMIFS(Grid_GenerationQueue!AA$5:AA$550,Grid_GenerationQueue!$AM$5:$AM$550,$B125,Grid_GenerationQueue!$AN$5:$AN$550,$C125,Grid_GenerationQueue!$AW$5:$AW$550,"&lt;&gt;"&amp;$Y$3,Grid_GenerationQueue!$AU$5:$AU$550,$AK$3)</f>
        <v>0</v>
      </c>
      <c r="AR125">
        <f>AF125+SUMIFS(Grid_GenerationQueue!AB$5:AB$550,Grid_GenerationQueue!$AJ$5:$AJ$550,$B125,Grid_GenerationQueue!$AK$5:$AK$550,$C125,Grid_GenerationQueue!$AW$5:$AW$550,"&lt;&gt;"&amp;$Y$3,Grid_GenerationQueue!$AU$5:$AU$550,$AK$3)+SUMIFS(Grid_GenerationQueue!AB$5:AB$550,Grid_GenerationQueue!$AM$5:$AM$550,$B125,Grid_GenerationQueue!$AN$5:$AN$550,$C125,Grid_GenerationQueue!$AW$5:$AW$550,"&lt;&gt;"&amp;$Y$3,Grid_GenerationQueue!$AU$5:$AU$550,$AK$3)</f>
        <v>0</v>
      </c>
      <c r="AS125">
        <f>AG125+SUMIFS(Grid_GenerationQueue!AC$5:AC$550,Grid_GenerationQueue!$AJ$5:$AJ$550,$B125,Grid_GenerationQueue!$AK$5:$AK$550,$C125,Grid_GenerationQueue!$AW$5:$AW$550,"&lt;&gt;"&amp;$Y$3,Grid_GenerationQueue!$AU$5:$AU$550,$AK$3)+SUMIFS(Grid_GenerationQueue!AC$5:AC$550,Grid_GenerationQueue!$AM$5:$AM$550,$B125,Grid_GenerationQueue!$AN$5:$AN$550,$C125,Grid_GenerationQueue!$AW$5:$AW$550,"&lt;&gt;"&amp;$Y$3,Grid_GenerationQueue!$AU$5:$AU$550,$AK$3)</f>
        <v>0</v>
      </c>
      <c r="AT125">
        <f>AH125+SUMIFS(Grid_GenerationQueue!AD$5:AD$550,Grid_GenerationQueue!$AJ$5:$AJ$550,$B125,Grid_GenerationQueue!$AK$5:$AK$550,$C125,Grid_GenerationQueue!$AW$5:$AW$550,"&lt;&gt;"&amp;$Y$3,Grid_GenerationQueue!$AU$5:$AU$550,$AK$3)+SUMIFS(Grid_GenerationQueue!AD$5:AD$550,Grid_GenerationQueue!$AM$5:$AM$550,$B125,Grid_GenerationQueue!$AN$5:$AN$550,$C125,Grid_GenerationQueue!$AW$5:$AW$550,"&lt;&gt;"&amp;$Y$3,Grid_GenerationQueue!$AU$5:$AU$550,$AK$3)</f>
        <v>0</v>
      </c>
      <c r="AV125">
        <v>0</v>
      </c>
      <c r="AW125">
        <v>0</v>
      </c>
      <c r="AX125">
        <v>0</v>
      </c>
      <c r="AY125">
        <v>0</v>
      </c>
      <c r="AZ125">
        <v>0</v>
      </c>
      <c r="BB125">
        <f t="shared" si="66"/>
        <v>0</v>
      </c>
      <c r="BC125">
        <f t="shared" si="67"/>
        <v>0</v>
      </c>
      <c r="BD125">
        <f t="shared" si="68"/>
        <v>0</v>
      </c>
      <c r="BE125">
        <f t="shared" si="69"/>
        <v>0</v>
      </c>
      <c r="BF125">
        <f t="shared" si="70"/>
        <v>0</v>
      </c>
      <c r="BG125">
        <f t="shared" si="71"/>
        <v>0</v>
      </c>
      <c r="BH125">
        <f t="shared" si="72"/>
        <v>0</v>
      </c>
      <c r="BI125">
        <f t="shared" si="73"/>
        <v>0</v>
      </c>
      <c r="BJ125">
        <f t="shared" si="74"/>
        <v>0</v>
      </c>
      <c r="BK125">
        <f t="shared" si="75"/>
        <v>0</v>
      </c>
      <c r="BL125">
        <f t="shared" si="76"/>
        <v>0</v>
      </c>
      <c r="BN125">
        <f t="shared" si="77"/>
        <v>0</v>
      </c>
      <c r="BO125">
        <f t="shared" si="78"/>
        <v>0</v>
      </c>
      <c r="BP125">
        <f t="shared" si="79"/>
        <v>0</v>
      </c>
      <c r="BQ125">
        <f t="shared" si="80"/>
        <v>0</v>
      </c>
      <c r="BR125">
        <f t="shared" si="81"/>
        <v>0</v>
      </c>
      <c r="BS125">
        <f t="shared" si="82"/>
        <v>0</v>
      </c>
      <c r="BT125">
        <f t="shared" si="83"/>
        <v>0</v>
      </c>
      <c r="BU125">
        <f t="shared" si="84"/>
        <v>0</v>
      </c>
      <c r="BV125">
        <f t="shared" si="85"/>
        <v>0</v>
      </c>
      <c r="BW125">
        <f t="shared" si="86"/>
        <v>0</v>
      </c>
      <c r="BX125">
        <f t="shared" si="87"/>
        <v>0</v>
      </c>
      <c r="BZ125">
        <f t="shared" si="88"/>
        <v>0</v>
      </c>
      <c r="CA125">
        <f t="shared" si="89"/>
        <v>0</v>
      </c>
      <c r="CB125">
        <f t="shared" si="90"/>
        <v>0</v>
      </c>
      <c r="CC125">
        <f t="shared" si="91"/>
        <v>0</v>
      </c>
      <c r="CD125">
        <f t="shared" si="92"/>
        <v>0</v>
      </c>
      <c r="CE125">
        <f t="shared" si="93"/>
        <v>0</v>
      </c>
      <c r="CF125">
        <f t="shared" si="94"/>
        <v>0</v>
      </c>
      <c r="CG125">
        <f t="shared" si="95"/>
        <v>0</v>
      </c>
      <c r="CH125">
        <f t="shared" si="96"/>
        <v>0</v>
      </c>
      <c r="CI125">
        <f t="shared" si="97"/>
        <v>0</v>
      </c>
      <c r="CJ125">
        <f t="shared" si="98"/>
        <v>0</v>
      </c>
    </row>
    <row r="126" spans="1:88" x14ac:dyDescent="0.35">
      <c r="A126" t="str">
        <f>Substation_Info!A126</f>
        <v xml:space="preserve">PG&amp;E North of Greater Bay Study Area </v>
      </c>
      <c r="B126" t="str">
        <f>Substation_Info!B126</f>
        <v>Jessup</v>
      </c>
      <c r="C126">
        <f>Substation_Info!C126</f>
        <v>115</v>
      </c>
      <c r="D126" t="str" cm="1">
        <f t="array" ref="D126">INDEX(Substation_Info!$AT$5:$BB$322,MATCH(1,($B126=Substation_Info!$B$5:$B$322)*($C126=Substation_Info!$C$5:$C$322),0),MATCH(D$4,Substation_Info!$AT$4:$BB$4,0))</f>
        <v>Northern_California_Li_Battery</v>
      </c>
      <c r="E126" t="str" cm="1">
        <f t="array" ref="E126">INDEX(Substation_Info!$AT$5:$BB$322,MATCH(1,($B126=Substation_Info!$B$5:$B$322)*($C126=Substation_Info!$C$5:$C$322),0),MATCH(E$4,Substation_Info!$AT$4:$BB$4,0))</f>
        <v>Northern_California_Solar</v>
      </c>
      <c r="F126" cm="1">
        <f t="array" ref="F126">INDEX(Substation_Info!$AT$5:$BB$322,MATCH(1,($B126=Substation_Info!$B$5:$B$322)*($C126=Substation_Info!$C$5:$C$322),0),MATCH(F$4,Substation_Info!$AT$4:$BB$4,0))</f>
        <v>0</v>
      </c>
      <c r="G126" t="str" cm="1">
        <f t="array" ref="G126">INDEX(Substation_Info!$AT$5:$BB$322,MATCH(1,($B126=Substation_Info!$B$5:$B$322)*($C126=Substation_Info!$C$5:$C$322),0),MATCH(G$4,Substation_Info!$AT$4:$BB$4,0))</f>
        <v>Northern_California_Wind</v>
      </c>
      <c r="H126" cm="1">
        <f t="array" ref="H126">INDEX(Substation_Info!$AT$5:$BB$322,MATCH(1,($B126=Substation_Info!$B$5:$B$322)*($C126=Substation_Info!$C$5:$C$322),0),MATCH(H$4,Substation_Info!$AT$4:$BB$4,0))</f>
        <v>0</v>
      </c>
      <c r="I126" cm="1">
        <f t="array" ref="I126">INDEX(Substation_Info!$AT$5:$BB$322,MATCH(1,($B126=Substation_Info!$B$5:$B$322)*($C126=Substation_Info!$C$5:$C$322),0),MATCH(I$4,Substation_Info!$AT$4:$BB$4,0))</f>
        <v>0</v>
      </c>
      <c r="J126" cm="1">
        <f t="array" ref="J126">INDEX(Substation_Info!$AT$5:$BB$322,MATCH(1,($B126=Substation_Info!$B$5:$B$322)*($C126=Substation_Info!$C$5:$C$322),0),MATCH(J$4,Substation_Info!$AT$4:$BB$4,0))</f>
        <v>0</v>
      </c>
      <c r="L126">
        <f>SUMIFS(Grid_GenerationQueue!T$5:T$550,Grid_GenerationQueue!$AJ$5:$AJ$550,$B126,Grid_GenerationQueue!$AK$5:$AK$550,$C126)+SUMIFS(Grid_GenerationQueue!T$5:T$550,Grid_GenerationQueue!$AM$5:$AM$550,$B126,Grid_GenerationQueue!$AN$5:$AN$550,$C126)</f>
        <v>0</v>
      </c>
      <c r="M126">
        <f>SUMIFS(Grid_GenerationQueue!U$5:U$550,Grid_GenerationQueue!$AJ$5:$AJ$550,$B126,Grid_GenerationQueue!$AK$5:$AK$550,$C126)+SUMIFS(Grid_GenerationQueue!U$5:U$550,Grid_GenerationQueue!$AM$5:$AM$550,$B126,Grid_GenerationQueue!$AN$5:$AN$550,$C126)</f>
        <v>0</v>
      </c>
      <c r="N126">
        <f>SUMIFS(Grid_GenerationQueue!V$5:V$550,Grid_GenerationQueue!$AJ$5:$AJ$550,$B126,Grid_GenerationQueue!$AK$5:$AK$550,$C126)+SUMIFS(Grid_GenerationQueue!V$5:V$550,Grid_GenerationQueue!$AM$5:$AM$550,$B126,Grid_GenerationQueue!$AN$5:$AN$550,$C126)</f>
        <v>0</v>
      </c>
      <c r="O126">
        <f>SUMIFS(Grid_GenerationQueue!W$5:W$550,Grid_GenerationQueue!$AJ$5:$AJ$550,$B126,Grid_GenerationQueue!$AK$5:$AK$550,$C126)+SUMIFS(Grid_GenerationQueue!W$5:W$550,Grid_GenerationQueue!$AM$5:$AM$550,$B126,Grid_GenerationQueue!$AN$5:$AN$550,$C126)</f>
        <v>0</v>
      </c>
      <c r="P126">
        <f>SUMIFS(Grid_GenerationQueue!X$5:X$550,Grid_GenerationQueue!$AJ$5:$AJ$550,$B126,Grid_GenerationQueue!$AK$5:$AK$550,$C126)+SUMIFS(Grid_GenerationQueue!X$5:X$550,Grid_GenerationQueue!$AM$5:$AM$550,$B126,Grid_GenerationQueue!$AN$5:$AN$550,$C126)</f>
        <v>0</v>
      </c>
      <c r="Q126">
        <f>SUMIFS(Grid_GenerationQueue!Y$5:Y$550,Grid_GenerationQueue!$AJ$5:$AJ$550,$B126,Grid_GenerationQueue!$AK$5:$AK$550,$C126)+SUMIFS(Grid_GenerationQueue!Y$5:Y$550,Grid_GenerationQueue!$AM$5:$AM$550,$B126,Grid_GenerationQueue!$AN$5:$AN$550,$C126)</f>
        <v>0</v>
      </c>
      <c r="R126">
        <f>SUMIFS(Grid_GenerationQueue!Z$5:Z$550,Grid_GenerationQueue!$AJ$5:$AJ$550,$B126,Grid_GenerationQueue!$AK$5:$AK$550,$C126)+SUMIFS(Grid_GenerationQueue!Z$5:Z$550,Grid_GenerationQueue!$AM$5:$AM$550,$B126,Grid_GenerationQueue!$AN$5:$AN$550,$C126)</f>
        <v>0</v>
      </c>
      <c r="S126">
        <f>SUMIFS(Grid_GenerationQueue!AA$5:AA$550,Grid_GenerationQueue!$AJ$5:$AJ$550,$B126,Grid_GenerationQueue!$AK$5:$AK$550,$C126)+SUMIFS(Grid_GenerationQueue!AA$5:AA$550,Grid_GenerationQueue!$AM$5:$AM$550,$B126,Grid_GenerationQueue!$AN$5:$AN$550,$C126)</f>
        <v>0</v>
      </c>
      <c r="T126">
        <f>SUMIFS(Grid_GenerationQueue!AB$5:AB$550,Grid_GenerationQueue!$AJ$5:$AJ$550,$B126,Grid_GenerationQueue!$AK$5:$AK$550,$C126)+SUMIFS(Grid_GenerationQueue!AB$5:AB$550,Grid_GenerationQueue!$AM$5:$AM$550,$B126,Grid_GenerationQueue!$AN$5:$AN$550,$C126)</f>
        <v>0</v>
      </c>
      <c r="U126">
        <f>SUMIFS(Grid_GenerationQueue!AC$5:AC$550,Grid_GenerationQueue!$AJ$5:$AJ$550,$B126,Grid_GenerationQueue!$AK$5:$AK$550,$C126)+SUMIFS(Grid_GenerationQueue!AC$5:AC$550,Grid_GenerationQueue!$AM$5:$AM$550,$B126,Grid_GenerationQueue!$AN$5:$AN$550,$C126)</f>
        <v>0</v>
      </c>
      <c r="V126">
        <f>SUMIFS(Grid_GenerationQueue!AD$5:AD$550,Grid_GenerationQueue!$AJ$5:$AJ$550,$B126,Grid_GenerationQueue!$AK$5:$AK$550,$C126)+SUMIFS(Grid_GenerationQueue!AD$5:AD$550,Grid_GenerationQueue!$AM$5:$AM$550,$B126,Grid_GenerationQueue!$AN$5:$AN$550,$C126)</f>
        <v>0</v>
      </c>
      <c r="X126">
        <f>SUMIFS(Grid_GenerationQueue!T$5:T$550,Grid_GenerationQueue!$AJ$5:$AJ$550,$B126,Grid_GenerationQueue!$AK$5:$AK$550,$C126,Grid_GenerationQueue!$AW$5:$AW$550,$Y$3)+SUMIFS(Grid_GenerationQueue!T$5:T$550,Grid_GenerationQueue!$AM$5:$AM$550,$B126,Grid_GenerationQueue!$AN$5:$AN$550,$C126,Grid_GenerationQueue!$AW$5:$AW$550,$Y$3)</f>
        <v>0</v>
      </c>
      <c r="Y126">
        <f>SUMIFS(Grid_GenerationQueue!U$5:U$550,Grid_GenerationQueue!$AJ$5:$AJ$550,$B126,Grid_GenerationQueue!$AK$5:$AK$550,$C126,Grid_GenerationQueue!$AW$5:$AW$550,$Y$3)+SUMIFS(Grid_GenerationQueue!U$5:U$550,Grid_GenerationQueue!$AM$5:$AM$550,$B126,Grid_GenerationQueue!$AN$5:$AN$550,$C126,Grid_GenerationQueue!$AW$5:$AW$550,$Y$3)</f>
        <v>0</v>
      </c>
      <c r="Z126">
        <f>SUMIFS(Grid_GenerationQueue!V$5:V$550,Grid_GenerationQueue!$AJ$5:$AJ$550,$B126,Grid_GenerationQueue!$AK$5:$AK$550,$C126,Grid_GenerationQueue!$AW$5:$AW$550,$Y$3)+SUMIFS(Grid_GenerationQueue!V$5:V$550,Grid_GenerationQueue!$AM$5:$AM$550,$B126,Grid_GenerationQueue!$AN$5:$AN$550,$C126,Grid_GenerationQueue!$AW$5:$AW$550,$Y$3)</f>
        <v>0</v>
      </c>
      <c r="AA126">
        <f>SUMIFS(Grid_GenerationQueue!W$5:W$550,Grid_GenerationQueue!$AJ$5:$AJ$550,$B126,Grid_GenerationQueue!$AK$5:$AK$550,$C126,Grid_GenerationQueue!$AW$5:$AW$550,$Y$3)+SUMIFS(Grid_GenerationQueue!W$5:W$550,Grid_GenerationQueue!$AM$5:$AM$550,$B126,Grid_GenerationQueue!$AN$5:$AN$550,$C126,Grid_GenerationQueue!$AW$5:$AW$550,$Y$3)</f>
        <v>0</v>
      </c>
      <c r="AB126">
        <f>SUMIFS(Grid_GenerationQueue!X$5:X$550,Grid_GenerationQueue!$AJ$5:$AJ$550,$B126,Grid_GenerationQueue!$AK$5:$AK$550,$C126,Grid_GenerationQueue!$AW$5:$AW$550,$Y$3)+SUMIFS(Grid_GenerationQueue!X$5:X$550,Grid_GenerationQueue!$AM$5:$AM$550,$B126,Grid_GenerationQueue!$AN$5:$AN$550,$C126,Grid_GenerationQueue!$AW$5:$AW$550,$Y$3)</f>
        <v>0</v>
      </c>
      <c r="AC126">
        <f>SUMIFS(Grid_GenerationQueue!Y$5:Y$550,Grid_GenerationQueue!$AJ$5:$AJ$550,$B126,Grid_GenerationQueue!$AK$5:$AK$550,$C126,Grid_GenerationQueue!$AW$5:$AW$550,$Y$3)+SUMIFS(Grid_GenerationQueue!Y$5:Y$550,Grid_GenerationQueue!$AM$5:$AM$550,$B126,Grid_GenerationQueue!$AN$5:$AN$550,$C126,Grid_GenerationQueue!$AW$5:$AW$550,$Y$3)</f>
        <v>0</v>
      </c>
      <c r="AD126">
        <f>SUMIFS(Grid_GenerationQueue!Z$5:Z$550,Grid_GenerationQueue!$AJ$5:$AJ$550,$B126,Grid_GenerationQueue!$AK$5:$AK$550,$C126,Grid_GenerationQueue!$AW$5:$AW$550,$Y$3)+SUMIFS(Grid_GenerationQueue!Z$5:Z$550,Grid_GenerationQueue!$AM$5:$AM$550,$B126,Grid_GenerationQueue!$AN$5:$AN$550,$C126,Grid_GenerationQueue!$AW$5:$AW$550,$Y$3)</f>
        <v>0</v>
      </c>
      <c r="AE126">
        <f>SUMIFS(Grid_GenerationQueue!AA$5:AA$550,Grid_GenerationQueue!$AJ$5:$AJ$550,$B126,Grid_GenerationQueue!$AK$5:$AK$550,$C126,Grid_GenerationQueue!$AW$5:$AW$550,$Y$3)+SUMIFS(Grid_GenerationQueue!AA$5:AA$550,Grid_GenerationQueue!$AM$5:$AM$550,$B126,Grid_GenerationQueue!$AN$5:$AN$550,$C126,Grid_GenerationQueue!$AW$5:$AW$550,$Y$3)</f>
        <v>0</v>
      </c>
      <c r="AF126">
        <f>SUMIFS(Grid_GenerationQueue!AB$5:AB$550,Grid_GenerationQueue!$AJ$5:$AJ$550,$B126,Grid_GenerationQueue!$AK$5:$AK$550,$C126,Grid_GenerationQueue!$AW$5:$AW$550,$Y$3)+SUMIFS(Grid_GenerationQueue!AB$5:AB$550,Grid_GenerationQueue!$AM$5:$AM$550,$B126,Grid_GenerationQueue!$AN$5:$AN$550,$C126,Grid_GenerationQueue!$AW$5:$AW$550,$Y$3)</f>
        <v>0</v>
      </c>
      <c r="AG126">
        <f>SUMIFS(Grid_GenerationQueue!AC$5:AC$550,Grid_GenerationQueue!$AJ$5:$AJ$550,$B126,Grid_GenerationQueue!$AK$5:$AK$550,$C126,Grid_GenerationQueue!$AW$5:$AW$550,$Y$3)+SUMIFS(Grid_GenerationQueue!AC$5:AC$550,Grid_GenerationQueue!$AM$5:$AM$550,$B126,Grid_GenerationQueue!$AN$5:$AN$550,$C126,Grid_GenerationQueue!$AW$5:$AW$550,$Y$3)</f>
        <v>0</v>
      </c>
      <c r="AH126">
        <f>SUMIFS(Grid_GenerationQueue!AD$5:AD$550,Grid_GenerationQueue!$AJ$5:$AJ$550,$B126,Grid_GenerationQueue!$AK$5:$AK$550,$C126,Grid_GenerationQueue!$AW$5:$AW$550,$Y$3)+SUMIFS(Grid_GenerationQueue!AD$5:AD$550,Grid_GenerationQueue!$AM$5:$AM$550,$B126,Grid_GenerationQueue!$AN$5:$AN$550,$C126,Grid_GenerationQueue!$AW$5:$AW$550,$Y$3)</f>
        <v>0</v>
      </c>
      <c r="AJ126">
        <f>X126+SUMIFS(Grid_GenerationQueue!T$5:T$550,Grid_GenerationQueue!$AJ$5:$AJ$550,$B126,Grid_GenerationQueue!$AK$5:$AK$550,$C126,Grid_GenerationQueue!$AW$5:$AW$550,"&lt;&gt;"&amp;$Y$3,Grid_GenerationQueue!$AU$5:$AU$550,$AK$3)+SUMIFS(Grid_GenerationQueue!T$5:T$550,Grid_GenerationQueue!$AM$5:$AM$550,$B126,Grid_GenerationQueue!$AN$5:$AN$550,$C126,Grid_GenerationQueue!$AW$5:$AW$550,"&lt;&gt;"&amp;$Y$3,Grid_GenerationQueue!$AU$5:$AU$550,$AK$3)</f>
        <v>0</v>
      </c>
      <c r="AK126">
        <f>Y126+SUMIFS(Grid_GenerationQueue!U$5:U$550,Grid_GenerationQueue!$AJ$5:$AJ$550,$B126,Grid_GenerationQueue!$AK$5:$AK$550,$C126,Grid_GenerationQueue!$AW$5:$AW$550,"&lt;&gt;"&amp;$Y$3,Grid_GenerationQueue!$AU$5:$AU$550,$AK$3)+SUMIFS(Grid_GenerationQueue!U$5:U$550,Grid_GenerationQueue!$AM$5:$AM$550,$B126,Grid_GenerationQueue!$AN$5:$AN$550,$C126,Grid_GenerationQueue!$AW$5:$AW$550,"&lt;&gt;"&amp;$Y$3,Grid_GenerationQueue!$AU$5:$AU$550,$AK$3)</f>
        <v>0</v>
      </c>
      <c r="AL126">
        <f>Z126+SUMIFS(Grid_GenerationQueue!V$5:V$550,Grid_GenerationQueue!$AJ$5:$AJ$550,$B126,Grid_GenerationQueue!$AK$5:$AK$550,$C126,Grid_GenerationQueue!$AW$5:$AW$550,"&lt;&gt;"&amp;$Y$3,Grid_GenerationQueue!$AU$5:$AU$550,$AK$3)+SUMIFS(Grid_GenerationQueue!V$5:V$550,Grid_GenerationQueue!$AM$5:$AM$550,$B126,Grid_GenerationQueue!$AN$5:$AN$550,$C126,Grid_GenerationQueue!$AW$5:$AW$550,"&lt;&gt;"&amp;$Y$3,Grid_GenerationQueue!$AU$5:$AU$550,$AK$3)</f>
        <v>0</v>
      </c>
      <c r="AM126">
        <f>AA126+SUMIFS(Grid_GenerationQueue!W$5:W$550,Grid_GenerationQueue!$AJ$5:$AJ$550,$B126,Grid_GenerationQueue!$AK$5:$AK$550,$C126,Grid_GenerationQueue!$AW$5:$AW$550,"&lt;&gt;"&amp;$Y$3,Grid_GenerationQueue!$AU$5:$AU$550,$AK$3)+SUMIFS(Grid_GenerationQueue!W$5:W$550,Grid_GenerationQueue!$AM$5:$AM$550,$B126,Grid_GenerationQueue!$AN$5:$AN$550,$C126,Grid_GenerationQueue!$AW$5:$AW$550,"&lt;&gt;"&amp;$Y$3,Grid_GenerationQueue!$AU$5:$AU$550,$AK$3)</f>
        <v>0</v>
      </c>
      <c r="AN126">
        <f>AB126+SUMIFS(Grid_GenerationQueue!X$5:X$550,Grid_GenerationQueue!$AJ$5:$AJ$550,$B126,Grid_GenerationQueue!$AK$5:$AK$550,$C126,Grid_GenerationQueue!$AW$5:$AW$550,"&lt;&gt;"&amp;$Y$3,Grid_GenerationQueue!$AU$5:$AU$550,$AK$3)+SUMIFS(Grid_GenerationQueue!X$5:X$550,Grid_GenerationQueue!$AM$5:$AM$550,$B126,Grid_GenerationQueue!$AN$5:$AN$550,$C126,Grid_GenerationQueue!$AW$5:$AW$550,"&lt;&gt;"&amp;$Y$3,Grid_GenerationQueue!$AU$5:$AU$550,$AK$3)</f>
        <v>0</v>
      </c>
      <c r="AO126">
        <f>AC126+SUMIFS(Grid_GenerationQueue!Y$5:Y$550,Grid_GenerationQueue!$AJ$5:$AJ$550,$B126,Grid_GenerationQueue!$AK$5:$AK$550,$C126,Grid_GenerationQueue!$AW$5:$AW$550,"&lt;&gt;"&amp;$Y$3,Grid_GenerationQueue!$AU$5:$AU$550,$AK$3)+SUMIFS(Grid_GenerationQueue!Y$5:Y$550,Grid_GenerationQueue!$AM$5:$AM$550,$B126,Grid_GenerationQueue!$AN$5:$AN$550,$C126,Grid_GenerationQueue!$AW$5:$AW$550,"&lt;&gt;"&amp;$Y$3,Grid_GenerationQueue!$AU$5:$AU$550,$AK$3)</f>
        <v>0</v>
      </c>
      <c r="AP126">
        <f>AD126+SUMIFS(Grid_GenerationQueue!Z$5:Z$550,Grid_GenerationQueue!$AJ$5:$AJ$550,$B126,Grid_GenerationQueue!$AK$5:$AK$550,$C126,Grid_GenerationQueue!$AW$5:$AW$550,"&lt;&gt;"&amp;$Y$3,Grid_GenerationQueue!$AU$5:$AU$550,$AK$3)+SUMIFS(Grid_GenerationQueue!Z$5:Z$550,Grid_GenerationQueue!$AM$5:$AM$550,$B126,Grid_GenerationQueue!$AN$5:$AN$550,$C126,Grid_GenerationQueue!$AW$5:$AW$550,"&lt;&gt;"&amp;$Y$3,Grid_GenerationQueue!$AU$5:$AU$550,$AK$3)</f>
        <v>0</v>
      </c>
      <c r="AQ126">
        <f>AE126+SUMIFS(Grid_GenerationQueue!AA$5:AA$550,Grid_GenerationQueue!$AJ$5:$AJ$550,$B126,Grid_GenerationQueue!$AK$5:$AK$550,$C126,Grid_GenerationQueue!$AW$5:$AW$550,"&lt;&gt;"&amp;$Y$3,Grid_GenerationQueue!$AU$5:$AU$550,$AK$3)+SUMIFS(Grid_GenerationQueue!AA$5:AA$550,Grid_GenerationQueue!$AM$5:$AM$550,$B126,Grid_GenerationQueue!$AN$5:$AN$550,$C126,Grid_GenerationQueue!$AW$5:$AW$550,"&lt;&gt;"&amp;$Y$3,Grid_GenerationQueue!$AU$5:$AU$550,$AK$3)</f>
        <v>0</v>
      </c>
      <c r="AR126">
        <f>AF126+SUMIFS(Grid_GenerationQueue!AB$5:AB$550,Grid_GenerationQueue!$AJ$5:$AJ$550,$B126,Grid_GenerationQueue!$AK$5:$AK$550,$C126,Grid_GenerationQueue!$AW$5:$AW$550,"&lt;&gt;"&amp;$Y$3,Grid_GenerationQueue!$AU$5:$AU$550,$AK$3)+SUMIFS(Grid_GenerationQueue!AB$5:AB$550,Grid_GenerationQueue!$AM$5:$AM$550,$B126,Grid_GenerationQueue!$AN$5:$AN$550,$C126,Grid_GenerationQueue!$AW$5:$AW$550,"&lt;&gt;"&amp;$Y$3,Grid_GenerationQueue!$AU$5:$AU$550,$AK$3)</f>
        <v>0</v>
      </c>
      <c r="AS126">
        <f>AG126+SUMIFS(Grid_GenerationQueue!AC$5:AC$550,Grid_GenerationQueue!$AJ$5:$AJ$550,$B126,Grid_GenerationQueue!$AK$5:$AK$550,$C126,Grid_GenerationQueue!$AW$5:$AW$550,"&lt;&gt;"&amp;$Y$3,Grid_GenerationQueue!$AU$5:$AU$550,$AK$3)+SUMIFS(Grid_GenerationQueue!AC$5:AC$550,Grid_GenerationQueue!$AM$5:$AM$550,$B126,Grid_GenerationQueue!$AN$5:$AN$550,$C126,Grid_GenerationQueue!$AW$5:$AW$550,"&lt;&gt;"&amp;$Y$3,Grid_GenerationQueue!$AU$5:$AU$550,$AK$3)</f>
        <v>0</v>
      </c>
      <c r="AT126">
        <f>AH126+SUMIFS(Grid_GenerationQueue!AD$5:AD$550,Grid_GenerationQueue!$AJ$5:$AJ$550,$B126,Grid_GenerationQueue!$AK$5:$AK$550,$C126,Grid_GenerationQueue!$AW$5:$AW$550,"&lt;&gt;"&amp;$Y$3,Grid_GenerationQueue!$AU$5:$AU$550,$AK$3)+SUMIFS(Grid_GenerationQueue!AD$5:AD$550,Grid_GenerationQueue!$AM$5:$AM$550,$B126,Grid_GenerationQueue!$AN$5:$AN$550,$C126,Grid_GenerationQueue!$AW$5:$AW$550,"&lt;&gt;"&amp;$Y$3,Grid_GenerationQueue!$AU$5:$AU$550,$AK$3)</f>
        <v>0</v>
      </c>
      <c r="AV126">
        <v>0</v>
      </c>
      <c r="AW126">
        <v>0</v>
      </c>
      <c r="AX126">
        <v>0</v>
      </c>
      <c r="AY126">
        <v>0</v>
      </c>
      <c r="AZ126">
        <v>0</v>
      </c>
      <c r="BB126">
        <f t="shared" si="66"/>
        <v>0</v>
      </c>
      <c r="BC126">
        <f t="shared" si="67"/>
        <v>0</v>
      </c>
      <c r="BD126">
        <f t="shared" si="68"/>
        <v>0</v>
      </c>
      <c r="BE126">
        <f t="shared" si="69"/>
        <v>0</v>
      </c>
      <c r="BF126">
        <f t="shared" si="70"/>
        <v>0</v>
      </c>
      <c r="BG126">
        <f t="shared" si="71"/>
        <v>0</v>
      </c>
      <c r="BH126">
        <f t="shared" si="72"/>
        <v>0</v>
      </c>
      <c r="BI126">
        <f t="shared" si="73"/>
        <v>0</v>
      </c>
      <c r="BJ126">
        <f t="shared" si="74"/>
        <v>0</v>
      </c>
      <c r="BK126">
        <f t="shared" si="75"/>
        <v>0</v>
      </c>
      <c r="BL126">
        <f t="shared" si="76"/>
        <v>0</v>
      </c>
      <c r="BN126">
        <f t="shared" si="77"/>
        <v>0</v>
      </c>
      <c r="BO126">
        <f t="shared" si="78"/>
        <v>0</v>
      </c>
      <c r="BP126">
        <f t="shared" si="79"/>
        <v>0</v>
      </c>
      <c r="BQ126">
        <f t="shared" si="80"/>
        <v>0</v>
      </c>
      <c r="BR126">
        <f t="shared" si="81"/>
        <v>0</v>
      </c>
      <c r="BS126">
        <f t="shared" si="82"/>
        <v>0</v>
      </c>
      <c r="BT126">
        <f t="shared" si="83"/>
        <v>0</v>
      </c>
      <c r="BU126">
        <f t="shared" si="84"/>
        <v>0</v>
      </c>
      <c r="BV126">
        <f t="shared" si="85"/>
        <v>0</v>
      </c>
      <c r="BW126">
        <f t="shared" si="86"/>
        <v>0</v>
      </c>
      <c r="BX126">
        <f t="shared" si="87"/>
        <v>0</v>
      </c>
      <c r="BZ126">
        <f t="shared" si="88"/>
        <v>0</v>
      </c>
      <c r="CA126">
        <f t="shared" si="89"/>
        <v>0</v>
      </c>
      <c r="CB126">
        <f t="shared" si="90"/>
        <v>0</v>
      </c>
      <c r="CC126">
        <f t="shared" si="91"/>
        <v>0</v>
      </c>
      <c r="CD126">
        <f t="shared" si="92"/>
        <v>0</v>
      </c>
      <c r="CE126">
        <f t="shared" si="93"/>
        <v>0</v>
      </c>
      <c r="CF126">
        <f t="shared" si="94"/>
        <v>0</v>
      </c>
      <c r="CG126">
        <f t="shared" si="95"/>
        <v>0</v>
      </c>
      <c r="CH126">
        <f t="shared" si="96"/>
        <v>0</v>
      </c>
      <c r="CI126">
        <f t="shared" si="97"/>
        <v>0</v>
      </c>
      <c r="CJ126">
        <f t="shared" si="98"/>
        <v>0</v>
      </c>
    </row>
    <row r="127" spans="1:88" x14ac:dyDescent="0.35">
      <c r="A127" t="str">
        <f>Substation_Info!A127</f>
        <v xml:space="preserve">SCE Metro Study Area </v>
      </c>
      <c r="B127" t="str">
        <f>Substation_Info!B127</f>
        <v>Johanna</v>
      </c>
      <c r="C127">
        <f>Substation_Info!C127</f>
        <v>230</v>
      </c>
      <c r="D127" t="str" cm="1">
        <f t="array" ref="D127">INDEX(Substation_Info!$AT$5:$BB$322,MATCH(1,($B127=Substation_Info!$B$5:$B$322)*($C127=Substation_Info!$C$5:$C$322),0),MATCH(D$4,Substation_Info!$AT$4:$BB$4,0))</f>
        <v>Greater_LA_Li_Battery</v>
      </c>
      <c r="E127" t="str" cm="1">
        <f t="array" ref="E127">INDEX(Substation_Info!$AT$5:$BB$322,MATCH(1,($B127=Substation_Info!$B$5:$B$322)*($C127=Substation_Info!$C$5:$C$322),0),MATCH(E$4,Substation_Info!$AT$4:$BB$4,0))</f>
        <v>Greater_LA_Solar</v>
      </c>
      <c r="F127" cm="1">
        <f t="array" ref="F127">INDEX(Substation_Info!$AT$5:$BB$322,MATCH(1,($B127=Substation_Info!$B$5:$B$322)*($C127=Substation_Info!$C$5:$C$322),0),MATCH(F$4,Substation_Info!$AT$4:$BB$4,0))</f>
        <v>0</v>
      </c>
      <c r="G127" cm="1">
        <f t="array" ref="G127">INDEX(Substation_Info!$AT$5:$BB$322,MATCH(1,($B127=Substation_Info!$B$5:$B$322)*($C127=Substation_Info!$C$5:$C$322),0),MATCH(G$4,Substation_Info!$AT$4:$BB$4,0))</f>
        <v>0</v>
      </c>
      <c r="H127" cm="1">
        <f t="array" ref="H127">INDEX(Substation_Info!$AT$5:$BB$322,MATCH(1,($B127=Substation_Info!$B$5:$B$322)*($C127=Substation_Info!$C$5:$C$322),0),MATCH(H$4,Substation_Info!$AT$4:$BB$4,0))</f>
        <v>0</v>
      </c>
      <c r="I127" cm="1">
        <f t="array" ref="I127">INDEX(Substation_Info!$AT$5:$BB$322,MATCH(1,($B127=Substation_Info!$B$5:$B$322)*($C127=Substation_Info!$C$5:$C$322),0),MATCH(I$4,Substation_Info!$AT$4:$BB$4,0))</f>
        <v>0</v>
      </c>
      <c r="J127" cm="1">
        <f t="array" ref="J127">INDEX(Substation_Info!$AT$5:$BB$322,MATCH(1,($B127=Substation_Info!$B$5:$B$322)*($C127=Substation_Info!$C$5:$C$322),0),MATCH(J$4,Substation_Info!$AT$4:$BB$4,0))</f>
        <v>0</v>
      </c>
      <c r="L127">
        <f>SUMIFS(Grid_GenerationQueue!T$5:T$550,Grid_GenerationQueue!$AJ$5:$AJ$550,$B127,Grid_GenerationQueue!$AK$5:$AK$550,$C127)+SUMIFS(Grid_GenerationQueue!T$5:T$550,Grid_GenerationQueue!$AM$5:$AM$550,$B127,Grid_GenerationQueue!$AN$5:$AN$550,$C127)</f>
        <v>100</v>
      </c>
      <c r="M127">
        <f>SUMIFS(Grid_GenerationQueue!U$5:U$550,Grid_GenerationQueue!$AJ$5:$AJ$550,$B127,Grid_GenerationQueue!$AK$5:$AK$550,$C127)+SUMIFS(Grid_GenerationQueue!U$5:U$550,Grid_GenerationQueue!$AM$5:$AM$550,$B127,Grid_GenerationQueue!$AN$5:$AN$550,$C127)</f>
        <v>0</v>
      </c>
      <c r="N127">
        <f>SUMIFS(Grid_GenerationQueue!V$5:V$550,Grid_GenerationQueue!$AJ$5:$AJ$550,$B127,Grid_GenerationQueue!$AK$5:$AK$550,$C127)+SUMIFS(Grid_GenerationQueue!V$5:V$550,Grid_GenerationQueue!$AM$5:$AM$550,$B127,Grid_GenerationQueue!$AN$5:$AN$550,$C127)</f>
        <v>0</v>
      </c>
      <c r="O127">
        <f>SUMIFS(Grid_GenerationQueue!W$5:W$550,Grid_GenerationQueue!$AJ$5:$AJ$550,$B127,Grid_GenerationQueue!$AK$5:$AK$550,$C127)+SUMIFS(Grid_GenerationQueue!W$5:W$550,Grid_GenerationQueue!$AM$5:$AM$550,$B127,Grid_GenerationQueue!$AN$5:$AN$550,$C127)</f>
        <v>0</v>
      </c>
      <c r="P127">
        <f>SUMIFS(Grid_GenerationQueue!X$5:X$550,Grid_GenerationQueue!$AJ$5:$AJ$550,$B127,Grid_GenerationQueue!$AK$5:$AK$550,$C127)+SUMIFS(Grid_GenerationQueue!X$5:X$550,Grid_GenerationQueue!$AM$5:$AM$550,$B127,Grid_GenerationQueue!$AN$5:$AN$550,$C127)</f>
        <v>0</v>
      </c>
      <c r="Q127">
        <f>SUMIFS(Grid_GenerationQueue!Y$5:Y$550,Grid_GenerationQueue!$AJ$5:$AJ$550,$B127,Grid_GenerationQueue!$AK$5:$AK$550,$C127)+SUMIFS(Grid_GenerationQueue!Y$5:Y$550,Grid_GenerationQueue!$AM$5:$AM$550,$B127,Grid_GenerationQueue!$AN$5:$AN$550,$C127)</f>
        <v>0</v>
      </c>
      <c r="R127">
        <f>SUMIFS(Grid_GenerationQueue!Z$5:Z$550,Grid_GenerationQueue!$AJ$5:$AJ$550,$B127,Grid_GenerationQueue!$AK$5:$AK$550,$C127)+SUMIFS(Grid_GenerationQueue!Z$5:Z$550,Grid_GenerationQueue!$AM$5:$AM$550,$B127,Grid_GenerationQueue!$AN$5:$AN$550,$C127)</f>
        <v>0</v>
      </c>
      <c r="S127">
        <f>SUMIFS(Grid_GenerationQueue!AA$5:AA$550,Grid_GenerationQueue!$AJ$5:$AJ$550,$B127,Grid_GenerationQueue!$AK$5:$AK$550,$C127)+SUMIFS(Grid_GenerationQueue!AA$5:AA$550,Grid_GenerationQueue!$AM$5:$AM$550,$B127,Grid_GenerationQueue!$AN$5:$AN$550,$C127)</f>
        <v>0</v>
      </c>
      <c r="T127">
        <f>SUMIFS(Grid_GenerationQueue!AB$5:AB$550,Grid_GenerationQueue!$AJ$5:$AJ$550,$B127,Grid_GenerationQueue!$AK$5:$AK$550,$C127)+SUMIFS(Grid_GenerationQueue!AB$5:AB$550,Grid_GenerationQueue!$AM$5:$AM$550,$B127,Grid_GenerationQueue!$AN$5:$AN$550,$C127)</f>
        <v>0</v>
      </c>
      <c r="U127">
        <f>SUMIFS(Grid_GenerationQueue!AC$5:AC$550,Grid_GenerationQueue!$AJ$5:$AJ$550,$B127,Grid_GenerationQueue!$AK$5:$AK$550,$C127)+SUMIFS(Grid_GenerationQueue!AC$5:AC$550,Grid_GenerationQueue!$AM$5:$AM$550,$B127,Grid_GenerationQueue!$AN$5:$AN$550,$C127)</f>
        <v>0</v>
      </c>
      <c r="V127">
        <f>SUMIFS(Grid_GenerationQueue!AD$5:AD$550,Grid_GenerationQueue!$AJ$5:$AJ$550,$B127,Grid_GenerationQueue!$AK$5:$AK$550,$C127)+SUMIFS(Grid_GenerationQueue!AD$5:AD$550,Grid_GenerationQueue!$AM$5:$AM$550,$B127,Grid_GenerationQueue!$AN$5:$AN$550,$C127)</f>
        <v>0</v>
      </c>
      <c r="X127">
        <f>SUMIFS(Grid_GenerationQueue!T$5:T$550,Grid_GenerationQueue!$AJ$5:$AJ$550,$B127,Grid_GenerationQueue!$AK$5:$AK$550,$C127,Grid_GenerationQueue!$AW$5:$AW$550,$Y$3)+SUMIFS(Grid_GenerationQueue!T$5:T$550,Grid_GenerationQueue!$AM$5:$AM$550,$B127,Grid_GenerationQueue!$AN$5:$AN$550,$C127,Grid_GenerationQueue!$AW$5:$AW$550,$Y$3)</f>
        <v>0</v>
      </c>
      <c r="Y127">
        <f>SUMIFS(Grid_GenerationQueue!U$5:U$550,Grid_GenerationQueue!$AJ$5:$AJ$550,$B127,Grid_GenerationQueue!$AK$5:$AK$550,$C127,Grid_GenerationQueue!$AW$5:$AW$550,$Y$3)+SUMIFS(Grid_GenerationQueue!U$5:U$550,Grid_GenerationQueue!$AM$5:$AM$550,$B127,Grid_GenerationQueue!$AN$5:$AN$550,$C127,Grid_GenerationQueue!$AW$5:$AW$550,$Y$3)</f>
        <v>0</v>
      </c>
      <c r="Z127">
        <f>SUMIFS(Grid_GenerationQueue!V$5:V$550,Grid_GenerationQueue!$AJ$5:$AJ$550,$B127,Grid_GenerationQueue!$AK$5:$AK$550,$C127,Grid_GenerationQueue!$AW$5:$AW$550,$Y$3)+SUMIFS(Grid_GenerationQueue!V$5:V$550,Grid_GenerationQueue!$AM$5:$AM$550,$B127,Grid_GenerationQueue!$AN$5:$AN$550,$C127,Grid_GenerationQueue!$AW$5:$AW$550,$Y$3)</f>
        <v>0</v>
      </c>
      <c r="AA127">
        <f>SUMIFS(Grid_GenerationQueue!W$5:W$550,Grid_GenerationQueue!$AJ$5:$AJ$550,$B127,Grid_GenerationQueue!$AK$5:$AK$550,$C127,Grid_GenerationQueue!$AW$5:$AW$550,$Y$3)+SUMIFS(Grid_GenerationQueue!W$5:W$550,Grid_GenerationQueue!$AM$5:$AM$550,$B127,Grid_GenerationQueue!$AN$5:$AN$550,$C127,Grid_GenerationQueue!$AW$5:$AW$550,$Y$3)</f>
        <v>0</v>
      </c>
      <c r="AB127">
        <f>SUMIFS(Grid_GenerationQueue!X$5:X$550,Grid_GenerationQueue!$AJ$5:$AJ$550,$B127,Grid_GenerationQueue!$AK$5:$AK$550,$C127,Grid_GenerationQueue!$AW$5:$AW$550,$Y$3)+SUMIFS(Grid_GenerationQueue!X$5:X$550,Grid_GenerationQueue!$AM$5:$AM$550,$B127,Grid_GenerationQueue!$AN$5:$AN$550,$C127,Grid_GenerationQueue!$AW$5:$AW$550,$Y$3)</f>
        <v>0</v>
      </c>
      <c r="AC127">
        <f>SUMIFS(Grid_GenerationQueue!Y$5:Y$550,Grid_GenerationQueue!$AJ$5:$AJ$550,$B127,Grid_GenerationQueue!$AK$5:$AK$550,$C127,Grid_GenerationQueue!$AW$5:$AW$550,$Y$3)+SUMIFS(Grid_GenerationQueue!Y$5:Y$550,Grid_GenerationQueue!$AM$5:$AM$550,$B127,Grid_GenerationQueue!$AN$5:$AN$550,$C127,Grid_GenerationQueue!$AW$5:$AW$550,$Y$3)</f>
        <v>0</v>
      </c>
      <c r="AD127">
        <f>SUMIFS(Grid_GenerationQueue!Z$5:Z$550,Grid_GenerationQueue!$AJ$5:$AJ$550,$B127,Grid_GenerationQueue!$AK$5:$AK$550,$C127,Grid_GenerationQueue!$AW$5:$AW$550,$Y$3)+SUMIFS(Grid_GenerationQueue!Z$5:Z$550,Grid_GenerationQueue!$AM$5:$AM$550,$B127,Grid_GenerationQueue!$AN$5:$AN$550,$C127,Grid_GenerationQueue!$AW$5:$AW$550,$Y$3)</f>
        <v>0</v>
      </c>
      <c r="AE127">
        <f>SUMIFS(Grid_GenerationQueue!AA$5:AA$550,Grid_GenerationQueue!$AJ$5:$AJ$550,$B127,Grid_GenerationQueue!$AK$5:$AK$550,$C127,Grid_GenerationQueue!$AW$5:$AW$550,$Y$3)+SUMIFS(Grid_GenerationQueue!AA$5:AA$550,Grid_GenerationQueue!$AM$5:$AM$550,$B127,Grid_GenerationQueue!$AN$5:$AN$550,$C127,Grid_GenerationQueue!$AW$5:$AW$550,$Y$3)</f>
        <v>0</v>
      </c>
      <c r="AF127">
        <f>SUMIFS(Grid_GenerationQueue!AB$5:AB$550,Grid_GenerationQueue!$AJ$5:$AJ$550,$B127,Grid_GenerationQueue!$AK$5:$AK$550,$C127,Grid_GenerationQueue!$AW$5:$AW$550,$Y$3)+SUMIFS(Grid_GenerationQueue!AB$5:AB$550,Grid_GenerationQueue!$AM$5:$AM$550,$B127,Grid_GenerationQueue!$AN$5:$AN$550,$C127,Grid_GenerationQueue!$AW$5:$AW$550,$Y$3)</f>
        <v>0</v>
      </c>
      <c r="AG127">
        <f>SUMIFS(Grid_GenerationQueue!AC$5:AC$550,Grid_GenerationQueue!$AJ$5:$AJ$550,$B127,Grid_GenerationQueue!$AK$5:$AK$550,$C127,Grid_GenerationQueue!$AW$5:$AW$550,$Y$3)+SUMIFS(Grid_GenerationQueue!AC$5:AC$550,Grid_GenerationQueue!$AM$5:$AM$550,$B127,Grid_GenerationQueue!$AN$5:$AN$550,$C127,Grid_GenerationQueue!$AW$5:$AW$550,$Y$3)</f>
        <v>0</v>
      </c>
      <c r="AH127">
        <f>SUMIFS(Grid_GenerationQueue!AD$5:AD$550,Grid_GenerationQueue!$AJ$5:$AJ$550,$B127,Grid_GenerationQueue!$AK$5:$AK$550,$C127,Grid_GenerationQueue!$AW$5:$AW$550,$Y$3)+SUMIFS(Grid_GenerationQueue!AD$5:AD$550,Grid_GenerationQueue!$AM$5:$AM$550,$B127,Grid_GenerationQueue!$AN$5:$AN$550,$C127,Grid_GenerationQueue!$AW$5:$AW$550,$Y$3)</f>
        <v>0</v>
      </c>
      <c r="AJ127">
        <f>X127+SUMIFS(Grid_GenerationQueue!T$5:T$550,Grid_GenerationQueue!$AJ$5:$AJ$550,$B127,Grid_GenerationQueue!$AK$5:$AK$550,$C127,Grid_GenerationQueue!$AW$5:$AW$550,"&lt;&gt;"&amp;$Y$3,Grid_GenerationQueue!$AU$5:$AU$550,$AK$3)+SUMIFS(Grid_GenerationQueue!T$5:T$550,Grid_GenerationQueue!$AM$5:$AM$550,$B127,Grid_GenerationQueue!$AN$5:$AN$550,$C127,Grid_GenerationQueue!$AW$5:$AW$550,"&lt;&gt;"&amp;$Y$3,Grid_GenerationQueue!$AU$5:$AU$550,$AK$3)</f>
        <v>0</v>
      </c>
      <c r="AK127">
        <f>Y127+SUMIFS(Grid_GenerationQueue!U$5:U$550,Grid_GenerationQueue!$AJ$5:$AJ$550,$B127,Grid_GenerationQueue!$AK$5:$AK$550,$C127,Grid_GenerationQueue!$AW$5:$AW$550,"&lt;&gt;"&amp;$Y$3,Grid_GenerationQueue!$AU$5:$AU$550,$AK$3)+SUMIFS(Grid_GenerationQueue!U$5:U$550,Grid_GenerationQueue!$AM$5:$AM$550,$B127,Grid_GenerationQueue!$AN$5:$AN$550,$C127,Grid_GenerationQueue!$AW$5:$AW$550,"&lt;&gt;"&amp;$Y$3,Grid_GenerationQueue!$AU$5:$AU$550,$AK$3)</f>
        <v>0</v>
      </c>
      <c r="AL127">
        <f>Z127+SUMIFS(Grid_GenerationQueue!V$5:V$550,Grid_GenerationQueue!$AJ$5:$AJ$550,$B127,Grid_GenerationQueue!$AK$5:$AK$550,$C127,Grid_GenerationQueue!$AW$5:$AW$550,"&lt;&gt;"&amp;$Y$3,Grid_GenerationQueue!$AU$5:$AU$550,$AK$3)+SUMIFS(Grid_GenerationQueue!V$5:V$550,Grid_GenerationQueue!$AM$5:$AM$550,$B127,Grid_GenerationQueue!$AN$5:$AN$550,$C127,Grid_GenerationQueue!$AW$5:$AW$550,"&lt;&gt;"&amp;$Y$3,Grid_GenerationQueue!$AU$5:$AU$550,$AK$3)</f>
        <v>0</v>
      </c>
      <c r="AM127">
        <f>AA127+SUMIFS(Grid_GenerationQueue!W$5:W$550,Grid_GenerationQueue!$AJ$5:$AJ$550,$B127,Grid_GenerationQueue!$AK$5:$AK$550,$C127,Grid_GenerationQueue!$AW$5:$AW$550,"&lt;&gt;"&amp;$Y$3,Grid_GenerationQueue!$AU$5:$AU$550,$AK$3)+SUMIFS(Grid_GenerationQueue!W$5:W$550,Grid_GenerationQueue!$AM$5:$AM$550,$B127,Grid_GenerationQueue!$AN$5:$AN$550,$C127,Grid_GenerationQueue!$AW$5:$AW$550,"&lt;&gt;"&amp;$Y$3,Grid_GenerationQueue!$AU$5:$AU$550,$AK$3)</f>
        <v>0</v>
      </c>
      <c r="AN127">
        <f>AB127+SUMIFS(Grid_GenerationQueue!X$5:X$550,Grid_GenerationQueue!$AJ$5:$AJ$550,$B127,Grid_GenerationQueue!$AK$5:$AK$550,$C127,Grid_GenerationQueue!$AW$5:$AW$550,"&lt;&gt;"&amp;$Y$3,Grid_GenerationQueue!$AU$5:$AU$550,$AK$3)+SUMIFS(Grid_GenerationQueue!X$5:X$550,Grid_GenerationQueue!$AM$5:$AM$550,$B127,Grid_GenerationQueue!$AN$5:$AN$550,$C127,Grid_GenerationQueue!$AW$5:$AW$550,"&lt;&gt;"&amp;$Y$3,Grid_GenerationQueue!$AU$5:$AU$550,$AK$3)</f>
        <v>0</v>
      </c>
      <c r="AO127">
        <f>AC127+SUMIFS(Grid_GenerationQueue!Y$5:Y$550,Grid_GenerationQueue!$AJ$5:$AJ$550,$B127,Grid_GenerationQueue!$AK$5:$AK$550,$C127,Grid_GenerationQueue!$AW$5:$AW$550,"&lt;&gt;"&amp;$Y$3,Grid_GenerationQueue!$AU$5:$AU$550,$AK$3)+SUMIFS(Grid_GenerationQueue!Y$5:Y$550,Grid_GenerationQueue!$AM$5:$AM$550,$B127,Grid_GenerationQueue!$AN$5:$AN$550,$C127,Grid_GenerationQueue!$AW$5:$AW$550,"&lt;&gt;"&amp;$Y$3,Grid_GenerationQueue!$AU$5:$AU$550,$AK$3)</f>
        <v>0</v>
      </c>
      <c r="AP127">
        <f>AD127+SUMIFS(Grid_GenerationQueue!Z$5:Z$550,Grid_GenerationQueue!$AJ$5:$AJ$550,$B127,Grid_GenerationQueue!$AK$5:$AK$550,$C127,Grid_GenerationQueue!$AW$5:$AW$550,"&lt;&gt;"&amp;$Y$3,Grid_GenerationQueue!$AU$5:$AU$550,$AK$3)+SUMIFS(Grid_GenerationQueue!Z$5:Z$550,Grid_GenerationQueue!$AM$5:$AM$550,$B127,Grid_GenerationQueue!$AN$5:$AN$550,$C127,Grid_GenerationQueue!$AW$5:$AW$550,"&lt;&gt;"&amp;$Y$3,Grid_GenerationQueue!$AU$5:$AU$550,$AK$3)</f>
        <v>0</v>
      </c>
      <c r="AQ127">
        <f>AE127+SUMIFS(Grid_GenerationQueue!AA$5:AA$550,Grid_GenerationQueue!$AJ$5:$AJ$550,$B127,Grid_GenerationQueue!$AK$5:$AK$550,$C127,Grid_GenerationQueue!$AW$5:$AW$550,"&lt;&gt;"&amp;$Y$3,Grid_GenerationQueue!$AU$5:$AU$550,$AK$3)+SUMIFS(Grid_GenerationQueue!AA$5:AA$550,Grid_GenerationQueue!$AM$5:$AM$550,$B127,Grid_GenerationQueue!$AN$5:$AN$550,$C127,Grid_GenerationQueue!$AW$5:$AW$550,"&lt;&gt;"&amp;$Y$3,Grid_GenerationQueue!$AU$5:$AU$550,$AK$3)</f>
        <v>0</v>
      </c>
      <c r="AR127">
        <f>AF127+SUMIFS(Grid_GenerationQueue!AB$5:AB$550,Grid_GenerationQueue!$AJ$5:$AJ$550,$B127,Grid_GenerationQueue!$AK$5:$AK$550,$C127,Grid_GenerationQueue!$AW$5:$AW$550,"&lt;&gt;"&amp;$Y$3,Grid_GenerationQueue!$AU$5:$AU$550,$AK$3)+SUMIFS(Grid_GenerationQueue!AB$5:AB$550,Grid_GenerationQueue!$AM$5:$AM$550,$B127,Grid_GenerationQueue!$AN$5:$AN$550,$C127,Grid_GenerationQueue!$AW$5:$AW$550,"&lt;&gt;"&amp;$Y$3,Grid_GenerationQueue!$AU$5:$AU$550,$AK$3)</f>
        <v>0</v>
      </c>
      <c r="AS127">
        <f>AG127+SUMIFS(Grid_GenerationQueue!AC$5:AC$550,Grid_GenerationQueue!$AJ$5:$AJ$550,$B127,Grid_GenerationQueue!$AK$5:$AK$550,$C127,Grid_GenerationQueue!$AW$5:$AW$550,"&lt;&gt;"&amp;$Y$3,Grid_GenerationQueue!$AU$5:$AU$550,$AK$3)+SUMIFS(Grid_GenerationQueue!AC$5:AC$550,Grid_GenerationQueue!$AM$5:$AM$550,$B127,Grid_GenerationQueue!$AN$5:$AN$550,$C127,Grid_GenerationQueue!$AW$5:$AW$550,"&lt;&gt;"&amp;$Y$3,Grid_GenerationQueue!$AU$5:$AU$550,$AK$3)</f>
        <v>0</v>
      </c>
      <c r="AT127">
        <f>AH127+SUMIFS(Grid_GenerationQueue!AD$5:AD$550,Grid_GenerationQueue!$AJ$5:$AJ$550,$B127,Grid_GenerationQueue!$AK$5:$AK$550,$C127,Grid_GenerationQueue!$AW$5:$AW$550,"&lt;&gt;"&amp;$Y$3,Grid_GenerationQueue!$AU$5:$AU$550,$AK$3)+SUMIFS(Grid_GenerationQueue!AD$5:AD$550,Grid_GenerationQueue!$AM$5:$AM$550,$B127,Grid_GenerationQueue!$AN$5:$AN$550,$C127,Grid_GenerationQueue!$AW$5:$AW$550,"&lt;&gt;"&amp;$Y$3,Grid_GenerationQueue!$AU$5:$AU$550,$AK$3)</f>
        <v>0</v>
      </c>
      <c r="AV127">
        <v>0</v>
      </c>
      <c r="AW127">
        <v>0</v>
      </c>
      <c r="AX127">
        <v>0</v>
      </c>
      <c r="AY127">
        <v>0</v>
      </c>
      <c r="AZ127">
        <v>0</v>
      </c>
      <c r="BB127">
        <f t="shared" si="66"/>
        <v>100</v>
      </c>
      <c r="BC127">
        <f t="shared" si="67"/>
        <v>0</v>
      </c>
      <c r="BD127">
        <f t="shared" si="68"/>
        <v>0</v>
      </c>
      <c r="BE127">
        <f t="shared" si="69"/>
        <v>0</v>
      </c>
      <c r="BF127">
        <f t="shared" si="70"/>
        <v>0</v>
      </c>
      <c r="BG127">
        <f t="shared" si="71"/>
        <v>0</v>
      </c>
      <c r="BH127">
        <f t="shared" si="72"/>
        <v>0</v>
      </c>
      <c r="BI127">
        <f t="shared" si="73"/>
        <v>0</v>
      </c>
      <c r="BJ127">
        <f t="shared" si="74"/>
        <v>0</v>
      </c>
      <c r="BK127">
        <f t="shared" si="75"/>
        <v>0</v>
      </c>
      <c r="BL127">
        <f t="shared" si="76"/>
        <v>0</v>
      </c>
      <c r="BN127">
        <f t="shared" si="77"/>
        <v>0</v>
      </c>
      <c r="BO127">
        <f t="shared" si="78"/>
        <v>0</v>
      </c>
      <c r="BP127">
        <f t="shared" si="79"/>
        <v>0</v>
      </c>
      <c r="BQ127">
        <f t="shared" si="80"/>
        <v>0</v>
      </c>
      <c r="BR127">
        <f t="shared" si="81"/>
        <v>0</v>
      </c>
      <c r="BS127">
        <f t="shared" si="82"/>
        <v>0</v>
      </c>
      <c r="BT127">
        <f t="shared" si="83"/>
        <v>0</v>
      </c>
      <c r="BU127">
        <f t="shared" si="84"/>
        <v>0</v>
      </c>
      <c r="BV127">
        <f t="shared" si="85"/>
        <v>0</v>
      </c>
      <c r="BW127">
        <f t="shared" si="86"/>
        <v>0</v>
      </c>
      <c r="BX127">
        <f t="shared" si="87"/>
        <v>0</v>
      </c>
      <c r="BZ127">
        <f t="shared" si="88"/>
        <v>0</v>
      </c>
      <c r="CA127">
        <f t="shared" si="89"/>
        <v>0</v>
      </c>
      <c r="CB127">
        <f t="shared" si="90"/>
        <v>0</v>
      </c>
      <c r="CC127">
        <f t="shared" si="91"/>
        <v>0</v>
      </c>
      <c r="CD127">
        <f t="shared" si="92"/>
        <v>0</v>
      </c>
      <c r="CE127">
        <f t="shared" si="93"/>
        <v>0</v>
      </c>
      <c r="CF127">
        <f t="shared" si="94"/>
        <v>0</v>
      </c>
      <c r="CG127">
        <f t="shared" si="95"/>
        <v>0</v>
      </c>
      <c r="CH127">
        <f t="shared" si="96"/>
        <v>0</v>
      </c>
      <c r="CI127">
        <f t="shared" si="97"/>
        <v>0</v>
      </c>
      <c r="CJ127">
        <f t="shared" si="98"/>
        <v>0</v>
      </c>
    </row>
    <row r="128" spans="1:88" x14ac:dyDescent="0.35">
      <c r="A128" t="str">
        <f>Substation_Info!A128</f>
        <v>PG&amp;E Fresno Study Area</v>
      </c>
      <c r="B128" t="str">
        <f>Substation_Info!B128</f>
        <v>Kearney</v>
      </c>
      <c r="C128">
        <f>Substation_Info!C128</f>
        <v>230</v>
      </c>
      <c r="D128" t="str" cm="1">
        <f t="array" ref="D128">INDEX(Substation_Info!$AT$5:$BB$322,MATCH(1,($B128=Substation_Info!$B$5:$B$322)*($C128=Substation_Info!$C$5:$C$322),0),MATCH(D$4,Substation_Info!$AT$4:$BB$4,0))</f>
        <v>Southern_PGAE_Li_Battery</v>
      </c>
      <c r="E128" t="str" cm="1">
        <f t="array" ref="E128">INDEX(Substation_Info!$AT$5:$BB$322,MATCH(1,($B128=Substation_Info!$B$5:$B$322)*($C128=Substation_Info!$C$5:$C$322),0),MATCH(E$4,Substation_Info!$AT$4:$BB$4,0))</f>
        <v>Southern_PGAE_Solar</v>
      </c>
      <c r="F128" cm="1">
        <f t="array" ref="F128">INDEX(Substation_Info!$AT$5:$BB$322,MATCH(1,($B128=Substation_Info!$B$5:$B$322)*($C128=Substation_Info!$C$5:$C$322),0),MATCH(F$4,Substation_Info!$AT$4:$BB$4,0))</f>
        <v>0</v>
      </c>
      <c r="G128" cm="1">
        <f t="array" ref="G128">INDEX(Substation_Info!$AT$5:$BB$322,MATCH(1,($B128=Substation_Info!$B$5:$B$322)*($C128=Substation_Info!$C$5:$C$322),0),MATCH(G$4,Substation_Info!$AT$4:$BB$4,0))</f>
        <v>0</v>
      </c>
      <c r="H128" cm="1">
        <f t="array" ref="H128">INDEX(Substation_Info!$AT$5:$BB$322,MATCH(1,($B128=Substation_Info!$B$5:$B$322)*($C128=Substation_Info!$C$5:$C$322),0),MATCH(H$4,Substation_Info!$AT$4:$BB$4,0))</f>
        <v>0</v>
      </c>
      <c r="I128" cm="1">
        <f t="array" ref="I128">INDEX(Substation_Info!$AT$5:$BB$322,MATCH(1,($B128=Substation_Info!$B$5:$B$322)*($C128=Substation_Info!$C$5:$C$322),0),MATCH(I$4,Substation_Info!$AT$4:$BB$4,0))</f>
        <v>0</v>
      </c>
      <c r="J128" cm="1">
        <f t="array" ref="J128">INDEX(Substation_Info!$AT$5:$BB$322,MATCH(1,($B128=Substation_Info!$B$5:$B$322)*($C128=Substation_Info!$C$5:$C$322),0),MATCH(J$4,Substation_Info!$AT$4:$BB$4,0))</f>
        <v>0</v>
      </c>
      <c r="L128">
        <f>SUMIFS(Grid_GenerationQueue!T$5:T$550,Grid_GenerationQueue!$AJ$5:$AJ$550,$B128,Grid_GenerationQueue!$AK$5:$AK$550,$C128)+SUMIFS(Grid_GenerationQueue!T$5:T$550,Grid_GenerationQueue!$AM$5:$AM$550,$B128,Grid_GenerationQueue!$AN$5:$AN$550,$C128)</f>
        <v>200</v>
      </c>
      <c r="M128">
        <f>SUMIFS(Grid_GenerationQueue!U$5:U$550,Grid_GenerationQueue!$AJ$5:$AJ$550,$B128,Grid_GenerationQueue!$AK$5:$AK$550,$C128)+SUMIFS(Grid_GenerationQueue!U$5:U$550,Grid_GenerationQueue!$AM$5:$AM$550,$B128,Grid_GenerationQueue!$AN$5:$AN$550,$C128)</f>
        <v>0</v>
      </c>
      <c r="N128">
        <f>SUMIFS(Grid_GenerationQueue!V$5:V$550,Grid_GenerationQueue!$AJ$5:$AJ$550,$B128,Grid_GenerationQueue!$AK$5:$AK$550,$C128)+SUMIFS(Grid_GenerationQueue!V$5:V$550,Grid_GenerationQueue!$AM$5:$AM$550,$B128,Grid_GenerationQueue!$AN$5:$AN$550,$C128)</f>
        <v>0</v>
      </c>
      <c r="O128">
        <f>SUMIFS(Grid_GenerationQueue!W$5:W$550,Grid_GenerationQueue!$AJ$5:$AJ$550,$B128,Grid_GenerationQueue!$AK$5:$AK$550,$C128)+SUMIFS(Grid_GenerationQueue!W$5:W$550,Grid_GenerationQueue!$AM$5:$AM$550,$B128,Grid_GenerationQueue!$AN$5:$AN$550,$C128)</f>
        <v>0</v>
      </c>
      <c r="P128">
        <f>SUMIFS(Grid_GenerationQueue!X$5:X$550,Grid_GenerationQueue!$AJ$5:$AJ$550,$B128,Grid_GenerationQueue!$AK$5:$AK$550,$C128)+SUMIFS(Grid_GenerationQueue!X$5:X$550,Grid_GenerationQueue!$AM$5:$AM$550,$B128,Grid_GenerationQueue!$AN$5:$AN$550,$C128)</f>
        <v>0</v>
      </c>
      <c r="Q128">
        <f>SUMIFS(Grid_GenerationQueue!Y$5:Y$550,Grid_GenerationQueue!$AJ$5:$AJ$550,$B128,Grid_GenerationQueue!$AK$5:$AK$550,$C128)+SUMIFS(Grid_GenerationQueue!Y$5:Y$550,Grid_GenerationQueue!$AM$5:$AM$550,$B128,Grid_GenerationQueue!$AN$5:$AN$550,$C128)</f>
        <v>0</v>
      </c>
      <c r="R128">
        <f>SUMIFS(Grid_GenerationQueue!Z$5:Z$550,Grid_GenerationQueue!$AJ$5:$AJ$550,$B128,Grid_GenerationQueue!$AK$5:$AK$550,$C128)+SUMIFS(Grid_GenerationQueue!Z$5:Z$550,Grid_GenerationQueue!$AM$5:$AM$550,$B128,Grid_GenerationQueue!$AN$5:$AN$550,$C128)</f>
        <v>0</v>
      </c>
      <c r="S128">
        <f>SUMIFS(Grid_GenerationQueue!AA$5:AA$550,Grid_GenerationQueue!$AJ$5:$AJ$550,$B128,Grid_GenerationQueue!$AK$5:$AK$550,$C128)+SUMIFS(Grid_GenerationQueue!AA$5:AA$550,Grid_GenerationQueue!$AM$5:$AM$550,$B128,Grid_GenerationQueue!$AN$5:$AN$550,$C128)</f>
        <v>0</v>
      </c>
      <c r="T128">
        <f>SUMIFS(Grid_GenerationQueue!AB$5:AB$550,Grid_GenerationQueue!$AJ$5:$AJ$550,$B128,Grid_GenerationQueue!$AK$5:$AK$550,$C128)+SUMIFS(Grid_GenerationQueue!AB$5:AB$550,Grid_GenerationQueue!$AM$5:$AM$550,$B128,Grid_GenerationQueue!$AN$5:$AN$550,$C128)</f>
        <v>0</v>
      </c>
      <c r="U128">
        <f>SUMIFS(Grid_GenerationQueue!AC$5:AC$550,Grid_GenerationQueue!$AJ$5:$AJ$550,$B128,Grid_GenerationQueue!$AK$5:$AK$550,$C128)+SUMIFS(Grid_GenerationQueue!AC$5:AC$550,Grid_GenerationQueue!$AM$5:$AM$550,$B128,Grid_GenerationQueue!$AN$5:$AN$550,$C128)</f>
        <v>0</v>
      </c>
      <c r="V128">
        <f>SUMIFS(Grid_GenerationQueue!AD$5:AD$550,Grid_GenerationQueue!$AJ$5:$AJ$550,$B128,Grid_GenerationQueue!$AK$5:$AK$550,$C128)+SUMIFS(Grid_GenerationQueue!AD$5:AD$550,Grid_GenerationQueue!$AM$5:$AM$550,$B128,Grid_GenerationQueue!$AN$5:$AN$550,$C128)</f>
        <v>0</v>
      </c>
      <c r="X128">
        <f>SUMIFS(Grid_GenerationQueue!T$5:T$550,Grid_GenerationQueue!$AJ$5:$AJ$550,$B128,Grid_GenerationQueue!$AK$5:$AK$550,$C128,Grid_GenerationQueue!$AW$5:$AW$550,$Y$3)+SUMIFS(Grid_GenerationQueue!T$5:T$550,Grid_GenerationQueue!$AM$5:$AM$550,$B128,Grid_GenerationQueue!$AN$5:$AN$550,$C128,Grid_GenerationQueue!$AW$5:$AW$550,$Y$3)</f>
        <v>0</v>
      </c>
      <c r="Y128">
        <f>SUMIFS(Grid_GenerationQueue!U$5:U$550,Grid_GenerationQueue!$AJ$5:$AJ$550,$B128,Grid_GenerationQueue!$AK$5:$AK$550,$C128,Grid_GenerationQueue!$AW$5:$AW$550,$Y$3)+SUMIFS(Grid_GenerationQueue!U$5:U$550,Grid_GenerationQueue!$AM$5:$AM$550,$B128,Grid_GenerationQueue!$AN$5:$AN$550,$C128,Grid_GenerationQueue!$AW$5:$AW$550,$Y$3)</f>
        <v>0</v>
      </c>
      <c r="Z128">
        <f>SUMIFS(Grid_GenerationQueue!V$5:V$550,Grid_GenerationQueue!$AJ$5:$AJ$550,$B128,Grid_GenerationQueue!$AK$5:$AK$550,$C128,Grid_GenerationQueue!$AW$5:$AW$550,$Y$3)+SUMIFS(Grid_GenerationQueue!V$5:V$550,Grid_GenerationQueue!$AM$5:$AM$550,$B128,Grid_GenerationQueue!$AN$5:$AN$550,$C128,Grid_GenerationQueue!$AW$5:$AW$550,$Y$3)</f>
        <v>0</v>
      </c>
      <c r="AA128">
        <f>SUMIFS(Grid_GenerationQueue!W$5:W$550,Grid_GenerationQueue!$AJ$5:$AJ$550,$B128,Grid_GenerationQueue!$AK$5:$AK$550,$C128,Grid_GenerationQueue!$AW$5:$AW$550,$Y$3)+SUMIFS(Grid_GenerationQueue!W$5:W$550,Grid_GenerationQueue!$AM$5:$AM$550,$B128,Grid_GenerationQueue!$AN$5:$AN$550,$C128,Grid_GenerationQueue!$AW$5:$AW$550,$Y$3)</f>
        <v>0</v>
      </c>
      <c r="AB128">
        <f>SUMIFS(Grid_GenerationQueue!X$5:X$550,Grid_GenerationQueue!$AJ$5:$AJ$550,$B128,Grid_GenerationQueue!$AK$5:$AK$550,$C128,Grid_GenerationQueue!$AW$5:$AW$550,$Y$3)+SUMIFS(Grid_GenerationQueue!X$5:X$550,Grid_GenerationQueue!$AM$5:$AM$550,$B128,Grid_GenerationQueue!$AN$5:$AN$550,$C128,Grid_GenerationQueue!$AW$5:$AW$550,$Y$3)</f>
        <v>0</v>
      </c>
      <c r="AC128">
        <f>SUMIFS(Grid_GenerationQueue!Y$5:Y$550,Grid_GenerationQueue!$AJ$5:$AJ$550,$B128,Grid_GenerationQueue!$AK$5:$AK$550,$C128,Grid_GenerationQueue!$AW$5:$AW$550,$Y$3)+SUMIFS(Grid_GenerationQueue!Y$5:Y$550,Grid_GenerationQueue!$AM$5:$AM$550,$B128,Grid_GenerationQueue!$AN$5:$AN$550,$C128,Grid_GenerationQueue!$AW$5:$AW$550,$Y$3)</f>
        <v>0</v>
      </c>
      <c r="AD128">
        <f>SUMIFS(Grid_GenerationQueue!Z$5:Z$550,Grid_GenerationQueue!$AJ$5:$AJ$550,$B128,Grid_GenerationQueue!$AK$5:$AK$550,$C128,Grid_GenerationQueue!$AW$5:$AW$550,$Y$3)+SUMIFS(Grid_GenerationQueue!Z$5:Z$550,Grid_GenerationQueue!$AM$5:$AM$550,$B128,Grid_GenerationQueue!$AN$5:$AN$550,$C128,Grid_GenerationQueue!$AW$5:$AW$550,$Y$3)</f>
        <v>0</v>
      </c>
      <c r="AE128">
        <f>SUMIFS(Grid_GenerationQueue!AA$5:AA$550,Grid_GenerationQueue!$AJ$5:$AJ$550,$B128,Grid_GenerationQueue!$AK$5:$AK$550,$C128,Grid_GenerationQueue!$AW$5:$AW$550,$Y$3)+SUMIFS(Grid_GenerationQueue!AA$5:AA$550,Grid_GenerationQueue!$AM$5:$AM$550,$B128,Grid_GenerationQueue!$AN$5:$AN$550,$C128,Grid_GenerationQueue!$AW$5:$AW$550,$Y$3)</f>
        <v>0</v>
      </c>
      <c r="AF128">
        <f>SUMIFS(Grid_GenerationQueue!AB$5:AB$550,Grid_GenerationQueue!$AJ$5:$AJ$550,$B128,Grid_GenerationQueue!$AK$5:$AK$550,$C128,Grid_GenerationQueue!$AW$5:$AW$550,$Y$3)+SUMIFS(Grid_GenerationQueue!AB$5:AB$550,Grid_GenerationQueue!$AM$5:$AM$550,$B128,Grid_GenerationQueue!$AN$5:$AN$550,$C128,Grid_GenerationQueue!$AW$5:$AW$550,$Y$3)</f>
        <v>0</v>
      </c>
      <c r="AG128">
        <f>SUMIFS(Grid_GenerationQueue!AC$5:AC$550,Grid_GenerationQueue!$AJ$5:$AJ$550,$B128,Grid_GenerationQueue!$AK$5:$AK$550,$C128,Grid_GenerationQueue!$AW$5:$AW$550,$Y$3)+SUMIFS(Grid_GenerationQueue!AC$5:AC$550,Grid_GenerationQueue!$AM$5:$AM$550,$B128,Grid_GenerationQueue!$AN$5:$AN$550,$C128,Grid_GenerationQueue!$AW$5:$AW$550,$Y$3)</f>
        <v>0</v>
      </c>
      <c r="AH128">
        <f>SUMIFS(Grid_GenerationQueue!AD$5:AD$550,Grid_GenerationQueue!$AJ$5:$AJ$550,$B128,Grid_GenerationQueue!$AK$5:$AK$550,$C128,Grid_GenerationQueue!$AW$5:$AW$550,$Y$3)+SUMIFS(Grid_GenerationQueue!AD$5:AD$550,Grid_GenerationQueue!$AM$5:$AM$550,$B128,Grid_GenerationQueue!$AN$5:$AN$550,$C128,Grid_GenerationQueue!$AW$5:$AW$550,$Y$3)</f>
        <v>0</v>
      </c>
      <c r="AJ128">
        <f>X128+SUMIFS(Grid_GenerationQueue!T$5:T$550,Grid_GenerationQueue!$AJ$5:$AJ$550,$B128,Grid_GenerationQueue!$AK$5:$AK$550,$C128,Grid_GenerationQueue!$AW$5:$AW$550,"&lt;&gt;"&amp;$Y$3,Grid_GenerationQueue!$AU$5:$AU$550,$AK$3)+SUMIFS(Grid_GenerationQueue!T$5:T$550,Grid_GenerationQueue!$AM$5:$AM$550,$B128,Grid_GenerationQueue!$AN$5:$AN$550,$C128,Grid_GenerationQueue!$AW$5:$AW$550,"&lt;&gt;"&amp;$Y$3,Grid_GenerationQueue!$AU$5:$AU$550,$AK$3)</f>
        <v>0</v>
      </c>
      <c r="AK128">
        <f>Y128+SUMIFS(Grid_GenerationQueue!U$5:U$550,Grid_GenerationQueue!$AJ$5:$AJ$550,$B128,Grid_GenerationQueue!$AK$5:$AK$550,$C128,Grid_GenerationQueue!$AW$5:$AW$550,"&lt;&gt;"&amp;$Y$3,Grid_GenerationQueue!$AU$5:$AU$550,$AK$3)+SUMIFS(Grid_GenerationQueue!U$5:U$550,Grid_GenerationQueue!$AM$5:$AM$550,$B128,Grid_GenerationQueue!$AN$5:$AN$550,$C128,Grid_GenerationQueue!$AW$5:$AW$550,"&lt;&gt;"&amp;$Y$3,Grid_GenerationQueue!$AU$5:$AU$550,$AK$3)</f>
        <v>0</v>
      </c>
      <c r="AL128">
        <f>Z128+SUMIFS(Grid_GenerationQueue!V$5:V$550,Grid_GenerationQueue!$AJ$5:$AJ$550,$B128,Grid_GenerationQueue!$AK$5:$AK$550,$C128,Grid_GenerationQueue!$AW$5:$AW$550,"&lt;&gt;"&amp;$Y$3,Grid_GenerationQueue!$AU$5:$AU$550,$AK$3)+SUMIFS(Grid_GenerationQueue!V$5:V$550,Grid_GenerationQueue!$AM$5:$AM$550,$B128,Grid_GenerationQueue!$AN$5:$AN$550,$C128,Grid_GenerationQueue!$AW$5:$AW$550,"&lt;&gt;"&amp;$Y$3,Grid_GenerationQueue!$AU$5:$AU$550,$AK$3)</f>
        <v>0</v>
      </c>
      <c r="AM128">
        <f>AA128+SUMIFS(Grid_GenerationQueue!W$5:W$550,Grid_GenerationQueue!$AJ$5:$AJ$550,$B128,Grid_GenerationQueue!$AK$5:$AK$550,$C128,Grid_GenerationQueue!$AW$5:$AW$550,"&lt;&gt;"&amp;$Y$3,Grid_GenerationQueue!$AU$5:$AU$550,$AK$3)+SUMIFS(Grid_GenerationQueue!W$5:W$550,Grid_GenerationQueue!$AM$5:$AM$550,$B128,Grid_GenerationQueue!$AN$5:$AN$550,$C128,Grid_GenerationQueue!$AW$5:$AW$550,"&lt;&gt;"&amp;$Y$3,Grid_GenerationQueue!$AU$5:$AU$550,$AK$3)</f>
        <v>0</v>
      </c>
      <c r="AN128">
        <f>AB128+SUMIFS(Grid_GenerationQueue!X$5:X$550,Grid_GenerationQueue!$AJ$5:$AJ$550,$B128,Grid_GenerationQueue!$AK$5:$AK$550,$C128,Grid_GenerationQueue!$AW$5:$AW$550,"&lt;&gt;"&amp;$Y$3,Grid_GenerationQueue!$AU$5:$AU$550,$AK$3)+SUMIFS(Grid_GenerationQueue!X$5:X$550,Grid_GenerationQueue!$AM$5:$AM$550,$B128,Grid_GenerationQueue!$AN$5:$AN$550,$C128,Grid_GenerationQueue!$AW$5:$AW$550,"&lt;&gt;"&amp;$Y$3,Grid_GenerationQueue!$AU$5:$AU$550,$AK$3)</f>
        <v>0</v>
      </c>
      <c r="AO128">
        <f>AC128+SUMIFS(Grid_GenerationQueue!Y$5:Y$550,Grid_GenerationQueue!$AJ$5:$AJ$550,$B128,Grid_GenerationQueue!$AK$5:$AK$550,$C128,Grid_GenerationQueue!$AW$5:$AW$550,"&lt;&gt;"&amp;$Y$3,Grid_GenerationQueue!$AU$5:$AU$550,$AK$3)+SUMIFS(Grid_GenerationQueue!Y$5:Y$550,Grid_GenerationQueue!$AM$5:$AM$550,$B128,Grid_GenerationQueue!$AN$5:$AN$550,$C128,Grid_GenerationQueue!$AW$5:$AW$550,"&lt;&gt;"&amp;$Y$3,Grid_GenerationQueue!$AU$5:$AU$550,$AK$3)</f>
        <v>0</v>
      </c>
      <c r="AP128">
        <f>AD128+SUMIFS(Grid_GenerationQueue!Z$5:Z$550,Grid_GenerationQueue!$AJ$5:$AJ$550,$B128,Grid_GenerationQueue!$AK$5:$AK$550,$C128,Grid_GenerationQueue!$AW$5:$AW$550,"&lt;&gt;"&amp;$Y$3,Grid_GenerationQueue!$AU$5:$AU$550,$AK$3)+SUMIFS(Grid_GenerationQueue!Z$5:Z$550,Grid_GenerationQueue!$AM$5:$AM$550,$B128,Grid_GenerationQueue!$AN$5:$AN$550,$C128,Grid_GenerationQueue!$AW$5:$AW$550,"&lt;&gt;"&amp;$Y$3,Grid_GenerationQueue!$AU$5:$AU$550,$AK$3)</f>
        <v>0</v>
      </c>
      <c r="AQ128">
        <f>AE128+SUMIFS(Grid_GenerationQueue!AA$5:AA$550,Grid_GenerationQueue!$AJ$5:$AJ$550,$B128,Grid_GenerationQueue!$AK$5:$AK$550,$C128,Grid_GenerationQueue!$AW$5:$AW$550,"&lt;&gt;"&amp;$Y$3,Grid_GenerationQueue!$AU$5:$AU$550,$AK$3)+SUMIFS(Grid_GenerationQueue!AA$5:AA$550,Grid_GenerationQueue!$AM$5:$AM$550,$B128,Grid_GenerationQueue!$AN$5:$AN$550,$C128,Grid_GenerationQueue!$AW$5:$AW$550,"&lt;&gt;"&amp;$Y$3,Grid_GenerationQueue!$AU$5:$AU$550,$AK$3)</f>
        <v>0</v>
      </c>
      <c r="AR128">
        <f>AF128+SUMIFS(Grid_GenerationQueue!AB$5:AB$550,Grid_GenerationQueue!$AJ$5:$AJ$550,$B128,Grid_GenerationQueue!$AK$5:$AK$550,$C128,Grid_GenerationQueue!$AW$5:$AW$550,"&lt;&gt;"&amp;$Y$3,Grid_GenerationQueue!$AU$5:$AU$550,$AK$3)+SUMIFS(Grid_GenerationQueue!AB$5:AB$550,Grid_GenerationQueue!$AM$5:$AM$550,$B128,Grid_GenerationQueue!$AN$5:$AN$550,$C128,Grid_GenerationQueue!$AW$5:$AW$550,"&lt;&gt;"&amp;$Y$3,Grid_GenerationQueue!$AU$5:$AU$550,$AK$3)</f>
        <v>0</v>
      </c>
      <c r="AS128">
        <f>AG128+SUMIFS(Grid_GenerationQueue!AC$5:AC$550,Grid_GenerationQueue!$AJ$5:$AJ$550,$B128,Grid_GenerationQueue!$AK$5:$AK$550,$C128,Grid_GenerationQueue!$AW$5:$AW$550,"&lt;&gt;"&amp;$Y$3,Grid_GenerationQueue!$AU$5:$AU$550,$AK$3)+SUMIFS(Grid_GenerationQueue!AC$5:AC$550,Grid_GenerationQueue!$AM$5:$AM$550,$B128,Grid_GenerationQueue!$AN$5:$AN$550,$C128,Grid_GenerationQueue!$AW$5:$AW$550,"&lt;&gt;"&amp;$Y$3,Grid_GenerationQueue!$AU$5:$AU$550,$AK$3)</f>
        <v>0</v>
      </c>
      <c r="AT128">
        <f>AH128+SUMIFS(Grid_GenerationQueue!AD$5:AD$550,Grid_GenerationQueue!$AJ$5:$AJ$550,$B128,Grid_GenerationQueue!$AK$5:$AK$550,$C128,Grid_GenerationQueue!$AW$5:$AW$550,"&lt;&gt;"&amp;$Y$3,Grid_GenerationQueue!$AU$5:$AU$550,$AK$3)+SUMIFS(Grid_GenerationQueue!AD$5:AD$550,Grid_GenerationQueue!$AM$5:$AM$550,$B128,Grid_GenerationQueue!$AN$5:$AN$550,$C128,Grid_GenerationQueue!$AW$5:$AW$550,"&lt;&gt;"&amp;$Y$3,Grid_GenerationQueue!$AU$5:$AU$550,$AK$3)</f>
        <v>0</v>
      </c>
      <c r="AV128">
        <v>0</v>
      </c>
      <c r="AW128">
        <v>0</v>
      </c>
      <c r="AX128">
        <v>0</v>
      </c>
      <c r="AY128">
        <v>0</v>
      </c>
      <c r="AZ128">
        <v>0</v>
      </c>
      <c r="BB128">
        <f t="shared" si="66"/>
        <v>200</v>
      </c>
      <c r="BC128">
        <f t="shared" si="67"/>
        <v>0</v>
      </c>
      <c r="BD128">
        <f t="shared" si="68"/>
        <v>0</v>
      </c>
      <c r="BE128">
        <f t="shared" si="69"/>
        <v>0</v>
      </c>
      <c r="BF128">
        <f t="shared" si="70"/>
        <v>0</v>
      </c>
      <c r="BG128">
        <f t="shared" si="71"/>
        <v>0</v>
      </c>
      <c r="BH128">
        <f t="shared" si="72"/>
        <v>0</v>
      </c>
      <c r="BI128">
        <f t="shared" si="73"/>
        <v>0</v>
      </c>
      <c r="BJ128">
        <f t="shared" si="74"/>
        <v>0</v>
      </c>
      <c r="BK128">
        <f t="shared" si="75"/>
        <v>0</v>
      </c>
      <c r="BL128">
        <f t="shared" si="76"/>
        <v>0</v>
      </c>
      <c r="BN128">
        <f t="shared" si="77"/>
        <v>0</v>
      </c>
      <c r="BO128">
        <f t="shared" si="78"/>
        <v>0</v>
      </c>
      <c r="BP128">
        <f t="shared" si="79"/>
        <v>0</v>
      </c>
      <c r="BQ128">
        <f t="shared" si="80"/>
        <v>0</v>
      </c>
      <c r="BR128">
        <f t="shared" si="81"/>
        <v>0</v>
      </c>
      <c r="BS128">
        <f t="shared" si="82"/>
        <v>0</v>
      </c>
      <c r="BT128">
        <f t="shared" si="83"/>
        <v>0</v>
      </c>
      <c r="BU128">
        <f t="shared" si="84"/>
        <v>0</v>
      </c>
      <c r="BV128">
        <f t="shared" si="85"/>
        <v>0</v>
      </c>
      <c r="BW128">
        <f t="shared" si="86"/>
        <v>0</v>
      </c>
      <c r="BX128">
        <f t="shared" si="87"/>
        <v>0</v>
      </c>
      <c r="BZ128">
        <f t="shared" si="88"/>
        <v>0</v>
      </c>
      <c r="CA128">
        <f t="shared" si="89"/>
        <v>0</v>
      </c>
      <c r="CB128">
        <f t="shared" si="90"/>
        <v>0</v>
      </c>
      <c r="CC128">
        <f t="shared" si="91"/>
        <v>0</v>
      </c>
      <c r="CD128">
        <f t="shared" si="92"/>
        <v>0</v>
      </c>
      <c r="CE128">
        <f t="shared" si="93"/>
        <v>0</v>
      </c>
      <c r="CF128">
        <f t="shared" si="94"/>
        <v>0</v>
      </c>
      <c r="CG128">
        <f t="shared" si="95"/>
        <v>0</v>
      </c>
      <c r="CH128">
        <f t="shared" si="96"/>
        <v>0</v>
      </c>
      <c r="CI128">
        <f t="shared" si="97"/>
        <v>0</v>
      </c>
      <c r="CJ128">
        <f t="shared" si="98"/>
        <v>0</v>
      </c>
    </row>
    <row r="129" spans="1:88" x14ac:dyDescent="0.35">
      <c r="A129" t="str">
        <f>Substation_Info!A129</f>
        <v>SDG&amp;E Study Area</v>
      </c>
      <c r="B129" t="str">
        <f>Substation_Info!B129</f>
        <v>Kearny</v>
      </c>
      <c r="C129">
        <f>Substation_Info!C129</f>
        <v>115</v>
      </c>
      <c r="D129" t="str" cm="1">
        <f t="array" ref="D129">INDEX(Substation_Info!$AT$5:$BB$322,MATCH(1,($B129=Substation_Info!$B$5:$B$322)*($C129=Substation_Info!$C$5:$C$322),0),MATCH(D$4,Substation_Info!$AT$4:$BB$4,0))</f>
        <v>San_Diego_Li_Battery</v>
      </c>
      <c r="E129" t="str" cm="1">
        <f t="array" ref="E129">INDEX(Substation_Info!$AT$5:$BB$322,MATCH(1,($B129=Substation_Info!$B$5:$B$322)*($C129=Substation_Info!$C$5:$C$322),0),MATCH(E$4,Substation_Info!$AT$4:$BB$4,0))</f>
        <v>San_Diego_Solar</v>
      </c>
      <c r="F129" cm="1">
        <f t="array" ref="F129">INDEX(Substation_Info!$AT$5:$BB$322,MATCH(1,($B129=Substation_Info!$B$5:$B$322)*($C129=Substation_Info!$C$5:$C$322),0),MATCH(F$4,Substation_Info!$AT$4:$BB$4,0))</f>
        <v>0</v>
      </c>
      <c r="G129" cm="1">
        <f t="array" ref="G129">INDEX(Substation_Info!$AT$5:$BB$322,MATCH(1,($B129=Substation_Info!$B$5:$B$322)*($C129=Substation_Info!$C$5:$C$322),0),MATCH(G$4,Substation_Info!$AT$4:$BB$4,0))</f>
        <v>0</v>
      </c>
      <c r="H129" cm="1">
        <f t="array" ref="H129">INDEX(Substation_Info!$AT$5:$BB$322,MATCH(1,($B129=Substation_Info!$B$5:$B$322)*($C129=Substation_Info!$C$5:$C$322),0),MATCH(H$4,Substation_Info!$AT$4:$BB$4,0))</f>
        <v>0</v>
      </c>
      <c r="I129" cm="1">
        <f t="array" ref="I129">INDEX(Substation_Info!$AT$5:$BB$322,MATCH(1,($B129=Substation_Info!$B$5:$B$322)*($C129=Substation_Info!$C$5:$C$322),0),MATCH(I$4,Substation_Info!$AT$4:$BB$4,0))</f>
        <v>0</v>
      </c>
      <c r="J129" cm="1">
        <f t="array" ref="J129">INDEX(Substation_Info!$AT$5:$BB$322,MATCH(1,($B129=Substation_Info!$B$5:$B$322)*($C129=Substation_Info!$C$5:$C$322),0),MATCH(J$4,Substation_Info!$AT$4:$BB$4,0))</f>
        <v>0</v>
      </c>
      <c r="L129">
        <f>SUMIFS(Grid_GenerationQueue!T$5:T$550,Grid_GenerationQueue!$AJ$5:$AJ$550,$B129,Grid_GenerationQueue!$AK$5:$AK$550,$C129)+SUMIFS(Grid_GenerationQueue!T$5:T$550,Grid_GenerationQueue!$AM$5:$AM$550,$B129,Grid_GenerationQueue!$AN$5:$AN$550,$C129)</f>
        <v>0</v>
      </c>
      <c r="M129">
        <f>SUMIFS(Grid_GenerationQueue!U$5:U$550,Grid_GenerationQueue!$AJ$5:$AJ$550,$B129,Grid_GenerationQueue!$AK$5:$AK$550,$C129)+SUMIFS(Grid_GenerationQueue!U$5:U$550,Grid_GenerationQueue!$AM$5:$AM$550,$B129,Grid_GenerationQueue!$AN$5:$AN$550,$C129)</f>
        <v>0</v>
      </c>
      <c r="N129">
        <f>SUMIFS(Grid_GenerationQueue!V$5:V$550,Grid_GenerationQueue!$AJ$5:$AJ$550,$B129,Grid_GenerationQueue!$AK$5:$AK$550,$C129)+SUMIFS(Grid_GenerationQueue!V$5:V$550,Grid_GenerationQueue!$AM$5:$AM$550,$B129,Grid_GenerationQueue!$AN$5:$AN$550,$C129)</f>
        <v>0</v>
      </c>
      <c r="O129">
        <f>SUMIFS(Grid_GenerationQueue!W$5:W$550,Grid_GenerationQueue!$AJ$5:$AJ$550,$B129,Grid_GenerationQueue!$AK$5:$AK$550,$C129)+SUMIFS(Grid_GenerationQueue!W$5:W$550,Grid_GenerationQueue!$AM$5:$AM$550,$B129,Grid_GenerationQueue!$AN$5:$AN$550,$C129)</f>
        <v>0</v>
      </c>
      <c r="P129">
        <f>SUMIFS(Grid_GenerationQueue!X$5:X$550,Grid_GenerationQueue!$AJ$5:$AJ$550,$B129,Grid_GenerationQueue!$AK$5:$AK$550,$C129)+SUMIFS(Grid_GenerationQueue!X$5:X$550,Grid_GenerationQueue!$AM$5:$AM$550,$B129,Grid_GenerationQueue!$AN$5:$AN$550,$C129)</f>
        <v>0</v>
      </c>
      <c r="Q129">
        <f>SUMIFS(Grid_GenerationQueue!Y$5:Y$550,Grid_GenerationQueue!$AJ$5:$AJ$550,$B129,Grid_GenerationQueue!$AK$5:$AK$550,$C129)+SUMIFS(Grid_GenerationQueue!Y$5:Y$550,Grid_GenerationQueue!$AM$5:$AM$550,$B129,Grid_GenerationQueue!$AN$5:$AN$550,$C129)</f>
        <v>0</v>
      </c>
      <c r="R129">
        <f>SUMIFS(Grid_GenerationQueue!Z$5:Z$550,Grid_GenerationQueue!$AJ$5:$AJ$550,$B129,Grid_GenerationQueue!$AK$5:$AK$550,$C129)+SUMIFS(Grid_GenerationQueue!Z$5:Z$550,Grid_GenerationQueue!$AM$5:$AM$550,$B129,Grid_GenerationQueue!$AN$5:$AN$550,$C129)</f>
        <v>0</v>
      </c>
      <c r="S129">
        <f>SUMIFS(Grid_GenerationQueue!AA$5:AA$550,Grid_GenerationQueue!$AJ$5:$AJ$550,$B129,Grid_GenerationQueue!$AK$5:$AK$550,$C129)+SUMIFS(Grid_GenerationQueue!AA$5:AA$550,Grid_GenerationQueue!$AM$5:$AM$550,$B129,Grid_GenerationQueue!$AN$5:$AN$550,$C129)</f>
        <v>0</v>
      </c>
      <c r="T129">
        <f>SUMIFS(Grid_GenerationQueue!AB$5:AB$550,Grid_GenerationQueue!$AJ$5:$AJ$550,$B129,Grid_GenerationQueue!$AK$5:$AK$550,$C129)+SUMIFS(Grid_GenerationQueue!AB$5:AB$550,Grid_GenerationQueue!$AM$5:$AM$550,$B129,Grid_GenerationQueue!$AN$5:$AN$550,$C129)</f>
        <v>0</v>
      </c>
      <c r="U129">
        <f>SUMIFS(Grid_GenerationQueue!AC$5:AC$550,Grid_GenerationQueue!$AJ$5:$AJ$550,$B129,Grid_GenerationQueue!$AK$5:$AK$550,$C129)+SUMIFS(Grid_GenerationQueue!AC$5:AC$550,Grid_GenerationQueue!$AM$5:$AM$550,$B129,Grid_GenerationQueue!$AN$5:$AN$550,$C129)</f>
        <v>0</v>
      </c>
      <c r="V129">
        <f>SUMIFS(Grid_GenerationQueue!AD$5:AD$550,Grid_GenerationQueue!$AJ$5:$AJ$550,$B129,Grid_GenerationQueue!$AK$5:$AK$550,$C129)+SUMIFS(Grid_GenerationQueue!AD$5:AD$550,Grid_GenerationQueue!$AM$5:$AM$550,$B129,Grid_GenerationQueue!$AN$5:$AN$550,$C129)</f>
        <v>0</v>
      </c>
      <c r="X129">
        <f>SUMIFS(Grid_GenerationQueue!T$5:T$550,Grid_GenerationQueue!$AJ$5:$AJ$550,$B129,Grid_GenerationQueue!$AK$5:$AK$550,$C129,Grid_GenerationQueue!$AW$5:$AW$550,$Y$3)+SUMIFS(Grid_GenerationQueue!T$5:T$550,Grid_GenerationQueue!$AM$5:$AM$550,$B129,Grid_GenerationQueue!$AN$5:$AN$550,$C129,Grid_GenerationQueue!$AW$5:$AW$550,$Y$3)</f>
        <v>0</v>
      </c>
      <c r="Y129">
        <f>SUMIFS(Grid_GenerationQueue!U$5:U$550,Grid_GenerationQueue!$AJ$5:$AJ$550,$B129,Grid_GenerationQueue!$AK$5:$AK$550,$C129,Grid_GenerationQueue!$AW$5:$AW$550,$Y$3)+SUMIFS(Grid_GenerationQueue!U$5:U$550,Grid_GenerationQueue!$AM$5:$AM$550,$B129,Grid_GenerationQueue!$AN$5:$AN$550,$C129,Grid_GenerationQueue!$AW$5:$AW$550,$Y$3)</f>
        <v>0</v>
      </c>
      <c r="Z129">
        <f>SUMIFS(Grid_GenerationQueue!V$5:V$550,Grid_GenerationQueue!$AJ$5:$AJ$550,$B129,Grid_GenerationQueue!$AK$5:$AK$550,$C129,Grid_GenerationQueue!$AW$5:$AW$550,$Y$3)+SUMIFS(Grid_GenerationQueue!V$5:V$550,Grid_GenerationQueue!$AM$5:$AM$550,$B129,Grid_GenerationQueue!$AN$5:$AN$550,$C129,Grid_GenerationQueue!$AW$5:$AW$550,$Y$3)</f>
        <v>0</v>
      </c>
      <c r="AA129">
        <f>SUMIFS(Grid_GenerationQueue!W$5:W$550,Grid_GenerationQueue!$AJ$5:$AJ$550,$B129,Grid_GenerationQueue!$AK$5:$AK$550,$C129,Grid_GenerationQueue!$AW$5:$AW$550,$Y$3)+SUMIFS(Grid_GenerationQueue!W$5:W$550,Grid_GenerationQueue!$AM$5:$AM$550,$B129,Grid_GenerationQueue!$AN$5:$AN$550,$C129,Grid_GenerationQueue!$AW$5:$AW$550,$Y$3)</f>
        <v>0</v>
      </c>
      <c r="AB129">
        <f>SUMIFS(Grid_GenerationQueue!X$5:X$550,Grid_GenerationQueue!$AJ$5:$AJ$550,$B129,Grid_GenerationQueue!$AK$5:$AK$550,$C129,Grid_GenerationQueue!$AW$5:$AW$550,$Y$3)+SUMIFS(Grid_GenerationQueue!X$5:X$550,Grid_GenerationQueue!$AM$5:$AM$550,$B129,Grid_GenerationQueue!$AN$5:$AN$550,$C129,Grid_GenerationQueue!$AW$5:$AW$550,$Y$3)</f>
        <v>0</v>
      </c>
      <c r="AC129">
        <f>SUMIFS(Grid_GenerationQueue!Y$5:Y$550,Grid_GenerationQueue!$AJ$5:$AJ$550,$B129,Grid_GenerationQueue!$AK$5:$AK$550,$C129,Grid_GenerationQueue!$AW$5:$AW$550,$Y$3)+SUMIFS(Grid_GenerationQueue!Y$5:Y$550,Grid_GenerationQueue!$AM$5:$AM$550,$B129,Grid_GenerationQueue!$AN$5:$AN$550,$C129,Grid_GenerationQueue!$AW$5:$AW$550,$Y$3)</f>
        <v>0</v>
      </c>
      <c r="AD129">
        <f>SUMIFS(Grid_GenerationQueue!Z$5:Z$550,Grid_GenerationQueue!$AJ$5:$AJ$550,$B129,Grid_GenerationQueue!$AK$5:$AK$550,$C129,Grid_GenerationQueue!$AW$5:$AW$550,$Y$3)+SUMIFS(Grid_GenerationQueue!Z$5:Z$550,Grid_GenerationQueue!$AM$5:$AM$550,$B129,Grid_GenerationQueue!$AN$5:$AN$550,$C129,Grid_GenerationQueue!$AW$5:$AW$550,$Y$3)</f>
        <v>0</v>
      </c>
      <c r="AE129">
        <f>SUMIFS(Grid_GenerationQueue!AA$5:AA$550,Grid_GenerationQueue!$AJ$5:$AJ$550,$B129,Grid_GenerationQueue!$AK$5:$AK$550,$C129,Grid_GenerationQueue!$AW$5:$AW$550,$Y$3)+SUMIFS(Grid_GenerationQueue!AA$5:AA$550,Grid_GenerationQueue!$AM$5:$AM$550,$B129,Grid_GenerationQueue!$AN$5:$AN$550,$C129,Grid_GenerationQueue!$AW$5:$AW$550,$Y$3)</f>
        <v>0</v>
      </c>
      <c r="AF129">
        <f>SUMIFS(Grid_GenerationQueue!AB$5:AB$550,Grid_GenerationQueue!$AJ$5:$AJ$550,$B129,Grid_GenerationQueue!$AK$5:$AK$550,$C129,Grid_GenerationQueue!$AW$5:$AW$550,$Y$3)+SUMIFS(Grid_GenerationQueue!AB$5:AB$550,Grid_GenerationQueue!$AM$5:$AM$550,$B129,Grid_GenerationQueue!$AN$5:$AN$550,$C129,Grid_GenerationQueue!$AW$5:$AW$550,$Y$3)</f>
        <v>0</v>
      </c>
      <c r="AG129">
        <f>SUMIFS(Grid_GenerationQueue!AC$5:AC$550,Grid_GenerationQueue!$AJ$5:$AJ$550,$B129,Grid_GenerationQueue!$AK$5:$AK$550,$C129,Grid_GenerationQueue!$AW$5:$AW$550,$Y$3)+SUMIFS(Grid_GenerationQueue!AC$5:AC$550,Grid_GenerationQueue!$AM$5:$AM$550,$B129,Grid_GenerationQueue!$AN$5:$AN$550,$C129,Grid_GenerationQueue!$AW$5:$AW$550,$Y$3)</f>
        <v>0</v>
      </c>
      <c r="AH129">
        <f>SUMIFS(Grid_GenerationQueue!AD$5:AD$550,Grid_GenerationQueue!$AJ$5:$AJ$550,$B129,Grid_GenerationQueue!$AK$5:$AK$550,$C129,Grid_GenerationQueue!$AW$5:$AW$550,$Y$3)+SUMIFS(Grid_GenerationQueue!AD$5:AD$550,Grid_GenerationQueue!$AM$5:$AM$550,$B129,Grid_GenerationQueue!$AN$5:$AN$550,$C129,Grid_GenerationQueue!$AW$5:$AW$550,$Y$3)</f>
        <v>0</v>
      </c>
      <c r="AJ129">
        <f>X129+SUMIFS(Grid_GenerationQueue!T$5:T$550,Grid_GenerationQueue!$AJ$5:$AJ$550,$B129,Grid_GenerationQueue!$AK$5:$AK$550,$C129,Grid_GenerationQueue!$AW$5:$AW$550,"&lt;&gt;"&amp;$Y$3,Grid_GenerationQueue!$AU$5:$AU$550,$AK$3)+SUMIFS(Grid_GenerationQueue!T$5:T$550,Grid_GenerationQueue!$AM$5:$AM$550,$B129,Grid_GenerationQueue!$AN$5:$AN$550,$C129,Grid_GenerationQueue!$AW$5:$AW$550,"&lt;&gt;"&amp;$Y$3,Grid_GenerationQueue!$AU$5:$AU$550,$AK$3)</f>
        <v>0</v>
      </c>
      <c r="AK129">
        <f>Y129+SUMIFS(Grid_GenerationQueue!U$5:U$550,Grid_GenerationQueue!$AJ$5:$AJ$550,$B129,Grid_GenerationQueue!$AK$5:$AK$550,$C129,Grid_GenerationQueue!$AW$5:$AW$550,"&lt;&gt;"&amp;$Y$3,Grid_GenerationQueue!$AU$5:$AU$550,$AK$3)+SUMIFS(Grid_GenerationQueue!U$5:U$550,Grid_GenerationQueue!$AM$5:$AM$550,$B129,Grid_GenerationQueue!$AN$5:$AN$550,$C129,Grid_GenerationQueue!$AW$5:$AW$550,"&lt;&gt;"&amp;$Y$3,Grid_GenerationQueue!$AU$5:$AU$550,$AK$3)</f>
        <v>0</v>
      </c>
      <c r="AL129">
        <f>Z129+SUMIFS(Grid_GenerationQueue!V$5:V$550,Grid_GenerationQueue!$AJ$5:$AJ$550,$B129,Grid_GenerationQueue!$AK$5:$AK$550,$C129,Grid_GenerationQueue!$AW$5:$AW$550,"&lt;&gt;"&amp;$Y$3,Grid_GenerationQueue!$AU$5:$AU$550,$AK$3)+SUMIFS(Grid_GenerationQueue!V$5:V$550,Grid_GenerationQueue!$AM$5:$AM$550,$B129,Grid_GenerationQueue!$AN$5:$AN$550,$C129,Grid_GenerationQueue!$AW$5:$AW$550,"&lt;&gt;"&amp;$Y$3,Grid_GenerationQueue!$AU$5:$AU$550,$AK$3)</f>
        <v>0</v>
      </c>
      <c r="AM129">
        <f>AA129+SUMIFS(Grid_GenerationQueue!W$5:W$550,Grid_GenerationQueue!$AJ$5:$AJ$550,$B129,Grid_GenerationQueue!$AK$5:$AK$550,$C129,Grid_GenerationQueue!$AW$5:$AW$550,"&lt;&gt;"&amp;$Y$3,Grid_GenerationQueue!$AU$5:$AU$550,$AK$3)+SUMIFS(Grid_GenerationQueue!W$5:W$550,Grid_GenerationQueue!$AM$5:$AM$550,$B129,Grid_GenerationQueue!$AN$5:$AN$550,$C129,Grid_GenerationQueue!$AW$5:$AW$550,"&lt;&gt;"&amp;$Y$3,Grid_GenerationQueue!$AU$5:$AU$550,$AK$3)</f>
        <v>0</v>
      </c>
      <c r="AN129">
        <f>AB129+SUMIFS(Grid_GenerationQueue!X$5:X$550,Grid_GenerationQueue!$AJ$5:$AJ$550,$B129,Grid_GenerationQueue!$AK$5:$AK$550,$C129,Grid_GenerationQueue!$AW$5:$AW$550,"&lt;&gt;"&amp;$Y$3,Grid_GenerationQueue!$AU$5:$AU$550,$AK$3)+SUMIFS(Grid_GenerationQueue!X$5:X$550,Grid_GenerationQueue!$AM$5:$AM$550,$B129,Grid_GenerationQueue!$AN$5:$AN$550,$C129,Grid_GenerationQueue!$AW$5:$AW$550,"&lt;&gt;"&amp;$Y$3,Grid_GenerationQueue!$AU$5:$AU$550,$AK$3)</f>
        <v>0</v>
      </c>
      <c r="AO129">
        <f>AC129+SUMIFS(Grid_GenerationQueue!Y$5:Y$550,Grid_GenerationQueue!$AJ$5:$AJ$550,$B129,Grid_GenerationQueue!$AK$5:$AK$550,$C129,Grid_GenerationQueue!$AW$5:$AW$550,"&lt;&gt;"&amp;$Y$3,Grid_GenerationQueue!$AU$5:$AU$550,$AK$3)+SUMIFS(Grid_GenerationQueue!Y$5:Y$550,Grid_GenerationQueue!$AM$5:$AM$550,$B129,Grid_GenerationQueue!$AN$5:$AN$550,$C129,Grid_GenerationQueue!$AW$5:$AW$550,"&lt;&gt;"&amp;$Y$3,Grid_GenerationQueue!$AU$5:$AU$550,$AK$3)</f>
        <v>0</v>
      </c>
      <c r="AP129">
        <f>AD129+SUMIFS(Grid_GenerationQueue!Z$5:Z$550,Grid_GenerationQueue!$AJ$5:$AJ$550,$B129,Grid_GenerationQueue!$AK$5:$AK$550,$C129,Grid_GenerationQueue!$AW$5:$AW$550,"&lt;&gt;"&amp;$Y$3,Grid_GenerationQueue!$AU$5:$AU$550,$AK$3)+SUMIFS(Grid_GenerationQueue!Z$5:Z$550,Grid_GenerationQueue!$AM$5:$AM$550,$B129,Grid_GenerationQueue!$AN$5:$AN$550,$C129,Grid_GenerationQueue!$AW$5:$AW$550,"&lt;&gt;"&amp;$Y$3,Grid_GenerationQueue!$AU$5:$AU$550,$AK$3)</f>
        <v>0</v>
      </c>
      <c r="AQ129">
        <f>AE129+SUMIFS(Grid_GenerationQueue!AA$5:AA$550,Grid_GenerationQueue!$AJ$5:$AJ$550,$B129,Grid_GenerationQueue!$AK$5:$AK$550,$C129,Grid_GenerationQueue!$AW$5:$AW$550,"&lt;&gt;"&amp;$Y$3,Grid_GenerationQueue!$AU$5:$AU$550,$AK$3)+SUMIFS(Grid_GenerationQueue!AA$5:AA$550,Grid_GenerationQueue!$AM$5:$AM$550,$B129,Grid_GenerationQueue!$AN$5:$AN$550,$C129,Grid_GenerationQueue!$AW$5:$AW$550,"&lt;&gt;"&amp;$Y$3,Grid_GenerationQueue!$AU$5:$AU$550,$AK$3)</f>
        <v>0</v>
      </c>
      <c r="AR129">
        <f>AF129+SUMIFS(Grid_GenerationQueue!AB$5:AB$550,Grid_GenerationQueue!$AJ$5:$AJ$550,$B129,Grid_GenerationQueue!$AK$5:$AK$550,$C129,Grid_GenerationQueue!$AW$5:$AW$550,"&lt;&gt;"&amp;$Y$3,Grid_GenerationQueue!$AU$5:$AU$550,$AK$3)+SUMIFS(Grid_GenerationQueue!AB$5:AB$550,Grid_GenerationQueue!$AM$5:$AM$550,$B129,Grid_GenerationQueue!$AN$5:$AN$550,$C129,Grid_GenerationQueue!$AW$5:$AW$550,"&lt;&gt;"&amp;$Y$3,Grid_GenerationQueue!$AU$5:$AU$550,$AK$3)</f>
        <v>0</v>
      </c>
      <c r="AS129">
        <f>AG129+SUMIFS(Grid_GenerationQueue!AC$5:AC$550,Grid_GenerationQueue!$AJ$5:$AJ$550,$B129,Grid_GenerationQueue!$AK$5:$AK$550,$C129,Grid_GenerationQueue!$AW$5:$AW$550,"&lt;&gt;"&amp;$Y$3,Grid_GenerationQueue!$AU$5:$AU$550,$AK$3)+SUMIFS(Grid_GenerationQueue!AC$5:AC$550,Grid_GenerationQueue!$AM$5:$AM$550,$B129,Grid_GenerationQueue!$AN$5:$AN$550,$C129,Grid_GenerationQueue!$AW$5:$AW$550,"&lt;&gt;"&amp;$Y$3,Grid_GenerationQueue!$AU$5:$AU$550,$AK$3)</f>
        <v>0</v>
      </c>
      <c r="AT129">
        <f>AH129+SUMIFS(Grid_GenerationQueue!AD$5:AD$550,Grid_GenerationQueue!$AJ$5:$AJ$550,$B129,Grid_GenerationQueue!$AK$5:$AK$550,$C129,Grid_GenerationQueue!$AW$5:$AW$550,"&lt;&gt;"&amp;$Y$3,Grid_GenerationQueue!$AU$5:$AU$550,$AK$3)+SUMIFS(Grid_GenerationQueue!AD$5:AD$550,Grid_GenerationQueue!$AM$5:$AM$550,$B129,Grid_GenerationQueue!$AN$5:$AN$550,$C129,Grid_GenerationQueue!$AW$5:$AW$550,"&lt;&gt;"&amp;$Y$3,Grid_GenerationQueue!$AU$5:$AU$550,$AK$3)</f>
        <v>0</v>
      </c>
      <c r="AV129">
        <v>0</v>
      </c>
      <c r="AW129">
        <v>0</v>
      </c>
      <c r="AX129">
        <v>0</v>
      </c>
      <c r="AY129">
        <v>0</v>
      </c>
      <c r="AZ129">
        <v>0</v>
      </c>
      <c r="BB129">
        <f t="shared" si="66"/>
        <v>0</v>
      </c>
      <c r="BC129">
        <f t="shared" si="67"/>
        <v>0</v>
      </c>
      <c r="BD129">
        <f t="shared" si="68"/>
        <v>0</v>
      </c>
      <c r="BE129">
        <f t="shared" si="69"/>
        <v>0</v>
      </c>
      <c r="BF129">
        <f t="shared" si="70"/>
        <v>0</v>
      </c>
      <c r="BG129">
        <f t="shared" si="71"/>
        <v>0</v>
      </c>
      <c r="BH129">
        <f t="shared" si="72"/>
        <v>0</v>
      </c>
      <c r="BI129">
        <f t="shared" si="73"/>
        <v>0</v>
      </c>
      <c r="BJ129">
        <f t="shared" si="74"/>
        <v>0</v>
      </c>
      <c r="BK129">
        <f t="shared" si="75"/>
        <v>0</v>
      </c>
      <c r="BL129">
        <f t="shared" si="76"/>
        <v>0</v>
      </c>
      <c r="BN129">
        <f t="shared" si="77"/>
        <v>0</v>
      </c>
      <c r="BO129">
        <f t="shared" si="78"/>
        <v>0</v>
      </c>
      <c r="BP129">
        <f t="shared" si="79"/>
        <v>0</v>
      </c>
      <c r="BQ129">
        <f t="shared" si="80"/>
        <v>0</v>
      </c>
      <c r="BR129">
        <f t="shared" si="81"/>
        <v>0</v>
      </c>
      <c r="BS129">
        <f t="shared" si="82"/>
        <v>0</v>
      </c>
      <c r="BT129">
        <f t="shared" si="83"/>
        <v>0</v>
      </c>
      <c r="BU129">
        <f t="shared" si="84"/>
        <v>0</v>
      </c>
      <c r="BV129">
        <f t="shared" si="85"/>
        <v>0</v>
      </c>
      <c r="BW129">
        <f t="shared" si="86"/>
        <v>0</v>
      </c>
      <c r="BX129">
        <f t="shared" si="87"/>
        <v>0</v>
      </c>
      <c r="BZ129">
        <f t="shared" si="88"/>
        <v>0</v>
      </c>
      <c r="CA129">
        <f t="shared" si="89"/>
        <v>0</v>
      </c>
      <c r="CB129">
        <f t="shared" si="90"/>
        <v>0</v>
      </c>
      <c r="CC129">
        <f t="shared" si="91"/>
        <v>0</v>
      </c>
      <c r="CD129">
        <f t="shared" si="92"/>
        <v>0</v>
      </c>
      <c r="CE129">
        <f t="shared" si="93"/>
        <v>0</v>
      </c>
      <c r="CF129">
        <f t="shared" si="94"/>
        <v>0</v>
      </c>
      <c r="CG129">
        <f t="shared" si="95"/>
        <v>0</v>
      </c>
      <c r="CH129">
        <f t="shared" si="96"/>
        <v>0</v>
      </c>
      <c r="CI129">
        <f t="shared" si="97"/>
        <v>0</v>
      </c>
      <c r="CJ129">
        <f t="shared" si="98"/>
        <v>0</v>
      </c>
    </row>
    <row r="130" spans="1:88" x14ac:dyDescent="0.35">
      <c r="A130" t="str">
        <f>Substation_Info!A130</f>
        <v xml:space="preserve">PG&amp;E North of Greater Bay Study Area </v>
      </c>
      <c r="B130" t="str">
        <f>Substation_Info!B130</f>
        <v>Kelso</v>
      </c>
      <c r="C130">
        <f>Substation_Info!C130</f>
        <v>230</v>
      </c>
      <c r="D130" t="str" cm="1">
        <f t="array" ref="D130">INDEX(Substation_Info!$AT$5:$BB$322,MATCH(1,($B130=Substation_Info!$B$5:$B$322)*($C130=Substation_Info!$C$5:$C$322),0),MATCH(D$4,Substation_Info!$AT$4:$BB$4,0))</f>
        <v>Northern_California_Li_Battery</v>
      </c>
      <c r="E130" t="str" cm="1">
        <f t="array" ref="E130">INDEX(Substation_Info!$AT$5:$BB$322,MATCH(1,($B130=Substation_Info!$B$5:$B$322)*($C130=Substation_Info!$C$5:$C$322),0),MATCH(E$4,Substation_Info!$AT$4:$BB$4,0))</f>
        <v>Northern_California_Solar</v>
      </c>
      <c r="F130" cm="1">
        <f t="array" ref="F130">INDEX(Substation_Info!$AT$5:$BB$322,MATCH(1,($B130=Substation_Info!$B$5:$B$322)*($C130=Substation_Info!$C$5:$C$322),0),MATCH(F$4,Substation_Info!$AT$4:$BB$4,0))</f>
        <v>0</v>
      </c>
      <c r="G130" t="str" cm="1">
        <f t="array" ref="G130">INDEX(Substation_Info!$AT$5:$BB$322,MATCH(1,($B130=Substation_Info!$B$5:$B$322)*($C130=Substation_Info!$C$5:$C$322),0),MATCH(G$4,Substation_Info!$AT$4:$BB$4,0))</f>
        <v>Solano_Wind</v>
      </c>
      <c r="H130" cm="1">
        <f t="array" ref="H130">INDEX(Substation_Info!$AT$5:$BB$322,MATCH(1,($B130=Substation_Info!$B$5:$B$322)*($C130=Substation_Info!$C$5:$C$322),0),MATCH(H$4,Substation_Info!$AT$4:$BB$4,0))</f>
        <v>0</v>
      </c>
      <c r="I130" cm="1">
        <f t="array" ref="I130">INDEX(Substation_Info!$AT$5:$BB$322,MATCH(1,($B130=Substation_Info!$B$5:$B$322)*($C130=Substation_Info!$C$5:$C$322),0),MATCH(I$4,Substation_Info!$AT$4:$BB$4,0))</f>
        <v>0</v>
      </c>
      <c r="J130" cm="1">
        <f t="array" ref="J130">INDEX(Substation_Info!$AT$5:$BB$322,MATCH(1,($B130=Substation_Info!$B$5:$B$322)*($C130=Substation_Info!$C$5:$C$322),0),MATCH(J$4,Substation_Info!$AT$4:$BB$4,0))</f>
        <v>0</v>
      </c>
      <c r="L130">
        <f>SUMIFS(Grid_GenerationQueue!T$5:T$550,Grid_GenerationQueue!$AJ$5:$AJ$550,$B130,Grid_GenerationQueue!$AK$5:$AK$550,$C130)+SUMIFS(Grid_GenerationQueue!T$5:T$550,Grid_GenerationQueue!$AM$5:$AM$550,$B130,Grid_GenerationQueue!$AN$5:$AN$550,$C130)</f>
        <v>27</v>
      </c>
      <c r="M130">
        <f>SUMIFS(Grid_GenerationQueue!U$5:U$550,Grid_GenerationQueue!$AJ$5:$AJ$550,$B130,Grid_GenerationQueue!$AK$5:$AK$550,$C130)+SUMIFS(Grid_GenerationQueue!U$5:U$550,Grid_GenerationQueue!$AM$5:$AM$550,$B130,Grid_GenerationQueue!$AN$5:$AN$550,$C130)</f>
        <v>95.7</v>
      </c>
      <c r="N130">
        <f>SUMIFS(Grid_GenerationQueue!V$5:V$550,Grid_GenerationQueue!$AJ$5:$AJ$550,$B130,Grid_GenerationQueue!$AK$5:$AK$550,$C130)+SUMIFS(Grid_GenerationQueue!V$5:V$550,Grid_GenerationQueue!$AM$5:$AM$550,$B130,Grid_GenerationQueue!$AN$5:$AN$550,$C130)</f>
        <v>90.7</v>
      </c>
      <c r="O130">
        <f>SUMIFS(Grid_GenerationQueue!W$5:W$550,Grid_GenerationQueue!$AJ$5:$AJ$550,$B130,Grid_GenerationQueue!$AK$5:$AK$550,$C130)+SUMIFS(Grid_GenerationQueue!W$5:W$550,Grid_GenerationQueue!$AM$5:$AM$550,$B130,Grid_GenerationQueue!$AN$5:$AN$550,$C130)</f>
        <v>5</v>
      </c>
      <c r="P130">
        <f>SUMIFS(Grid_GenerationQueue!X$5:X$550,Grid_GenerationQueue!$AJ$5:$AJ$550,$B130,Grid_GenerationQueue!$AK$5:$AK$550,$C130)+SUMIFS(Grid_GenerationQueue!X$5:X$550,Grid_GenerationQueue!$AM$5:$AM$550,$B130,Grid_GenerationQueue!$AN$5:$AN$550,$C130)</f>
        <v>0</v>
      </c>
      <c r="Q130">
        <f>SUMIFS(Grid_GenerationQueue!Y$5:Y$550,Grid_GenerationQueue!$AJ$5:$AJ$550,$B130,Grid_GenerationQueue!$AK$5:$AK$550,$C130)+SUMIFS(Grid_GenerationQueue!Y$5:Y$550,Grid_GenerationQueue!$AM$5:$AM$550,$B130,Grid_GenerationQueue!$AN$5:$AN$550,$C130)</f>
        <v>0</v>
      </c>
      <c r="R130">
        <f>SUMIFS(Grid_GenerationQueue!Z$5:Z$550,Grid_GenerationQueue!$AJ$5:$AJ$550,$B130,Grid_GenerationQueue!$AK$5:$AK$550,$C130)+SUMIFS(Grid_GenerationQueue!Z$5:Z$550,Grid_GenerationQueue!$AM$5:$AM$550,$B130,Grid_GenerationQueue!$AN$5:$AN$550,$C130)</f>
        <v>0</v>
      </c>
      <c r="S130">
        <f>SUMIFS(Grid_GenerationQueue!AA$5:AA$550,Grid_GenerationQueue!$AJ$5:$AJ$550,$B130,Grid_GenerationQueue!$AK$5:$AK$550,$C130)+SUMIFS(Grid_GenerationQueue!AA$5:AA$550,Grid_GenerationQueue!$AM$5:$AM$550,$B130,Grid_GenerationQueue!$AN$5:$AN$550,$C130)</f>
        <v>0</v>
      </c>
      <c r="T130">
        <f>SUMIFS(Grid_GenerationQueue!AB$5:AB$550,Grid_GenerationQueue!$AJ$5:$AJ$550,$B130,Grid_GenerationQueue!$AK$5:$AK$550,$C130)+SUMIFS(Grid_GenerationQueue!AB$5:AB$550,Grid_GenerationQueue!$AM$5:$AM$550,$B130,Grid_GenerationQueue!$AN$5:$AN$550,$C130)</f>
        <v>0</v>
      </c>
      <c r="U130">
        <f>SUMIFS(Grid_GenerationQueue!AC$5:AC$550,Grid_GenerationQueue!$AJ$5:$AJ$550,$B130,Grid_GenerationQueue!$AK$5:$AK$550,$C130)+SUMIFS(Grid_GenerationQueue!AC$5:AC$550,Grid_GenerationQueue!$AM$5:$AM$550,$B130,Grid_GenerationQueue!$AN$5:$AN$550,$C130)</f>
        <v>0</v>
      </c>
      <c r="V130">
        <f>SUMIFS(Grid_GenerationQueue!AD$5:AD$550,Grid_GenerationQueue!$AJ$5:$AJ$550,$B130,Grid_GenerationQueue!$AK$5:$AK$550,$C130)+SUMIFS(Grid_GenerationQueue!AD$5:AD$550,Grid_GenerationQueue!$AM$5:$AM$550,$B130,Grid_GenerationQueue!$AN$5:$AN$550,$C130)</f>
        <v>0</v>
      </c>
      <c r="X130">
        <f>SUMIFS(Grid_GenerationQueue!T$5:T$550,Grid_GenerationQueue!$AJ$5:$AJ$550,$B130,Grid_GenerationQueue!$AK$5:$AK$550,$C130,Grid_GenerationQueue!$AW$5:$AW$550,$Y$3)+SUMIFS(Grid_GenerationQueue!T$5:T$550,Grid_GenerationQueue!$AM$5:$AM$550,$B130,Grid_GenerationQueue!$AN$5:$AN$550,$C130,Grid_GenerationQueue!$AW$5:$AW$550,$Y$3)</f>
        <v>0</v>
      </c>
      <c r="Y130">
        <f>SUMIFS(Grid_GenerationQueue!U$5:U$550,Grid_GenerationQueue!$AJ$5:$AJ$550,$B130,Grid_GenerationQueue!$AK$5:$AK$550,$C130,Grid_GenerationQueue!$AW$5:$AW$550,$Y$3)+SUMIFS(Grid_GenerationQueue!U$5:U$550,Grid_GenerationQueue!$AM$5:$AM$550,$B130,Grid_GenerationQueue!$AN$5:$AN$550,$C130,Grid_GenerationQueue!$AW$5:$AW$550,$Y$3)</f>
        <v>95.7</v>
      </c>
      <c r="Z130">
        <f>SUMIFS(Grid_GenerationQueue!V$5:V$550,Grid_GenerationQueue!$AJ$5:$AJ$550,$B130,Grid_GenerationQueue!$AK$5:$AK$550,$C130,Grid_GenerationQueue!$AW$5:$AW$550,$Y$3)+SUMIFS(Grid_GenerationQueue!V$5:V$550,Grid_GenerationQueue!$AM$5:$AM$550,$B130,Grid_GenerationQueue!$AN$5:$AN$550,$C130,Grid_GenerationQueue!$AW$5:$AW$550,$Y$3)</f>
        <v>90.7</v>
      </c>
      <c r="AA130">
        <f>SUMIFS(Grid_GenerationQueue!W$5:W$550,Grid_GenerationQueue!$AJ$5:$AJ$550,$B130,Grid_GenerationQueue!$AK$5:$AK$550,$C130,Grid_GenerationQueue!$AW$5:$AW$550,$Y$3)+SUMIFS(Grid_GenerationQueue!W$5:W$550,Grid_GenerationQueue!$AM$5:$AM$550,$B130,Grid_GenerationQueue!$AN$5:$AN$550,$C130,Grid_GenerationQueue!$AW$5:$AW$550,$Y$3)</f>
        <v>5</v>
      </c>
      <c r="AB130">
        <f>SUMIFS(Grid_GenerationQueue!X$5:X$550,Grid_GenerationQueue!$AJ$5:$AJ$550,$B130,Grid_GenerationQueue!$AK$5:$AK$550,$C130,Grid_GenerationQueue!$AW$5:$AW$550,$Y$3)+SUMIFS(Grid_GenerationQueue!X$5:X$550,Grid_GenerationQueue!$AM$5:$AM$550,$B130,Grid_GenerationQueue!$AN$5:$AN$550,$C130,Grid_GenerationQueue!$AW$5:$AW$550,$Y$3)</f>
        <v>0</v>
      </c>
      <c r="AC130">
        <f>SUMIFS(Grid_GenerationQueue!Y$5:Y$550,Grid_GenerationQueue!$AJ$5:$AJ$550,$B130,Grid_GenerationQueue!$AK$5:$AK$550,$C130,Grid_GenerationQueue!$AW$5:$AW$550,$Y$3)+SUMIFS(Grid_GenerationQueue!Y$5:Y$550,Grid_GenerationQueue!$AM$5:$AM$550,$B130,Grid_GenerationQueue!$AN$5:$AN$550,$C130,Grid_GenerationQueue!$AW$5:$AW$550,$Y$3)</f>
        <v>0</v>
      </c>
      <c r="AD130">
        <f>SUMIFS(Grid_GenerationQueue!Z$5:Z$550,Grid_GenerationQueue!$AJ$5:$AJ$550,$B130,Grid_GenerationQueue!$AK$5:$AK$550,$C130,Grid_GenerationQueue!$AW$5:$AW$550,$Y$3)+SUMIFS(Grid_GenerationQueue!Z$5:Z$550,Grid_GenerationQueue!$AM$5:$AM$550,$B130,Grid_GenerationQueue!$AN$5:$AN$550,$C130,Grid_GenerationQueue!$AW$5:$AW$550,$Y$3)</f>
        <v>0</v>
      </c>
      <c r="AE130">
        <f>SUMIFS(Grid_GenerationQueue!AA$5:AA$550,Grid_GenerationQueue!$AJ$5:$AJ$550,$B130,Grid_GenerationQueue!$AK$5:$AK$550,$C130,Grid_GenerationQueue!$AW$5:$AW$550,$Y$3)+SUMIFS(Grid_GenerationQueue!AA$5:AA$550,Grid_GenerationQueue!$AM$5:$AM$550,$B130,Grid_GenerationQueue!$AN$5:$AN$550,$C130,Grid_GenerationQueue!$AW$5:$AW$550,$Y$3)</f>
        <v>0</v>
      </c>
      <c r="AF130">
        <f>SUMIFS(Grid_GenerationQueue!AB$5:AB$550,Grid_GenerationQueue!$AJ$5:$AJ$550,$B130,Grid_GenerationQueue!$AK$5:$AK$550,$C130,Grid_GenerationQueue!$AW$5:$AW$550,$Y$3)+SUMIFS(Grid_GenerationQueue!AB$5:AB$550,Grid_GenerationQueue!$AM$5:$AM$550,$B130,Grid_GenerationQueue!$AN$5:$AN$550,$C130,Grid_GenerationQueue!$AW$5:$AW$550,$Y$3)</f>
        <v>0</v>
      </c>
      <c r="AG130">
        <f>SUMIFS(Grid_GenerationQueue!AC$5:AC$550,Grid_GenerationQueue!$AJ$5:$AJ$550,$B130,Grid_GenerationQueue!$AK$5:$AK$550,$C130,Grid_GenerationQueue!$AW$5:$AW$550,$Y$3)+SUMIFS(Grid_GenerationQueue!AC$5:AC$550,Grid_GenerationQueue!$AM$5:$AM$550,$B130,Grid_GenerationQueue!$AN$5:$AN$550,$C130,Grid_GenerationQueue!$AW$5:$AW$550,$Y$3)</f>
        <v>0</v>
      </c>
      <c r="AH130">
        <f>SUMIFS(Grid_GenerationQueue!AD$5:AD$550,Grid_GenerationQueue!$AJ$5:$AJ$550,$B130,Grid_GenerationQueue!$AK$5:$AK$550,$C130,Grid_GenerationQueue!$AW$5:$AW$550,$Y$3)+SUMIFS(Grid_GenerationQueue!AD$5:AD$550,Grid_GenerationQueue!$AM$5:$AM$550,$B130,Grid_GenerationQueue!$AN$5:$AN$550,$C130,Grid_GenerationQueue!$AW$5:$AW$550,$Y$3)</f>
        <v>0</v>
      </c>
      <c r="AJ130">
        <f>X130+SUMIFS(Grid_GenerationQueue!T$5:T$550,Grid_GenerationQueue!$AJ$5:$AJ$550,$B130,Grid_GenerationQueue!$AK$5:$AK$550,$C130,Grid_GenerationQueue!$AW$5:$AW$550,"&lt;&gt;"&amp;$Y$3,Grid_GenerationQueue!$AU$5:$AU$550,$AK$3)+SUMIFS(Grid_GenerationQueue!T$5:T$550,Grid_GenerationQueue!$AM$5:$AM$550,$B130,Grid_GenerationQueue!$AN$5:$AN$550,$C130,Grid_GenerationQueue!$AW$5:$AW$550,"&lt;&gt;"&amp;$Y$3,Grid_GenerationQueue!$AU$5:$AU$550,$AK$3)</f>
        <v>0</v>
      </c>
      <c r="AK130">
        <f>Y130+SUMIFS(Grid_GenerationQueue!U$5:U$550,Grid_GenerationQueue!$AJ$5:$AJ$550,$B130,Grid_GenerationQueue!$AK$5:$AK$550,$C130,Grid_GenerationQueue!$AW$5:$AW$550,"&lt;&gt;"&amp;$Y$3,Grid_GenerationQueue!$AU$5:$AU$550,$AK$3)+SUMIFS(Grid_GenerationQueue!U$5:U$550,Grid_GenerationQueue!$AM$5:$AM$550,$B130,Grid_GenerationQueue!$AN$5:$AN$550,$C130,Grid_GenerationQueue!$AW$5:$AW$550,"&lt;&gt;"&amp;$Y$3,Grid_GenerationQueue!$AU$5:$AU$550,$AK$3)</f>
        <v>95.7</v>
      </c>
      <c r="AL130">
        <f>Z130+SUMIFS(Grid_GenerationQueue!V$5:V$550,Grid_GenerationQueue!$AJ$5:$AJ$550,$B130,Grid_GenerationQueue!$AK$5:$AK$550,$C130,Grid_GenerationQueue!$AW$5:$AW$550,"&lt;&gt;"&amp;$Y$3,Grid_GenerationQueue!$AU$5:$AU$550,$AK$3)+SUMIFS(Grid_GenerationQueue!V$5:V$550,Grid_GenerationQueue!$AM$5:$AM$550,$B130,Grid_GenerationQueue!$AN$5:$AN$550,$C130,Grid_GenerationQueue!$AW$5:$AW$550,"&lt;&gt;"&amp;$Y$3,Grid_GenerationQueue!$AU$5:$AU$550,$AK$3)</f>
        <v>90.7</v>
      </c>
      <c r="AM130">
        <f>AA130+SUMIFS(Grid_GenerationQueue!W$5:W$550,Grid_GenerationQueue!$AJ$5:$AJ$550,$B130,Grid_GenerationQueue!$AK$5:$AK$550,$C130,Grid_GenerationQueue!$AW$5:$AW$550,"&lt;&gt;"&amp;$Y$3,Grid_GenerationQueue!$AU$5:$AU$550,$AK$3)+SUMIFS(Grid_GenerationQueue!W$5:W$550,Grid_GenerationQueue!$AM$5:$AM$550,$B130,Grid_GenerationQueue!$AN$5:$AN$550,$C130,Grid_GenerationQueue!$AW$5:$AW$550,"&lt;&gt;"&amp;$Y$3,Grid_GenerationQueue!$AU$5:$AU$550,$AK$3)</f>
        <v>5</v>
      </c>
      <c r="AN130">
        <f>AB130+SUMIFS(Grid_GenerationQueue!X$5:X$550,Grid_GenerationQueue!$AJ$5:$AJ$550,$B130,Grid_GenerationQueue!$AK$5:$AK$550,$C130,Grid_GenerationQueue!$AW$5:$AW$550,"&lt;&gt;"&amp;$Y$3,Grid_GenerationQueue!$AU$5:$AU$550,$AK$3)+SUMIFS(Grid_GenerationQueue!X$5:X$550,Grid_GenerationQueue!$AM$5:$AM$550,$B130,Grid_GenerationQueue!$AN$5:$AN$550,$C130,Grid_GenerationQueue!$AW$5:$AW$550,"&lt;&gt;"&amp;$Y$3,Grid_GenerationQueue!$AU$5:$AU$550,$AK$3)</f>
        <v>0</v>
      </c>
      <c r="AO130">
        <f>AC130+SUMIFS(Grid_GenerationQueue!Y$5:Y$550,Grid_GenerationQueue!$AJ$5:$AJ$550,$B130,Grid_GenerationQueue!$AK$5:$AK$550,$C130,Grid_GenerationQueue!$AW$5:$AW$550,"&lt;&gt;"&amp;$Y$3,Grid_GenerationQueue!$AU$5:$AU$550,$AK$3)+SUMIFS(Grid_GenerationQueue!Y$5:Y$550,Grid_GenerationQueue!$AM$5:$AM$550,$B130,Grid_GenerationQueue!$AN$5:$AN$550,$C130,Grid_GenerationQueue!$AW$5:$AW$550,"&lt;&gt;"&amp;$Y$3,Grid_GenerationQueue!$AU$5:$AU$550,$AK$3)</f>
        <v>0</v>
      </c>
      <c r="AP130">
        <f>AD130+SUMIFS(Grid_GenerationQueue!Z$5:Z$550,Grid_GenerationQueue!$AJ$5:$AJ$550,$B130,Grid_GenerationQueue!$AK$5:$AK$550,$C130,Grid_GenerationQueue!$AW$5:$AW$550,"&lt;&gt;"&amp;$Y$3,Grid_GenerationQueue!$AU$5:$AU$550,$AK$3)+SUMIFS(Grid_GenerationQueue!Z$5:Z$550,Grid_GenerationQueue!$AM$5:$AM$550,$B130,Grid_GenerationQueue!$AN$5:$AN$550,$C130,Grid_GenerationQueue!$AW$5:$AW$550,"&lt;&gt;"&amp;$Y$3,Grid_GenerationQueue!$AU$5:$AU$550,$AK$3)</f>
        <v>0</v>
      </c>
      <c r="AQ130">
        <f>AE130+SUMIFS(Grid_GenerationQueue!AA$5:AA$550,Grid_GenerationQueue!$AJ$5:$AJ$550,$B130,Grid_GenerationQueue!$AK$5:$AK$550,$C130,Grid_GenerationQueue!$AW$5:$AW$550,"&lt;&gt;"&amp;$Y$3,Grid_GenerationQueue!$AU$5:$AU$550,$AK$3)+SUMIFS(Grid_GenerationQueue!AA$5:AA$550,Grid_GenerationQueue!$AM$5:$AM$550,$B130,Grid_GenerationQueue!$AN$5:$AN$550,$C130,Grid_GenerationQueue!$AW$5:$AW$550,"&lt;&gt;"&amp;$Y$3,Grid_GenerationQueue!$AU$5:$AU$550,$AK$3)</f>
        <v>0</v>
      </c>
      <c r="AR130">
        <f>AF130+SUMIFS(Grid_GenerationQueue!AB$5:AB$550,Grid_GenerationQueue!$AJ$5:$AJ$550,$B130,Grid_GenerationQueue!$AK$5:$AK$550,$C130,Grid_GenerationQueue!$AW$5:$AW$550,"&lt;&gt;"&amp;$Y$3,Grid_GenerationQueue!$AU$5:$AU$550,$AK$3)+SUMIFS(Grid_GenerationQueue!AB$5:AB$550,Grid_GenerationQueue!$AM$5:$AM$550,$B130,Grid_GenerationQueue!$AN$5:$AN$550,$C130,Grid_GenerationQueue!$AW$5:$AW$550,"&lt;&gt;"&amp;$Y$3,Grid_GenerationQueue!$AU$5:$AU$550,$AK$3)</f>
        <v>0</v>
      </c>
      <c r="AS130">
        <f>AG130+SUMIFS(Grid_GenerationQueue!AC$5:AC$550,Grid_GenerationQueue!$AJ$5:$AJ$550,$B130,Grid_GenerationQueue!$AK$5:$AK$550,$C130,Grid_GenerationQueue!$AW$5:$AW$550,"&lt;&gt;"&amp;$Y$3,Grid_GenerationQueue!$AU$5:$AU$550,$AK$3)+SUMIFS(Grid_GenerationQueue!AC$5:AC$550,Grid_GenerationQueue!$AM$5:$AM$550,$B130,Grid_GenerationQueue!$AN$5:$AN$550,$C130,Grid_GenerationQueue!$AW$5:$AW$550,"&lt;&gt;"&amp;$Y$3,Grid_GenerationQueue!$AU$5:$AU$550,$AK$3)</f>
        <v>0</v>
      </c>
      <c r="AT130">
        <f>AH130+SUMIFS(Grid_GenerationQueue!AD$5:AD$550,Grid_GenerationQueue!$AJ$5:$AJ$550,$B130,Grid_GenerationQueue!$AK$5:$AK$550,$C130,Grid_GenerationQueue!$AW$5:$AW$550,"&lt;&gt;"&amp;$Y$3,Grid_GenerationQueue!$AU$5:$AU$550,$AK$3)+SUMIFS(Grid_GenerationQueue!AD$5:AD$550,Grid_GenerationQueue!$AM$5:$AM$550,$B130,Grid_GenerationQueue!$AN$5:$AN$550,$C130,Grid_GenerationQueue!$AW$5:$AW$550,"&lt;&gt;"&amp;$Y$3,Grid_GenerationQueue!$AU$5:$AU$550,$AK$3)</f>
        <v>0</v>
      </c>
      <c r="AV130">
        <v>0</v>
      </c>
      <c r="AW130">
        <v>44.8</v>
      </c>
      <c r="AX130">
        <v>0</v>
      </c>
      <c r="AY130">
        <v>0</v>
      </c>
      <c r="AZ130">
        <v>0</v>
      </c>
      <c r="BB130">
        <f t="shared" si="66"/>
        <v>27</v>
      </c>
      <c r="BC130">
        <f t="shared" si="67"/>
        <v>50.900000000000006</v>
      </c>
      <c r="BD130">
        <f t="shared" si="68"/>
        <v>45.900000000000006</v>
      </c>
      <c r="BE130">
        <f t="shared" si="69"/>
        <v>5</v>
      </c>
      <c r="BF130">
        <f t="shared" si="70"/>
        <v>0</v>
      </c>
      <c r="BG130">
        <f t="shared" si="71"/>
        <v>0</v>
      </c>
      <c r="BH130">
        <f t="shared" si="72"/>
        <v>0</v>
      </c>
      <c r="BI130">
        <f t="shared" si="73"/>
        <v>0</v>
      </c>
      <c r="BJ130">
        <f t="shared" si="74"/>
        <v>0</v>
      </c>
      <c r="BK130">
        <f t="shared" si="75"/>
        <v>0</v>
      </c>
      <c r="BL130">
        <f t="shared" si="76"/>
        <v>0</v>
      </c>
      <c r="BN130">
        <f t="shared" si="77"/>
        <v>0</v>
      </c>
      <c r="BO130">
        <f t="shared" si="78"/>
        <v>50.900000000000006</v>
      </c>
      <c r="BP130">
        <f t="shared" si="79"/>
        <v>45.900000000000006</v>
      </c>
      <c r="BQ130">
        <f t="shared" si="80"/>
        <v>5</v>
      </c>
      <c r="BR130">
        <f t="shared" si="81"/>
        <v>0</v>
      </c>
      <c r="BS130">
        <f t="shared" si="82"/>
        <v>0</v>
      </c>
      <c r="BT130">
        <f t="shared" si="83"/>
        <v>0</v>
      </c>
      <c r="BU130">
        <f t="shared" si="84"/>
        <v>0</v>
      </c>
      <c r="BV130">
        <f t="shared" si="85"/>
        <v>0</v>
      </c>
      <c r="BW130">
        <f t="shared" si="86"/>
        <v>0</v>
      </c>
      <c r="BX130">
        <f t="shared" si="87"/>
        <v>0</v>
      </c>
      <c r="BZ130">
        <f t="shared" si="88"/>
        <v>0</v>
      </c>
      <c r="CA130">
        <f t="shared" si="89"/>
        <v>50.900000000000006</v>
      </c>
      <c r="CB130">
        <f t="shared" si="90"/>
        <v>45.900000000000006</v>
      </c>
      <c r="CC130">
        <f t="shared" si="91"/>
        <v>5</v>
      </c>
      <c r="CD130">
        <f t="shared" si="92"/>
        <v>0</v>
      </c>
      <c r="CE130">
        <f t="shared" si="93"/>
        <v>0</v>
      </c>
      <c r="CF130">
        <f t="shared" si="94"/>
        <v>0</v>
      </c>
      <c r="CG130">
        <f t="shared" si="95"/>
        <v>0</v>
      </c>
      <c r="CH130">
        <f t="shared" si="96"/>
        <v>0</v>
      </c>
      <c r="CI130">
        <f t="shared" si="97"/>
        <v>0</v>
      </c>
      <c r="CJ130">
        <f t="shared" si="98"/>
        <v>0</v>
      </c>
    </row>
    <row r="131" spans="1:88" x14ac:dyDescent="0.35">
      <c r="A131" t="str">
        <f>Substation_Info!A131</f>
        <v xml:space="preserve">PG&amp;E East Kern Study Area </v>
      </c>
      <c r="B131" t="str">
        <f>Substation_Info!B131</f>
        <v>Kern</v>
      </c>
      <c r="C131">
        <f>Substation_Info!C131</f>
        <v>115</v>
      </c>
      <c r="D131" t="str" cm="1">
        <f t="array" ref="D131">INDEX(Substation_Info!$AT$5:$BB$322,MATCH(1,($B131=Substation_Info!$B$5:$B$322)*($C131=Substation_Info!$C$5:$C$322),0),MATCH(D$4,Substation_Info!$AT$4:$BB$4,0))</f>
        <v>Southern_PGAE_Li_Battery</v>
      </c>
      <c r="E131" t="str" cm="1">
        <f t="array" ref="E131">INDEX(Substation_Info!$AT$5:$BB$322,MATCH(1,($B131=Substation_Info!$B$5:$B$322)*($C131=Substation_Info!$C$5:$C$322),0),MATCH(E$4,Substation_Info!$AT$4:$BB$4,0))</f>
        <v>Southern_PGAE_Solar</v>
      </c>
      <c r="F131" cm="1">
        <f t="array" ref="F131">INDEX(Substation_Info!$AT$5:$BB$322,MATCH(1,($B131=Substation_Info!$B$5:$B$322)*($C131=Substation_Info!$C$5:$C$322),0),MATCH(F$4,Substation_Info!$AT$4:$BB$4,0))</f>
        <v>0</v>
      </c>
      <c r="G131" cm="1">
        <f t="array" ref="G131">INDEX(Substation_Info!$AT$5:$BB$322,MATCH(1,($B131=Substation_Info!$B$5:$B$322)*($C131=Substation_Info!$C$5:$C$322),0),MATCH(G$4,Substation_Info!$AT$4:$BB$4,0))</f>
        <v>0</v>
      </c>
      <c r="H131" cm="1">
        <f t="array" ref="H131">INDEX(Substation_Info!$AT$5:$BB$322,MATCH(1,($B131=Substation_Info!$B$5:$B$322)*($C131=Substation_Info!$C$5:$C$322),0),MATCH(H$4,Substation_Info!$AT$4:$BB$4,0))</f>
        <v>0</v>
      </c>
      <c r="I131" cm="1">
        <f t="array" ref="I131">INDEX(Substation_Info!$AT$5:$BB$322,MATCH(1,($B131=Substation_Info!$B$5:$B$322)*($C131=Substation_Info!$C$5:$C$322),0),MATCH(I$4,Substation_Info!$AT$4:$BB$4,0))</f>
        <v>0</v>
      </c>
      <c r="J131" cm="1">
        <f t="array" ref="J131">INDEX(Substation_Info!$AT$5:$BB$322,MATCH(1,($B131=Substation_Info!$B$5:$B$322)*($C131=Substation_Info!$C$5:$C$322),0),MATCH(J$4,Substation_Info!$AT$4:$BB$4,0))</f>
        <v>0</v>
      </c>
      <c r="L131">
        <f>SUMIFS(Grid_GenerationQueue!T$5:T$550,Grid_GenerationQueue!$AJ$5:$AJ$550,$B131,Grid_GenerationQueue!$AK$5:$AK$550,$C131)+SUMIFS(Grid_GenerationQueue!T$5:T$550,Grid_GenerationQueue!$AM$5:$AM$550,$B131,Grid_GenerationQueue!$AN$5:$AN$550,$C131)</f>
        <v>150</v>
      </c>
      <c r="M131">
        <f>SUMIFS(Grid_GenerationQueue!U$5:U$550,Grid_GenerationQueue!$AJ$5:$AJ$550,$B131,Grid_GenerationQueue!$AK$5:$AK$550,$C131)+SUMIFS(Grid_GenerationQueue!U$5:U$550,Grid_GenerationQueue!$AM$5:$AM$550,$B131,Grid_GenerationQueue!$AN$5:$AN$550,$C131)</f>
        <v>0</v>
      </c>
      <c r="N131">
        <f>SUMIFS(Grid_GenerationQueue!V$5:V$550,Grid_GenerationQueue!$AJ$5:$AJ$550,$B131,Grid_GenerationQueue!$AK$5:$AK$550,$C131)+SUMIFS(Grid_GenerationQueue!V$5:V$550,Grid_GenerationQueue!$AM$5:$AM$550,$B131,Grid_GenerationQueue!$AN$5:$AN$550,$C131)</f>
        <v>0</v>
      </c>
      <c r="O131">
        <f>SUMIFS(Grid_GenerationQueue!W$5:W$550,Grid_GenerationQueue!$AJ$5:$AJ$550,$B131,Grid_GenerationQueue!$AK$5:$AK$550,$C131)+SUMIFS(Grid_GenerationQueue!W$5:W$550,Grid_GenerationQueue!$AM$5:$AM$550,$B131,Grid_GenerationQueue!$AN$5:$AN$550,$C131)</f>
        <v>0</v>
      </c>
      <c r="P131">
        <f>SUMIFS(Grid_GenerationQueue!X$5:X$550,Grid_GenerationQueue!$AJ$5:$AJ$550,$B131,Grid_GenerationQueue!$AK$5:$AK$550,$C131)+SUMIFS(Grid_GenerationQueue!X$5:X$550,Grid_GenerationQueue!$AM$5:$AM$550,$B131,Grid_GenerationQueue!$AN$5:$AN$550,$C131)</f>
        <v>0</v>
      </c>
      <c r="Q131">
        <f>SUMIFS(Grid_GenerationQueue!Y$5:Y$550,Grid_GenerationQueue!$AJ$5:$AJ$550,$B131,Grid_GenerationQueue!$AK$5:$AK$550,$C131)+SUMIFS(Grid_GenerationQueue!Y$5:Y$550,Grid_GenerationQueue!$AM$5:$AM$550,$B131,Grid_GenerationQueue!$AN$5:$AN$550,$C131)</f>
        <v>0</v>
      </c>
      <c r="R131">
        <f>SUMIFS(Grid_GenerationQueue!Z$5:Z$550,Grid_GenerationQueue!$AJ$5:$AJ$550,$B131,Grid_GenerationQueue!$AK$5:$AK$550,$C131)+SUMIFS(Grid_GenerationQueue!Z$5:Z$550,Grid_GenerationQueue!$AM$5:$AM$550,$B131,Grid_GenerationQueue!$AN$5:$AN$550,$C131)</f>
        <v>150</v>
      </c>
      <c r="S131">
        <f>SUMIFS(Grid_GenerationQueue!AA$5:AA$550,Grid_GenerationQueue!$AJ$5:$AJ$550,$B131,Grid_GenerationQueue!$AK$5:$AK$550,$C131)+SUMIFS(Grid_GenerationQueue!AA$5:AA$550,Grid_GenerationQueue!$AM$5:$AM$550,$B131,Grid_GenerationQueue!$AN$5:$AN$550,$C131)</f>
        <v>0</v>
      </c>
      <c r="T131">
        <f>SUMIFS(Grid_GenerationQueue!AB$5:AB$550,Grid_GenerationQueue!$AJ$5:$AJ$550,$B131,Grid_GenerationQueue!$AK$5:$AK$550,$C131)+SUMIFS(Grid_GenerationQueue!AB$5:AB$550,Grid_GenerationQueue!$AM$5:$AM$550,$B131,Grid_GenerationQueue!$AN$5:$AN$550,$C131)</f>
        <v>150</v>
      </c>
      <c r="U131">
        <f>SUMIFS(Grid_GenerationQueue!AC$5:AC$550,Grid_GenerationQueue!$AJ$5:$AJ$550,$B131,Grid_GenerationQueue!$AK$5:$AK$550,$C131)+SUMIFS(Grid_GenerationQueue!AC$5:AC$550,Grid_GenerationQueue!$AM$5:$AM$550,$B131,Grid_GenerationQueue!$AN$5:$AN$550,$C131)</f>
        <v>0</v>
      </c>
      <c r="V131">
        <f>SUMIFS(Grid_GenerationQueue!AD$5:AD$550,Grid_GenerationQueue!$AJ$5:$AJ$550,$B131,Grid_GenerationQueue!$AK$5:$AK$550,$C131)+SUMIFS(Grid_GenerationQueue!AD$5:AD$550,Grid_GenerationQueue!$AM$5:$AM$550,$B131,Grid_GenerationQueue!$AN$5:$AN$550,$C131)</f>
        <v>0</v>
      </c>
      <c r="X131">
        <f>SUMIFS(Grid_GenerationQueue!T$5:T$550,Grid_GenerationQueue!$AJ$5:$AJ$550,$B131,Grid_GenerationQueue!$AK$5:$AK$550,$C131,Grid_GenerationQueue!$AW$5:$AW$550,$Y$3)+SUMIFS(Grid_GenerationQueue!T$5:T$550,Grid_GenerationQueue!$AM$5:$AM$550,$B131,Grid_GenerationQueue!$AN$5:$AN$550,$C131,Grid_GenerationQueue!$AW$5:$AW$550,$Y$3)</f>
        <v>0</v>
      </c>
      <c r="Y131">
        <f>SUMIFS(Grid_GenerationQueue!U$5:U$550,Grid_GenerationQueue!$AJ$5:$AJ$550,$B131,Grid_GenerationQueue!$AK$5:$AK$550,$C131,Grid_GenerationQueue!$AW$5:$AW$550,$Y$3)+SUMIFS(Grid_GenerationQueue!U$5:U$550,Grid_GenerationQueue!$AM$5:$AM$550,$B131,Grid_GenerationQueue!$AN$5:$AN$550,$C131,Grid_GenerationQueue!$AW$5:$AW$550,$Y$3)</f>
        <v>0</v>
      </c>
      <c r="Z131">
        <f>SUMIFS(Grid_GenerationQueue!V$5:V$550,Grid_GenerationQueue!$AJ$5:$AJ$550,$B131,Grid_GenerationQueue!$AK$5:$AK$550,$C131,Grid_GenerationQueue!$AW$5:$AW$550,$Y$3)+SUMIFS(Grid_GenerationQueue!V$5:V$550,Grid_GenerationQueue!$AM$5:$AM$550,$B131,Grid_GenerationQueue!$AN$5:$AN$550,$C131,Grid_GenerationQueue!$AW$5:$AW$550,$Y$3)</f>
        <v>0</v>
      </c>
      <c r="AA131">
        <f>SUMIFS(Grid_GenerationQueue!W$5:W$550,Grid_GenerationQueue!$AJ$5:$AJ$550,$B131,Grid_GenerationQueue!$AK$5:$AK$550,$C131,Grid_GenerationQueue!$AW$5:$AW$550,$Y$3)+SUMIFS(Grid_GenerationQueue!W$5:W$550,Grid_GenerationQueue!$AM$5:$AM$550,$B131,Grid_GenerationQueue!$AN$5:$AN$550,$C131,Grid_GenerationQueue!$AW$5:$AW$550,$Y$3)</f>
        <v>0</v>
      </c>
      <c r="AB131">
        <f>SUMIFS(Grid_GenerationQueue!X$5:X$550,Grid_GenerationQueue!$AJ$5:$AJ$550,$B131,Grid_GenerationQueue!$AK$5:$AK$550,$C131,Grid_GenerationQueue!$AW$5:$AW$550,$Y$3)+SUMIFS(Grid_GenerationQueue!X$5:X$550,Grid_GenerationQueue!$AM$5:$AM$550,$B131,Grid_GenerationQueue!$AN$5:$AN$550,$C131,Grid_GenerationQueue!$AW$5:$AW$550,$Y$3)</f>
        <v>0</v>
      </c>
      <c r="AC131">
        <f>SUMIFS(Grid_GenerationQueue!Y$5:Y$550,Grid_GenerationQueue!$AJ$5:$AJ$550,$B131,Grid_GenerationQueue!$AK$5:$AK$550,$C131,Grid_GenerationQueue!$AW$5:$AW$550,$Y$3)+SUMIFS(Grid_GenerationQueue!Y$5:Y$550,Grid_GenerationQueue!$AM$5:$AM$550,$B131,Grid_GenerationQueue!$AN$5:$AN$550,$C131,Grid_GenerationQueue!$AW$5:$AW$550,$Y$3)</f>
        <v>0</v>
      </c>
      <c r="AD131">
        <f>SUMIFS(Grid_GenerationQueue!Z$5:Z$550,Grid_GenerationQueue!$AJ$5:$AJ$550,$B131,Grid_GenerationQueue!$AK$5:$AK$550,$C131,Grid_GenerationQueue!$AW$5:$AW$550,$Y$3)+SUMIFS(Grid_GenerationQueue!Z$5:Z$550,Grid_GenerationQueue!$AM$5:$AM$550,$B131,Grid_GenerationQueue!$AN$5:$AN$550,$C131,Grid_GenerationQueue!$AW$5:$AW$550,$Y$3)</f>
        <v>0</v>
      </c>
      <c r="AE131">
        <f>SUMIFS(Grid_GenerationQueue!AA$5:AA$550,Grid_GenerationQueue!$AJ$5:$AJ$550,$B131,Grid_GenerationQueue!$AK$5:$AK$550,$C131,Grid_GenerationQueue!$AW$5:$AW$550,$Y$3)+SUMIFS(Grid_GenerationQueue!AA$5:AA$550,Grid_GenerationQueue!$AM$5:$AM$550,$B131,Grid_GenerationQueue!$AN$5:$AN$550,$C131,Grid_GenerationQueue!$AW$5:$AW$550,$Y$3)</f>
        <v>0</v>
      </c>
      <c r="AF131">
        <f>SUMIFS(Grid_GenerationQueue!AB$5:AB$550,Grid_GenerationQueue!$AJ$5:$AJ$550,$B131,Grid_GenerationQueue!$AK$5:$AK$550,$C131,Grid_GenerationQueue!$AW$5:$AW$550,$Y$3)+SUMIFS(Grid_GenerationQueue!AB$5:AB$550,Grid_GenerationQueue!$AM$5:$AM$550,$B131,Grid_GenerationQueue!$AN$5:$AN$550,$C131,Grid_GenerationQueue!$AW$5:$AW$550,$Y$3)</f>
        <v>0</v>
      </c>
      <c r="AG131">
        <f>SUMIFS(Grid_GenerationQueue!AC$5:AC$550,Grid_GenerationQueue!$AJ$5:$AJ$550,$B131,Grid_GenerationQueue!$AK$5:$AK$550,$C131,Grid_GenerationQueue!$AW$5:$AW$550,$Y$3)+SUMIFS(Grid_GenerationQueue!AC$5:AC$550,Grid_GenerationQueue!$AM$5:$AM$550,$B131,Grid_GenerationQueue!$AN$5:$AN$550,$C131,Grid_GenerationQueue!$AW$5:$AW$550,$Y$3)</f>
        <v>0</v>
      </c>
      <c r="AH131">
        <f>SUMIFS(Grid_GenerationQueue!AD$5:AD$550,Grid_GenerationQueue!$AJ$5:$AJ$550,$B131,Grid_GenerationQueue!$AK$5:$AK$550,$C131,Grid_GenerationQueue!$AW$5:$AW$550,$Y$3)+SUMIFS(Grid_GenerationQueue!AD$5:AD$550,Grid_GenerationQueue!$AM$5:$AM$550,$B131,Grid_GenerationQueue!$AN$5:$AN$550,$C131,Grid_GenerationQueue!$AW$5:$AW$550,$Y$3)</f>
        <v>0</v>
      </c>
      <c r="AJ131">
        <f>X131+SUMIFS(Grid_GenerationQueue!T$5:T$550,Grid_GenerationQueue!$AJ$5:$AJ$550,$B131,Grid_GenerationQueue!$AK$5:$AK$550,$C131,Grid_GenerationQueue!$AW$5:$AW$550,"&lt;&gt;"&amp;$Y$3,Grid_GenerationQueue!$AU$5:$AU$550,$AK$3)+SUMIFS(Grid_GenerationQueue!T$5:T$550,Grid_GenerationQueue!$AM$5:$AM$550,$B131,Grid_GenerationQueue!$AN$5:$AN$550,$C131,Grid_GenerationQueue!$AW$5:$AW$550,"&lt;&gt;"&amp;$Y$3,Grid_GenerationQueue!$AU$5:$AU$550,$AK$3)</f>
        <v>0</v>
      </c>
      <c r="AK131">
        <f>Y131+SUMIFS(Grid_GenerationQueue!U$5:U$550,Grid_GenerationQueue!$AJ$5:$AJ$550,$B131,Grid_GenerationQueue!$AK$5:$AK$550,$C131,Grid_GenerationQueue!$AW$5:$AW$550,"&lt;&gt;"&amp;$Y$3,Grid_GenerationQueue!$AU$5:$AU$550,$AK$3)+SUMIFS(Grid_GenerationQueue!U$5:U$550,Grid_GenerationQueue!$AM$5:$AM$550,$B131,Grid_GenerationQueue!$AN$5:$AN$550,$C131,Grid_GenerationQueue!$AW$5:$AW$550,"&lt;&gt;"&amp;$Y$3,Grid_GenerationQueue!$AU$5:$AU$550,$AK$3)</f>
        <v>0</v>
      </c>
      <c r="AL131">
        <f>Z131+SUMIFS(Grid_GenerationQueue!V$5:V$550,Grid_GenerationQueue!$AJ$5:$AJ$550,$B131,Grid_GenerationQueue!$AK$5:$AK$550,$C131,Grid_GenerationQueue!$AW$5:$AW$550,"&lt;&gt;"&amp;$Y$3,Grid_GenerationQueue!$AU$5:$AU$550,$AK$3)+SUMIFS(Grid_GenerationQueue!V$5:V$550,Grid_GenerationQueue!$AM$5:$AM$550,$B131,Grid_GenerationQueue!$AN$5:$AN$550,$C131,Grid_GenerationQueue!$AW$5:$AW$550,"&lt;&gt;"&amp;$Y$3,Grid_GenerationQueue!$AU$5:$AU$550,$AK$3)</f>
        <v>0</v>
      </c>
      <c r="AM131">
        <f>AA131+SUMIFS(Grid_GenerationQueue!W$5:W$550,Grid_GenerationQueue!$AJ$5:$AJ$550,$B131,Grid_GenerationQueue!$AK$5:$AK$550,$C131,Grid_GenerationQueue!$AW$5:$AW$550,"&lt;&gt;"&amp;$Y$3,Grid_GenerationQueue!$AU$5:$AU$550,$AK$3)+SUMIFS(Grid_GenerationQueue!W$5:W$550,Grid_GenerationQueue!$AM$5:$AM$550,$B131,Grid_GenerationQueue!$AN$5:$AN$550,$C131,Grid_GenerationQueue!$AW$5:$AW$550,"&lt;&gt;"&amp;$Y$3,Grid_GenerationQueue!$AU$5:$AU$550,$AK$3)</f>
        <v>0</v>
      </c>
      <c r="AN131">
        <f>AB131+SUMIFS(Grid_GenerationQueue!X$5:X$550,Grid_GenerationQueue!$AJ$5:$AJ$550,$B131,Grid_GenerationQueue!$AK$5:$AK$550,$C131,Grid_GenerationQueue!$AW$5:$AW$550,"&lt;&gt;"&amp;$Y$3,Grid_GenerationQueue!$AU$5:$AU$550,$AK$3)+SUMIFS(Grid_GenerationQueue!X$5:X$550,Grid_GenerationQueue!$AM$5:$AM$550,$B131,Grid_GenerationQueue!$AN$5:$AN$550,$C131,Grid_GenerationQueue!$AW$5:$AW$550,"&lt;&gt;"&amp;$Y$3,Grid_GenerationQueue!$AU$5:$AU$550,$AK$3)</f>
        <v>0</v>
      </c>
      <c r="AO131">
        <f>AC131+SUMIFS(Grid_GenerationQueue!Y$5:Y$550,Grid_GenerationQueue!$AJ$5:$AJ$550,$B131,Grid_GenerationQueue!$AK$5:$AK$550,$C131,Grid_GenerationQueue!$AW$5:$AW$550,"&lt;&gt;"&amp;$Y$3,Grid_GenerationQueue!$AU$5:$AU$550,$AK$3)+SUMIFS(Grid_GenerationQueue!Y$5:Y$550,Grid_GenerationQueue!$AM$5:$AM$550,$B131,Grid_GenerationQueue!$AN$5:$AN$550,$C131,Grid_GenerationQueue!$AW$5:$AW$550,"&lt;&gt;"&amp;$Y$3,Grid_GenerationQueue!$AU$5:$AU$550,$AK$3)</f>
        <v>0</v>
      </c>
      <c r="AP131">
        <f>AD131+SUMIFS(Grid_GenerationQueue!Z$5:Z$550,Grid_GenerationQueue!$AJ$5:$AJ$550,$B131,Grid_GenerationQueue!$AK$5:$AK$550,$C131,Grid_GenerationQueue!$AW$5:$AW$550,"&lt;&gt;"&amp;$Y$3,Grid_GenerationQueue!$AU$5:$AU$550,$AK$3)+SUMIFS(Grid_GenerationQueue!Z$5:Z$550,Grid_GenerationQueue!$AM$5:$AM$550,$B131,Grid_GenerationQueue!$AN$5:$AN$550,$C131,Grid_GenerationQueue!$AW$5:$AW$550,"&lt;&gt;"&amp;$Y$3,Grid_GenerationQueue!$AU$5:$AU$550,$AK$3)</f>
        <v>0</v>
      </c>
      <c r="AQ131">
        <f>AE131+SUMIFS(Grid_GenerationQueue!AA$5:AA$550,Grid_GenerationQueue!$AJ$5:$AJ$550,$B131,Grid_GenerationQueue!$AK$5:$AK$550,$C131,Grid_GenerationQueue!$AW$5:$AW$550,"&lt;&gt;"&amp;$Y$3,Grid_GenerationQueue!$AU$5:$AU$550,$AK$3)+SUMIFS(Grid_GenerationQueue!AA$5:AA$550,Grid_GenerationQueue!$AM$5:$AM$550,$B131,Grid_GenerationQueue!$AN$5:$AN$550,$C131,Grid_GenerationQueue!$AW$5:$AW$550,"&lt;&gt;"&amp;$Y$3,Grid_GenerationQueue!$AU$5:$AU$550,$AK$3)</f>
        <v>0</v>
      </c>
      <c r="AR131">
        <f>AF131+SUMIFS(Grid_GenerationQueue!AB$5:AB$550,Grid_GenerationQueue!$AJ$5:$AJ$550,$B131,Grid_GenerationQueue!$AK$5:$AK$550,$C131,Grid_GenerationQueue!$AW$5:$AW$550,"&lt;&gt;"&amp;$Y$3,Grid_GenerationQueue!$AU$5:$AU$550,$AK$3)+SUMIFS(Grid_GenerationQueue!AB$5:AB$550,Grid_GenerationQueue!$AM$5:$AM$550,$B131,Grid_GenerationQueue!$AN$5:$AN$550,$C131,Grid_GenerationQueue!$AW$5:$AW$550,"&lt;&gt;"&amp;$Y$3,Grid_GenerationQueue!$AU$5:$AU$550,$AK$3)</f>
        <v>0</v>
      </c>
      <c r="AS131">
        <f>AG131+SUMIFS(Grid_GenerationQueue!AC$5:AC$550,Grid_GenerationQueue!$AJ$5:$AJ$550,$B131,Grid_GenerationQueue!$AK$5:$AK$550,$C131,Grid_GenerationQueue!$AW$5:$AW$550,"&lt;&gt;"&amp;$Y$3,Grid_GenerationQueue!$AU$5:$AU$550,$AK$3)+SUMIFS(Grid_GenerationQueue!AC$5:AC$550,Grid_GenerationQueue!$AM$5:$AM$550,$B131,Grid_GenerationQueue!$AN$5:$AN$550,$C131,Grid_GenerationQueue!$AW$5:$AW$550,"&lt;&gt;"&amp;$Y$3,Grid_GenerationQueue!$AU$5:$AU$550,$AK$3)</f>
        <v>0</v>
      </c>
      <c r="AT131">
        <f>AH131+SUMIFS(Grid_GenerationQueue!AD$5:AD$550,Grid_GenerationQueue!$AJ$5:$AJ$550,$B131,Grid_GenerationQueue!$AK$5:$AK$550,$C131,Grid_GenerationQueue!$AW$5:$AW$550,"&lt;&gt;"&amp;$Y$3,Grid_GenerationQueue!$AU$5:$AU$550,$AK$3)+SUMIFS(Grid_GenerationQueue!AD$5:AD$550,Grid_GenerationQueue!$AM$5:$AM$550,$B131,Grid_GenerationQueue!$AN$5:$AN$550,$C131,Grid_GenerationQueue!$AW$5:$AW$550,"&lt;&gt;"&amp;$Y$3,Grid_GenerationQueue!$AU$5:$AU$550,$AK$3)</f>
        <v>0</v>
      </c>
      <c r="AV131">
        <v>0</v>
      </c>
      <c r="AW131">
        <v>0</v>
      </c>
      <c r="AX131">
        <v>0</v>
      </c>
      <c r="AY131">
        <v>0</v>
      </c>
      <c r="AZ131">
        <v>0</v>
      </c>
      <c r="BB131">
        <f t="shared" si="66"/>
        <v>150</v>
      </c>
      <c r="BC131">
        <f t="shared" si="67"/>
        <v>0</v>
      </c>
      <c r="BD131">
        <f t="shared" si="68"/>
        <v>0</v>
      </c>
      <c r="BE131">
        <f t="shared" si="69"/>
        <v>0</v>
      </c>
      <c r="BF131">
        <f t="shared" si="70"/>
        <v>0</v>
      </c>
      <c r="BG131">
        <f t="shared" si="71"/>
        <v>0</v>
      </c>
      <c r="BH131">
        <f t="shared" si="72"/>
        <v>150</v>
      </c>
      <c r="BI131">
        <f t="shared" si="73"/>
        <v>0</v>
      </c>
      <c r="BJ131">
        <f t="shared" si="74"/>
        <v>150</v>
      </c>
      <c r="BK131">
        <f t="shared" si="75"/>
        <v>0</v>
      </c>
      <c r="BL131">
        <f t="shared" si="76"/>
        <v>0</v>
      </c>
      <c r="BN131">
        <f t="shared" si="77"/>
        <v>0</v>
      </c>
      <c r="BO131">
        <f t="shared" si="78"/>
        <v>0</v>
      </c>
      <c r="BP131">
        <f t="shared" si="79"/>
        <v>0</v>
      </c>
      <c r="BQ131">
        <f t="shared" si="80"/>
        <v>0</v>
      </c>
      <c r="BR131">
        <f t="shared" si="81"/>
        <v>0</v>
      </c>
      <c r="BS131">
        <f t="shared" si="82"/>
        <v>0</v>
      </c>
      <c r="BT131">
        <f t="shared" si="83"/>
        <v>0</v>
      </c>
      <c r="BU131">
        <f t="shared" si="84"/>
        <v>0</v>
      </c>
      <c r="BV131">
        <f t="shared" si="85"/>
        <v>0</v>
      </c>
      <c r="BW131">
        <f t="shared" si="86"/>
        <v>0</v>
      </c>
      <c r="BX131">
        <f t="shared" si="87"/>
        <v>0</v>
      </c>
      <c r="BZ131">
        <f t="shared" si="88"/>
        <v>0</v>
      </c>
      <c r="CA131">
        <f t="shared" si="89"/>
        <v>0</v>
      </c>
      <c r="CB131">
        <f t="shared" si="90"/>
        <v>0</v>
      </c>
      <c r="CC131">
        <f t="shared" si="91"/>
        <v>0</v>
      </c>
      <c r="CD131">
        <f t="shared" si="92"/>
        <v>0</v>
      </c>
      <c r="CE131">
        <f t="shared" si="93"/>
        <v>0</v>
      </c>
      <c r="CF131">
        <f t="shared" si="94"/>
        <v>0</v>
      </c>
      <c r="CG131">
        <f t="shared" si="95"/>
        <v>0</v>
      </c>
      <c r="CH131">
        <f t="shared" si="96"/>
        <v>0</v>
      </c>
      <c r="CI131">
        <f t="shared" si="97"/>
        <v>0</v>
      </c>
      <c r="CJ131">
        <f t="shared" si="98"/>
        <v>0</v>
      </c>
    </row>
    <row r="132" spans="1:88" x14ac:dyDescent="0.35">
      <c r="A132" t="str">
        <f>Substation_Info!A132</f>
        <v xml:space="preserve">PG&amp;E East Kern Study Area </v>
      </c>
      <c r="B132" t="str">
        <f>Substation_Info!B132</f>
        <v>Kern Oil</v>
      </c>
      <c r="C132">
        <f>Substation_Info!C132</f>
        <v>115</v>
      </c>
      <c r="D132" t="str" cm="1">
        <f t="array" ref="D132">INDEX(Substation_Info!$AT$5:$BB$322,MATCH(1,($B132=Substation_Info!$B$5:$B$322)*($C132=Substation_Info!$C$5:$C$322),0),MATCH(D$4,Substation_Info!$AT$4:$BB$4,0))</f>
        <v>Southern_PGAE_Li_Battery</v>
      </c>
      <c r="E132" t="str" cm="1">
        <f t="array" ref="E132">INDEX(Substation_Info!$AT$5:$BB$322,MATCH(1,($B132=Substation_Info!$B$5:$B$322)*($C132=Substation_Info!$C$5:$C$322),0),MATCH(E$4,Substation_Info!$AT$4:$BB$4,0))</f>
        <v>Southern_PGAE_Solar</v>
      </c>
      <c r="F132" cm="1">
        <f t="array" ref="F132">INDEX(Substation_Info!$AT$5:$BB$322,MATCH(1,($B132=Substation_Info!$B$5:$B$322)*($C132=Substation_Info!$C$5:$C$322),0),MATCH(F$4,Substation_Info!$AT$4:$BB$4,0))</f>
        <v>0</v>
      </c>
      <c r="G132" cm="1">
        <f t="array" ref="G132">INDEX(Substation_Info!$AT$5:$BB$322,MATCH(1,($B132=Substation_Info!$B$5:$B$322)*($C132=Substation_Info!$C$5:$C$322),0),MATCH(G$4,Substation_Info!$AT$4:$BB$4,0))</f>
        <v>0</v>
      </c>
      <c r="H132" cm="1">
        <f t="array" ref="H132">INDEX(Substation_Info!$AT$5:$BB$322,MATCH(1,($B132=Substation_Info!$B$5:$B$322)*($C132=Substation_Info!$C$5:$C$322),0),MATCH(H$4,Substation_Info!$AT$4:$BB$4,0))</f>
        <v>0</v>
      </c>
      <c r="I132" cm="1">
        <f t="array" ref="I132">INDEX(Substation_Info!$AT$5:$BB$322,MATCH(1,($B132=Substation_Info!$B$5:$B$322)*($C132=Substation_Info!$C$5:$C$322),0),MATCH(I$4,Substation_Info!$AT$4:$BB$4,0))</f>
        <v>0</v>
      </c>
      <c r="J132" cm="1">
        <f t="array" ref="J132">INDEX(Substation_Info!$AT$5:$BB$322,MATCH(1,($B132=Substation_Info!$B$5:$B$322)*($C132=Substation_Info!$C$5:$C$322),0),MATCH(J$4,Substation_Info!$AT$4:$BB$4,0))</f>
        <v>0</v>
      </c>
      <c r="L132">
        <f>SUMIFS(Grid_GenerationQueue!T$5:T$550,Grid_GenerationQueue!$AJ$5:$AJ$550,$B132,Grid_GenerationQueue!$AK$5:$AK$550,$C132)+SUMIFS(Grid_GenerationQueue!T$5:T$550,Grid_GenerationQueue!$AM$5:$AM$550,$B132,Grid_GenerationQueue!$AN$5:$AN$550,$C132)</f>
        <v>0</v>
      </c>
      <c r="M132">
        <f>SUMIFS(Grid_GenerationQueue!U$5:U$550,Grid_GenerationQueue!$AJ$5:$AJ$550,$B132,Grid_GenerationQueue!$AK$5:$AK$550,$C132)+SUMIFS(Grid_GenerationQueue!U$5:U$550,Grid_GenerationQueue!$AM$5:$AM$550,$B132,Grid_GenerationQueue!$AN$5:$AN$550,$C132)</f>
        <v>0</v>
      </c>
      <c r="N132">
        <f>SUMIFS(Grid_GenerationQueue!V$5:V$550,Grid_GenerationQueue!$AJ$5:$AJ$550,$B132,Grid_GenerationQueue!$AK$5:$AK$550,$C132)+SUMIFS(Grid_GenerationQueue!V$5:V$550,Grid_GenerationQueue!$AM$5:$AM$550,$B132,Grid_GenerationQueue!$AN$5:$AN$550,$C132)</f>
        <v>0</v>
      </c>
      <c r="O132">
        <f>SUMIFS(Grid_GenerationQueue!W$5:W$550,Grid_GenerationQueue!$AJ$5:$AJ$550,$B132,Grid_GenerationQueue!$AK$5:$AK$550,$C132)+SUMIFS(Grid_GenerationQueue!W$5:W$550,Grid_GenerationQueue!$AM$5:$AM$550,$B132,Grid_GenerationQueue!$AN$5:$AN$550,$C132)</f>
        <v>0</v>
      </c>
      <c r="P132">
        <f>SUMIFS(Grid_GenerationQueue!X$5:X$550,Grid_GenerationQueue!$AJ$5:$AJ$550,$B132,Grid_GenerationQueue!$AK$5:$AK$550,$C132)+SUMIFS(Grid_GenerationQueue!X$5:X$550,Grid_GenerationQueue!$AM$5:$AM$550,$B132,Grid_GenerationQueue!$AN$5:$AN$550,$C132)</f>
        <v>0</v>
      </c>
      <c r="Q132">
        <f>SUMIFS(Grid_GenerationQueue!Y$5:Y$550,Grid_GenerationQueue!$AJ$5:$AJ$550,$B132,Grid_GenerationQueue!$AK$5:$AK$550,$C132)+SUMIFS(Grid_GenerationQueue!Y$5:Y$550,Grid_GenerationQueue!$AM$5:$AM$550,$B132,Grid_GenerationQueue!$AN$5:$AN$550,$C132)</f>
        <v>0</v>
      </c>
      <c r="R132">
        <f>SUMIFS(Grid_GenerationQueue!Z$5:Z$550,Grid_GenerationQueue!$AJ$5:$AJ$550,$B132,Grid_GenerationQueue!$AK$5:$AK$550,$C132)+SUMIFS(Grid_GenerationQueue!Z$5:Z$550,Grid_GenerationQueue!$AM$5:$AM$550,$B132,Grid_GenerationQueue!$AN$5:$AN$550,$C132)</f>
        <v>0</v>
      </c>
      <c r="S132">
        <f>SUMIFS(Grid_GenerationQueue!AA$5:AA$550,Grid_GenerationQueue!$AJ$5:$AJ$550,$B132,Grid_GenerationQueue!$AK$5:$AK$550,$C132)+SUMIFS(Grid_GenerationQueue!AA$5:AA$550,Grid_GenerationQueue!$AM$5:$AM$550,$B132,Grid_GenerationQueue!$AN$5:$AN$550,$C132)</f>
        <v>0</v>
      </c>
      <c r="T132">
        <f>SUMIFS(Grid_GenerationQueue!AB$5:AB$550,Grid_GenerationQueue!$AJ$5:$AJ$550,$B132,Grid_GenerationQueue!$AK$5:$AK$550,$C132)+SUMIFS(Grid_GenerationQueue!AB$5:AB$550,Grid_GenerationQueue!$AM$5:$AM$550,$B132,Grid_GenerationQueue!$AN$5:$AN$550,$C132)</f>
        <v>0</v>
      </c>
      <c r="U132">
        <f>SUMIFS(Grid_GenerationQueue!AC$5:AC$550,Grid_GenerationQueue!$AJ$5:$AJ$550,$B132,Grid_GenerationQueue!$AK$5:$AK$550,$C132)+SUMIFS(Grid_GenerationQueue!AC$5:AC$550,Grid_GenerationQueue!$AM$5:$AM$550,$B132,Grid_GenerationQueue!$AN$5:$AN$550,$C132)</f>
        <v>0</v>
      </c>
      <c r="V132">
        <f>SUMIFS(Grid_GenerationQueue!AD$5:AD$550,Grid_GenerationQueue!$AJ$5:$AJ$550,$B132,Grid_GenerationQueue!$AK$5:$AK$550,$C132)+SUMIFS(Grid_GenerationQueue!AD$5:AD$550,Grid_GenerationQueue!$AM$5:$AM$550,$B132,Grid_GenerationQueue!$AN$5:$AN$550,$C132)</f>
        <v>0</v>
      </c>
      <c r="X132">
        <f>SUMIFS(Grid_GenerationQueue!T$5:T$550,Grid_GenerationQueue!$AJ$5:$AJ$550,$B132,Grid_GenerationQueue!$AK$5:$AK$550,$C132,Grid_GenerationQueue!$AW$5:$AW$550,$Y$3)+SUMIFS(Grid_GenerationQueue!T$5:T$550,Grid_GenerationQueue!$AM$5:$AM$550,$B132,Grid_GenerationQueue!$AN$5:$AN$550,$C132,Grid_GenerationQueue!$AW$5:$AW$550,$Y$3)</f>
        <v>0</v>
      </c>
      <c r="Y132">
        <f>SUMIFS(Grid_GenerationQueue!U$5:U$550,Grid_GenerationQueue!$AJ$5:$AJ$550,$B132,Grid_GenerationQueue!$AK$5:$AK$550,$C132,Grid_GenerationQueue!$AW$5:$AW$550,$Y$3)+SUMIFS(Grid_GenerationQueue!U$5:U$550,Grid_GenerationQueue!$AM$5:$AM$550,$B132,Grid_GenerationQueue!$AN$5:$AN$550,$C132,Grid_GenerationQueue!$AW$5:$AW$550,$Y$3)</f>
        <v>0</v>
      </c>
      <c r="Z132">
        <f>SUMIFS(Grid_GenerationQueue!V$5:V$550,Grid_GenerationQueue!$AJ$5:$AJ$550,$B132,Grid_GenerationQueue!$AK$5:$AK$550,$C132,Grid_GenerationQueue!$AW$5:$AW$550,$Y$3)+SUMIFS(Grid_GenerationQueue!V$5:V$550,Grid_GenerationQueue!$AM$5:$AM$550,$B132,Grid_GenerationQueue!$AN$5:$AN$550,$C132,Grid_GenerationQueue!$AW$5:$AW$550,$Y$3)</f>
        <v>0</v>
      </c>
      <c r="AA132">
        <f>SUMIFS(Grid_GenerationQueue!W$5:W$550,Grid_GenerationQueue!$AJ$5:$AJ$550,$B132,Grid_GenerationQueue!$AK$5:$AK$550,$C132,Grid_GenerationQueue!$AW$5:$AW$550,$Y$3)+SUMIFS(Grid_GenerationQueue!W$5:W$550,Grid_GenerationQueue!$AM$5:$AM$550,$B132,Grid_GenerationQueue!$AN$5:$AN$550,$C132,Grid_GenerationQueue!$AW$5:$AW$550,$Y$3)</f>
        <v>0</v>
      </c>
      <c r="AB132">
        <f>SUMIFS(Grid_GenerationQueue!X$5:X$550,Grid_GenerationQueue!$AJ$5:$AJ$550,$B132,Grid_GenerationQueue!$AK$5:$AK$550,$C132,Grid_GenerationQueue!$AW$5:$AW$550,$Y$3)+SUMIFS(Grid_GenerationQueue!X$5:X$550,Grid_GenerationQueue!$AM$5:$AM$550,$B132,Grid_GenerationQueue!$AN$5:$AN$550,$C132,Grid_GenerationQueue!$AW$5:$AW$550,$Y$3)</f>
        <v>0</v>
      </c>
      <c r="AC132">
        <f>SUMIFS(Grid_GenerationQueue!Y$5:Y$550,Grid_GenerationQueue!$AJ$5:$AJ$550,$B132,Grid_GenerationQueue!$AK$5:$AK$550,$C132,Grid_GenerationQueue!$AW$5:$AW$550,$Y$3)+SUMIFS(Grid_GenerationQueue!Y$5:Y$550,Grid_GenerationQueue!$AM$5:$AM$550,$B132,Grid_GenerationQueue!$AN$5:$AN$550,$C132,Grid_GenerationQueue!$AW$5:$AW$550,$Y$3)</f>
        <v>0</v>
      </c>
      <c r="AD132">
        <f>SUMIFS(Grid_GenerationQueue!Z$5:Z$550,Grid_GenerationQueue!$AJ$5:$AJ$550,$B132,Grid_GenerationQueue!$AK$5:$AK$550,$C132,Grid_GenerationQueue!$AW$5:$AW$550,$Y$3)+SUMIFS(Grid_GenerationQueue!Z$5:Z$550,Grid_GenerationQueue!$AM$5:$AM$550,$B132,Grid_GenerationQueue!$AN$5:$AN$550,$C132,Grid_GenerationQueue!$AW$5:$AW$550,$Y$3)</f>
        <v>0</v>
      </c>
      <c r="AE132">
        <f>SUMIFS(Grid_GenerationQueue!AA$5:AA$550,Grid_GenerationQueue!$AJ$5:$AJ$550,$B132,Grid_GenerationQueue!$AK$5:$AK$550,$C132,Grid_GenerationQueue!$AW$5:$AW$550,$Y$3)+SUMIFS(Grid_GenerationQueue!AA$5:AA$550,Grid_GenerationQueue!$AM$5:$AM$550,$B132,Grid_GenerationQueue!$AN$5:$AN$550,$C132,Grid_GenerationQueue!$AW$5:$AW$550,$Y$3)</f>
        <v>0</v>
      </c>
      <c r="AF132">
        <f>SUMIFS(Grid_GenerationQueue!AB$5:AB$550,Grid_GenerationQueue!$AJ$5:$AJ$550,$B132,Grid_GenerationQueue!$AK$5:$AK$550,$C132,Grid_GenerationQueue!$AW$5:$AW$550,$Y$3)+SUMIFS(Grid_GenerationQueue!AB$5:AB$550,Grid_GenerationQueue!$AM$5:$AM$550,$B132,Grid_GenerationQueue!$AN$5:$AN$550,$C132,Grid_GenerationQueue!$AW$5:$AW$550,$Y$3)</f>
        <v>0</v>
      </c>
      <c r="AG132">
        <f>SUMIFS(Grid_GenerationQueue!AC$5:AC$550,Grid_GenerationQueue!$AJ$5:$AJ$550,$B132,Grid_GenerationQueue!$AK$5:$AK$550,$C132,Grid_GenerationQueue!$AW$5:$AW$550,$Y$3)+SUMIFS(Grid_GenerationQueue!AC$5:AC$550,Grid_GenerationQueue!$AM$5:$AM$550,$B132,Grid_GenerationQueue!$AN$5:$AN$550,$C132,Grid_GenerationQueue!$AW$5:$AW$550,$Y$3)</f>
        <v>0</v>
      </c>
      <c r="AH132">
        <f>SUMIFS(Grid_GenerationQueue!AD$5:AD$550,Grid_GenerationQueue!$AJ$5:$AJ$550,$B132,Grid_GenerationQueue!$AK$5:$AK$550,$C132,Grid_GenerationQueue!$AW$5:$AW$550,$Y$3)+SUMIFS(Grid_GenerationQueue!AD$5:AD$550,Grid_GenerationQueue!$AM$5:$AM$550,$B132,Grid_GenerationQueue!$AN$5:$AN$550,$C132,Grid_GenerationQueue!$AW$5:$AW$550,$Y$3)</f>
        <v>0</v>
      </c>
      <c r="AJ132">
        <f>X132+SUMIFS(Grid_GenerationQueue!T$5:T$550,Grid_GenerationQueue!$AJ$5:$AJ$550,$B132,Grid_GenerationQueue!$AK$5:$AK$550,$C132,Grid_GenerationQueue!$AW$5:$AW$550,"&lt;&gt;"&amp;$Y$3,Grid_GenerationQueue!$AU$5:$AU$550,$AK$3)+SUMIFS(Grid_GenerationQueue!T$5:T$550,Grid_GenerationQueue!$AM$5:$AM$550,$B132,Grid_GenerationQueue!$AN$5:$AN$550,$C132,Grid_GenerationQueue!$AW$5:$AW$550,"&lt;&gt;"&amp;$Y$3,Grid_GenerationQueue!$AU$5:$AU$550,$AK$3)</f>
        <v>0</v>
      </c>
      <c r="AK132">
        <f>Y132+SUMIFS(Grid_GenerationQueue!U$5:U$550,Grid_GenerationQueue!$AJ$5:$AJ$550,$B132,Grid_GenerationQueue!$AK$5:$AK$550,$C132,Grid_GenerationQueue!$AW$5:$AW$550,"&lt;&gt;"&amp;$Y$3,Grid_GenerationQueue!$AU$5:$AU$550,$AK$3)+SUMIFS(Grid_GenerationQueue!U$5:U$550,Grid_GenerationQueue!$AM$5:$AM$550,$B132,Grid_GenerationQueue!$AN$5:$AN$550,$C132,Grid_GenerationQueue!$AW$5:$AW$550,"&lt;&gt;"&amp;$Y$3,Grid_GenerationQueue!$AU$5:$AU$550,$AK$3)</f>
        <v>0</v>
      </c>
      <c r="AL132">
        <f>Z132+SUMIFS(Grid_GenerationQueue!V$5:V$550,Grid_GenerationQueue!$AJ$5:$AJ$550,$B132,Grid_GenerationQueue!$AK$5:$AK$550,$C132,Grid_GenerationQueue!$AW$5:$AW$550,"&lt;&gt;"&amp;$Y$3,Grid_GenerationQueue!$AU$5:$AU$550,$AK$3)+SUMIFS(Grid_GenerationQueue!V$5:V$550,Grid_GenerationQueue!$AM$5:$AM$550,$B132,Grid_GenerationQueue!$AN$5:$AN$550,$C132,Grid_GenerationQueue!$AW$5:$AW$550,"&lt;&gt;"&amp;$Y$3,Grid_GenerationQueue!$AU$5:$AU$550,$AK$3)</f>
        <v>0</v>
      </c>
      <c r="AM132">
        <f>AA132+SUMIFS(Grid_GenerationQueue!W$5:W$550,Grid_GenerationQueue!$AJ$5:$AJ$550,$B132,Grid_GenerationQueue!$AK$5:$AK$550,$C132,Grid_GenerationQueue!$AW$5:$AW$550,"&lt;&gt;"&amp;$Y$3,Grid_GenerationQueue!$AU$5:$AU$550,$AK$3)+SUMIFS(Grid_GenerationQueue!W$5:W$550,Grid_GenerationQueue!$AM$5:$AM$550,$B132,Grid_GenerationQueue!$AN$5:$AN$550,$C132,Grid_GenerationQueue!$AW$5:$AW$550,"&lt;&gt;"&amp;$Y$3,Grid_GenerationQueue!$AU$5:$AU$550,$AK$3)</f>
        <v>0</v>
      </c>
      <c r="AN132">
        <f>AB132+SUMIFS(Grid_GenerationQueue!X$5:X$550,Grid_GenerationQueue!$AJ$5:$AJ$550,$B132,Grid_GenerationQueue!$AK$5:$AK$550,$C132,Grid_GenerationQueue!$AW$5:$AW$550,"&lt;&gt;"&amp;$Y$3,Grid_GenerationQueue!$AU$5:$AU$550,$AK$3)+SUMIFS(Grid_GenerationQueue!X$5:X$550,Grid_GenerationQueue!$AM$5:$AM$550,$B132,Grid_GenerationQueue!$AN$5:$AN$550,$C132,Grid_GenerationQueue!$AW$5:$AW$550,"&lt;&gt;"&amp;$Y$3,Grid_GenerationQueue!$AU$5:$AU$550,$AK$3)</f>
        <v>0</v>
      </c>
      <c r="AO132">
        <f>AC132+SUMIFS(Grid_GenerationQueue!Y$5:Y$550,Grid_GenerationQueue!$AJ$5:$AJ$550,$B132,Grid_GenerationQueue!$AK$5:$AK$550,$C132,Grid_GenerationQueue!$AW$5:$AW$550,"&lt;&gt;"&amp;$Y$3,Grid_GenerationQueue!$AU$5:$AU$550,$AK$3)+SUMIFS(Grid_GenerationQueue!Y$5:Y$550,Grid_GenerationQueue!$AM$5:$AM$550,$B132,Grid_GenerationQueue!$AN$5:$AN$550,$C132,Grid_GenerationQueue!$AW$5:$AW$550,"&lt;&gt;"&amp;$Y$3,Grid_GenerationQueue!$AU$5:$AU$550,$AK$3)</f>
        <v>0</v>
      </c>
      <c r="AP132">
        <f>AD132+SUMIFS(Grid_GenerationQueue!Z$5:Z$550,Grid_GenerationQueue!$AJ$5:$AJ$550,$B132,Grid_GenerationQueue!$AK$5:$AK$550,$C132,Grid_GenerationQueue!$AW$5:$AW$550,"&lt;&gt;"&amp;$Y$3,Grid_GenerationQueue!$AU$5:$AU$550,$AK$3)+SUMIFS(Grid_GenerationQueue!Z$5:Z$550,Grid_GenerationQueue!$AM$5:$AM$550,$B132,Grid_GenerationQueue!$AN$5:$AN$550,$C132,Grid_GenerationQueue!$AW$5:$AW$550,"&lt;&gt;"&amp;$Y$3,Grid_GenerationQueue!$AU$5:$AU$550,$AK$3)</f>
        <v>0</v>
      </c>
      <c r="AQ132">
        <f>AE132+SUMIFS(Grid_GenerationQueue!AA$5:AA$550,Grid_GenerationQueue!$AJ$5:$AJ$550,$B132,Grid_GenerationQueue!$AK$5:$AK$550,$C132,Grid_GenerationQueue!$AW$5:$AW$550,"&lt;&gt;"&amp;$Y$3,Grid_GenerationQueue!$AU$5:$AU$550,$AK$3)+SUMIFS(Grid_GenerationQueue!AA$5:AA$550,Grid_GenerationQueue!$AM$5:$AM$550,$B132,Grid_GenerationQueue!$AN$5:$AN$550,$C132,Grid_GenerationQueue!$AW$5:$AW$550,"&lt;&gt;"&amp;$Y$3,Grid_GenerationQueue!$AU$5:$AU$550,$AK$3)</f>
        <v>0</v>
      </c>
      <c r="AR132">
        <f>AF132+SUMIFS(Grid_GenerationQueue!AB$5:AB$550,Grid_GenerationQueue!$AJ$5:$AJ$550,$B132,Grid_GenerationQueue!$AK$5:$AK$550,$C132,Grid_GenerationQueue!$AW$5:$AW$550,"&lt;&gt;"&amp;$Y$3,Grid_GenerationQueue!$AU$5:$AU$550,$AK$3)+SUMIFS(Grid_GenerationQueue!AB$5:AB$550,Grid_GenerationQueue!$AM$5:$AM$550,$B132,Grid_GenerationQueue!$AN$5:$AN$550,$C132,Grid_GenerationQueue!$AW$5:$AW$550,"&lt;&gt;"&amp;$Y$3,Grid_GenerationQueue!$AU$5:$AU$550,$AK$3)</f>
        <v>0</v>
      </c>
      <c r="AS132">
        <f>AG132+SUMIFS(Grid_GenerationQueue!AC$5:AC$550,Grid_GenerationQueue!$AJ$5:$AJ$550,$B132,Grid_GenerationQueue!$AK$5:$AK$550,$C132,Grid_GenerationQueue!$AW$5:$AW$550,"&lt;&gt;"&amp;$Y$3,Grid_GenerationQueue!$AU$5:$AU$550,$AK$3)+SUMIFS(Grid_GenerationQueue!AC$5:AC$550,Grid_GenerationQueue!$AM$5:$AM$550,$B132,Grid_GenerationQueue!$AN$5:$AN$550,$C132,Grid_GenerationQueue!$AW$5:$AW$550,"&lt;&gt;"&amp;$Y$3,Grid_GenerationQueue!$AU$5:$AU$550,$AK$3)</f>
        <v>0</v>
      </c>
      <c r="AT132">
        <f>AH132+SUMIFS(Grid_GenerationQueue!AD$5:AD$550,Grid_GenerationQueue!$AJ$5:$AJ$550,$B132,Grid_GenerationQueue!$AK$5:$AK$550,$C132,Grid_GenerationQueue!$AW$5:$AW$550,"&lt;&gt;"&amp;$Y$3,Grid_GenerationQueue!$AU$5:$AU$550,$AK$3)+SUMIFS(Grid_GenerationQueue!AD$5:AD$550,Grid_GenerationQueue!$AM$5:$AM$550,$B132,Grid_GenerationQueue!$AN$5:$AN$550,$C132,Grid_GenerationQueue!$AW$5:$AW$550,"&lt;&gt;"&amp;$Y$3,Grid_GenerationQueue!$AU$5:$AU$550,$AK$3)</f>
        <v>0</v>
      </c>
      <c r="AV132">
        <v>0</v>
      </c>
      <c r="AW132">
        <v>0</v>
      </c>
      <c r="AX132">
        <v>0</v>
      </c>
      <c r="AY132">
        <v>0</v>
      </c>
      <c r="AZ132">
        <v>0</v>
      </c>
      <c r="BB132">
        <f t="shared" si="66"/>
        <v>0</v>
      </c>
      <c r="BC132">
        <f t="shared" si="67"/>
        <v>0</v>
      </c>
      <c r="BD132">
        <f t="shared" si="68"/>
        <v>0</v>
      </c>
      <c r="BE132">
        <f t="shared" si="69"/>
        <v>0</v>
      </c>
      <c r="BF132">
        <f t="shared" si="70"/>
        <v>0</v>
      </c>
      <c r="BG132">
        <f t="shared" si="71"/>
        <v>0</v>
      </c>
      <c r="BH132">
        <f t="shared" si="72"/>
        <v>0</v>
      </c>
      <c r="BI132">
        <f t="shared" si="73"/>
        <v>0</v>
      </c>
      <c r="BJ132">
        <f t="shared" si="74"/>
        <v>0</v>
      </c>
      <c r="BK132">
        <f t="shared" si="75"/>
        <v>0</v>
      </c>
      <c r="BL132">
        <f t="shared" si="76"/>
        <v>0</v>
      </c>
      <c r="BN132">
        <f t="shared" si="77"/>
        <v>0</v>
      </c>
      <c r="BO132">
        <f t="shared" si="78"/>
        <v>0</v>
      </c>
      <c r="BP132">
        <f t="shared" si="79"/>
        <v>0</v>
      </c>
      <c r="BQ132">
        <f t="shared" si="80"/>
        <v>0</v>
      </c>
      <c r="BR132">
        <f t="shared" si="81"/>
        <v>0</v>
      </c>
      <c r="BS132">
        <f t="shared" si="82"/>
        <v>0</v>
      </c>
      <c r="BT132">
        <f t="shared" si="83"/>
        <v>0</v>
      </c>
      <c r="BU132">
        <f t="shared" si="84"/>
        <v>0</v>
      </c>
      <c r="BV132">
        <f t="shared" si="85"/>
        <v>0</v>
      </c>
      <c r="BW132">
        <f t="shared" si="86"/>
        <v>0</v>
      </c>
      <c r="BX132">
        <f t="shared" si="87"/>
        <v>0</v>
      </c>
      <c r="BZ132">
        <f t="shared" si="88"/>
        <v>0</v>
      </c>
      <c r="CA132">
        <f t="shared" si="89"/>
        <v>0</v>
      </c>
      <c r="CB132">
        <f t="shared" si="90"/>
        <v>0</v>
      </c>
      <c r="CC132">
        <f t="shared" si="91"/>
        <v>0</v>
      </c>
      <c r="CD132">
        <f t="shared" si="92"/>
        <v>0</v>
      </c>
      <c r="CE132">
        <f t="shared" si="93"/>
        <v>0</v>
      </c>
      <c r="CF132">
        <f t="shared" si="94"/>
        <v>0</v>
      </c>
      <c r="CG132">
        <f t="shared" si="95"/>
        <v>0</v>
      </c>
      <c r="CH132">
        <f t="shared" si="96"/>
        <v>0</v>
      </c>
      <c r="CI132">
        <f t="shared" si="97"/>
        <v>0</v>
      </c>
      <c r="CJ132">
        <f t="shared" si="98"/>
        <v>0</v>
      </c>
    </row>
    <row r="133" spans="1:88" x14ac:dyDescent="0.35">
      <c r="A133" t="str">
        <f>Substation_Info!A133</f>
        <v xml:space="preserve">PG&amp;E East Kern Study Area </v>
      </c>
      <c r="B133" t="str">
        <f>Substation_Info!B133</f>
        <v>Kern Power</v>
      </c>
      <c r="C133">
        <f>Substation_Info!C133</f>
        <v>115</v>
      </c>
      <c r="D133" t="str" cm="1">
        <f t="array" ref="D133">INDEX(Substation_Info!$AT$5:$BB$322,MATCH(1,($B133=Substation_Info!$B$5:$B$322)*($C133=Substation_Info!$C$5:$C$322),0),MATCH(D$4,Substation_Info!$AT$4:$BB$4,0))</f>
        <v>Southern_PGAE_Li_Battery</v>
      </c>
      <c r="E133" t="str" cm="1">
        <f t="array" ref="E133">INDEX(Substation_Info!$AT$5:$BB$322,MATCH(1,($B133=Substation_Info!$B$5:$B$322)*($C133=Substation_Info!$C$5:$C$322),0),MATCH(E$4,Substation_Info!$AT$4:$BB$4,0))</f>
        <v>Southern_PGAE_Solar</v>
      </c>
      <c r="F133" cm="1">
        <f t="array" ref="F133">INDEX(Substation_Info!$AT$5:$BB$322,MATCH(1,($B133=Substation_Info!$B$5:$B$322)*($C133=Substation_Info!$C$5:$C$322),0),MATCH(F$4,Substation_Info!$AT$4:$BB$4,0))</f>
        <v>0</v>
      </c>
      <c r="G133" cm="1">
        <f t="array" ref="G133">INDEX(Substation_Info!$AT$5:$BB$322,MATCH(1,($B133=Substation_Info!$B$5:$B$322)*($C133=Substation_Info!$C$5:$C$322),0),MATCH(G$4,Substation_Info!$AT$4:$BB$4,0))</f>
        <v>0</v>
      </c>
      <c r="H133" cm="1">
        <f t="array" ref="H133">INDEX(Substation_Info!$AT$5:$BB$322,MATCH(1,($B133=Substation_Info!$B$5:$B$322)*($C133=Substation_Info!$C$5:$C$322),0),MATCH(H$4,Substation_Info!$AT$4:$BB$4,0))</f>
        <v>0</v>
      </c>
      <c r="I133" cm="1">
        <f t="array" ref="I133">INDEX(Substation_Info!$AT$5:$BB$322,MATCH(1,($B133=Substation_Info!$B$5:$B$322)*($C133=Substation_Info!$C$5:$C$322),0),MATCH(I$4,Substation_Info!$AT$4:$BB$4,0))</f>
        <v>0</v>
      </c>
      <c r="J133" cm="1">
        <f t="array" ref="J133">INDEX(Substation_Info!$AT$5:$BB$322,MATCH(1,($B133=Substation_Info!$B$5:$B$322)*($C133=Substation_Info!$C$5:$C$322),0),MATCH(J$4,Substation_Info!$AT$4:$BB$4,0))</f>
        <v>0</v>
      </c>
      <c r="L133">
        <f>SUMIFS(Grid_GenerationQueue!T$5:T$550,Grid_GenerationQueue!$AJ$5:$AJ$550,$B133,Grid_GenerationQueue!$AK$5:$AK$550,$C133)+SUMIFS(Grid_GenerationQueue!T$5:T$550,Grid_GenerationQueue!$AM$5:$AM$550,$B133,Grid_GenerationQueue!$AN$5:$AN$550,$C133)</f>
        <v>460</v>
      </c>
      <c r="M133">
        <f>SUMIFS(Grid_GenerationQueue!U$5:U$550,Grid_GenerationQueue!$AJ$5:$AJ$550,$B133,Grid_GenerationQueue!$AK$5:$AK$550,$C133)+SUMIFS(Grid_GenerationQueue!U$5:U$550,Grid_GenerationQueue!$AM$5:$AM$550,$B133,Grid_GenerationQueue!$AN$5:$AN$550,$C133)</f>
        <v>0</v>
      </c>
      <c r="N133">
        <f>SUMIFS(Grid_GenerationQueue!V$5:V$550,Grid_GenerationQueue!$AJ$5:$AJ$550,$B133,Grid_GenerationQueue!$AK$5:$AK$550,$C133)+SUMIFS(Grid_GenerationQueue!V$5:V$550,Grid_GenerationQueue!$AM$5:$AM$550,$B133,Grid_GenerationQueue!$AN$5:$AN$550,$C133)</f>
        <v>0</v>
      </c>
      <c r="O133">
        <f>SUMIFS(Grid_GenerationQueue!W$5:W$550,Grid_GenerationQueue!$AJ$5:$AJ$550,$B133,Grid_GenerationQueue!$AK$5:$AK$550,$C133)+SUMIFS(Grid_GenerationQueue!W$5:W$550,Grid_GenerationQueue!$AM$5:$AM$550,$B133,Grid_GenerationQueue!$AN$5:$AN$550,$C133)</f>
        <v>0</v>
      </c>
      <c r="P133">
        <f>SUMIFS(Grid_GenerationQueue!X$5:X$550,Grid_GenerationQueue!$AJ$5:$AJ$550,$B133,Grid_GenerationQueue!$AK$5:$AK$550,$C133)+SUMIFS(Grid_GenerationQueue!X$5:X$550,Grid_GenerationQueue!$AM$5:$AM$550,$B133,Grid_GenerationQueue!$AN$5:$AN$550,$C133)</f>
        <v>0</v>
      </c>
      <c r="Q133">
        <f>SUMIFS(Grid_GenerationQueue!Y$5:Y$550,Grid_GenerationQueue!$AJ$5:$AJ$550,$B133,Grid_GenerationQueue!$AK$5:$AK$550,$C133)+SUMIFS(Grid_GenerationQueue!Y$5:Y$550,Grid_GenerationQueue!$AM$5:$AM$550,$B133,Grid_GenerationQueue!$AN$5:$AN$550,$C133)</f>
        <v>0</v>
      </c>
      <c r="R133">
        <f>SUMIFS(Grid_GenerationQueue!Z$5:Z$550,Grid_GenerationQueue!$AJ$5:$AJ$550,$B133,Grid_GenerationQueue!$AK$5:$AK$550,$C133)+SUMIFS(Grid_GenerationQueue!Z$5:Z$550,Grid_GenerationQueue!$AM$5:$AM$550,$B133,Grid_GenerationQueue!$AN$5:$AN$550,$C133)</f>
        <v>0</v>
      </c>
      <c r="S133">
        <f>SUMIFS(Grid_GenerationQueue!AA$5:AA$550,Grid_GenerationQueue!$AJ$5:$AJ$550,$B133,Grid_GenerationQueue!$AK$5:$AK$550,$C133)+SUMIFS(Grid_GenerationQueue!AA$5:AA$550,Grid_GenerationQueue!$AM$5:$AM$550,$B133,Grid_GenerationQueue!$AN$5:$AN$550,$C133)</f>
        <v>0</v>
      </c>
      <c r="T133">
        <f>SUMIFS(Grid_GenerationQueue!AB$5:AB$550,Grid_GenerationQueue!$AJ$5:$AJ$550,$B133,Grid_GenerationQueue!$AK$5:$AK$550,$C133)+SUMIFS(Grid_GenerationQueue!AB$5:AB$550,Grid_GenerationQueue!$AM$5:$AM$550,$B133,Grid_GenerationQueue!$AN$5:$AN$550,$C133)</f>
        <v>0</v>
      </c>
      <c r="U133">
        <f>SUMIFS(Grid_GenerationQueue!AC$5:AC$550,Grid_GenerationQueue!$AJ$5:$AJ$550,$B133,Grid_GenerationQueue!$AK$5:$AK$550,$C133)+SUMIFS(Grid_GenerationQueue!AC$5:AC$550,Grid_GenerationQueue!$AM$5:$AM$550,$B133,Grid_GenerationQueue!$AN$5:$AN$550,$C133)</f>
        <v>0</v>
      </c>
      <c r="V133">
        <f>SUMIFS(Grid_GenerationQueue!AD$5:AD$550,Grid_GenerationQueue!$AJ$5:$AJ$550,$B133,Grid_GenerationQueue!$AK$5:$AK$550,$C133)+SUMIFS(Grid_GenerationQueue!AD$5:AD$550,Grid_GenerationQueue!$AM$5:$AM$550,$B133,Grid_GenerationQueue!$AN$5:$AN$550,$C133)</f>
        <v>0</v>
      </c>
      <c r="X133">
        <f>SUMIFS(Grid_GenerationQueue!T$5:T$550,Grid_GenerationQueue!$AJ$5:$AJ$550,$B133,Grid_GenerationQueue!$AK$5:$AK$550,$C133,Grid_GenerationQueue!$AW$5:$AW$550,$Y$3)+SUMIFS(Grid_GenerationQueue!T$5:T$550,Grid_GenerationQueue!$AM$5:$AM$550,$B133,Grid_GenerationQueue!$AN$5:$AN$550,$C133,Grid_GenerationQueue!$AW$5:$AW$550,$Y$3)</f>
        <v>0</v>
      </c>
      <c r="Y133">
        <f>SUMIFS(Grid_GenerationQueue!U$5:U$550,Grid_GenerationQueue!$AJ$5:$AJ$550,$B133,Grid_GenerationQueue!$AK$5:$AK$550,$C133,Grid_GenerationQueue!$AW$5:$AW$550,$Y$3)+SUMIFS(Grid_GenerationQueue!U$5:U$550,Grid_GenerationQueue!$AM$5:$AM$550,$B133,Grid_GenerationQueue!$AN$5:$AN$550,$C133,Grid_GenerationQueue!$AW$5:$AW$550,$Y$3)</f>
        <v>0</v>
      </c>
      <c r="Z133">
        <f>SUMIFS(Grid_GenerationQueue!V$5:V$550,Grid_GenerationQueue!$AJ$5:$AJ$550,$B133,Grid_GenerationQueue!$AK$5:$AK$550,$C133,Grid_GenerationQueue!$AW$5:$AW$550,$Y$3)+SUMIFS(Grid_GenerationQueue!V$5:V$550,Grid_GenerationQueue!$AM$5:$AM$550,$B133,Grid_GenerationQueue!$AN$5:$AN$550,$C133,Grid_GenerationQueue!$AW$5:$AW$550,$Y$3)</f>
        <v>0</v>
      </c>
      <c r="AA133">
        <f>SUMIFS(Grid_GenerationQueue!W$5:W$550,Grid_GenerationQueue!$AJ$5:$AJ$550,$B133,Grid_GenerationQueue!$AK$5:$AK$550,$C133,Grid_GenerationQueue!$AW$5:$AW$550,$Y$3)+SUMIFS(Grid_GenerationQueue!W$5:W$550,Grid_GenerationQueue!$AM$5:$AM$550,$B133,Grid_GenerationQueue!$AN$5:$AN$550,$C133,Grid_GenerationQueue!$AW$5:$AW$550,$Y$3)</f>
        <v>0</v>
      </c>
      <c r="AB133">
        <f>SUMIFS(Grid_GenerationQueue!X$5:X$550,Grid_GenerationQueue!$AJ$5:$AJ$550,$B133,Grid_GenerationQueue!$AK$5:$AK$550,$C133,Grid_GenerationQueue!$AW$5:$AW$550,$Y$3)+SUMIFS(Grid_GenerationQueue!X$5:X$550,Grid_GenerationQueue!$AM$5:$AM$550,$B133,Grid_GenerationQueue!$AN$5:$AN$550,$C133,Grid_GenerationQueue!$AW$5:$AW$550,$Y$3)</f>
        <v>0</v>
      </c>
      <c r="AC133">
        <f>SUMIFS(Grid_GenerationQueue!Y$5:Y$550,Grid_GenerationQueue!$AJ$5:$AJ$550,$B133,Grid_GenerationQueue!$AK$5:$AK$550,$C133,Grid_GenerationQueue!$AW$5:$AW$550,$Y$3)+SUMIFS(Grid_GenerationQueue!Y$5:Y$550,Grid_GenerationQueue!$AM$5:$AM$550,$B133,Grid_GenerationQueue!$AN$5:$AN$550,$C133,Grid_GenerationQueue!$AW$5:$AW$550,$Y$3)</f>
        <v>0</v>
      </c>
      <c r="AD133">
        <f>SUMIFS(Grid_GenerationQueue!Z$5:Z$550,Grid_GenerationQueue!$AJ$5:$AJ$550,$B133,Grid_GenerationQueue!$AK$5:$AK$550,$C133,Grid_GenerationQueue!$AW$5:$AW$550,$Y$3)+SUMIFS(Grid_GenerationQueue!Z$5:Z$550,Grid_GenerationQueue!$AM$5:$AM$550,$B133,Grid_GenerationQueue!$AN$5:$AN$550,$C133,Grid_GenerationQueue!$AW$5:$AW$550,$Y$3)</f>
        <v>0</v>
      </c>
      <c r="AE133">
        <f>SUMIFS(Grid_GenerationQueue!AA$5:AA$550,Grid_GenerationQueue!$AJ$5:$AJ$550,$B133,Grid_GenerationQueue!$AK$5:$AK$550,$C133,Grid_GenerationQueue!$AW$5:$AW$550,$Y$3)+SUMIFS(Grid_GenerationQueue!AA$5:AA$550,Grid_GenerationQueue!$AM$5:$AM$550,$B133,Grid_GenerationQueue!$AN$5:$AN$550,$C133,Grid_GenerationQueue!$AW$5:$AW$550,$Y$3)</f>
        <v>0</v>
      </c>
      <c r="AF133">
        <f>SUMIFS(Grid_GenerationQueue!AB$5:AB$550,Grid_GenerationQueue!$AJ$5:$AJ$550,$B133,Grid_GenerationQueue!$AK$5:$AK$550,$C133,Grid_GenerationQueue!$AW$5:$AW$550,$Y$3)+SUMIFS(Grid_GenerationQueue!AB$5:AB$550,Grid_GenerationQueue!$AM$5:$AM$550,$B133,Grid_GenerationQueue!$AN$5:$AN$550,$C133,Grid_GenerationQueue!$AW$5:$AW$550,$Y$3)</f>
        <v>0</v>
      </c>
      <c r="AG133">
        <f>SUMIFS(Grid_GenerationQueue!AC$5:AC$550,Grid_GenerationQueue!$AJ$5:$AJ$550,$B133,Grid_GenerationQueue!$AK$5:$AK$550,$C133,Grid_GenerationQueue!$AW$5:$AW$550,$Y$3)+SUMIFS(Grid_GenerationQueue!AC$5:AC$550,Grid_GenerationQueue!$AM$5:$AM$550,$B133,Grid_GenerationQueue!$AN$5:$AN$550,$C133,Grid_GenerationQueue!$AW$5:$AW$550,$Y$3)</f>
        <v>0</v>
      </c>
      <c r="AH133">
        <f>SUMIFS(Grid_GenerationQueue!AD$5:AD$550,Grid_GenerationQueue!$AJ$5:$AJ$550,$B133,Grid_GenerationQueue!$AK$5:$AK$550,$C133,Grid_GenerationQueue!$AW$5:$AW$550,$Y$3)+SUMIFS(Grid_GenerationQueue!AD$5:AD$550,Grid_GenerationQueue!$AM$5:$AM$550,$B133,Grid_GenerationQueue!$AN$5:$AN$550,$C133,Grid_GenerationQueue!$AW$5:$AW$550,$Y$3)</f>
        <v>0</v>
      </c>
      <c r="AJ133">
        <f>X133+SUMIFS(Grid_GenerationQueue!T$5:T$550,Grid_GenerationQueue!$AJ$5:$AJ$550,$B133,Grid_GenerationQueue!$AK$5:$AK$550,$C133,Grid_GenerationQueue!$AW$5:$AW$550,"&lt;&gt;"&amp;$Y$3,Grid_GenerationQueue!$AU$5:$AU$550,$AK$3)+SUMIFS(Grid_GenerationQueue!T$5:T$550,Grid_GenerationQueue!$AM$5:$AM$550,$B133,Grid_GenerationQueue!$AN$5:$AN$550,$C133,Grid_GenerationQueue!$AW$5:$AW$550,"&lt;&gt;"&amp;$Y$3,Grid_GenerationQueue!$AU$5:$AU$550,$AK$3)</f>
        <v>0</v>
      </c>
      <c r="AK133">
        <f>Y133+SUMIFS(Grid_GenerationQueue!U$5:U$550,Grid_GenerationQueue!$AJ$5:$AJ$550,$B133,Grid_GenerationQueue!$AK$5:$AK$550,$C133,Grid_GenerationQueue!$AW$5:$AW$550,"&lt;&gt;"&amp;$Y$3,Grid_GenerationQueue!$AU$5:$AU$550,$AK$3)+SUMIFS(Grid_GenerationQueue!U$5:U$550,Grid_GenerationQueue!$AM$5:$AM$550,$B133,Grid_GenerationQueue!$AN$5:$AN$550,$C133,Grid_GenerationQueue!$AW$5:$AW$550,"&lt;&gt;"&amp;$Y$3,Grid_GenerationQueue!$AU$5:$AU$550,$AK$3)</f>
        <v>0</v>
      </c>
      <c r="AL133">
        <f>Z133+SUMIFS(Grid_GenerationQueue!V$5:V$550,Grid_GenerationQueue!$AJ$5:$AJ$550,$B133,Grid_GenerationQueue!$AK$5:$AK$550,$C133,Grid_GenerationQueue!$AW$5:$AW$550,"&lt;&gt;"&amp;$Y$3,Grid_GenerationQueue!$AU$5:$AU$550,$AK$3)+SUMIFS(Grid_GenerationQueue!V$5:V$550,Grid_GenerationQueue!$AM$5:$AM$550,$B133,Grid_GenerationQueue!$AN$5:$AN$550,$C133,Grid_GenerationQueue!$AW$5:$AW$550,"&lt;&gt;"&amp;$Y$3,Grid_GenerationQueue!$AU$5:$AU$550,$AK$3)</f>
        <v>0</v>
      </c>
      <c r="AM133">
        <f>AA133+SUMIFS(Grid_GenerationQueue!W$5:W$550,Grid_GenerationQueue!$AJ$5:$AJ$550,$B133,Grid_GenerationQueue!$AK$5:$AK$550,$C133,Grid_GenerationQueue!$AW$5:$AW$550,"&lt;&gt;"&amp;$Y$3,Grid_GenerationQueue!$AU$5:$AU$550,$AK$3)+SUMIFS(Grid_GenerationQueue!W$5:W$550,Grid_GenerationQueue!$AM$5:$AM$550,$B133,Grid_GenerationQueue!$AN$5:$AN$550,$C133,Grid_GenerationQueue!$AW$5:$AW$550,"&lt;&gt;"&amp;$Y$3,Grid_GenerationQueue!$AU$5:$AU$550,$AK$3)</f>
        <v>0</v>
      </c>
      <c r="AN133">
        <f>AB133+SUMIFS(Grid_GenerationQueue!X$5:X$550,Grid_GenerationQueue!$AJ$5:$AJ$550,$B133,Grid_GenerationQueue!$AK$5:$AK$550,$C133,Grid_GenerationQueue!$AW$5:$AW$550,"&lt;&gt;"&amp;$Y$3,Grid_GenerationQueue!$AU$5:$AU$550,$AK$3)+SUMIFS(Grid_GenerationQueue!X$5:X$550,Grid_GenerationQueue!$AM$5:$AM$550,$B133,Grid_GenerationQueue!$AN$5:$AN$550,$C133,Grid_GenerationQueue!$AW$5:$AW$550,"&lt;&gt;"&amp;$Y$3,Grid_GenerationQueue!$AU$5:$AU$550,$AK$3)</f>
        <v>0</v>
      </c>
      <c r="AO133">
        <f>AC133+SUMIFS(Grid_GenerationQueue!Y$5:Y$550,Grid_GenerationQueue!$AJ$5:$AJ$550,$B133,Grid_GenerationQueue!$AK$5:$AK$550,$C133,Grid_GenerationQueue!$AW$5:$AW$550,"&lt;&gt;"&amp;$Y$3,Grid_GenerationQueue!$AU$5:$AU$550,$AK$3)+SUMIFS(Grid_GenerationQueue!Y$5:Y$550,Grid_GenerationQueue!$AM$5:$AM$550,$B133,Grid_GenerationQueue!$AN$5:$AN$550,$C133,Grid_GenerationQueue!$AW$5:$AW$550,"&lt;&gt;"&amp;$Y$3,Grid_GenerationQueue!$AU$5:$AU$550,$AK$3)</f>
        <v>0</v>
      </c>
      <c r="AP133">
        <f>AD133+SUMIFS(Grid_GenerationQueue!Z$5:Z$550,Grid_GenerationQueue!$AJ$5:$AJ$550,$B133,Grid_GenerationQueue!$AK$5:$AK$550,$C133,Grid_GenerationQueue!$AW$5:$AW$550,"&lt;&gt;"&amp;$Y$3,Grid_GenerationQueue!$AU$5:$AU$550,$AK$3)+SUMIFS(Grid_GenerationQueue!Z$5:Z$550,Grid_GenerationQueue!$AM$5:$AM$550,$B133,Grid_GenerationQueue!$AN$5:$AN$550,$C133,Grid_GenerationQueue!$AW$5:$AW$550,"&lt;&gt;"&amp;$Y$3,Grid_GenerationQueue!$AU$5:$AU$550,$AK$3)</f>
        <v>0</v>
      </c>
      <c r="AQ133">
        <f>AE133+SUMIFS(Grid_GenerationQueue!AA$5:AA$550,Grid_GenerationQueue!$AJ$5:$AJ$550,$B133,Grid_GenerationQueue!$AK$5:$AK$550,$C133,Grid_GenerationQueue!$AW$5:$AW$550,"&lt;&gt;"&amp;$Y$3,Grid_GenerationQueue!$AU$5:$AU$550,$AK$3)+SUMIFS(Grid_GenerationQueue!AA$5:AA$550,Grid_GenerationQueue!$AM$5:$AM$550,$B133,Grid_GenerationQueue!$AN$5:$AN$550,$C133,Grid_GenerationQueue!$AW$5:$AW$550,"&lt;&gt;"&amp;$Y$3,Grid_GenerationQueue!$AU$5:$AU$550,$AK$3)</f>
        <v>0</v>
      </c>
      <c r="AR133">
        <f>AF133+SUMIFS(Grid_GenerationQueue!AB$5:AB$550,Grid_GenerationQueue!$AJ$5:$AJ$550,$B133,Grid_GenerationQueue!$AK$5:$AK$550,$C133,Grid_GenerationQueue!$AW$5:$AW$550,"&lt;&gt;"&amp;$Y$3,Grid_GenerationQueue!$AU$5:$AU$550,$AK$3)+SUMIFS(Grid_GenerationQueue!AB$5:AB$550,Grid_GenerationQueue!$AM$5:$AM$550,$B133,Grid_GenerationQueue!$AN$5:$AN$550,$C133,Grid_GenerationQueue!$AW$5:$AW$550,"&lt;&gt;"&amp;$Y$3,Grid_GenerationQueue!$AU$5:$AU$550,$AK$3)</f>
        <v>0</v>
      </c>
      <c r="AS133">
        <f>AG133+SUMIFS(Grid_GenerationQueue!AC$5:AC$550,Grid_GenerationQueue!$AJ$5:$AJ$550,$B133,Grid_GenerationQueue!$AK$5:$AK$550,$C133,Grid_GenerationQueue!$AW$5:$AW$550,"&lt;&gt;"&amp;$Y$3,Grid_GenerationQueue!$AU$5:$AU$550,$AK$3)+SUMIFS(Grid_GenerationQueue!AC$5:AC$550,Grid_GenerationQueue!$AM$5:$AM$550,$B133,Grid_GenerationQueue!$AN$5:$AN$550,$C133,Grid_GenerationQueue!$AW$5:$AW$550,"&lt;&gt;"&amp;$Y$3,Grid_GenerationQueue!$AU$5:$AU$550,$AK$3)</f>
        <v>0</v>
      </c>
      <c r="AT133">
        <f>AH133+SUMIFS(Grid_GenerationQueue!AD$5:AD$550,Grid_GenerationQueue!$AJ$5:$AJ$550,$B133,Grid_GenerationQueue!$AK$5:$AK$550,$C133,Grid_GenerationQueue!$AW$5:$AW$550,"&lt;&gt;"&amp;$Y$3,Grid_GenerationQueue!$AU$5:$AU$550,$AK$3)+SUMIFS(Grid_GenerationQueue!AD$5:AD$550,Grid_GenerationQueue!$AM$5:$AM$550,$B133,Grid_GenerationQueue!$AN$5:$AN$550,$C133,Grid_GenerationQueue!$AW$5:$AW$550,"&lt;&gt;"&amp;$Y$3,Grid_GenerationQueue!$AU$5:$AU$550,$AK$3)</f>
        <v>0</v>
      </c>
      <c r="AV133">
        <v>0</v>
      </c>
      <c r="AW133">
        <v>0</v>
      </c>
      <c r="AX133">
        <v>0</v>
      </c>
      <c r="AY133">
        <v>0</v>
      </c>
      <c r="AZ133">
        <v>0</v>
      </c>
      <c r="BB133">
        <f t="shared" si="66"/>
        <v>460</v>
      </c>
      <c r="BC133">
        <f t="shared" si="67"/>
        <v>0</v>
      </c>
      <c r="BD133">
        <f t="shared" si="68"/>
        <v>0</v>
      </c>
      <c r="BE133">
        <f t="shared" si="69"/>
        <v>0</v>
      </c>
      <c r="BF133">
        <f t="shared" si="70"/>
        <v>0</v>
      </c>
      <c r="BG133">
        <f t="shared" si="71"/>
        <v>0</v>
      </c>
      <c r="BH133">
        <f t="shared" si="72"/>
        <v>0</v>
      </c>
      <c r="BI133">
        <f t="shared" si="73"/>
        <v>0</v>
      </c>
      <c r="BJ133">
        <f t="shared" si="74"/>
        <v>0</v>
      </c>
      <c r="BK133">
        <f t="shared" si="75"/>
        <v>0</v>
      </c>
      <c r="BL133">
        <f t="shared" si="76"/>
        <v>0</v>
      </c>
      <c r="BN133">
        <f t="shared" si="77"/>
        <v>0</v>
      </c>
      <c r="BO133">
        <f t="shared" si="78"/>
        <v>0</v>
      </c>
      <c r="BP133">
        <f t="shared" si="79"/>
        <v>0</v>
      </c>
      <c r="BQ133">
        <f t="shared" si="80"/>
        <v>0</v>
      </c>
      <c r="BR133">
        <f t="shared" si="81"/>
        <v>0</v>
      </c>
      <c r="BS133">
        <f t="shared" si="82"/>
        <v>0</v>
      </c>
      <c r="BT133">
        <f t="shared" si="83"/>
        <v>0</v>
      </c>
      <c r="BU133">
        <f t="shared" si="84"/>
        <v>0</v>
      </c>
      <c r="BV133">
        <f t="shared" si="85"/>
        <v>0</v>
      </c>
      <c r="BW133">
        <f t="shared" si="86"/>
        <v>0</v>
      </c>
      <c r="BX133">
        <f t="shared" si="87"/>
        <v>0</v>
      </c>
      <c r="BZ133">
        <f t="shared" si="88"/>
        <v>0</v>
      </c>
      <c r="CA133">
        <f t="shared" si="89"/>
        <v>0</v>
      </c>
      <c r="CB133">
        <f t="shared" si="90"/>
        <v>0</v>
      </c>
      <c r="CC133">
        <f t="shared" si="91"/>
        <v>0</v>
      </c>
      <c r="CD133">
        <f t="shared" si="92"/>
        <v>0</v>
      </c>
      <c r="CE133">
        <f t="shared" si="93"/>
        <v>0</v>
      </c>
      <c r="CF133">
        <f t="shared" si="94"/>
        <v>0</v>
      </c>
      <c r="CG133">
        <f t="shared" si="95"/>
        <v>0</v>
      </c>
      <c r="CH133">
        <f t="shared" si="96"/>
        <v>0</v>
      </c>
      <c r="CI133">
        <f t="shared" si="97"/>
        <v>0</v>
      </c>
      <c r="CJ133">
        <f t="shared" si="98"/>
        <v>0</v>
      </c>
    </row>
    <row r="134" spans="1:88" x14ac:dyDescent="0.35">
      <c r="A134" t="str">
        <f>Substation_Info!A134</f>
        <v>PG&amp;E Fresno Study Area</v>
      </c>
      <c r="B134" t="str">
        <f>Substation_Info!B134</f>
        <v>Kingsburg</v>
      </c>
      <c r="C134">
        <f>Substation_Info!C134</f>
        <v>115</v>
      </c>
      <c r="D134" t="str" cm="1">
        <f t="array" ref="D134">INDEX(Substation_Info!$AT$5:$BB$322,MATCH(1,($B134=Substation_Info!$B$5:$B$322)*($C134=Substation_Info!$C$5:$C$322),0),MATCH(D$4,Substation_Info!$AT$4:$BB$4,0))</f>
        <v>Southern_PGAE_Li_Battery</v>
      </c>
      <c r="E134" t="str" cm="1">
        <f t="array" ref="E134">INDEX(Substation_Info!$AT$5:$BB$322,MATCH(1,($B134=Substation_Info!$B$5:$B$322)*($C134=Substation_Info!$C$5:$C$322),0),MATCH(E$4,Substation_Info!$AT$4:$BB$4,0))</f>
        <v>Southern_PGAE_Solar</v>
      </c>
      <c r="F134" cm="1">
        <f t="array" ref="F134">INDEX(Substation_Info!$AT$5:$BB$322,MATCH(1,($B134=Substation_Info!$B$5:$B$322)*($C134=Substation_Info!$C$5:$C$322),0),MATCH(F$4,Substation_Info!$AT$4:$BB$4,0))</f>
        <v>0</v>
      </c>
      <c r="G134" cm="1">
        <f t="array" ref="G134">INDEX(Substation_Info!$AT$5:$BB$322,MATCH(1,($B134=Substation_Info!$B$5:$B$322)*($C134=Substation_Info!$C$5:$C$322),0),MATCH(G$4,Substation_Info!$AT$4:$BB$4,0))</f>
        <v>0</v>
      </c>
      <c r="H134" cm="1">
        <f t="array" ref="H134">INDEX(Substation_Info!$AT$5:$BB$322,MATCH(1,($B134=Substation_Info!$B$5:$B$322)*($C134=Substation_Info!$C$5:$C$322),0),MATCH(H$4,Substation_Info!$AT$4:$BB$4,0))</f>
        <v>0</v>
      </c>
      <c r="I134" cm="1">
        <f t="array" ref="I134">INDEX(Substation_Info!$AT$5:$BB$322,MATCH(1,($B134=Substation_Info!$B$5:$B$322)*($C134=Substation_Info!$C$5:$C$322),0),MATCH(I$4,Substation_Info!$AT$4:$BB$4,0))</f>
        <v>0</v>
      </c>
      <c r="J134" cm="1">
        <f t="array" ref="J134">INDEX(Substation_Info!$AT$5:$BB$322,MATCH(1,($B134=Substation_Info!$B$5:$B$322)*($C134=Substation_Info!$C$5:$C$322),0),MATCH(J$4,Substation_Info!$AT$4:$BB$4,0))</f>
        <v>0</v>
      </c>
      <c r="L134">
        <f>SUMIFS(Grid_GenerationQueue!T$5:T$550,Grid_GenerationQueue!$AJ$5:$AJ$550,$B134,Grid_GenerationQueue!$AK$5:$AK$550,$C134)+SUMIFS(Grid_GenerationQueue!T$5:T$550,Grid_GenerationQueue!$AM$5:$AM$550,$B134,Grid_GenerationQueue!$AN$5:$AN$550,$C134)</f>
        <v>0</v>
      </c>
      <c r="M134">
        <f>SUMIFS(Grid_GenerationQueue!U$5:U$550,Grid_GenerationQueue!$AJ$5:$AJ$550,$B134,Grid_GenerationQueue!$AK$5:$AK$550,$C134)+SUMIFS(Grid_GenerationQueue!U$5:U$550,Grid_GenerationQueue!$AM$5:$AM$550,$B134,Grid_GenerationQueue!$AN$5:$AN$550,$C134)</f>
        <v>0</v>
      </c>
      <c r="N134">
        <f>SUMIFS(Grid_GenerationQueue!V$5:V$550,Grid_GenerationQueue!$AJ$5:$AJ$550,$B134,Grid_GenerationQueue!$AK$5:$AK$550,$C134)+SUMIFS(Grid_GenerationQueue!V$5:V$550,Grid_GenerationQueue!$AM$5:$AM$550,$B134,Grid_GenerationQueue!$AN$5:$AN$550,$C134)</f>
        <v>0</v>
      </c>
      <c r="O134">
        <f>SUMIFS(Grid_GenerationQueue!W$5:W$550,Grid_GenerationQueue!$AJ$5:$AJ$550,$B134,Grid_GenerationQueue!$AK$5:$AK$550,$C134)+SUMIFS(Grid_GenerationQueue!W$5:W$550,Grid_GenerationQueue!$AM$5:$AM$550,$B134,Grid_GenerationQueue!$AN$5:$AN$550,$C134)</f>
        <v>0</v>
      </c>
      <c r="P134">
        <f>SUMIFS(Grid_GenerationQueue!X$5:X$550,Grid_GenerationQueue!$AJ$5:$AJ$550,$B134,Grid_GenerationQueue!$AK$5:$AK$550,$C134)+SUMIFS(Grid_GenerationQueue!X$5:X$550,Grid_GenerationQueue!$AM$5:$AM$550,$B134,Grid_GenerationQueue!$AN$5:$AN$550,$C134)</f>
        <v>0</v>
      </c>
      <c r="Q134">
        <f>SUMIFS(Grid_GenerationQueue!Y$5:Y$550,Grid_GenerationQueue!$AJ$5:$AJ$550,$B134,Grid_GenerationQueue!$AK$5:$AK$550,$C134)+SUMIFS(Grid_GenerationQueue!Y$5:Y$550,Grid_GenerationQueue!$AM$5:$AM$550,$B134,Grid_GenerationQueue!$AN$5:$AN$550,$C134)</f>
        <v>0</v>
      </c>
      <c r="R134">
        <f>SUMIFS(Grid_GenerationQueue!Z$5:Z$550,Grid_GenerationQueue!$AJ$5:$AJ$550,$B134,Grid_GenerationQueue!$AK$5:$AK$550,$C134)+SUMIFS(Grid_GenerationQueue!Z$5:Z$550,Grid_GenerationQueue!$AM$5:$AM$550,$B134,Grid_GenerationQueue!$AN$5:$AN$550,$C134)</f>
        <v>0</v>
      </c>
      <c r="S134">
        <f>SUMIFS(Grid_GenerationQueue!AA$5:AA$550,Grid_GenerationQueue!$AJ$5:$AJ$550,$B134,Grid_GenerationQueue!$AK$5:$AK$550,$C134)+SUMIFS(Grid_GenerationQueue!AA$5:AA$550,Grid_GenerationQueue!$AM$5:$AM$550,$B134,Grid_GenerationQueue!$AN$5:$AN$550,$C134)</f>
        <v>0</v>
      </c>
      <c r="T134">
        <f>SUMIFS(Grid_GenerationQueue!AB$5:AB$550,Grid_GenerationQueue!$AJ$5:$AJ$550,$B134,Grid_GenerationQueue!$AK$5:$AK$550,$C134)+SUMIFS(Grid_GenerationQueue!AB$5:AB$550,Grid_GenerationQueue!$AM$5:$AM$550,$B134,Grid_GenerationQueue!$AN$5:$AN$550,$C134)</f>
        <v>0</v>
      </c>
      <c r="U134">
        <f>SUMIFS(Grid_GenerationQueue!AC$5:AC$550,Grid_GenerationQueue!$AJ$5:$AJ$550,$B134,Grid_GenerationQueue!$AK$5:$AK$550,$C134)+SUMIFS(Grid_GenerationQueue!AC$5:AC$550,Grid_GenerationQueue!$AM$5:$AM$550,$B134,Grid_GenerationQueue!$AN$5:$AN$550,$C134)</f>
        <v>0</v>
      </c>
      <c r="V134">
        <f>SUMIFS(Grid_GenerationQueue!AD$5:AD$550,Grid_GenerationQueue!$AJ$5:$AJ$550,$B134,Grid_GenerationQueue!$AK$5:$AK$550,$C134)+SUMIFS(Grid_GenerationQueue!AD$5:AD$550,Grid_GenerationQueue!$AM$5:$AM$550,$B134,Grid_GenerationQueue!$AN$5:$AN$550,$C134)</f>
        <v>0</v>
      </c>
      <c r="X134">
        <f>SUMIFS(Grid_GenerationQueue!T$5:T$550,Grid_GenerationQueue!$AJ$5:$AJ$550,$B134,Grid_GenerationQueue!$AK$5:$AK$550,$C134,Grid_GenerationQueue!$AW$5:$AW$550,$Y$3)+SUMIFS(Grid_GenerationQueue!T$5:T$550,Grid_GenerationQueue!$AM$5:$AM$550,$B134,Grid_GenerationQueue!$AN$5:$AN$550,$C134,Grid_GenerationQueue!$AW$5:$AW$550,$Y$3)</f>
        <v>0</v>
      </c>
      <c r="Y134">
        <f>SUMIFS(Grid_GenerationQueue!U$5:U$550,Grid_GenerationQueue!$AJ$5:$AJ$550,$B134,Grid_GenerationQueue!$AK$5:$AK$550,$C134,Grid_GenerationQueue!$AW$5:$AW$550,$Y$3)+SUMIFS(Grid_GenerationQueue!U$5:U$550,Grid_GenerationQueue!$AM$5:$AM$550,$B134,Grid_GenerationQueue!$AN$5:$AN$550,$C134,Grid_GenerationQueue!$AW$5:$AW$550,$Y$3)</f>
        <v>0</v>
      </c>
      <c r="Z134">
        <f>SUMIFS(Grid_GenerationQueue!V$5:V$550,Grid_GenerationQueue!$AJ$5:$AJ$550,$B134,Grid_GenerationQueue!$AK$5:$AK$550,$C134,Grid_GenerationQueue!$AW$5:$AW$550,$Y$3)+SUMIFS(Grid_GenerationQueue!V$5:V$550,Grid_GenerationQueue!$AM$5:$AM$550,$B134,Grid_GenerationQueue!$AN$5:$AN$550,$C134,Grid_GenerationQueue!$AW$5:$AW$550,$Y$3)</f>
        <v>0</v>
      </c>
      <c r="AA134">
        <f>SUMIFS(Grid_GenerationQueue!W$5:W$550,Grid_GenerationQueue!$AJ$5:$AJ$550,$B134,Grid_GenerationQueue!$AK$5:$AK$550,$C134,Grid_GenerationQueue!$AW$5:$AW$550,$Y$3)+SUMIFS(Grid_GenerationQueue!W$5:W$550,Grid_GenerationQueue!$AM$5:$AM$550,$B134,Grid_GenerationQueue!$AN$5:$AN$550,$C134,Grid_GenerationQueue!$AW$5:$AW$550,$Y$3)</f>
        <v>0</v>
      </c>
      <c r="AB134">
        <f>SUMIFS(Grid_GenerationQueue!X$5:X$550,Grid_GenerationQueue!$AJ$5:$AJ$550,$B134,Grid_GenerationQueue!$AK$5:$AK$550,$C134,Grid_GenerationQueue!$AW$5:$AW$550,$Y$3)+SUMIFS(Grid_GenerationQueue!X$5:X$550,Grid_GenerationQueue!$AM$5:$AM$550,$B134,Grid_GenerationQueue!$AN$5:$AN$550,$C134,Grid_GenerationQueue!$AW$5:$AW$550,$Y$3)</f>
        <v>0</v>
      </c>
      <c r="AC134">
        <f>SUMIFS(Grid_GenerationQueue!Y$5:Y$550,Grid_GenerationQueue!$AJ$5:$AJ$550,$B134,Grid_GenerationQueue!$AK$5:$AK$550,$C134,Grid_GenerationQueue!$AW$5:$AW$550,$Y$3)+SUMIFS(Grid_GenerationQueue!Y$5:Y$550,Grid_GenerationQueue!$AM$5:$AM$550,$B134,Grid_GenerationQueue!$AN$5:$AN$550,$C134,Grid_GenerationQueue!$AW$5:$AW$550,$Y$3)</f>
        <v>0</v>
      </c>
      <c r="AD134">
        <f>SUMIFS(Grid_GenerationQueue!Z$5:Z$550,Grid_GenerationQueue!$AJ$5:$AJ$550,$B134,Grid_GenerationQueue!$AK$5:$AK$550,$C134,Grid_GenerationQueue!$AW$5:$AW$550,$Y$3)+SUMIFS(Grid_GenerationQueue!Z$5:Z$550,Grid_GenerationQueue!$AM$5:$AM$550,$B134,Grid_GenerationQueue!$AN$5:$AN$550,$C134,Grid_GenerationQueue!$AW$5:$AW$550,$Y$3)</f>
        <v>0</v>
      </c>
      <c r="AE134">
        <f>SUMIFS(Grid_GenerationQueue!AA$5:AA$550,Grid_GenerationQueue!$AJ$5:$AJ$550,$B134,Grid_GenerationQueue!$AK$5:$AK$550,$C134,Grid_GenerationQueue!$AW$5:$AW$550,$Y$3)+SUMIFS(Grid_GenerationQueue!AA$5:AA$550,Grid_GenerationQueue!$AM$5:$AM$550,$B134,Grid_GenerationQueue!$AN$5:$AN$550,$C134,Grid_GenerationQueue!$AW$5:$AW$550,$Y$3)</f>
        <v>0</v>
      </c>
      <c r="AF134">
        <f>SUMIFS(Grid_GenerationQueue!AB$5:AB$550,Grid_GenerationQueue!$AJ$5:$AJ$550,$B134,Grid_GenerationQueue!$AK$5:$AK$550,$C134,Grid_GenerationQueue!$AW$5:$AW$550,$Y$3)+SUMIFS(Grid_GenerationQueue!AB$5:AB$550,Grid_GenerationQueue!$AM$5:$AM$550,$B134,Grid_GenerationQueue!$AN$5:$AN$550,$C134,Grid_GenerationQueue!$AW$5:$AW$550,$Y$3)</f>
        <v>0</v>
      </c>
      <c r="AG134">
        <f>SUMIFS(Grid_GenerationQueue!AC$5:AC$550,Grid_GenerationQueue!$AJ$5:$AJ$550,$B134,Grid_GenerationQueue!$AK$5:$AK$550,$C134,Grid_GenerationQueue!$AW$5:$AW$550,$Y$3)+SUMIFS(Grid_GenerationQueue!AC$5:AC$550,Grid_GenerationQueue!$AM$5:$AM$550,$B134,Grid_GenerationQueue!$AN$5:$AN$550,$C134,Grid_GenerationQueue!$AW$5:$AW$550,$Y$3)</f>
        <v>0</v>
      </c>
      <c r="AH134">
        <f>SUMIFS(Grid_GenerationQueue!AD$5:AD$550,Grid_GenerationQueue!$AJ$5:$AJ$550,$B134,Grid_GenerationQueue!$AK$5:$AK$550,$C134,Grid_GenerationQueue!$AW$5:$AW$550,$Y$3)+SUMIFS(Grid_GenerationQueue!AD$5:AD$550,Grid_GenerationQueue!$AM$5:$AM$550,$B134,Grid_GenerationQueue!$AN$5:$AN$550,$C134,Grid_GenerationQueue!$AW$5:$AW$550,$Y$3)</f>
        <v>0</v>
      </c>
      <c r="AJ134">
        <f>X134+SUMIFS(Grid_GenerationQueue!T$5:T$550,Grid_GenerationQueue!$AJ$5:$AJ$550,$B134,Grid_GenerationQueue!$AK$5:$AK$550,$C134,Grid_GenerationQueue!$AW$5:$AW$550,"&lt;&gt;"&amp;$Y$3,Grid_GenerationQueue!$AU$5:$AU$550,$AK$3)+SUMIFS(Grid_GenerationQueue!T$5:T$550,Grid_GenerationQueue!$AM$5:$AM$550,$B134,Grid_GenerationQueue!$AN$5:$AN$550,$C134,Grid_GenerationQueue!$AW$5:$AW$550,"&lt;&gt;"&amp;$Y$3,Grid_GenerationQueue!$AU$5:$AU$550,$AK$3)</f>
        <v>0</v>
      </c>
      <c r="AK134">
        <f>Y134+SUMIFS(Grid_GenerationQueue!U$5:U$550,Grid_GenerationQueue!$AJ$5:$AJ$550,$B134,Grid_GenerationQueue!$AK$5:$AK$550,$C134,Grid_GenerationQueue!$AW$5:$AW$550,"&lt;&gt;"&amp;$Y$3,Grid_GenerationQueue!$AU$5:$AU$550,$AK$3)+SUMIFS(Grid_GenerationQueue!U$5:U$550,Grid_GenerationQueue!$AM$5:$AM$550,$B134,Grid_GenerationQueue!$AN$5:$AN$550,$C134,Grid_GenerationQueue!$AW$5:$AW$550,"&lt;&gt;"&amp;$Y$3,Grid_GenerationQueue!$AU$5:$AU$550,$AK$3)</f>
        <v>0</v>
      </c>
      <c r="AL134">
        <f>Z134+SUMIFS(Grid_GenerationQueue!V$5:V$550,Grid_GenerationQueue!$AJ$5:$AJ$550,$B134,Grid_GenerationQueue!$AK$5:$AK$550,$C134,Grid_GenerationQueue!$AW$5:$AW$550,"&lt;&gt;"&amp;$Y$3,Grid_GenerationQueue!$AU$5:$AU$550,$AK$3)+SUMIFS(Grid_GenerationQueue!V$5:V$550,Grid_GenerationQueue!$AM$5:$AM$550,$B134,Grid_GenerationQueue!$AN$5:$AN$550,$C134,Grid_GenerationQueue!$AW$5:$AW$550,"&lt;&gt;"&amp;$Y$3,Grid_GenerationQueue!$AU$5:$AU$550,$AK$3)</f>
        <v>0</v>
      </c>
      <c r="AM134">
        <f>AA134+SUMIFS(Grid_GenerationQueue!W$5:W$550,Grid_GenerationQueue!$AJ$5:$AJ$550,$B134,Grid_GenerationQueue!$AK$5:$AK$550,$C134,Grid_GenerationQueue!$AW$5:$AW$550,"&lt;&gt;"&amp;$Y$3,Grid_GenerationQueue!$AU$5:$AU$550,$AK$3)+SUMIFS(Grid_GenerationQueue!W$5:W$550,Grid_GenerationQueue!$AM$5:$AM$550,$B134,Grid_GenerationQueue!$AN$5:$AN$550,$C134,Grid_GenerationQueue!$AW$5:$AW$550,"&lt;&gt;"&amp;$Y$3,Grid_GenerationQueue!$AU$5:$AU$550,$AK$3)</f>
        <v>0</v>
      </c>
      <c r="AN134">
        <f>AB134+SUMIFS(Grid_GenerationQueue!X$5:X$550,Grid_GenerationQueue!$AJ$5:$AJ$550,$B134,Grid_GenerationQueue!$AK$5:$AK$550,$C134,Grid_GenerationQueue!$AW$5:$AW$550,"&lt;&gt;"&amp;$Y$3,Grid_GenerationQueue!$AU$5:$AU$550,$AK$3)+SUMIFS(Grid_GenerationQueue!X$5:X$550,Grid_GenerationQueue!$AM$5:$AM$550,$B134,Grid_GenerationQueue!$AN$5:$AN$550,$C134,Grid_GenerationQueue!$AW$5:$AW$550,"&lt;&gt;"&amp;$Y$3,Grid_GenerationQueue!$AU$5:$AU$550,$AK$3)</f>
        <v>0</v>
      </c>
      <c r="AO134">
        <f>AC134+SUMIFS(Grid_GenerationQueue!Y$5:Y$550,Grid_GenerationQueue!$AJ$5:$AJ$550,$B134,Grid_GenerationQueue!$AK$5:$AK$550,$C134,Grid_GenerationQueue!$AW$5:$AW$550,"&lt;&gt;"&amp;$Y$3,Grid_GenerationQueue!$AU$5:$AU$550,$AK$3)+SUMIFS(Grid_GenerationQueue!Y$5:Y$550,Grid_GenerationQueue!$AM$5:$AM$550,$B134,Grid_GenerationQueue!$AN$5:$AN$550,$C134,Grid_GenerationQueue!$AW$5:$AW$550,"&lt;&gt;"&amp;$Y$3,Grid_GenerationQueue!$AU$5:$AU$550,$AK$3)</f>
        <v>0</v>
      </c>
      <c r="AP134">
        <f>AD134+SUMIFS(Grid_GenerationQueue!Z$5:Z$550,Grid_GenerationQueue!$AJ$5:$AJ$550,$B134,Grid_GenerationQueue!$AK$5:$AK$550,$C134,Grid_GenerationQueue!$AW$5:$AW$550,"&lt;&gt;"&amp;$Y$3,Grid_GenerationQueue!$AU$5:$AU$550,$AK$3)+SUMIFS(Grid_GenerationQueue!Z$5:Z$550,Grid_GenerationQueue!$AM$5:$AM$550,$B134,Grid_GenerationQueue!$AN$5:$AN$550,$C134,Grid_GenerationQueue!$AW$5:$AW$550,"&lt;&gt;"&amp;$Y$3,Grid_GenerationQueue!$AU$5:$AU$550,$AK$3)</f>
        <v>0</v>
      </c>
      <c r="AQ134">
        <f>AE134+SUMIFS(Grid_GenerationQueue!AA$5:AA$550,Grid_GenerationQueue!$AJ$5:$AJ$550,$B134,Grid_GenerationQueue!$AK$5:$AK$550,$C134,Grid_GenerationQueue!$AW$5:$AW$550,"&lt;&gt;"&amp;$Y$3,Grid_GenerationQueue!$AU$5:$AU$550,$AK$3)+SUMIFS(Grid_GenerationQueue!AA$5:AA$550,Grid_GenerationQueue!$AM$5:$AM$550,$B134,Grid_GenerationQueue!$AN$5:$AN$550,$C134,Grid_GenerationQueue!$AW$5:$AW$550,"&lt;&gt;"&amp;$Y$3,Grid_GenerationQueue!$AU$5:$AU$550,$AK$3)</f>
        <v>0</v>
      </c>
      <c r="AR134">
        <f>AF134+SUMIFS(Grid_GenerationQueue!AB$5:AB$550,Grid_GenerationQueue!$AJ$5:$AJ$550,$B134,Grid_GenerationQueue!$AK$5:$AK$550,$C134,Grid_GenerationQueue!$AW$5:$AW$550,"&lt;&gt;"&amp;$Y$3,Grid_GenerationQueue!$AU$5:$AU$550,$AK$3)+SUMIFS(Grid_GenerationQueue!AB$5:AB$550,Grid_GenerationQueue!$AM$5:$AM$550,$B134,Grid_GenerationQueue!$AN$5:$AN$550,$C134,Grid_GenerationQueue!$AW$5:$AW$550,"&lt;&gt;"&amp;$Y$3,Grid_GenerationQueue!$AU$5:$AU$550,$AK$3)</f>
        <v>0</v>
      </c>
      <c r="AS134">
        <f>AG134+SUMIFS(Grid_GenerationQueue!AC$5:AC$550,Grid_GenerationQueue!$AJ$5:$AJ$550,$B134,Grid_GenerationQueue!$AK$5:$AK$550,$C134,Grid_GenerationQueue!$AW$5:$AW$550,"&lt;&gt;"&amp;$Y$3,Grid_GenerationQueue!$AU$5:$AU$550,$AK$3)+SUMIFS(Grid_GenerationQueue!AC$5:AC$550,Grid_GenerationQueue!$AM$5:$AM$550,$B134,Grid_GenerationQueue!$AN$5:$AN$550,$C134,Grid_GenerationQueue!$AW$5:$AW$550,"&lt;&gt;"&amp;$Y$3,Grid_GenerationQueue!$AU$5:$AU$550,$AK$3)</f>
        <v>0</v>
      </c>
      <c r="AT134">
        <f>AH134+SUMIFS(Grid_GenerationQueue!AD$5:AD$550,Grid_GenerationQueue!$AJ$5:$AJ$550,$B134,Grid_GenerationQueue!$AK$5:$AK$550,$C134,Grid_GenerationQueue!$AW$5:$AW$550,"&lt;&gt;"&amp;$Y$3,Grid_GenerationQueue!$AU$5:$AU$550,$AK$3)+SUMIFS(Grid_GenerationQueue!AD$5:AD$550,Grid_GenerationQueue!$AM$5:$AM$550,$B134,Grid_GenerationQueue!$AN$5:$AN$550,$C134,Grid_GenerationQueue!$AW$5:$AW$550,"&lt;&gt;"&amp;$Y$3,Grid_GenerationQueue!$AU$5:$AU$550,$AK$3)</f>
        <v>0</v>
      </c>
      <c r="AV134">
        <v>0</v>
      </c>
      <c r="AW134">
        <v>0</v>
      </c>
      <c r="AX134">
        <v>0</v>
      </c>
      <c r="AY134">
        <v>0</v>
      </c>
      <c r="AZ134">
        <v>0</v>
      </c>
      <c r="BB134">
        <f t="shared" si="66"/>
        <v>0</v>
      </c>
      <c r="BC134">
        <f t="shared" si="67"/>
        <v>0</v>
      </c>
      <c r="BD134">
        <f t="shared" si="68"/>
        <v>0</v>
      </c>
      <c r="BE134">
        <f t="shared" si="69"/>
        <v>0</v>
      </c>
      <c r="BF134">
        <f t="shared" si="70"/>
        <v>0</v>
      </c>
      <c r="BG134">
        <f t="shared" si="71"/>
        <v>0</v>
      </c>
      <c r="BH134">
        <f t="shared" si="72"/>
        <v>0</v>
      </c>
      <c r="BI134">
        <f t="shared" si="73"/>
        <v>0</v>
      </c>
      <c r="BJ134">
        <f t="shared" si="74"/>
        <v>0</v>
      </c>
      <c r="BK134">
        <f t="shared" si="75"/>
        <v>0</v>
      </c>
      <c r="BL134">
        <f t="shared" si="76"/>
        <v>0</v>
      </c>
      <c r="BN134">
        <f t="shared" si="77"/>
        <v>0</v>
      </c>
      <c r="BO134">
        <f t="shared" si="78"/>
        <v>0</v>
      </c>
      <c r="BP134">
        <f t="shared" si="79"/>
        <v>0</v>
      </c>
      <c r="BQ134">
        <f t="shared" si="80"/>
        <v>0</v>
      </c>
      <c r="BR134">
        <f t="shared" si="81"/>
        <v>0</v>
      </c>
      <c r="BS134">
        <f t="shared" si="82"/>
        <v>0</v>
      </c>
      <c r="BT134">
        <f t="shared" si="83"/>
        <v>0</v>
      </c>
      <c r="BU134">
        <f t="shared" si="84"/>
        <v>0</v>
      </c>
      <c r="BV134">
        <f t="shared" si="85"/>
        <v>0</v>
      </c>
      <c r="BW134">
        <f t="shared" si="86"/>
        <v>0</v>
      </c>
      <c r="BX134">
        <f t="shared" si="87"/>
        <v>0</v>
      </c>
      <c r="BZ134">
        <f t="shared" si="88"/>
        <v>0</v>
      </c>
      <c r="CA134">
        <f t="shared" si="89"/>
        <v>0</v>
      </c>
      <c r="CB134">
        <f t="shared" si="90"/>
        <v>0</v>
      </c>
      <c r="CC134">
        <f t="shared" si="91"/>
        <v>0</v>
      </c>
      <c r="CD134">
        <f t="shared" si="92"/>
        <v>0</v>
      </c>
      <c r="CE134">
        <f t="shared" si="93"/>
        <v>0</v>
      </c>
      <c r="CF134">
        <f t="shared" si="94"/>
        <v>0</v>
      </c>
      <c r="CG134">
        <f t="shared" si="95"/>
        <v>0</v>
      </c>
      <c r="CH134">
        <f t="shared" si="96"/>
        <v>0</v>
      </c>
      <c r="CI134">
        <f t="shared" si="97"/>
        <v>0</v>
      </c>
      <c r="CJ134">
        <f t="shared" si="98"/>
        <v>0</v>
      </c>
    </row>
    <row r="135" spans="1:88" x14ac:dyDescent="0.35">
      <c r="A135" t="str">
        <f>Substation_Info!A135</f>
        <v xml:space="preserve">SCE North of Lugo (NOL) Study Area </v>
      </c>
      <c r="B135" t="str">
        <f>Substation_Info!B135</f>
        <v>Kramer</v>
      </c>
      <c r="C135">
        <f>Substation_Info!C135</f>
        <v>230</v>
      </c>
      <c r="D135" t="str" cm="1">
        <f t="array" ref="D135">INDEX(Substation_Info!$AT$5:$BB$322,MATCH(1,($B135=Substation_Info!$B$5:$B$322)*($C135=Substation_Info!$C$5:$C$322),0),MATCH(D$4,Substation_Info!$AT$4:$BB$4,0))</f>
        <v>Greater_Kramer_Li_Battery</v>
      </c>
      <c r="E135" t="str" cm="1">
        <f t="array" ref="E135">INDEX(Substation_Info!$AT$5:$BB$322,MATCH(1,($B135=Substation_Info!$B$5:$B$322)*($C135=Substation_Info!$C$5:$C$322),0),MATCH(E$4,Substation_Info!$AT$4:$BB$4,0))</f>
        <v>Greater_Kramer_Solar</v>
      </c>
      <c r="F135" cm="1">
        <f t="array" ref="F135">INDEX(Substation_Info!$AT$5:$BB$322,MATCH(1,($B135=Substation_Info!$B$5:$B$322)*($C135=Substation_Info!$C$5:$C$322),0),MATCH(F$4,Substation_Info!$AT$4:$BB$4,0))</f>
        <v>0</v>
      </c>
      <c r="G135" cm="1">
        <f t="array" ref="G135">INDEX(Substation_Info!$AT$5:$BB$322,MATCH(1,($B135=Substation_Info!$B$5:$B$322)*($C135=Substation_Info!$C$5:$C$322),0),MATCH(G$4,Substation_Info!$AT$4:$BB$4,0))</f>
        <v>0</v>
      </c>
      <c r="H135" cm="1">
        <f t="array" ref="H135">INDEX(Substation_Info!$AT$5:$BB$322,MATCH(1,($B135=Substation_Info!$B$5:$B$322)*($C135=Substation_Info!$C$5:$C$322),0),MATCH(H$4,Substation_Info!$AT$4:$BB$4,0))</f>
        <v>0</v>
      </c>
      <c r="I135" cm="1">
        <f t="array" ref="I135">INDEX(Substation_Info!$AT$5:$BB$322,MATCH(1,($B135=Substation_Info!$B$5:$B$322)*($C135=Substation_Info!$C$5:$C$322),0),MATCH(I$4,Substation_Info!$AT$4:$BB$4,0))</f>
        <v>0</v>
      </c>
      <c r="J135" cm="1">
        <f t="array" ref="J135">INDEX(Substation_Info!$AT$5:$BB$322,MATCH(1,($B135=Substation_Info!$B$5:$B$322)*($C135=Substation_Info!$C$5:$C$322),0),MATCH(J$4,Substation_Info!$AT$4:$BB$4,0))</f>
        <v>0</v>
      </c>
      <c r="L135">
        <f>SUMIFS(Grid_GenerationQueue!T$5:T$550,Grid_GenerationQueue!$AJ$5:$AJ$550,$B135,Grid_GenerationQueue!$AK$5:$AK$550,$C135)+SUMIFS(Grid_GenerationQueue!T$5:T$550,Grid_GenerationQueue!$AM$5:$AM$550,$B135,Grid_GenerationQueue!$AN$5:$AN$550,$C135)</f>
        <v>1211.85142</v>
      </c>
      <c r="M135">
        <f>SUMIFS(Grid_GenerationQueue!U$5:U$550,Grid_GenerationQueue!$AJ$5:$AJ$550,$B135,Grid_GenerationQueue!$AK$5:$AK$550,$C135)+SUMIFS(Grid_GenerationQueue!U$5:U$550,Grid_GenerationQueue!$AM$5:$AM$550,$B135,Grid_GenerationQueue!$AN$5:$AN$550,$C135)</f>
        <v>0</v>
      </c>
      <c r="N135">
        <f>SUMIFS(Grid_GenerationQueue!V$5:V$550,Grid_GenerationQueue!$AJ$5:$AJ$550,$B135,Grid_GenerationQueue!$AK$5:$AK$550,$C135)+SUMIFS(Grid_GenerationQueue!V$5:V$550,Grid_GenerationQueue!$AM$5:$AM$550,$B135,Grid_GenerationQueue!$AN$5:$AN$550,$C135)</f>
        <v>0</v>
      </c>
      <c r="O135">
        <f>SUMIFS(Grid_GenerationQueue!W$5:W$550,Grid_GenerationQueue!$AJ$5:$AJ$550,$B135,Grid_GenerationQueue!$AK$5:$AK$550,$C135)+SUMIFS(Grid_GenerationQueue!W$5:W$550,Grid_GenerationQueue!$AM$5:$AM$550,$B135,Grid_GenerationQueue!$AN$5:$AN$550,$C135)</f>
        <v>0</v>
      </c>
      <c r="P135">
        <f>SUMIFS(Grid_GenerationQueue!X$5:X$550,Grid_GenerationQueue!$AJ$5:$AJ$550,$B135,Grid_GenerationQueue!$AK$5:$AK$550,$C135)+SUMIFS(Grid_GenerationQueue!X$5:X$550,Grid_GenerationQueue!$AM$5:$AM$550,$B135,Grid_GenerationQueue!$AN$5:$AN$550,$C135)</f>
        <v>0</v>
      </c>
      <c r="Q135">
        <f>SUMIFS(Grid_GenerationQueue!Y$5:Y$550,Grid_GenerationQueue!$AJ$5:$AJ$550,$B135,Grid_GenerationQueue!$AK$5:$AK$550,$C135)+SUMIFS(Grid_GenerationQueue!Y$5:Y$550,Grid_GenerationQueue!$AM$5:$AM$550,$B135,Grid_GenerationQueue!$AN$5:$AN$550,$C135)</f>
        <v>0</v>
      </c>
      <c r="R135">
        <f>SUMIFS(Grid_GenerationQueue!Z$5:Z$550,Grid_GenerationQueue!$AJ$5:$AJ$550,$B135,Grid_GenerationQueue!$AK$5:$AK$550,$C135)+SUMIFS(Grid_GenerationQueue!Z$5:Z$550,Grid_GenerationQueue!$AM$5:$AM$550,$B135,Grid_GenerationQueue!$AN$5:$AN$550,$C135)</f>
        <v>1369.02566</v>
      </c>
      <c r="S135">
        <f>SUMIFS(Grid_GenerationQueue!AA$5:AA$550,Grid_GenerationQueue!$AJ$5:$AJ$550,$B135,Grid_GenerationQueue!$AK$5:$AK$550,$C135)+SUMIFS(Grid_GenerationQueue!AA$5:AA$550,Grid_GenerationQueue!$AM$5:$AM$550,$B135,Grid_GenerationQueue!$AN$5:$AN$550,$C135)</f>
        <v>619.02566000000002</v>
      </c>
      <c r="T135">
        <f>SUMIFS(Grid_GenerationQueue!AB$5:AB$550,Grid_GenerationQueue!$AJ$5:$AJ$550,$B135,Grid_GenerationQueue!$AK$5:$AK$550,$C135)+SUMIFS(Grid_GenerationQueue!AB$5:AB$550,Grid_GenerationQueue!$AM$5:$AM$550,$B135,Grid_GenerationQueue!$AN$5:$AN$550,$C135)</f>
        <v>750</v>
      </c>
      <c r="U135">
        <f>SUMIFS(Grid_GenerationQueue!AC$5:AC$550,Grid_GenerationQueue!$AJ$5:$AJ$550,$B135,Grid_GenerationQueue!$AK$5:$AK$550,$C135)+SUMIFS(Grid_GenerationQueue!AC$5:AC$550,Grid_GenerationQueue!$AM$5:$AM$550,$B135,Grid_GenerationQueue!$AN$5:$AN$550,$C135)</f>
        <v>0</v>
      </c>
      <c r="V135">
        <f>SUMIFS(Grid_GenerationQueue!AD$5:AD$550,Grid_GenerationQueue!$AJ$5:$AJ$550,$B135,Grid_GenerationQueue!$AK$5:$AK$550,$C135)+SUMIFS(Grid_GenerationQueue!AD$5:AD$550,Grid_GenerationQueue!$AM$5:$AM$550,$B135,Grid_GenerationQueue!$AN$5:$AN$550,$C135)</f>
        <v>0</v>
      </c>
      <c r="X135">
        <f>SUMIFS(Grid_GenerationQueue!T$5:T$550,Grid_GenerationQueue!$AJ$5:$AJ$550,$B135,Grid_GenerationQueue!$AK$5:$AK$550,$C135,Grid_GenerationQueue!$AW$5:$AW$550,$Y$3)+SUMIFS(Grid_GenerationQueue!T$5:T$550,Grid_GenerationQueue!$AM$5:$AM$550,$B135,Grid_GenerationQueue!$AN$5:$AN$550,$C135,Grid_GenerationQueue!$AW$5:$AW$550,$Y$3)</f>
        <v>534</v>
      </c>
      <c r="Y135">
        <f>SUMIFS(Grid_GenerationQueue!U$5:U$550,Grid_GenerationQueue!$AJ$5:$AJ$550,$B135,Grid_GenerationQueue!$AK$5:$AK$550,$C135,Grid_GenerationQueue!$AW$5:$AW$550,$Y$3)+SUMIFS(Grid_GenerationQueue!U$5:U$550,Grid_GenerationQueue!$AM$5:$AM$550,$B135,Grid_GenerationQueue!$AN$5:$AN$550,$C135,Grid_GenerationQueue!$AW$5:$AW$550,$Y$3)</f>
        <v>0</v>
      </c>
      <c r="Z135">
        <f>SUMIFS(Grid_GenerationQueue!V$5:V$550,Grid_GenerationQueue!$AJ$5:$AJ$550,$B135,Grid_GenerationQueue!$AK$5:$AK$550,$C135,Grid_GenerationQueue!$AW$5:$AW$550,$Y$3)+SUMIFS(Grid_GenerationQueue!V$5:V$550,Grid_GenerationQueue!$AM$5:$AM$550,$B135,Grid_GenerationQueue!$AN$5:$AN$550,$C135,Grid_GenerationQueue!$AW$5:$AW$550,$Y$3)</f>
        <v>0</v>
      </c>
      <c r="AA135">
        <f>SUMIFS(Grid_GenerationQueue!W$5:W$550,Grid_GenerationQueue!$AJ$5:$AJ$550,$B135,Grid_GenerationQueue!$AK$5:$AK$550,$C135,Grid_GenerationQueue!$AW$5:$AW$550,$Y$3)+SUMIFS(Grid_GenerationQueue!W$5:W$550,Grid_GenerationQueue!$AM$5:$AM$550,$B135,Grid_GenerationQueue!$AN$5:$AN$550,$C135,Grid_GenerationQueue!$AW$5:$AW$550,$Y$3)</f>
        <v>0</v>
      </c>
      <c r="AB135">
        <f>SUMIFS(Grid_GenerationQueue!X$5:X$550,Grid_GenerationQueue!$AJ$5:$AJ$550,$B135,Grid_GenerationQueue!$AK$5:$AK$550,$C135,Grid_GenerationQueue!$AW$5:$AW$550,$Y$3)+SUMIFS(Grid_GenerationQueue!X$5:X$550,Grid_GenerationQueue!$AM$5:$AM$550,$B135,Grid_GenerationQueue!$AN$5:$AN$550,$C135,Grid_GenerationQueue!$AW$5:$AW$550,$Y$3)</f>
        <v>0</v>
      </c>
      <c r="AC135">
        <f>SUMIFS(Grid_GenerationQueue!Y$5:Y$550,Grid_GenerationQueue!$AJ$5:$AJ$550,$B135,Grid_GenerationQueue!$AK$5:$AK$550,$C135,Grid_GenerationQueue!$AW$5:$AW$550,$Y$3)+SUMIFS(Grid_GenerationQueue!Y$5:Y$550,Grid_GenerationQueue!$AM$5:$AM$550,$B135,Grid_GenerationQueue!$AN$5:$AN$550,$C135,Grid_GenerationQueue!$AW$5:$AW$550,$Y$3)</f>
        <v>0</v>
      </c>
      <c r="AD135">
        <f>SUMIFS(Grid_GenerationQueue!Z$5:Z$550,Grid_GenerationQueue!$AJ$5:$AJ$550,$B135,Grid_GenerationQueue!$AK$5:$AK$550,$C135,Grid_GenerationQueue!$AW$5:$AW$550,$Y$3)+SUMIFS(Grid_GenerationQueue!Z$5:Z$550,Grid_GenerationQueue!$AM$5:$AM$550,$B135,Grid_GenerationQueue!$AN$5:$AN$550,$C135,Grid_GenerationQueue!$AW$5:$AW$550,$Y$3)</f>
        <v>682</v>
      </c>
      <c r="AE135">
        <f>SUMIFS(Grid_GenerationQueue!AA$5:AA$550,Grid_GenerationQueue!$AJ$5:$AJ$550,$B135,Grid_GenerationQueue!$AK$5:$AK$550,$C135,Grid_GenerationQueue!$AW$5:$AW$550,$Y$3)+SUMIFS(Grid_GenerationQueue!AA$5:AA$550,Grid_GenerationQueue!$AM$5:$AM$550,$B135,Grid_GenerationQueue!$AN$5:$AN$550,$C135,Grid_GenerationQueue!$AW$5:$AW$550,$Y$3)</f>
        <v>482</v>
      </c>
      <c r="AF135">
        <f>SUMIFS(Grid_GenerationQueue!AB$5:AB$550,Grid_GenerationQueue!$AJ$5:$AJ$550,$B135,Grid_GenerationQueue!$AK$5:$AK$550,$C135,Grid_GenerationQueue!$AW$5:$AW$550,$Y$3)+SUMIFS(Grid_GenerationQueue!AB$5:AB$550,Grid_GenerationQueue!$AM$5:$AM$550,$B135,Grid_GenerationQueue!$AN$5:$AN$550,$C135,Grid_GenerationQueue!$AW$5:$AW$550,$Y$3)</f>
        <v>200</v>
      </c>
      <c r="AG135">
        <f>SUMIFS(Grid_GenerationQueue!AC$5:AC$550,Grid_GenerationQueue!$AJ$5:$AJ$550,$B135,Grid_GenerationQueue!$AK$5:$AK$550,$C135,Grid_GenerationQueue!$AW$5:$AW$550,$Y$3)+SUMIFS(Grid_GenerationQueue!AC$5:AC$550,Grid_GenerationQueue!$AM$5:$AM$550,$B135,Grid_GenerationQueue!$AN$5:$AN$550,$C135,Grid_GenerationQueue!$AW$5:$AW$550,$Y$3)</f>
        <v>0</v>
      </c>
      <c r="AH135">
        <f>SUMIFS(Grid_GenerationQueue!AD$5:AD$550,Grid_GenerationQueue!$AJ$5:$AJ$550,$B135,Grid_GenerationQueue!$AK$5:$AK$550,$C135,Grid_GenerationQueue!$AW$5:$AW$550,$Y$3)+SUMIFS(Grid_GenerationQueue!AD$5:AD$550,Grid_GenerationQueue!$AM$5:$AM$550,$B135,Grid_GenerationQueue!$AN$5:$AN$550,$C135,Grid_GenerationQueue!$AW$5:$AW$550,$Y$3)</f>
        <v>0</v>
      </c>
      <c r="AJ135">
        <f>X135+SUMIFS(Grid_GenerationQueue!T$5:T$550,Grid_GenerationQueue!$AJ$5:$AJ$550,$B135,Grid_GenerationQueue!$AK$5:$AK$550,$C135,Grid_GenerationQueue!$AW$5:$AW$550,"&lt;&gt;"&amp;$Y$3,Grid_GenerationQueue!$AU$5:$AU$550,$AK$3)+SUMIFS(Grid_GenerationQueue!T$5:T$550,Grid_GenerationQueue!$AM$5:$AM$550,$B135,Grid_GenerationQueue!$AN$5:$AN$550,$C135,Grid_GenerationQueue!$AW$5:$AW$550,"&lt;&gt;"&amp;$Y$3,Grid_GenerationQueue!$AU$5:$AU$550,$AK$3)</f>
        <v>1011.85142</v>
      </c>
      <c r="AK135">
        <f>Y135+SUMIFS(Grid_GenerationQueue!U$5:U$550,Grid_GenerationQueue!$AJ$5:$AJ$550,$B135,Grid_GenerationQueue!$AK$5:$AK$550,$C135,Grid_GenerationQueue!$AW$5:$AW$550,"&lt;&gt;"&amp;$Y$3,Grid_GenerationQueue!$AU$5:$AU$550,$AK$3)+SUMIFS(Grid_GenerationQueue!U$5:U$550,Grid_GenerationQueue!$AM$5:$AM$550,$B135,Grid_GenerationQueue!$AN$5:$AN$550,$C135,Grid_GenerationQueue!$AW$5:$AW$550,"&lt;&gt;"&amp;$Y$3,Grid_GenerationQueue!$AU$5:$AU$550,$AK$3)</f>
        <v>0</v>
      </c>
      <c r="AL135">
        <f>Z135+SUMIFS(Grid_GenerationQueue!V$5:V$550,Grid_GenerationQueue!$AJ$5:$AJ$550,$B135,Grid_GenerationQueue!$AK$5:$AK$550,$C135,Grid_GenerationQueue!$AW$5:$AW$550,"&lt;&gt;"&amp;$Y$3,Grid_GenerationQueue!$AU$5:$AU$550,$AK$3)+SUMIFS(Grid_GenerationQueue!V$5:V$550,Grid_GenerationQueue!$AM$5:$AM$550,$B135,Grid_GenerationQueue!$AN$5:$AN$550,$C135,Grid_GenerationQueue!$AW$5:$AW$550,"&lt;&gt;"&amp;$Y$3,Grid_GenerationQueue!$AU$5:$AU$550,$AK$3)</f>
        <v>0</v>
      </c>
      <c r="AM135">
        <f>AA135+SUMIFS(Grid_GenerationQueue!W$5:W$550,Grid_GenerationQueue!$AJ$5:$AJ$550,$B135,Grid_GenerationQueue!$AK$5:$AK$550,$C135,Grid_GenerationQueue!$AW$5:$AW$550,"&lt;&gt;"&amp;$Y$3,Grid_GenerationQueue!$AU$5:$AU$550,$AK$3)+SUMIFS(Grid_GenerationQueue!W$5:W$550,Grid_GenerationQueue!$AM$5:$AM$550,$B135,Grid_GenerationQueue!$AN$5:$AN$550,$C135,Grid_GenerationQueue!$AW$5:$AW$550,"&lt;&gt;"&amp;$Y$3,Grid_GenerationQueue!$AU$5:$AU$550,$AK$3)</f>
        <v>0</v>
      </c>
      <c r="AN135">
        <f>AB135+SUMIFS(Grid_GenerationQueue!X$5:X$550,Grid_GenerationQueue!$AJ$5:$AJ$550,$B135,Grid_GenerationQueue!$AK$5:$AK$550,$C135,Grid_GenerationQueue!$AW$5:$AW$550,"&lt;&gt;"&amp;$Y$3,Grid_GenerationQueue!$AU$5:$AU$550,$AK$3)+SUMIFS(Grid_GenerationQueue!X$5:X$550,Grid_GenerationQueue!$AM$5:$AM$550,$B135,Grid_GenerationQueue!$AN$5:$AN$550,$C135,Grid_GenerationQueue!$AW$5:$AW$550,"&lt;&gt;"&amp;$Y$3,Grid_GenerationQueue!$AU$5:$AU$550,$AK$3)</f>
        <v>0</v>
      </c>
      <c r="AO135">
        <f>AC135+SUMIFS(Grid_GenerationQueue!Y$5:Y$550,Grid_GenerationQueue!$AJ$5:$AJ$550,$B135,Grid_GenerationQueue!$AK$5:$AK$550,$C135,Grid_GenerationQueue!$AW$5:$AW$550,"&lt;&gt;"&amp;$Y$3,Grid_GenerationQueue!$AU$5:$AU$550,$AK$3)+SUMIFS(Grid_GenerationQueue!Y$5:Y$550,Grid_GenerationQueue!$AM$5:$AM$550,$B135,Grid_GenerationQueue!$AN$5:$AN$550,$C135,Grid_GenerationQueue!$AW$5:$AW$550,"&lt;&gt;"&amp;$Y$3,Grid_GenerationQueue!$AU$5:$AU$550,$AK$3)</f>
        <v>0</v>
      </c>
      <c r="AP135">
        <f>AD135+SUMIFS(Grid_GenerationQueue!Z$5:Z$550,Grid_GenerationQueue!$AJ$5:$AJ$550,$B135,Grid_GenerationQueue!$AK$5:$AK$550,$C135,Grid_GenerationQueue!$AW$5:$AW$550,"&lt;&gt;"&amp;$Y$3,Grid_GenerationQueue!$AU$5:$AU$550,$AK$3)+SUMIFS(Grid_GenerationQueue!Z$5:Z$550,Grid_GenerationQueue!$AM$5:$AM$550,$B135,Grid_GenerationQueue!$AN$5:$AN$550,$C135,Grid_GenerationQueue!$AW$5:$AW$550,"&lt;&gt;"&amp;$Y$3,Grid_GenerationQueue!$AU$5:$AU$550,$AK$3)</f>
        <v>1169.02566</v>
      </c>
      <c r="AQ135">
        <f>AE135+SUMIFS(Grid_GenerationQueue!AA$5:AA$550,Grid_GenerationQueue!$AJ$5:$AJ$550,$B135,Grid_GenerationQueue!$AK$5:$AK$550,$C135,Grid_GenerationQueue!$AW$5:$AW$550,"&lt;&gt;"&amp;$Y$3,Grid_GenerationQueue!$AU$5:$AU$550,$AK$3)+SUMIFS(Grid_GenerationQueue!AA$5:AA$550,Grid_GenerationQueue!$AM$5:$AM$550,$B135,Grid_GenerationQueue!$AN$5:$AN$550,$C135,Grid_GenerationQueue!$AW$5:$AW$550,"&lt;&gt;"&amp;$Y$3,Grid_GenerationQueue!$AU$5:$AU$550,$AK$3)</f>
        <v>619.02566000000002</v>
      </c>
      <c r="AR135">
        <f>AF135+SUMIFS(Grid_GenerationQueue!AB$5:AB$550,Grid_GenerationQueue!$AJ$5:$AJ$550,$B135,Grid_GenerationQueue!$AK$5:$AK$550,$C135,Grid_GenerationQueue!$AW$5:$AW$550,"&lt;&gt;"&amp;$Y$3,Grid_GenerationQueue!$AU$5:$AU$550,$AK$3)+SUMIFS(Grid_GenerationQueue!AB$5:AB$550,Grid_GenerationQueue!$AM$5:$AM$550,$B135,Grid_GenerationQueue!$AN$5:$AN$550,$C135,Grid_GenerationQueue!$AW$5:$AW$550,"&lt;&gt;"&amp;$Y$3,Grid_GenerationQueue!$AU$5:$AU$550,$AK$3)</f>
        <v>550</v>
      </c>
      <c r="AS135">
        <f>AG135+SUMIFS(Grid_GenerationQueue!AC$5:AC$550,Grid_GenerationQueue!$AJ$5:$AJ$550,$B135,Grid_GenerationQueue!$AK$5:$AK$550,$C135,Grid_GenerationQueue!$AW$5:$AW$550,"&lt;&gt;"&amp;$Y$3,Grid_GenerationQueue!$AU$5:$AU$550,$AK$3)+SUMIFS(Grid_GenerationQueue!AC$5:AC$550,Grid_GenerationQueue!$AM$5:$AM$550,$B135,Grid_GenerationQueue!$AN$5:$AN$550,$C135,Grid_GenerationQueue!$AW$5:$AW$550,"&lt;&gt;"&amp;$Y$3,Grid_GenerationQueue!$AU$5:$AU$550,$AK$3)</f>
        <v>0</v>
      </c>
      <c r="AT135">
        <f>AH135+SUMIFS(Grid_GenerationQueue!AD$5:AD$550,Grid_GenerationQueue!$AJ$5:$AJ$550,$B135,Grid_GenerationQueue!$AK$5:$AK$550,$C135,Grid_GenerationQueue!$AW$5:$AW$550,"&lt;&gt;"&amp;$Y$3,Grid_GenerationQueue!$AU$5:$AU$550,$AK$3)+SUMIFS(Grid_GenerationQueue!AD$5:AD$550,Grid_GenerationQueue!$AM$5:$AM$550,$B135,Grid_GenerationQueue!$AN$5:$AN$550,$C135,Grid_GenerationQueue!$AW$5:$AW$550,"&lt;&gt;"&amp;$Y$3,Grid_GenerationQueue!$AU$5:$AU$550,$AK$3)</f>
        <v>0</v>
      </c>
      <c r="AV135">
        <v>0</v>
      </c>
      <c r="AW135">
        <v>0</v>
      </c>
      <c r="AX135">
        <v>0</v>
      </c>
      <c r="AY135">
        <v>0</v>
      </c>
      <c r="AZ135">
        <v>0</v>
      </c>
      <c r="BB135">
        <f t="shared" si="66"/>
        <v>1211.85142</v>
      </c>
      <c r="BC135">
        <f t="shared" si="67"/>
        <v>0</v>
      </c>
      <c r="BD135">
        <f t="shared" si="68"/>
        <v>0</v>
      </c>
      <c r="BE135">
        <f t="shared" si="69"/>
        <v>0</v>
      </c>
      <c r="BF135">
        <f t="shared" si="70"/>
        <v>0</v>
      </c>
      <c r="BG135">
        <f t="shared" si="71"/>
        <v>0</v>
      </c>
      <c r="BH135">
        <f t="shared" si="72"/>
        <v>1369.02566</v>
      </c>
      <c r="BI135">
        <f t="shared" si="73"/>
        <v>619.02566000000002</v>
      </c>
      <c r="BJ135">
        <f t="shared" si="74"/>
        <v>750</v>
      </c>
      <c r="BK135">
        <f t="shared" si="75"/>
        <v>0</v>
      </c>
      <c r="BL135">
        <f t="shared" si="76"/>
        <v>0</v>
      </c>
      <c r="BN135">
        <f t="shared" si="77"/>
        <v>534</v>
      </c>
      <c r="BO135">
        <f t="shared" si="78"/>
        <v>0</v>
      </c>
      <c r="BP135">
        <f t="shared" si="79"/>
        <v>0</v>
      </c>
      <c r="BQ135">
        <f t="shared" si="80"/>
        <v>0</v>
      </c>
      <c r="BR135">
        <f t="shared" si="81"/>
        <v>0</v>
      </c>
      <c r="BS135">
        <f t="shared" si="82"/>
        <v>0</v>
      </c>
      <c r="BT135">
        <f t="shared" si="83"/>
        <v>682</v>
      </c>
      <c r="BU135">
        <f t="shared" si="84"/>
        <v>482</v>
      </c>
      <c r="BV135">
        <f t="shared" si="85"/>
        <v>200</v>
      </c>
      <c r="BW135">
        <f t="shared" si="86"/>
        <v>0</v>
      </c>
      <c r="BX135">
        <f t="shared" si="87"/>
        <v>0</v>
      </c>
      <c r="BZ135">
        <f t="shared" si="88"/>
        <v>1011.85142</v>
      </c>
      <c r="CA135">
        <f t="shared" si="89"/>
        <v>0</v>
      </c>
      <c r="CB135">
        <f t="shared" si="90"/>
        <v>0</v>
      </c>
      <c r="CC135">
        <f t="shared" si="91"/>
        <v>0</v>
      </c>
      <c r="CD135">
        <f t="shared" si="92"/>
        <v>0</v>
      </c>
      <c r="CE135">
        <f t="shared" si="93"/>
        <v>0</v>
      </c>
      <c r="CF135">
        <f t="shared" si="94"/>
        <v>1169.02566</v>
      </c>
      <c r="CG135">
        <f t="shared" si="95"/>
        <v>619.02566000000002</v>
      </c>
      <c r="CH135">
        <f t="shared" si="96"/>
        <v>550</v>
      </c>
      <c r="CI135">
        <f t="shared" si="97"/>
        <v>0</v>
      </c>
      <c r="CJ135">
        <f t="shared" si="98"/>
        <v>0</v>
      </c>
    </row>
    <row r="136" spans="1:88" x14ac:dyDescent="0.35">
      <c r="A136" t="str">
        <f>Substation_Info!A136</f>
        <v xml:space="preserve">SCE North of Lugo (NOL) Study Area </v>
      </c>
      <c r="B136" t="str">
        <f>Substation_Info!B136</f>
        <v>Kramer</v>
      </c>
      <c r="C136">
        <f>Substation_Info!C136</f>
        <v>115</v>
      </c>
      <c r="D136" t="str" cm="1">
        <f t="array" ref="D136">INDEX(Substation_Info!$AT$5:$BB$322,MATCH(1,($B136=Substation_Info!$B$5:$B$322)*($C136=Substation_Info!$C$5:$C$322),0),MATCH(D$4,Substation_Info!$AT$4:$BB$4,0))</f>
        <v>Greater_Kramer_Li_Battery</v>
      </c>
      <c r="E136" t="str" cm="1">
        <f t="array" ref="E136">INDEX(Substation_Info!$AT$5:$BB$322,MATCH(1,($B136=Substation_Info!$B$5:$B$322)*($C136=Substation_Info!$C$5:$C$322),0),MATCH(E$4,Substation_Info!$AT$4:$BB$4,0))</f>
        <v>Greater_Kramer_Solar</v>
      </c>
      <c r="F136" cm="1">
        <f t="array" ref="F136">INDEX(Substation_Info!$AT$5:$BB$322,MATCH(1,($B136=Substation_Info!$B$5:$B$322)*($C136=Substation_Info!$C$5:$C$322),0),MATCH(F$4,Substation_Info!$AT$4:$BB$4,0))</f>
        <v>0</v>
      </c>
      <c r="G136" cm="1">
        <f t="array" ref="G136">INDEX(Substation_Info!$AT$5:$BB$322,MATCH(1,($B136=Substation_Info!$B$5:$B$322)*($C136=Substation_Info!$C$5:$C$322),0),MATCH(G$4,Substation_Info!$AT$4:$BB$4,0))</f>
        <v>0</v>
      </c>
      <c r="H136" cm="1">
        <f t="array" ref="H136">INDEX(Substation_Info!$AT$5:$BB$322,MATCH(1,($B136=Substation_Info!$B$5:$B$322)*($C136=Substation_Info!$C$5:$C$322),0),MATCH(H$4,Substation_Info!$AT$4:$BB$4,0))</f>
        <v>0</v>
      </c>
      <c r="I136" cm="1">
        <f t="array" ref="I136">INDEX(Substation_Info!$AT$5:$BB$322,MATCH(1,($B136=Substation_Info!$B$5:$B$322)*($C136=Substation_Info!$C$5:$C$322),0),MATCH(I$4,Substation_Info!$AT$4:$BB$4,0))</f>
        <v>0</v>
      </c>
      <c r="J136" cm="1">
        <f t="array" ref="J136">INDEX(Substation_Info!$AT$5:$BB$322,MATCH(1,($B136=Substation_Info!$B$5:$B$322)*($C136=Substation_Info!$C$5:$C$322),0),MATCH(J$4,Substation_Info!$AT$4:$BB$4,0))</f>
        <v>0</v>
      </c>
      <c r="L136">
        <f>SUMIFS(Grid_GenerationQueue!T$5:T$550,Grid_GenerationQueue!$AJ$5:$AJ$550,$B136,Grid_GenerationQueue!$AK$5:$AK$550,$C136)+SUMIFS(Grid_GenerationQueue!T$5:T$550,Grid_GenerationQueue!$AM$5:$AM$550,$B136,Grid_GenerationQueue!$AN$5:$AN$550,$C136)</f>
        <v>0</v>
      </c>
      <c r="M136">
        <f>SUMIFS(Grid_GenerationQueue!U$5:U$550,Grid_GenerationQueue!$AJ$5:$AJ$550,$B136,Grid_GenerationQueue!$AK$5:$AK$550,$C136)+SUMIFS(Grid_GenerationQueue!U$5:U$550,Grid_GenerationQueue!$AM$5:$AM$550,$B136,Grid_GenerationQueue!$AN$5:$AN$550,$C136)</f>
        <v>0</v>
      </c>
      <c r="N136">
        <f>SUMIFS(Grid_GenerationQueue!V$5:V$550,Grid_GenerationQueue!$AJ$5:$AJ$550,$B136,Grid_GenerationQueue!$AK$5:$AK$550,$C136)+SUMIFS(Grid_GenerationQueue!V$5:V$550,Grid_GenerationQueue!$AM$5:$AM$550,$B136,Grid_GenerationQueue!$AN$5:$AN$550,$C136)</f>
        <v>0</v>
      </c>
      <c r="O136">
        <f>SUMIFS(Grid_GenerationQueue!W$5:W$550,Grid_GenerationQueue!$AJ$5:$AJ$550,$B136,Grid_GenerationQueue!$AK$5:$AK$550,$C136)+SUMIFS(Grid_GenerationQueue!W$5:W$550,Grid_GenerationQueue!$AM$5:$AM$550,$B136,Grid_GenerationQueue!$AN$5:$AN$550,$C136)</f>
        <v>0</v>
      </c>
      <c r="P136">
        <f>SUMIFS(Grid_GenerationQueue!X$5:X$550,Grid_GenerationQueue!$AJ$5:$AJ$550,$B136,Grid_GenerationQueue!$AK$5:$AK$550,$C136)+SUMIFS(Grid_GenerationQueue!X$5:X$550,Grid_GenerationQueue!$AM$5:$AM$550,$B136,Grid_GenerationQueue!$AN$5:$AN$550,$C136)</f>
        <v>0</v>
      </c>
      <c r="Q136">
        <f>SUMIFS(Grid_GenerationQueue!Y$5:Y$550,Grid_GenerationQueue!$AJ$5:$AJ$550,$B136,Grid_GenerationQueue!$AK$5:$AK$550,$C136)+SUMIFS(Grid_GenerationQueue!Y$5:Y$550,Grid_GenerationQueue!$AM$5:$AM$550,$B136,Grid_GenerationQueue!$AN$5:$AN$550,$C136)</f>
        <v>0</v>
      </c>
      <c r="R136">
        <f>SUMIFS(Grid_GenerationQueue!Z$5:Z$550,Grid_GenerationQueue!$AJ$5:$AJ$550,$B136,Grid_GenerationQueue!$AK$5:$AK$550,$C136)+SUMIFS(Grid_GenerationQueue!Z$5:Z$550,Grid_GenerationQueue!$AM$5:$AM$550,$B136,Grid_GenerationQueue!$AN$5:$AN$550,$C136)</f>
        <v>0</v>
      </c>
      <c r="S136">
        <f>SUMIFS(Grid_GenerationQueue!AA$5:AA$550,Grid_GenerationQueue!$AJ$5:$AJ$550,$B136,Grid_GenerationQueue!$AK$5:$AK$550,$C136)+SUMIFS(Grid_GenerationQueue!AA$5:AA$550,Grid_GenerationQueue!$AM$5:$AM$550,$B136,Grid_GenerationQueue!$AN$5:$AN$550,$C136)</f>
        <v>0</v>
      </c>
      <c r="T136">
        <f>SUMIFS(Grid_GenerationQueue!AB$5:AB$550,Grid_GenerationQueue!$AJ$5:$AJ$550,$B136,Grid_GenerationQueue!$AK$5:$AK$550,$C136)+SUMIFS(Grid_GenerationQueue!AB$5:AB$550,Grid_GenerationQueue!$AM$5:$AM$550,$B136,Grid_GenerationQueue!$AN$5:$AN$550,$C136)</f>
        <v>0</v>
      </c>
      <c r="U136">
        <f>SUMIFS(Grid_GenerationQueue!AC$5:AC$550,Grid_GenerationQueue!$AJ$5:$AJ$550,$B136,Grid_GenerationQueue!$AK$5:$AK$550,$C136)+SUMIFS(Grid_GenerationQueue!AC$5:AC$550,Grid_GenerationQueue!$AM$5:$AM$550,$B136,Grid_GenerationQueue!$AN$5:$AN$550,$C136)</f>
        <v>0</v>
      </c>
      <c r="V136">
        <f>SUMIFS(Grid_GenerationQueue!AD$5:AD$550,Grid_GenerationQueue!$AJ$5:$AJ$550,$B136,Grid_GenerationQueue!$AK$5:$AK$550,$C136)+SUMIFS(Grid_GenerationQueue!AD$5:AD$550,Grid_GenerationQueue!$AM$5:$AM$550,$B136,Grid_GenerationQueue!$AN$5:$AN$550,$C136)</f>
        <v>0</v>
      </c>
      <c r="X136">
        <f>SUMIFS(Grid_GenerationQueue!T$5:T$550,Grid_GenerationQueue!$AJ$5:$AJ$550,$B136,Grid_GenerationQueue!$AK$5:$AK$550,$C136,Grid_GenerationQueue!$AW$5:$AW$550,$Y$3)+SUMIFS(Grid_GenerationQueue!T$5:T$550,Grid_GenerationQueue!$AM$5:$AM$550,$B136,Grid_GenerationQueue!$AN$5:$AN$550,$C136,Grid_GenerationQueue!$AW$5:$AW$550,$Y$3)</f>
        <v>0</v>
      </c>
      <c r="Y136">
        <f>SUMIFS(Grid_GenerationQueue!U$5:U$550,Grid_GenerationQueue!$AJ$5:$AJ$550,$B136,Grid_GenerationQueue!$AK$5:$AK$550,$C136,Grid_GenerationQueue!$AW$5:$AW$550,$Y$3)+SUMIFS(Grid_GenerationQueue!U$5:U$550,Grid_GenerationQueue!$AM$5:$AM$550,$B136,Grid_GenerationQueue!$AN$5:$AN$550,$C136,Grid_GenerationQueue!$AW$5:$AW$550,$Y$3)</f>
        <v>0</v>
      </c>
      <c r="Z136">
        <f>SUMIFS(Grid_GenerationQueue!V$5:V$550,Grid_GenerationQueue!$AJ$5:$AJ$550,$B136,Grid_GenerationQueue!$AK$5:$AK$550,$C136,Grid_GenerationQueue!$AW$5:$AW$550,$Y$3)+SUMIFS(Grid_GenerationQueue!V$5:V$550,Grid_GenerationQueue!$AM$5:$AM$550,$B136,Grid_GenerationQueue!$AN$5:$AN$550,$C136,Grid_GenerationQueue!$AW$5:$AW$550,$Y$3)</f>
        <v>0</v>
      </c>
      <c r="AA136">
        <f>SUMIFS(Grid_GenerationQueue!W$5:W$550,Grid_GenerationQueue!$AJ$5:$AJ$550,$B136,Grid_GenerationQueue!$AK$5:$AK$550,$C136,Grid_GenerationQueue!$AW$5:$AW$550,$Y$3)+SUMIFS(Grid_GenerationQueue!W$5:W$550,Grid_GenerationQueue!$AM$5:$AM$550,$B136,Grid_GenerationQueue!$AN$5:$AN$550,$C136,Grid_GenerationQueue!$AW$5:$AW$550,$Y$3)</f>
        <v>0</v>
      </c>
      <c r="AB136">
        <f>SUMIFS(Grid_GenerationQueue!X$5:X$550,Grid_GenerationQueue!$AJ$5:$AJ$550,$B136,Grid_GenerationQueue!$AK$5:$AK$550,$C136,Grid_GenerationQueue!$AW$5:$AW$550,$Y$3)+SUMIFS(Grid_GenerationQueue!X$5:X$550,Grid_GenerationQueue!$AM$5:$AM$550,$B136,Grid_GenerationQueue!$AN$5:$AN$550,$C136,Grid_GenerationQueue!$AW$5:$AW$550,$Y$3)</f>
        <v>0</v>
      </c>
      <c r="AC136">
        <f>SUMIFS(Grid_GenerationQueue!Y$5:Y$550,Grid_GenerationQueue!$AJ$5:$AJ$550,$B136,Grid_GenerationQueue!$AK$5:$AK$550,$C136,Grid_GenerationQueue!$AW$5:$AW$550,$Y$3)+SUMIFS(Grid_GenerationQueue!Y$5:Y$550,Grid_GenerationQueue!$AM$5:$AM$550,$B136,Grid_GenerationQueue!$AN$5:$AN$550,$C136,Grid_GenerationQueue!$AW$5:$AW$550,$Y$3)</f>
        <v>0</v>
      </c>
      <c r="AD136">
        <f>SUMIFS(Grid_GenerationQueue!Z$5:Z$550,Grid_GenerationQueue!$AJ$5:$AJ$550,$B136,Grid_GenerationQueue!$AK$5:$AK$550,$C136,Grid_GenerationQueue!$AW$5:$AW$550,$Y$3)+SUMIFS(Grid_GenerationQueue!Z$5:Z$550,Grid_GenerationQueue!$AM$5:$AM$550,$B136,Grid_GenerationQueue!$AN$5:$AN$550,$C136,Grid_GenerationQueue!$AW$5:$AW$550,$Y$3)</f>
        <v>0</v>
      </c>
      <c r="AE136">
        <f>SUMIFS(Grid_GenerationQueue!AA$5:AA$550,Grid_GenerationQueue!$AJ$5:$AJ$550,$B136,Grid_GenerationQueue!$AK$5:$AK$550,$C136,Grid_GenerationQueue!$AW$5:$AW$550,$Y$3)+SUMIFS(Grid_GenerationQueue!AA$5:AA$550,Grid_GenerationQueue!$AM$5:$AM$550,$B136,Grid_GenerationQueue!$AN$5:$AN$550,$C136,Grid_GenerationQueue!$AW$5:$AW$550,$Y$3)</f>
        <v>0</v>
      </c>
      <c r="AF136">
        <f>SUMIFS(Grid_GenerationQueue!AB$5:AB$550,Grid_GenerationQueue!$AJ$5:$AJ$550,$B136,Grid_GenerationQueue!$AK$5:$AK$550,$C136,Grid_GenerationQueue!$AW$5:$AW$550,$Y$3)+SUMIFS(Grid_GenerationQueue!AB$5:AB$550,Grid_GenerationQueue!$AM$5:$AM$550,$B136,Grid_GenerationQueue!$AN$5:$AN$550,$C136,Grid_GenerationQueue!$AW$5:$AW$550,$Y$3)</f>
        <v>0</v>
      </c>
      <c r="AG136">
        <f>SUMIFS(Grid_GenerationQueue!AC$5:AC$550,Grid_GenerationQueue!$AJ$5:$AJ$550,$B136,Grid_GenerationQueue!$AK$5:$AK$550,$C136,Grid_GenerationQueue!$AW$5:$AW$550,$Y$3)+SUMIFS(Grid_GenerationQueue!AC$5:AC$550,Grid_GenerationQueue!$AM$5:$AM$550,$B136,Grid_GenerationQueue!$AN$5:$AN$550,$C136,Grid_GenerationQueue!$AW$5:$AW$550,$Y$3)</f>
        <v>0</v>
      </c>
      <c r="AH136">
        <f>SUMIFS(Grid_GenerationQueue!AD$5:AD$550,Grid_GenerationQueue!$AJ$5:$AJ$550,$B136,Grid_GenerationQueue!$AK$5:$AK$550,$C136,Grid_GenerationQueue!$AW$5:$AW$550,$Y$3)+SUMIFS(Grid_GenerationQueue!AD$5:AD$550,Grid_GenerationQueue!$AM$5:$AM$550,$B136,Grid_GenerationQueue!$AN$5:$AN$550,$C136,Grid_GenerationQueue!$AW$5:$AW$550,$Y$3)</f>
        <v>0</v>
      </c>
      <c r="AJ136">
        <f>X136+SUMIFS(Grid_GenerationQueue!T$5:T$550,Grid_GenerationQueue!$AJ$5:$AJ$550,$B136,Grid_GenerationQueue!$AK$5:$AK$550,$C136,Grid_GenerationQueue!$AW$5:$AW$550,"&lt;&gt;"&amp;$Y$3,Grid_GenerationQueue!$AU$5:$AU$550,$AK$3)+SUMIFS(Grid_GenerationQueue!T$5:T$550,Grid_GenerationQueue!$AM$5:$AM$550,$B136,Grid_GenerationQueue!$AN$5:$AN$550,$C136,Grid_GenerationQueue!$AW$5:$AW$550,"&lt;&gt;"&amp;$Y$3,Grid_GenerationQueue!$AU$5:$AU$550,$AK$3)</f>
        <v>0</v>
      </c>
      <c r="AK136">
        <f>Y136+SUMIFS(Grid_GenerationQueue!U$5:U$550,Grid_GenerationQueue!$AJ$5:$AJ$550,$B136,Grid_GenerationQueue!$AK$5:$AK$550,$C136,Grid_GenerationQueue!$AW$5:$AW$550,"&lt;&gt;"&amp;$Y$3,Grid_GenerationQueue!$AU$5:$AU$550,$AK$3)+SUMIFS(Grid_GenerationQueue!U$5:U$550,Grid_GenerationQueue!$AM$5:$AM$550,$B136,Grid_GenerationQueue!$AN$5:$AN$550,$C136,Grid_GenerationQueue!$AW$5:$AW$550,"&lt;&gt;"&amp;$Y$3,Grid_GenerationQueue!$AU$5:$AU$550,$AK$3)</f>
        <v>0</v>
      </c>
      <c r="AL136">
        <f>Z136+SUMIFS(Grid_GenerationQueue!V$5:V$550,Grid_GenerationQueue!$AJ$5:$AJ$550,$B136,Grid_GenerationQueue!$AK$5:$AK$550,$C136,Grid_GenerationQueue!$AW$5:$AW$550,"&lt;&gt;"&amp;$Y$3,Grid_GenerationQueue!$AU$5:$AU$550,$AK$3)+SUMIFS(Grid_GenerationQueue!V$5:V$550,Grid_GenerationQueue!$AM$5:$AM$550,$B136,Grid_GenerationQueue!$AN$5:$AN$550,$C136,Grid_GenerationQueue!$AW$5:$AW$550,"&lt;&gt;"&amp;$Y$3,Grid_GenerationQueue!$AU$5:$AU$550,$AK$3)</f>
        <v>0</v>
      </c>
      <c r="AM136">
        <f>AA136+SUMIFS(Grid_GenerationQueue!W$5:W$550,Grid_GenerationQueue!$AJ$5:$AJ$550,$B136,Grid_GenerationQueue!$AK$5:$AK$550,$C136,Grid_GenerationQueue!$AW$5:$AW$550,"&lt;&gt;"&amp;$Y$3,Grid_GenerationQueue!$AU$5:$AU$550,$AK$3)+SUMIFS(Grid_GenerationQueue!W$5:W$550,Grid_GenerationQueue!$AM$5:$AM$550,$B136,Grid_GenerationQueue!$AN$5:$AN$550,$C136,Grid_GenerationQueue!$AW$5:$AW$550,"&lt;&gt;"&amp;$Y$3,Grid_GenerationQueue!$AU$5:$AU$550,$AK$3)</f>
        <v>0</v>
      </c>
      <c r="AN136">
        <f>AB136+SUMIFS(Grid_GenerationQueue!X$5:X$550,Grid_GenerationQueue!$AJ$5:$AJ$550,$B136,Grid_GenerationQueue!$AK$5:$AK$550,$C136,Grid_GenerationQueue!$AW$5:$AW$550,"&lt;&gt;"&amp;$Y$3,Grid_GenerationQueue!$AU$5:$AU$550,$AK$3)+SUMIFS(Grid_GenerationQueue!X$5:X$550,Grid_GenerationQueue!$AM$5:$AM$550,$B136,Grid_GenerationQueue!$AN$5:$AN$550,$C136,Grid_GenerationQueue!$AW$5:$AW$550,"&lt;&gt;"&amp;$Y$3,Grid_GenerationQueue!$AU$5:$AU$550,$AK$3)</f>
        <v>0</v>
      </c>
      <c r="AO136">
        <f>AC136+SUMIFS(Grid_GenerationQueue!Y$5:Y$550,Grid_GenerationQueue!$AJ$5:$AJ$550,$B136,Grid_GenerationQueue!$AK$5:$AK$550,$C136,Grid_GenerationQueue!$AW$5:$AW$550,"&lt;&gt;"&amp;$Y$3,Grid_GenerationQueue!$AU$5:$AU$550,$AK$3)+SUMIFS(Grid_GenerationQueue!Y$5:Y$550,Grid_GenerationQueue!$AM$5:$AM$550,$B136,Grid_GenerationQueue!$AN$5:$AN$550,$C136,Grid_GenerationQueue!$AW$5:$AW$550,"&lt;&gt;"&amp;$Y$3,Grid_GenerationQueue!$AU$5:$AU$550,$AK$3)</f>
        <v>0</v>
      </c>
      <c r="AP136">
        <f>AD136+SUMIFS(Grid_GenerationQueue!Z$5:Z$550,Grid_GenerationQueue!$AJ$5:$AJ$550,$B136,Grid_GenerationQueue!$AK$5:$AK$550,$C136,Grid_GenerationQueue!$AW$5:$AW$550,"&lt;&gt;"&amp;$Y$3,Grid_GenerationQueue!$AU$5:$AU$550,$AK$3)+SUMIFS(Grid_GenerationQueue!Z$5:Z$550,Grid_GenerationQueue!$AM$5:$AM$550,$B136,Grid_GenerationQueue!$AN$5:$AN$550,$C136,Grid_GenerationQueue!$AW$5:$AW$550,"&lt;&gt;"&amp;$Y$3,Grid_GenerationQueue!$AU$5:$AU$550,$AK$3)</f>
        <v>0</v>
      </c>
      <c r="AQ136">
        <f>AE136+SUMIFS(Grid_GenerationQueue!AA$5:AA$550,Grid_GenerationQueue!$AJ$5:$AJ$550,$B136,Grid_GenerationQueue!$AK$5:$AK$550,$C136,Grid_GenerationQueue!$AW$5:$AW$550,"&lt;&gt;"&amp;$Y$3,Grid_GenerationQueue!$AU$5:$AU$550,$AK$3)+SUMIFS(Grid_GenerationQueue!AA$5:AA$550,Grid_GenerationQueue!$AM$5:$AM$550,$B136,Grid_GenerationQueue!$AN$5:$AN$550,$C136,Grid_GenerationQueue!$AW$5:$AW$550,"&lt;&gt;"&amp;$Y$3,Grid_GenerationQueue!$AU$5:$AU$550,$AK$3)</f>
        <v>0</v>
      </c>
      <c r="AR136">
        <f>AF136+SUMIFS(Grid_GenerationQueue!AB$5:AB$550,Grid_GenerationQueue!$AJ$5:$AJ$550,$B136,Grid_GenerationQueue!$AK$5:$AK$550,$C136,Grid_GenerationQueue!$AW$5:$AW$550,"&lt;&gt;"&amp;$Y$3,Grid_GenerationQueue!$AU$5:$AU$550,$AK$3)+SUMIFS(Grid_GenerationQueue!AB$5:AB$550,Grid_GenerationQueue!$AM$5:$AM$550,$B136,Grid_GenerationQueue!$AN$5:$AN$550,$C136,Grid_GenerationQueue!$AW$5:$AW$550,"&lt;&gt;"&amp;$Y$3,Grid_GenerationQueue!$AU$5:$AU$550,$AK$3)</f>
        <v>0</v>
      </c>
      <c r="AS136">
        <f>AG136+SUMIFS(Grid_GenerationQueue!AC$5:AC$550,Grid_GenerationQueue!$AJ$5:$AJ$550,$B136,Grid_GenerationQueue!$AK$5:$AK$550,$C136,Grid_GenerationQueue!$AW$5:$AW$550,"&lt;&gt;"&amp;$Y$3,Grid_GenerationQueue!$AU$5:$AU$550,$AK$3)+SUMIFS(Grid_GenerationQueue!AC$5:AC$550,Grid_GenerationQueue!$AM$5:$AM$550,$B136,Grid_GenerationQueue!$AN$5:$AN$550,$C136,Grid_GenerationQueue!$AW$5:$AW$550,"&lt;&gt;"&amp;$Y$3,Grid_GenerationQueue!$AU$5:$AU$550,$AK$3)</f>
        <v>0</v>
      </c>
      <c r="AT136">
        <f>AH136+SUMIFS(Grid_GenerationQueue!AD$5:AD$550,Grid_GenerationQueue!$AJ$5:$AJ$550,$B136,Grid_GenerationQueue!$AK$5:$AK$550,$C136,Grid_GenerationQueue!$AW$5:$AW$550,"&lt;&gt;"&amp;$Y$3,Grid_GenerationQueue!$AU$5:$AU$550,$AK$3)+SUMIFS(Grid_GenerationQueue!AD$5:AD$550,Grid_GenerationQueue!$AM$5:$AM$550,$B136,Grid_GenerationQueue!$AN$5:$AN$550,$C136,Grid_GenerationQueue!$AW$5:$AW$550,"&lt;&gt;"&amp;$Y$3,Grid_GenerationQueue!$AU$5:$AU$550,$AK$3)</f>
        <v>0</v>
      </c>
      <c r="AV136">
        <v>0</v>
      </c>
      <c r="AW136">
        <v>0</v>
      </c>
      <c r="AX136">
        <v>0</v>
      </c>
      <c r="AY136">
        <v>0</v>
      </c>
      <c r="AZ136">
        <v>0</v>
      </c>
      <c r="BB136">
        <f t="shared" si="66"/>
        <v>0</v>
      </c>
      <c r="BC136">
        <f t="shared" si="67"/>
        <v>0</v>
      </c>
      <c r="BD136">
        <f t="shared" si="68"/>
        <v>0</v>
      </c>
      <c r="BE136">
        <f t="shared" si="69"/>
        <v>0</v>
      </c>
      <c r="BF136">
        <f t="shared" si="70"/>
        <v>0</v>
      </c>
      <c r="BG136">
        <f t="shared" si="71"/>
        <v>0</v>
      </c>
      <c r="BH136">
        <f t="shared" si="72"/>
        <v>0</v>
      </c>
      <c r="BI136">
        <f t="shared" si="73"/>
        <v>0</v>
      </c>
      <c r="BJ136">
        <f t="shared" si="74"/>
        <v>0</v>
      </c>
      <c r="BK136">
        <f t="shared" si="75"/>
        <v>0</v>
      </c>
      <c r="BL136">
        <f t="shared" si="76"/>
        <v>0</v>
      </c>
      <c r="BN136">
        <f t="shared" si="77"/>
        <v>0</v>
      </c>
      <c r="BO136">
        <f t="shared" si="78"/>
        <v>0</v>
      </c>
      <c r="BP136">
        <f t="shared" si="79"/>
        <v>0</v>
      </c>
      <c r="BQ136">
        <f t="shared" si="80"/>
        <v>0</v>
      </c>
      <c r="BR136">
        <f t="shared" si="81"/>
        <v>0</v>
      </c>
      <c r="BS136">
        <f t="shared" si="82"/>
        <v>0</v>
      </c>
      <c r="BT136">
        <f t="shared" si="83"/>
        <v>0</v>
      </c>
      <c r="BU136">
        <f t="shared" si="84"/>
        <v>0</v>
      </c>
      <c r="BV136">
        <f t="shared" si="85"/>
        <v>0</v>
      </c>
      <c r="BW136">
        <f t="shared" si="86"/>
        <v>0</v>
      </c>
      <c r="BX136">
        <f t="shared" si="87"/>
        <v>0</v>
      </c>
      <c r="BZ136">
        <f t="shared" si="88"/>
        <v>0</v>
      </c>
      <c r="CA136">
        <f t="shared" si="89"/>
        <v>0</v>
      </c>
      <c r="CB136">
        <f t="shared" si="90"/>
        <v>0</v>
      </c>
      <c r="CC136">
        <f t="shared" si="91"/>
        <v>0</v>
      </c>
      <c r="CD136">
        <f t="shared" si="92"/>
        <v>0</v>
      </c>
      <c r="CE136">
        <f t="shared" si="93"/>
        <v>0</v>
      </c>
      <c r="CF136">
        <f t="shared" si="94"/>
        <v>0</v>
      </c>
      <c r="CG136">
        <f t="shared" si="95"/>
        <v>0</v>
      </c>
      <c r="CH136">
        <f t="shared" si="96"/>
        <v>0</v>
      </c>
      <c r="CI136">
        <f t="shared" si="97"/>
        <v>0</v>
      </c>
      <c r="CJ136">
        <f t="shared" si="98"/>
        <v>0</v>
      </c>
    </row>
    <row r="137" spans="1:88" x14ac:dyDescent="0.35">
      <c r="A137" t="str">
        <f>Substation_Info!A137</f>
        <v xml:space="preserve">SCE Metro Study Area </v>
      </c>
      <c r="B137" t="str">
        <f>Substation_Info!B137</f>
        <v>La Cienega</v>
      </c>
      <c r="C137">
        <f>Substation_Info!C137</f>
        <v>230</v>
      </c>
      <c r="D137" t="str" cm="1">
        <f t="array" ref="D137">INDEX(Substation_Info!$AT$5:$BB$322,MATCH(1,($B137=Substation_Info!$B$5:$B$322)*($C137=Substation_Info!$C$5:$C$322),0),MATCH(D$4,Substation_Info!$AT$4:$BB$4,0))</f>
        <v>Greater_LA_Li_Battery</v>
      </c>
      <c r="E137" t="str" cm="1">
        <f t="array" ref="E137">INDEX(Substation_Info!$AT$5:$BB$322,MATCH(1,($B137=Substation_Info!$B$5:$B$322)*($C137=Substation_Info!$C$5:$C$322),0),MATCH(E$4,Substation_Info!$AT$4:$BB$4,0))</f>
        <v>Greater_LA_Solar</v>
      </c>
      <c r="F137" cm="1">
        <f t="array" ref="F137">INDEX(Substation_Info!$AT$5:$BB$322,MATCH(1,($B137=Substation_Info!$B$5:$B$322)*($C137=Substation_Info!$C$5:$C$322),0),MATCH(F$4,Substation_Info!$AT$4:$BB$4,0))</f>
        <v>0</v>
      </c>
      <c r="G137" cm="1">
        <f t="array" ref="G137">INDEX(Substation_Info!$AT$5:$BB$322,MATCH(1,($B137=Substation_Info!$B$5:$B$322)*($C137=Substation_Info!$C$5:$C$322),0),MATCH(G$4,Substation_Info!$AT$4:$BB$4,0))</f>
        <v>0</v>
      </c>
      <c r="H137" cm="1">
        <f t="array" ref="H137">INDEX(Substation_Info!$AT$5:$BB$322,MATCH(1,($B137=Substation_Info!$B$5:$B$322)*($C137=Substation_Info!$C$5:$C$322),0),MATCH(H$4,Substation_Info!$AT$4:$BB$4,0))</f>
        <v>0</v>
      </c>
      <c r="I137" cm="1">
        <f t="array" ref="I137">INDEX(Substation_Info!$AT$5:$BB$322,MATCH(1,($B137=Substation_Info!$B$5:$B$322)*($C137=Substation_Info!$C$5:$C$322),0),MATCH(I$4,Substation_Info!$AT$4:$BB$4,0))</f>
        <v>0</v>
      </c>
      <c r="J137" cm="1">
        <f t="array" ref="J137">INDEX(Substation_Info!$AT$5:$BB$322,MATCH(1,($B137=Substation_Info!$B$5:$B$322)*($C137=Substation_Info!$C$5:$C$322),0),MATCH(J$4,Substation_Info!$AT$4:$BB$4,0))</f>
        <v>0</v>
      </c>
      <c r="L137">
        <f>SUMIFS(Grid_GenerationQueue!T$5:T$550,Grid_GenerationQueue!$AJ$5:$AJ$550,$B137,Grid_GenerationQueue!$AK$5:$AK$550,$C137)+SUMIFS(Grid_GenerationQueue!T$5:T$550,Grid_GenerationQueue!$AM$5:$AM$550,$B137,Grid_GenerationQueue!$AN$5:$AN$550,$C137)</f>
        <v>900</v>
      </c>
      <c r="M137">
        <f>SUMIFS(Grid_GenerationQueue!U$5:U$550,Grid_GenerationQueue!$AJ$5:$AJ$550,$B137,Grid_GenerationQueue!$AK$5:$AK$550,$C137)+SUMIFS(Grid_GenerationQueue!U$5:U$550,Grid_GenerationQueue!$AM$5:$AM$550,$B137,Grid_GenerationQueue!$AN$5:$AN$550,$C137)</f>
        <v>0</v>
      </c>
      <c r="N137">
        <f>SUMIFS(Grid_GenerationQueue!V$5:V$550,Grid_GenerationQueue!$AJ$5:$AJ$550,$B137,Grid_GenerationQueue!$AK$5:$AK$550,$C137)+SUMIFS(Grid_GenerationQueue!V$5:V$550,Grid_GenerationQueue!$AM$5:$AM$550,$B137,Grid_GenerationQueue!$AN$5:$AN$550,$C137)</f>
        <v>0</v>
      </c>
      <c r="O137">
        <f>SUMIFS(Grid_GenerationQueue!W$5:W$550,Grid_GenerationQueue!$AJ$5:$AJ$550,$B137,Grid_GenerationQueue!$AK$5:$AK$550,$C137)+SUMIFS(Grid_GenerationQueue!W$5:W$550,Grid_GenerationQueue!$AM$5:$AM$550,$B137,Grid_GenerationQueue!$AN$5:$AN$550,$C137)</f>
        <v>0</v>
      </c>
      <c r="P137">
        <f>SUMIFS(Grid_GenerationQueue!X$5:X$550,Grid_GenerationQueue!$AJ$5:$AJ$550,$B137,Grid_GenerationQueue!$AK$5:$AK$550,$C137)+SUMIFS(Grid_GenerationQueue!X$5:X$550,Grid_GenerationQueue!$AM$5:$AM$550,$B137,Grid_GenerationQueue!$AN$5:$AN$550,$C137)</f>
        <v>0</v>
      </c>
      <c r="Q137">
        <f>SUMIFS(Grid_GenerationQueue!Y$5:Y$550,Grid_GenerationQueue!$AJ$5:$AJ$550,$B137,Grid_GenerationQueue!$AK$5:$AK$550,$C137)+SUMIFS(Grid_GenerationQueue!Y$5:Y$550,Grid_GenerationQueue!$AM$5:$AM$550,$B137,Grid_GenerationQueue!$AN$5:$AN$550,$C137)</f>
        <v>0</v>
      </c>
      <c r="R137">
        <f>SUMIFS(Grid_GenerationQueue!Z$5:Z$550,Grid_GenerationQueue!$AJ$5:$AJ$550,$B137,Grid_GenerationQueue!$AK$5:$AK$550,$C137)+SUMIFS(Grid_GenerationQueue!Z$5:Z$550,Grid_GenerationQueue!$AM$5:$AM$550,$B137,Grid_GenerationQueue!$AN$5:$AN$550,$C137)</f>
        <v>0</v>
      </c>
      <c r="S137">
        <f>SUMIFS(Grid_GenerationQueue!AA$5:AA$550,Grid_GenerationQueue!$AJ$5:$AJ$550,$B137,Grid_GenerationQueue!$AK$5:$AK$550,$C137)+SUMIFS(Grid_GenerationQueue!AA$5:AA$550,Grid_GenerationQueue!$AM$5:$AM$550,$B137,Grid_GenerationQueue!$AN$5:$AN$550,$C137)</f>
        <v>0</v>
      </c>
      <c r="T137">
        <f>SUMIFS(Grid_GenerationQueue!AB$5:AB$550,Grid_GenerationQueue!$AJ$5:$AJ$550,$B137,Grid_GenerationQueue!$AK$5:$AK$550,$C137)+SUMIFS(Grid_GenerationQueue!AB$5:AB$550,Grid_GenerationQueue!$AM$5:$AM$550,$B137,Grid_GenerationQueue!$AN$5:$AN$550,$C137)</f>
        <v>0</v>
      </c>
      <c r="U137">
        <f>SUMIFS(Grid_GenerationQueue!AC$5:AC$550,Grid_GenerationQueue!$AJ$5:$AJ$550,$B137,Grid_GenerationQueue!$AK$5:$AK$550,$C137)+SUMIFS(Grid_GenerationQueue!AC$5:AC$550,Grid_GenerationQueue!$AM$5:$AM$550,$B137,Grid_GenerationQueue!$AN$5:$AN$550,$C137)</f>
        <v>0</v>
      </c>
      <c r="V137">
        <f>SUMIFS(Grid_GenerationQueue!AD$5:AD$550,Grid_GenerationQueue!$AJ$5:$AJ$550,$B137,Grid_GenerationQueue!$AK$5:$AK$550,$C137)+SUMIFS(Grid_GenerationQueue!AD$5:AD$550,Grid_GenerationQueue!$AM$5:$AM$550,$B137,Grid_GenerationQueue!$AN$5:$AN$550,$C137)</f>
        <v>0</v>
      </c>
      <c r="X137">
        <f>SUMIFS(Grid_GenerationQueue!T$5:T$550,Grid_GenerationQueue!$AJ$5:$AJ$550,$B137,Grid_GenerationQueue!$AK$5:$AK$550,$C137,Grid_GenerationQueue!$AW$5:$AW$550,$Y$3)+SUMIFS(Grid_GenerationQueue!T$5:T$550,Grid_GenerationQueue!$AM$5:$AM$550,$B137,Grid_GenerationQueue!$AN$5:$AN$550,$C137,Grid_GenerationQueue!$AW$5:$AW$550,$Y$3)</f>
        <v>0</v>
      </c>
      <c r="Y137">
        <f>SUMIFS(Grid_GenerationQueue!U$5:U$550,Grid_GenerationQueue!$AJ$5:$AJ$550,$B137,Grid_GenerationQueue!$AK$5:$AK$550,$C137,Grid_GenerationQueue!$AW$5:$AW$550,$Y$3)+SUMIFS(Grid_GenerationQueue!U$5:U$550,Grid_GenerationQueue!$AM$5:$AM$550,$B137,Grid_GenerationQueue!$AN$5:$AN$550,$C137,Grid_GenerationQueue!$AW$5:$AW$550,$Y$3)</f>
        <v>0</v>
      </c>
      <c r="Z137">
        <f>SUMIFS(Grid_GenerationQueue!V$5:V$550,Grid_GenerationQueue!$AJ$5:$AJ$550,$B137,Grid_GenerationQueue!$AK$5:$AK$550,$C137,Grid_GenerationQueue!$AW$5:$AW$550,$Y$3)+SUMIFS(Grid_GenerationQueue!V$5:V$550,Grid_GenerationQueue!$AM$5:$AM$550,$B137,Grid_GenerationQueue!$AN$5:$AN$550,$C137,Grid_GenerationQueue!$AW$5:$AW$550,$Y$3)</f>
        <v>0</v>
      </c>
      <c r="AA137">
        <f>SUMIFS(Grid_GenerationQueue!W$5:W$550,Grid_GenerationQueue!$AJ$5:$AJ$550,$B137,Grid_GenerationQueue!$AK$5:$AK$550,$C137,Grid_GenerationQueue!$AW$5:$AW$550,$Y$3)+SUMIFS(Grid_GenerationQueue!W$5:W$550,Grid_GenerationQueue!$AM$5:$AM$550,$B137,Grid_GenerationQueue!$AN$5:$AN$550,$C137,Grid_GenerationQueue!$AW$5:$AW$550,$Y$3)</f>
        <v>0</v>
      </c>
      <c r="AB137">
        <f>SUMIFS(Grid_GenerationQueue!X$5:X$550,Grid_GenerationQueue!$AJ$5:$AJ$550,$B137,Grid_GenerationQueue!$AK$5:$AK$550,$C137,Grid_GenerationQueue!$AW$5:$AW$550,$Y$3)+SUMIFS(Grid_GenerationQueue!X$5:X$550,Grid_GenerationQueue!$AM$5:$AM$550,$B137,Grid_GenerationQueue!$AN$5:$AN$550,$C137,Grid_GenerationQueue!$AW$5:$AW$550,$Y$3)</f>
        <v>0</v>
      </c>
      <c r="AC137">
        <f>SUMIFS(Grid_GenerationQueue!Y$5:Y$550,Grid_GenerationQueue!$AJ$5:$AJ$550,$B137,Grid_GenerationQueue!$AK$5:$AK$550,$C137,Grid_GenerationQueue!$AW$5:$AW$550,$Y$3)+SUMIFS(Grid_GenerationQueue!Y$5:Y$550,Grid_GenerationQueue!$AM$5:$AM$550,$B137,Grid_GenerationQueue!$AN$5:$AN$550,$C137,Grid_GenerationQueue!$AW$5:$AW$550,$Y$3)</f>
        <v>0</v>
      </c>
      <c r="AD137">
        <f>SUMIFS(Grid_GenerationQueue!Z$5:Z$550,Grid_GenerationQueue!$AJ$5:$AJ$550,$B137,Grid_GenerationQueue!$AK$5:$AK$550,$C137,Grid_GenerationQueue!$AW$5:$AW$550,$Y$3)+SUMIFS(Grid_GenerationQueue!Z$5:Z$550,Grid_GenerationQueue!$AM$5:$AM$550,$B137,Grid_GenerationQueue!$AN$5:$AN$550,$C137,Grid_GenerationQueue!$AW$5:$AW$550,$Y$3)</f>
        <v>0</v>
      </c>
      <c r="AE137">
        <f>SUMIFS(Grid_GenerationQueue!AA$5:AA$550,Grid_GenerationQueue!$AJ$5:$AJ$550,$B137,Grid_GenerationQueue!$AK$5:$AK$550,$C137,Grid_GenerationQueue!$AW$5:$AW$550,$Y$3)+SUMIFS(Grid_GenerationQueue!AA$5:AA$550,Grid_GenerationQueue!$AM$5:$AM$550,$B137,Grid_GenerationQueue!$AN$5:$AN$550,$C137,Grid_GenerationQueue!$AW$5:$AW$550,$Y$3)</f>
        <v>0</v>
      </c>
      <c r="AF137">
        <f>SUMIFS(Grid_GenerationQueue!AB$5:AB$550,Grid_GenerationQueue!$AJ$5:$AJ$550,$B137,Grid_GenerationQueue!$AK$5:$AK$550,$C137,Grid_GenerationQueue!$AW$5:$AW$550,$Y$3)+SUMIFS(Grid_GenerationQueue!AB$5:AB$550,Grid_GenerationQueue!$AM$5:$AM$550,$B137,Grid_GenerationQueue!$AN$5:$AN$550,$C137,Grid_GenerationQueue!$AW$5:$AW$550,$Y$3)</f>
        <v>0</v>
      </c>
      <c r="AG137">
        <f>SUMIFS(Grid_GenerationQueue!AC$5:AC$550,Grid_GenerationQueue!$AJ$5:$AJ$550,$B137,Grid_GenerationQueue!$AK$5:$AK$550,$C137,Grid_GenerationQueue!$AW$5:$AW$550,$Y$3)+SUMIFS(Grid_GenerationQueue!AC$5:AC$550,Grid_GenerationQueue!$AM$5:$AM$550,$B137,Grid_GenerationQueue!$AN$5:$AN$550,$C137,Grid_GenerationQueue!$AW$5:$AW$550,$Y$3)</f>
        <v>0</v>
      </c>
      <c r="AH137">
        <f>SUMIFS(Grid_GenerationQueue!AD$5:AD$550,Grid_GenerationQueue!$AJ$5:$AJ$550,$B137,Grid_GenerationQueue!$AK$5:$AK$550,$C137,Grid_GenerationQueue!$AW$5:$AW$550,$Y$3)+SUMIFS(Grid_GenerationQueue!AD$5:AD$550,Grid_GenerationQueue!$AM$5:$AM$550,$B137,Grid_GenerationQueue!$AN$5:$AN$550,$C137,Grid_GenerationQueue!$AW$5:$AW$550,$Y$3)</f>
        <v>0</v>
      </c>
      <c r="AJ137">
        <f>X137+SUMIFS(Grid_GenerationQueue!T$5:T$550,Grid_GenerationQueue!$AJ$5:$AJ$550,$B137,Grid_GenerationQueue!$AK$5:$AK$550,$C137,Grid_GenerationQueue!$AW$5:$AW$550,"&lt;&gt;"&amp;$Y$3,Grid_GenerationQueue!$AU$5:$AU$550,$AK$3)+SUMIFS(Grid_GenerationQueue!T$5:T$550,Grid_GenerationQueue!$AM$5:$AM$550,$B137,Grid_GenerationQueue!$AN$5:$AN$550,$C137,Grid_GenerationQueue!$AW$5:$AW$550,"&lt;&gt;"&amp;$Y$3,Grid_GenerationQueue!$AU$5:$AU$550,$AK$3)</f>
        <v>0</v>
      </c>
      <c r="AK137">
        <f>Y137+SUMIFS(Grid_GenerationQueue!U$5:U$550,Grid_GenerationQueue!$AJ$5:$AJ$550,$B137,Grid_GenerationQueue!$AK$5:$AK$550,$C137,Grid_GenerationQueue!$AW$5:$AW$550,"&lt;&gt;"&amp;$Y$3,Grid_GenerationQueue!$AU$5:$AU$550,$AK$3)+SUMIFS(Grid_GenerationQueue!U$5:U$550,Grid_GenerationQueue!$AM$5:$AM$550,$B137,Grid_GenerationQueue!$AN$5:$AN$550,$C137,Grid_GenerationQueue!$AW$5:$AW$550,"&lt;&gt;"&amp;$Y$3,Grid_GenerationQueue!$AU$5:$AU$550,$AK$3)</f>
        <v>0</v>
      </c>
      <c r="AL137">
        <f>Z137+SUMIFS(Grid_GenerationQueue!V$5:V$550,Grid_GenerationQueue!$AJ$5:$AJ$550,$B137,Grid_GenerationQueue!$AK$5:$AK$550,$C137,Grid_GenerationQueue!$AW$5:$AW$550,"&lt;&gt;"&amp;$Y$3,Grid_GenerationQueue!$AU$5:$AU$550,$AK$3)+SUMIFS(Grid_GenerationQueue!V$5:V$550,Grid_GenerationQueue!$AM$5:$AM$550,$B137,Grid_GenerationQueue!$AN$5:$AN$550,$C137,Grid_GenerationQueue!$AW$5:$AW$550,"&lt;&gt;"&amp;$Y$3,Grid_GenerationQueue!$AU$5:$AU$550,$AK$3)</f>
        <v>0</v>
      </c>
      <c r="AM137">
        <f>AA137+SUMIFS(Grid_GenerationQueue!W$5:W$550,Grid_GenerationQueue!$AJ$5:$AJ$550,$B137,Grid_GenerationQueue!$AK$5:$AK$550,$C137,Grid_GenerationQueue!$AW$5:$AW$550,"&lt;&gt;"&amp;$Y$3,Grid_GenerationQueue!$AU$5:$AU$550,$AK$3)+SUMIFS(Grid_GenerationQueue!W$5:W$550,Grid_GenerationQueue!$AM$5:$AM$550,$B137,Grid_GenerationQueue!$AN$5:$AN$550,$C137,Grid_GenerationQueue!$AW$5:$AW$550,"&lt;&gt;"&amp;$Y$3,Grid_GenerationQueue!$AU$5:$AU$550,$AK$3)</f>
        <v>0</v>
      </c>
      <c r="AN137">
        <f>AB137+SUMIFS(Grid_GenerationQueue!X$5:X$550,Grid_GenerationQueue!$AJ$5:$AJ$550,$B137,Grid_GenerationQueue!$AK$5:$AK$550,$C137,Grid_GenerationQueue!$AW$5:$AW$550,"&lt;&gt;"&amp;$Y$3,Grid_GenerationQueue!$AU$5:$AU$550,$AK$3)+SUMIFS(Grid_GenerationQueue!X$5:X$550,Grid_GenerationQueue!$AM$5:$AM$550,$B137,Grid_GenerationQueue!$AN$5:$AN$550,$C137,Grid_GenerationQueue!$AW$5:$AW$550,"&lt;&gt;"&amp;$Y$3,Grid_GenerationQueue!$AU$5:$AU$550,$AK$3)</f>
        <v>0</v>
      </c>
      <c r="AO137">
        <f>AC137+SUMIFS(Grid_GenerationQueue!Y$5:Y$550,Grid_GenerationQueue!$AJ$5:$AJ$550,$B137,Grid_GenerationQueue!$AK$5:$AK$550,$C137,Grid_GenerationQueue!$AW$5:$AW$550,"&lt;&gt;"&amp;$Y$3,Grid_GenerationQueue!$AU$5:$AU$550,$AK$3)+SUMIFS(Grid_GenerationQueue!Y$5:Y$550,Grid_GenerationQueue!$AM$5:$AM$550,$B137,Grid_GenerationQueue!$AN$5:$AN$550,$C137,Grid_GenerationQueue!$AW$5:$AW$550,"&lt;&gt;"&amp;$Y$3,Grid_GenerationQueue!$AU$5:$AU$550,$AK$3)</f>
        <v>0</v>
      </c>
      <c r="AP137">
        <f>AD137+SUMIFS(Grid_GenerationQueue!Z$5:Z$550,Grid_GenerationQueue!$AJ$5:$AJ$550,$B137,Grid_GenerationQueue!$AK$5:$AK$550,$C137,Grid_GenerationQueue!$AW$5:$AW$550,"&lt;&gt;"&amp;$Y$3,Grid_GenerationQueue!$AU$5:$AU$550,$AK$3)+SUMIFS(Grid_GenerationQueue!Z$5:Z$550,Grid_GenerationQueue!$AM$5:$AM$550,$B137,Grid_GenerationQueue!$AN$5:$AN$550,$C137,Grid_GenerationQueue!$AW$5:$AW$550,"&lt;&gt;"&amp;$Y$3,Grid_GenerationQueue!$AU$5:$AU$550,$AK$3)</f>
        <v>0</v>
      </c>
      <c r="AQ137">
        <f>AE137+SUMIFS(Grid_GenerationQueue!AA$5:AA$550,Grid_GenerationQueue!$AJ$5:$AJ$550,$B137,Grid_GenerationQueue!$AK$5:$AK$550,$C137,Grid_GenerationQueue!$AW$5:$AW$550,"&lt;&gt;"&amp;$Y$3,Grid_GenerationQueue!$AU$5:$AU$550,$AK$3)+SUMIFS(Grid_GenerationQueue!AA$5:AA$550,Grid_GenerationQueue!$AM$5:$AM$550,$B137,Grid_GenerationQueue!$AN$5:$AN$550,$C137,Grid_GenerationQueue!$AW$5:$AW$550,"&lt;&gt;"&amp;$Y$3,Grid_GenerationQueue!$AU$5:$AU$550,$AK$3)</f>
        <v>0</v>
      </c>
      <c r="AR137">
        <f>AF137+SUMIFS(Grid_GenerationQueue!AB$5:AB$550,Grid_GenerationQueue!$AJ$5:$AJ$550,$B137,Grid_GenerationQueue!$AK$5:$AK$550,$C137,Grid_GenerationQueue!$AW$5:$AW$550,"&lt;&gt;"&amp;$Y$3,Grid_GenerationQueue!$AU$5:$AU$550,$AK$3)+SUMIFS(Grid_GenerationQueue!AB$5:AB$550,Grid_GenerationQueue!$AM$5:$AM$550,$B137,Grid_GenerationQueue!$AN$5:$AN$550,$C137,Grid_GenerationQueue!$AW$5:$AW$550,"&lt;&gt;"&amp;$Y$3,Grid_GenerationQueue!$AU$5:$AU$550,$AK$3)</f>
        <v>0</v>
      </c>
      <c r="AS137">
        <f>AG137+SUMIFS(Grid_GenerationQueue!AC$5:AC$550,Grid_GenerationQueue!$AJ$5:$AJ$550,$B137,Grid_GenerationQueue!$AK$5:$AK$550,$C137,Grid_GenerationQueue!$AW$5:$AW$550,"&lt;&gt;"&amp;$Y$3,Grid_GenerationQueue!$AU$5:$AU$550,$AK$3)+SUMIFS(Grid_GenerationQueue!AC$5:AC$550,Grid_GenerationQueue!$AM$5:$AM$550,$B137,Grid_GenerationQueue!$AN$5:$AN$550,$C137,Grid_GenerationQueue!$AW$5:$AW$550,"&lt;&gt;"&amp;$Y$3,Grid_GenerationQueue!$AU$5:$AU$550,$AK$3)</f>
        <v>0</v>
      </c>
      <c r="AT137">
        <f>AH137+SUMIFS(Grid_GenerationQueue!AD$5:AD$550,Grid_GenerationQueue!$AJ$5:$AJ$550,$B137,Grid_GenerationQueue!$AK$5:$AK$550,$C137,Grid_GenerationQueue!$AW$5:$AW$550,"&lt;&gt;"&amp;$Y$3,Grid_GenerationQueue!$AU$5:$AU$550,$AK$3)+SUMIFS(Grid_GenerationQueue!AD$5:AD$550,Grid_GenerationQueue!$AM$5:$AM$550,$B137,Grid_GenerationQueue!$AN$5:$AN$550,$C137,Grid_GenerationQueue!$AW$5:$AW$550,"&lt;&gt;"&amp;$Y$3,Grid_GenerationQueue!$AU$5:$AU$550,$AK$3)</f>
        <v>0</v>
      </c>
      <c r="AV137">
        <v>0</v>
      </c>
      <c r="AW137">
        <v>0</v>
      </c>
      <c r="AX137">
        <v>0</v>
      </c>
      <c r="AY137">
        <v>0</v>
      </c>
      <c r="AZ137">
        <v>0</v>
      </c>
      <c r="BB137">
        <f t="shared" si="66"/>
        <v>900</v>
      </c>
      <c r="BC137">
        <f t="shared" si="67"/>
        <v>0</v>
      </c>
      <c r="BD137">
        <f t="shared" si="68"/>
        <v>0</v>
      </c>
      <c r="BE137">
        <f t="shared" si="69"/>
        <v>0</v>
      </c>
      <c r="BF137">
        <f t="shared" si="70"/>
        <v>0</v>
      </c>
      <c r="BG137">
        <f t="shared" si="71"/>
        <v>0</v>
      </c>
      <c r="BH137">
        <f t="shared" si="72"/>
        <v>0</v>
      </c>
      <c r="BI137">
        <f t="shared" si="73"/>
        <v>0</v>
      </c>
      <c r="BJ137">
        <f t="shared" si="74"/>
        <v>0</v>
      </c>
      <c r="BK137">
        <f t="shared" si="75"/>
        <v>0</v>
      </c>
      <c r="BL137">
        <f t="shared" si="76"/>
        <v>0</v>
      </c>
      <c r="BN137">
        <f t="shared" si="77"/>
        <v>0</v>
      </c>
      <c r="BO137">
        <f t="shared" si="78"/>
        <v>0</v>
      </c>
      <c r="BP137">
        <f t="shared" si="79"/>
        <v>0</v>
      </c>
      <c r="BQ137">
        <f t="shared" si="80"/>
        <v>0</v>
      </c>
      <c r="BR137">
        <f t="shared" si="81"/>
        <v>0</v>
      </c>
      <c r="BS137">
        <f t="shared" si="82"/>
        <v>0</v>
      </c>
      <c r="BT137">
        <f t="shared" si="83"/>
        <v>0</v>
      </c>
      <c r="BU137">
        <f t="shared" si="84"/>
        <v>0</v>
      </c>
      <c r="BV137">
        <f t="shared" si="85"/>
        <v>0</v>
      </c>
      <c r="BW137">
        <f t="shared" si="86"/>
        <v>0</v>
      </c>
      <c r="BX137">
        <f t="shared" si="87"/>
        <v>0</v>
      </c>
      <c r="BZ137">
        <f t="shared" si="88"/>
        <v>0</v>
      </c>
      <c r="CA137">
        <f t="shared" si="89"/>
        <v>0</v>
      </c>
      <c r="CB137">
        <f t="shared" si="90"/>
        <v>0</v>
      </c>
      <c r="CC137">
        <f t="shared" si="91"/>
        <v>0</v>
      </c>
      <c r="CD137">
        <f t="shared" si="92"/>
        <v>0</v>
      </c>
      <c r="CE137">
        <f t="shared" si="93"/>
        <v>0</v>
      </c>
      <c r="CF137">
        <f t="shared" si="94"/>
        <v>0</v>
      </c>
      <c r="CG137">
        <f t="shared" si="95"/>
        <v>0</v>
      </c>
      <c r="CH137">
        <f t="shared" si="96"/>
        <v>0</v>
      </c>
      <c r="CI137">
        <f t="shared" si="97"/>
        <v>0</v>
      </c>
      <c r="CJ137">
        <f t="shared" si="98"/>
        <v>0</v>
      </c>
    </row>
    <row r="138" spans="1:88" x14ac:dyDescent="0.35">
      <c r="A138" t="str">
        <f>Substation_Info!A138</f>
        <v xml:space="preserve">SCE Metro Study Area </v>
      </c>
      <c r="B138" t="str">
        <f>Substation_Info!B138</f>
        <v>La Fresa</v>
      </c>
      <c r="C138">
        <f>Substation_Info!C138</f>
        <v>230</v>
      </c>
      <c r="D138" t="str" cm="1">
        <f t="array" ref="D138">INDEX(Substation_Info!$AT$5:$BB$322,MATCH(1,($B138=Substation_Info!$B$5:$B$322)*($C138=Substation_Info!$C$5:$C$322),0),MATCH(D$4,Substation_Info!$AT$4:$BB$4,0))</f>
        <v>Greater_LA_Li_Battery</v>
      </c>
      <c r="E138" t="str" cm="1">
        <f t="array" ref="E138">INDEX(Substation_Info!$AT$5:$BB$322,MATCH(1,($B138=Substation_Info!$B$5:$B$322)*($C138=Substation_Info!$C$5:$C$322),0),MATCH(E$4,Substation_Info!$AT$4:$BB$4,0))</f>
        <v>Greater_LA_Solar</v>
      </c>
      <c r="F138" cm="1">
        <f t="array" ref="F138">INDEX(Substation_Info!$AT$5:$BB$322,MATCH(1,($B138=Substation_Info!$B$5:$B$322)*($C138=Substation_Info!$C$5:$C$322),0),MATCH(F$4,Substation_Info!$AT$4:$BB$4,0))</f>
        <v>0</v>
      </c>
      <c r="G138" cm="1">
        <f t="array" ref="G138">INDEX(Substation_Info!$AT$5:$BB$322,MATCH(1,($B138=Substation_Info!$B$5:$B$322)*($C138=Substation_Info!$C$5:$C$322),0),MATCH(G$4,Substation_Info!$AT$4:$BB$4,0))</f>
        <v>0</v>
      </c>
      <c r="H138" cm="1">
        <f t="array" ref="H138">INDEX(Substation_Info!$AT$5:$BB$322,MATCH(1,($B138=Substation_Info!$B$5:$B$322)*($C138=Substation_Info!$C$5:$C$322),0),MATCH(H$4,Substation_Info!$AT$4:$BB$4,0))</f>
        <v>0</v>
      </c>
      <c r="I138" cm="1">
        <f t="array" ref="I138">INDEX(Substation_Info!$AT$5:$BB$322,MATCH(1,($B138=Substation_Info!$B$5:$B$322)*($C138=Substation_Info!$C$5:$C$322),0),MATCH(I$4,Substation_Info!$AT$4:$BB$4,0))</f>
        <v>0</v>
      </c>
      <c r="J138" cm="1">
        <f t="array" ref="J138">INDEX(Substation_Info!$AT$5:$BB$322,MATCH(1,($B138=Substation_Info!$B$5:$B$322)*($C138=Substation_Info!$C$5:$C$322),0),MATCH(J$4,Substation_Info!$AT$4:$BB$4,0))</f>
        <v>0</v>
      </c>
      <c r="L138">
        <f>SUMIFS(Grid_GenerationQueue!T$5:T$550,Grid_GenerationQueue!$AJ$5:$AJ$550,$B138,Grid_GenerationQueue!$AK$5:$AK$550,$C138)+SUMIFS(Grid_GenerationQueue!T$5:T$550,Grid_GenerationQueue!$AM$5:$AM$550,$B138,Grid_GenerationQueue!$AN$5:$AN$550,$C138)</f>
        <v>0</v>
      </c>
      <c r="M138">
        <f>SUMIFS(Grid_GenerationQueue!U$5:U$550,Grid_GenerationQueue!$AJ$5:$AJ$550,$B138,Grid_GenerationQueue!$AK$5:$AK$550,$C138)+SUMIFS(Grid_GenerationQueue!U$5:U$550,Grid_GenerationQueue!$AM$5:$AM$550,$B138,Grid_GenerationQueue!$AN$5:$AN$550,$C138)</f>
        <v>0</v>
      </c>
      <c r="N138">
        <f>SUMIFS(Grid_GenerationQueue!V$5:V$550,Grid_GenerationQueue!$AJ$5:$AJ$550,$B138,Grid_GenerationQueue!$AK$5:$AK$550,$C138)+SUMIFS(Grid_GenerationQueue!V$5:V$550,Grid_GenerationQueue!$AM$5:$AM$550,$B138,Grid_GenerationQueue!$AN$5:$AN$550,$C138)</f>
        <v>0</v>
      </c>
      <c r="O138">
        <f>SUMIFS(Grid_GenerationQueue!W$5:W$550,Grid_GenerationQueue!$AJ$5:$AJ$550,$B138,Grid_GenerationQueue!$AK$5:$AK$550,$C138)+SUMIFS(Grid_GenerationQueue!W$5:W$550,Grid_GenerationQueue!$AM$5:$AM$550,$B138,Grid_GenerationQueue!$AN$5:$AN$550,$C138)</f>
        <v>0</v>
      </c>
      <c r="P138">
        <f>SUMIFS(Grid_GenerationQueue!X$5:X$550,Grid_GenerationQueue!$AJ$5:$AJ$550,$B138,Grid_GenerationQueue!$AK$5:$AK$550,$C138)+SUMIFS(Grid_GenerationQueue!X$5:X$550,Grid_GenerationQueue!$AM$5:$AM$550,$B138,Grid_GenerationQueue!$AN$5:$AN$550,$C138)</f>
        <v>0</v>
      </c>
      <c r="Q138">
        <f>SUMIFS(Grid_GenerationQueue!Y$5:Y$550,Grid_GenerationQueue!$AJ$5:$AJ$550,$B138,Grid_GenerationQueue!$AK$5:$AK$550,$C138)+SUMIFS(Grid_GenerationQueue!Y$5:Y$550,Grid_GenerationQueue!$AM$5:$AM$550,$B138,Grid_GenerationQueue!$AN$5:$AN$550,$C138)</f>
        <v>0</v>
      </c>
      <c r="R138">
        <f>SUMIFS(Grid_GenerationQueue!Z$5:Z$550,Grid_GenerationQueue!$AJ$5:$AJ$550,$B138,Grid_GenerationQueue!$AK$5:$AK$550,$C138)+SUMIFS(Grid_GenerationQueue!Z$5:Z$550,Grid_GenerationQueue!$AM$5:$AM$550,$B138,Grid_GenerationQueue!$AN$5:$AN$550,$C138)</f>
        <v>0</v>
      </c>
      <c r="S138">
        <f>SUMIFS(Grid_GenerationQueue!AA$5:AA$550,Grid_GenerationQueue!$AJ$5:$AJ$550,$B138,Grid_GenerationQueue!$AK$5:$AK$550,$C138)+SUMIFS(Grid_GenerationQueue!AA$5:AA$550,Grid_GenerationQueue!$AM$5:$AM$550,$B138,Grid_GenerationQueue!$AN$5:$AN$550,$C138)</f>
        <v>0</v>
      </c>
      <c r="T138">
        <f>SUMIFS(Grid_GenerationQueue!AB$5:AB$550,Grid_GenerationQueue!$AJ$5:$AJ$550,$B138,Grid_GenerationQueue!$AK$5:$AK$550,$C138)+SUMIFS(Grid_GenerationQueue!AB$5:AB$550,Grid_GenerationQueue!$AM$5:$AM$550,$B138,Grid_GenerationQueue!$AN$5:$AN$550,$C138)</f>
        <v>0</v>
      </c>
      <c r="U138">
        <f>SUMIFS(Grid_GenerationQueue!AC$5:AC$550,Grid_GenerationQueue!$AJ$5:$AJ$550,$B138,Grid_GenerationQueue!$AK$5:$AK$550,$C138)+SUMIFS(Grid_GenerationQueue!AC$5:AC$550,Grid_GenerationQueue!$AM$5:$AM$550,$B138,Grid_GenerationQueue!$AN$5:$AN$550,$C138)</f>
        <v>0</v>
      </c>
      <c r="V138">
        <f>SUMIFS(Grid_GenerationQueue!AD$5:AD$550,Grid_GenerationQueue!$AJ$5:$AJ$550,$B138,Grid_GenerationQueue!$AK$5:$AK$550,$C138)+SUMIFS(Grid_GenerationQueue!AD$5:AD$550,Grid_GenerationQueue!$AM$5:$AM$550,$B138,Grid_GenerationQueue!$AN$5:$AN$550,$C138)</f>
        <v>0</v>
      </c>
      <c r="X138">
        <f>SUMIFS(Grid_GenerationQueue!T$5:T$550,Grid_GenerationQueue!$AJ$5:$AJ$550,$B138,Grid_GenerationQueue!$AK$5:$AK$550,$C138,Grid_GenerationQueue!$AW$5:$AW$550,$Y$3)+SUMIFS(Grid_GenerationQueue!T$5:T$550,Grid_GenerationQueue!$AM$5:$AM$550,$B138,Grid_GenerationQueue!$AN$5:$AN$550,$C138,Grid_GenerationQueue!$AW$5:$AW$550,$Y$3)</f>
        <v>0</v>
      </c>
      <c r="Y138">
        <f>SUMIFS(Grid_GenerationQueue!U$5:U$550,Grid_GenerationQueue!$AJ$5:$AJ$550,$B138,Grid_GenerationQueue!$AK$5:$AK$550,$C138,Grid_GenerationQueue!$AW$5:$AW$550,$Y$3)+SUMIFS(Grid_GenerationQueue!U$5:U$550,Grid_GenerationQueue!$AM$5:$AM$550,$B138,Grid_GenerationQueue!$AN$5:$AN$550,$C138,Grid_GenerationQueue!$AW$5:$AW$550,$Y$3)</f>
        <v>0</v>
      </c>
      <c r="Z138">
        <f>SUMIFS(Grid_GenerationQueue!V$5:V$550,Grid_GenerationQueue!$AJ$5:$AJ$550,$B138,Grid_GenerationQueue!$AK$5:$AK$550,$C138,Grid_GenerationQueue!$AW$5:$AW$550,$Y$3)+SUMIFS(Grid_GenerationQueue!V$5:V$550,Grid_GenerationQueue!$AM$5:$AM$550,$B138,Grid_GenerationQueue!$AN$5:$AN$550,$C138,Grid_GenerationQueue!$AW$5:$AW$550,$Y$3)</f>
        <v>0</v>
      </c>
      <c r="AA138">
        <f>SUMIFS(Grid_GenerationQueue!W$5:W$550,Grid_GenerationQueue!$AJ$5:$AJ$550,$B138,Grid_GenerationQueue!$AK$5:$AK$550,$C138,Grid_GenerationQueue!$AW$5:$AW$550,$Y$3)+SUMIFS(Grid_GenerationQueue!W$5:W$550,Grid_GenerationQueue!$AM$5:$AM$550,$B138,Grid_GenerationQueue!$AN$5:$AN$550,$C138,Grid_GenerationQueue!$AW$5:$AW$550,$Y$3)</f>
        <v>0</v>
      </c>
      <c r="AB138">
        <f>SUMIFS(Grid_GenerationQueue!X$5:X$550,Grid_GenerationQueue!$AJ$5:$AJ$550,$B138,Grid_GenerationQueue!$AK$5:$AK$550,$C138,Grid_GenerationQueue!$AW$5:$AW$550,$Y$3)+SUMIFS(Grid_GenerationQueue!X$5:X$550,Grid_GenerationQueue!$AM$5:$AM$550,$B138,Grid_GenerationQueue!$AN$5:$AN$550,$C138,Grid_GenerationQueue!$AW$5:$AW$550,$Y$3)</f>
        <v>0</v>
      </c>
      <c r="AC138">
        <f>SUMIFS(Grid_GenerationQueue!Y$5:Y$550,Grid_GenerationQueue!$AJ$5:$AJ$550,$B138,Grid_GenerationQueue!$AK$5:$AK$550,$C138,Grid_GenerationQueue!$AW$5:$AW$550,$Y$3)+SUMIFS(Grid_GenerationQueue!Y$5:Y$550,Grid_GenerationQueue!$AM$5:$AM$550,$B138,Grid_GenerationQueue!$AN$5:$AN$550,$C138,Grid_GenerationQueue!$AW$5:$AW$550,$Y$3)</f>
        <v>0</v>
      </c>
      <c r="AD138">
        <f>SUMIFS(Grid_GenerationQueue!Z$5:Z$550,Grid_GenerationQueue!$AJ$5:$AJ$550,$B138,Grid_GenerationQueue!$AK$5:$AK$550,$C138,Grid_GenerationQueue!$AW$5:$AW$550,$Y$3)+SUMIFS(Grid_GenerationQueue!Z$5:Z$550,Grid_GenerationQueue!$AM$5:$AM$550,$B138,Grid_GenerationQueue!$AN$5:$AN$550,$C138,Grid_GenerationQueue!$AW$5:$AW$550,$Y$3)</f>
        <v>0</v>
      </c>
      <c r="AE138">
        <f>SUMIFS(Grid_GenerationQueue!AA$5:AA$550,Grid_GenerationQueue!$AJ$5:$AJ$550,$B138,Grid_GenerationQueue!$AK$5:$AK$550,$C138,Grid_GenerationQueue!$AW$5:$AW$550,$Y$3)+SUMIFS(Grid_GenerationQueue!AA$5:AA$550,Grid_GenerationQueue!$AM$5:$AM$550,$B138,Grid_GenerationQueue!$AN$5:$AN$550,$C138,Grid_GenerationQueue!$AW$5:$AW$550,$Y$3)</f>
        <v>0</v>
      </c>
      <c r="AF138">
        <f>SUMIFS(Grid_GenerationQueue!AB$5:AB$550,Grid_GenerationQueue!$AJ$5:$AJ$550,$B138,Grid_GenerationQueue!$AK$5:$AK$550,$C138,Grid_GenerationQueue!$AW$5:$AW$550,$Y$3)+SUMIFS(Grid_GenerationQueue!AB$5:AB$550,Grid_GenerationQueue!$AM$5:$AM$550,$B138,Grid_GenerationQueue!$AN$5:$AN$550,$C138,Grid_GenerationQueue!$AW$5:$AW$550,$Y$3)</f>
        <v>0</v>
      </c>
      <c r="AG138">
        <f>SUMIFS(Grid_GenerationQueue!AC$5:AC$550,Grid_GenerationQueue!$AJ$5:$AJ$550,$B138,Grid_GenerationQueue!$AK$5:$AK$550,$C138,Grid_GenerationQueue!$AW$5:$AW$550,$Y$3)+SUMIFS(Grid_GenerationQueue!AC$5:AC$550,Grid_GenerationQueue!$AM$5:$AM$550,$B138,Grid_GenerationQueue!$AN$5:$AN$550,$C138,Grid_GenerationQueue!$AW$5:$AW$550,$Y$3)</f>
        <v>0</v>
      </c>
      <c r="AH138">
        <f>SUMIFS(Grid_GenerationQueue!AD$5:AD$550,Grid_GenerationQueue!$AJ$5:$AJ$550,$B138,Grid_GenerationQueue!$AK$5:$AK$550,$C138,Grid_GenerationQueue!$AW$5:$AW$550,$Y$3)+SUMIFS(Grid_GenerationQueue!AD$5:AD$550,Grid_GenerationQueue!$AM$5:$AM$550,$B138,Grid_GenerationQueue!$AN$5:$AN$550,$C138,Grid_GenerationQueue!$AW$5:$AW$550,$Y$3)</f>
        <v>0</v>
      </c>
      <c r="AJ138">
        <f>X138+SUMIFS(Grid_GenerationQueue!T$5:T$550,Grid_GenerationQueue!$AJ$5:$AJ$550,$B138,Grid_GenerationQueue!$AK$5:$AK$550,$C138,Grid_GenerationQueue!$AW$5:$AW$550,"&lt;&gt;"&amp;$Y$3,Grid_GenerationQueue!$AU$5:$AU$550,$AK$3)+SUMIFS(Grid_GenerationQueue!T$5:T$550,Grid_GenerationQueue!$AM$5:$AM$550,$B138,Grid_GenerationQueue!$AN$5:$AN$550,$C138,Grid_GenerationQueue!$AW$5:$AW$550,"&lt;&gt;"&amp;$Y$3,Grid_GenerationQueue!$AU$5:$AU$550,$AK$3)</f>
        <v>0</v>
      </c>
      <c r="AK138">
        <f>Y138+SUMIFS(Grid_GenerationQueue!U$5:U$550,Grid_GenerationQueue!$AJ$5:$AJ$550,$B138,Grid_GenerationQueue!$AK$5:$AK$550,$C138,Grid_GenerationQueue!$AW$5:$AW$550,"&lt;&gt;"&amp;$Y$3,Grid_GenerationQueue!$AU$5:$AU$550,$AK$3)+SUMIFS(Grid_GenerationQueue!U$5:U$550,Grid_GenerationQueue!$AM$5:$AM$550,$B138,Grid_GenerationQueue!$AN$5:$AN$550,$C138,Grid_GenerationQueue!$AW$5:$AW$550,"&lt;&gt;"&amp;$Y$3,Grid_GenerationQueue!$AU$5:$AU$550,$AK$3)</f>
        <v>0</v>
      </c>
      <c r="AL138">
        <f>Z138+SUMIFS(Grid_GenerationQueue!V$5:V$550,Grid_GenerationQueue!$AJ$5:$AJ$550,$B138,Grid_GenerationQueue!$AK$5:$AK$550,$C138,Grid_GenerationQueue!$AW$5:$AW$550,"&lt;&gt;"&amp;$Y$3,Grid_GenerationQueue!$AU$5:$AU$550,$AK$3)+SUMIFS(Grid_GenerationQueue!V$5:V$550,Grid_GenerationQueue!$AM$5:$AM$550,$B138,Grid_GenerationQueue!$AN$5:$AN$550,$C138,Grid_GenerationQueue!$AW$5:$AW$550,"&lt;&gt;"&amp;$Y$3,Grid_GenerationQueue!$AU$5:$AU$550,$AK$3)</f>
        <v>0</v>
      </c>
      <c r="AM138">
        <f>AA138+SUMIFS(Grid_GenerationQueue!W$5:W$550,Grid_GenerationQueue!$AJ$5:$AJ$550,$B138,Grid_GenerationQueue!$AK$5:$AK$550,$C138,Grid_GenerationQueue!$AW$5:$AW$550,"&lt;&gt;"&amp;$Y$3,Grid_GenerationQueue!$AU$5:$AU$550,$AK$3)+SUMIFS(Grid_GenerationQueue!W$5:W$550,Grid_GenerationQueue!$AM$5:$AM$550,$B138,Grid_GenerationQueue!$AN$5:$AN$550,$C138,Grid_GenerationQueue!$AW$5:$AW$550,"&lt;&gt;"&amp;$Y$3,Grid_GenerationQueue!$AU$5:$AU$550,$AK$3)</f>
        <v>0</v>
      </c>
      <c r="AN138">
        <f>AB138+SUMIFS(Grid_GenerationQueue!X$5:X$550,Grid_GenerationQueue!$AJ$5:$AJ$550,$B138,Grid_GenerationQueue!$AK$5:$AK$550,$C138,Grid_GenerationQueue!$AW$5:$AW$550,"&lt;&gt;"&amp;$Y$3,Grid_GenerationQueue!$AU$5:$AU$550,$AK$3)+SUMIFS(Grid_GenerationQueue!X$5:X$550,Grid_GenerationQueue!$AM$5:$AM$550,$B138,Grid_GenerationQueue!$AN$5:$AN$550,$C138,Grid_GenerationQueue!$AW$5:$AW$550,"&lt;&gt;"&amp;$Y$3,Grid_GenerationQueue!$AU$5:$AU$550,$AK$3)</f>
        <v>0</v>
      </c>
      <c r="AO138">
        <f>AC138+SUMIFS(Grid_GenerationQueue!Y$5:Y$550,Grid_GenerationQueue!$AJ$5:$AJ$550,$B138,Grid_GenerationQueue!$AK$5:$AK$550,$C138,Grid_GenerationQueue!$AW$5:$AW$550,"&lt;&gt;"&amp;$Y$3,Grid_GenerationQueue!$AU$5:$AU$550,$AK$3)+SUMIFS(Grid_GenerationQueue!Y$5:Y$550,Grid_GenerationQueue!$AM$5:$AM$550,$B138,Grid_GenerationQueue!$AN$5:$AN$550,$C138,Grid_GenerationQueue!$AW$5:$AW$550,"&lt;&gt;"&amp;$Y$3,Grid_GenerationQueue!$AU$5:$AU$550,$AK$3)</f>
        <v>0</v>
      </c>
      <c r="AP138">
        <f>AD138+SUMIFS(Grid_GenerationQueue!Z$5:Z$550,Grid_GenerationQueue!$AJ$5:$AJ$550,$B138,Grid_GenerationQueue!$AK$5:$AK$550,$C138,Grid_GenerationQueue!$AW$5:$AW$550,"&lt;&gt;"&amp;$Y$3,Grid_GenerationQueue!$AU$5:$AU$550,$AK$3)+SUMIFS(Grid_GenerationQueue!Z$5:Z$550,Grid_GenerationQueue!$AM$5:$AM$550,$B138,Grid_GenerationQueue!$AN$5:$AN$550,$C138,Grid_GenerationQueue!$AW$5:$AW$550,"&lt;&gt;"&amp;$Y$3,Grid_GenerationQueue!$AU$5:$AU$550,$AK$3)</f>
        <v>0</v>
      </c>
      <c r="AQ138">
        <f>AE138+SUMIFS(Grid_GenerationQueue!AA$5:AA$550,Grid_GenerationQueue!$AJ$5:$AJ$550,$B138,Grid_GenerationQueue!$AK$5:$AK$550,$C138,Grid_GenerationQueue!$AW$5:$AW$550,"&lt;&gt;"&amp;$Y$3,Grid_GenerationQueue!$AU$5:$AU$550,$AK$3)+SUMIFS(Grid_GenerationQueue!AA$5:AA$550,Grid_GenerationQueue!$AM$5:$AM$550,$B138,Grid_GenerationQueue!$AN$5:$AN$550,$C138,Grid_GenerationQueue!$AW$5:$AW$550,"&lt;&gt;"&amp;$Y$3,Grid_GenerationQueue!$AU$5:$AU$550,$AK$3)</f>
        <v>0</v>
      </c>
      <c r="AR138">
        <f>AF138+SUMIFS(Grid_GenerationQueue!AB$5:AB$550,Grid_GenerationQueue!$AJ$5:$AJ$550,$B138,Grid_GenerationQueue!$AK$5:$AK$550,$C138,Grid_GenerationQueue!$AW$5:$AW$550,"&lt;&gt;"&amp;$Y$3,Grid_GenerationQueue!$AU$5:$AU$550,$AK$3)+SUMIFS(Grid_GenerationQueue!AB$5:AB$550,Grid_GenerationQueue!$AM$5:$AM$550,$B138,Grid_GenerationQueue!$AN$5:$AN$550,$C138,Grid_GenerationQueue!$AW$5:$AW$550,"&lt;&gt;"&amp;$Y$3,Grid_GenerationQueue!$AU$5:$AU$550,$AK$3)</f>
        <v>0</v>
      </c>
      <c r="AS138">
        <f>AG138+SUMIFS(Grid_GenerationQueue!AC$5:AC$550,Grid_GenerationQueue!$AJ$5:$AJ$550,$B138,Grid_GenerationQueue!$AK$5:$AK$550,$C138,Grid_GenerationQueue!$AW$5:$AW$550,"&lt;&gt;"&amp;$Y$3,Grid_GenerationQueue!$AU$5:$AU$550,$AK$3)+SUMIFS(Grid_GenerationQueue!AC$5:AC$550,Grid_GenerationQueue!$AM$5:$AM$550,$B138,Grid_GenerationQueue!$AN$5:$AN$550,$C138,Grid_GenerationQueue!$AW$5:$AW$550,"&lt;&gt;"&amp;$Y$3,Grid_GenerationQueue!$AU$5:$AU$550,$AK$3)</f>
        <v>0</v>
      </c>
      <c r="AT138">
        <f>AH138+SUMIFS(Grid_GenerationQueue!AD$5:AD$550,Grid_GenerationQueue!$AJ$5:$AJ$550,$B138,Grid_GenerationQueue!$AK$5:$AK$550,$C138,Grid_GenerationQueue!$AW$5:$AW$550,"&lt;&gt;"&amp;$Y$3,Grid_GenerationQueue!$AU$5:$AU$550,$AK$3)+SUMIFS(Grid_GenerationQueue!AD$5:AD$550,Grid_GenerationQueue!$AM$5:$AM$550,$B138,Grid_GenerationQueue!$AN$5:$AN$550,$C138,Grid_GenerationQueue!$AW$5:$AW$550,"&lt;&gt;"&amp;$Y$3,Grid_GenerationQueue!$AU$5:$AU$550,$AK$3)</f>
        <v>0</v>
      </c>
      <c r="AV138">
        <v>0</v>
      </c>
      <c r="AW138">
        <v>0</v>
      </c>
      <c r="AX138">
        <v>0</v>
      </c>
      <c r="AY138">
        <v>0</v>
      </c>
      <c r="AZ138">
        <v>0</v>
      </c>
      <c r="BB138">
        <f t="shared" si="66"/>
        <v>0</v>
      </c>
      <c r="BC138">
        <f t="shared" si="67"/>
        <v>0</v>
      </c>
      <c r="BD138">
        <f t="shared" si="68"/>
        <v>0</v>
      </c>
      <c r="BE138">
        <f t="shared" si="69"/>
        <v>0</v>
      </c>
      <c r="BF138">
        <f t="shared" si="70"/>
        <v>0</v>
      </c>
      <c r="BG138">
        <f t="shared" si="71"/>
        <v>0</v>
      </c>
      <c r="BH138">
        <f t="shared" si="72"/>
        <v>0</v>
      </c>
      <c r="BI138">
        <f t="shared" si="73"/>
        <v>0</v>
      </c>
      <c r="BJ138">
        <f t="shared" si="74"/>
        <v>0</v>
      </c>
      <c r="BK138">
        <f t="shared" si="75"/>
        <v>0</v>
      </c>
      <c r="BL138">
        <f t="shared" si="76"/>
        <v>0</v>
      </c>
      <c r="BN138">
        <f t="shared" si="77"/>
        <v>0</v>
      </c>
      <c r="BO138">
        <f t="shared" si="78"/>
        <v>0</v>
      </c>
      <c r="BP138">
        <f t="shared" si="79"/>
        <v>0</v>
      </c>
      <c r="BQ138">
        <f t="shared" si="80"/>
        <v>0</v>
      </c>
      <c r="BR138">
        <f t="shared" si="81"/>
        <v>0</v>
      </c>
      <c r="BS138">
        <f t="shared" si="82"/>
        <v>0</v>
      </c>
      <c r="BT138">
        <f t="shared" si="83"/>
        <v>0</v>
      </c>
      <c r="BU138">
        <f t="shared" si="84"/>
        <v>0</v>
      </c>
      <c r="BV138">
        <f t="shared" si="85"/>
        <v>0</v>
      </c>
      <c r="BW138">
        <f t="shared" si="86"/>
        <v>0</v>
      </c>
      <c r="BX138">
        <f t="shared" si="87"/>
        <v>0</v>
      </c>
      <c r="BZ138">
        <f t="shared" si="88"/>
        <v>0</v>
      </c>
      <c r="CA138">
        <f t="shared" si="89"/>
        <v>0</v>
      </c>
      <c r="CB138">
        <f t="shared" si="90"/>
        <v>0</v>
      </c>
      <c r="CC138">
        <f t="shared" si="91"/>
        <v>0</v>
      </c>
      <c r="CD138">
        <f t="shared" si="92"/>
        <v>0</v>
      </c>
      <c r="CE138">
        <f t="shared" si="93"/>
        <v>0</v>
      </c>
      <c r="CF138">
        <f t="shared" si="94"/>
        <v>0</v>
      </c>
      <c r="CG138">
        <f t="shared" si="95"/>
        <v>0</v>
      </c>
      <c r="CH138">
        <f t="shared" si="96"/>
        <v>0</v>
      </c>
      <c r="CI138">
        <f t="shared" si="97"/>
        <v>0</v>
      </c>
      <c r="CJ138">
        <f t="shared" si="98"/>
        <v>0</v>
      </c>
    </row>
    <row r="139" spans="1:88" x14ac:dyDescent="0.35">
      <c r="A139" t="str">
        <f>Substation_Info!A139</f>
        <v xml:space="preserve">SCE Metro Study Area </v>
      </c>
      <c r="B139" t="str">
        <f>Substation_Info!B139</f>
        <v>Laguna Bell</v>
      </c>
      <c r="C139">
        <f>Substation_Info!C139</f>
        <v>230</v>
      </c>
      <c r="D139" t="str" cm="1">
        <f t="array" ref="D139">INDEX(Substation_Info!$AT$5:$BB$322,MATCH(1,($B139=Substation_Info!$B$5:$B$322)*($C139=Substation_Info!$C$5:$C$322),0),MATCH(D$4,Substation_Info!$AT$4:$BB$4,0))</f>
        <v>Greater_LA_Li_Battery</v>
      </c>
      <c r="E139" t="str" cm="1">
        <f t="array" ref="E139">INDEX(Substation_Info!$AT$5:$BB$322,MATCH(1,($B139=Substation_Info!$B$5:$B$322)*($C139=Substation_Info!$C$5:$C$322),0),MATCH(E$4,Substation_Info!$AT$4:$BB$4,0))</f>
        <v>Greater_LA_Solar</v>
      </c>
      <c r="F139" cm="1">
        <f t="array" ref="F139">INDEX(Substation_Info!$AT$5:$BB$322,MATCH(1,($B139=Substation_Info!$B$5:$B$322)*($C139=Substation_Info!$C$5:$C$322),0),MATCH(F$4,Substation_Info!$AT$4:$BB$4,0))</f>
        <v>0</v>
      </c>
      <c r="G139" cm="1">
        <f t="array" ref="G139">INDEX(Substation_Info!$AT$5:$BB$322,MATCH(1,($B139=Substation_Info!$B$5:$B$322)*($C139=Substation_Info!$C$5:$C$322),0),MATCH(G$4,Substation_Info!$AT$4:$BB$4,0))</f>
        <v>0</v>
      </c>
      <c r="H139" cm="1">
        <f t="array" ref="H139">INDEX(Substation_Info!$AT$5:$BB$322,MATCH(1,($B139=Substation_Info!$B$5:$B$322)*($C139=Substation_Info!$C$5:$C$322),0),MATCH(H$4,Substation_Info!$AT$4:$BB$4,0))</f>
        <v>0</v>
      </c>
      <c r="I139" cm="1">
        <f t="array" ref="I139">INDEX(Substation_Info!$AT$5:$BB$322,MATCH(1,($B139=Substation_Info!$B$5:$B$322)*($C139=Substation_Info!$C$5:$C$322),0),MATCH(I$4,Substation_Info!$AT$4:$BB$4,0))</f>
        <v>0</v>
      </c>
      <c r="J139" cm="1">
        <f t="array" ref="J139">INDEX(Substation_Info!$AT$5:$BB$322,MATCH(1,($B139=Substation_Info!$B$5:$B$322)*($C139=Substation_Info!$C$5:$C$322),0),MATCH(J$4,Substation_Info!$AT$4:$BB$4,0))</f>
        <v>0</v>
      </c>
      <c r="L139">
        <f>SUMIFS(Grid_GenerationQueue!T$5:T$550,Grid_GenerationQueue!$AJ$5:$AJ$550,$B139,Grid_GenerationQueue!$AK$5:$AK$550,$C139)+SUMIFS(Grid_GenerationQueue!T$5:T$550,Grid_GenerationQueue!$AM$5:$AM$550,$B139,Grid_GenerationQueue!$AN$5:$AN$550,$C139)</f>
        <v>1050</v>
      </c>
      <c r="M139">
        <f>SUMIFS(Grid_GenerationQueue!U$5:U$550,Grid_GenerationQueue!$AJ$5:$AJ$550,$B139,Grid_GenerationQueue!$AK$5:$AK$550,$C139)+SUMIFS(Grid_GenerationQueue!U$5:U$550,Grid_GenerationQueue!$AM$5:$AM$550,$B139,Grid_GenerationQueue!$AN$5:$AN$550,$C139)</f>
        <v>0</v>
      </c>
      <c r="N139">
        <f>SUMIFS(Grid_GenerationQueue!V$5:V$550,Grid_GenerationQueue!$AJ$5:$AJ$550,$B139,Grid_GenerationQueue!$AK$5:$AK$550,$C139)+SUMIFS(Grid_GenerationQueue!V$5:V$550,Grid_GenerationQueue!$AM$5:$AM$550,$B139,Grid_GenerationQueue!$AN$5:$AN$550,$C139)</f>
        <v>0</v>
      </c>
      <c r="O139">
        <f>SUMIFS(Grid_GenerationQueue!W$5:W$550,Grid_GenerationQueue!$AJ$5:$AJ$550,$B139,Grid_GenerationQueue!$AK$5:$AK$550,$C139)+SUMIFS(Grid_GenerationQueue!W$5:W$550,Grid_GenerationQueue!$AM$5:$AM$550,$B139,Grid_GenerationQueue!$AN$5:$AN$550,$C139)</f>
        <v>0</v>
      </c>
      <c r="P139">
        <f>SUMIFS(Grid_GenerationQueue!X$5:X$550,Grid_GenerationQueue!$AJ$5:$AJ$550,$B139,Grid_GenerationQueue!$AK$5:$AK$550,$C139)+SUMIFS(Grid_GenerationQueue!X$5:X$550,Grid_GenerationQueue!$AM$5:$AM$550,$B139,Grid_GenerationQueue!$AN$5:$AN$550,$C139)</f>
        <v>0</v>
      </c>
      <c r="Q139">
        <f>SUMIFS(Grid_GenerationQueue!Y$5:Y$550,Grid_GenerationQueue!$AJ$5:$AJ$550,$B139,Grid_GenerationQueue!$AK$5:$AK$550,$C139)+SUMIFS(Grid_GenerationQueue!Y$5:Y$550,Grid_GenerationQueue!$AM$5:$AM$550,$B139,Grid_GenerationQueue!$AN$5:$AN$550,$C139)</f>
        <v>0</v>
      </c>
      <c r="R139">
        <f>SUMIFS(Grid_GenerationQueue!Z$5:Z$550,Grid_GenerationQueue!$AJ$5:$AJ$550,$B139,Grid_GenerationQueue!$AK$5:$AK$550,$C139)+SUMIFS(Grid_GenerationQueue!Z$5:Z$550,Grid_GenerationQueue!$AM$5:$AM$550,$B139,Grid_GenerationQueue!$AN$5:$AN$550,$C139)</f>
        <v>300</v>
      </c>
      <c r="S139">
        <f>SUMIFS(Grid_GenerationQueue!AA$5:AA$550,Grid_GenerationQueue!$AJ$5:$AJ$550,$B139,Grid_GenerationQueue!$AK$5:$AK$550,$C139)+SUMIFS(Grid_GenerationQueue!AA$5:AA$550,Grid_GenerationQueue!$AM$5:$AM$550,$B139,Grid_GenerationQueue!$AN$5:$AN$550,$C139)</f>
        <v>0</v>
      </c>
      <c r="T139">
        <f>SUMIFS(Grid_GenerationQueue!AB$5:AB$550,Grid_GenerationQueue!$AJ$5:$AJ$550,$B139,Grid_GenerationQueue!$AK$5:$AK$550,$C139)+SUMIFS(Grid_GenerationQueue!AB$5:AB$550,Grid_GenerationQueue!$AM$5:$AM$550,$B139,Grid_GenerationQueue!$AN$5:$AN$550,$C139)</f>
        <v>300</v>
      </c>
      <c r="U139">
        <f>SUMIFS(Grid_GenerationQueue!AC$5:AC$550,Grid_GenerationQueue!$AJ$5:$AJ$550,$B139,Grid_GenerationQueue!$AK$5:$AK$550,$C139)+SUMIFS(Grid_GenerationQueue!AC$5:AC$550,Grid_GenerationQueue!$AM$5:$AM$550,$B139,Grid_GenerationQueue!$AN$5:$AN$550,$C139)</f>
        <v>0</v>
      </c>
      <c r="V139">
        <f>SUMIFS(Grid_GenerationQueue!AD$5:AD$550,Grid_GenerationQueue!$AJ$5:$AJ$550,$B139,Grid_GenerationQueue!$AK$5:$AK$550,$C139)+SUMIFS(Grid_GenerationQueue!AD$5:AD$550,Grid_GenerationQueue!$AM$5:$AM$550,$B139,Grid_GenerationQueue!$AN$5:$AN$550,$C139)</f>
        <v>0</v>
      </c>
      <c r="X139">
        <f>SUMIFS(Grid_GenerationQueue!T$5:T$550,Grid_GenerationQueue!$AJ$5:$AJ$550,$B139,Grid_GenerationQueue!$AK$5:$AK$550,$C139,Grid_GenerationQueue!$AW$5:$AW$550,$Y$3)+SUMIFS(Grid_GenerationQueue!T$5:T$550,Grid_GenerationQueue!$AM$5:$AM$550,$B139,Grid_GenerationQueue!$AN$5:$AN$550,$C139,Grid_GenerationQueue!$AW$5:$AW$550,$Y$3)</f>
        <v>250</v>
      </c>
      <c r="Y139">
        <f>SUMIFS(Grid_GenerationQueue!U$5:U$550,Grid_GenerationQueue!$AJ$5:$AJ$550,$B139,Grid_GenerationQueue!$AK$5:$AK$550,$C139,Grid_GenerationQueue!$AW$5:$AW$550,$Y$3)+SUMIFS(Grid_GenerationQueue!U$5:U$550,Grid_GenerationQueue!$AM$5:$AM$550,$B139,Grid_GenerationQueue!$AN$5:$AN$550,$C139,Grid_GenerationQueue!$AW$5:$AW$550,$Y$3)</f>
        <v>0</v>
      </c>
      <c r="Z139">
        <f>SUMIFS(Grid_GenerationQueue!V$5:V$550,Grid_GenerationQueue!$AJ$5:$AJ$550,$B139,Grid_GenerationQueue!$AK$5:$AK$550,$C139,Grid_GenerationQueue!$AW$5:$AW$550,$Y$3)+SUMIFS(Grid_GenerationQueue!V$5:V$550,Grid_GenerationQueue!$AM$5:$AM$550,$B139,Grid_GenerationQueue!$AN$5:$AN$550,$C139,Grid_GenerationQueue!$AW$5:$AW$550,$Y$3)</f>
        <v>0</v>
      </c>
      <c r="AA139">
        <f>SUMIFS(Grid_GenerationQueue!W$5:W$550,Grid_GenerationQueue!$AJ$5:$AJ$550,$B139,Grid_GenerationQueue!$AK$5:$AK$550,$C139,Grid_GenerationQueue!$AW$5:$AW$550,$Y$3)+SUMIFS(Grid_GenerationQueue!W$5:W$550,Grid_GenerationQueue!$AM$5:$AM$550,$B139,Grid_GenerationQueue!$AN$5:$AN$550,$C139,Grid_GenerationQueue!$AW$5:$AW$550,$Y$3)</f>
        <v>0</v>
      </c>
      <c r="AB139">
        <f>SUMIFS(Grid_GenerationQueue!X$5:X$550,Grid_GenerationQueue!$AJ$5:$AJ$550,$B139,Grid_GenerationQueue!$AK$5:$AK$550,$C139,Grid_GenerationQueue!$AW$5:$AW$550,$Y$3)+SUMIFS(Grid_GenerationQueue!X$5:X$550,Grid_GenerationQueue!$AM$5:$AM$550,$B139,Grid_GenerationQueue!$AN$5:$AN$550,$C139,Grid_GenerationQueue!$AW$5:$AW$550,$Y$3)</f>
        <v>0</v>
      </c>
      <c r="AC139">
        <f>SUMIFS(Grid_GenerationQueue!Y$5:Y$550,Grid_GenerationQueue!$AJ$5:$AJ$550,$B139,Grid_GenerationQueue!$AK$5:$AK$550,$C139,Grid_GenerationQueue!$AW$5:$AW$550,$Y$3)+SUMIFS(Grid_GenerationQueue!Y$5:Y$550,Grid_GenerationQueue!$AM$5:$AM$550,$B139,Grid_GenerationQueue!$AN$5:$AN$550,$C139,Grid_GenerationQueue!$AW$5:$AW$550,$Y$3)</f>
        <v>0</v>
      </c>
      <c r="AD139">
        <f>SUMIFS(Grid_GenerationQueue!Z$5:Z$550,Grid_GenerationQueue!$AJ$5:$AJ$550,$B139,Grid_GenerationQueue!$AK$5:$AK$550,$C139,Grid_GenerationQueue!$AW$5:$AW$550,$Y$3)+SUMIFS(Grid_GenerationQueue!Z$5:Z$550,Grid_GenerationQueue!$AM$5:$AM$550,$B139,Grid_GenerationQueue!$AN$5:$AN$550,$C139,Grid_GenerationQueue!$AW$5:$AW$550,$Y$3)</f>
        <v>0</v>
      </c>
      <c r="AE139">
        <f>SUMIFS(Grid_GenerationQueue!AA$5:AA$550,Grid_GenerationQueue!$AJ$5:$AJ$550,$B139,Grid_GenerationQueue!$AK$5:$AK$550,$C139,Grid_GenerationQueue!$AW$5:$AW$550,$Y$3)+SUMIFS(Grid_GenerationQueue!AA$5:AA$550,Grid_GenerationQueue!$AM$5:$AM$550,$B139,Grid_GenerationQueue!$AN$5:$AN$550,$C139,Grid_GenerationQueue!$AW$5:$AW$550,$Y$3)</f>
        <v>0</v>
      </c>
      <c r="AF139">
        <f>SUMIFS(Grid_GenerationQueue!AB$5:AB$550,Grid_GenerationQueue!$AJ$5:$AJ$550,$B139,Grid_GenerationQueue!$AK$5:$AK$550,$C139,Grid_GenerationQueue!$AW$5:$AW$550,$Y$3)+SUMIFS(Grid_GenerationQueue!AB$5:AB$550,Grid_GenerationQueue!$AM$5:$AM$550,$B139,Grid_GenerationQueue!$AN$5:$AN$550,$C139,Grid_GenerationQueue!$AW$5:$AW$550,$Y$3)</f>
        <v>0</v>
      </c>
      <c r="AG139">
        <f>SUMIFS(Grid_GenerationQueue!AC$5:AC$550,Grid_GenerationQueue!$AJ$5:$AJ$550,$B139,Grid_GenerationQueue!$AK$5:$AK$550,$C139,Grid_GenerationQueue!$AW$5:$AW$550,$Y$3)+SUMIFS(Grid_GenerationQueue!AC$5:AC$550,Grid_GenerationQueue!$AM$5:$AM$550,$B139,Grid_GenerationQueue!$AN$5:$AN$550,$C139,Grid_GenerationQueue!$AW$5:$AW$550,$Y$3)</f>
        <v>0</v>
      </c>
      <c r="AH139">
        <f>SUMIFS(Grid_GenerationQueue!AD$5:AD$550,Grid_GenerationQueue!$AJ$5:$AJ$550,$B139,Grid_GenerationQueue!$AK$5:$AK$550,$C139,Grid_GenerationQueue!$AW$5:$AW$550,$Y$3)+SUMIFS(Grid_GenerationQueue!AD$5:AD$550,Grid_GenerationQueue!$AM$5:$AM$550,$B139,Grid_GenerationQueue!$AN$5:$AN$550,$C139,Grid_GenerationQueue!$AW$5:$AW$550,$Y$3)</f>
        <v>0</v>
      </c>
      <c r="AJ139">
        <f>X139+SUMIFS(Grid_GenerationQueue!T$5:T$550,Grid_GenerationQueue!$AJ$5:$AJ$550,$B139,Grid_GenerationQueue!$AK$5:$AK$550,$C139,Grid_GenerationQueue!$AW$5:$AW$550,"&lt;&gt;"&amp;$Y$3,Grid_GenerationQueue!$AU$5:$AU$550,$AK$3)+SUMIFS(Grid_GenerationQueue!T$5:T$550,Grid_GenerationQueue!$AM$5:$AM$550,$B139,Grid_GenerationQueue!$AN$5:$AN$550,$C139,Grid_GenerationQueue!$AW$5:$AW$550,"&lt;&gt;"&amp;$Y$3,Grid_GenerationQueue!$AU$5:$AU$550,$AK$3)</f>
        <v>500</v>
      </c>
      <c r="AK139">
        <f>Y139+SUMIFS(Grid_GenerationQueue!U$5:U$550,Grid_GenerationQueue!$AJ$5:$AJ$550,$B139,Grid_GenerationQueue!$AK$5:$AK$550,$C139,Grid_GenerationQueue!$AW$5:$AW$550,"&lt;&gt;"&amp;$Y$3,Grid_GenerationQueue!$AU$5:$AU$550,$AK$3)+SUMIFS(Grid_GenerationQueue!U$5:U$550,Grid_GenerationQueue!$AM$5:$AM$550,$B139,Grid_GenerationQueue!$AN$5:$AN$550,$C139,Grid_GenerationQueue!$AW$5:$AW$550,"&lt;&gt;"&amp;$Y$3,Grid_GenerationQueue!$AU$5:$AU$550,$AK$3)</f>
        <v>0</v>
      </c>
      <c r="AL139">
        <f>Z139+SUMIFS(Grid_GenerationQueue!V$5:V$550,Grid_GenerationQueue!$AJ$5:$AJ$550,$B139,Grid_GenerationQueue!$AK$5:$AK$550,$C139,Grid_GenerationQueue!$AW$5:$AW$550,"&lt;&gt;"&amp;$Y$3,Grid_GenerationQueue!$AU$5:$AU$550,$AK$3)+SUMIFS(Grid_GenerationQueue!V$5:V$550,Grid_GenerationQueue!$AM$5:$AM$550,$B139,Grid_GenerationQueue!$AN$5:$AN$550,$C139,Grid_GenerationQueue!$AW$5:$AW$550,"&lt;&gt;"&amp;$Y$3,Grid_GenerationQueue!$AU$5:$AU$550,$AK$3)</f>
        <v>0</v>
      </c>
      <c r="AM139">
        <f>AA139+SUMIFS(Grid_GenerationQueue!W$5:W$550,Grid_GenerationQueue!$AJ$5:$AJ$550,$B139,Grid_GenerationQueue!$AK$5:$AK$550,$C139,Grid_GenerationQueue!$AW$5:$AW$550,"&lt;&gt;"&amp;$Y$3,Grid_GenerationQueue!$AU$5:$AU$550,$AK$3)+SUMIFS(Grid_GenerationQueue!W$5:W$550,Grid_GenerationQueue!$AM$5:$AM$550,$B139,Grid_GenerationQueue!$AN$5:$AN$550,$C139,Grid_GenerationQueue!$AW$5:$AW$550,"&lt;&gt;"&amp;$Y$3,Grid_GenerationQueue!$AU$5:$AU$550,$AK$3)</f>
        <v>0</v>
      </c>
      <c r="AN139">
        <f>AB139+SUMIFS(Grid_GenerationQueue!X$5:X$550,Grid_GenerationQueue!$AJ$5:$AJ$550,$B139,Grid_GenerationQueue!$AK$5:$AK$550,$C139,Grid_GenerationQueue!$AW$5:$AW$550,"&lt;&gt;"&amp;$Y$3,Grid_GenerationQueue!$AU$5:$AU$550,$AK$3)+SUMIFS(Grid_GenerationQueue!X$5:X$550,Grid_GenerationQueue!$AM$5:$AM$550,$B139,Grid_GenerationQueue!$AN$5:$AN$550,$C139,Grid_GenerationQueue!$AW$5:$AW$550,"&lt;&gt;"&amp;$Y$3,Grid_GenerationQueue!$AU$5:$AU$550,$AK$3)</f>
        <v>0</v>
      </c>
      <c r="AO139">
        <f>AC139+SUMIFS(Grid_GenerationQueue!Y$5:Y$550,Grid_GenerationQueue!$AJ$5:$AJ$550,$B139,Grid_GenerationQueue!$AK$5:$AK$550,$C139,Grid_GenerationQueue!$AW$5:$AW$550,"&lt;&gt;"&amp;$Y$3,Grid_GenerationQueue!$AU$5:$AU$550,$AK$3)+SUMIFS(Grid_GenerationQueue!Y$5:Y$550,Grid_GenerationQueue!$AM$5:$AM$550,$B139,Grid_GenerationQueue!$AN$5:$AN$550,$C139,Grid_GenerationQueue!$AW$5:$AW$550,"&lt;&gt;"&amp;$Y$3,Grid_GenerationQueue!$AU$5:$AU$550,$AK$3)</f>
        <v>0</v>
      </c>
      <c r="AP139">
        <f>AD139+SUMIFS(Grid_GenerationQueue!Z$5:Z$550,Grid_GenerationQueue!$AJ$5:$AJ$550,$B139,Grid_GenerationQueue!$AK$5:$AK$550,$C139,Grid_GenerationQueue!$AW$5:$AW$550,"&lt;&gt;"&amp;$Y$3,Grid_GenerationQueue!$AU$5:$AU$550,$AK$3)+SUMIFS(Grid_GenerationQueue!Z$5:Z$550,Grid_GenerationQueue!$AM$5:$AM$550,$B139,Grid_GenerationQueue!$AN$5:$AN$550,$C139,Grid_GenerationQueue!$AW$5:$AW$550,"&lt;&gt;"&amp;$Y$3,Grid_GenerationQueue!$AU$5:$AU$550,$AK$3)</f>
        <v>0</v>
      </c>
      <c r="AQ139">
        <f>AE139+SUMIFS(Grid_GenerationQueue!AA$5:AA$550,Grid_GenerationQueue!$AJ$5:$AJ$550,$B139,Grid_GenerationQueue!$AK$5:$AK$550,$C139,Grid_GenerationQueue!$AW$5:$AW$550,"&lt;&gt;"&amp;$Y$3,Grid_GenerationQueue!$AU$5:$AU$550,$AK$3)+SUMIFS(Grid_GenerationQueue!AA$5:AA$550,Grid_GenerationQueue!$AM$5:$AM$550,$B139,Grid_GenerationQueue!$AN$5:$AN$550,$C139,Grid_GenerationQueue!$AW$5:$AW$550,"&lt;&gt;"&amp;$Y$3,Grid_GenerationQueue!$AU$5:$AU$550,$AK$3)</f>
        <v>0</v>
      </c>
      <c r="AR139">
        <f>AF139+SUMIFS(Grid_GenerationQueue!AB$5:AB$550,Grid_GenerationQueue!$AJ$5:$AJ$550,$B139,Grid_GenerationQueue!$AK$5:$AK$550,$C139,Grid_GenerationQueue!$AW$5:$AW$550,"&lt;&gt;"&amp;$Y$3,Grid_GenerationQueue!$AU$5:$AU$550,$AK$3)+SUMIFS(Grid_GenerationQueue!AB$5:AB$550,Grid_GenerationQueue!$AM$5:$AM$550,$B139,Grid_GenerationQueue!$AN$5:$AN$550,$C139,Grid_GenerationQueue!$AW$5:$AW$550,"&lt;&gt;"&amp;$Y$3,Grid_GenerationQueue!$AU$5:$AU$550,$AK$3)</f>
        <v>0</v>
      </c>
      <c r="AS139">
        <f>AG139+SUMIFS(Grid_GenerationQueue!AC$5:AC$550,Grid_GenerationQueue!$AJ$5:$AJ$550,$B139,Grid_GenerationQueue!$AK$5:$AK$550,$C139,Grid_GenerationQueue!$AW$5:$AW$550,"&lt;&gt;"&amp;$Y$3,Grid_GenerationQueue!$AU$5:$AU$550,$AK$3)+SUMIFS(Grid_GenerationQueue!AC$5:AC$550,Grid_GenerationQueue!$AM$5:$AM$550,$B139,Grid_GenerationQueue!$AN$5:$AN$550,$C139,Grid_GenerationQueue!$AW$5:$AW$550,"&lt;&gt;"&amp;$Y$3,Grid_GenerationQueue!$AU$5:$AU$550,$AK$3)</f>
        <v>0</v>
      </c>
      <c r="AT139">
        <f>AH139+SUMIFS(Grid_GenerationQueue!AD$5:AD$550,Grid_GenerationQueue!$AJ$5:$AJ$550,$B139,Grid_GenerationQueue!$AK$5:$AK$550,$C139,Grid_GenerationQueue!$AW$5:$AW$550,"&lt;&gt;"&amp;$Y$3,Grid_GenerationQueue!$AU$5:$AU$550,$AK$3)+SUMIFS(Grid_GenerationQueue!AD$5:AD$550,Grid_GenerationQueue!$AM$5:$AM$550,$B139,Grid_GenerationQueue!$AN$5:$AN$550,$C139,Grid_GenerationQueue!$AW$5:$AW$550,"&lt;&gt;"&amp;$Y$3,Grid_GenerationQueue!$AU$5:$AU$550,$AK$3)</f>
        <v>0</v>
      </c>
      <c r="AV139">
        <v>0</v>
      </c>
      <c r="AW139">
        <v>0</v>
      </c>
      <c r="AX139">
        <v>0</v>
      </c>
      <c r="AY139">
        <v>0</v>
      </c>
      <c r="AZ139">
        <v>0</v>
      </c>
      <c r="BB139">
        <f t="shared" si="66"/>
        <v>1050</v>
      </c>
      <c r="BC139">
        <f t="shared" si="67"/>
        <v>0</v>
      </c>
      <c r="BD139">
        <f t="shared" si="68"/>
        <v>0</v>
      </c>
      <c r="BE139">
        <f t="shared" si="69"/>
        <v>0</v>
      </c>
      <c r="BF139">
        <f t="shared" si="70"/>
        <v>0</v>
      </c>
      <c r="BG139">
        <f t="shared" si="71"/>
        <v>0</v>
      </c>
      <c r="BH139">
        <f t="shared" si="72"/>
        <v>300</v>
      </c>
      <c r="BI139">
        <f t="shared" si="73"/>
        <v>0</v>
      </c>
      <c r="BJ139">
        <f t="shared" si="74"/>
        <v>300</v>
      </c>
      <c r="BK139">
        <f t="shared" si="75"/>
        <v>0</v>
      </c>
      <c r="BL139">
        <f t="shared" si="76"/>
        <v>0</v>
      </c>
      <c r="BN139">
        <f t="shared" si="77"/>
        <v>250</v>
      </c>
      <c r="BO139">
        <f t="shared" si="78"/>
        <v>0</v>
      </c>
      <c r="BP139">
        <f t="shared" si="79"/>
        <v>0</v>
      </c>
      <c r="BQ139">
        <f t="shared" si="80"/>
        <v>0</v>
      </c>
      <c r="BR139">
        <f t="shared" si="81"/>
        <v>0</v>
      </c>
      <c r="BS139">
        <f t="shared" si="82"/>
        <v>0</v>
      </c>
      <c r="BT139">
        <f t="shared" si="83"/>
        <v>0</v>
      </c>
      <c r="BU139">
        <f t="shared" si="84"/>
        <v>0</v>
      </c>
      <c r="BV139">
        <f t="shared" si="85"/>
        <v>0</v>
      </c>
      <c r="BW139">
        <f t="shared" si="86"/>
        <v>0</v>
      </c>
      <c r="BX139">
        <f t="shared" si="87"/>
        <v>0</v>
      </c>
      <c r="BZ139">
        <f t="shared" si="88"/>
        <v>500</v>
      </c>
      <c r="CA139">
        <f t="shared" si="89"/>
        <v>0</v>
      </c>
      <c r="CB139">
        <f t="shared" si="90"/>
        <v>0</v>
      </c>
      <c r="CC139">
        <f t="shared" si="91"/>
        <v>0</v>
      </c>
      <c r="CD139">
        <f t="shared" si="92"/>
        <v>0</v>
      </c>
      <c r="CE139">
        <f t="shared" si="93"/>
        <v>0</v>
      </c>
      <c r="CF139">
        <f t="shared" si="94"/>
        <v>0</v>
      </c>
      <c r="CG139">
        <f t="shared" si="95"/>
        <v>0</v>
      </c>
      <c r="CH139">
        <f t="shared" si="96"/>
        <v>0</v>
      </c>
      <c r="CI139">
        <f t="shared" si="97"/>
        <v>0</v>
      </c>
      <c r="CJ139">
        <f t="shared" si="98"/>
        <v>0</v>
      </c>
    </row>
    <row r="140" spans="1:88" x14ac:dyDescent="0.35">
      <c r="A140" t="str">
        <f>Substation_Info!A140</f>
        <v xml:space="preserve">PG&amp;E North of Greater Bay Study Area </v>
      </c>
      <c r="B140" t="str">
        <f>Substation_Info!B140</f>
        <v>Lakeville</v>
      </c>
      <c r="C140">
        <f>Substation_Info!C140</f>
        <v>230</v>
      </c>
      <c r="D140" t="str" cm="1">
        <f t="array" ref="D140">INDEX(Substation_Info!$AT$5:$BB$322,MATCH(1,($B140=Substation_Info!$B$5:$B$322)*($C140=Substation_Info!$C$5:$C$322),0),MATCH(D$4,Substation_Info!$AT$4:$BB$4,0))</f>
        <v>Northern_California_Li_Battery</v>
      </c>
      <c r="E140" t="str" cm="1">
        <f t="array" ref="E140">INDEX(Substation_Info!$AT$5:$BB$322,MATCH(1,($B140=Substation_Info!$B$5:$B$322)*($C140=Substation_Info!$C$5:$C$322),0),MATCH(E$4,Substation_Info!$AT$4:$BB$4,0))</f>
        <v>Northern_California_Solar</v>
      </c>
      <c r="F140" cm="1">
        <f t="array" ref="F140">INDEX(Substation_Info!$AT$5:$BB$322,MATCH(1,($B140=Substation_Info!$B$5:$B$322)*($C140=Substation_Info!$C$5:$C$322),0),MATCH(F$4,Substation_Info!$AT$4:$BB$4,0))</f>
        <v>0</v>
      </c>
      <c r="G140" t="str" cm="1">
        <f t="array" ref="G140">INDEX(Substation_Info!$AT$5:$BB$322,MATCH(1,($B140=Substation_Info!$B$5:$B$322)*($C140=Substation_Info!$C$5:$C$322),0),MATCH(G$4,Substation_Info!$AT$4:$BB$4,0))</f>
        <v>Solano_Wind</v>
      </c>
      <c r="H140" cm="1">
        <f t="array" ref="H140">INDEX(Substation_Info!$AT$5:$BB$322,MATCH(1,($B140=Substation_Info!$B$5:$B$322)*($C140=Substation_Info!$C$5:$C$322),0),MATCH(H$4,Substation_Info!$AT$4:$BB$4,0))</f>
        <v>0</v>
      </c>
      <c r="I140" cm="1">
        <f t="array" ref="I140">INDEX(Substation_Info!$AT$5:$BB$322,MATCH(1,($B140=Substation_Info!$B$5:$B$322)*($C140=Substation_Info!$C$5:$C$322),0),MATCH(I$4,Substation_Info!$AT$4:$BB$4,0))</f>
        <v>0</v>
      </c>
      <c r="J140" cm="1">
        <f t="array" ref="J140">INDEX(Substation_Info!$AT$5:$BB$322,MATCH(1,($B140=Substation_Info!$B$5:$B$322)*($C140=Substation_Info!$C$5:$C$322),0),MATCH(J$4,Substation_Info!$AT$4:$BB$4,0))</f>
        <v>0</v>
      </c>
      <c r="L140">
        <f>SUMIFS(Grid_GenerationQueue!T$5:T$550,Grid_GenerationQueue!$AJ$5:$AJ$550,$B140,Grid_GenerationQueue!$AK$5:$AK$550,$C140)+SUMIFS(Grid_GenerationQueue!T$5:T$550,Grid_GenerationQueue!$AM$5:$AM$550,$B140,Grid_GenerationQueue!$AN$5:$AN$550,$C140)</f>
        <v>800</v>
      </c>
      <c r="M140">
        <f>SUMIFS(Grid_GenerationQueue!U$5:U$550,Grid_GenerationQueue!$AJ$5:$AJ$550,$B140,Grid_GenerationQueue!$AK$5:$AK$550,$C140)+SUMIFS(Grid_GenerationQueue!U$5:U$550,Grid_GenerationQueue!$AM$5:$AM$550,$B140,Grid_GenerationQueue!$AN$5:$AN$550,$C140)</f>
        <v>0</v>
      </c>
      <c r="N140">
        <f>SUMIFS(Grid_GenerationQueue!V$5:V$550,Grid_GenerationQueue!$AJ$5:$AJ$550,$B140,Grid_GenerationQueue!$AK$5:$AK$550,$C140)+SUMIFS(Grid_GenerationQueue!V$5:V$550,Grid_GenerationQueue!$AM$5:$AM$550,$B140,Grid_GenerationQueue!$AN$5:$AN$550,$C140)</f>
        <v>0</v>
      </c>
      <c r="O140">
        <f>SUMIFS(Grid_GenerationQueue!W$5:W$550,Grid_GenerationQueue!$AJ$5:$AJ$550,$B140,Grid_GenerationQueue!$AK$5:$AK$550,$C140)+SUMIFS(Grid_GenerationQueue!W$5:W$550,Grid_GenerationQueue!$AM$5:$AM$550,$B140,Grid_GenerationQueue!$AN$5:$AN$550,$C140)</f>
        <v>0</v>
      </c>
      <c r="P140">
        <f>SUMIFS(Grid_GenerationQueue!X$5:X$550,Grid_GenerationQueue!$AJ$5:$AJ$550,$B140,Grid_GenerationQueue!$AK$5:$AK$550,$C140)+SUMIFS(Grid_GenerationQueue!X$5:X$550,Grid_GenerationQueue!$AM$5:$AM$550,$B140,Grid_GenerationQueue!$AN$5:$AN$550,$C140)</f>
        <v>0</v>
      </c>
      <c r="Q140">
        <f>SUMIFS(Grid_GenerationQueue!Y$5:Y$550,Grid_GenerationQueue!$AJ$5:$AJ$550,$B140,Grid_GenerationQueue!$AK$5:$AK$550,$C140)+SUMIFS(Grid_GenerationQueue!Y$5:Y$550,Grid_GenerationQueue!$AM$5:$AM$550,$B140,Grid_GenerationQueue!$AN$5:$AN$550,$C140)</f>
        <v>0</v>
      </c>
      <c r="R140">
        <f>SUMIFS(Grid_GenerationQueue!Z$5:Z$550,Grid_GenerationQueue!$AJ$5:$AJ$550,$B140,Grid_GenerationQueue!$AK$5:$AK$550,$C140)+SUMIFS(Grid_GenerationQueue!Z$5:Z$550,Grid_GenerationQueue!$AM$5:$AM$550,$B140,Grid_GenerationQueue!$AN$5:$AN$550,$C140)</f>
        <v>0</v>
      </c>
      <c r="S140">
        <f>SUMIFS(Grid_GenerationQueue!AA$5:AA$550,Grid_GenerationQueue!$AJ$5:$AJ$550,$B140,Grid_GenerationQueue!$AK$5:$AK$550,$C140)+SUMIFS(Grid_GenerationQueue!AA$5:AA$550,Grid_GenerationQueue!$AM$5:$AM$550,$B140,Grid_GenerationQueue!$AN$5:$AN$550,$C140)</f>
        <v>0</v>
      </c>
      <c r="T140">
        <f>SUMIFS(Grid_GenerationQueue!AB$5:AB$550,Grid_GenerationQueue!$AJ$5:$AJ$550,$B140,Grid_GenerationQueue!$AK$5:$AK$550,$C140)+SUMIFS(Grid_GenerationQueue!AB$5:AB$550,Grid_GenerationQueue!$AM$5:$AM$550,$B140,Grid_GenerationQueue!$AN$5:$AN$550,$C140)</f>
        <v>0</v>
      </c>
      <c r="U140">
        <f>SUMIFS(Grid_GenerationQueue!AC$5:AC$550,Grid_GenerationQueue!$AJ$5:$AJ$550,$B140,Grid_GenerationQueue!$AK$5:$AK$550,$C140)+SUMIFS(Grid_GenerationQueue!AC$5:AC$550,Grid_GenerationQueue!$AM$5:$AM$550,$B140,Grid_GenerationQueue!$AN$5:$AN$550,$C140)</f>
        <v>0</v>
      </c>
      <c r="V140">
        <f>SUMIFS(Grid_GenerationQueue!AD$5:AD$550,Grid_GenerationQueue!$AJ$5:$AJ$550,$B140,Grid_GenerationQueue!$AK$5:$AK$550,$C140)+SUMIFS(Grid_GenerationQueue!AD$5:AD$550,Grid_GenerationQueue!$AM$5:$AM$550,$B140,Grid_GenerationQueue!$AN$5:$AN$550,$C140)</f>
        <v>0</v>
      </c>
      <c r="X140">
        <f>SUMIFS(Grid_GenerationQueue!T$5:T$550,Grid_GenerationQueue!$AJ$5:$AJ$550,$B140,Grid_GenerationQueue!$AK$5:$AK$550,$C140,Grid_GenerationQueue!$AW$5:$AW$550,$Y$3)+SUMIFS(Grid_GenerationQueue!T$5:T$550,Grid_GenerationQueue!$AM$5:$AM$550,$B140,Grid_GenerationQueue!$AN$5:$AN$550,$C140,Grid_GenerationQueue!$AW$5:$AW$550,$Y$3)</f>
        <v>0</v>
      </c>
      <c r="Y140">
        <f>SUMIFS(Grid_GenerationQueue!U$5:U$550,Grid_GenerationQueue!$AJ$5:$AJ$550,$B140,Grid_GenerationQueue!$AK$5:$AK$550,$C140,Grid_GenerationQueue!$AW$5:$AW$550,$Y$3)+SUMIFS(Grid_GenerationQueue!U$5:U$550,Grid_GenerationQueue!$AM$5:$AM$550,$B140,Grid_GenerationQueue!$AN$5:$AN$550,$C140,Grid_GenerationQueue!$AW$5:$AW$550,$Y$3)</f>
        <v>0</v>
      </c>
      <c r="Z140">
        <f>SUMIFS(Grid_GenerationQueue!V$5:V$550,Grid_GenerationQueue!$AJ$5:$AJ$550,$B140,Grid_GenerationQueue!$AK$5:$AK$550,$C140,Grid_GenerationQueue!$AW$5:$AW$550,$Y$3)+SUMIFS(Grid_GenerationQueue!V$5:V$550,Grid_GenerationQueue!$AM$5:$AM$550,$B140,Grid_GenerationQueue!$AN$5:$AN$550,$C140,Grid_GenerationQueue!$AW$5:$AW$550,$Y$3)</f>
        <v>0</v>
      </c>
      <c r="AA140">
        <f>SUMIFS(Grid_GenerationQueue!W$5:W$550,Grid_GenerationQueue!$AJ$5:$AJ$550,$B140,Grid_GenerationQueue!$AK$5:$AK$550,$C140,Grid_GenerationQueue!$AW$5:$AW$550,$Y$3)+SUMIFS(Grid_GenerationQueue!W$5:W$550,Grid_GenerationQueue!$AM$5:$AM$550,$B140,Grid_GenerationQueue!$AN$5:$AN$550,$C140,Grid_GenerationQueue!$AW$5:$AW$550,$Y$3)</f>
        <v>0</v>
      </c>
      <c r="AB140">
        <f>SUMIFS(Grid_GenerationQueue!X$5:X$550,Grid_GenerationQueue!$AJ$5:$AJ$550,$B140,Grid_GenerationQueue!$AK$5:$AK$550,$C140,Grid_GenerationQueue!$AW$5:$AW$550,$Y$3)+SUMIFS(Grid_GenerationQueue!X$5:X$550,Grid_GenerationQueue!$AM$5:$AM$550,$B140,Grid_GenerationQueue!$AN$5:$AN$550,$C140,Grid_GenerationQueue!$AW$5:$AW$550,$Y$3)</f>
        <v>0</v>
      </c>
      <c r="AC140">
        <f>SUMIFS(Grid_GenerationQueue!Y$5:Y$550,Grid_GenerationQueue!$AJ$5:$AJ$550,$B140,Grid_GenerationQueue!$AK$5:$AK$550,$C140,Grid_GenerationQueue!$AW$5:$AW$550,$Y$3)+SUMIFS(Grid_GenerationQueue!Y$5:Y$550,Grid_GenerationQueue!$AM$5:$AM$550,$B140,Grid_GenerationQueue!$AN$5:$AN$550,$C140,Grid_GenerationQueue!$AW$5:$AW$550,$Y$3)</f>
        <v>0</v>
      </c>
      <c r="AD140">
        <f>SUMIFS(Grid_GenerationQueue!Z$5:Z$550,Grid_GenerationQueue!$AJ$5:$AJ$550,$B140,Grid_GenerationQueue!$AK$5:$AK$550,$C140,Grid_GenerationQueue!$AW$5:$AW$550,$Y$3)+SUMIFS(Grid_GenerationQueue!Z$5:Z$550,Grid_GenerationQueue!$AM$5:$AM$550,$B140,Grid_GenerationQueue!$AN$5:$AN$550,$C140,Grid_GenerationQueue!$AW$5:$AW$550,$Y$3)</f>
        <v>0</v>
      </c>
      <c r="AE140">
        <f>SUMIFS(Grid_GenerationQueue!AA$5:AA$550,Grid_GenerationQueue!$AJ$5:$AJ$550,$B140,Grid_GenerationQueue!$AK$5:$AK$550,$C140,Grid_GenerationQueue!$AW$5:$AW$550,$Y$3)+SUMIFS(Grid_GenerationQueue!AA$5:AA$550,Grid_GenerationQueue!$AM$5:$AM$550,$B140,Grid_GenerationQueue!$AN$5:$AN$550,$C140,Grid_GenerationQueue!$AW$5:$AW$550,$Y$3)</f>
        <v>0</v>
      </c>
      <c r="AF140">
        <f>SUMIFS(Grid_GenerationQueue!AB$5:AB$550,Grid_GenerationQueue!$AJ$5:$AJ$550,$B140,Grid_GenerationQueue!$AK$5:$AK$550,$C140,Grid_GenerationQueue!$AW$5:$AW$550,$Y$3)+SUMIFS(Grid_GenerationQueue!AB$5:AB$550,Grid_GenerationQueue!$AM$5:$AM$550,$B140,Grid_GenerationQueue!$AN$5:$AN$550,$C140,Grid_GenerationQueue!$AW$5:$AW$550,$Y$3)</f>
        <v>0</v>
      </c>
      <c r="AG140">
        <f>SUMIFS(Grid_GenerationQueue!AC$5:AC$550,Grid_GenerationQueue!$AJ$5:$AJ$550,$B140,Grid_GenerationQueue!$AK$5:$AK$550,$C140,Grid_GenerationQueue!$AW$5:$AW$550,$Y$3)+SUMIFS(Grid_GenerationQueue!AC$5:AC$550,Grid_GenerationQueue!$AM$5:$AM$550,$B140,Grid_GenerationQueue!$AN$5:$AN$550,$C140,Grid_GenerationQueue!$AW$5:$AW$550,$Y$3)</f>
        <v>0</v>
      </c>
      <c r="AH140">
        <f>SUMIFS(Grid_GenerationQueue!AD$5:AD$550,Grid_GenerationQueue!$AJ$5:$AJ$550,$B140,Grid_GenerationQueue!$AK$5:$AK$550,$C140,Grid_GenerationQueue!$AW$5:$AW$550,$Y$3)+SUMIFS(Grid_GenerationQueue!AD$5:AD$550,Grid_GenerationQueue!$AM$5:$AM$550,$B140,Grid_GenerationQueue!$AN$5:$AN$550,$C140,Grid_GenerationQueue!$AW$5:$AW$550,$Y$3)</f>
        <v>0</v>
      </c>
      <c r="AJ140">
        <f>X140+SUMIFS(Grid_GenerationQueue!T$5:T$550,Grid_GenerationQueue!$AJ$5:$AJ$550,$B140,Grid_GenerationQueue!$AK$5:$AK$550,$C140,Grid_GenerationQueue!$AW$5:$AW$550,"&lt;&gt;"&amp;$Y$3,Grid_GenerationQueue!$AU$5:$AU$550,$AK$3)+SUMIFS(Grid_GenerationQueue!T$5:T$550,Grid_GenerationQueue!$AM$5:$AM$550,$B140,Grid_GenerationQueue!$AN$5:$AN$550,$C140,Grid_GenerationQueue!$AW$5:$AW$550,"&lt;&gt;"&amp;$Y$3,Grid_GenerationQueue!$AU$5:$AU$550,$AK$3)</f>
        <v>100</v>
      </c>
      <c r="AK140">
        <f>Y140+SUMIFS(Grid_GenerationQueue!U$5:U$550,Grid_GenerationQueue!$AJ$5:$AJ$550,$B140,Grid_GenerationQueue!$AK$5:$AK$550,$C140,Grid_GenerationQueue!$AW$5:$AW$550,"&lt;&gt;"&amp;$Y$3,Grid_GenerationQueue!$AU$5:$AU$550,$AK$3)+SUMIFS(Grid_GenerationQueue!U$5:U$550,Grid_GenerationQueue!$AM$5:$AM$550,$B140,Grid_GenerationQueue!$AN$5:$AN$550,$C140,Grid_GenerationQueue!$AW$5:$AW$550,"&lt;&gt;"&amp;$Y$3,Grid_GenerationQueue!$AU$5:$AU$550,$AK$3)</f>
        <v>0</v>
      </c>
      <c r="AL140">
        <f>Z140+SUMIFS(Grid_GenerationQueue!V$5:V$550,Grid_GenerationQueue!$AJ$5:$AJ$550,$B140,Grid_GenerationQueue!$AK$5:$AK$550,$C140,Grid_GenerationQueue!$AW$5:$AW$550,"&lt;&gt;"&amp;$Y$3,Grid_GenerationQueue!$AU$5:$AU$550,$AK$3)+SUMIFS(Grid_GenerationQueue!V$5:V$550,Grid_GenerationQueue!$AM$5:$AM$550,$B140,Grid_GenerationQueue!$AN$5:$AN$550,$C140,Grid_GenerationQueue!$AW$5:$AW$550,"&lt;&gt;"&amp;$Y$3,Grid_GenerationQueue!$AU$5:$AU$550,$AK$3)</f>
        <v>0</v>
      </c>
      <c r="AM140">
        <f>AA140+SUMIFS(Grid_GenerationQueue!W$5:W$550,Grid_GenerationQueue!$AJ$5:$AJ$550,$B140,Grid_GenerationQueue!$AK$5:$AK$550,$C140,Grid_GenerationQueue!$AW$5:$AW$550,"&lt;&gt;"&amp;$Y$3,Grid_GenerationQueue!$AU$5:$AU$550,$AK$3)+SUMIFS(Grid_GenerationQueue!W$5:W$550,Grid_GenerationQueue!$AM$5:$AM$550,$B140,Grid_GenerationQueue!$AN$5:$AN$550,$C140,Grid_GenerationQueue!$AW$5:$AW$550,"&lt;&gt;"&amp;$Y$3,Grid_GenerationQueue!$AU$5:$AU$550,$AK$3)</f>
        <v>0</v>
      </c>
      <c r="AN140">
        <f>AB140+SUMIFS(Grid_GenerationQueue!X$5:X$550,Grid_GenerationQueue!$AJ$5:$AJ$550,$B140,Grid_GenerationQueue!$AK$5:$AK$550,$C140,Grid_GenerationQueue!$AW$5:$AW$550,"&lt;&gt;"&amp;$Y$3,Grid_GenerationQueue!$AU$5:$AU$550,$AK$3)+SUMIFS(Grid_GenerationQueue!X$5:X$550,Grid_GenerationQueue!$AM$5:$AM$550,$B140,Grid_GenerationQueue!$AN$5:$AN$550,$C140,Grid_GenerationQueue!$AW$5:$AW$550,"&lt;&gt;"&amp;$Y$3,Grid_GenerationQueue!$AU$5:$AU$550,$AK$3)</f>
        <v>0</v>
      </c>
      <c r="AO140">
        <f>AC140+SUMIFS(Grid_GenerationQueue!Y$5:Y$550,Grid_GenerationQueue!$AJ$5:$AJ$550,$B140,Grid_GenerationQueue!$AK$5:$AK$550,$C140,Grid_GenerationQueue!$AW$5:$AW$550,"&lt;&gt;"&amp;$Y$3,Grid_GenerationQueue!$AU$5:$AU$550,$AK$3)+SUMIFS(Grid_GenerationQueue!Y$5:Y$550,Grid_GenerationQueue!$AM$5:$AM$550,$B140,Grid_GenerationQueue!$AN$5:$AN$550,$C140,Grid_GenerationQueue!$AW$5:$AW$550,"&lt;&gt;"&amp;$Y$3,Grid_GenerationQueue!$AU$5:$AU$550,$AK$3)</f>
        <v>0</v>
      </c>
      <c r="AP140">
        <f>AD140+SUMIFS(Grid_GenerationQueue!Z$5:Z$550,Grid_GenerationQueue!$AJ$5:$AJ$550,$B140,Grid_GenerationQueue!$AK$5:$AK$550,$C140,Grid_GenerationQueue!$AW$5:$AW$550,"&lt;&gt;"&amp;$Y$3,Grid_GenerationQueue!$AU$5:$AU$550,$AK$3)+SUMIFS(Grid_GenerationQueue!Z$5:Z$550,Grid_GenerationQueue!$AM$5:$AM$550,$B140,Grid_GenerationQueue!$AN$5:$AN$550,$C140,Grid_GenerationQueue!$AW$5:$AW$550,"&lt;&gt;"&amp;$Y$3,Grid_GenerationQueue!$AU$5:$AU$550,$AK$3)</f>
        <v>0</v>
      </c>
      <c r="AQ140">
        <f>AE140+SUMIFS(Grid_GenerationQueue!AA$5:AA$550,Grid_GenerationQueue!$AJ$5:$AJ$550,$B140,Grid_GenerationQueue!$AK$5:$AK$550,$C140,Grid_GenerationQueue!$AW$5:$AW$550,"&lt;&gt;"&amp;$Y$3,Grid_GenerationQueue!$AU$5:$AU$550,$AK$3)+SUMIFS(Grid_GenerationQueue!AA$5:AA$550,Grid_GenerationQueue!$AM$5:$AM$550,$B140,Grid_GenerationQueue!$AN$5:$AN$550,$C140,Grid_GenerationQueue!$AW$5:$AW$550,"&lt;&gt;"&amp;$Y$3,Grid_GenerationQueue!$AU$5:$AU$550,$AK$3)</f>
        <v>0</v>
      </c>
      <c r="AR140">
        <f>AF140+SUMIFS(Grid_GenerationQueue!AB$5:AB$550,Grid_GenerationQueue!$AJ$5:$AJ$550,$B140,Grid_GenerationQueue!$AK$5:$AK$550,$C140,Grid_GenerationQueue!$AW$5:$AW$550,"&lt;&gt;"&amp;$Y$3,Grid_GenerationQueue!$AU$5:$AU$550,$AK$3)+SUMIFS(Grid_GenerationQueue!AB$5:AB$550,Grid_GenerationQueue!$AM$5:$AM$550,$B140,Grid_GenerationQueue!$AN$5:$AN$550,$C140,Grid_GenerationQueue!$AW$5:$AW$550,"&lt;&gt;"&amp;$Y$3,Grid_GenerationQueue!$AU$5:$AU$550,$AK$3)</f>
        <v>0</v>
      </c>
      <c r="AS140">
        <f>AG140+SUMIFS(Grid_GenerationQueue!AC$5:AC$550,Grid_GenerationQueue!$AJ$5:$AJ$550,$B140,Grid_GenerationQueue!$AK$5:$AK$550,$C140,Grid_GenerationQueue!$AW$5:$AW$550,"&lt;&gt;"&amp;$Y$3,Grid_GenerationQueue!$AU$5:$AU$550,$AK$3)+SUMIFS(Grid_GenerationQueue!AC$5:AC$550,Grid_GenerationQueue!$AM$5:$AM$550,$B140,Grid_GenerationQueue!$AN$5:$AN$550,$C140,Grid_GenerationQueue!$AW$5:$AW$550,"&lt;&gt;"&amp;$Y$3,Grid_GenerationQueue!$AU$5:$AU$550,$AK$3)</f>
        <v>0</v>
      </c>
      <c r="AT140">
        <f>AH140+SUMIFS(Grid_GenerationQueue!AD$5:AD$550,Grid_GenerationQueue!$AJ$5:$AJ$550,$B140,Grid_GenerationQueue!$AK$5:$AK$550,$C140,Grid_GenerationQueue!$AW$5:$AW$550,"&lt;&gt;"&amp;$Y$3,Grid_GenerationQueue!$AU$5:$AU$550,$AK$3)+SUMIFS(Grid_GenerationQueue!AD$5:AD$550,Grid_GenerationQueue!$AM$5:$AM$550,$B140,Grid_GenerationQueue!$AN$5:$AN$550,$C140,Grid_GenerationQueue!$AW$5:$AW$550,"&lt;&gt;"&amp;$Y$3,Grid_GenerationQueue!$AU$5:$AU$550,$AK$3)</f>
        <v>0</v>
      </c>
      <c r="AV140">
        <v>0</v>
      </c>
      <c r="AW140">
        <v>0</v>
      </c>
      <c r="AX140">
        <v>0</v>
      </c>
      <c r="AY140">
        <v>0</v>
      </c>
      <c r="AZ140">
        <v>0</v>
      </c>
      <c r="BB140">
        <f t="shared" si="66"/>
        <v>800</v>
      </c>
      <c r="BC140">
        <f t="shared" si="67"/>
        <v>0</v>
      </c>
      <c r="BD140">
        <f t="shared" si="68"/>
        <v>0</v>
      </c>
      <c r="BE140">
        <f t="shared" si="69"/>
        <v>0</v>
      </c>
      <c r="BF140">
        <f t="shared" si="70"/>
        <v>0</v>
      </c>
      <c r="BG140">
        <f t="shared" si="71"/>
        <v>0</v>
      </c>
      <c r="BH140">
        <f t="shared" si="72"/>
        <v>0</v>
      </c>
      <c r="BI140">
        <f t="shared" si="73"/>
        <v>0</v>
      </c>
      <c r="BJ140">
        <f t="shared" si="74"/>
        <v>0</v>
      </c>
      <c r="BK140">
        <f t="shared" si="75"/>
        <v>0</v>
      </c>
      <c r="BL140">
        <f t="shared" si="76"/>
        <v>0</v>
      </c>
      <c r="BN140">
        <f t="shared" si="77"/>
        <v>0</v>
      </c>
      <c r="BO140">
        <f t="shared" si="78"/>
        <v>0</v>
      </c>
      <c r="BP140">
        <f t="shared" si="79"/>
        <v>0</v>
      </c>
      <c r="BQ140">
        <f t="shared" si="80"/>
        <v>0</v>
      </c>
      <c r="BR140">
        <f t="shared" si="81"/>
        <v>0</v>
      </c>
      <c r="BS140">
        <f t="shared" si="82"/>
        <v>0</v>
      </c>
      <c r="BT140">
        <f t="shared" si="83"/>
        <v>0</v>
      </c>
      <c r="BU140">
        <f t="shared" si="84"/>
        <v>0</v>
      </c>
      <c r="BV140">
        <f t="shared" si="85"/>
        <v>0</v>
      </c>
      <c r="BW140">
        <f t="shared" si="86"/>
        <v>0</v>
      </c>
      <c r="BX140">
        <f t="shared" si="87"/>
        <v>0</v>
      </c>
      <c r="BZ140">
        <f t="shared" si="88"/>
        <v>100</v>
      </c>
      <c r="CA140">
        <f t="shared" si="89"/>
        <v>0</v>
      </c>
      <c r="CB140">
        <f t="shared" si="90"/>
        <v>0</v>
      </c>
      <c r="CC140">
        <f t="shared" si="91"/>
        <v>0</v>
      </c>
      <c r="CD140">
        <f t="shared" si="92"/>
        <v>0</v>
      </c>
      <c r="CE140">
        <f t="shared" si="93"/>
        <v>0</v>
      </c>
      <c r="CF140">
        <f t="shared" si="94"/>
        <v>0</v>
      </c>
      <c r="CG140">
        <f t="shared" si="95"/>
        <v>0</v>
      </c>
      <c r="CH140">
        <f t="shared" si="96"/>
        <v>0</v>
      </c>
      <c r="CI140">
        <f t="shared" si="97"/>
        <v>0</v>
      </c>
      <c r="CJ140">
        <f t="shared" si="98"/>
        <v>0</v>
      </c>
    </row>
    <row r="141" spans="1:88" x14ac:dyDescent="0.35">
      <c r="A141" t="str">
        <f>Substation_Info!A141</f>
        <v xml:space="preserve">PG&amp;E East Kern Study Area </v>
      </c>
      <c r="B141" t="str">
        <f>Substation_Info!B141</f>
        <v>Lamont</v>
      </c>
      <c r="C141">
        <f>Substation_Info!C141</f>
        <v>115</v>
      </c>
      <c r="D141" t="str" cm="1">
        <f t="array" ref="D141">INDEX(Substation_Info!$AT$5:$BB$322,MATCH(1,($B141=Substation_Info!$B$5:$B$322)*($C141=Substation_Info!$C$5:$C$322),0),MATCH(D$4,Substation_Info!$AT$4:$BB$4,0))</f>
        <v>Southern_PGAE_Li_Battery</v>
      </c>
      <c r="E141" t="str" cm="1">
        <f t="array" ref="E141">INDEX(Substation_Info!$AT$5:$BB$322,MATCH(1,($B141=Substation_Info!$B$5:$B$322)*($C141=Substation_Info!$C$5:$C$322),0),MATCH(E$4,Substation_Info!$AT$4:$BB$4,0))</f>
        <v>Southern_PGAE_Solar</v>
      </c>
      <c r="F141" cm="1">
        <f t="array" ref="F141">INDEX(Substation_Info!$AT$5:$BB$322,MATCH(1,($B141=Substation_Info!$B$5:$B$322)*($C141=Substation_Info!$C$5:$C$322),0),MATCH(F$4,Substation_Info!$AT$4:$BB$4,0))</f>
        <v>0</v>
      </c>
      <c r="G141" cm="1">
        <f t="array" ref="G141">INDEX(Substation_Info!$AT$5:$BB$322,MATCH(1,($B141=Substation_Info!$B$5:$B$322)*($C141=Substation_Info!$C$5:$C$322),0),MATCH(G$4,Substation_Info!$AT$4:$BB$4,0))</f>
        <v>0</v>
      </c>
      <c r="H141" cm="1">
        <f t="array" ref="H141">INDEX(Substation_Info!$AT$5:$BB$322,MATCH(1,($B141=Substation_Info!$B$5:$B$322)*($C141=Substation_Info!$C$5:$C$322),0),MATCH(H$4,Substation_Info!$AT$4:$BB$4,0))</f>
        <v>0</v>
      </c>
      <c r="I141" cm="1">
        <f t="array" ref="I141">INDEX(Substation_Info!$AT$5:$BB$322,MATCH(1,($B141=Substation_Info!$B$5:$B$322)*($C141=Substation_Info!$C$5:$C$322),0),MATCH(I$4,Substation_Info!$AT$4:$BB$4,0))</f>
        <v>0</v>
      </c>
      <c r="J141" cm="1">
        <f t="array" ref="J141">INDEX(Substation_Info!$AT$5:$BB$322,MATCH(1,($B141=Substation_Info!$B$5:$B$322)*($C141=Substation_Info!$C$5:$C$322),0),MATCH(J$4,Substation_Info!$AT$4:$BB$4,0))</f>
        <v>0</v>
      </c>
      <c r="L141">
        <f>SUMIFS(Grid_GenerationQueue!T$5:T$550,Grid_GenerationQueue!$AJ$5:$AJ$550,$B141,Grid_GenerationQueue!$AK$5:$AK$550,$C141)+SUMIFS(Grid_GenerationQueue!T$5:T$550,Grid_GenerationQueue!$AM$5:$AM$550,$B141,Grid_GenerationQueue!$AN$5:$AN$550,$C141)</f>
        <v>576.40100000000007</v>
      </c>
      <c r="M141">
        <f>SUMIFS(Grid_GenerationQueue!U$5:U$550,Grid_GenerationQueue!$AJ$5:$AJ$550,$B141,Grid_GenerationQueue!$AK$5:$AK$550,$C141)+SUMIFS(Grid_GenerationQueue!U$5:U$550,Grid_GenerationQueue!$AM$5:$AM$550,$B141,Grid_GenerationQueue!$AN$5:$AN$550,$C141)</f>
        <v>0</v>
      </c>
      <c r="N141">
        <f>SUMIFS(Grid_GenerationQueue!V$5:V$550,Grid_GenerationQueue!$AJ$5:$AJ$550,$B141,Grid_GenerationQueue!$AK$5:$AK$550,$C141)+SUMIFS(Grid_GenerationQueue!V$5:V$550,Grid_GenerationQueue!$AM$5:$AM$550,$B141,Grid_GenerationQueue!$AN$5:$AN$550,$C141)</f>
        <v>0</v>
      </c>
      <c r="O141">
        <f>SUMIFS(Grid_GenerationQueue!W$5:W$550,Grid_GenerationQueue!$AJ$5:$AJ$550,$B141,Grid_GenerationQueue!$AK$5:$AK$550,$C141)+SUMIFS(Grid_GenerationQueue!W$5:W$550,Grid_GenerationQueue!$AM$5:$AM$550,$B141,Grid_GenerationQueue!$AN$5:$AN$550,$C141)</f>
        <v>0</v>
      </c>
      <c r="P141">
        <f>SUMIFS(Grid_GenerationQueue!X$5:X$550,Grid_GenerationQueue!$AJ$5:$AJ$550,$B141,Grid_GenerationQueue!$AK$5:$AK$550,$C141)+SUMIFS(Grid_GenerationQueue!X$5:X$550,Grid_GenerationQueue!$AM$5:$AM$550,$B141,Grid_GenerationQueue!$AN$5:$AN$550,$C141)</f>
        <v>0</v>
      </c>
      <c r="Q141">
        <f>SUMIFS(Grid_GenerationQueue!Y$5:Y$550,Grid_GenerationQueue!$AJ$5:$AJ$550,$B141,Grid_GenerationQueue!$AK$5:$AK$550,$C141)+SUMIFS(Grid_GenerationQueue!Y$5:Y$550,Grid_GenerationQueue!$AM$5:$AM$550,$B141,Grid_GenerationQueue!$AN$5:$AN$550,$C141)</f>
        <v>0</v>
      </c>
      <c r="R141">
        <f>SUMIFS(Grid_GenerationQueue!Z$5:Z$550,Grid_GenerationQueue!$AJ$5:$AJ$550,$B141,Grid_GenerationQueue!$AK$5:$AK$550,$C141)+SUMIFS(Grid_GenerationQueue!Z$5:Z$550,Grid_GenerationQueue!$AM$5:$AM$550,$B141,Grid_GenerationQueue!$AN$5:$AN$550,$C141)</f>
        <v>290</v>
      </c>
      <c r="S141">
        <f>SUMIFS(Grid_GenerationQueue!AA$5:AA$550,Grid_GenerationQueue!$AJ$5:$AJ$550,$B141,Grid_GenerationQueue!$AK$5:$AK$550,$C141)+SUMIFS(Grid_GenerationQueue!AA$5:AA$550,Grid_GenerationQueue!$AM$5:$AM$550,$B141,Grid_GenerationQueue!$AN$5:$AN$550,$C141)</f>
        <v>190</v>
      </c>
      <c r="T141">
        <f>SUMIFS(Grid_GenerationQueue!AB$5:AB$550,Grid_GenerationQueue!$AJ$5:$AJ$550,$B141,Grid_GenerationQueue!$AK$5:$AK$550,$C141)+SUMIFS(Grid_GenerationQueue!AB$5:AB$550,Grid_GenerationQueue!$AM$5:$AM$550,$B141,Grid_GenerationQueue!$AN$5:$AN$550,$C141)</f>
        <v>100</v>
      </c>
      <c r="U141">
        <f>SUMIFS(Grid_GenerationQueue!AC$5:AC$550,Grid_GenerationQueue!$AJ$5:$AJ$550,$B141,Grid_GenerationQueue!$AK$5:$AK$550,$C141)+SUMIFS(Grid_GenerationQueue!AC$5:AC$550,Grid_GenerationQueue!$AM$5:$AM$550,$B141,Grid_GenerationQueue!$AN$5:$AN$550,$C141)</f>
        <v>0</v>
      </c>
      <c r="V141">
        <f>SUMIFS(Grid_GenerationQueue!AD$5:AD$550,Grid_GenerationQueue!$AJ$5:$AJ$550,$B141,Grid_GenerationQueue!$AK$5:$AK$550,$C141)+SUMIFS(Grid_GenerationQueue!AD$5:AD$550,Grid_GenerationQueue!$AM$5:$AM$550,$B141,Grid_GenerationQueue!$AN$5:$AN$550,$C141)</f>
        <v>0</v>
      </c>
      <c r="X141">
        <f>SUMIFS(Grid_GenerationQueue!T$5:T$550,Grid_GenerationQueue!$AJ$5:$AJ$550,$B141,Grid_GenerationQueue!$AK$5:$AK$550,$C141,Grid_GenerationQueue!$AW$5:$AW$550,$Y$3)+SUMIFS(Grid_GenerationQueue!T$5:T$550,Grid_GenerationQueue!$AM$5:$AM$550,$B141,Grid_GenerationQueue!$AN$5:$AN$550,$C141,Grid_GenerationQueue!$AW$5:$AW$550,$Y$3)</f>
        <v>0</v>
      </c>
      <c r="Y141">
        <f>SUMIFS(Grid_GenerationQueue!U$5:U$550,Grid_GenerationQueue!$AJ$5:$AJ$550,$B141,Grid_GenerationQueue!$AK$5:$AK$550,$C141,Grid_GenerationQueue!$AW$5:$AW$550,$Y$3)+SUMIFS(Grid_GenerationQueue!U$5:U$550,Grid_GenerationQueue!$AM$5:$AM$550,$B141,Grid_GenerationQueue!$AN$5:$AN$550,$C141,Grid_GenerationQueue!$AW$5:$AW$550,$Y$3)</f>
        <v>0</v>
      </c>
      <c r="Z141">
        <f>SUMIFS(Grid_GenerationQueue!V$5:V$550,Grid_GenerationQueue!$AJ$5:$AJ$550,$B141,Grid_GenerationQueue!$AK$5:$AK$550,$C141,Grid_GenerationQueue!$AW$5:$AW$550,$Y$3)+SUMIFS(Grid_GenerationQueue!V$5:V$550,Grid_GenerationQueue!$AM$5:$AM$550,$B141,Grid_GenerationQueue!$AN$5:$AN$550,$C141,Grid_GenerationQueue!$AW$5:$AW$550,$Y$3)</f>
        <v>0</v>
      </c>
      <c r="AA141">
        <f>SUMIFS(Grid_GenerationQueue!W$5:W$550,Grid_GenerationQueue!$AJ$5:$AJ$550,$B141,Grid_GenerationQueue!$AK$5:$AK$550,$C141,Grid_GenerationQueue!$AW$5:$AW$550,$Y$3)+SUMIFS(Grid_GenerationQueue!W$5:W$550,Grid_GenerationQueue!$AM$5:$AM$550,$B141,Grid_GenerationQueue!$AN$5:$AN$550,$C141,Grid_GenerationQueue!$AW$5:$AW$550,$Y$3)</f>
        <v>0</v>
      </c>
      <c r="AB141">
        <f>SUMIFS(Grid_GenerationQueue!X$5:X$550,Grid_GenerationQueue!$AJ$5:$AJ$550,$B141,Grid_GenerationQueue!$AK$5:$AK$550,$C141,Grid_GenerationQueue!$AW$5:$AW$550,$Y$3)+SUMIFS(Grid_GenerationQueue!X$5:X$550,Grid_GenerationQueue!$AM$5:$AM$550,$B141,Grid_GenerationQueue!$AN$5:$AN$550,$C141,Grid_GenerationQueue!$AW$5:$AW$550,$Y$3)</f>
        <v>0</v>
      </c>
      <c r="AC141">
        <f>SUMIFS(Grid_GenerationQueue!Y$5:Y$550,Grid_GenerationQueue!$AJ$5:$AJ$550,$B141,Grid_GenerationQueue!$AK$5:$AK$550,$C141,Grid_GenerationQueue!$AW$5:$AW$550,$Y$3)+SUMIFS(Grid_GenerationQueue!Y$5:Y$550,Grid_GenerationQueue!$AM$5:$AM$550,$B141,Grid_GenerationQueue!$AN$5:$AN$550,$C141,Grid_GenerationQueue!$AW$5:$AW$550,$Y$3)</f>
        <v>0</v>
      </c>
      <c r="AD141">
        <f>SUMIFS(Grid_GenerationQueue!Z$5:Z$550,Grid_GenerationQueue!$AJ$5:$AJ$550,$B141,Grid_GenerationQueue!$AK$5:$AK$550,$C141,Grid_GenerationQueue!$AW$5:$AW$550,$Y$3)+SUMIFS(Grid_GenerationQueue!Z$5:Z$550,Grid_GenerationQueue!$AM$5:$AM$550,$B141,Grid_GenerationQueue!$AN$5:$AN$550,$C141,Grid_GenerationQueue!$AW$5:$AW$550,$Y$3)</f>
        <v>90</v>
      </c>
      <c r="AE141">
        <f>SUMIFS(Grid_GenerationQueue!AA$5:AA$550,Grid_GenerationQueue!$AJ$5:$AJ$550,$B141,Grid_GenerationQueue!$AK$5:$AK$550,$C141,Grid_GenerationQueue!$AW$5:$AW$550,$Y$3)+SUMIFS(Grid_GenerationQueue!AA$5:AA$550,Grid_GenerationQueue!$AM$5:$AM$550,$B141,Grid_GenerationQueue!$AN$5:$AN$550,$C141,Grid_GenerationQueue!$AW$5:$AW$550,$Y$3)</f>
        <v>90</v>
      </c>
      <c r="AF141">
        <f>SUMIFS(Grid_GenerationQueue!AB$5:AB$550,Grid_GenerationQueue!$AJ$5:$AJ$550,$B141,Grid_GenerationQueue!$AK$5:$AK$550,$C141,Grid_GenerationQueue!$AW$5:$AW$550,$Y$3)+SUMIFS(Grid_GenerationQueue!AB$5:AB$550,Grid_GenerationQueue!$AM$5:$AM$550,$B141,Grid_GenerationQueue!$AN$5:$AN$550,$C141,Grid_GenerationQueue!$AW$5:$AW$550,$Y$3)</f>
        <v>0</v>
      </c>
      <c r="AG141">
        <f>SUMIFS(Grid_GenerationQueue!AC$5:AC$550,Grid_GenerationQueue!$AJ$5:$AJ$550,$B141,Grid_GenerationQueue!$AK$5:$AK$550,$C141,Grid_GenerationQueue!$AW$5:$AW$550,$Y$3)+SUMIFS(Grid_GenerationQueue!AC$5:AC$550,Grid_GenerationQueue!$AM$5:$AM$550,$B141,Grid_GenerationQueue!$AN$5:$AN$550,$C141,Grid_GenerationQueue!$AW$5:$AW$550,$Y$3)</f>
        <v>0</v>
      </c>
      <c r="AH141">
        <f>SUMIFS(Grid_GenerationQueue!AD$5:AD$550,Grid_GenerationQueue!$AJ$5:$AJ$550,$B141,Grid_GenerationQueue!$AK$5:$AK$550,$C141,Grid_GenerationQueue!$AW$5:$AW$550,$Y$3)+SUMIFS(Grid_GenerationQueue!AD$5:AD$550,Grid_GenerationQueue!$AM$5:$AM$550,$B141,Grid_GenerationQueue!$AN$5:$AN$550,$C141,Grid_GenerationQueue!$AW$5:$AW$550,$Y$3)</f>
        <v>0</v>
      </c>
      <c r="AJ141">
        <f>X141+SUMIFS(Grid_GenerationQueue!T$5:T$550,Grid_GenerationQueue!$AJ$5:$AJ$550,$B141,Grid_GenerationQueue!$AK$5:$AK$550,$C141,Grid_GenerationQueue!$AW$5:$AW$550,"&lt;&gt;"&amp;$Y$3,Grid_GenerationQueue!$AU$5:$AU$550,$AK$3)+SUMIFS(Grid_GenerationQueue!T$5:T$550,Grid_GenerationQueue!$AM$5:$AM$550,$B141,Grid_GenerationQueue!$AN$5:$AN$550,$C141,Grid_GenerationQueue!$AW$5:$AW$550,"&lt;&gt;"&amp;$Y$3,Grid_GenerationQueue!$AU$5:$AU$550,$AK$3)</f>
        <v>51.401000000000003</v>
      </c>
      <c r="AK141">
        <f>Y141+SUMIFS(Grid_GenerationQueue!U$5:U$550,Grid_GenerationQueue!$AJ$5:$AJ$550,$B141,Grid_GenerationQueue!$AK$5:$AK$550,$C141,Grid_GenerationQueue!$AW$5:$AW$550,"&lt;&gt;"&amp;$Y$3,Grid_GenerationQueue!$AU$5:$AU$550,$AK$3)+SUMIFS(Grid_GenerationQueue!U$5:U$550,Grid_GenerationQueue!$AM$5:$AM$550,$B141,Grid_GenerationQueue!$AN$5:$AN$550,$C141,Grid_GenerationQueue!$AW$5:$AW$550,"&lt;&gt;"&amp;$Y$3,Grid_GenerationQueue!$AU$5:$AU$550,$AK$3)</f>
        <v>0</v>
      </c>
      <c r="AL141">
        <f>Z141+SUMIFS(Grid_GenerationQueue!V$5:V$550,Grid_GenerationQueue!$AJ$5:$AJ$550,$B141,Grid_GenerationQueue!$AK$5:$AK$550,$C141,Grid_GenerationQueue!$AW$5:$AW$550,"&lt;&gt;"&amp;$Y$3,Grid_GenerationQueue!$AU$5:$AU$550,$AK$3)+SUMIFS(Grid_GenerationQueue!V$5:V$550,Grid_GenerationQueue!$AM$5:$AM$550,$B141,Grid_GenerationQueue!$AN$5:$AN$550,$C141,Grid_GenerationQueue!$AW$5:$AW$550,"&lt;&gt;"&amp;$Y$3,Grid_GenerationQueue!$AU$5:$AU$550,$AK$3)</f>
        <v>0</v>
      </c>
      <c r="AM141">
        <f>AA141+SUMIFS(Grid_GenerationQueue!W$5:W$550,Grid_GenerationQueue!$AJ$5:$AJ$550,$B141,Grid_GenerationQueue!$AK$5:$AK$550,$C141,Grid_GenerationQueue!$AW$5:$AW$550,"&lt;&gt;"&amp;$Y$3,Grid_GenerationQueue!$AU$5:$AU$550,$AK$3)+SUMIFS(Grid_GenerationQueue!W$5:W$550,Grid_GenerationQueue!$AM$5:$AM$550,$B141,Grid_GenerationQueue!$AN$5:$AN$550,$C141,Grid_GenerationQueue!$AW$5:$AW$550,"&lt;&gt;"&amp;$Y$3,Grid_GenerationQueue!$AU$5:$AU$550,$AK$3)</f>
        <v>0</v>
      </c>
      <c r="AN141">
        <f>AB141+SUMIFS(Grid_GenerationQueue!X$5:X$550,Grid_GenerationQueue!$AJ$5:$AJ$550,$B141,Grid_GenerationQueue!$AK$5:$AK$550,$C141,Grid_GenerationQueue!$AW$5:$AW$550,"&lt;&gt;"&amp;$Y$3,Grid_GenerationQueue!$AU$5:$AU$550,$AK$3)+SUMIFS(Grid_GenerationQueue!X$5:X$550,Grid_GenerationQueue!$AM$5:$AM$550,$B141,Grid_GenerationQueue!$AN$5:$AN$550,$C141,Grid_GenerationQueue!$AW$5:$AW$550,"&lt;&gt;"&amp;$Y$3,Grid_GenerationQueue!$AU$5:$AU$550,$AK$3)</f>
        <v>0</v>
      </c>
      <c r="AO141">
        <f>AC141+SUMIFS(Grid_GenerationQueue!Y$5:Y$550,Grid_GenerationQueue!$AJ$5:$AJ$550,$B141,Grid_GenerationQueue!$AK$5:$AK$550,$C141,Grid_GenerationQueue!$AW$5:$AW$550,"&lt;&gt;"&amp;$Y$3,Grid_GenerationQueue!$AU$5:$AU$550,$AK$3)+SUMIFS(Grid_GenerationQueue!Y$5:Y$550,Grid_GenerationQueue!$AM$5:$AM$550,$B141,Grid_GenerationQueue!$AN$5:$AN$550,$C141,Grid_GenerationQueue!$AW$5:$AW$550,"&lt;&gt;"&amp;$Y$3,Grid_GenerationQueue!$AU$5:$AU$550,$AK$3)</f>
        <v>0</v>
      </c>
      <c r="AP141">
        <f>AD141+SUMIFS(Grid_GenerationQueue!Z$5:Z$550,Grid_GenerationQueue!$AJ$5:$AJ$550,$B141,Grid_GenerationQueue!$AK$5:$AK$550,$C141,Grid_GenerationQueue!$AW$5:$AW$550,"&lt;&gt;"&amp;$Y$3,Grid_GenerationQueue!$AU$5:$AU$550,$AK$3)+SUMIFS(Grid_GenerationQueue!Z$5:Z$550,Grid_GenerationQueue!$AM$5:$AM$550,$B141,Grid_GenerationQueue!$AN$5:$AN$550,$C141,Grid_GenerationQueue!$AW$5:$AW$550,"&lt;&gt;"&amp;$Y$3,Grid_GenerationQueue!$AU$5:$AU$550,$AK$3)</f>
        <v>190</v>
      </c>
      <c r="AQ141">
        <f>AE141+SUMIFS(Grid_GenerationQueue!AA$5:AA$550,Grid_GenerationQueue!$AJ$5:$AJ$550,$B141,Grid_GenerationQueue!$AK$5:$AK$550,$C141,Grid_GenerationQueue!$AW$5:$AW$550,"&lt;&gt;"&amp;$Y$3,Grid_GenerationQueue!$AU$5:$AU$550,$AK$3)+SUMIFS(Grid_GenerationQueue!AA$5:AA$550,Grid_GenerationQueue!$AM$5:$AM$550,$B141,Grid_GenerationQueue!$AN$5:$AN$550,$C141,Grid_GenerationQueue!$AW$5:$AW$550,"&lt;&gt;"&amp;$Y$3,Grid_GenerationQueue!$AU$5:$AU$550,$AK$3)</f>
        <v>190</v>
      </c>
      <c r="AR141">
        <f>AF141+SUMIFS(Grid_GenerationQueue!AB$5:AB$550,Grid_GenerationQueue!$AJ$5:$AJ$550,$B141,Grid_GenerationQueue!$AK$5:$AK$550,$C141,Grid_GenerationQueue!$AW$5:$AW$550,"&lt;&gt;"&amp;$Y$3,Grid_GenerationQueue!$AU$5:$AU$550,$AK$3)+SUMIFS(Grid_GenerationQueue!AB$5:AB$550,Grid_GenerationQueue!$AM$5:$AM$550,$B141,Grid_GenerationQueue!$AN$5:$AN$550,$C141,Grid_GenerationQueue!$AW$5:$AW$550,"&lt;&gt;"&amp;$Y$3,Grid_GenerationQueue!$AU$5:$AU$550,$AK$3)</f>
        <v>0</v>
      </c>
      <c r="AS141">
        <f>AG141+SUMIFS(Grid_GenerationQueue!AC$5:AC$550,Grid_GenerationQueue!$AJ$5:$AJ$550,$B141,Grid_GenerationQueue!$AK$5:$AK$550,$C141,Grid_GenerationQueue!$AW$5:$AW$550,"&lt;&gt;"&amp;$Y$3,Grid_GenerationQueue!$AU$5:$AU$550,$AK$3)+SUMIFS(Grid_GenerationQueue!AC$5:AC$550,Grid_GenerationQueue!$AM$5:$AM$550,$B141,Grid_GenerationQueue!$AN$5:$AN$550,$C141,Grid_GenerationQueue!$AW$5:$AW$550,"&lt;&gt;"&amp;$Y$3,Grid_GenerationQueue!$AU$5:$AU$550,$AK$3)</f>
        <v>0</v>
      </c>
      <c r="AT141">
        <f>AH141+SUMIFS(Grid_GenerationQueue!AD$5:AD$550,Grid_GenerationQueue!$AJ$5:$AJ$550,$B141,Grid_GenerationQueue!$AK$5:$AK$550,$C141,Grid_GenerationQueue!$AW$5:$AW$550,"&lt;&gt;"&amp;$Y$3,Grid_GenerationQueue!$AU$5:$AU$550,$AK$3)+SUMIFS(Grid_GenerationQueue!AD$5:AD$550,Grid_GenerationQueue!$AM$5:$AM$550,$B141,Grid_GenerationQueue!$AN$5:$AN$550,$C141,Grid_GenerationQueue!$AW$5:$AW$550,"&lt;&gt;"&amp;$Y$3,Grid_GenerationQueue!$AU$5:$AU$550,$AK$3)</f>
        <v>0</v>
      </c>
      <c r="AV141">
        <v>0</v>
      </c>
      <c r="AW141">
        <v>0</v>
      </c>
      <c r="AX141">
        <v>0</v>
      </c>
      <c r="AY141">
        <v>78.3</v>
      </c>
      <c r="AZ141">
        <v>0</v>
      </c>
      <c r="BB141">
        <f t="shared" si="66"/>
        <v>576.40100000000007</v>
      </c>
      <c r="BC141">
        <f t="shared" si="67"/>
        <v>0</v>
      </c>
      <c r="BD141">
        <f t="shared" si="68"/>
        <v>0</v>
      </c>
      <c r="BE141">
        <f t="shared" si="69"/>
        <v>0</v>
      </c>
      <c r="BF141">
        <f t="shared" si="70"/>
        <v>0</v>
      </c>
      <c r="BG141">
        <f t="shared" si="71"/>
        <v>0</v>
      </c>
      <c r="BH141">
        <f t="shared" si="72"/>
        <v>211.7</v>
      </c>
      <c r="BI141">
        <f t="shared" si="73"/>
        <v>111.7</v>
      </c>
      <c r="BJ141">
        <f t="shared" si="74"/>
        <v>100</v>
      </c>
      <c r="BK141">
        <f t="shared" si="75"/>
        <v>0</v>
      </c>
      <c r="BL141">
        <f t="shared" si="76"/>
        <v>0</v>
      </c>
      <c r="BN141">
        <f t="shared" si="77"/>
        <v>0</v>
      </c>
      <c r="BO141">
        <f t="shared" si="78"/>
        <v>0</v>
      </c>
      <c r="BP141">
        <f t="shared" si="79"/>
        <v>0</v>
      </c>
      <c r="BQ141">
        <f t="shared" si="80"/>
        <v>0</v>
      </c>
      <c r="BR141">
        <f t="shared" si="81"/>
        <v>0</v>
      </c>
      <c r="BS141">
        <f t="shared" si="82"/>
        <v>0</v>
      </c>
      <c r="BT141">
        <f t="shared" si="83"/>
        <v>11.700000000000003</v>
      </c>
      <c r="BU141">
        <f t="shared" si="84"/>
        <v>11.700000000000003</v>
      </c>
      <c r="BV141">
        <f t="shared" si="85"/>
        <v>0</v>
      </c>
      <c r="BW141">
        <f t="shared" si="86"/>
        <v>0</v>
      </c>
      <c r="BX141">
        <f t="shared" si="87"/>
        <v>0</v>
      </c>
      <c r="BZ141">
        <f t="shared" si="88"/>
        <v>51.401000000000003</v>
      </c>
      <c r="CA141">
        <f t="shared" si="89"/>
        <v>0</v>
      </c>
      <c r="CB141">
        <f t="shared" si="90"/>
        <v>0</v>
      </c>
      <c r="CC141">
        <f t="shared" si="91"/>
        <v>0</v>
      </c>
      <c r="CD141">
        <f t="shared" si="92"/>
        <v>0</v>
      </c>
      <c r="CE141">
        <f t="shared" si="93"/>
        <v>0</v>
      </c>
      <c r="CF141">
        <f t="shared" si="94"/>
        <v>111.7</v>
      </c>
      <c r="CG141">
        <f t="shared" si="95"/>
        <v>111.7</v>
      </c>
      <c r="CH141">
        <f t="shared" si="96"/>
        <v>0</v>
      </c>
      <c r="CI141">
        <f t="shared" si="97"/>
        <v>0</v>
      </c>
      <c r="CJ141">
        <f t="shared" si="98"/>
        <v>0</v>
      </c>
    </row>
    <row r="142" spans="1:88" x14ac:dyDescent="0.35">
      <c r="A142" t="str">
        <f>Substation_Info!A142</f>
        <v xml:space="preserve">East of Pisgah Study Area </v>
      </c>
      <c r="B142" t="str">
        <f>Substation_Info!B142</f>
        <v>Lathrop</v>
      </c>
      <c r="C142">
        <f>Substation_Info!C142</f>
        <v>138</v>
      </c>
      <c r="D142" t="str" cm="1">
        <f t="array" ref="D142">INDEX(Substation_Info!$AT$5:$BB$322,MATCH(1,($B142=Substation_Info!$B$5:$B$322)*($C142=Substation_Info!$C$5:$C$322),0),MATCH(D$4,Substation_Info!$AT$4:$BB$4,0))</f>
        <v>Southern_NV_Eldorado_Li_Battery</v>
      </c>
      <c r="E142" t="str" cm="1">
        <f t="array" ref="E142">INDEX(Substation_Info!$AT$5:$BB$322,MATCH(1,($B142=Substation_Info!$B$5:$B$322)*($C142=Substation_Info!$C$5:$C$322),0),MATCH(E$4,Substation_Info!$AT$4:$BB$4,0))</f>
        <v>Southern_NV_Eldorado_Solar</v>
      </c>
      <c r="F142" cm="1">
        <f t="array" ref="F142">INDEX(Substation_Info!$AT$5:$BB$322,MATCH(1,($B142=Substation_Info!$B$5:$B$322)*($C142=Substation_Info!$C$5:$C$322),0),MATCH(F$4,Substation_Info!$AT$4:$BB$4,0))</f>
        <v>0</v>
      </c>
      <c r="G142" cm="1">
        <f t="array" ref="G142">INDEX(Substation_Info!$AT$5:$BB$322,MATCH(1,($B142=Substation_Info!$B$5:$B$322)*($C142=Substation_Info!$C$5:$C$322),0),MATCH(G$4,Substation_Info!$AT$4:$BB$4,0))</f>
        <v>0</v>
      </c>
      <c r="H142" cm="1">
        <f t="array" ref="H142">INDEX(Substation_Info!$AT$5:$BB$322,MATCH(1,($B142=Substation_Info!$B$5:$B$322)*($C142=Substation_Info!$C$5:$C$322),0),MATCH(H$4,Substation_Info!$AT$4:$BB$4,0))</f>
        <v>0</v>
      </c>
      <c r="I142" cm="1">
        <f t="array" ref="I142">INDEX(Substation_Info!$AT$5:$BB$322,MATCH(1,($B142=Substation_Info!$B$5:$B$322)*($C142=Substation_Info!$C$5:$C$322),0),MATCH(I$4,Substation_Info!$AT$4:$BB$4,0))</f>
        <v>0</v>
      </c>
      <c r="J142" cm="1">
        <f t="array" ref="J142">INDEX(Substation_Info!$AT$5:$BB$322,MATCH(1,($B142=Substation_Info!$B$5:$B$322)*($C142=Substation_Info!$C$5:$C$322),0),MATCH(J$4,Substation_Info!$AT$4:$BB$4,0))</f>
        <v>0</v>
      </c>
      <c r="L142">
        <f>SUMIFS(Grid_GenerationQueue!T$5:T$550,Grid_GenerationQueue!$AJ$5:$AJ$550,$B142,Grid_GenerationQueue!$AK$5:$AK$550,$C142)+SUMIFS(Grid_GenerationQueue!T$5:T$550,Grid_GenerationQueue!$AM$5:$AM$550,$B142,Grid_GenerationQueue!$AN$5:$AN$550,$C142)</f>
        <v>500</v>
      </c>
      <c r="M142">
        <f>SUMIFS(Grid_GenerationQueue!U$5:U$550,Grid_GenerationQueue!$AJ$5:$AJ$550,$B142,Grid_GenerationQueue!$AK$5:$AK$550,$C142)+SUMIFS(Grid_GenerationQueue!U$5:U$550,Grid_GenerationQueue!$AM$5:$AM$550,$B142,Grid_GenerationQueue!$AN$5:$AN$550,$C142)</f>
        <v>0</v>
      </c>
      <c r="N142">
        <f>SUMIFS(Grid_GenerationQueue!V$5:V$550,Grid_GenerationQueue!$AJ$5:$AJ$550,$B142,Grid_GenerationQueue!$AK$5:$AK$550,$C142)+SUMIFS(Grid_GenerationQueue!V$5:V$550,Grid_GenerationQueue!$AM$5:$AM$550,$B142,Grid_GenerationQueue!$AN$5:$AN$550,$C142)</f>
        <v>0</v>
      </c>
      <c r="O142">
        <f>SUMIFS(Grid_GenerationQueue!W$5:W$550,Grid_GenerationQueue!$AJ$5:$AJ$550,$B142,Grid_GenerationQueue!$AK$5:$AK$550,$C142)+SUMIFS(Grid_GenerationQueue!W$5:W$550,Grid_GenerationQueue!$AM$5:$AM$550,$B142,Grid_GenerationQueue!$AN$5:$AN$550,$C142)</f>
        <v>0</v>
      </c>
      <c r="P142">
        <f>SUMIFS(Grid_GenerationQueue!X$5:X$550,Grid_GenerationQueue!$AJ$5:$AJ$550,$B142,Grid_GenerationQueue!$AK$5:$AK$550,$C142)+SUMIFS(Grid_GenerationQueue!X$5:X$550,Grid_GenerationQueue!$AM$5:$AM$550,$B142,Grid_GenerationQueue!$AN$5:$AN$550,$C142)</f>
        <v>0</v>
      </c>
      <c r="Q142">
        <f>SUMIFS(Grid_GenerationQueue!Y$5:Y$550,Grid_GenerationQueue!$AJ$5:$AJ$550,$B142,Grid_GenerationQueue!$AK$5:$AK$550,$C142)+SUMIFS(Grid_GenerationQueue!Y$5:Y$550,Grid_GenerationQueue!$AM$5:$AM$550,$B142,Grid_GenerationQueue!$AN$5:$AN$550,$C142)</f>
        <v>0</v>
      </c>
      <c r="R142">
        <f>SUMIFS(Grid_GenerationQueue!Z$5:Z$550,Grid_GenerationQueue!$AJ$5:$AJ$550,$B142,Grid_GenerationQueue!$AK$5:$AK$550,$C142)+SUMIFS(Grid_GenerationQueue!Z$5:Z$550,Grid_GenerationQueue!$AM$5:$AM$550,$B142,Grid_GenerationQueue!$AN$5:$AN$550,$C142)</f>
        <v>500</v>
      </c>
      <c r="S142">
        <f>SUMIFS(Grid_GenerationQueue!AA$5:AA$550,Grid_GenerationQueue!$AJ$5:$AJ$550,$B142,Grid_GenerationQueue!$AK$5:$AK$550,$C142)+SUMIFS(Grid_GenerationQueue!AA$5:AA$550,Grid_GenerationQueue!$AM$5:$AM$550,$B142,Grid_GenerationQueue!$AN$5:$AN$550,$C142)</f>
        <v>0</v>
      </c>
      <c r="T142">
        <f>SUMIFS(Grid_GenerationQueue!AB$5:AB$550,Grid_GenerationQueue!$AJ$5:$AJ$550,$B142,Grid_GenerationQueue!$AK$5:$AK$550,$C142)+SUMIFS(Grid_GenerationQueue!AB$5:AB$550,Grid_GenerationQueue!$AM$5:$AM$550,$B142,Grid_GenerationQueue!$AN$5:$AN$550,$C142)</f>
        <v>500</v>
      </c>
      <c r="U142">
        <f>SUMIFS(Grid_GenerationQueue!AC$5:AC$550,Grid_GenerationQueue!$AJ$5:$AJ$550,$B142,Grid_GenerationQueue!$AK$5:$AK$550,$C142)+SUMIFS(Grid_GenerationQueue!AC$5:AC$550,Grid_GenerationQueue!$AM$5:$AM$550,$B142,Grid_GenerationQueue!$AN$5:$AN$550,$C142)</f>
        <v>0</v>
      </c>
      <c r="V142">
        <f>SUMIFS(Grid_GenerationQueue!AD$5:AD$550,Grid_GenerationQueue!$AJ$5:$AJ$550,$B142,Grid_GenerationQueue!$AK$5:$AK$550,$C142)+SUMIFS(Grid_GenerationQueue!AD$5:AD$550,Grid_GenerationQueue!$AM$5:$AM$550,$B142,Grid_GenerationQueue!$AN$5:$AN$550,$C142)</f>
        <v>0</v>
      </c>
      <c r="X142">
        <f>SUMIFS(Grid_GenerationQueue!T$5:T$550,Grid_GenerationQueue!$AJ$5:$AJ$550,$B142,Grid_GenerationQueue!$AK$5:$AK$550,$C142,Grid_GenerationQueue!$AW$5:$AW$550,$Y$3)+SUMIFS(Grid_GenerationQueue!T$5:T$550,Grid_GenerationQueue!$AM$5:$AM$550,$B142,Grid_GenerationQueue!$AN$5:$AN$550,$C142,Grid_GenerationQueue!$AW$5:$AW$550,$Y$3)</f>
        <v>0</v>
      </c>
      <c r="Y142">
        <f>SUMIFS(Grid_GenerationQueue!U$5:U$550,Grid_GenerationQueue!$AJ$5:$AJ$550,$B142,Grid_GenerationQueue!$AK$5:$AK$550,$C142,Grid_GenerationQueue!$AW$5:$AW$550,$Y$3)+SUMIFS(Grid_GenerationQueue!U$5:U$550,Grid_GenerationQueue!$AM$5:$AM$550,$B142,Grid_GenerationQueue!$AN$5:$AN$550,$C142,Grid_GenerationQueue!$AW$5:$AW$550,$Y$3)</f>
        <v>0</v>
      </c>
      <c r="Z142">
        <f>SUMIFS(Grid_GenerationQueue!V$5:V$550,Grid_GenerationQueue!$AJ$5:$AJ$550,$B142,Grid_GenerationQueue!$AK$5:$AK$550,$C142,Grid_GenerationQueue!$AW$5:$AW$550,$Y$3)+SUMIFS(Grid_GenerationQueue!V$5:V$550,Grid_GenerationQueue!$AM$5:$AM$550,$B142,Grid_GenerationQueue!$AN$5:$AN$550,$C142,Grid_GenerationQueue!$AW$5:$AW$550,$Y$3)</f>
        <v>0</v>
      </c>
      <c r="AA142">
        <f>SUMIFS(Grid_GenerationQueue!W$5:W$550,Grid_GenerationQueue!$AJ$5:$AJ$550,$B142,Grid_GenerationQueue!$AK$5:$AK$550,$C142,Grid_GenerationQueue!$AW$5:$AW$550,$Y$3)+SUMIFS(Grid_GenerationQueue!W$5:W$550,Grid_GenerationQueue!$AM$5:$AM$550,$B142,Grid_GenerationQueue!$AN$5:$AN$550,$C142,Grid_GenerationQueue!$AW$5:$AW$550,$Y$3)</f>
        <v>0</v>
      </c>
      <c r="AB142">
        <f>SUMIFS(Grid_GenerationQueue!X$5:X$550,Grid_GenerationQueue!$AJ$5:$AJ$550,$B142,Grid_GenerationQueue!$AK$5:$AK$550,$C142,Grid_GenerationQueue!$AW$5:$AW$550,$Y$3)+SUMIFS(Grid_GenerationQueue!X$5:X$550,Grid_GenerationQueue!$AM$5:$AM$550,$B142,Grid_GenerationQueue!$AN$5:$AN$550,$C142,Grid_GenerationQueue!$AW$5:$AW$550,$Y$3)</f>
        <v>0</v>
      </c>
      <c r="AC142">
        <f>SUMIFS(Grid_GenerationQueue!Y$5:Y$550,Grid_GenerationQueue!$AJ$5:$AJ$550,$B142,Grid_GenerationQueue!$AK$5:$AK$550,$C142,Grid_GenerationQueue!$AW$5:$AW$550,$Y$3)+SUMIFS(Grid_GenerationQueue!Y$5:Y$550,Grid_GenerationQueue!$AM$5:$AM$550,$B142,Grid_GenerationQueue!$AN$5:$AN$550,$C142,Grid_GenerationQueue!$AW$5:$AW$550,$Y$3)</f>
        <v>0</v>
      </c>
      <c r="AD142">
        <f>SUMIFS(Grid_GenerationQueue!Z$5:Z$550,Grid_GenerationQueue!$AJ$5:$AJ$550,$B142,Grid_GenerationQueue!$AK$5:$AK$550,$C142,Grid_GenerationQueue!$AW$5:$AW$550,$Y$3)+SUMIFS(Grid_GenerationQueue!Z$5:Z$550,Grid_GenerationQueue!$AM$5:$AM$550,$B142,Grid_GenerationQueue!$AN$5:$AN$550,$C142,Grid_GenerationQueue!$AW$5:$AW$550,$Y$3)</f>
        <v>0</v>
      </c>
      <c r="AE142">
        <f>SUMIFS(Grid_GenerationQueue!AA$5:AA$550,Grid_GenerationQueue!$AJ$5:$AJ$550,$B142,Grid_GenerationQueue!$AK$5:$AK$550,$C142,Grid_GenerationQueue!$AW$5:$AW$550,$Y$3)+SUMIFS(Grid_GenerationQueue!AA$5:AA$550,Grid_GenerationQueue!$AM$5:$AM$550,$B142,Grid_GenerationQueue!$AN$5:$AN$550,$C142,Grid_GenerationQueue!$AW$5:$AW$550,$Y$3)</f>
        <v>0</v>
      </c>
      <c r="AF142">
        <f>SUMIFS(Grid_GenerationQueue!AB$5:AB$550,Grid_GenerationQueue!$AJ$5:$AJ$550,$B142,Grid_GenerationQueue!$AK$5:$AK$550,$C142,Grid_GenerationQueue!$AW$5:$AW$550,$Y$3)+SUMIFS(Grid_GenerationQueue!AB$5:AB$550,Grid_GenerationQueue!$AM$5:$AM$550,$B142,Grid_GenerationQueue!$AN$5:$AN$550,$C142,Grid_GenerationQueue!$AW$5:$AW$550,$Y$3)</f>
        <v>0</v>
      </c>
      <c r="AG142">
        <f>SUMIFS(Grid_GenerationQueue!AC$5:AC$550,Grid_GenerationQueue!$AJ$5:$AJ$550,$B142,Grid_GenerationQueue!$AK$5:$AK$550,$C142,Grid_GenerationQueue!$AW$5:$AW$550,$Y$3)+SUMIFS(Grid_GenerationQueue!AC$5:AC$550,Grid_GenerationQueue!$AM$5:$AM$550,$B142,Grid_GenerationQueue!$AN$5:$AN$550,$C142,Grid_GenerationQueue!$AW$5:$AW$550,$Y$3)</f>
        <v>0</v>
      </c>
      <c r="AH142">
        <f>SUMIFS(Grid_GenerationQueue!AD$5:AD$550,Grid_GenerationQueue!$AJ$5:$AJ$550,$B142,Grid_GenerationQueue!$AK$5:$AK$550,$C142,Grid_GenerationQueue!$AW$5:$AW$550,$Y$3)+SUMIFS(Grid_GenerationQueue!AD$5:AD$550,Grid_GenerationQueue!$AM$5:$AM$550,$B142,Grid_GenerationQueue!$AN$5:$AN$550,$C142,Grid_GenerationQueue!$AW$5:$AW$550,$Y$3)</f>
        <v>0</v>
      </c>
      <c r="AJ142">
        <f>X142+SUMIFS(Grid_GenerationQueue!T$5:T$550,Grid_GenerationQueue!$AJ$5:$AJ$550,$B142,Grid_GenerationQueue!$AK$5:$AK$550,$C142,Grid_GenerationQueue!$AW$5:$AW$550,"&lt;&gt;"&amp;$Y$3,Grid_GenerationQueue!$AU$5:$AU$550,$AK$3)+SUMIFS(Grid_GenerationQueue!T$5:T$550,Grid_GenerationQueue!$AM$5:$AM$550,$B142,Grid_GenerationQueue!$AN$5:$AN$550,$C142,Grid_GenerationQueue!$AW$5:$AW$550,"&lt;&gt;"&amp;$Y$3,Grid_GenerationQueue!$AU$5:$AU$550,$AK$3)</f>
        <v>0</v>
      </c>
      <c r="AK142">
        <f>Y142+SUMIFS(Grid_GenerationQueue!U$5:U$550,Grid_GenerationQueue!$AJ$5:$AJ$550,$B142,Grid_GenerationQueue!$AK$5:$AK$550,$C142,Grid_GenerationQueue!$AW$5:$AW$550,"&lt;&gt;"&amp;$Y$3,Grid_GenerationQueue!$AU$5:$AU$550,$AK$3)+SUMIFS(Grid_GenerationQueue!U$5:U$550,Grid_GenerationQueue!$AM$5:$AM$550,$B142,Grid_GenerationQueue!$AN$5:$AN$550,$C142,Grid_GenerationQueue!$AW$5:$AW$550,"&lt;&gt;"&amp;$Y$3,Grid_GenerationQueue!$AU$5:$AU$550,$AK$3)</f>
        <v>0</v>
      </c>
      <c r="AL142">
        <f>Z142+SUMIFS(Grid_GenerationQueue!V$5:V$550,Grid_GenerationQueue!$AJ$5:$AJ$550,$B142,Grid_GenerationQueue!$AK$5:$AK$550,$C142,Grid_GenerationQueue!$AW$5:$AW$550,"&lt;&gt;"&amp;$Y$3,Grid_GenerationQueue!$AU$5:$AU$550,$AK$3)+SUMIFS(Grid_GenerationQueue!V$5:V$550,Grid_GenerationQueue!$AM$5:$AM$550,$B142,Grid_GenerationQueue!$AN$5:$AN$550,$C142,Grid_GenerationQueue!$AW$5:$AW$550,"&lt;&gt;"&amp;$Y$3,Grid_GenerationQueue!$AU$5:$AU$550,$AK$3)</f>
        <v>0</v>
      </c>
      <c r="AM142">
        <f>AA142+SUMIFS(Grid_GenerationQueue!W$5:W$550,Grid_GenerationQueue!$AJ$5:$AJ$550,$B142,Grid_GenerationQueue!$AK$5:$AK$550,$C142,Grid_GenerationQueue!$AW$5:$AW$550,"&lt;&gt;"&amp;$Y$3,Grid_GenerationQueue!$AU$5:$AU$550,$AK$3)+SUMIFS(Grid_GenerationQueue!W$5:W$550,Grid_GenerationQueue!$AM$5:$AM$550,$B142,Grid_GenerationQueue!$AN$5:$AN$550,$C142,Grid_GenerationQueue!$AW$5:$AW$550,"&lt;&gt;"&amp;$Y$3,Grid_GenerationQueue!$AU$5:$AU$550,$AK$3)</f>
        <v>0</v>
      </c>
      <c r="AN142">
        <f>AB142+SUMIFS(Grid_GenerationQueue!X$5:X$550,Grid_GenerationQueue!$AJ$5:$AJ$550,$B142,Grid_GenerationQueue!$AK$5:$AK$550,$C142,Grid_GenerationQueue!$AW$5:$AW$550,"&lt;&gt;"&amp;$Y$3,Grid_GenerationQueue!$AU$5:$AU$550,$AK$3)+SUMIFS(Grid_GenerationQueue!X$5:X$550,Grid_GenerationQueue!$AM$5:$AM$550,$B142,Grid_GenerationQueue!$AN$5:$AN$550,$C142,Grid_GenerationQueue!$AW$5:$AW$550,"&lt;&gt;"&amp;$Y$3,Grid_GenerationQueue!$AU$5:$AU$550,$AK$3)</f>
        <v>0</v>
      </c>
      <c r="AO142">
        <f>AC142+SUMIFS(Grid_GenerationQueue!Y$5:Y$550,Grid_GenerationQueue!$AJ$5:$AJ$550,$B142,Grid_GenerationQueue!$AK$5:$AK$550,$C142,Grid_GenerationQueue!$AW$5:$AW$550,"&lt;&gt;"&amp;$Y$3,Grid_GenerationQueue!$AU$5:$AU$550,$AK$3)+SUMIFS(Grid_GenerationQueue!Y$5:Y$550,Grid_GenerationQueue!$AM$5:$AM$550,$B142,Grid_GenerationQueue!$AN$5:$AN$550,$C142,Grid_GenerationQueue!$AW$5:$AW$550,"&lt;&gt;"&amp;$Y$3,Grid_GenerationQueue!$AU$5:$AU$550,$AK$3)</f>
        <v>0</v>
      </c>
      <c r="AP142">
        <f>AD142+SUMIFS(Grid_GenerationQueue!Z$5:Z$550,Grid_GenerationQueue!$AJ$5:$AJ$550,$B142,Grid_GenerationQueue!$AK$5:$AK$550,$C142,Grid_GenerationQueue!$AW$5:$AW$550,"&lt;&gt;"&amp;$Y$3,Grid_GenerationQueue!$AU$5:$AU$550,$AK$3)+SUMIFS(Grid_GenerationQueue!Z$5:Z$550,Grid_GenerationQueue!$AM$5:$AM$550,$B142,Grid_GenerationQueue!$AN$5:$AN$550,$C142,Grid_GenerationQueue!$AW$5:$AW$550,"&lt;&gt;"&amp;$Y$3,Grid_GenerationQueue!$AU$5:$AU$550,$AK$3)</f>
        <v>0</v>
      </c>
      <c r="AQ142">
        <f>AE142+SUMIFS(Grid_GenerationQueue!AA$5:AA$550,Grid_GenerationQueue!$AJ$5:$AJ$550,$B142,Grid_GenerationQueue!$AK$5:$AK$550,$C142,Grid_GenerationQueue!$AW$5:$AW$550,"&lt;&gt;"&amp;$Y$3,Grid_GenerationQueue!$AU$5:$AU$550,$AK$3)+SUMIFS(Grid_GenerationQueue!AA$5:AA$550,Grid_GenerationQueue!$AM$5:$AM$550,$B142,Grid_GenerationQueue!$AN$5:$AN$550,$C142,Grid_GenerationQueue!$AW$5:$AW$550,"&lt;&gt;"&amp;$Y$3,Grid_GenerationQueue!$AU$5:$AU$550,$AK$3)</f>
        <v>0</v>
      </c>
      <c r="AR142">
        <f>AF142+SUMIFS(Grid_GenerationQueue!AB$5:AB$550,Grid_GenerationQueue!$AJ$5:$AJ$550,$B142,Grid_GenerationQueue!$AK$5:$AK$550,$C142,Grid_GenerationQueue!$AW$5:$AW$550,"&lt;&gt;"&amp;$Y$3,Grid_GenerationQueue!$AU$5:$AU$550,$AK$3)+SUMIFS(Grid_GenerationQueue!AB$5:AB$550,Grid_GenerationQueue!$AM$5:$AM$550,$B142,Grid_GenerationQueue!$AN$5:$AN$550,$C142,Grid_GenerationQueue!$AW$5:$AW$550,"&lt;&gt;"&amp;$Y$3,Grid_GenerationQueue!$AU$5:$AU$550,$AK$3)</f>
        <v>0</v>
      </c>
      <c r="AS142">
        <f>AG142+SUMIFS(Grid_GenerationQueue!AC$5:AC$550,Grid_GenerationQueue!$AJ$5:$AJ$550,$B142,Grid_GenerationQueue!$AK$5:$AK$550,$C142,Grid_GenerationQueue!$AW$5:$AW$550,"&lt;&gt;"&amp;$Y$3,Grid_GenerationQueue!$AU$5:$AU$550,$AK$3)+SUMIFS(Grid_GenerationQueue!AC$5:AC$550,Grid_GenerationQueue!$AM$5:$AM$550,$B142,Grid_GenerationQueue!$AN$5:$AN$550,$C142,Grid_GenerationQueue!$AW$5:$AW$550,"&lt;&gt;"&amp;$Y$3,Grid_GenerationQueue!$AU$5:$AU$550,$AK$3)</f>
        <v>0</v>
      </c>
      <c r="AT142">
        <f>AH142+SUMIFS(Grid_GenerationQueue!AD$5:AD$550,Grid_GenerationQueue!$AJ$5:$AJ$550,$B142,Grid_GenerationQueue!$AK$5:$AK$550,$C142,Grid_GenerationQueue!$AW$5:$AW$550,"&lt;&gt;"&amp;$Y$3,Grid_GenerationQueue!$AU$5:$AU$550,$AK$3)+SUMIFS(Grid_GenerationQueue!AD$5:AD$550,Grid_GenerationQueue!$AM$5:$AM$550,$B142,Grid_GenerationQueue!$AN$5:$AN$550,$C142,Grid_GenerationQueue!$AW$5:$AW$550,"&lt;&gt;"&amp;$Y$3,Grid_GenerationQueue!$AU$5:$AU$550,$AK$3)</f>
        <v>0</v>
      </c>
      <c r="AV142">
        <v>0</v>
      </c>
      <c r="AW142">
        <v>0</v>
      </c>
      <c r="AX142">
        <v>0</v>
      </c>
      <c r="AY142">
        <v>0</v>
      </c>
      <c r="AZ142">
        <v>0</v>
      </c>
      <c r="BB142">
        <f t="shared" si="66"/>
        <v>500</v>
      </c>
      <c r="BC142">
        <f t="shared" si="67"/>
        <v>0</v>
      </c>
      <c r="BD142">
        <f t="shared" si="68"/>
        <v>0</v>
      </c>
      <c r="BE142">
        <f t="shared" si="69"/>
        <v>0</v>
      </c>
      <c r="BF142">
        <f t="shared" si="70"/>
        <v>0</v>
      </c>
      <c r="BG142">
        <f t="shared" si="71"/>
        <v>0</v>
      </c>
      <c r="BH142">
        <f t="shared" si="72"/>
        <v>500</v>
      </c>
      <c r="BI142">
        <f t="shared" si="73"/>
        <v>0</v>
      </c>
      <c r="BJ142">
        <f t="shared" si="74"/>
        <v>500</v>
      </c>
      <c r="BK142">
        <f t="shared" si="75"/>
        <v>0</v>
      </c>
      <c r="BL142">
        <f t="shared" si="76"/>
        <v>0</v>
      </c>
      <c r="BN142">
        <f t="shared" si="77"/>
        <v>0</v>
      </c>
      <c r="BO142">
        <f t="shared" si="78"/>
        <v>0</v>
      </c>
      <c r="BP142">
        <f t="shared" si="79"/>
        <v>0</v>
      </c>
      <c r="BQ142">
        <f t="shared" si="80"/>
        <v>0</v>
      </c>
      <c r="BR142">
        <f t="shared" si="81"/>
        <v>0</v>
      </c>
      <c r="BS142">
        <f t="shared" si="82"/>
        <v>0</v>
      </c>
      <c r="BT142">
        <f t="shared" si="83"/>
        <v>0</v>
      </c>
      <c r="BU142">
        <f t="shared" si="84"/>
        <v>0</v>
      </c>
      <c r="BV142">
        <f t="shared" si="85"/>
        <v>0</v>
      </c>
      <c r="BW142">
        <f t="shared" si="86"/>
        <v>0</v>
      </c>
      <c r="BX142">
        <f t="shared" si="87"/>
        <v>0</v>
      </c>
      <c r="BZ142">
        <f t="shared" si="88"/>
        <v>0</v>
      </c>
      <c r="CA142">
        <f t="shared" si="89"/>
        <v>0</v>
      </c>
      <c r="CB142">
        <f t="shared" si="90"/>
        <v>0</v>
      </c>
      <c r="CC142">
        <f t="shared" si="91"/>
        <v>0</v>
      </c>
      <c r="CD142">
        <f t="shared" si="92"/>
        <v>0</v>
      </c>
      <c r="CE142">
        <f t="shared" si="93"/>
        <v>0</v>
      </c>
      <c r="CF142">
        <f t="shared" si="94"/>
        <v>0</v>
      </c>
      <c r="CG142">
        <f t="shared" si="95"/>
        <v>0</v>
      </c>
      <c r="CH142">
        <f t="shared" si="96"/>
        <v>0</v>
      </c>
      <c r="CI142">
        <f t="shared" si="97"/>
        <v>0</v>
      </c>
      <c r="CJ142">
        <f t="shared" si="98"/>
        <v>0</v>
      </c>
    </row>
    <row r="143" spans="1:88" x14ac:dyDescent="0.35">
      <c r="A143" t="str">
        <f>Substation_Info!A143</f>
        <v>PG&amp;E Fresno Study Area</v>
      </c>
      <c r="B143" t="str">
        <f>Substation_Info!B143</f>
        <v>Le Grand</v>
      </c>
      <c r="C143">
        <f>Substation_Info!C143</f>
        <v>115</v>
      </c>
      <c r="D143" t="str" cm="1">
        <f t="array" ref="D143">INDEX(Substation_Info!$AT$5:$BB$322,MATCH(1,($B143=Substation_Info!$B$5:$B$322)*($C143=Substation_Info!$C$5:$C$322),0),MATCH(D$4,Substation_Info!$AT$4:$BB$4,0))</f>
        <v>Southern_PGAE_Li_Battery</v>
      </c>
      <c r="E143" t="str" cm="1">
        <f t="array" ref="E143">INDEX(Substation_Info!$AT$5:$BB$322,MATCH(1,($B143=Substation_Info!$B$5:$B$322)*($C143=Substation_Info!$C$5:$C$322),0),MATCH(E$4,Substation_Info!$AT$4:$BB$4,0))</f>
        <v>Southern_PGAE_Solar</v>
      </c>
      <c r="F143" cm="1">
        <f t="array" ref="F143">INDEX(Substation_Info!$AT$5:$BB$322,MATCH(1,($B143=Substation_Info!$B$5:$B$322)*($C143=Substation_Info!$C$5:$C$322),0),MATCH(F$4,Substation_Info!$AT$4:$BB$4,0))</f>
        <v>0</v>
      </c>
      <c r="G143" cm="1">
        <f t="array" ref="G143">INDEX(Substation_Info!$AT$5:$BB$322,MATCH(1,($B143=Substation_Info!$B$5:$B$322)*($C143=Substation_Info!$C$5:$C$322),0),MATCH(G$4,Substation_Info!$AT$4:$BB$4,0))</f>
        <v>0</v>
      </c>
      <c r="H143" cm="1">
        <f t="array" ref="H143">INDEX(Substation_Info!$AT$5:$BB$322,MATCH(1,($B143=Substation_Info!$B$5:$B$322)*($C143=Substation_Info!$C$5:$C$322),0),MATCH(H$4,Substation_Info!$AT$4:$BB$4,0))</f>
        <v>0</v>
      </c>
      <c r="I143" cm="1">
        <f t="array" ref="I143">INDEX(Substation_Info!$AT$5:$BB$322,MATCH(1,($B143=Substation_Info!$B$5:$B$322)*($C143=Substation_Info!$C$5:$C$322),0),MATCH(I$4,Substation_Info!$AT$4:$BB$4,0))</f>
        <v>0</v>
      </c>
      <c r="J143" cm="1">
        <f t="array" ref="J143">INDEX(Substation_Info!$AT$5:$BB$322,MATCH(1,($B143=Substation_Info!$B$5:$B$322)*($C143=Substation_Info!$C$5:$C$322),0),MATCH(J$4,Substation_Info!$AT$4:$BB$4,0))</f>
        <v>0</v>
      </c>
      <c r="L143">
        <f>SUMIFS(Grid_GenerationQueue!T$5:T$550,Grid_GenerationQueue!$AJ$5:$AJ$550,$B143,Grid_GenerationQueue!$AK$5:$AK$550,$C143)+SUMIFS(Grid_GenerationQueue!T$5:T$550,Grid_GenerationQueue!$AM$5:$AM$550,$B143,Grid_GenerationQueue!$AN$5:$AN$550,$C143)</f>
        <v>390.47</v>
      </c>
      <c r="M143">
        <f>SUMIFS(Grid_GenerationQueue!U$5:U$550,Grid_GenerationQueue!$AJ$5:$AJ$550,$B143,Grid_GenerationQueue!$AK$5:$AK$550,$C143)+SUMIFS(Grid_GenerationQueue!U$5:U$550,Grid_GenerationQueue!$AM$5:$AM$550,$B143,Grid_GenerationQueue!$AN$5:$AN$550,$C143)</f>
        <v>0</v>
      </c>
      <c r="N143">
        <f>SUMIFS(Grid_GenerationQueue!V$5:V$550,Grid_GenerationQueue!$AJ$5:$AJ$550,$B143,Grid_GenerationQueue!$AK$5:$AK$550,$C143)+SUMIFS(Grid_GenerationQueue!V$5:V$550,Grid_GenerationQueue!$AM$5:$AM$550,$B143,Grid_GenerationQueue!$AN$5:$AN$550,$C143)</f>
        <v>0</v>
      </c>
      <c r="O143">
        <f>SUMIFS(Grid_GenerationQueue!W$5:W$550,Grid_GenerationQueue!$AJ$5:$AJ$550,$B143,Grid_GenerationQueue!$AK$5:$AK$550,$C143)+SUMIFS(Grid_GenerationQueue!W$5:W$550,Grid_GenerationQueue!$AM$5:$AM$550,$B143,Grid_GenerationQueue!$AN$5:$AN$550,$C143)</f>
        <v>0</v>
      </c>
      <c r="P143">
        <f>SUMIFS(Grid_GenerationQueue!X$5:X$550,Grid_GenerationQueue!$AJ$5:$AJ$550,$B143,Grid_GenerationQueue!$AK$5:$AK$550,$C143)+SUMIFS(Grid_GenerationQueue!X$5:X$550,Grid_GenerationQueue!$AM$5:$AM$550,$B143,Grid_GenerationQueue!$AN$5:$AN$550,$C143)</f>
        <v>0</v>
      </c>
      <c r="Q143">
        <f>SUMIFS(Grid_GenerationQueue!Y$5:Y$550,Grid_GenerationQueue!$AJ$5:$AJ$550,$B143,Grid_GenerationQueue!$AK$5:$AK$550,$C143)+SUMIFS(Grid_GenerationQueue!Y$5:Y$550,Grid_GenerationQueue!$AM$5:$AM$550,$B143,Grid_GenerationQueue!$AN$5:$AN$550,$C143)</f>
        <v>0</v>
      </c>
      <c r="R143">
        <f>SUMIFS(Grid_GenerationQueue!Z$5:Z$550,Grid_GenerationQueue!$AJ$5:$AJ$550,$B143,Grid_GenerationQueue!$AK$5:$AK$550,$C143)+SUMIFS(Grid_GenerationQueue!Z$5:Z$550,Grid_GenerationQueue!$AM$5:$AM$550,$B143,Grid_GenerationQueue!$AN$5:$AN$550,$C143)</f>
        <v>280</v>
      </c>
      <c r="S143">
        <f>SUMIFS(Grid_GenerationQueue!AA$5:AA$550,Grid_GenerationQueue!$AJ$5:$AJ$550,$B143,Grid_GenerationQueue!$AK$5:$AK$550,$C143)+SUMIFS(Grid_GenerationQueue!AA$5:AA$550,Grid_GenerationQueue!$AM$5:$AM$550,$B143,Grid_GenerationQueue!$AN$5:$AN$550,$C143)</f>
        <v>130</v>
      </c>
      <c r="T143">
        <f>SUMIFS(Grid_GenerationQueue!AB$5:AB$550,Grid_GenerationQueue!$AJ$5:$AJ$550,$B143,Grid_GenerationQueue!$AK$5:$AK$550,$C143)+SUMIFS(Grid_GenerationQueue!AB$5:AB$550,Grid_GenerationQueue!$AM$5:$AM$550,$B143,Grid_GenerationQueue!$AN$5:$AN$550,$C143)</f>
        <v>150</v>
      </c>
      <c r="U143">
        <f>SUMIFS(Grid_GenerationQueue!AC$5:AC$550,Grid_GenerationQueue!$AJ$5:$AJ$550,$B143,Grid_GenerationQueue!$AK$5:$AK$550,$C143)+SUMIFS(Grid_GenerationQueue!AC$5:AC$550,Grid_GenerationQueue!$AM$5:$AM$550,$B143,Grid_GenerationQueue!$AN$5:$AN$550,$C143)</f>
        <v>0</v>
      </c>
      <c r="V143">
        <f>SUMIFS(Grid_GenerationQueue!AD$5:AD$550,Grid_GenerationQueue!$AJ$5:$AJ$550,$B143,Grid_GenerationQueue!$AK$5:$AK$550,$C143)+SUMIFS(Grid_GenerationQueue!AD$5:AD$550,Grid_GenerationQueue!$AM$5:$AM$550,$B143,Grid_GenerationQueue!$AN$5:$AN$550,$C143)</f>
        <v>0</v>
      </c>
      <c r="X143">
        <f>SUMIFS(Grid_GenerationQueue!T$5:T$550,Grid_GenerationQueue!$AJ$5:$AJ$550,$B143,Grid_GenerationQueue!$AK$5:$AK$550,$C143,Grid_GenerationQueue!$AW$5:$AW$550,$Y$3)+SUMIFS(Grid_GenerationQueue!T$5:T$550,Grid_GenerationQueue!$AM$5:$AM$550,$B143,Grid_GenerationQueue!$AN$5:$AN$550,$C143,Grid_GenerationQueue!$AW$5:$AW$550,$Y$3)</f>
        <v>0</v>
      </c>
      <c r="Y143">
        <f>SUMIFS(Grid_GenerationQueue!U$5:U$550,Grid_GenerationQueue!$AJ$5:$AJ$550,$B143,Grid_GenerationQueue!$AK$5:$AK$550,$C143,Grid_GenerationQueue!$AW$5:$AW$550,$Y$3)+SUMIFS(Grid_GenerationQueue!U$5:U$550,Grid_GenerationQueue!$AM$5:$AM$550,$B143,Grid_GenerationQueue!$AN$5:$AN$550,$C143,Grid_GenerationQueue!$AW$5:$AW$550,$Y$3)</f>
        <v>0</v>
      </c>
      <c r="Z143">
        <f>SUMIFS(Grid_GenerationQueue!V$5:V$550,Grid_GenerationQueue!$AJ$5:$AJ$550,$B143,Grid_GenerationQueue!$AK$5:$AK$550,$C143,Grid_GenerationQueue!$AW$5:$AW$550,$Y$3)+SUMIFS(Grid_GenerationQueue!V$5:V$550,Grid_GenerationQueue!$AM$5:$AM$550,$B143,Grid_GenerationQueue!$AN$5:$AN$550,$C143,Grid_GenerationQueue!$AW$5:$AW$550,$Y$3)</f>
        <v>0</v>
      </c>
      <c r="AA143">
        <f>SUMIFS(Grid_GenerationQueue!W$5:W$550,Grid_GenerationQueue!$AJ$5:$AJ$550,$B143,Grid_GenerationQueue!$AK$5:$AK$550,$C143,Grid_GenerationQueue!$AW$5:$AW$550,$Y$3)+SUMIFS(Grid_GenerationQueue!W$5:W$550,Grid_GenerationQueue!$AM$5:$AM$550,$B143,Grid_GenerationQueue!$AN$5:$AN$550,$C143,Grid_GenerationQueue!$AW$5:$AW$550,$Y$3)</f>
        <v>0</v>
      </c>
      <c r="AB143">
        <f>SUMIFS(Grid_GenerationQueue!X$5:X$550,Grid_GenerationQueue!$AJ$5:$AJ$550,$B143,Grid_GenerationQueue!$AK$5:$AK$550,$C143,Grid_GenerationQueue!$AW$5:$AW$550,$Y$3)+SUMIFS(Grid_GenerationQueue!X$5:X$550,Grid_GenerationQueue!$AM$5:$AM$550,$B143,Grid_GenerationQueue!$AN$5:$AN$550,$C143,Grid_GenerationQueue!$AW$5:$AW$550,$Y$3)</f>
        <v>0</v>
      </c>
      <c r="AC143">
        <f>SUMIFS(Grid_GenerationQueue!Y$5:Y$550,Grid_GenerationQueue!$AJ$5:$AJ$550,$B143,Grid_GenerationQueue!$AK$5:$AK$550,$C143,Grid_GenerationQueue!$AW$5:$AW$550,$Y$3)+SUMIFS(Grid_GenerationQueue!Y$5:Y$550,Grid_GenerationQueue!$AM$5:$AM$550,$B143,Grid_GenerationQueue!$AN$5:$AN$550,$C143,Grid_GenerationQueue!$AW$5:$AW$550,$Y$3)</f>
        <v>0</v>
      </c>
      <c r="AD143">
        <f>SUMIFS(Grid_GenerationQueue!Z$5:Z$550,Grid_GenerationQueue!$AJ$5:$AJ$550,$B143,Grid_GenerationQueue!$AK$5:$AK$550,$C143,Grid_GenerationQueue!$AW$5:$AW$550,$Y$3)+SUMIFS(Grid_GenerationQueue!Z$5:Z$550,Grid_GenerationQueue!$AM$5:$AM$550,$B143,Grid_GenerationQueue!$AN$5:$AN$550,$C143,Grid_GenerationQueue!$AW$5:$AW$550,$Y$3)</f>
        <v>0</v>
      </c>
      <c r="AE143">
        <f>SUMIFS(Grid_GenerationQueue!AA$5:AA$550,Grid_GenerationQueue!$AJ$5:$AJ$550,$B143,Grid_GenerationQueue!$AK$5:$AK$550,$C143,Grid_GenerationQueue!$AW$5:$AW$550,$Y$3)+SUMIFS(Grid_GenerationQueue!AA$5:AA$550,Grid_GenerationQueue!$AM$5:$AM$550,$B143,Grid_GenerationQueue!$AN$5:$AN$550,$C143,Grid_GenerationQueue!$AW$5:$AW$550,$Y$3)</f>
        <v>0</v>
      </c>
      <c r="AF143">
        <f>SUMIFS(Grid_GenerationQueue!AB$5:AB$550,Grid_GenerationQueue!$AJ$5:$AJ$550,$B143,Grid_GenerationQueue!$AK$5:$AK$550,$C143,Grid_GenerationQueue!$AW$5:$AW$550,$Y$3)+SUMIFS(Grid_GenerationQueue!AB$5:AB$550,Grid_GenerationQueue!$AM$5:$AM$550,$B143,Grid_GenerationQueue!$AN$5:$AN$550,$C143,Grid_GenerationQueue!$AW$5:$AW$550,$Y$3)</f>
        <v>0</v>
      </c>
      <c r="AG143">
        <f>SUMIFS(Grid_GenerationQueue!AC$5:AC$550,Grid_GenerationQueue!$AJ$5:$AJ$550,$B143,Grid_GenerationQueue!$AK$5:$AK$550,$C143,Grid_GenerationQueue!$AW$5:$AW$550,$Y$3)+SUMIFS(Grid_GenerationQueue!AC$5:AC$550,Grid_GenerationQueue!$AM$5:$AM$550,$B143,Grid_GenerationQueue!$AN$5:$AN$550,$C143,Grid_GenerationQueue!$AW$5:$AW$550,$Y$3)</f>
        <v>0</v>
      </c>
      <c r="AH143">
        <f>SUMIFS(Grid_GenerationQueue!AD$5:AD$550,Grid_GenerationQueue!$AJ$5:$AJ$550,$B143,Grid_GenerationQueue!$AK$5:$AK$550,$C143,Grid_GenerationQueue!$AW$5:$AW$550,$Y$3)+SUMIFS(Grid_GenerationQueue!AD$5:AD$550,Grid_GenerationQueue!$AM$5:$AM$550,$B143,Grid_GenerationQueue!$AN$5:$AN$550,$C143,Grid_GenerationQueue!$AW$5:$AW$550,$Y$3)</f>
        <v>0</v>
      </c>
      <c r="AJ143">
        <f>X143+SUMIFS(Grid_GenerationQueue!T$5:T$550,Grid_GenerationQueue!$AJ$5:$AJ$550,$B143,Grid_GenerationQueue!$AK$5:$AK$550,$C143,Grid_GenerationQueue!$AW$5:$AW$550,"&lt;&gt;"&amp;$Y$3,Grid_GenerationQueue!$AU$5:$AU$550,$AK$3)+SUMIFS(Grid_GenerationQueue!T$5:T$550,Grid_GenerationQueue!$AM$5:$AM$550,$B143,Grid_GenerationQueue!$AN$5:$AN$550,$C143,Grid_GenerationQueue!$AW$5:$AW$550,"&lt;&gt;"&amp;$Y$3,Grid_GenerationQueue!$AU$5:$AU$550,$AK$3)</f>
        <v>0</v>
      </c>
      <c r="AK143">
        <f>Y143+SUMIFS(Grid_GenerationQueue!U$5:U$550,Grid_GenerationQueue!$AJ$5:$AJ$550,$B143,Grid_GenerationQueue!$AK$5:$AK$550,$C143,Grid_GenerationQueue!$AW$5:$AW$550,"&lt;&gt;"&amp;$Y$3,Grid_GenerationQueue!$AU$5:$AU$550,$AK$3)+SUMIFS(Grid_GenerationQueue!U$5:U$550,Grid_GenerationQueue!$AM$5:$AM$550,$B143,Grid_GenerationQueue!$AN$5:$AN$550,$C143,Grid_GenerationQueue!$AW$5:$AW$550,"&lt;&gt;"&amp;$Y$3,Grid_GenerationQueue!$AU$5:$AU$550,$AK$3)</f>
        <v>0</v>
      </c>
      <c r="AL143">
        <f>Z143+SUMIFS(Grid_GenerationQueue!V$5:V$550,Grid_GenerationQueue!$AJ$5:$AJ$550,$B143,Grid_GenerationQueue!$AK$5:$AK$550,$C143,Grid_GenerationQueue!$AW$5:$AW$550,"&lt;&gt;"&amp;$Y$3,Grid_GenerationQueue!$AU$5:$AU$550,$AK$3)+SUMIFS(Grid_GenerationQueue!V$5:V$550,Grid_GenerationQueue!$AM$5:$AM$550,$B143,Grid_GenerationQueue!$AN$5:$AN$550,$C143,Grid_GenerationQueue!$AW$5:$AW$550,"&lt;&gt;"&amp;$Y$3,Grid_GenerationQueue!$AU$5:$AU$550,$AK$3)</f>
        <v>0</v>
      </c>
      <c r="AM143">
        <f>AA143+SUMIFS(Grid_GenerationQueue!W$5:W$550,Grid_GenerationQueue!$AJ$5:$AJ$550,$B143,Grid_GenerationQueue!$AK$5:$AK$550,$C143,Grid_GenerationQueue!$AW$5:$AW$550,"&lt;&gt;"&amp;$Y$3,Grid_GenerationQueue!$AU$5:$AU$550,$AK$3)+SUMIFS(Grid_GenerationQueue!W$5:W$550,Grid_GenerationQueue!$AM$5:$AM$550,$B143,Grid_GenerationQueue!$AN$5:$AN$550,$C143,Grid_GenerationQueue!$AW$5:$AW$550,"&lt;&gt;"&amp;$Y$3,Grid_GenerationQueue!$AU$5:$AU$550,$AK$3)</f>
        <v>0</v>
      </c>
      <c r="AN143">
        <f>AB143+SUMIFS(Grid_GenerationQueue!X$5:X$550,Grid_GenerationQueue!$AJ$5:$AJ$550,$B143,Grid_GenerationQueue!$AK$5:$AK$550,$C143,Grid_GenerationQueue!$AW$5:$AW$550,"&lt;&gt;"&amp;$Y$3,Grid_GenerationQueue!$AU$5:$AU$550,$AK$3)+SUMIFS(Grid_GenerationQueue!X$5:X$550,Grid_GenerationQueue!$AM$5:$AM$550,$B143,Grid_GenerationQueue!$AN$5:$AN$550,$C143,Grid_GenerationQueue!$AW$5:$AW$550,"&lt;&gt;"&amp;$Y$3,Grid_GenerationQueue!$AU$5:$AU$550,$AK$3)</f>
        <v>0</v>
      </c>
      <c r="AO143">
        <f>AC143+SUMIFS(Grid_GenerationQueue!Y$5:Y$550,Grid_GenerationQueue!$AJ$5:$AJ$550,$B143,Grid_GenerationQueue!$AK$5:$AK$550,$C143,Grid_GenerationQueue!$AW$5:$AW$550,"&lt;&gt;"&amp;$Y$3,Grid_GenerationQueue!$AU$5:$AU$550,$AK$3)+SUMIFS(Grid_GenerationQueue!Y$5:Y$550,Grid_GenerationQueue!$AM$5:$AM$550,$B143,Grid_GenerationQueue!$AN$5:$AN$550,$C143,Grid_GenerationQueue!$AW$5:$AW$550,"&lt;&gt;"&amp;$Y$3,Grid_GenerationQueue!$AU$5:$AU$550,$AK$3)</f>
        <v>0</v>
      </c>
      <c r="AP143">
        <f>AD143+SUMIFS(Grid_GenerationQueue!Z$5:Z$550,Grid_GenerationQueue!$AJ$5:$AJ$550,$B143,Grid_GenerationQueue!$AK$5:$AK$550,$C143,Grid_GenerationQueue!$AW$5:$AW$550,"&lt;&gt;"&amp;$Y$3,Grid_GenerationQueue!$AU$5:$AU$550,$AK$3)+SUMIFS(Grid_GenerationQueue!Z$5:Z$550,Grid_GenerationQueue!$AM$5:$AM$550,$B143,Grid_GenerationQueue!$AN$5:$AN$550,$C143,Grid_GenerationQueue!$AW$5:$AW$550,"&lt;&gt;"&amp;$Y$3,Grid_GenerationQueue!$AU$5:$AU$550,$AK$3)</f>
        <v>0</v>
      </c>
      <c r="AQ143">
        <f>AE143+SUMIFS(Grid_GenerationQueue!AA$5:AA$550,Grid_GenerationQueue!$AJ$5:$AJ$550,$B143,Grid_GenerationQueue!$AK$5:$AK$550,$C143,Grid_GenerationQueue!$AW$5:$AW$550,"&lt;&gt;"&amp;$Y$3,Grid_GenerationQueue!$AU$5:$AU$550,$AK$3)+SUMIFS(Grid_GenerationQueue!AA$5:AA$550,Grid_GenerationQueue!$AM$5:$AM$550,$B143,Grid_GenerationQueue!$AN$5:$AN$550,$C143,Grid_GenerationQueue!$AW$5:$AW$550,"&lt;&gt;"&amp;$Y$3,Grid_GenerationQueue!$AU$5:$AU$550,$AK$3)</f>
        <v>0</v>
      </c>
      <c r="AR143">
        <f>AF143+SUMIFS(Grid_GenerationQueue!AB$5:AB$550,Grid_GenerationQueue!$AJ$5:$AJ$550,$B143,Grid_GenerationQueue!$AK$5:$AK$550,$C143,Grid_GenerationQueue!$AW$5:$AW$550,"&lt;&gt;"&amp;$Y$3,Grid_GenerationQueue!$AU$5:$AU$550,$AK$3)+SUMIFS(Grid_GenerationQueue!AB$5:AB$550,Grid_GenerationQueue!$AM$5:$AM$550,$B143,Grid_GenerationQueue!$AN$5:$AN$550,$C143,Grid_GenerationQueue!$AW$5:$AW$550,"&lt;&gt;"&amp;$Y$3,Grid_GenerationQueue!$AU$5:$AU$550,$AK$3)</f>
        <v>0</v>
      </c>
      <c r="AS143">
        <f>AG143+SUMIFS(Grid_GenerationQueue!AC$5:AC$550,Grid_GenerationQueue!$AJ$5:$AJ$550,$B143,Grid_GenerationQueue!$AK$5:$AK$550,$C143,Grid_GenerationQueue!$AW$5:$AW$550,"&lt;&gt;"&amp;$Y$3,Grid_GenerationQueue!$AU$5:$AU$550,$AK$3)+SUMIFS(Grid_GenerationQueue!AC$5:AC$550,Grid_GenerationQueue!$AM$5:$AM$550,$B143,Grid_GenerationQueue!$AN$5:$AN$550,$C143,Grid_GenerationQueue!$AW$5:$AW$550,"&lt;&gt;"&amp;$Y$3,Grid_GenerationQueue!$AU$5:$AU$550,$AK$3)</f>
        <v>0</v>
      </c>
      <c r="AT143">
        <f>AH143+SUMIFS(Grid_GenerationQueue!AD$5:AD$550,Grid_GenerationQueue!$AJ$5:$AJ$550,$B143,Grid_GenerationQueue!$AK$5:$AK$550,$C143,Grid_GenerationQueue!$AW$5:$AW$550,"&lt;&gt;"&amp;$Y$3,Grid_GenerationQueue!$AU$5:$AU$550,$AK$3)+SUMIFS(Grid_GenerationQueue!AD$5:AD$550,Grid_GenerationQueue!$AM$5:$AM$550,$B143,Grid_GenerationQueue!$AN$5:$AN$550,$C143,Grid_GenerationQueue!$AW$5:$AW$550,"&lt;&gt;"&amp;$Y$3,Grid_GenerationQueue!$AU$5:$AU$550,$AK$3)</f>
        <v>0</v>
      </c>
      <c r="AV143">
        <v>0</v>
      </c>
      <c r="AW143">
        <v>0</v>
      </c>
      <c r="AX143">
        <v>0</v>
      </c>
      <c r="AY143">
        <v>0</v>
      </c>
      <c r="AZ143">
        <v>0</v>
      </c>
      <c r="BB143">
        <f t="shared" ref="BB143:BB206" si="99">L143-$AV143</f>
        <v>390.47</v>
      </c>
      <c r="BC143">
        <f t="shared" ref="BC143:BC206" si="100">BD143+BE143</f>
        <v>0</v>
      </c>
      <c r="BD143">
        <f t="shared" ref="BD143:BD206" si="101">N143-$AW143</f>
        <v>0</v>
      </c>
      <c r="BE143">
        <f t="shared" ref="BE143:BE206" si="102">O143-$AX143</f>
        <v>0</v>
      </c>
      <c r="BF143">
        <f t="shared" ref="BF143:BF206" si="103">P143</f>
        <v>0</v>
      </c>
      <c r="BG143">
        <f t="shared" ref="BG143:BG206" si="104">Q143</f>
        <v>0</v>
      </c>
      <c r="BH143">
        <f t="shared" ref="BH143:BH206" si="105">BI143+BJ143</f>
        <v>280</v>
      </c>
      <c r="BI143">
        <f t="shared" ref="BI143:BI206" si="106">S143-$AY143</f>
        <v>130</v>
      </c>
      <c r="BJ143">
        <f t="shared" ref="BJ143:BJ206" si="107">T143-$AZ143</f>
        <v>150</v>
      </c>
      <c r="BK143">
        <f t="shared" ref="BK143:BK206" si="108">U143</f>
        <v>0</v>
      </c>
      <c r="BL143">
        <f t="shared" ref="BL143:BL206" si="109">V143</f>
        <v>0</v>
      </c>
      <c r="BN143">
        <f t="shared" si="77"/>
        <v>0</v>
      </c>
      <c r="BO143">
        <f t="shared" si="78"/>
        <v>0</v>
      </c>
      <c r="BP143">
        <f t="shared" si="79"/>
        <v>0</v>
      </c>
      <c r="BQ143">
        <f t="shared" si="80"/>
        <v>0</v>
      </c>
      <c r="BR143">
        <f t="shared" si="81"/>
        <v>0</v>
      </c>
      <c r="BS143">
        <f t="shared" si="82"/>
        <v>0</v>
      </c>
      <c r="BT143">
        <f t="shared" si="83"/>
        <v>0</v>
      </c>
      <c r="BU143">
        <f t="shared" si="84"/>
        <v>0</v>
      </c>
      <c r="BV143">
        <f t="shared" si="85"/>
        <v>0</v>
      </c>
      <c r="BW143">
        <f t="shared" si="86"/>
        <v>0</v>
      </c>
      <c r="BX143">
        <f t="shared" si="87"/>
        <v>0</v>
      </c>
      <c r="BZ143">
        <f t="shared" si="88"/>
        <v>0</v>
      </c>
      <c r="CA143">
        <f t="shared" si="89"/>
        <v>0</v>
      </c>
      <c r="CB143">
        <f t="shared" si="90"/>
        <v>0</v>
      </c>
      <c r="CC143">
        <f t="shared" si="91"/>
        <v>0</v>
      </c>
      <c r="CD143">
        <f t="shared" si="92"/>
        <v>0</v>
      </c>
      <c r="CE143">
        <f t="shared" si="93"/>
        <v>0</v>
      </c>
      <c r="CF143">
        <f t="shared" si="94"/>
        <v>0</v>
      </c>
      <c r="CG143">
        <f t="shared" si="95"/>
        <v>0</v>
      </c>
      <c r="CH143">
        <f t="shared" si="96"/>
        <v>0</v>
      </c>
      <c r="CI143">
        <f t="shared" si="97"/>
        <v>0</v>
      </c>
      <c r="CJ143">
        <f t="shared" si="98"/>
        <v>0</v>
      </c>
    </row>
    <row r="144" spans="1:88" x14ac:dyDescent="0.35">
      <c r="A144" t="str">
        <f>Substation_Info!A144</f>
        <v>SCE Eastern Study Area</v>
      </c>
      <c r="B144" t="str">
        <f>Substation_Info!B144</f>
        <v>Lee Lake (Proposed)</v>
      </c>
      <c r="C144">
        <f>Substation_Info!C144</f>
        <v>500</v>
      </c>
      <c r="D144" cm="1">
        <f t="array" ref="D144">INDEX(Substation_Info!$AT$5:$BB$322,MATCH(1,($B144=Substation_Info!$B$5:$B$322)*($C144=Substation_Info!$C$5:$C$322),0),MATCH(D$4,Substation_Info!$AT$4:$BB$4,0))</f>
        <v>0</v>
      </c>
      <c r="E144" cm="1">
        <f t="array" ref="E144">INDEX(Substation_Info!$AT$5:$BB$322,MATCH(1,($B144=Substation_Info!$B$5:$B$322)*($C144=Substation_Info!$C$5:$C$322),0),MATCH(E$4,Substation_Info!$AT$4:$BB$4,0))</f>
        <v>0</v>
      </c>
      <c r="F144" cm="1">
        <f t="array" ref="F144">INDEX(Substation_Info!$AT$5:$BB$322,MATCH(1,($B144=Substation_Info!$B$5:$B$322)*($C144=Substation_Info!$C$5:$C$322),0),MATCH(F$4,Substation_Info!$AT$4:$BB$4,0))</f>
        <v>0</v>
      </c>
      <c r="G144" cm="1">
        <f t="array" ref="G144">INDEX(Substation_Info!$AT$5:$BB$322,MATCH(1,($B144=Substation_Info!$B$5:$B$322)*($C144=Substation_Info!$C$5:$C$322),0),MATCH(G$4,Substation_Info!$AT$4:$BB$4,0))</f>
        <v>0</v>
      </c>
      <c r="H144" cm="1">
        <f t="array" ref="H144">INDEX(Substation_Info!$AT$5:$BB$322,MATCH(1,($B144=Substation_Info!$B$5:$B$322)*($C144=Substation_Info!$C$5:$C$322),0),MATCH(H$4,Substation_Info!$AT$4:$BB$4,0))</f>
        <v>0</v>
      </c>
      <c r="I144" cm="1">
        <f t="array" ref="I144">INDEX(Substation_Info!$AT$5:$BB$322,MATCH(1,($B144=Substation_Info!$B$5:$B$322)*($C144=Substation_Info!$C$5:$C$322),0),MATCH(I$4,Substation_Info!$AT$4:$BB$4,0))</f>
        <v>0</v>
      </c>
      <c r="J144" t="str" cm="1">
        <f t="array" ref="J144">INDEX(Substation_Info!$AT$5:$BB$322,MATCH(1,($B144=Substation_Info!$B$5:$B$322)*($C144=Substation_Info!$C$5:$C$322),0),MATCH(J$4,Substation_Info!$AT$4:$BB$4,0))</f>
        <v>Riverside_West_Pumped_Storage</v>
      </c>
      <c r="L144">
        <f>SUMIFS(Grid_GenerationQueue!T$5:T$550,Grid_GenerationQueue!$AJ$5:$AJ$550,$B144,Grid_GenerationQueue!$AK$5:$AK$550,$C144)+SUMIFS(Grid_GenerationQueue!T$5:T$550,Grid_GenerationQueue!$AM$5:$AM$550,$B144,Grid_GenerationQueue!$AN$5:$AN$550,$C144)</f>
        <v>0</v>
      </c>
      <c r="M144">
        <f>SUMIFS(Grid_GenerationQueue!U$5:U$550,Grid_GenerationQueue!$AJ$5:$AJ$550,$B144,Grid_GenerationQueue!$AK$5:$AK$550,$C144)+SUMIFS(Grid_GenerationQueue!U$5:U$550,Grid_GenerationQueue!$AM$5:$AM$550,$B144,Grid_GenerationQueue!$AN$5:$AN$550,$C144)</f>
        <v>0</v>
      </c>
      <c r="N144">
        <f>SUMIFS(Grid_GenerationQueue!V$5:V$550,Grid_GenerationQueue!$AJ$5:$AJ$550,$B144,Grid_GenerationQueue!$AK$5:$AK$550,$C144)+SUMIFS(Grid_GenerationQueue!V$5:V$550,Grid_GenerationQueue!$AM$5:$AM$550,$B144,Grid_GenerationQueue!$AN$5:$AN$550,$C144)</f>
        <v>0</v>
      </c>
      <c r="O144">
        <f>SUMIFS(Grid_GenerationQueue!W$5:W$550,Grid_GenerationQueue!$AJ$5:$AJ$550,$B144,Grid_GenerationQueue!$AK$5:$AK$550,$C144)+SUMIFS(Grid_GenerationQueue!W$5:W$550,Grid_GenerationQueue!$AM$5:$AM$550,$B144,Grid_GenerationQueue!$AN$5:$AN$550,$C144)</f>
        <v>0</v>
      </c>
      <c r="P144">
        <f>SUMIFS(Grid_GenerationQueue!X$5:X$550,Grid_GenerationQueue!$AJ$5:$AJ$550,$B144,Grid_GenerationQueue!$AK$5:$AK$550,$C144)+SUMIFS(Grid_GenerationQueue!X$5:X$550,Grid_GenerationQueue!$AM$5:$AM$550,$B144,Grid_GenerationQueue!$AN$5:$AN$550,$C144)</f>
        <v>0</v>
      </c>
      <c r="Q144">
        <f>SUMIFS(Grid_GenerationQueue!Y$5:Y$550,Grid_GenerationQueue!$AJ$5:$AJ$550,$B144,Grid_GenerationQueue!$AK$5:$AK$550,$C144)+SUMIFS(Grid_GenerationQueue!Y$5:Y$550,Grid_GenerationQueue!$AM$5:$AM$550,$B144,Grid_GenerationQueue!$AN$5:$AN$550,$C144)</f>
        <v>0</v>
      </c>
      <c r="R144">
        <f>SUMIFS(Grid_GenerationQueue!Z$5:Z$550,Grid_GenerationQueue!$AJ$5:$AJ$550,$B144,Grid_GenerationQueue!$AK$5:$AK$550,$C144)+SUMIFS(Grid_GenerationQueue!Z$5:Z$550,Grid_GenerationQueue!$AM$5:$AM$550,$B144,Grid_GenerationQueue!$AN$5:$AN$550,$C144)</f>
        <v>0</v>
      </c>
      <c r="S144">
        <f>SUMIFS(Grid_GenerationQueue!AA$5:AA$550,Grid_GenerationQueue!$AJ$5:$AJ$550,$B144,Grid_GenerationQueue!$AK$5:$AK$550,$C144)+SUMIFS(Grid_GenerationQueue!AA$5:AA$550,Grid_GenerationQueue!$AM$5:$AM$550,$B144,Grid_GenerationQueue!$AN$5:$AN$550,$C144)</f>
        <v>0</v>
      </c>
      <c r="T144">
        <f>SUMIFS(Grid_GenerationQueue!AB$5:AB$550,Grid_GenerationQueue!$AJ$5:$AJ$550,$B144,Grid_GenerationQueue!$AK$5:$AK$550,$C144)+SUMIFS(Grid_GenerationQueue!AB$5:AB$550,Grid_GenerationQueue!$AM$5:$AM$550,$B144,Grid_GenerationQueue!$AN$5:$AN$550,$C144)</f>
        <v>0</v>
      </c>
      <c r="U144">
        <f>SUMIFS(Grid_GenerationQueue!AC$5:AC$550,Grid_GenerationQueue!$AJ$5:$AJ$550,$B144,Grid_GenerationQueue!$AK$5:$AK$550,$C144)+SUMIFS(Grid_GenerationQueue!AC$5:AC$550,Grid_GenerationQueue!$AM$5:$AM$550,$B144,Grid_GenerationQueue!$AN$5:$AN$550,$C144)</f>
        <v>0</v>
      </c>
      <c r="V144">
        <f>SUMIFS(Grid_GenerationQueue!AD$5:AD$550,Grid_GenerationQueue!$AJ$5:$AJ$550,$B144,Grid_GenerationQueue!$AK$5:$AK$550,$C144)+SUMIFS(Grid_GenerationQueue!AD$5:AD$550,Grid_GenerationQueue!$AM$5:$AM$550,$B144,Grid_GenerationQueue!$AN$5:$AN$550,$C144)</f>
        <v>500</v>
      </c>
      <c r="X144">
        <f>SUMIFS(Grid_GenerationQueue!T$5:T$550,Grid_GenerationQueue!$AJ$5:$AJ$550,$B144,Grid_GenerationQueue!$AK$5:$AK$550,$C144,Grid_GenerationQueue!$AW$5:$AW$550,$Y$3)+SUMIFS(Grid_GenerationQueue!T$5:T$550,Grid_GenerationQueue!$AM$5:$AM$550,$B144,Grid_GenerationQueue!$AN$5:$AN$550,$C144,Grid_GenerationQueue!$AW$5:$AW$550,$Y$3)</f>
        <v>0</v>
      </c>
      <c r="Y144">
        <f>SUMIFS(Grid_GenerationQueue!U$5:U$550,Grid_GenerationQueue!$AJ$5:$AJ$550,$B144,Grid_GenerationQueue!$AK$5:$AK$550,$C144,Grid_GenerationQueue!$AW$5:$AW$550,$Y$3)+SUMIFS(Grid_GenerationQueue!U$5:U$550,Grid_GenerationQueue!$AM$5:$AM$550,$B144,Grid_GenerationQueue!$AN$5:$AN$550,$C144,Grid_GenerationQueue!$AW$5:$AW$550,$Y$3)</f>
        <v>0</v>
      </c>
      <c r="Z144">
        <f>SUMIFS(Grid_GenerationQueue!V$5:V$550,Grid_GenerationQueue!$AJ$5:$AJ$550,$B144,Grid_GenerationQueue!$AK$5:$AK$550,$C144,Grid_GenerationQueue!$AW$5:$AW$550,$Y$3)+SUMIFS(Grid_GenerationQueue!V$5:V$550,Grid_GenerationQueue!$AM$5:$AM$550,$B144,Grid_GenerationQueue!$AN$5:$AN$550,$C144,Grid_GenerationQueue!$AW$5:$AW$550,$Y$3)</f>
        <v>0</v>
      </c>
      <c r="AA144">
        <f>SUMIFS(Grid_GenerationQueue!W$5:W$550,Grid_GenerationQueue!$AJ$5:$AJ$550,$B144,Grid_GenerationQueue!$AK$5:$AK$550,$C144,Grid_GenerationQueue!$AW$5:$AW$550,$Y$3)+SUMIFS(Grid_GenerationQueue!W$5:W$550,Grid_GenerationQueue!$AM$5:$AM$550,$B144,Grid_GenerationQueue!$AN$5:$AN$550,$C144,Grid_GenerationQueue!$AW$5:$AW$550,$Y$3)</f>
        <v>0</v>
      </c>
      <c r="AB144">
        <f>SUMIFS(Grid_GenerationQueue!X$5:X$550,Grid_GenerationQueue!$AJ$5:$AJ$550,$B144,Grid_GenerationQueue!$AK$5:$AK$550,$C144,Grid_GenerationQueue!$AW$5:$AW$550,$Y$3)+SUMIFS(Grid_GenerationQueue!X$5:X$550,Grid_GenerationQueue!$AM$5:$AM$550,$B144,Grid_GenerationQueue!$AN$5:$AN$550,$C144,Grid_GenerationQueue!$AW$5:$AW$550,$Y$3)</f>
        <v>0</v>
      </c>
      <c r="AC144">
        <f>SUMIFS(Grid_GenerationQueue!Y$5:Y$550,Grid_GenerationQueue!$AJ$5:$AJ$550,$B144,Grid_GenerationQueue!$AK$5:$AK$550,$C144,Grid_GenerationQueue!$AW$5:$AW$550,$Y$3)+SUMIFS(Grid_GenerationQueue!Y$5:Y$550,Grid_GenerationQueue!$AM$5:$AM$550,$B144,Grid_GenerationQueue!$AN$5:$AN$550,$C144,Grid_GenerationQueue!$AW$5:$AW$550,$Y$3)</f>
        <v>0</v>
      </c>
      <c r="AD144">
        <f>SUMIFS(Grid_GenerationQueue!Z$5:Z$550,Grid_GenerationQueue!$AJ$5:$AJ$550,$B144,Grid_GenerationQueue!$AK$5:$AK$550,$C144,Grid_GenerationQueue!$AW$5:$AW$550,$Y$3)+SUMIFS(Grid_GenerationQueue!Z$5:Z$550,Grid_GenerationQueue!$AM$5:$AM$550,$B144,Grid_GenerationQueue!$AN$5:$AN$550,$C144,Grid_GenerationQueue!$AW$5:$AW$550,$Y$3)</f>
        <v>0</v>
      </c>
      <c r="AE144">
        <f>SUMIFS(Grid_GenerationQueue!AA$5:AA$550,Grid_GenerationQueue!$AJ$5:$AJ$550,$B144,Grid_GenerationQueue!$AK$5:$AK$550,$C144,Grid_GenerationQueue!$AW$5:$AW$550,$Y$3)+SUMIFS(Grid_GenerationQueue!AA$5:AA$550,Grid_GenerationQueue!$AM$5:$AM$550,$B144,Grid_GenerationQueue!$AN$5:$AN$550,$C144,Grid_GenerationQueue!$AW$5:$AW$550,$Y$3)</f>
        <v>0</v>
      </c>
      <c r="AF144">
        <f>SUMIFS(Grid_GenerationQueue!AB$5:AB$550,Grid_GenerationQueue!$AJ$5:$AJ$550,$B144,Grid_GenerationQueue!$AK$5:$AK$550,$C144,Grid_GenerationQueue!$AW$5:$AW$550,$Y$3)+SUMIFS(Grid_GenerationQueue!AB$5:AB$550,Grid_GenerationQueue!$AM$5:$AM$550,$B144,Grid_GenerationQueue!$AN$5:$AN$550,$C144,Grid_GenerationQueue!$AW$5:$AW$550,$Y$3)</f>
        <v>0</v>
      </c>
      <c r="AG144">
        <f>SUMIFS(Grid_GenerationQueue!AC$5:AC$550,Grid_GenerationQueue!$AJ$5:$AJ$550,$B144,Grid_GenerationQueue!$AK$5:$AK$550,$C144,Grid_GenerationQueue!$AW$5:$AW$550,$Y$3)+SUMIFS(Grid_GenerationQueue!AC$5:AC$550,Grid_GenerationQueue!$AM$5:$AM$550,$B144,Grid_GenerationQueue!$AN$5:$AN$550,$C144,Grid_GenerationQueue!$AW$5:$AW$550,$Y$3)</f>
        <v>0</v>
      </c>
      <c r="AH144">
        <f>SUMIFS(Grid_GenerationQueue!AD$5:AD$550,Grid_GenerationQueue!$AJ$5:$AJ$550,$B144,Grid_GenerationQueue!$AK$5:$AK$550,$C144,Grid_GenerationQueue!$AW$5:$AW$550,$Y$3)+SUMIFS(Grid_GenerationQueue!AD$5:AD$550,Grid_GenerationQueue!$AM$5:$AM$550,$B144,Grid_GenerationQueue!$AN$5:$AN$550,$C144,Grid_GenerationQueue!$AW$5:$AW$550,$Y$3)</f>
        <v>500</v>
      </c>
      <c r="AJ144">
        <f>X144+SUMIFS(Grid_GenerationQueue!T$5:T$550,Grid_GenerationQueue!$AJ$5:$AJ$550,$B144,Grid_GenerationQueue!$AK$5:$AK$550,$C144,Grid_GenerationQueue!$AW$5:$AW$550,"&lt;&gt;"&amp;$Y$3,Grid_GenerationQueue!$AU$5:$AU$550,$AK$3)+SUMIFS(Grid_GenerationQueue!T$5:T$550,Grid_GenerationQueue!$AM$5:$AM$550,$B144,Grid_GenerationQueue!$AN$5:$AN$550,$C144,Grid_GenerationQueue!$AW$5:$AW$550,"&lt;&gt;"&amp;$Y$3,Grid_GenerationQueue!$AU$5:$AU$550,$AK$3)</f>
        <v>0</v>
      </c>
      <c r="AK144">
        <f>Y144+SUMIFS(Grid_GenerationQueue!U$5:U$550,Grid_GenerationQueue!$AJ$5:$AJ$550,$B144,Grid_GenerationQueue!$AK$5:$AK$550,$C144,Grid_GenerationQueue!$AW$5:$AW$550,"&lt;&gt;"&amp;$Y$3,Grid_GenerationQueue!$AU$5:$AU$550,$AK$3)+SUMIFS(Grid_GenerationQueue!U$5:U$550,Grid_GenerationQueue!$AM$5:$AM$550,$B144,Grid_GenerationQueue!$AN$5:$AN$550,$C144,Grid_GenerationQueue!$AW$5:$AW$550,"&lt;&gt;"&amp;$Y$3,Grid_GenerationQueue!$AU$5:$AU$550,$AK$3)</f>
        <v>0</v>
      </c>
      <c r="AL144">
        <f>Z144+SUMIFS(Grid_GenerationQueue!V$5:V$550,Grid_GenerationQueue!$AJ$5:$AJ$550,$B144,Grid_GenerationQueue!$AK$5:$AK$550,$C144,Grid_GenerationQueue!$AW$5:$AW$550,"&lt;&gt;"&amp;$Y$3,Grid_GenerationQueue!$AU$5:$AU$550,$AK$3)+SUMIFS(Grid_GenerationQueue!V$5:V$550,Grid_GenerationQueue!$AM$5:$AM$550,$B144,Grid_GenerationQueue!$AN$5:$AN$550,$C144,Grid_GenerationQueue!$AW$5:$AW$550,"&lt;&gt;"&amp;$Y$3,Grid_GenerationQueue!$AU$5:$AU$550,$AK$3)</f>
        <v>0</v>
      </c>
      <c r="AM144">
        <f>AA144+SUMIFS(Grid_GenerationQueue!W$5:W$550,Grid_GenerationQueue!$AJ$5:$AJ$550,$B144,Grid_GenerationQueue!$AK$5:$AK$550,$C144,Grid_GenerationQueue!$AW$5:$AW$550,"&lt;&gt;"&amp;$Y$3,Grid_GenerationQueue!$AU$5:$AU$550,$AK$3)+SUMIFS(Grid_GenerationQueue!W$5:W$550,Grid_GenerationQueue!$AM$5:$AM$550,$B144,Grid_GenerationQueue!$AN$5:$AN$550,$C144,Grid_GenerationQueue!$AW$5:$AW$550,"&lt;&gt;"&amp;$Y$3,Grid_GenerationQueue!$AU$5:$AU$550,$AK$3)</f>
        <v>0</v>
      </c>
      <c r="AN144">
        <f>AB144+SUMIFS(Grid_GenerationQueue!X$5:X$550,Grid_GenerationQueue!$AJ$5:$AJ$550,$B144,Grid_GenerationQueue!$AK$5:$AK$550,$C144,Grid_GenerationQueue!$AW$5:$AW$550,"&lt;&gt;"&amp;$Y$3,Grid_GenerationQueue!$AU$5:$AU$550,$AK$3)+SUMIFS(Grid_GenerationQueue!X$5:X$550,Grid_GenerationQueue!$AM$5:$AM$550,$B144,Grid_GenerationQueue!$AN$5:$AN$550,$C144,Grid_GenerationQueue!$AW$5:$AW$550,"&lt;&gt;"&amp;$Y$3,Grid_GenerationQueue!$AU$5:$AU$550,$AK$3)</f>
        <v>0</v>
      </c>
      <c r="AO144">
        <f>AC144+SUMIFS(Grid_GenerationQueue!Y$5:Y$550,Grid_GenerationQueue!$AJ$5:$AJ$550,$B144,Grid_GenerationQueue!$AK$5:$AK$550,$C144,Grid_GenerationQueue!$AW$5:$AW$550,"&lt;&gt;"&amp;$Y$3,Grid_GenerationQueue!$AU$5:$AU$550,$AK$3)+SUMIFS(Grid_GenerationQueue!Y$5:Y$550,Grid_GenerationQueue!$AM$5:$AM$550,$B144,Grid_GenerationQueue!$AN$5:$AN$550,$C144,Grid_GenerationQueue!$AW$5:$AW$550,"&lt;&gt;"&amp;$Y$3,Grid_GenerationQueue!$AU$5:$AU$550,$AK$3)</f>
        <v>0</v>
      </c>
      <c r="AP144">
        <f>AD144+SUMIFS(Grid_GenerationQueue!Z$5:Z$550,Grid_GenerationQueue!$AJ$5:$AJ$550,$B144,Grid_GenerationQueue!$AK$5:$AK$550,$C144,Grid_GenerationQueue!$AW$5:$AW$550,"&lt;&gt;"&amp;$Y$3,Grid_GenerationQueue!$AU$5:$AU$550,$AK$3)+SUMIFS(Grid_GenerationQueue!Z$5:Z$550,Grid_GenerationQueue!$AM$5:$AM$550,$B144,Grid_GenerationQueue!$AN$5:$AN$550,$C144,Grid_GenerationQueue!$AW$5:$AW$550,"&lt;&gt;"&amp;$Y$3,Grid_GenerationQueue!$AU$5:$AU$550,$AK$3)</f>
        <v>0</v>
      </c>
      <c r="AQ144">
        <f>AE144+SUMIFS(Grid_GenerationQueue!AA$5:AA$550,Grid_GenerationQueue!$AJ$5:$AJ$550,$B144,Grid_GenerationQueue!$AK$5:$AK$550,$C144,Grid_GenerationQueue!$AW$5:$AW$550,"&lt;&gt;"&amp;$Y$3,Grid_GenerationQueue!$AU$5:$AU$550,$AK$3)+SUMIFS(Grid_GenerationQueue!AA$5:AA$550,Grid_GenerationQueue!$AM$5:$AM$550,$B144,Grid_GenerationQueue!$AN$5:$AN$550,$C144,Grid_GenerationQueue!$AW$5:$AW$550,"&lt;&gt;"&amp;$Y$3,Grid_GenerationQueue!$AU$5:$AU$550,$AK$3)</f>
        <v>0</v>
      </c>
      <c r="AR144">
        <f>AF144+SUMIFS(Grid_GenerationQueue!AB$5:AB$550,Grid_GenerationQueue!$AJ$5:$AJ$550,$B144,Grid_GenerationQueue!$AK$5:$AK$550,$C144,Grid_GenerationQueue!$AW$5:$AW$550,"&lt;&gt;"&amp;$Y$3,Grid_GenerationQueue!$AU$5:$AU$550,$AK$3)+SUMIFS(Grid_GenerationQueue!AB$5:AB$550,Grid_GenerationQueue!$AM$5:$AM$550,$B144,Grid_GenerationQueue!$AN$5:$AN$550,$C144,Grid_GenerationQueue!$AW$5:$AW$550,"&lt;&gt;"&amp;$Y$3,Grid_GenerationQueue!$AU$5:$AU$550,$AK$3)</f>
        <v>0</v>
      </c>
      <c r="AS144">
        <f>AG144+SUMIFS(Grid_GenerationQueue!AC$5:AC$550,Grid_GenerationQueue!$AJ$5:$AJ$550,$B144,Grid_GenerationQueue!$AK$5:$AK$550,$C144,Grid_GenerationQueue!$AW$5:$AW$550,"&lt;&gt;"&amp;$Y$3,Grid_GenerationQueue!$AU$5:$AU$550,$AK$3)+SUMIFS(Grid_GenerationQueue!AC$5:AC$550,Grid_GenerationQueue!$AM$5:$AM$550,$B144,Grid_GenerationQueue!$AN$5:$AN$550,$C144,Grid_GenerationQueue!$AW$5:$AW$550,"&lt;&gt;"&amp;$Y$3,Grid_GenerationQueue!$AU$5:$AU$550,$AK$3)</f>
        <v>0</v>
      </c>
      <c r="AT144">
        <f>AH144+SUMIFS(Grid_GenerationQueue!AD$5:AD$550,Grid_GenerationQueue!$AJ$5:$AJ$550,$B144,Grid_GenerationQueue!$AK$5:$AK$550,$C144,Grid_GenerationQueue!$AW$5:$AW$550,"&lt;&gt;"&amp;$Y$3,Grid_GenerationQueue!$AU$5:$AU$550,$AK$3)+SUMIFS(Grid_GenerationQueue!AD$5:AD$550,Grid_GenerationQueue!$AM$5:$AM$550,$B144,Grid_GenerationQueue!$AN$5:$AN$550,$C144,Grid_GenerationQueue!$AW$5:$AW$550,"&lt;&gt;"&amp;$Y$3,Grid_GenerationQueue!$AU$5:$AU$550,$AK$3)</f>
        <v>500</v>
      </c>
      <c r="AV144">
        <v>0</v>
      </c>
      <c r="AW144">
        <v>0</v>
      </c>
      <c r="AX144">
        <v>0</v>
      </c>
      <c r="AY144">
        <v>0</v>
      </c>
      <c r="AZ144">
        <v>0</v>
      </c>
      <c r="BB144">
        <f t="shared" si="99"/>
        <v>0</v>
      </c>
      <c r="BC144">
        <f t="shared" si="100"/>
        <v>0</v>
      </c>
      <c r="BD144">
        <f t="shared" si="101"/>
        <v>0</v>
      </c>
      <c r="BE144">
        <f t="shared" si="102"/>
        <v>0</v>
      </c>
      <c r="BF144">
        <f t="shared" si="103"/>
        <v>0</v>
      </c>
      <c r="BG144">
        <f t="shared" si="104"/>
        <v>0</v>
      </c>
      <c r="BH144">
        <f t="shared" si="105"/>
        <v>0</v>
      </c>
      <c r="BI144">
        <f t="shared" si="106"/>
        <v>0</v>
      </c>
      <c r="BJ144">
        <f t="shared" si="107"/>
        <v>0</v>
      </c>
      <c r="BK144">
        <f t="shared" si="108"/>
        <v>0</v>
      </c>
      <c r="BL144">
        <f t="shared" si="109"/>
        <v>500</v>
      </c>
      <c r="BN144">
        <f t="shared" si="77"/>
        <v>0</v>
      </c>
      <c r="BO144">
        <f t="shared" si="78"/>
        <v>0</v>
      </c>
      <c r="BP144">
        <f t="shared" si="79"/>
        <v>0</v>
      </c>
      <c r="BQ144">
        <f t="shared" si="80"/>
        <v>0</v>
      </c>
      <c r="BR144">
        <f t="shared" si="81"/>
        <v>0</v>
      </c>
      <c r="BS144">
        <f t="shared" si="82"/>
        <v>0</v>
      </c>
      <c r="BT144">
        <f t="shared" si="83"/>
        <v>0</v>
      </c>
      <c r="BU144">
        <f t="shared" si="84"/>
        <v>0</v>
      </c>
      <c r="BV144">
        <f t="shared" si="85"/>
        <v>0</v>
      </c>
      <c r="BW144">
        <f t="shared" si="86"/>
        <v>0</v>
      </c>
      <c r="BX144">
        <f t="shared" si="87"/>
        <v>500</v>
      </c>
      <c r="BZ144">
        <f t="shared" si="88"/>
        <v>0</v>
      </c>
      <c r="CA144">
        <f t="shared" si="89"/>
        <v>0</v>
      </c>
      <c r="CB144">
        <f t="shared" si="90"/>
        <v>0</v>
      </c>
      <c r="CC144">
        <f t="shared" si="91"/>
        <v>0</v>
      </c>
      <c r="CD144">
        <f t="shared" si="92"/>
        <v>0</v>
      </c>
      <c r="CE144">
        <f t="shared" si="93"/>
        <v>0</v>
      </c>
      <c r="CF144">
        <f t="shared" si="94"/>
        <v>0</v>
      </c>
      <c r="CG144">
        <f t="shared" si="95"/>
        <v>0</v>
      </c>
      <c r="CH144">
        <f t="shared" si="96"/>
        <v>0</v>
      </c>
      <c r="CI144">
        <f t="shared" si="97"/>
        <v>0</v>
      </c>
      <c r="CJ144">
        <f t="shared" si="98"/>
        <v>500</v>
      </c>
    </row>
    <row r="145" spans="1:88" x14ac:dyDescent="0.35">
      <c r="A145" t="str">
        <f>Substation_Info!A145</f>
        <v>PG&amp;E Fresno Study Area</v>
      </c>
      <c r="B145" t="str">
        <f>Substation_Info!B145</f>
        <v>Leprino Jct</v>
      </c>
      <c r="C145">
        <f>Substation_Info!C145</f>
        <v>115</v>
      </c>
      <c r="D145" t="str" cm="1">
        <f t="array" ref="D145">INDEX(Substation_Info!$AT$5:$BB$322,MATCH(1,($B145=Substation_Info!$B$5:$B$322)*($C145=Substation_Info!$C$5:$C$322),0),MATCH(D$4,Substation_Info!$AT$4:$BB$4,0))</f>
        <v>Southern_PGAE_Li_Battery</v>
      </c>
      <c r="E145" t="str" cm="1">
        <f t="array" ref="E145">INDEX(Substation_Info!$AT$5:$BB$322,MATCH(1,($B145=Substation_Info!$B$5:$B$322)*($C145=Substation_Info!$C$5:$C$322),0),MATCH(E$4,Substation_Info!$AT$4:$BB$4,0))</f>
        <v>Southern_PGAE_Solar</v>
      </c>
      <c r="F145" cm="1">
        <f t="array" ref="F145">INDEX(Substation_Info!$AT$5:$BB$322,MATCH(1,($B145=Substation_Info!$B$5:$B$322)*($C145=Substation_Info!$C$5:$C$322),0),MATCH(F$4,Substation_Info!$AT$4:$BB$4,0))</f>
        <v>0</v>
      </c>
      <c r="G145" cm="1">
        <f t="array" ref="G145">INDEX(Substation_Info!$AT$5:$BB$322,MATCH(1,($B145=Substation_Info!$B$5:$B$322)*($C145=Substation_Info!$C$5:$C$322),0),MATCH(G$4,Substation_Info!$AT$4:$BB$4,0))</f>
        <v>0</v>
      </c>
      <c r="H145" cm="1">
        <f t="array" ref="H145">INDEX(Substation_Info!$AT$5:$BB$322,MATCH(1,($B145=Substation_Info!$B$5:$B$322)*($C145=Substation_Info!$C$5:$C$322),0),MATCH(H$4,Substation_Info!$AT$4:$BB$4,0))</f>
        <v>0</v>
      </c>
      <c r="I145" cm="1">
        <f t="array" ref="I145">INDEX(Substation_Info!$AT$5:$BB$322,MATCH(1,($B145=Substation_Info!$B$5:$B$322)*($C145=Substation_Info!$C$5:$C$322),0),MATCH(I$4,Substation_Info!$AT$4:$BB$4,0))</f>
        <v>0</v>
      </c>
      <c r="J145" cm="1">
        <f t="array" ref="J145">INDEX(Substation_Info!$AT$5:$BB$322,MATCH(1,($B145=Substation_Info!$B$5:$B$322)*($C145=Substation_Info!$C$5:$C$322),0),MATCH(J$4,Substation_Info!$AT$4:$BB$4,0))</f>
        <v>0</v>
      </c>
      <c r="L145">
        <f>SUMIFS(Grid_GenerationQueue!T$5:T$550,Grid_GenerationQueue!$AJ$5:$AJ$550,$B145,Grid_GenerationQueue!$AK$5:$AK$550,$C145)+SUMIFS(Grid_GenerationQueue!T$5:T$550,Grid_GenerationQueue!$AM$5:$AM$550,$B145,Grid_GenerationQueue!$AN$5:$AN$550,$C145)</f>
        <v>0</v>
      </c>
      <c r="M145">
        <f>SUMIFS(Grid_GenerationQueue!U$5:U$550,Grid_GenerationQueue!$AJ$5:$AJ$550,$B145,Grid_GenerationQueue!$AK$5:$AK$550,$C145)+SUMIFS(Grid_GenerationQueue!U$5:U$550,Grid_GenerationQueue!$AM$5:$AM$550,$B145,Grid_GenerationQueue!$AN$5:$AN$550,$C145)</f>
        <v>0</v>
      </c>
      <c r="N145">
        <f>SUMIFS(Grid_GenerationQueue!V$5:V$550,Grid_GenerationQueue!$AJ$5:$AJ$550,$B145,Grid_GenerationQueue!$AK$5:$AK$550,$C145)+SUMIFS(Grid_GenerationQueue!V$5:V$550,Grid_GenerationQueue!$AM$5:$AM$550,$B145,Grid_GenerationQueue!$AN$5:$AN$550,$C145)</f>
        <v>0</v>
      </c>
      <c r="O145">
        <f>SUMIFS(Grid_GenerationQueue!W$5:W$550,Grid_GenerationQueue!$AJ$5:$AJ$550,$B145,Grid_GenerationQueue!$AK$5:$AK$550,$C145)+SUMIFS(Grid_GenerationQueue!W$5:W$550,Grid_GenerationQueue!$AM$5:$AM$550,$B145,Grid_GenerationQueue!$AN$5:$AN$550,$C145)</f>
        <v>0</v>
      </c>
      <c r="P145">
        <f>SUMIFS(Grid_GenerationQueue!X$5:X$550,Grid_GenerationQueue!$AJ$5:$AJ$550,$B145,Grid_GenerationQueue!$AK$5:$AK$550,$C145)+SUMIFS(Grid_GenerationQueue!X$5:X$550,Grid_GenerationQueue!$AM$5:$AM$550,$B145,Grid_GenerationQueue!$AN$5:$AN$550,$C145)</f>
        <v>0</v>
      </c>
      <c r="Q145">
        <f>SUMIFS(Grid_GenerationQueue!Y$5:Y$550,Grid_GenerationQueue!$AJ$5:$AJ$550,$B145,Grid_GenerationQueue!$AK$5:$AK$550,$C145)+SUMIFS(Grid_GenerationQueue!Y$5:Y$550,Grid_GenerationQueue!$AM$5:$AM$550,$B145,Grid_GenerationQueue!$AN$5:$AN$550,$C145)</f>
        <v>0</v>
      </c>
      <c r="R145">
        <f>SUMIFS(Grid_GenerationQueue!Z$5:Z$550,Grid_GenerationQueue!$AJ$5:$AJ$550,$B145,Grid_GenerationQueue!$AK$5:$AK$550,$C145)+SUMIFS(Grid_GenerationQueue!Z$5:Z$550,Grid_GenerationQueue!$AM$5:$AM$550,$B145,Grid_GenerationQueue!$AN$5:$AN$550,$C145)</f>
        <v>0</v>
      </c>
      <c r="S145">
        <f>SUMIFS(Grid_GenerationQueue!AA$5:AA$550,Grid_GenerationQueue!$AJ$5:$AJ$550,$B145,Grid_GenerationQueue!$AK$5:$AK$550,$C145)+SUMIFS(Grid_GenerationQueue!AA$5:AA$550,Grid_GenerationQueue!$AM$5:$AM$550,$B145,Grid_GenerationQueue!$AN$5:$AN$550,$C145)</f>
        <v>0</v>
      </c>
      <c r="T145">
        <f>SUMIFS(Grid_GenerationQueue!AB$5:AB$550,Grid_GenerationQueue!$AJ$5:$AJ$550,$B145,Grid_GenerationQueue!$AK$5:$AK$550,$C145)+SUMIFS(Grid_GenerationQueue!AB$5:AB$550,Grid_GenerationQueue!$AM$5:$AM$550,$B145,Grid_GenerationQueue!$AN$5:$AN$550,$C145)</f>
        <v>0</v>
      </c>
      <c r="U145">
        <f>SUMIFS(Grid_GenerationQueue!AC$5:AC$550,Grid_GenerationQueue!$AJ$5:$AJ$550,$B145,Grid_GenerationQueue!$AK$5:$AK$550,$C145)+SUMIFS(Grid_GenerationQueue!AC$5:AC$550,Grid_GenerationQueue!$AM$5:$AM$550,$B145,Grid_GenerationQueue!$AN$5:$AN$550,$C145)</f>
        <v>0</v>
      </c>
      <c r="V145">
        <f>SUMIFS(Grid_GenerationQueue!AD$5:AD$550,Grid_GenerationQueue!$AJ$5:$AJ$550,$B145,Grid_GenerationQueue!$AK$5:$AK$550,$C145)+SUMIFS(Grid_GenerationQueue!AD$5:AD$550,Grid_GenerationQueue!$AM$5:$AM$550,$B145,Grid_GenerationQueue!$AN$5:$AN$550,$C145)</f>
        <v>0</v>
      </c>
      <c r="X145">
        <f>SUMIFS(Grid_GenerationQueue!T$5:T$550,Grid_GenerationQueue!$AJ$5:$AJ$550,$B145,Grid_GenerationQueue!$AK$5:$AK$550,$C145,Grid_GenerationQueue!$AW$5:$AW$550,$Y$3)+SUMIFS(Grid_GenerationQueue!T$5:T$550,Grid_GenerationQueue!$AM$5:$AM$550,$B145,Grid_GenerationQueue!$AN$5:$AN$550,$C145,Grid_GenerationQueue!$AW$5:$AW$550,$Y$3)</f>
        <v>0</v>
      </c>
      <c r="Y145">
        <f>SUMIFS(Grid_GenerationQueue!U$5:U$550,Grid_GenerationQueue!$AJ$5:$AJ$550,$B145,Grid_GenerationQueue!$AK$5:$AK$550,$C145,Grid_GenerationQueue!$AW$5:$AW$550,$Y$3)+SUMIFS(Grid_GenerationQueue!U$5:U$550,Grid_GenerationQueue!$AM$5:$AM$550,$B145,Grid_GenerationQueue!$AN$5:$AN$550,$C145,Grid_GenerationQueue!$AW$5:$AW$550,$Y$3)</f>
        <v>0</v>
      </c>
      <c r="Z145">
        <f>SUMIFS(Grid_GenerationQueue!V$5:V$550,Grid_GenerationQueue!$AJ$5:$AJ$550,$B145,Grid_GenerationQueue!$AK$5:$AK$550,$C145,Grid_GenerationQueue!$AW$5:$AW$550,$Y$3)+SUMIFS(Grid_GenerationQueue!V$5:V$550,Grid_GenerationQueue!$AM$5:$AM$550,$B145,Grid_GenerationQueue!$AN$5:$AN$550,$C145,Grid_GenerationQueue!$AW$5:$AW$550,$Y$3)</f>
        <v>0</v>
      </c>
      <c r="AA145">
        <f>SUMIFS(Grid_GenerationQueue!W$5:W$550,Grid_GenerationQueue!$AJ$5:$AJ$550,$B145,Grid_GenerationQueue!$AK$5:$AK$550,$C145,Grid_GenerationQueue!$AW$5:$AW$550,$Y$3)+SUMIFS(Grid_GenerationQueue!W$5:W$550,Grid_GenerationQueue!$AM$5:$AM$550,$B145,Grid_GenerationQueue!$AN$5:$AN$550,$C145,Grid_GenerationQueue!$AW$5:$AW$550,$Y$3)</f>
        <v>0</v>
      </c>
      <c r="AB145">
        <f>SUMIFS(Grid_GenerationQueue!X$5:X$550,Grid_GenerationQueue!$AJ$5:$AJ$550,$B145,Grid_GenerationQueue!$AK$5:$AK$550,$C145,Grid_GenerationQueue!$AW$5:$AW$550,$Y$3)+SUMIFS(Grid_GenerationQueue!X$5:X$550,Grid_GenerationQueue!$AM$5:$AM$550,$B145,Grid_GenerationQueue!$AN$5:$AN$550,$C145,Grid_GenerationQueue!$AW$5:$AW$550,$Y$3)</f>
        <v>0</v>
      </c>
      <c r="AC145">
        <f>SUMIFS(Grid_GenerationQueue!Y$5:Y$550,Grid_GenerationQueue!$AJ$5:$AJ$550,$B145,Grid_GenerationQueue!$AK$5:$AK$550,$C145,Grid_GenerationQueue!$AW$5:$AW$550,$Y$3)+SUMIFS(Grid_GenerationQueue!Y$5:Y$550,Grid_GenerationQueue!$AM$5:$AM$550,$B145,Grid_GenerationQueue!$AN$5:$AN$550,$C145,Grid_GenerationQueue!$AW$5:$AW$550,$Y$3)</f>
        <v>0</v>
      </c>
      <c r="AD145">
        <f>SUMIFS(Grid_GenerationQueue!Z$5:Z$550,Grid_GenerationQueue!$AJ$5:$AJ$550,$B145,Grid_GenerationQueue!$AK$5:$AK$550,$C145,Grid_GenerationQueue!$AW$5:$AW$550,$Y$3)+SUMIFS(Grid_GenerationQueue!Z$5:Z$550,Grid_GenerationQueue!$AM$5:$AM$550,$B145,Grid_GenerationQueue!$AN$5:$AN$550,$C145,Grid_GenerationQueue!$AW$5:$AW$550,$Y$3)</f>
        <v>0</v>
      </c>
      <c r="AE145">
        <f>SUMIFS(Grid_GenerationQueue!AA$5:AA$550,Grid_GenerationQueue!$AJ$5:$AJ$550,$B145,Grid_GenerationQueue!$AK$5:$AK$550,$C145,Grid_GenerationQueue!$AW$5:$AW$550,$Y$3)+SUMIFS(Grid_GenerationQueue!AA$5:AA$550,Grid_GenerationQueue!$AM$5:$AM$550,$B145,Grid_GenerationQueue!$AN$5:$AN$550,$C145,Grid_GenerationQueue!$AW$5:$AW$550,$Y$3)</f>
        <v>0</v>
      </c>
      <c r="AF145">
        <f>SUMIFS(Grid_GenerationQueue!AB$5:AB$550,Grid_GenerationQueue!$AJ$5:$AJ$550,$B145,Grid_GenerationQueue!$AK$5:$AK$550,$C145,Grid_GenerationQueue!$AW$5:$AW$550,$Y$3)+SUMIFS(Grid_GenerationQueue!AB$5:AB$550,Grid_GenerationQueue!$AM$5:$AM$550,$B145,Grid_GenerationQueue!$AN$5:$AN$550,$C145,Grid_GenerationQueue!$AW$5:$AW$550,$Y$3)</f>
        <v>0</v>
      </c>
      <c r="AG145">
        <f>SUMIFS(Grid_GenerationQueue!AC$5:AC$550,Grid_GenerationQueue!$AJ$5:$AJ$550,$B145,Grid_GenerationQueue!$AK$5:$AK$550,$C145,Grid_GenerationQueue!$AW$5:$AW$550,$Y$3)+SUMIFS(Grid_GenerationQueue!AC$5:AC$550,Grid_GenerationQueue!$AM$5:$AM$550,$B145,Grid_GenerationQueue!$AN$5:$AN$550,$C145,Grid_GenerationQueue!$AW$5:$AW$550,$Y$3)</f>
        <v>0</v>
      </c>
      <c r="AH145">
        <f>SUMIFS(Grid_GenerationQueue!AD$5:AD$550,Grid_GenerationQueue!$AJ$5:$AJ$550,$B145,Grid_GenerationQueue!$AK$5:$AK$550,$C145,Grid_GenerationQueue!$AW$5:$AW$550,$Y$3)+SUMIFS(Grid_GenerationQueue!AD$5:AD$550,Grid_GenerationQueue!$AM$5:$AM$550,$B145,Grid_GenerationQueue!$AN$5:$AN$550,$C145,Grid_GenerationQueue!$AW$5:$AW$550,$Y$3)</f>
        <v>0</v>
      </c>
      <c r="AJ145">
        <f>X145+SUMIFS(Grid_GenerationQueue!T$5:T$550,Grid_GenerationQueue!$AJ$5:$AJ$550,$B145,Grid_GenerationQueue!$AK$5:$AK$550,$C145,Grid_GenerationQueue!$AW$5:$AW$550,"&lt;&gt;"&amp;$Y$3,Grid_GenerationQueue!$AU$5:$AU$550,$AK$3)+SUMIFS(Grid_GenerationQueue!T$5:T$550,Grid_GenerationQueue!$AM$5:$AM$550,$B145,Grid_GenerationQueue!$AN$5:$AN$550,$C145,Grid_GenerationQueue!$AW$5:$AW$550,"&lt;&gt;"&amp;$Y$3,Grid_GenerationQueue!$AU$5:$AU$550,$AK$3)</f>
        <v>0</v>
      </c>
      <c r="AK145">
        <f>Y145+SUMIFS(Grid_GenerationQueue!U$5:U$550,Grid_GenerationQueue!$AJ$5:$AJ$550,$B145,Grid_GenerationQueue!$AK$5:$AK$550,$C145,Grid_GenerationQueue!$AW$5:$AW$550,"&lt;&gt;"&amp;$Y$3,Grid_GenerationQueue!$AU$5:$AU$550,$AK$3)+SUMIFS(Grid_GenerationQueue!U$5:U$550,Grid_GenerationQueue!$AM$5:$AM$550,$B145,Grid_GenerationQueue!$AN$5:$AN$550,$C145,Grid_GenerationQueue!$AW$5:$AW$550,"&lt;&gt;"&amp;$Y$3,Grid_GenerationQueue!$AU$5:$AU$550,$AK$3)</f>
        <v>0</v>
      </c>
      <c r="AL145">
        <f>Z145+SUMIFS(Grid_GenerationQueue!V$5:V$550,Grid_GenerationQueue!$AJ$5:$AJ$550,$B145,Grid_GenerationQueue!$AK$5:$AK$550,$C145,Grid_GenerationQueue!$AW$5:$AW$550,"&lt;&gt;"&amp;$Y$3,Grid_GenerationQueue!$AU$5:$AU$550,$AK$3)+SUMIFS(Grid_GenerationQueue!V$5:V$550,Grid_GenerationQueue!$AM$5:$AM$550,$B145,Grid_GenerationQueue!$AN$5:$AN$550,$C145,Grid_GenerationQueue!$AW$5:$AW$550,"&lt;&gt;"&amp;$Y$3,Grid_GenerationQueue!$AU$5:$AU$550,$AK$3)</f>
        <v>0</v>
      </c>
      <c r="AM145">
        <f>AA145+SUMIFS(Grid_GenerationQueue!W$5:W$550,Grid_GenerationQueue!$AJ$5:$AJ$550,$B145,Grid_GenerationQueue!$AK$5:$AK$550,$C145,Grid_GenerationQueue!$AW$5:$AW$550,"&lt;&gt;"&amp;$Y$3,Grid_GenerationQueue!$AU$5:$AU$550,$AK$3)+SUMIFS(Grid_GenerationQueue!W$5:W$550,Grid_GenerationQueue!$AM$5:$AM$550,$B145,Grid_GenerationQueue!$AN$5:$AN$550,$C145,Grid_GenerationQueue!$AW$5:$AW$550,"&lt;&gt;"&amp;$Y$3,Grid_GenerationQueue!$AU$5:$AU$550,$AK$3)</f>
        <v>0</v>
      </c>
      <c r="AN145">
        <f>AB145+SUMIFS(Grid_GenerationQueue!X$5:X$550,Grid_GenerationQueue!$AJ$5:$AJ$550,$B145,Grid_GenerationQueue!$AK$5:$AK$550,$C145,Grid_GenerationQueue!$AW$5:$AW$550,"&lt;&gt;"&amp;$Y$3,Grid_GenerationQueue!$AU$5:$AU$550,$AK$3)+SUMIFS(Grid_GenerationQueue!X$5:X$550,Grid_GenerationQueue!$AM$5:$AM$550,$B145,Grid_GenerationQueue!$AN$5:$AN$550,$C145,Grid_GenerationQueue!$AW$5:$AW$550,"&lt;&gt;"&amp;$Y$3,Grid_GenerationQueue!$AU$5:$AU$550,$AK$3)</f>
        <v>0</v>
      </c>
      <c r="AO145">
        <f>AC145+SUMIFS(Grid_GenerationQueue!Y$5:Y$550,Grid_GenerationQueue!$AJ$5:$AJ$550,$B145,Grid_GenerationQueue!$AK$5:$AK$550,$C145,Grid_GenerationQueue!$AW$5:$AW$550,"&lt;&gt;"&amp;$Y$3,Grid_GenerationQueue!$AU$5:$AU$550,$AK$3)+SUMIFS(Grid_GenerationQueue!Y$5:Y$550,Grid_GenerationQueue!$AM$5:$AM$550,$B145,Grid_GenerationQueue!$AN$5:$AN$550,$C145,Grid_GenerationQueue!$AW$5:$AW$550,"&lt;&gt;"&amp;$Y$3,Grid_GenerationQueue!$AU$5:$AU$550,$AK$3)</f>
        <v>0</v>
      </c>
      <c r="AP145">
        <f>AD145+SUMIFS(Grid_GenerationQueue!Z$5:Z$550,Grid_GenerationQueue!$AJ$5:$AJ$550,$B145,Grid_GenerationQueue!$AK$5:$AK$550,$C145,Grid_GenerationQueue!$AW$5:$AW$550,"&lt;&gt;"&amp;$Y$3,Grid_GenerationQueue!$AU$5:$AU$550,$AK$3)+SUMIFS(Grid_GenerationQueue!Z$5:Z$550,Grid_GenerationQueue!$AM$5:$AM$550,$B145,Grid_GenerationQueue!$AN$5:$AN$550,$C145,Grid_GenerationQueue!$AW$5:$AW$550,"&lt;&gt;"&amp;$Y$3,Grid_GenerationQueue!$AU$5:$AU$550,$AK$3)</f>
        <v>0</v>
      </c>
      <c r="AQ145">
        <f>AE145+SUMIFS(Grid_GenerationQueue!AA$5:AA$550,Grid_GenerationQueue!$AJ$5:$AJ$550,$B145,Grid_GenerationQueue!$AK$5:$AK$550,$C145,Grid_GenerationQueue!$AW$5:$AW$550,"&lt;&gt;"&amp;$Y$3,Grid_GenerationQueue!$AU$5:$AU$550,$AK$3)+SUMIFS(Grid_GenerationQueue!AA$5:AA$550,Grid_GenerationQueue!$AM$5:$AM$550,$B145,Grid_GenerationQueue!$AN$5:$AN$550,$C145,Grid_GenerationQueue!$AW$5:$AW$550,"&lt;&gt;"&amp;$Y$3,Grid_GenerationQueue!$AU$5:$AU$550,$AK$3)</f>
        <v>0</v>
      </c>
      <c r="AR145">
        <f>AF145+SUMIFS(Grid_GenerationQueue!AB$5:AB$550,Grid_GenerationQueue!$AJ$5:$AJ$550,$B145,Grid_GenerationQueue!$AK$5:$AK$550,$C145,Grid_GenerationQueue!$AW$5:$AW$550,"&lt;&gt;"&amp;$Y$3,Grid_GenerationQueue!$AU$5:$AU$550,$AK$3)+SUMIFS(Grid_GenerationQueue!AB$5:AB$550,Grid_GenerationQueue!$AM$5:$AM$550,$B145,Grid_GenerationQueue!$AN$5:$AN$550,$C145,Grid_GenerationQueue!$AW$5:$AW$550,"&lt;&gt;"&amp;$Y$3,Grid_GenerationQueue!$AU$5:$AU$550,$AK$3)</f>
        <v>0</v>
      </c>
      <c r="AS145">
        <f>AG145+SUMIFS(Grid_GenerationQueue!AC$5:AC$550,Grid_GenerationQueue!$AJ$5:$AJ$550,$B145,Grid_GenerationQueue!$AK$5:$AK$550,$C145,Grid_GenerationQueue!$AW$5:$AW$550,"&lt;&gt;"&amp;$Y$3,Grid_GenerationQueue!$AU$5:$AU$550,$AK$3)+SUMIFS(Grid_GenerationQueue!AC$5:AC$550,Grid_GenerationQueue!$AM$5:$AM$550,$B145,Grid_GenerationQueue!$AN$5:$AN$550,$C145,Grid_GenerationQueue!$AW$5:$AW$550,"&lt;&gt;"&amp;$Y$3,Grid_GenerationQueue!$AU$5:$AU$550,$AK$3)</f>
        <v>0</v>
      </c>
      <c r="AT145">
        <f>AH145+SUMIFS(Grid_GenerationQueue!AD$5:AD$550,Grid_GenerationQueue!$AJ$5:$AJ$550,$B145,Grid_GenerationQueue!$AK$5:$AK$550,$C145,Grid_GenerationQueue!$AW$5:$AW$550,"&lt;&gt;"&amp;$Y$3,Grid_GenerationQueue!$AU$5:$AU$550,$AK$3)+SUMIFS(Grid_GenerationQueue!AD$5:AD$550,Grid_GenerationQueue!$AM$5:$AM$550,$B145,Grid_GenerationQueue!$AN$5:$AN$550,$C145,Grid_GenerationQueue!$AW$5:$AW$550,"&lt;&gt;"&amp;$Y$3,Grid_GenerationQueue!$AU$5:$AU$550,$AK$3)</f>
        <v>0</v>
      </c>
      <c r="AV145">
        <v>0</v>
      </c>
      <c r="AW145">
        <v>0</v>
      </c>
      <c r="AX145">
        <v>0</v>
      </c>
      <c r="AY145">
        <v>0</v>
      </c>
      <c r="AZ145">
        <v>0</v>
      </c>
      <c r="BB145">
        <f t="shared" si="99"/>
        <v>0</v>
      </c>
      <c r="BC145">
        <f t="shared" si="100"/>
        <v>0</v>
      </c>
      <c r="BD145">
        <f t="shared" si="101"/>
        <v>0</v>
      </c>
      <c r="BE145">
        <f t="shared" si="102"/>
        <v>0</v>
      </c>
      <c r="BF145">
        <f t="shared" si="103"/>
        <v>0</v>
      </c>
      <c r="BG145">
        <f t="shared" si="104"/>
        <v>0</v>
      </c>
      <c r="BH145">
        <f t="shared" si="105"/>
        <v>0</v>
      </c>
      <c r="BI145">
        <f t="shared" si="106"/>
        <v>0</v>
      </c>
      <c r="BJ145">
        <f t="shared" si="107"/>
        <v>0</v>
      </c>
      <c r="BK145">
        <f t="shared" si="108"/>
        <v>0</v>
      </c>
      <c r="BL145">
        <f t="shared" si="109"/>
        <v>0</v>
      </c>
      <c r="BN145">
        <f t="shared" si="77"/>
        <v>0</v>
      </c>
      <c r="BO145">
        <f t="shared" si="78"/>
        <v>0</v>
      </c>
      <c r="BP145">
        <f t="shared" si="79"/>
        <v>0</v>
      </c>
      <c r="BQ145">
        <f t="shared" si="80"/>
        <v>0</v>
      </c>
      <c r="BR145">
        <f t="shared" si="81"/>
        <v>0</v>
      </c>
      <c r="BS145">
        <f t="shared" si="82"/>
        <v>0</v>
      </c>
      <c r="BT145">
        <f t="shared" si="83"/>
        <v>0</v>
      </c>
      <c r="BU145">
        <f t="shared" si="84"/>
        <v>0</v>
      </c>
      <c r="BV145">
        <f t="shared" si="85"/>
        <v>0</v>
      </c>
      <c r="BW145">
        <f t="shared" si="86"/>
        <v>0</v>
      </c>
      <c r="BX145">
        <f t="shared" si="87"/>
        <v>0</v>
      </c>
      <c r="BZ145">
        <f t="shared" si="88"/>
        <v>0</v>
      </c>
      <c r="CA145">
        <f t="shared" si="89"/>
        <v>0</v>
      </c>
      <c r="CB145">
        <f t="shared" si="90"/>
        <v>0</v>
      </c>
      <c r="CC145">
        <f t="shared" si="91"/>
        <v>0</v>
      </c>
      <c r="CD145">
        <f t="shared" si="92"/>
        <v>0</v>
      </c>
      <c r="CE145">
        <f t="shared" si="93"/>
        <v>0</v>
      </c>
      <c r="CF145">
        <f t="shared" si="94"/>
        <v>0</v>
      </c>
      <c r="CG145">
        <f t="shared" si="95"/>
        <v>0</v>
      </c>
      <c r="CH145">
        <f t="shared" si="96"/>
        <v>0</v>
      </c>
      <c r="CI145">
        <f t="shared" si="97"/>
        <v>0</v>
      </c>
      <c r="CJ145">
        <f t="shared" si="98"/>
        <v>0</v>
      </c>
    </row>
    <row r="146" spans="1:88" x14ac:dyDescent="0.35">
      <c r="A146" t="str">
        <f>Substation_Info!A146</f>
        <v xml:space="preserve">PG&amp;E East Kern Study Area </v>
      </c>
      <c r="B146" t="str">
        <f>Substation_Info!B146</f>
        <v>Lerdo</v>
      </c>
      <c r="C146">
        <f>Substation_Info!C146</f>
        <v>115</v>
      </c>
      <c r="D146" t="str" cm="1">
        <f t="array" ref="D146">INDEX(Substation_Info!$AT$5:$BB$322,MATCH(1,($B146=Substation_Info!$B$5:$B$322)*($C146=Substation_Info!$C$5:$C$322),0),MATCH(D$4,Substation_Info!$AT$4:$BB$4,0))</f>
        <v>Southern_PGAE_Li_Battery</v>
      </c>
      <c r="E146" t="str" cm="1">
        <f t="array" ref="E146">INDEX(Substation_Info!$AT$5:$BB$322,MATCH(1,($B146=Substation_Info!$B$5:$B$322)*($C146=Substation_Info!$C$5:$C$322),0),MATCH(E$4,Substation_Info!$AT$4:$BB$4,0))</f>
        <v>Southern_PGAE_Solar</v>
      </c>
      <c r="F146" cm="1">
        <f t="array" ref="F146">INDEX(Substation_Info!$AT$5:$BB$322,MATCH(1,($B146=Substation_Info!$B$5:$B$322)*($C146=Substation_Info!$C$5:$C$322),0),MATCH(F$4,Substation_Info!$AT$4:$BB$4,0))</f>
        <v>0</v>
      </c>
      <c r="G146" cm="1">
        <f t="array" ref="G146">INDEX(Substation_Info!$AT$5:$BB$322,MATCH(1,($B146=Substation_Info!$B$5:$B$322)*($C146=Substation_Info!$C$5:$C$322),0),MATCH(G$4,Substation_Info!$AT$4:$BB$4,0))</f>
        <v>0</v>
      </c>
      <c r="H146" cm="1">
        <f t="array" ref="H146">INDEX(Substation_Info!$AT$5:$BB$322,MATCH(1,($B146=Substation_Info!$B$5:$B$322)*($C146=Substation_Info!$C$5:$C$322),0),MATCH(H$4,Substation_Info!$AT$4:$BB$4,0))</f>
        <v>0</v>
      </c>
      <c r="I146" cm="1">
        <f t="array" ref="I146">INDEX(Substation_Info!$AT$5:$BB$322,MATCH(1,($B146=Substation_Info!$B$5:$B$322)*($C146=Substation_Info!$C$5:$C$322),0),MATCH(I$4,Substation_Info!$AT$4:$BB$4,0))</f>
        <v>0</v>
      </c>
      <c r="J146" cm="1">
        <f t="array" ref="J146">INDEX(Substation_Info!$AT$5:$BB$322,MATCH(1,($B146=Substation_Info!$B$5:$B$322)*($C146=Substation_Info!$C$5:$C$322),0),MATCH(J$4,Substation_Info!$AT$4:$BB$4,0))</f>
        <v>0</v>
      </c>
      <c r="L146">
        <f>SUMIFS(Grid_GenerationQueue!T$5:T$550,Grid_GenerationQueue!$AJ$5:$AJ$550,$B146,Grid_GenerationQueue!$AK$5:$AK$550,$C146)+SUMIFS(Grid_GenerationQueue!T$5:T$550,Grid_GenerationQueue!$AM$5:$AM$550,$B146,Grid_GenerationQueue!$AN$5:$AN$550,$C146)</f>
        <v>0</v>
      </c>
      <c r="M146">
        <f>SUMIFS(Grid_GenerationQueue!U$5:U$550,Grid_GenerationQueue!$AJ$5:$AJ$550,$B146,Grid_GenerationQueue!$AK$5:$AK$550,$C146)+SUMIFS(Grid_GenerationQueue!U$5:U$550,Grid_GenerationQueue!$AM$5:$AM$550,$B146,Grid_GenerationQueue!$AN$5:$AN$550,$C146)</f>
        <v>0</v>
      </c>
      <c r="N146">
        <f>SUMIFS(Grid_GenerationQueue!V$5:V$550,Grid_GenerationQueue!$AJ$5:$AJ$550,$B146,Grid_GenerationQueue!$AK$5:$AK$550,$C146)+SUMIFS(Grid_GenerationQueue!V$5:V$550,Grid_GenerationQueue!$AM$5:$AM$550,$B146,Grid_GenerationQueue!$AN$5:$AN$550,$C146)</f>
        <v>0</v>
      </c>
      <c r="O146">
        <f>SUMIFS(Grid_GenerationQueue!W$5:W$550,Grid_GenerationQueue!$AJ$5:$AJ$550,$B146,Grid_GenerationQueue!$AK$5:$AK$550,$C146)+SUMIFS(Grid_GenerationQueue!W$5:W$550,Grid_GenerationQueue!$AM$5:$AM$550,$B146,Grid_GenerationQueue!$AN$5:$AN$550,$C146)</f>
        <v>0</v>
      </c>
      <c r="P146">
        <f>SUMIFS(Grid_GenerationQueue!X$5:X$550,Grid_GenerationQueue!$AJ$5:$AJ$550,$B146,Grid_GenerationQueue!$AK$5:$AK$550,$C146)+SUMIFS(Grid_GenerationQueue!X$5:X$550,Grid_GenerationQueue!$AM$5:$AM$550,$B146,Grid_GenerationQueue!$AN$5:$AN$550,$C146)</f>
        <v>0</v>
      </c>
      <c r="Q146">
        <f>SUMIFS(Grid_GenerationQueue!Y$5:Y$550,Grid_GenerationQueue!$AJ$5:$AJ$550,$B146,Grid_GenerationQueue!$AK$5:$AK$550,$C146)+SUMIFS(Grid_GenerationQueue!Y$5:Y$550,Grid_GenerationQueue!$AM$5:$AM$550,$B146,Grid_GenerationQueue!$AN$5:$AN$550,$C146)</f>
        <v>0</v>
      </c>
      <c r="R146">
        <f>SUMIFS(Grid_GenerationQueue!Z$5:Z$550,Grid_GenerationQueue!$AJ$5:$AJ$550,$B146,Grid_GenerationQueue!$AK$5:$AK$550,$C146)+SUMIFS(Grid_GenerationQueue!Z$5:Z$550,Grid_GenerationQueue!$AM$5:$AM$550,$B146,Grid_GenerationQueue!$AN$5:$AN$550,$C146)</f>
        <v>0</v>
      </c>
      <c r="S146">
        <f>SUMIFS(Grid_GenerationQueue!AA$5:AA$550,Grid_GenerationQueue!$AJ$5:$AJ$550,$B146,Grid_GenerationQueue!$AK$5:$AK$550,$C146)+SUMIFS(Grid_GenerationQueue!AA$5:AA$550,Grid_GenerationQueue!$AM$5:$AM$550,$B146,Grid_GenerationQueue!$AN$5:$AN$550,$C146)</f>
        <v>0</v>
      </c>
      <c r="T146">
        <f>SUMIFS(Grid_GenerationQueue!AB$5:AB$550,Grid_GenerationQueue!$AJ$5:$AJ$550,$B146,Grid_GenerationQueue!$AK$5:$AK$550,$C146)+SUMIFS(Grid_GenerationQueue!AB$5:AB$550,Grid_GenerationQueue!$AM$5:$AM$550,$B146,Grid_GenerationQueue!$AN$5:$AN$550,$C146)</f>
        <v>0</v>
      </c>
      <c r="U146">
        <f>SUMIFS(Grid_GenerationQueue!AC$5:AC$550,Grid_GenerationQueue!$AJ$5:$AJ$550,$B146,Grid_GenerationQueue!$AK$5:$AK$550,$C146)+SUMIFS(Grid_GenerationQueue!AC$5:AC$550,Grid_GenerationQueue!$AM$5:$AM$550,$B146,Grid_GenerationQueue!$AN$5:$AN$550,$C146)</f>
        <v>0</v>
      </c>
      <c r="V146">
        <f>SUMIFS(Grid_GenerationQueue!AD$5:AD$550,Grid_GenerationQueue!$AJ$5:$AJ$550,$B146,Grid_GenerationQueue!$AK$5:$AK$550,$C146)+SUMIFS(Grid_GenerationQueue!AD$5:AD$550,Grid_GenerationQueue!$AM$5:$AM$550,$B146,Grid_GenerationQueue!$AN$5:$AN$550,$C146)</f>
        <v>0</v>
      </c>
      <c r="X146">
        <f>SUMIFS(Grid_GenerationQueue!T$5:T$550,Grid_GenerationQueue!$AJ$5:$AJ$550,$B146,Grid_GenerationQueue!$AK$5:$AK$550,$C146,Grid_GenerationQueue!$AW$5:$AW$550,$Y$3)+SUMIFS(Grid_GenerationQueue!T$5:T$550,Grid_GenerationQueue!$AM$5:$AM$550,$B146,Grid_GenerationQueue!$AN$5:$AN$550,$C146,Grid_GenerationQueue!$AW$5:$AW$550,$Y$3)</f>
        <v>0</v>
      </c>
      <c r="Y146">
        <f>SUMIFS(Grid_GenerationQueue!U$5:U$550,Grid_GenerationQueue!$AJ$5:$AJ$550,$B146,Grid_GenerationQueue!$AK$5:$AK$550,$C146,Grid_GenerationQueue!$AW$5:$AW$550,$Y$3)+SUMIFS(Grid_GenerationQueue!U$5:U$550,Grid_GenerationQueue!$AM$5:$AM$550,$B146,Grid_GenerationQueue!$AN$5:$AN$550,$C146,Grid_GenerationQueue!$AW$5:$AW$550,$Y$3)</f>
        <v>0</v>
      </c>
      <c r="Z146">
        <f>SUMIFS(Grid_GenerationQueue!V$5:V$550,Grid_GenerationQueue!$AJ$5:$AJ$550,$B146,Grid_GenerationQueue!$AK$5:$AK$550,$C146,Grid_GenerationQueue!$AW$5:$AW$550,$Y$3)+SUMIFS(Grid_GenerationQueue!V$5:V$550,Grid_GenerationQueue!$AM$5:$AM$550,$B146,Grid_GenerationQueue!$AN$5:$AN$550,$C146,Grid_GenerationQueue!$AW$5:$AW$550,$Y$3)</f>
        <v>0</v>
      </c>
      <c r="AA146">
        <f>SUMIFS(Grid_GenerationQueue!W$5:W$550,Grid_GenerationQueue!$AJ$5:$AJ$550,$B146,Grid_GenerationQueue!$AK$5:$AK$550,$C146,Grid_GenerationQueue!$AW$5:$AW$550,$Y$3)+SUMIFS(Grid_GenerationQueue!W$5:W$550,Grid_GenerationQueue!$AM$5:$AM$550,$B146,Grid_GenerationQueue!$AN$5:$AN$550,$C146,Grid_GenerationQueue!$AW$5:$AW$550,$Y$3)</f>
        <v>0</v>
      </c>
      <c r="AB146">
        <f>SUMIFS(Grid_GenerationQueue!X$5:X$550,Grid_GenerationQueue!$AJ$5:$AJ$550,$B146,Grid_GenerationQueue!$AK$5:$AK$550,$C146,Grid_GenerationQueue!$AW$5:$AW$550,$Y$3)+SUMIFS(Grid_GenerationQueue!X$5:X$550,Grid_GenerationQueue!$AM$5:$AM$550,$B146,Grid_GenerationQueue!$AN$5:$AN$550,$C146,Grid_GenerationQueue!$AW$5:$AW$550,$Y$3)</f>
        <v>0</v>
      </c>
      <c r="AC146">
        <f>SUMIFS(Grid_GenerationQueue!Y$5:Y$550,Grid_GenerationQueue!$AJ$5:$AJ$550,$B146,Grid_GenerationQueue!$AK$5:$AK$550,$C146,Grid_GenerationQueue!$AW$5:$AW$550,$Y$3)+SUMIFS(Grid_GenerationQueue!Y$5:Y$550,Grid_GenerationQueue!$AM$5:$AM$550,$B146,Grid_GenerationQueue!$AN$5:$AN$550,$C146,Grid_GenerationQueue!$AW$5:$AW$550,$Y$3)</f>
        <v>0</v>
      </c>
      <c r="AD146">
        <f>SUMIFS(Grid_GenerationQueue!Z$5:Z$550,Grid_GenerationQueue!$AJ$5:$AJ$550,$B146,Grid_GenerationQueue!$AK$5:$AK$550,$C146,Grid_GenerationQueue!$AW$5:$AW$550,$Y$3)+SUMIFS(Grid_GenerationQueue!Z$5:Z$550,Grid_GenerationQueue!$AM$5:$AM$550,$B146,Grid_GenerationQueue!$AN$5:$AN$550,$C146,Grid_GenerationQueue!$AW$5:$AW$550,$Y$3)</f>
        <v>0</v>
      </c>
      <c r="AE146">
        <f>SUMIFS(Grid_GenerationQueue!AA$5:AA$550,Grid_GenerationQueue!$AJ$5:$AJ$550,$B146,Grid_GenerationQueue!$AK$5:$AK$550,$C146,Grid_GenerationQueue!$AW$5:$AW$550,$Y$3)+SUMIFS(Grid_GenerationQueue!AA$5:AA$550,Grid_GenerationQueue!$AM$5:$AM$550,$B146,Grid_GenerationQueue!$AN$5:$AN$550,$C146,Grid_GenerationQueue!$AW$5:$AW$550,$Y$3)</f>
        <v>0</v>
      </c>
      <c r="AF146">
        <f>SUMIFS(Grid_GenerationQueue!AB$5:AB$550,Grid_GenerationQueue!$AJ$5:$AJ$550,$B146,Grid_GenerationQueue!$AK$5:$AK$550,$C146,Grid_GenerationQueue!$AW$5:$AW$550,$Y$3)+SUMIFS(Grid_GenerationQueue!AB$5:AB$550,Grid_GenerationQueue!$AM$5:$AM$550,$B146,Grid_GenerationQueue!$AN$5:$AN$550,$C146,Grid_GenerationQueue!$AW$5:$AW$550,$Y$3)</f>
        <v>0</v>
      </c>
      <c r="AG146">
        <f>SUMIFS(Grid_GenerationQueue!AC$5:AC$550,Grid_GenerationQueue!$AJ$5:$AJ$550,$B146,Grid_GenerationQueue!$AK$5:$AK$550,$C146,Grid_GenerationQueue!$AW$5:$AW$550,$Y$3)+SUMIFS(Grid_GenerationQueue!AC$5:AC$550,Grid_GenerationQueue!$AM$5:$AM$550,$B146,Grid_GenerationQueue!$AN$5:$AN$550,$C146,Grid_GenerationQueue!$AW$5:$AW$550,$Y$3)</f>
        <v>0</v>
      </c>
      <c r="AH146">
        <f>SUMIFS(Grid_GenerationQueue!AD$5:AD$550,Grid_GenerationQueue!$AJ$5:$AJ$550,$B146,Grid_GenerationQueue!$AK$5:$AK$550,$C146,Grid_GenerationQueue!$AW$5:$AW$550,$Y$3)+SUMIFS(Grid_GenerationQueue!AD$5:AD$550,Grid_GenerationQueue!$AM$5:$AM$550,$B146,Grid_GenerationQueue!$AN$5:$AN$550,$C146,Grid_GenerationQueue!$AW$5:$AW$550,$Y$3)</f>
        <v>0</v>
      </c>
      <c r="AJ146">
        <f>X146+SUMIFS(Grid_GenerationQueue!T$5:T$550,Grid_GenerationQueue!$AJ$5:$AJ$550,$B146,Grid_GenerationQueue!$AK$5:$AK$550,$C146,Grid_GenerationQueue!$AW$5:$AW$550,"&lt;&gt;"&amp;$Y$3,Grid_GenerationQueue!$AU$5:$AU$550,$AK$3)+SUMIFS(Grid_GenerationQueue!T$5:T$550,Grid_GenerationQueue!$AM$5:$AM$550,$B146,Grid_GenerationQueue!$AN$5:$AN$550,$C146,Grid_GenerationQueue!$AW$5:$AW$550,"&lt;&gt;"&amp;$Y$3,Grid_GenerationQueue!$AU$5:$AU$550,$AK$3)</f>
        <v>0</v>
      </c>
      <c r="AK146">
        <f>Y146+SUMIFS(Grid_GenerationQueue!U$5:U$550,Grid_GenerationQueue!$AJ$5:$AJ$550,$B146,Grid_GenerationQueue!$AK$5:$AK$550,$C146,Grid_GenerationQueue!$AW$5:$AW$550,"&lt;&gt;"&amp;$Y$3,Grid_GenerationQueue!$AU$5:$AU$550,$AK$3)+SUMIFS(Grid_GenerationQueue!U$5:U$550,Grid_GenerationQueue!$AM$5:$AM$550,$B146,Grid_GenerationQueue!$AN$5:$AN$550,$C146,Grid_GenerationQueue!$AW$5:$AW$550,"&lt;&gt;"&amp;$Y$3,Grid_GenerationQueue!$AU$5:$AU$550,$AK$3)</f>
        <v>0</v>
      </c>
      <c r="AL146">
        <f>Z146+SUMIFS(Grid_GenerationQueue!V$5:V$550,Grid_GenerationQueue!$AJ$5:$AJ$550,$B146,Grid_GenerationQueue!$AK$5:$AK$550,$C146,Grid_GenerationQueue!$AW$5:$AW$550,"&lt;&gt;"&amp;$Y$3,Grid_GenerationQueue!$AU$5:$AU$550,$AK$3)+SUMIFS(Grid_GenerationQueue!V$5:V$550,Grid_GenerationQueue!$AM$5:$AM$550,$B146,Grid_GenerationQueue!$AN$5:$AN$550,$C146,Grid_GenerationQueue!$AW$5:$AW$550,"&lt;&gt;"&amp;$Y$3,Grid_GenerationQueue!$AU$5:$AU$550,$AK$3)</f>
        <v>0</v>
      </c>
      <c r="AM146">
        <f>AA146+SUMIFS(Grid_GenerationQueue!W$5:W$550,Grid_GenerationQueue!$AJ$5:$AJ$550,$B146,Grid_GenerationQueue!$AK$5:$AK$550,$C146,Grid_GenerationQueue!$AW$5:$AW$550,"&lt;&gt;"&amp;$Y$3,Grid_GenerationQueue!$AU$5:$AU$550,$AK$3)+SUMIFS(Grid_GenerationQueue!W$5:W$550,Grid_GenerationQueue!$AM$5:$AM$550,$B146,Grid_GenerationQueue!$AN$5:$AN$550,$C146,Grid_GenerationQueue!$AW$5:$AW$550,"&lt;&gt;"&amp;$Y$3,Grid_GenerationQueue!$AU$5:$AU$550,$AK$3)</f>
        <v>0</v>
      </c>
      <c r="AN146">
        <f>AB146+SUMIFS(Grid_GenerationQueue!X$5:X$550,Grid_GenerationQueue!$AJ$5:$AJ$550,$B146,Grid_GenerationQueue!$AK$5:$AK$550,$C146,Grid_GenerationQueue!$AW$5:$AW$550,"&lt;&gt;"&amp;$Y$3,Grid_GenerationQueue!$AU$5:$AU$550,$AK$3)+SUMIFS(Grid_GenerationQueue!X$5:X$550,Grid_GenerationQueue!$AM$5:$AM$550,$B146,Grid_GenerationQueue!$AN$5:$AN$550,$C146,Grid_GenerationQueue!$AW$5:$AW$550,"&lt;&gt;"&amp;$Y$3,Grid_GenerationQueue!$AU$5:$AU$550,$AK$3)</f>
        <v>0</v>
      </c>
      <c r="AO146">
        <f>AC146+SUMIFS(Grid_GenerationQueue!Y$5:Y$550,Grid_GenerationQueue!$AJ$5:$AJ$550,$B146,Grid_GenerationQueue!$AK$5:$AK$550,$C146,Grid_GenerationQueue!$AW$5:$AW$550,"&lt;&gt;"&amp;$Y$3,Grid_GenerationQueue!$AU$5:$AU$550,$AK$3)+SUMIFS(Grid_GenerationQueue!Y$5:Y$550,Grid_GenerationQueue!$AM$5:$AM$550,$B146,Grid_GenerationQueue!$AN$5:$AN$550,$C146,Grid_GenerationQueue!$AW$5:$AW$550,"&lt;&gt;"&amp;$Y$3,Grid_GenerationQueue!$AU$5:$AU$550,$AK$3)</f>
        <v>0</v>
      </c>
      <c r="AP146">
        <f>AD146+SUMIFS(Grid_GenerationQueue!Z$5:Z$550,Grid_GenerationQueue!$AJ$5:$AJ$550,$B146,Grid_GenerationQueue!$AK$5:$AK$550,$C146,Grid_GenerationQueue!$AW$5:$AW$550,"&lt;&gt;"&amp;$Y$3,Grid_GenerationQueue!$AU$5:$AU$550,$AK$3)+SUMIFS(Grid_GenerationQueue!Z$5:Z$550,Grid_GenerationQueue!$AM$5:$AM$550,$B146,Grid_GenerationQueue!$AN$5:$AN$550,$C146,Grid_GenerationQueue!$AW$5:$AW$550,"&lt;&gt;"&amp;$Y$3,Grid_GenerationQueue!$AU$5:$AU$550,$AK$3)</f>
        <v>0</v>
      </c>
      <c r="AQ146">
        <f>AE146+SUMIFS(Grid_GenerationQueue!AA$5:AA$550,Grid_GenerationQueue!$AJ$5:$AJ$550,$B146,Grid_GenerationQueue!$AK$5:$AK$550,$C146,Grid_GenerationQueue!$AW$5:$AW$550,"&lt;&gt;"&amp;$Y$3,Grid_GenerationQueue!$AU$5:$AU$550,$AK$3)+SUMIFS(Grid_GenerationQueue!AA$5:AA$550,Grid_GenerationQueue!$AM$5:$AM$550,$B146,Grid_GenerationQueue!$AN$5:$AN$550,$C146,Grid_GenerationQueue!$AW$5:$AW$550,"&lt;&gt;"&amp;$Y$3,Grid_GenerationQueue!$AU$5:$AU$550,$AK$3)</f>
        <v>0</v>
      </c>
      <c r="AR146">
        <f>AF146+SUMIFS(Grid_GenerationQueue!AB$5:AB$550,Grid_GenerationQueue!$AJ$5:$AJ$550,$B146,Grid_GenerationQueue!$AK$5:$AK$550,$C146,Grid_GenerationQueue!$AW$5:$AW$550,"&lt;&gt;"&amp;$Y$3,Grid_GenerationQueue!$AU$5:$AU$550,$AK$3)+SUMIFS(Grid_GenerationQueue!AB$5:AB$550,Grid_GenerationQueue!$AM$5:$AM$550,$B146,Grid_GenerationQueue!$AN$5:$AN$550,$C146,Grid_GenerationQueue!$AW$5:$AW$550,"&lt;&gt;"&amp;$Y$3,Grid_GenerationQueue!$AU$5:$AU$550,$AK$3)</f>
        <v>0</v>
      </c>
      <c r="AS146">
        <f>AG146+SUMIFS(Grid_GenerationQueue!AC$5:AC$550,Grid_GenerationQueue!$AJ$5:$AJ$550,$B146,Grid_GenerationQueue!$AK$5:$AK$550,$C146,Grid_GenerationQueue!$AW$5:$AW$550,"&lt;&gt;"&amp;$Y$3,Grid_GenerationQueue!$AU$5:$AU$550,$AK$3)+SUMIFS(Grid_GenerationQueue!AC$5:AC$550,Grid_GenerationQueue!$AM$5:$AM$550,$B146,Grid_GenerationQueue!$AN$5:$AN$550,$C146,Grid_GenerationQueue!$AW$5:$AW$550,"&lt;&gt;"&amp;$Y$3,Grid_GenerationQueue!$AU$5:$AU$550,$AK$3)</f>
        <v>0</v>
      </c>
      <c r="AT146">
        <f>AH146+SUMIFS(Grid_GenerationQueue!AD$5:AD$550,Grid_GenerationQueue!$AJ$5:$AJ$550,$B146,Grid_GenerationQueue!$AK$5:$AK$550,$C146,Grid_GenerationQueue!$AW$5:$AW$550,"&lt;&gt;"&amp;$Y$3,Grid_GenerationQueue!$AU$5:$AU$550,$AK$3)+SUMIFS(Grid_GenerationQueue!AD$5:AD$550,Grid_GenerationQueue!$AM$5:$AM$550,$B146,Grid_GenerationQueue!$AN$5:$AN$550,$C146,Grid_GenerationQueue!$AW$5:$AW$550,"&lt;&gt;"&amp;$Y$3,Grid_GenerationQueue!$AU$5:$AU$550,$AK$3)</f>
        <v>0</v>
      </c>
      <c r="AV146">
        <v>0</v>
      </c>
      <c r="AW146">
        <v>0</v>
      </c>
      <c r="AX146">
        <v>0</v>
      </c>
      <c r="AY146">
        <v>0</v>
      </c>
      <c r="AZ146">
        <v>0</v>
      </c>
      <c r="BB146">
        <f t="shared" si="99"/>
        <v>0</v>
      </c>
      <c r="BC146">
        <f t="shared" si="100"/>
        <v>0</v>
      </c>
      <c r="BD146">
        <f t="shared" si="101"/>
        <v>0</v>
      </c>
      <c r="BE146">
        <f t="shared" si="102"/>
        <v>0</v>
      </c>
      <c r="BF146">
        <f t="shared" si="103"/>
        <v>0</v>
      </c>
      <c r="BG146">
        <f t="shared" si="104"/>
        <v>0</v>
      </c>
      <c r="BH146">
        <f t="shared" si="105"/>
        <v>0</v>
      </c>
      <c r="BI146">
        <f t="shared" si="106"/>
        <v>0</v>
      </c>
      <c r="BJ146">
        <f t="shared" si="107"/>
        <v>0</v>
      </c>
      <c r="BK146">
        <f t="shared" si="108"/>
        <v>0</v>
      </c>
      <c r="BL146">
        <f t="shared" si="109"/>
        <v>0</v>
      </c>
      <c r="BN146">
        <f t="shared" si="77"/>
        <v>0</v>
      </c>
      <c r="BO146">
        <f t="shared" si="78"/>
        <v>0</v>
      </c>
      <c r="BP146">
        <f t="shared" si="79"/>
        <v>0</v>
      </c>
      <c r="BQ146">
        <f t="shared" si="80"/>
        <v>0</v>
      </c>
      <c r="BR146">
        <f t="shared" si="81"/>
        <v>0</v>
      </c>
      <c r="BS146">
        <f t="shared" si="82"/>
        <v>0</v>
      </c>
      <c r="BT146">
        <f t="shared" si="83"/>
        <v>0</v>
      </c>
      <c r="BU146">
        <f t="shared" si="84"/>
        <v>0</v>
      </c>
      <c r="BV146">
        <f t="shared" si="85"/>
        <v>0</v>
      </c>
      <c r="BW146">
        <f t="shared" si="86"/>
        <v>0</v>
      </c>
      <c r="BX146">
        <f t="shared" si="87"/>
        <v>0</v>
      </c>
      <c r="BZ146">
        <f t="shared" si="88"/>
        <v>0</v>
      </c>
      <c r="CA146">
        <f t="shared" si="89"/>
        <v>0</v>
      </c>
      <c r="CB146">
        <f t="shared" si="90"/>
        <v>0</v>
      </c>
      <c r="CC146">
        <f t="shared" si="91"/>
        <v>0</v>
      </c>
      <c r="CD146">
        <f t="shared" si="92"/>
        <v>0</v>
      </c>
      <c r="CE146">
        <f t="shared" si="93"/>
        <v>0</v>
      </c>
      <c r="CF146">
        <f t="shared" si="94"/>
        <v>0</v>
      </c>
      <c r="CG146">
        <f t="shared" si="95"/>
        <v>0</v>
      </c>
      <c r="CH146">
        <f t="shared" si="96"/>
        <v>0</v>
      </c>
      <c r="CI146">
        <f t="shared" si="97"/>
        <v>0</v>
      </c>
      <c r="CJ146">
        <f t="shared" si="98"/>
        <v>0</v>
      </c>
    </row>
    <row r="147" spans="1:88" x14ac:dyDescent="0.35">
      <c r="A147" t="str">
        <f>Substation_Info!A147</f>
        <v xml:space="preserve">SCE Metro Study Area </v>
      </c>
      <c r="B147" t="str">
        <f>Substation_Info!B147</f>
        <v>Lewis</v>
      </c>
      <c r="C147">
        <f>Substation_Info!C147</f>
        <v>230</v>
      </c>
      <c r="D147" t="str" cm="1">
        <f t="array" ref="D147">INDEX(Substation_Info!$AT$5:$BB$322,MATCH(1,($B147=Substation_Info!$B$5:$B$322)*($C147=Substation_Info!$C$5:$C$322),0),MATCH(D$4,Substation_Info!$AT$4:$BB$4,0))</f>
        <v>Greater_LA_Li_Battery</v>
      </c>
      <c r="E147" t="str" cm="1">
        <f t="array" ref="E147">INDEX(Substation_Info!$AT$5:$BB$322,MATCH(1,($B147=Substation_Info!$B$5:$B$322)*($C147=Substation_Info!$C$5:$C$322),0),MATCH(E$4,Substation_Info!$AT$4:$BB$4,0))</f>
        <v>Greater_LA_Solar</v>
      </c>
      <c r="F147" cm="1">
        <f t="array" ref="F147">INDEX(Substation_Info!$AT$5:$BB$322,MATCH(1,($B147=Substation_Info!$B$5:$B$322)*($C147=Substation_Info!$C$5:$C$322),0),MATCH(F$4,Substation_Info!$AT$4:$BB$4,0))</f>
        <v>0</v>
      </c>
      <c r="G147" cm="1">
        <f t="array" ref="G147">INDEX(Substation_Info!$AT$5:$BB$322,MATCH(1,($B147=Substation_Info!$B$5:$B$322)*($C147=Substation_Info!$C$5:$C$322),0),MATCH(G$4,Substation_Info!$AT$4:$BB$4,0))</f>
        <v>0</v>
      </c>
      <c r="H147" cm="1">
        <f t="array" ref="H147">INDEX(Substation_Info!$AT$5:$BB$322,MATCH(1,($B147=Substation_Info!$B$5:$B$322)*($C147=Substation_Info!$C$5:$C$322),0),MATCH(H$4,Substation_Info!$AT$4:$BB$4,0))</f>
        <v>0</v>
      </c>
      <c r="I147" cm="1">
        <f t="array" ref="I147">INDEX(Substation_Info!$AT$5:$BB$322,MATCH(1,($B147=Substation_Info!$B$5:$B$322)*($C147=Substation_Info!$C$5:$C$322),0),MATCH(I$4,Substation_Info!$AT$4:$BB$4,0))</f>
        <v>0</v>
      </c>
      <c r="J147" cm="1">
        <f t="array" ref="J147">INDEX(Substation_Info!$AT$5:$BB$322,MATCH(1,($B147=Substation_Info!$B$5:$B$322)*($C147=Substation_Info!$C$5:$C$322),0),MATCH(J$4,Substation_Info!$AT$4:$BB$4,0))</f>
        <v>0</v>
      </c>
      <c r="L147">
        <f>SUMIFS(Grid_GenerationQueue!T$5:T$550,Grid_GenerationQueue!$AJ$5:$AJ$550,$B147,Grid_GenerationQueue!$AK$5:$AK$550,$C147)+SUMIFS(Grid_GenerationQueue!T$5:T$550,Grid_GenerationQueue!$AM$5:$AM$550,$B147,Grid_GenerationQueue!$AN$5:$AN$550,$C147)</f>
        <v>0</v>
      </c>
      <c r="M147">
        <f>SUMIFS(Grid_GenerationQueue!U$5:U$550,Grid_GenerationQueue!$AJ$5:$AJ$550,$B147,Grid_GenerationQueue!$AK$5:$AK$550,$C147)+SUMIFS(Grid_GenerationQueue!U$5:U$550,Grid_GenerationQueue!$AM$5:$AM$550,$B147,Grid_GenerationQueue!$AN$5:$AN$550,$C147)</f>
        <v>0</v>
      </c>
      <c r="N147">
        <f>SUMIFS(Grid_GenerationQueue!V$5:V$550,Grid_GenerationQueue!$AJ$5:$AJ$550,$B147,Grid_GenerationQueue!$AK$5:$AK$550,$C147)+SUMIFS(Grid_GenerationQueue!V$5:V$550,Grid_GenerationQueue!$AM$5:$AM$550,$B147,Grid_GenerationQueue!$AN$5:$AN$550,$C147)</f>
        <v>0</v>
      </c>
      <c r="O147">
        <f>SUMIFS(Grid_GenerationQueue!W$5:W$550,Grid_GenerationQueue!$AJ$5:$AJ$550,$B147,Grid_GenerationQueue!$AK$5:$AK$550,$C147)+SUMIFS(Grid_GenerationQueue!W$5:W$550,Grid_GenerationQueue!$AM$5:$AM$550,$B147,Grid_GenerationQueue!$AN$5:$AN$550,$C147)</f>
        <v>0</v>
      </c>
      <c r="P147">
        <f>SUMIFS(Grid_GenerationQueue!X$5:X$550,Grid_GenerationQueue!$AJ$5:$AJ$550,$B147,Grid_GenerationQueue!$AK$5:$AK$550,$C147)+SUMIFS(Grid_GenerationQueue!X$5:X$550,Grid_GenerationQueue!$AM$5:$AM$550,$B147,Grid_GenerationQueue!$AN$5:$AN$550,$C147)</f>
        <v>0</v>
      </c>
      <c r="Q147">
        <f>SUMIFS(Grid_GenerationQueue!Y$5:Y$550,Grid_GenerationQueue!$AJ$5:$AJ$550,$B147,Grid_GenerationQueue!$AK$5:$AK$550,$C147)+SUMIFS(Grid_GenerationQueue!Y$5:Y$550,Grid_GenerationQueue!$AM$5:$AM$550,$B147,Grid_GenerationQueue!$AN$5:$AN$550,$C147)</f>
        <v>0</v>
      </c>
      <c r="R147">
        <f>SUMIFS(Grid_GenerationQueue!Z$5:Z$550,Grid_GenerationQueue!$AJ$5:$AJ$550,$B147,Grid_GenerationQueue!$AK$5:$AK$550,$C147)+SUMIFS(Grid_GenerationQueue!Z$5:Z$550,Grid_GenerationQueue!$AM$5:$AM$550,$B147,Grid_GenerationQueue!$AN$5:$AN$550,$C147)</f>
        <v>0</v>
      </c>
      <c r="S147">
        <f>SUMIFS(Grid_GenerationQueue!AA$5:AA$550,Grid_GenerationQueue!$AJ$5:$AJ$550,$B147,Grid_GenerationQueue!$AK$5:$AK$550,$C147)+SUMIFS(Grid_GenerationQueue!AA$5:AA$550,Grid_GenerationQueue!$AM$5:$AM$550,$B147,Grid_GenerationQueue!$AN$5:$AN$550,$C147)</f>
        <v>0</v>
      </c>
      <c r="T147">
        <f>SUMIFS(Grid_GenerationQueue!AB$5:AB$550,Grid_GenerationQueue!$AJ$5:$AJ$550,$B147,Grid_GenerationQueue!$AK$5:$AK$550,$C147)+SUMIFS(Grid_GenerationQueue!AB$5:AB$550,Grid_GenerationQueue!$AM$5:$AM$550,$B147,Grid_GenerationQueue!$AN$5:$AN$550,$C147)</f>
        <v>0</v>
      </c>
      <c r="U147">
        <f>SUMIFS(Grid_GenerationQueue!AC$5:AC$550,Grid_GenerationQueue!$AJ$5:$AJ$550,$B147,Grid_GenerationQueue!$AK$5:$AK$550,$C147)+SUMIFS(Grid_GenerationQueue!AC$5:AC$550,Grid_GenerationQueue!$AM$5:$AM$550,$B147,Grid_GenerationQueue!$AN$5:$AN$550,$C147)</f>
        <v>0</v>
      </c>
      <c r="V147">
        <f>SUMIFS(Grid_GenerationQueue!AD$5:AD$550,Grid_GenerationQueue!$AJ$5:$AJ$550,$B147,Grid_GenerationQueue!$AK$5:$AK$550,$C147)+SUMIFS(Grid_GenerationQueue!AD$5:AD$550,Grid_GenerationQueue!$AM$5:$AM$550,$B147,Grid_GenerationQueue!$AN$5:$AN$550,$C147)</f>
        <v>0</v>
      </c>
      <c r="X147">
        <f>SUMIFS(Grid_GenerationQueue!T$5:T$550,Grid_GenerationQueue!$AJ$5:$AJ$550,$B147,Grid_GenerationQueue!$AK$5:$AK$550,$C147,Grid_GenerationQueue!$AW$5:$AW$550,$Y$3)+SUMIFS(Grid_GenerationQueue!T$5:T$550,Grid_GenerationQueue!$AM$5:$AM$550,$B147,Grid_GenerationQueue!$AN$5:$AN$550,$C147,Grid_GenerationQueue!$AW$5:$AW$550,$Y$3)</f>
        <v>0</v>
      </c>
      <c r="Y147">
        <f>SUMIFS(Grid_GenerationQueue!U$5:U$550,Grid_GenerationQueue!$AJ$5:$AJ$550,$B147,Grid_GenerationQueue!$AK$5:$AK$550,$C147,Grid_GenerationQueue!$AW$5:$AW$550,$Y$3)+SUMIFS(Grid_GenerationQueue!U$5:U$550,Grid_GenerationQueue!$AM$5:$AM$550,$B147,Grid_GenerationQueue!$AN$5:$AN$550,$C147,Grid_GenerationQueue!$AW$5:$AW$550,$Y$3)</f>
        <v>0</v>
      </c>
      <c r="Z147">
        <f>SUMIFS(Grid_GenerationQueue!V$5:V$550,Grid_GenerationQueue!$AJ$5:$AJ$550,$B147,Grid_GenerationQueue!$AK$5:$AK$550,$C147,Grid_GenerationQueue!$AW$5:$AW$550,$Y$3)+SUMIFS(Grid_GenerationQueue!V$5:V$550,Grid_GenerationQueue!$AM$5:$AM$550,$B147,Grid_GenerationQueue!$AN$5:$AN$550,$C147,Grid_GenerationQueue!$AW$5:$AW$550,$Y$3)</f>
        <v>0</v>
      </c>
      <c r="AA147">
        <f>SUMIFS(Grid_GenerationQueue!W$5:W$550,Grid_GenerationQueue!$AJ$5:$AJ$550,$B147,Grid_GenerationQueue!$AK$5:$AK$550,$C147,Grid_GenerationQueue!$AW$5:$AW$550,$Y$3)+SUMIFS(Grid_GenerationQueue!W$5:W$550,Grid_GenerationQueue!$AM$5:$AM$550,$B147,Grid_GenerationQueue!$AN$5:$AN$550,$C147,Grid_GenerationQueue!$AW$5:$AW$550,$Y$3)</f>
        <v>0</v>
      </c>
      <c r="AB147">
        <f>SUMIFS(Grid_GenerationQueue!X$5:X$550,Grid_GenerationQueue!$AJ$5:$AJ$550,$B147,Grid_GenerationQueue!$AK$5:$AK$550,$C147,Grid_GenerationQueue!$AW$5:$AW$550,$Y$3)+SUMIFS(Grid_GenerationQueue!X$5:X$550,Grid_GenerationQueue!$AM$5:$AM$550,$B147,Grid_GenerationQueue!$AN$5:$AN$550,$C147,Grid_GenerationQueue!$AW$5:$AW$550,$Y$3)</f>
        <v>0</v>
      </c>
      <c r="AC147">
        <f>SUMIFS(Grid_GenerationQueue!Y$5:Y$550,Grid_GenerationQueue!$AJ$5:$AJ$550,$B147,Grid_GenerationQueue!$AK$5:$AK$550,$C147,Grid_GenerationQueue!$AW$5:$AW$550,$Y$3)+SUMIFS(Grid_GenerationQueue!Y$5:Y$550,Grid_GenerationQueue!$AM$5:$AM$550,$B147,Grid_GenerationQueue!$AN$5:$AN$550,$C147,Grid_GenerationQueue!$AW$5:$AW$550,$Y$3)</f>
        <v>0</v>
      </c>
      <c r="AD147">
        <f>SUMIFS(Grid_GenerationQueue!Z$5:Z$550,Grid_GenerationQueue!$AJ$5:$AJ$550,$B147,Grid_GenerationQueue!$AK$5:$AK$550,$C147,Grid_GenerationQueue!$AW$5:$AW$550,$Y$3)+SUMIFS(Grid_GenerationQueue!Z$5:Z$550,Grid_GenerationQueue!$AM$5:$AM$550,$B147,Grid_GenerationQueue!$AN$5:$AN$550,$C147,Grid_GenerationQueue!$AW$5:$AW$550,$Y$3)</f>
        <v>0</v>
      </c>
      <c r="AE147">
        <f>SUMIFS(Grid_GenerationQueue!AA$5:AA$550,Grid_GenerationQueue!$AJ$5:$AJ$550,$B147,Grid_GenerationQueue!$AK$5:$AK$550,$C147,Grid_GenerationQueue!$AW$5:$AW$550,$Y$3)+SUMIFS(Grid_GenerationQueue!AA$5:AA$550,Grid_GenerationQueue!$AM$5:$AM$550,$B147,Grid_GenerationQueue!$AN$5:$AN$550,$C147,Grid_GenerationQueue!$AW$5:$AW$550,$Y$3)</f>
        <v>0</v>
      </c>
      <c r="AF147">
        <f>SUMIFS(Grid_GenerationQueue!AB$5:AB$550,Grid_GenerationQueue!$AJ$5:$AJ$550,$B147,Grid_GenerationQueue!$AK$5:$AK$550,$C147,Grid_GenerationQueue!$AW$5:$AW$550,$Y$3)+SUMIFS(Grid_GenerationQueue!AB$5:AB$550,Grid_GenerationQueue!$AM$5:$AM$550,$B147,Grid_GenerationQueue!$AN$5:$AN$550,$C147,Grid_GenerationQueue!$AW$5:$AW$550,$Y$3)</f>
        <v>0</v>
      </c>
      <c r="AG147">
        <f>SUMIFS(Grid_GenerationQueue!AC$5:AC$550,Grid_GenerationQueue!$AJ$5:$AJ$550,$B147,Grid_GenerationQueue!$AK$5:$AK$550,$C147,Grid_GenerationQueue!$AW$5:$AW$550,$Y$3)+SUMIFS(Grid_GenerationQueue!AC$5:AC$550,Grid_GenerationQueue!$AM$5:$AM$550,$B147,Grid_GenerationQueue!$AN$5:$AN$550,$C147,Grid_GenerationQueue!$AW$5:$AW$550,$Y$3)</f>
        <v>0</v>
      </c>
      <c r="AH147">
        <f>SUMIFS(Grid_GenerationQueue!AD$5:AD$550,Grid_GenerationQueue!$AJ$5:$AJ$550,$B147,Grid_GenerationQueue!$AK$5:$AK$550,$C147,Grid_GenerationQueue!$AW$5:$AW$550,$Y$3)+SUMIFS(Grid_GenerationQueue!AD$5:AD$550,Grid_GenerationQueue!$AM$5:$AM$550,$B147,Grid_GenerationQueue!$AN$5:$AN$550,$C147,Grid_GenerationQueue!$AW$5:$AW$550,$Y$3)</f>
        <v>0</v>
      </c>
      <c r="AJ147">
        <f>X147+SUMIFS(Grid_GenerationQueue!T$5:T$550,Grid_GenerationQueue!$AJ$5:$AJ$550,$B147,Grid_GenerationQueue!$AK$5:$AK$550,$C147,Grid_GenerationQueue!$AW$5:$AW$550,"&lt;&gt;"&amp;$Y$3,Grid_GenerationQueue!$AU$5:$AU$550,$AK$3)+SUMIFS(Grid_GenerationQueue!T$5:T$550,Grid_GenerationQueue!$AM$5:$AM$550,$B147,Grid_GenerationQueue!$AN$5:$AN$550,$C147,Grid_GenerationQueue!$AW$5:$AW$550,"&lt;&gt;"&amp;$Y$3,Grid_GenerationQueue!$AU$5:$AU$550,$AK$3)</f>
        <v>0</v>
      </c>
      <c r="AK147">
        <f>Y147+SUMIFS(Grid_GenerationQueue!U$5:U$550,Grid_GenerationQueue!$AJ$5:$AJ$550,$B147,Grid_GenerationQueue!$AK$5:$AK$550,$C147,Grid_GenerationQueue!$AW$5:$AW$550,"&lt;&gt;"&amp;$Y$3,Grid_GenerationQueue!$AU$5:$AU$550,$AK$3)+SUMIFS(Grid_GenerationQueue!U$5:U$550,Grid_GenerationQueue!$AM$5:$AM$550,$B147,Grid_GenerationQueue!$AN$5:$AN$550,$C147,Grid_GenerationQueue!$AW$5:$AW$550,"&lt;&gt;"&amp;$Y$3,Grid_GenerationQueue!$AU$5:$AU$550,$AK$3)</f>
        <v>0</v>
      </c>
      <c r="AL147">
        <f>Z147+SUMIFS(Grid_GenerationQueue!V$5:V$550,Grid_GenerationQueue!$AJ$5:$AJ$550,$B147,Grid_GenerationQueue!$AK$5:$AK$550,$C147,Grid_GenerationQueue!$AW$5:$AW$550,"&lt;&gt;"&amp;$Y$3,Grid_GenerationQueue!$AU$5:$AU$550,$AK$3)+SUMIFS(Grid_GenerationQueue!V$5:V$550,Grid_GenerationQueue!$AM$5:$AM$550,$B147,Grid_GenerationQueue!$AN$5:$AN$550,$C147,Grid_GenerationQueue!$AW$5:$AW$550,"&lt;&gt;"&amp;$Y$3,Grid_GenerationQueue!$AU$5:$AU$550,$AK$3)</f>
        <v>0</v>
      </c>
      <c r="AM147">
        <f>AA147+SUMIFS(Grid_GenerationQueue!W$5:W$550,Grid_GenerationQueue!$AJ$5:$AJ$550,$B147,Grid_GenerationQueue!$AK$5:$AK$550,$C147,Grid_GenerationQueue!$AW$5:$AW$550,"&lt;&gt;"&amp;$Y$3,Grid_GenerationQueue!$AU$5:$AU$550,$AK$3)+SUMIFS(Grid_GenerationQueue!W$5:W$550,Grid_GenerationQueue!$AM$5:$AM$550,$B147,Grid_GenerationQueue!$AN$5:$AN$550,$C147,Grid_GenerationQueue!$AW$5:$AW$550,"&lt;&gt;"&amp;$Y$3,Grid_GenerationQueue!$AU$5:$AU$550,$AK$3)</f>
        <v>0</v>
      </c>
      <c r="AN147">
        <f>AB147+SUMIFS(Grid_GenerationQueue!X$5:X$550,Grid_GenerationQueue!$AJ$5:$AJ$550,$B147,Grid_GenerationQueue!$AK$5:$AK$550,$C147,Grid_GenerationQueue!$AW$5:$AW$550,"&lt;&gt;"&amp;$Y$3,Grid_GenerationQueue!$AU$5:$AU$550,$AK$3)+SUMIFS(Grid_GenerationQueue!X$5:X$550,Grid_GenerationQueue!$AM$5:$AM$550,$B147,Grid_GenerationQueue!$AN$5:$AN$550,$C147,Grid_GenerationQueue!$AW$5:$AW$550,"&lt;&gt;"&amp;$Y$3,Grid_GenerationQueue!$AU$5:$AU$550,$AK$3)</f>
        <v>0</v>
      </c>
      <c r="AO147">
        <f>AC147+SUMIFS(Grid_GenerationQueue!Y$5:Y$550,Grid_GenerationQueue!$AJ$5:$AJ$550,$B147,Grid_GenerationQueue!$AK$5:$AK$550,$C147,Grid_GenerationQueue!$AW$5:$AW$550,"&lt;&gt;"&amp;$Y$3,Grid_GenerationQueue!$AU$5:$AU$550,$AK$3)+SUMIFS(Grid_GenerationQueue!Y$5:Y$550,Grid_GenerationQueue!$AM$5:$AM$550,$B147,Grid_GenerationQueue!$AN$5:$AN$550,$C147,Grid_GenerationQueue!$AW$5:$AW$550,"&lt;&gt;"&amp;$Y$3,Grid_GenerationQueue!$AU$5:$AU$550,$AK$3)</f>
        <v>0</v>
      </c>
      <c r="AP147">
        <f>AD147+SUMIFS(Grid_GenerationQueue!Z$5:Z$550,Grid_GenerationQueue!$AJ$5:$AJ$550,$B147,Grid_GenerationQueue!$AK$5:$AK$550,$C147,Grid_GenerationQueue!$AW$5:$AW$550,"&lt;&gt;"&amp;$Y$3,Grid_GenerationQueue!$AU$5:$AU$550,$AK$3)+SUMIFS(Grid_GenerationQueue!Z$5:Z$550,Grid_GenerationQueue!$AM$5:$AM$550,$B147,Grid_GenerationQueue!$AN$5:$AN$550,$C147,Grid_GenerationQueue!$AW$5:$AW$550,"&lt;&gt;"&amp;$Y$3,Grid_GenerationQueue!$AU$5:$AU$550,$AK$3)</f>
        <v>0</v>
      </c>
      <c r="AQ147">
        <f>AE147+SUMIFS(Grid_GenerationQueue!AA$5:AA$550,Grid_GenerationQueue!$AJ$5:$AJ$550,$B147,Grid_GenerationQueue!$AK$5:$AK$550,$C147,Grid_GenerationQueue!$AW$5:$AW$550,"&lt;&gt;"&amp;$Y$3,Grid_GenerationQueue!$AU$5:$AU$550,$AK$3)+SUMIFS(Grid_GenerationQueue!AA$5:AA$550,Grid_GenerationQueue!$AM$5:$AM$550,$B147,Grid_GenerationQueue!$AN$5:$AN$550,$C147,Grid_GenerationQueue!$AW$5:$AW$550,"&lt;&gt;"&amp;$Y$3,Grid_GenerationQueue!$AU$5:$AU$550,$AK$3)</f>
        <v>0</v>
      </c>
      <c r="AR147">
        <f>AF147+SUMIFS(Grid_GenerationQueue!AB$5:AB$550,Grid_GenerationQueue!$AJ$5:$AJ$550,$B147,Grid_GenerationQueue!$AK$5:$AK$550,$C147,Grid_GenerationQueue!$AW$5:$AW$550,"&lt;&gt;"&amp;$Y$3,Grid_GenerationQueue!$AU$5:$AU$550,$AK$3)+SUMIFS(Grid_GenerationQueue!AB$5:AB$550,Grid_GenerationQueue!$AM$5:$AM$550,$B147,Grid_GenerationQueue!$AN$5:$AN$550,$C147,Grid_GenerationQueue!$AW$5:$AW$550,"&lt;&gt;"&amp;$Y$3,Grid_GenerationQueue!$AU$5:$AU$550,$AK$3)</f>
        <v>0</v>
      </c>
      <c r="AS147">
        <f>AG147+SUMIFS(Grid_GenerationQueue!AC$5:AC$550,Grid_GenerationQueue!$AJ$5:$AJ$550,$B147,Grid_GenerationQueue!$AK$5:$AK$550,$C147,Grid_GenerationQueue!$AW$5:$AW$550,"&lt;&gt;"&amp;$Y$3,Grid_GenerationQueue!$AU$5:$AU$550,$AK$3)+SUMIFS(Grid_GenerationQueue!AC$5:AC$550,Grid_GenerationQueue!$AM$5:$AM$550,$B147,Grid_GenerationQueue!$AN$5:$AN$550,$C147,Grid_GenerationQueue!$AW$5:$AW$550,"&lt;&gt;"&amp;$Y$3,Grid_GenerationQueue!$AU$5:$AU$550,$AK$3)</f>
        <v>0</v>
      </c>
      <c r="AT147">
        <f>AH147+SUMIFS(Grid_GenerationQueue!AD$5:AD$550,Grid_GenerationQueue!$AJ$5:$AJ$550,$B147,Grid_GenerationQueue!$AK$5:$AK$550,$C147,Grid_GenerationQueue!$AW$5:$AW$550,"&lt;&gt;"&amp;$Y$3,Grid_GenerationQueue!$AU$5:$AU$550,$AK$3)+SUMIFS(Grid_GenerationQueue!AD$5:AD$550,Grid_GenerationQueue!$AM$5:$AM$550,$B147,Grid_GenerationQueue!$AN$5:$AN$550,$C147,Grid_GenerationQueue!$AW$5:$AW$550,"&lt;&gt;"&amp;$Y$3,Grid_GenerationQueue!$AU$5:$AU$550,$AK$3)</f>
        <v>0</v>
      </c>
      <c r="AV147">
        <v>0</v>
      </c>
      <c r="AW147">
        <v>0</v>
      </c>
      <c r="AX147">
        <v>0</v>
      </c>
      <c r="AY147">
        <v>0</v>
      </c>
      <c r="AZ147">
        <v>0</v>
      </c>
      <c r="BB147">
        <f t="shared" si="99"/>
        <v>0</v>
      </c>
      <c r="BC147">
        <f t="shared" si="100"/>
        <v>0</v>
      </c>
      <c r="BD147">
        <f t="shared" si="101"/>
        <v>0</v>
      </c>
      <c r="BE147">
        <f t="shared" si="102"/>
        <v>0</v>
      </c>
      <c r="BF147">
        <f t="shared" si="103"/>
        <v>0</v>
      </c>
      <c r="BG147">
        <f t="shared" si="104"/>
        <v>0</v>
      </c>
      <c r="BH147">
        <f t="shared" si="105"/>
        <v>0</v>
      </c>
      <c r="BI147">
        <f t="shared" si="106"/>
        <v>0</v>
      </c>
      <c r="BJ147">
        <f t="shared" si="107"/>
        <v>0</v>
      </c>
      <c r="BK147">
        <f t="shared" si="108"/>
        <v>0</v>
      </c>
      <c r="BL147">
        <f t="shared" si="109"/>
        <v>0</v>
      </c>
      <c r="BN147">
        <f t="shared" si="77"/>
        <v>0</v>
      </c>
      <c r="BO147">
        <f t="shared" si="78"/>
        <v>0</v>
      </c>
      <c r="BP147">
        <f t="shared" si="79"/>
        <v>0</v>
      </c>
      <c r="BQ147">
        <f t="shared" si="80"/>
        <v>0</v>
      </c>
      <c r="BR147">
        <f t="shared" si="81"/>
        <v>0</v>
      </c>
      <c r="BS147">
        <f t="shared" si="82"/>
        <v>0</v>
      </c>
      <c r="BT147">
        <f t="shared" si="83"/>
        <v>0</v>
      </c>
      <c r="BU147">
        <f t="shared" si="84"/>
        <v>0</v>
      </c>
      <c r="BV147">
        <f t="shared" si="85"/>
        <v>0</v>
      </c>
      <c r="BW147">
        <f t="shared" si="86"/>
        <v>0</v>
      </c>
      <c r="BX147">
        <f t="shared" si="87"/>
        <v>0</v>
      </c>
      <c r="BZ147">
        <f t="shared" si="88"/>
        <v>0</v>
      </c>
      <c r="CA147">
        <f t="shared" si="89"/>
        <v>0</v>
      </c>
      <c r="CB147">
        <f t="shared" si="90"/>
        <v>0</v>
      </c>
      <c r="CC147">
        <f t="shared" si="91"/>
        <v>0</v>
      </c>
      <c r="CD147">
        <f t="shared" si="92"/>
        <v>0</v>
      </c>
      <c r="CE147">
        <f t="shared" si="93"/>
        <v>0</v>
      </c>
      <c r="CF147">
        <f t="shared" si="94"/>
        <v>0</v>
      </c>
      <c r="CG147">
        <f t="shared" si="95"/>
        <v>0</v>
      </c>
      <c r="CH147">
        <f t="shared" si="96"/>
        <v>0</v>
      </c>
      <c r="CI147">
        <f t="shared" si="97"/>
        <v>0</v>
      </c>
      <c r="CJ147">
        <f t="shared" si="98"/>
        <v>0</v>
      </c>
    </row>
    <row r="148" spans="1:88" x14ac:dyDescent="0.35">
      <c r="A148" t="str">
        <f>Substation_Info!A148</f>
        <v xml:space="preserve">SCE Metro Study Area </v>
      </c>
      <c r="B148" t="str">
        <f>Substation_Info!B148</f>
        <v>Lighthipe</v>
      </c>
      <c r="C148">
        <f>Substation_Info!C148</f>
        <v>230</v>
      </c>
      <c r="D148" t="str" cm="1">
        <f t="array" ref="D148">INDEX(Substation_Info!$AT$5:$BB$322,MATCH(1,($B148=Substation_Info!$B$5:$B$322)*($C148=Substation_Info!$C$5:$C$322),0),MATCH(D$4,Substation_Info!$AT$4:$BB$4,0))</f>
        <v>Greater_LA_Li_Battery</v>
      </c>
      <c r="E148" t="str" cm="1">
        <f t="array" ref="E148">INDEX(Substation_Info!$AT$5:$BB$322,MATCH(1,($B148=Substation_Info!$B$5:$B$322)*($C148=Substation_Info!$C$5:$C$322),0),MATCH(E$4,Substation_Info!$AT$4:$BB$4,0))</f>
        <v>Greater_LA_Solar</v>
      </c>
      <c r="F148" cm="1">
        <f t="array" ref="F148">INDEX(Substation_Info!$AT$5:$BB$322,MATCH(1,($B148=Substation_Info!$B$5:$B$322)*($C148=Substation_Info!$C$5:$C$322),0),MATCH(F$4,Substation_Info!$AT$4:$BB$4,0))</f>
        <v>0</v>
      </c>
      <c r="G148" cm="1">
        <f t="array" ref="G148">INDEX(Substation_Info!$AT$5:$BB$322,MATCH(1,($B148=Substation_Info!$B$5:$B$322)*($C148=Substation_Info!$C$5:$C$322),0),MATCH(G$4,Substation_Info!$AT$4:$BB$4,0))</f>
        <v>0</v>
      </c>
      <c r="H148" cm="1">
        <f t="array" ref="H148">INDEX(Substation_Info!$AT$5:$BB$322,MATCH(1,($B148=Substation_Info!$B$5:$B$322)*($C148=Substation_Info!$C$5:$C$322),0),MATCH(H$4,Substation_Info!$AT$4:$BB$4,0))</f>
        <v>0</v>
      </c>
      <c r="I148" cm="1">
        <f t="array" ref="I148">INDEX(Substation_Info!$AT$5:$BB$322,MATCH(1,($B148=Substation_Info!$B$5:$B$322)*($C148=Substation_Info!$C$5:$C$322),0),MATCH(I$4,Substation_Info!$AT$4:$BB$4,0))</f>
        <v>0</v>
      </c>
      <c r="J148" cm="1">
        <f t="array" ref="J148">INDEX(Substation_Info!$AT$5:$BB$322,MATCH(1,($B148=Substation_Info!$B$5:$B$322)*($C148=Substation_Info!$C$5:$C$322),0),MATCH(J$4,Substation_Info!$AT$4:$BB$4,0))</f>
        <v>0</v>
      </c>
      <c r="L148">
        <f>SUMIFS(Grid_GenerationQueue!T$5:T$550,Grid_GenerationQueue!$AJ$5:$AJ$550,$B148,Grid_GenerationQueue!$AK$5:$AK$550,$C148)+SUMIFS(Grid_GenerationQueue!T$5:T$550,Grid_GenerationQueue!$AM$5:$AM$550,$B148,Grid_GenerationQueue!$AN$5:$AN$550,$C148)</f>
        <v>0</v>
      </c>
      <c r="M148">
        <f>SUMIFS(Grid_GenerationQueue!U$5:U$550,Grid_GenerationQueue!$AJ$5:$AJ$550,$B148,Grid_GenerationQueue!$AK$5:$AK$550,$C148)+SUMIFS(Grid_GenerationQueue!U$5:U$550,Grid_GenerationQueue!$AM$5:$AM$550,$B148,Grid_GenerationQueue!$AN$5:$AN$550,$C148)</f>
        <v>0</v>
      </c>
      <c r="N148">
        <f>SUMIFS(Grid_GenerationQueue!V$5:V$550,Grid_GenerationQueue!$AJ$5:$AJ$550,$B148,Grid_GenerationQueue!$AK$5:$AK$550,$C148)+SUMIFS(Grid_GenerationQueue!V$5:V$550,Grid_GenerationQueue!$AM$5:$AM$550,$B148,Grid_GenerationQueue!$AN$5:$AN$550,$C148)</f>
        <v>0</v>
      </c>
      <c r="O148">
        <f>SUMIFS(Grid_GenerationQueue!W$5:W$550,Grid_GenerationQueue!$AJ$5:$AJ$550,$B148,Grid_GenerationQueue!$AK$5:$AK$550,$C148)+SUMIFS(Grid_GenerationQueue!W$5:W$550,Grid_GenerationQueue!$AM$5:$AM$550,$B148,Grid_GenerationQueue!$AN$5:$AN$550,$C148)</f>
        <v>0</v>
      </c>
      <c r="P148">
        <f>SUMIFS(Grid_GenerationQueue!X$5:X$550,Grid_GenerationQueue!$AJ$5:$AJ$550,$B148,Grid_GenerationQueue!$AK$5:$AK$550,$C148)+SUMIFS(Grid_GenerationQueue!X$5:X$550,Grid_GenerationQueue!$AM$5:$AM$550,$B148,Grid_GenerationQueue!$AN$5:$AN$550,$C148)</f>
        <v>0</v>
      </c>
      <c r="Q148">
        <f>SUMIFS(Grid_GenerationQueue!Y$5:Y$550,Grid_GenerationQueue!$AJ$5:$AJ$550,$B148,Grid_GenerationQueue!$AK$5:$AK$550,$C148)+SUMIFS(Grid_GenerationQueue!Y$5:Y$550,Grid_GenerationQueue!$AM$5:$AM$550,$B148,Grid_GenerationQueue!$AN$5:$AN$550,$C148)</f>
        <v>0</v>
      </c>
      <c r="R148">
        <f>SUMIFS(Grid_GenerationQueue!Z$5:Z$550,Grid_GenerationQueue!$AJ$5:$AJ$550,$B148,Grid_GenerationQueue!$AK$5:$AK$550,$C148)+SUMIFS(Grid_GenerationQueue!Z$5:Z$550,Grid_GenerationQueue!$AM$5:$AM$550,$B148,Grid_GenerationQueue!$AN$5:$AN$550,$C148)</f>
        <v>0</v>
      </c>
      <c r="S148">
        <f>SUMIFS(Grid_GenerationQueue!AA$5:AA$550,Grid_GenerationQueue!$AJ$5:$AJ$550,$B148,Grid_GenerationQueue!$AK$5:$AK$550,$C148)+SUMIFS(Grid_GenerationQueue!AA$5:AA$550,Grid_GenerationQueue!$AM$5:$AM$550,$B148,Grid_GenerationQueue!$AN$5:$AN$550,$C148)</f>
        <v>0</v>
      </c>
      <c r="T148">
        <f>SUMIFS(Grid_GenerationQueue!AB$5:AB$550,Grid_GenerationQueue!$AJ$5:$AJ$550,$B148,Grid_GenerationQueue!$AK$5:$AK$550,$C148)+SUMIFS(Grid_GenerationQueue!AB$5:AB$550,Grid_GenerationQueue!$AM$5:$AM$550,$B148,Grid_GenerationQueue!$AN$5:$AN$550,$C148)</f>
        <v>0</v>
      </c>
      <c r="U148">
        <f>SUMIFS(Grid_GenerationQueue!AC$5:AC$550,Grid_GenerationQueue!$AJ$5:$AJ$550,$B148,Grid_GenerationQueue!$AK$5:$AK$550,$C148)+SUMIFS(Grid_GenerationQueue!AC$5:AC$550,Grid_GenerationQueue!$AM$5:$AM$550,$B148,Grid_GenerationQueue!$AN$5:$AN$550,$C148)</f>
        <v>0</v>
      </c>
      <c r="V148">
        <f>SUMIFS(Grid_GenerationQueue!AD$5:AD$550,Grid_GenerationQueue!$AJ$5:$AJ$550,$B148,Grid_GenerationQueue!$AK$5:$AK$550,$C148)+SUMIFS(Grid_GenerationQueue!AD$5:AD$550,Grid_GenerationQueue!$AM$5:$AM$550,$B148,Grid_GenerationQueue!$AN$5:$AN$550,$C148)</f>
        <v>0</v>
      </c>
      <c r="X148">
        <f>SUMIFS(Grid_GenerationQueue!T$5:T$550,Grid_GenerationQueue!$AJ$5:$AJ$550,$B148,Grid_GenerationQueue!$AK$5:$AK$550,$C148,Grid_GenerationQueue!$AW$5:$AW$550,$Y$3)+SUMIFS(Grid_GenerationQueue!T$5:T$550,Grid_GenerationQueue!$AM$5:$AM$550,$B148,Grid_GenerationQueue!$AN$5:$AN$550,$C148,Grid_GenerationQueue!$AW$5:$AW$550,$Y$3)</f>
        <v>0</v>
      </c>
      <c r="Y148">
        <f>SUMIFS(Grid_GenerationQueue!U$5:U$550,Grid_GenerationQueue!$AJ$5:$AJ$550,$B148,Grid_GenerationQueue!$AK$5:$AK$550,$C148,Grid_GenerationQueue!$AW$5:$AW$550,$Y$3)+SUMIFS(Grid_GenerationQueue!U$5:U$550,Grid_GenerationQueue!$AM$5:$AM$550,$B148,Grid_GenerationQueue!$AN$5:$AN$550,$C148,Grid_GenerationQueue!$AW$5:$AW$550,$Y$3)</f>
        <v>0</v>
      </c>
      <c r="Z148">
        <f>SUMIFS(Grid_GenerationQueue!V$5:V$550,Grid_GenerationQueue!$AJ$5:$AJ$550,$B148,Grid_GenerationQueue!$AK$5:$AK$550,$C148,Grid_GenerationQueue!$AW$5:$AW$550,$Y$3)+SUMIFS(Grid_GenerationQueue!V$5:V$550,Grid_GenerationQueue!$AM$5:$AM$550,$B148,Grid_GenerationQueue!$AN$5:$AN$550,$C148,Grid_GenerationQueue!$AW$5:$AW$550,$Y$3)</f>
        <v>0</v>
      </c>
      <c r="AA148">
        <f>SUMIFS(Grid_GenerationQueue!W$5:W$550,Grid_GenerationQueue!$AJ$5:$AJ$550,$B148,Grid_GenerationQueue!$AK$5:$AK$550,$C148,Grid_GenerationQueue!$AW$5:$AW$550,$Y$3)+SUMIFS(Grid_GenerationQueue!W$5:W$550,Grid_GenerationQueue!$AM$5:$AM$550,$B148,Grid_GenerationQueue!$AN$5:$AN$550,$C148,Grid_GenerationQueue!$AW$5:$AW$550,$Y$3)</f>
        <v>0</v>
      </c>
      <c r="AB148">
        <f>SUMIFS(Grid_GenerationQueue!X$5:X$550,Grid_GenerationQueue!$AJ$5:$AJ$550,$B148,Grid_GenerationQueue!$AK$5:$AK$550,$C148,Grid_GenerationQueue!$AW$5:$AW$550,$Y$3)+SUMIFS(Grid_GenerationQueue!X$5:X$550,Grid_GenerationQueue!$AM$5:$AM$550,$B148,Grid_GenerationQueue!$AN$5:$AN$550,$C148,Grid_GenerationQueue!$AW$5:$AW$550,$Y$3)</f>
        <v>0</v>
      </c>
      <c r="AC148">
        <f>SUMIFS(Grid_GenerationQueue!Y$5:Y$550,Grid_GenerationQueue!$AJ$5:$AJ$550,$B148,Grid_GenerationQueue!$AK$5:$AK$550,$C148,Grid_GenerationQueue!$AW$5:$AW$550,$Y$3)+SUMIFS(Grid_GenerationQueue!Y$5:Y$550,Grid_GenerationQueue!$AM$5:$AM$550,$B148,Grid_GenerationQueue!$AN$5:$AN$550,$C148,Grid_GenerationQueue!$AW$5:$AW$550,$Y$3)</f>
        <v>0</v>
      </c>
      <c r="AD148">
        <f>SUMIFS(Grid_GenerationQueue!Z$5:Z$550,Grid_GenerationQueue!$AJ$5:$AJ$550,$B148,Grid_GenerationQueue!$AK$5:$AK$550,$C148,Grid_GenerationQueue!$AW$5:$AW$550,$Y$3)+SUMIFS(Grid_GenerationQueue!Z$5:Z$550,Grid_GenerationQueue!$AM$5:$AM$550,$B148,Grid_GenerationQueue!$AN$5:$AN$550,$C148,Grid_GenerationQueue!$AW$5:$AW$550,$Y$3)</f>
        <v>0</v>
      </c>
      <c r="AE148">
        <f>SUMIFS(Grid_GenerationQueue!AA$5:AA$550,Grid_GenerationQueue!$AJ$5:$AJ$550,$B148,Grid_GenerationQueue!$AK$5:$AK$550,$C148,Grid_GenerationQueue!$AW$5:$AW$550,$Y$3)+SUMIFS(Grid_GenerationQueue!AA$5:AA$550,Grid_GenerationQueue!$AM$5:$AM$550,$B148,Grid_GenerationQueue!$AN$5:$AN$550,$C148,Grid_GenerationQueue!$AW$5:$AW$550,$Y$3)</f>
        <v>0</v>
      </c>
      <c r="AF148">
        <f>SUMIFS(Grid_GenerationQueue!AB$5:AB$550,Grid_GenerationQueue!$AJ$5:$AJ$550,$B148,Grid_GenerationQueue!$AK$5:$AK$550,$C148,Grid_GenerationQueue!$AW$5:$AW$550,$Y$3)+SUMIFS(Grid_GenerationQueue!AB$5:AB$550,Grid_GenerationQueue!$AM$5:$AM$550,$B148,Grid_GenerationQueue!$AN$5:$AN$550,$C148,Grid_GenerationQueue!$AW$5:$AW$550,$Y$3)</f>
        <v>0</v>
      </c>
      <c r="AG148">
        <f>SUMIFS(Grid_GenerationQueue!AC$5:AC$550,Grid_GenerationQueue!$AJ$5:$AJ$550,$B148,Grid_GenerationQueue!$AK$5:$AK$550,$C148,Grid_GenerationQueue!$AW$5:$AW$550,$Y$3)+SUMIFS(Grid_GenerationQueue!AC$5:AC$550,Grid_GenerationQueue!$AM$5:$AM$550,$B148,Grid_GenerationQueue!$AN$5:$AN$550,$C148,Grid_GenerationQueue!$AW$5:$AW$550,$Y$3)</f>
        <v>0</v>
      </c>
      <c r="AH148">
        <f>SUMIFS(Grid_GenerationQueue!AD$5:AD$550,Grid_GenerationQueue!$AJ$5:$AJ$550,$B148,Grid_GenerationQueue!$AK$5:$AK$550,$C148,Grid_GenerationQueue!$AW$5:$AW$550,$Y$3)+SUMIFS(Grid_GenerationQueue!AD$5:AD$550,Grid_GenerationQueue!$AM$5:$AM$550,$B148,Grid_GenerationQueue!$AN$5:$AN$550,$C148,Grid_GenerationQueue!$AW$5:$AW$550,$Y$3)</f>
        <v>0</v>
      </c>
      <c r="AJ148">
        <f>X148+SUMIFS(Grid_GenerationQueue!T$5:T$550,Grid_GenerationQueue!$AJ$5:$AJ$550,$B148,Grid_GenerationQueue!$AK$5:$AK$550,$C148,Grid_GenerationQueue!$AW$5:$AW$550,"&lt;&gt;"&amp;$Y$3,Grid_GenerationQueue!$AU$5:$AU$550,$AK$3)+SUMIFS(Grid_GenerationQueue!T$5:T$550,Grid_GenerationQueue!$AM$5:$AM$550,$B148,Grid_GenerationQueue!$AN$5:$AN$550,$C148,Grid_GenerationQueue!$AW$5:$AW$550,"&lt;&gt;"&amp;$Y$3,Grid_GenerationQueue!$AU$5:$AU$550,$AK$3)</f>
        <v>0</v>
      </c>
      <c r="AK148">
        <f>Y148+SUMIFS(Grid_GenerationQueue!U$5:U$550,Grid_GenerationQueue!$AJ$5:$AJ$550,$B148,Grid_GenerationQueue!$AK$5:$AK$550,$C148,Grid_GenerationQueue!$AW$5:$AW$550,"&lt;&gt;"&amp;$Y$3,Grid_GenerationQueue!$AU$5:$AU$550,$AK$3)+SUMIFS(Grid_GenerationQueue!U$5:U$550,Grid_GenerationQueue!$AM$5:$AM$550,$B148,Grid_GenerationQueue!$AN$5:$AN$550,$C148,Grid_GenerationQueue!$AW$5:$AW$550,"&lt;&gt;"&amp;$Y$3,Grid_GenerationQueue!$AU$5:$AU$550,$AK$3)</f>
        <v>0</v>
      </c>
      <c r="AL148">
        <f>Z148+SUMIFS(Grid_GenerationQueue!V$5:V$550,Grid_GenerationQueue!$AJ$5:$AJ$550,$B148,Grid_GenerationQueue!$AK$5:$AK$550,$C148,Grid_GenerationQueue!$AW$5:$AW$550,"&lt;&gt;"&amp;$Y$3,Grid_GenerationQueue!$AU$5:$AU$550,$AK$3)+SUMIFS(Grid_GenerationQueue!V$5:V$550,Grid_GenerationQueue!$AM$5:$AM$550,$B148,Grid_GenerationQueue!$AN$5:$AN$550,$C148,Grid_GenerationQueue!$AW$5:$AW$550,"&lt;&gt;"&amp;$Y$3,Grid_GenerationQueue!$AU$5:$AU$550,$AK$3)</f>
        <v>0</v>
      </c>
      <c r="AM148">
        <f>AA148+SUMIFS(Grid_GenerationQueue!W$5:W$550,Grid_GenerationQueue!$AJ$5:$AJ$550,$B148,Grid_GenerationQueue!$AK$5:$AK$550,$C148,Grid_GenerationQueue!$AW$5:$AW$550,"&lt;&gt;"&amp;$Y$3,Grid_GenerationQueue!$AU$5:$AU$550,$AK$3)+SUMIFS(Grid_GenerationQueue!W$5:W$550,Grid_GenerationQueue!$AM$5:$AM$550,$B148,Grid_GenerationQueue!$AN$5:$AN$550,$C148,Grid_GenerationQueue!$AW$5:$AW$550,"&lt;&gt;"&amp;$Y$3,Grid_GenerationQueue!$AU$5:$AU$550,$AK$3)</f>
        <v>0</v>
      </c>
      <c r="AN148">
        <f>AB148+SUMIFS(Grid_GenerationQueue!X$5:X$550,Grid_GenerationQueue!$AJ$5:$AJ$550,$B148,Grid_GenerationQueue!$AK$5:$AK$550,$C148,Grid_GenerationQueue!$AW$5:$AW$550,"&lt;&gt;"&amp;$Y$3,Grid_GenerationQueue!$AU$5:$AU$550,$AK$3)+SUMIFS(Grid_GenerationQueue!X$5:X$550,Grid_GenerationQueue!$AM$5:$AM$550,$B148,Grid_GenerationQueue!$AN$5:$AN$550,$C148,Grid_GenerationQueue!$AW$5:$AW$550,"&lt;&gt;"&amp;$Y$3,Grid_GenerationQueue!$AU$5:$AU$550,$AK$3)</f>
        <v>0</v>
      </c>
      <c r="AO148">
        <f>AC148+SUMIFS(Grid_GenerationQueue!Y$5:Y$550,Grid_GenerationQueue!$AJ$5:$AJ$550,$B148,Grid_GenerationQueue!$AK$5:$AK$550,$C148,Grid_GenerationQueue!$AW$5:$AW$550,"&lt;&gt;"&amp;$Y$3,Grid_GenerationQueue!$AU$5:$AU$550,$AK$3)+SUMIFS(Grid_GenerationQueue!Y$5:Y$550,Grid_GenerationQueue!$AM$5:$AM$550,$B148,Grid_GenerationQueue!$AN$5:$AN$550,$C148,Grid_GenerationQueue!$AW$5:$AW$550,"&lt;&gt;"&amp;$Y$3,Grid_GenerationQueue!$AU$5:$AU$550,$AK$3)</f>
        <v>0</v>
      </c>
      <c r="AP148">
        <f>AD148+SUMIFS(Grid_GenerationQueue!Z$5:Z$550,Grid_GenerationQueue!$AJ$5:$AJ$550,$B148,Grid_GenerationQueue!$AK$5:$AK$550,$C148,Grid_GenerationQueue!$AW$5:$AW$550,"&lt;&gt;"&amp;$Y$3,Grid_GenerationQueue!$AU$5:$AU$550,$AK$3)+SUMIFS(Grid_GenerationQueue!Z$5:Z$550,Grid_GenerationQueue!$AM$5:$AM$550,$B148,Grid_GenerationQueue!$AN$5:$AN$550,$C148,Grid_GenerationQueue!$AW$5:$AW$550,"&lt;&gt;"&amp;$Y$3,Grid_GenerationQueue!$AU$5:$AU$550,$AK$3)</f>
        <v>0</v>
      </c>
      <c r="AQ148">
        <f>AE148+SUMIFS(Grid_GenerationQueue!AA$5:AA$550,Grid_GenerationQueue!$AJ$5:$AJ$550,$B148,Grid_GenerationQueue!$AK$5:$AK$550,$C148,Grid_GenerationQueue!$AW$5:$AW$550,"&lt;&gt;"&amp;$Y$3,Grid_GenerationQueue!$AU$5:$AU$550,$AK$3)+SUMIFS(Grid_GenerationQueue!AA$5:AA$550,Grid_GenerationQueue!$AM$5:$AM$550,$B148,Grid_GenerationQueue!$AN$5:$AN$550,$C148,Grid_GenerationQueue!$AW$5:$AW$550,"&lt;&gt;"&amp;$Y$3,Grid_GenerationQueue!$AU$5:$AU$550,$AK$3)</f>
        <v>0</v>
      </c>
      <c r="AR148">
        <f>AF148+SUMIFS(Grid_GenerationQueue!AB$5:AB$550,Grid_GenerationQueue!$AJ$5:$AJ$550,$B148,Grid_GenerationQueue!$AK$5:$AK$550,$C148,Grid_GenerationQueue!$AW$5:$AW$550,"&lt;&gt;"&amp;$Y$3,Grid_GenerationQueue!$AU$5:$AU$550,$AK$3)+SUMIFS(Grid_GenerationQueue!AB$5:AB$550,Grid_GenerationQueue!$AM$5:$AM$550,$B148,Grid_GenerationQueue!$AN$5:$AN$550,$C148,Grid_GenerationQueue!$AW$5:$AW$550,"&lt;&gt;"&amp;$Y$3,Grid_GenerationQueue!$AU$5:$AU$550,$AK$3)</f>
        <v>0</v>
      </c>
      <c r="AS148">
        <f>AG148+SUMIFS(Grid_GenerationQueue!AC$5:AC$550,Grid_GenerationQueue!$AJ$5:$AJ$550,$B148,Grid_GenerationQueue!$AK$5:$AK$550,$C148,Grid_GenerationQueue!$AW$5:$AW$550,"&lt;&gt;"&amp;$Y$3,Grid_GenerationQueue!$AU$5:$AU$550,$AK$3)+SUMIFS(Grid_GenerationQueue!AC$5:AC$550,Grid_GenerationQueue!$AM$5:$AM$550,$B148,Grid_GenerationQueue!$AN$5:$AN$550,$C148,Grid_GenerationQueue!$AW$5:$AW$550,"&lt;&gt;"&amp;$Y$3,Grid_GenerationQueue!$AU$5:$AU$550,$AK$3)</f>
        <v>0</v>
      </c>
      <c r="AT148">
        <f>AH148+SUMIFS(Grid_GenerationQueue!AD$5:AD$550,Grid_GenerationQueue!$AJ$5:$AJ$550,$B148,Grid_GenerationQueue!$AK$5:$AK$550,$C148,Grid_GenerationQueue!$AW$5:$AW$550,"&lt;&gt;"&amp;$Y$3,Grid_GenerationQueue!$AU$5:$AU$550,$AK$3)+SUMIFS(Grid_GenerationQueue!AD$5:AD$550,Grid_GenerationQueue!$AM$5:$AM$550,$B148,Grid_GenerationQueue!$AN$5:$AN$550,$C148,Grid_GenerationQueue!$AW$5:$AW$550,"&lt;&gt;"&amp;$Y$3,Grid_GenerationQueue!$AU$5:$AU$550,$AK$3)</f>
        <v>0</v>
      </c>
      <c r="AV148">
        <v>0</v>
      </c>
      <c r="AW148">
        <v>0</v>
      </c>
      <c r="AX148">
        <v>0</v>
      </c>
      <c r="AY148">
        <v>0</v>
      </c>
      <c r="AZ148">
        <v>0</v>
      </c>
      <c r="BB148">
        <f t="shared" si="99"/>
        <v>0</v>
      </c>
      <c r="BC148">
        <f t="shared" si="100"/>
        <v>0</v>
      </c>
      <c r="BD148">
        <f t="shared" si="101"/>
        <v>0</v>
      </c>
      <c r="BE148">
        <f t="shared" si="102"/>
        <v>0</v>
      </c>
      <c r="BF148">
        <f t="shared" si="103"/>
        <v>0</v>
      </c>
      <c r="BG148">
        <f t="shared" si="104"/>
        <v>0</v>
      </c>
      <c r="BH148">
        <f t="shared" si="105"/>
        <v>0</v>
      </c>
      <c r="BI148">
        <f t="shared" si="106"/>
        <v>0</v>
      </c>
      <c r="BJ148">
        <f t="shared" si="107"/>
        <v>0</v>
      </c>
      <c r="BK148">
        <f t="shared" si="108"/>
        <v>0</v>
      </c>
      <c r="BL148">
        <f t="shared" si="109"/>
        <v>0</v>
      </c>
      <c r="BN148">
        <f t="shared" si="77"/>
        <v>0</v>
      </c>
      <c r="BO148">
        <f t="shared" si="78"/>
        <v>0</v>
      </c>
      <c r="BP148">
        <f t="shared" si="79"/>
        <v>0</v>
      </c>
      <c r="BQ148">
        <f t="shared" si="80"/>
        <v>0</v>
      </c>
      <c r="BR148">
        <f t="shared" si="81"/>
        <v>0</v>
      </c>
      <c r="BS148">
        <f t="shared" si="82"/>
        <v>0</v>
      </c>
      <c r="BT148">
        <f t="shared" si="83"/>
        <v>0</v>
      </c>
      <c r="BU148">
        <f t="shared" si="84"/>
        <v>0</v>
      </c>
      <c r="BV148">
        <f t="shared" si="85"/>
        <v>0</v>
      </c>
      <c r="BW148">
        <f t="shared" si="86"/>
        <v>0</v>
      </c>
      <c r="BX148">
        <f t="shared" si="87"/>
        <v>0</v>
      </c>
      <c r="BZ148">
        <f t="shared" si="88"/>
        <v>0</v>
      </c>
      <c r="CA148">
        <f t="shared" si="89"/>
        <v>0</v>
      </c>
      <c r="CB148">
        <f t="shared" si="90"/>
        <v>0</v>
      </c>
      <c r="CC148">
        <f t="shared" si="91"/>
        <v>0</v>
      </c>
      <c r="CD148">
        <f t="shared" si="92"/>
        <v>0</v>
      </c>
      <c r="CE148">
        <f t="shared" si="93"/>
        <v>0</v>
      </c>
      <c r="CF148">
        <f t="shared" si="94"/>
        <v>0</v>
      </c>
      <c r="CG148">
        <f t="shared" si="95"/>
        <v>0</v>
      </c>
      <c r="CH148">
        <f t="shared" si="96"/>
        <v>0</v>
      </c>
      <c r="CI148">
        <f t="shared" si="97"/>
        <v>0</v>
      </c>
      <c r="CJ148">
        <f t="shared" si="98"/>
        <v>0</v>
      </c>
    </row>
    <row r="149" spans="1:88" x14ac:dyDescent="0.35">
      <c r="A149" t="str">
        <f>Substation_Info!A149</f>
        <v xml:space="preserve">PG&amp;E North of Greater Bay Study Area </v>
      </c>
      <c r="B149" t="str">
        <f>Substation_Info!B149</f>
        <v>Lockeford</v>
      </c>
      <c r="C149">
        <f>Substation_Info!C149</f>
        <v>115</v>
      </c>
      <c r="D149" t="str" cm="1">
        <f t="array" ref="D149">INDEX(Substation_Info!$AT$5:$BB$322,MATCH(1,($B149=Substation_Info!$B$5:$B$322)*($C149=Substation_Info!$C$5:$C$322),0),MATCH(D$4,Substation_Info!$AT$4:$BB$4,0))</f>
        <v>Northern_California_Li_Battery</v>
      </c>
      <c r="E149" t="str" cm="1">
        <f t="array" ref="E149">INDEX(Substation_Info!$AT$5:$BB$322,MATCH(1,($B149=Substation_Info!$B$5:$B$322)*($C149=Substation_Info!$C$5:$C$322),0),MATCH(E$4,Substation_Info!$AT$4:$BB$4,0))</f>
        <v>Northern_California_Solar</v>
      </c>
      <c r="F149" cm="1">
        <f t="array" ref="F149">INDEX(Substation_Info!$AT$5:$BB$322,MATCH(1,($B149=Substation_Info!$B$5:$B$322)*($C149=Substation_Info!$C$5:$C$322),0),MATCH(F$4,Substation_Info!$AT$4:$BB$4,0))</f>
        <v>0</v>
      </c>
      <c r="G149" cm="1">
        <f t="array" ref="G149">INDEX(Substation_Info!$AT$5:$BB$322,MATCH(1,($B149=Substation_Info!$B$5:$B$322)*($C149=Substation_Info!$C$5:$C$322),0),MATCH(G$4,Substation_Info!$AT$4:$BB$4,0))</f>
        <v>0</v>
      </c>
      <c r="H149" cm="1">
        <f t="array" ref="H149">INDEX(Substation_Info!$AT$5:$BB$322,MATCH(1,($B149=Substation_Info!$B$5:$B$322)*($C149=Substation_Info!$C$5:$C$322),0),MATCH(H$4,Substation_Info!$AT$4:$BB$4,0))</f>
        <v>0</v>
      </c>
      <c r="I149" cm="1">
        <f t="array" ref="I149">INDEX(Substation_Info!$AT$5:$BB$322,MATCH(1,($B149=Substation_Info!$B$5:$B$322)*($C149=Substation_Info!$C$5:$C$322),0),MATCH(I$4,Substation_Info!$AT$4:$BB$4,0))</f>
        <v>0</v>
      </c>
      <c r="J149" cm="1">
        <f t="array" ref="J149">INDEX(Substation_Info!$AT$5:$BB$322,MATCH(1,($B149=Substation_Info!$B$5:$B$322)*($C149=Substation_Info!$C$5:$C$322),0),MATCH(J$4,Substation_Info!$AT$4:$BB$4,0))</f>
        <v>0</v>
      </c>
      <c r="L149">
        <f>SUMIFS(Grid_GenerationQueue!T$5:T$550,Grid_GenerationQueue!$AJ$5:$AJ$550,$B149,Grid_GenerationQueue!$AK$5:$AK$550,$C149)+SUMIFS(Grid_GenerationQueue!T$5:T$550,Grid_GenerationQueue!$AM$5:$AM$550,$B149,Grid_GenerationQueue!$AN$5:$AN$550,$C149)</f>
        <v>0</v>
      </c>
      <c r="M149">
        <f>SUMIFS(Grid_GenerationQueue!U$5:U$550,Grid_GenerationQueue!$AJ$5:$AJ$550,$B149,Grid_GenerationQueue!$AK$5:$AK$550,$C149)+SUMIFS(Grid_GenerationQueue!U$5:U$550,Grid_GenerationQueue!$AM$5:$AM$550,$B149,Grid_GenerationQueue!$AN$5:$AN$550,$C149)</f>
        <v>0</v>
      </c>
      <c r="N149">
        <f>SUMIFS(Grid_GenerationQueue!V$5:V$550,Grid_GenerationQueue!$AJ$5:$AJ$550,$B149,Grid_GenerationQueue!$AK$5:$AK$550,$C149)+SUMIFS(Grid_GenerationQueue!V$5:V$550,Grid_GenerationQueue!$AM$5:$AM$550,$B149,Grid_GenerationQueue!$AN$5:$AN$550,$C149)</f>
        <v>0</v>
      </c>
      <c r="O149">
        <f>SUMIFS(Grid_GenerationQueue!W$5:W$550,Grid_GenerationQueue!$AJ$5:$AJ$550,$B149,Grid_GenerationQueue!$AK$5:$AK$550,$C149)+SUMIFS(Grid_GenerationQueue!W$5:W$550,Grid_GenerationQueue!$AM$5:$AM$550,$B149,Grid_GenerationQueue!$AN$5:$AN$550,$C149)</f>
        <v>0</v>
      </c>
      <c r="P149">
        <f>SUMIFS(Grid_GenerationQueue!X$5:X$550,Grid_GenerationQueue!$AJ$5:$AJ$550,$B149,Grid_GenerationQueue!$AK$5:$AK$550,$C149)+SUMIFS(Grid_GenerationQueue!X$5:X$550,Grid_GenerationQueue!$AM$5:$AM$550,$B149,Grid_GenerationQueue!$AN$5:$AN$550,$C149)</f>
        <v>0</v>
      </c>
      <c r="Q149">
        <f>SUMIFS(Grid_GenerationQueue!Y$5:Y$550,Grid_GenerationQueue!$AJ$5:$AJ$550,$B149,Grid_GenerationQueue!$AK$5:$AK$550,$C149)+SUMIFS(Grid_GenerationQueue!Y$5:Y$550,Grid_GenerationQueue!$AM$5:$AM$550,$B149,Grid_GenerationQueue!$AN$5:$AN$550,$C149)</f>
        <v>0</v>
      </c>
      <c r="R149">
        <f>SUMIFS(Grid_GenerationQueue!Z$5:Z$550,Grid_GenerationQueue!$AJ$5:$AJ$550,$B149,Grid_GenerationQueue!$AK$5:$AK$550,$C149)+SUMIFS(Grid_GenerationQueue!Z$5:Z$550,Grid_GenerationQueue!$AM$5:$AM$550,$B149,Grid_GenerationQueue!$AN$5:$AN$550,$C149)</f>
        <v>0</v>
      </c>
      <c r="S149">
        <f>SUMIFS(Grid_GenerationQueue!AA$5:AA$550,Grid_GenerationQueue!$AJ$5:$AJ$550,$B149,Grid_GenerationQueue!$AK$5:$AK$550,$C149)+SUMIFS(Grid_GenerationQueue!AA$5:AA$550,Grid_GenerationQueue!$AM$5:$AM$550,$B149,Grid_GenerationQueue!$AN$5:$AN$550,$C149)</f>
        <v>0</v>
      </c>
      <c r="T149">
        <f>SUMIFS(Grid_GenerationQueue!AB$5:AB$550,Grid_GenerationQueue!$AJ$5:$AJ$550,$B149,Grid_GenerationQueue!$AK$5:$AK$550,$C149)+SUMIFS(Grid_GenerationQueue!AB$5:AB$550,Grid_GenerationQueue!$AM$5:$AM$550,$B149,Grid_GenerationQueue!$AN$5:$AN$550,$C149)</f>
        <v>0</v>
      </c>
      <c r="U149">
        <f>SUMIFS(Grid_GenerationQueue!AC$5:AC$550,Grid_GenerationQueue!$AJ$5:$AJ$550,$B149,Grid_GenerationQueue!$AK$5:$AK$550,$C149)+SUMIFS(Grid_GenerationQueue!AC$5:AC$550,Grid_GenerationQueue!$AM$5:$AM$550,$B149,Grid_GenerationQueue!$AN$5:$AN$550,$C149)</f>
        <v>0</v>
      </c>
      <c r="V149">
        <f>SUMIFS(Grid_GenerationQueue!AD$5:AD$550,Grid_GenerationQueue!$AJ$5:$AJ$550,$B149,Grid_GenerationQueue!$AK$5:$AK$550,$C149)+SUMIFS(Grid_GenerationQueue!AD$5:AD$550,Grid_GenerationQueue!$AM$5:$AM$550,$B149,Grid_GenerationQueue!$AN$5:$AN$550,$C149)</f>
        <v>0</v>
      </c>
      <c r="X149">
        <f>SUMIFS(Grid_GenerationQueue!T$5:T$550,Grid_GenerationQueue!$AJ$5:$AJ$550,$B149,Grid_GenerationQueue!$AK$5:$AK$550,$C149,Grid_GenerationQueue!$AW$5:$AW$550,$Y$3)+SUMIFS(Grid_GenerationQueue!T$5:T$550,Grid_GenerationQueue!$AM$5:$AM$550,$B149,Grid_GenerationQueue!$AN$5:$AN$550,$C149,Grid_GenerationQueue!$AW$5:$AW$550,$Y$3)</f>
        <v>0</v>
      </c>
      <c r="Y149">
        <f>SUMIFS(Grid_GenerationQueue!U$5:U$550,Grid_GenerationQueue!$AJ$5:$AJ$550,$B149,Grid_GenerationQueue!$AK$5:$AK$550,$C149,Grid_GenerationQueue!$AW$5:$AW$550,$Y$3)+SUMIFS(Grid_GenerationQueue!U$5:U$550,Grid_GenerationQueue!$AM$5:$AM$550,$B149,Grid_GenerationQueue!$AN$5:$AN$550,$C149,Grid_GenerationQueue!$AW$5:$AW$550,$Y$3)</f>
        <v>0</v>
      </c>
      <c r="Z149">
        <f>SUMIFS(Grid_GenerationQueue!V$5:V$550,Grid_GenerationQueue!$AJ$5:$AJ$550,$B149,Grid_GenerationQueue!$AK$5:$AK$550,$C149,Grid_GenerationQueue!$AW$5:$AW$550,$Y$3)+SUMIFS(Grid_GenerationQueue!V$5:V$550,Grid_GenerationQueue!$AM$5:$AM$550,$B149,Grid_GenerationQueue!$AN$5:$AN$550,$C149,Grid_GenerationQueue!$AW$5:$AW$550,$Y$3)</f>
        <v>0</v>
      </c>
      <c r="AA149">
        <f>SUMIFS(Grid_GenerationQueue!W$5:W$550,Grid_GenerationQueue!$AJ$5:$AJ$550,$B149,Grid_GenerationQueue!$AK$5:$AK$550,$C149,Grid_GenerationQueue!$AW$5:$AW$550,$Y$3)+SUMIFS(Grid_GenerationQueue!W$5:W$550,Grid_GenerationQueue!$AM$5:$AM$550,$B149,Grid_GenerationQueue!$AN$5:$AN$550,$C149,Grid_GenerationQueue!$AW$5:$AW$550,$Y$3)</f>
        <v>0</v>
      </c>
      <c r="AB149">
        <f>SUMIFS(Grid_GenerationQueue!X$5:X$550,Grid_GenerationQueue!$AJ$5:$AJ$550,$B149,Grid_GenerationQueue!$AK$5:$AK$550,$C149,Grid_GenerationQueue!$AW$5:$AW$550,$Y$3)+SUMIFS(Grid_GenerationQueue!X$5:X$550,Grid_GenerationQueue!$AM$5:$AM$550,$B149,Grid_GenerationQueue!$AN$5:$AN$550,$C149,Grid_GenerationQueue!$AW$5:$AW$550,$Y$3)</f>
        <v>0</v>
      </c>
      <c r="AC149">
        <f>SUMIFS(Grid_GenerationQueue!Y$5:Y$550,Grid_GenerationQueue!$AJ$5:$AJ$550,$B149,Grid_GenerationQueue!$AK$5:$AK$550,$C149,Grid_GenerationQueue!$AW$5:$AW$550,$Y$3)+SUMIFS(Grid_GenerationQueue!Y$5:Y$550,Grid_GenerationQueue!$AM$5:$AM$550,$B149,Grid_GenerationQueue!$AN$5:$AN$550,$C149,Grid_GenerationQueue!$AW$5:$AW$550,$Y$3)</f>
        <v>0</v>
      </c>
      <c r="AD149">
        <f>SUMIFS(Grid_GenerationQueue!Z$5:Z$550,Grid_GenerationQueue!$AJ$5:$AJ$550,$B149,Grid_GenerationQueue!$AK$5:$AK$550,$C149,Grid_GenerationQueue!$AW$5:$AW$550,$Y$3)+SUMIFS(Grid_GenerationQueue!Z$5:Z$550,Grid_GenerationQueue!$AM$5:$AM$550,$B149,Grid_GenerationQueue!$AN$5:$AN$550,$C149,Grid_GenerationQueue!$AW$5:$AW$550,$Y$3)</f>
        <v>0</v>
      </c>
      <c r="AE149">
        <f>SUMIFS(Grid_GenerationQueue!AA$5:AA$550,Grid_GenerationQueue!$AJ$5:$AJ$550,$B149,Grid_GenerationQueue!$AK$5:$AK$550,$C149,Grid_GenerationQueue!$AW$5:$AW$550,$Y$3)+SUMIFS(Grid_GenerationQueue!AA$5:AA$550,Grid_GenerationQueue!$AM$5:$AM$550,$B149,Grid_GenerationQueue!$AN$5:$AN$550,$C149,Grid_GenerationQueue!$AW$5:$AW$550,$Y$3)</f>
        <v>0</v>
      </c>
      <c r="AF149">
        <f>SUMIFS(Grid_GenerationQueue!AB$5:AB$550,Grid_GenerationQueue!$AJ$5:$AJ$550,$B149,Grid_GenerationQueue!$AK$5:$AK$550,$C149,Grid_GenerationQueue!$AW$5:$AW$550,$Y$3)+SUMIFS(Grid_GenerationQueue!AB$5:AB$550,Grid_GenerationQueue!$AM$5:$AM$550,$B149,Grid_GenerationQueue!$AN$5:$AN$550,$C149,Grid_GenerationQueue!$AW$5:$AW$550,$Y$3)</f>
        <v>0</v>
      </c>
      <c r="AG149">
        <f>SUMIFS(Grid_GenerationQueue!AC$5:AC$550,Grid_GenerationQueue!$AJ$5:$AJ$550,$B149,Grid_GenerationQueue!$AK$5:$AK$550,$C149,Grid_GenerationQueue!$AW$5:$AW$550,$Y$3)+SUMIFS(Grid_GenerationQueue!AC$5:AC$550,Grid_GenerationQueue!$AM$5:$AM$550,$B149,Grid_GenerationQueue!$AN$5:$AN$550,$C149,Grid_GenerationQueue!$AW$5:$AW$550,$Y$3)</f>
        <v>0</v>
      </c>
      <c r="AH149">
        <f>SUMIFS(Grid_GenerationQueue!AD$5:AD$550,Grid_GenerationQueue!$AJ$5:$AJ$550,$B149,Grid_GenerationQueue!$AK$5:$AK$550,$C149,Grid_GenerationQueue!$AW$5:$AW$550,$Y$3)+SUMIFS(Grid_GenerationQueue!AD$5:AD$550,Grid_GenerationQueue!$AM$5:$AM$550,$B149,Grid_GenerationQueue!$AN$5:$AN$550,$C149,Grid_GenerationQueue!$AW$5:$AW$550,$Y$3)</f>
        <v>0</v>
      </c>
      <c r="AJ149">
        <f>X149+SUMIFS(Grid_GenerationQueue!T$5:T$550,Grid_GenerationQueue!$AJ$5:$AJ$550,$B149,Grid_GenerationQueue!$AK$5:$AK$550,$C149,Grid_GenerationQueue!$AW$5:$AW$550,"&lt;&gt;"&amp;$Y$3,Grid_GenerationQueue!$AU$5:$AU$550,$AK$3)+SUMIFS(Grid_GenerationQueue!T$5:T$550,Grid_GenerationQueue!$AM$5:$AM$550,$B149,Grid_GenerationQueue!$AN$5:$AN$550,$C149,Grid_GenerationQueue!$AW$5:$AW$550,"&lt;&gt;"&amp;$Y$3,Grid_GenerationQueue!$AU$5:$AU$550,$AK$3)</f>
        <v>0</v>
      </c>
      <c r="AK149">
        <f>Y149+SUMIFS(Grid_GenerationQueue!U$5:U$550,Grid_GenerationQueue!$AJ$5:$AJ$550,$B149,Grid_GenerationQueue!$AK$5:$AK$550,$C149,Grid_GenerationQueue!$AW$5:$AW$550,"&lt;&gt;"&amp;$Y$3,Grid_GenerationQueue!$AU$5:$AU$550,$AK$3)+SUMIFS(Grid_GenerationQueue!U$5:U$550,Grid_GenerationQueue!$AM$5:$AM$550,$B149,Grid_GenerationQueue!$AN$5:$AN$550,$C149,Grid_GenerationQueue!$AW$5:$AW$550,"&lt;&gt;"&amp;$Y$3,Grid_GenerationQueue!$AU$5:$AU$550,$AK$3)</f>
        <v>0</v>
      </c>
      <c r="AL149">
        <f>Z149+SUMIFS(Grid_GenerationQueue!V$5:V$550,Grid_GenerationQueue!$AJ$5:$AJ$550,$B149,Grid_GenerationQueue!$AK$5:$AK$550,$C149,Grid_GenerationQueue!$AW$5:$AW$550,"&lt;&gt;"&amp;$Y$3,Grid_GenerationQueue!$AU$5:$AU$550,$AK$3)+SUMIFS(Grid_GenerationQueue!V$5:V$550,Grid_GenerationQueue!$AM$5:$AM$550,$B149,Grid_GenerationQueue!$AN$5:$AN$550,$C149,Grid_GenerationQueue!$AW$5:$AW$550,"&lt;&gt;"&amp;$Y$3,Grid_GenerationQueue!$AU$5:$AU$550,$AK$3)</f>
        <v>0</v>
      </c>
      <c r="AM149">
        <f>AA149+SUMIFS(Grid_GenerationQueue!W$5:W$550,Grid_GenerationQueue!$AJ$5:$AJ$550,$B149,Grid_GenerationQueue!$AK$5:$AK$550,$C149,Grid_GenerationQueue!$AW$5:$AW$550,"&lt;&gt;"&amp;$Y$3,Grid_GenerationQueue!$AU$5:$AU$550,$AK$3)+SUMIFS(Grid_GenerationQueue!W$5:W$550,Grid_GenerationQueue!$AM$5:$AM$550,$B149,Grid_GenerationQueue!$AN$5:$AN$550,$C149,Grid_GenerationQueue!$AW$5:$AW$550,"&lt;&gt;"&amp;$Y$3,Grid_GenerationQueue!$AU$5:$AU$550,$AK$3)</f>
        <v>0</v>
      </c>
      <c r="AN149">
        <f>AB149+SUMIFS(Grid_GenerationQueue!X$5:X$550,Grid_GenerationQueue!$AJ$5:$AJ$550,$B149,Grid_GenerationQueue!$AK$5:$AK$550,$C149,Grid_GenerationQueue!$AW$5:$AW$550,"&lt;&gt;"&amp;$Y$3,Grid_GenerationQueue!$AU$5:$AU$550,$AK$3)+SUMIFS(Grid_GenerationQueue!X$5:X$550,Grid_GenerationQueue!$AM$5:$AM$550,$B149,Grid_GenerationQueue!$AN$5:$AN$550,$C149,Grid_GenerationQueue!$AW$5:$AW$550,"&lt;&gt;"&amp;$Y$3,Grid_GenerationQueue!$AU$5:$AU$550,$AK$3)</f>
        <v>0</v>
      </c>
      <c r="AO149">
        <f>AC149+SUMIFS(Grid_GenerationQueue!Y$5:Y$550,Grid_GenerationQueue!$AJ$5:$AJ$550,$B149,Grid_GenerationQueue!$AK$5:$AK$550,$C149,Grid_GenerationQueue!$AW$5:$AW$550,"&lt;&gt;"&amp;$Y$3,Grid_GenerationQueue!$AU$5:$AU$550,$AK$3)+SUMIFS(Grid_GenerationQueue!Y$5:Y$550,Grid_GenerationQueue!$AM$5:$AM$550,$B149,Grid_GenerationQueue!$AN$5:$AN$550,$C149,Grid_GenerationQueue!$AW$5:$AW$550,"&lt;&gt;"&amp;$Y$3,Grid_GenerationQueue!$AU$5:$AU$550,$AK$3)</f>
        <v>0</v>
      </c>
      <c r="AP149">
        <f>AD149+SUMIFS(Grid_GenerationQueue!Z$5:Z$550,Grid_GenerationQueue!$AJ$5:$AJ$550,$B149,Grid_GenerationQueue!$AK$5:$AK$550,$C149,Grid_GenerationQueue!$AW$5:$AW$550,"&lt;&gt;"&amp;$Y$3,Grid_GenerationQueue!$AU$5:$AU$550,$AK$3)+SUMIFS(Grid_GenerationQueue!Z$5:Z$550,Grid_GenerationQueue!$AM$5:$AM$550,$B149,Grid_GenerationQueue!$AN$5:$AN$550,$C149,Grid_GenerationQueue!$AW$5:$AW$550,"&lt;&gt;"&amp;$Y$3,Grid_GenerationQueue!$AU$5:$AU$550,$AK$3)</f>
        <v>0</v>
      </c>
      <c r="AQ149">
        <f>AE149+SUMIFS(Grid_GenerationQueue!AA$5:AA$550,Grid_GenerationQueue!$AJ$5:$AJ$550,$B149,Grid_GenerationQueue!$AK$5:$AK$550,$C149,Grid_GenerationQueue!$AW$5:$AW$550,"&lt;&gt;"&amp;$Y$3,Grid_GenerationQueue!$AU$5:$AU$550,$AK$3)+SUMIFS(Grid_GenerationQueue!AA$5:AA$550,Grid_GenerationQueue!$AM$5:$AM$550,$B149,Grid_GenerationQueue!$AN$5:$AN$550,$C149,Grid_GenerationQueue!$AW$5:$AW$550,"&lt;&gt;"&amp;$Y$3,Grid_GenerationQueue!$AU$5:$AU$550,$AK$3)</f>
        <v>0</v>
      </c>
      <c r="AR149">
        <f>AF149+SUMIFS(Grid_GenerationQueue!AB$5:AB$550,Grid_GenerationQueue!$AJ$5:$AJ$550,$B149,Grid_GenerationQueue!$AK$5:$AK$550,$C149,Grid_GenerationQueue!$AW$5:$AW$550,"&lt;&gt;"&amp;$Y$3,Grid_GenerationQueue!$AU$5:$AU$550,$AK$3)+SUMIFS(Grid_GenerationQueue!AB$5:AB$550,Grid_GenerationQueue!$AM$5:$AM$550,$B149,Grid_GenerationQueue!$AN$5:$AN$550,$C149,Grid_GenerationQueue!$AW$5:$AW$550,"&lt;&gt;"&amp;$Y$3,Grid_GenerationQueue!$AU$5:$AU$550,$AK$3)</f>
        <v>0</v>
      </c>
      <c r="AS149">
        <f>AG149+SUMIFS(Grid_GenerationQueue!AC$5:AC$550,Grid_GenerationQueue!$AJ$5:$AJ$550,$B149,Grid_GenerationQueue!$AK$5:$AK$550,$C149,Grid_GenerationQueue!$AW$5:$AW$550,"&lt;&gt;"&amp;$Y$3,Grid_GenerationQueue!$AU$5:$AU$550,$AK$3)+SUMIFS(Grid_GenerationQueue!AC$5:AC$550,Grid_GenerationQueue!$AM$5:$AM$550,$B149,Grid_GenerationQueue!$AN$5:$AN$550,$C149,Grid_GenerationQueue!$AW$5:$AW$550,"&lt;&gt;"&amp;$Y$3,Grid_GenerationQueue!$AU$5:$AU$550,$AK$3)</f>
        <v>0</v>
      </c>
      <c r="AT149">
        <f>AH149+SUMIFS(Grid_GenerationQueue!AD$5:AD$550,Grid_GenerationQueue!$AJ$5:$AJ$550,$B149,Grid_GenerationQueue!$AK$5:$AK$550,$C149,Grid_GenerationQueue!$AW$5:$AW$550,"&lt;&gt;"&amp;$Y$3,Grid_GenerationQueue!$AU$5:$AU$550,$AK$3)+SUMIFS(Grid_GenerationQueue!AD$5:AD$550,Grid_GenerationQueue!$AM$5:$AM$550,$B149,Grid_GenerationQueue!$AN$5:$AN$550,$C149,Grid_GenerationQueue!$AW$5:$AW$550,"&lt;&gt;"&amp;$Y$3,Grid_GenerationQueue!$AU$5:$AU$550,$AK$3)</f>
        <v>0</v>
      </c>
      <c r="AV149">
        <v>0</v>
      </c>
      <c r="AW149">
        <v>0</v>
      </c>
      <c r="AX149">
        <v>0</v>
      </c>
      <c r="AY149">
        <v>0</v>
      </c>
      <c r="AZ149">
        <v>0</v>
      </c>
      <c r="BB149">
        <f t="shared" si="99"/>
        <v>0</v>
      </c>
      <c r="BC149">
        <f t="shared" si="100"/>
        <v>0</v>
      </c>
      <c r="BD149">
        <f t="shared" si="101"/>
        <v>0</v>
      </c>
      <c r="BE149">
        <f t="shared" si="102"/>
        <v>0</v>
      </c>
      <c r="BF149">
        <f t="shared" si="103"/>
        <v>0</v>
      </c>
      <c r="BG149">
        <f t="shared" si="104"/>
        <v>0</v>
      </c>
      <c r="BH149">
        <f t="shared" si="105"/>
        <v>0</v>
      </c>
      <c r="BI149">
        <f t="shared" si="106"/>
        <v>0</v>
      </c>
      <c r="BJ149">
        <f t="shared" si="107"/>
        <v>0</v>
      </c>
      <c r="BK149">
        <f t="shared" si="108"/>
        <v>0</v>
      </c>
      <c r="BL149">
        <f t="shared" si="109"/>
        <v>0</v>
      </c>
      <c r="BN149">
        <f t="shared" si="77"/>
        <v>0</v>
      </c>
      <c r="BO149">
        <f t="shared" si="78"/>
        <v>0</v>
      </c>
      <c r="BP149">
        <f t="shared" si="79"/>
        <v>0</v>
      </c>
      <c r="BQ149">
        <f t="shared" si="80"/>
        <v>0</v>
      </c>
      <c r="BR149">
        <f t="shared" si="81"/>
        <v>0</v>
      </c>
      <c r="BS149">
        <f t="shared" si="82"/>
        <v>0</v>
      </c>
      <c r="BT149">
        <f t="shared" si="83"/>
        <v>0</v>
      </c>
      <c r="BU149">
        <f t="shared" si="84"/>
        <v>0</v>
      </c>
      <c r="BV149">
        <f t="shared" si="85"/>
        <v>0</v>
      </c>
      <c r="BW149">
        <f t="shared" si="86"/>
        <v>0</v>
      </c>
      <c r="BX149">
        <f t="shared" si="87"/>
        <v>0</v>
      </c>
      <c r="BZ149">
        <f t="shared" si="88"/>
        <v>0</v>
      </c>
      <c r="CA149">
        <f t="shared" si="89"/>
        <v>0</v>
      </c>
      <c r="CB149">
        <f t="shared" si="90"/>
        <v>0</v>
      </c>
      <c r="CC149">
        <f t="shared" si="91"/>
        <v>0</v>
      </c>
      <c r="CD149">
        <f t="shared" si="92"/>
        <v>0</v>
      </c>
      <c r="CE149">
        <f t="shared" si="93"/>
        <v>0</v>
      </c>
      <c r="CF149">
        <f t="shared" si="94"/>
        <v>0</v>
      </c>
      <c r="CG149">
        <f t="shared" si="95"/>
        <v>0</v>
      </c>
      <c r="CH149">
        <f t="shared" si="96"/>
        <v>0</v>
      </c>
      <c r="CI149">
        <f t="shared" si="97"/>
        <v>0</v>
      </c>
      <c r="CJ149">
        <f t="shared" si="98"/>
        <v>0</v>
      </c>
    </row>
    <row r="150" spans="1:88" x14ac:dyDescent="0.35">
      <c r="A150" t="str">
        <f>Substation_Info!A150</f>
        <v xml:space="preserve">PG&amp;E North of Greater Bay Study Area </v>
      </c>
      <c r="B150" t="str">
        <f>Substation_Info!B150</f>
        <v>Lone Tree</v>
      </c>
      <c r="C150">
        <f>Substation_Info!C150</f>
        <v>230</v>
      </c>
      <c r="D150" t="str" cm="1">
        <f t="array" ref="D150">INDEX(Substation_Info!$AT$5:$BB$322,MATCH(1,($B150=Substation_Info!$B$5:$B$322)*($C150=Substation_Info!$C$5:$C$322),0),MATCH(D$4,Substation_Info!$AT$4:$BB$4,0))</f>
        <v>Northern_California_Li_Battery</v>
      </c>
      <c r="E150" t="str" cm="1">
        <f t="array" ref="E150">INDEX(Substation_Info!$AT$5:$BB$322,MATCH(1,($B150=Substation_Info!$B$5:$B$322)*($C150=Substation_Info!$C$5:$C$322),0),MATCH(E$4,Substation_Info!$AT$4:$BB$4,0))</f>
        <v>Northern_California_Solar</v>
      </c>
      <c r="F150" cm="1">
        <f t="array" ref="F150">INDEX(Substation_Info!$AT$5:$BB$322,MATCH(1,($B150=Substation_Info!$B$5:$B$322)*($C150=Substation_Info!$C$5:$C$322),0),MATCH(F$4,Substation_Info!$AT$4:$BB$4,0))</f>
        <v>0</v>
      </c>
      <c r="G150" t="str" cm="1">
        <f t="array" ref="G150">INDEX(Substation_Info!$AT$5:$BB$322,MATCH(1,($B150=Substation_Info!$B$5:$B$322)*($C150=Substation_Info!$C$5:$C$322),0),MATCH(G$4,Substation_Info!$AT$4:$BB$4,0))</f>
        <v>Solano_Wind</v>
      </c>
      <c r="H150" cm="1">
        <f t="array" ref="H150">INDEX(Substation_Info!$AT$5:$BB$322,MATCH(1,($B150=Substation_Info!$B$5:$B$322)*($C150=Substation_Info!$C$5:$C$322),0),MATCH(H$4,Substation_Info!$AT$4:$BB$4,0))</f>
        <v>0</v>
      </c>
      <c r="I150" cm="1">
        <f t="array" ref="I150">INDEX(Substation_Info!$AT$5:$BB$322,MATCH(1,($B150=Substation_Info!$B$5:$B$322)*($C150=Substation_Info!$C$5:$C$322),0),MATCH(I$4,Substation_Info!$AT$4:$BB$4,0))</f>
        <v>0</v>
      </c>
      <c r="J150" cm="1">
        <f t="array" ref="J150">INDEX(Substation_Info!$AT$5:$BB$322,MATCH(1,($B150=Substation_Info!$B$5:$B$322)*($C150=Substation_Info!$C$5:$C$322),0),MATCH(J$4,Substation_Info!$AT$4:$BB$4,0))</f>
        <v>0</v>
      </c>
      <c r="L150">
        <f>SUMIFS(Grid_GenerationQueue!T$5:T$550,Grid_GenerationQueue!$AJ$5:$AJ$550,$B150,Grid_GenerationQueue!$AK$5:$AK$550,$C150)+SUMIFS(Grid_GenerationQueue!T$5:T$550,Grid_GenerationQueue!$AM$5:$AM$550,$B150,Grid_GenerationQueue!$AN$5:$AN$550,$C150)</f>
        <v>0</v>
      </c>
      <c r="M150">
        <f>SUMIFS(Grid_GenerationQueue!U$5:U$550,Grid_GenerationQueue!$AJ$5:$AJ$550,$B150,Grid_GenerationQueue!$AK$5:$AK$550,$C150)+SUMIFS(Grid_GenerationQueue!U$5:U$550,Grid_GenerationQueue!$AM$5:$AM$550,$B150,Grid_GenerationQueue!$AN$5:$AN$550,$C150)</f>
        <v>0</v>
      </c>
      <c r="N150">
        <f>SUMIFS(Grid_GenerationQueue!V$5:V$550,Grid_GenerationQueue!$AJ$5:$AJ$550,$B150,Grid_GenerationQueue!$AK$5:$AK$550,$C150)+SUMIFS(Grid_GenerationQueue!V$5:V$550,Grid_GenerationQueue!$AM$5:$AM$550,$B150,Grid_GenerationQueue!$AN$5:$AN$550,$C150)</f>
        <v>0</v>
      </c>
      <c r="O150">
        <f>SUMIFS(Grid_GenerationQueue!W$5:W$550,Grid_GenerationQueue!$AJ$5:$AJ$550,$B150,Grid_GenerationQueue!$AK$5:$AK$550,$C150)+SUMIFS(Grid_GenerationQueue!W$5:W$550,Grid_GenerationQueue!$AM$5:$AM$550,$B150,Grid_GenerationQueue!$AN$5:$AN$550,$C150)</f>
        <v>0</v>
      </c>
      <c r="P150">
        <f>SUMIFS(Grid_GenerationQueue!X$5:X$550,Grid_GenerationQueue!$AJ$5:$AJ$550,$B150,Grid_GenerationQueue!$AK$5:$AK$550,$C150)+SUMIFS(Grid_GenerationQueue!X$5:X$550,Grid_GenerationQueue!$AM$5:$AM$550,$B150,Grid_GenerationQueue!$AN$5:$AN$550,$C150)</f>
        <v>0</v>
      </c>
      <c r="Q150">
        <f>SUMIFS(Grid_GenerationQueue!Y$5:Y$550,Grid_GenerationQueue!$AJ$5:$AJ$550,$B150,Grid_GenerationQueue!$AK$5:$AK$550,$C150)+SUMIFS(Grid_GenerationQueue!Y$5:Y$550,Grid_GenerationQueue!$AM$5:$AM$550,$B150,Grid_GenerationQueue!$AN$5:$AN$550,$C150)</f>
        <v>0</v>
      </c>
      <c r="R150">
        <f>SUMIFS(Grid_GenerationQueue!Z$5:Z$550,Grid_GenerationQueue!$AJ$5:$AJ$550,$B150,Grid_GenerationQueue!$AK$5:$AK$550,$C150)+SUMIFS(Grid_GenerationQueue!Z$5:Z$550,Grid_GenerationQueue!$AM$5:$AM$550,$B150,Grid_GenerationQueue!$AN$5:$AN$550,$C150)</f>
        <v>0</v>
      </c>
      <c r="S150">
        <f>SUMIFS(Grid_GenerationQueue!AA$5:AA$550,Grid_GenerationQueue!$AJ$5:$AJ$550,$B150,Grid_GenerationQueue!$AK$5:$AK$550,$C150)+SUMIFS(Grid_GenerationQueue!AA$5:AA$550,Grid_GenerationQueue!$AM$5:$AM$550,$B150,Grid_GenerationQueue!$AN$5:$AN$550,$C150)</f>
        <v>0</v>
      </c>
      <c r="T150">
        <f>SUMIFS(Grid_GenerationQueue!AB$5:AB$550,Grid_GenerationQueue!$AJ$5:$AJ$550,$B150,Grid_GenerationQueue!$AK$5:$AK$550,$C150)+SUMIFS(Grid_GenerationQueue!AB$5:AB$550,Grid_GenerationQueue!$AM$5:$AM$550,$B150,Grid_GenerationQueue!$AN$5:$AN$550,$C150)</f>
        <v>0</v>
      </c>
      <c r="U150">
        <f>SUMIFS(Grid_GenerationQueue!AC$5:AC$550,Grid_GenerationQueue!$AJ$5:$AJ$550,$B150,Grid_GenerationQueue!$AK$5:$AK$550,$C150)+SUMIFS(Grid_GenerationQueue!AC$5:AC$550,Grid_GenerationQueue!$AM$5:$AM$550,$B150,Grid_GenerationQueue!$AN$5:$AN$550,$C150)</f>
        <v>0</v>
      </c>
      <c r="V150">
        <f>SUMIFS(Grid_GenerationQueue!AD$5:AD$550,Grid_GenerationQueue!$AJ$5:$AJ$550,$B150,Grid_GenerationQueue!$AK$5:$AK$550,$C150)+SUMIFS(Grid_GenerationQueue!AD$5:AD$550,Grid_GenerationQueue!$AM$5:$AM$550,$B150,Grid_GenerationQueue!$AN$5:$AN$550,$C150)</f>
        <v>0</v>
      </c>
      <c r="X150">
        <f>SUMIFS(Grid_GenerationQueue!T$5:T$550,Grid_GenerationQueue!$AJ$5:$AJ$550,$B150,Grid_GenerationQueue!$AK$5:$AK$550,$C150,Grid_GenerationQueue!$AW$5:$AW$550,$Y$3)+SUMIFS(Grid_GenerationQueue!T$5:T$550,Grid_GenerationQueue!$AM$5:$AM$550,$B150,Grid_GenerationQueue!$AN$5:$AN$550,$C150,Grid_GenerationQueue!$AW$5:$AW$550,$Y$3)</f>
        <v>0</v>
      </c>
      <c r="Y150">
        <f>SUMIFS(Grid_GenerationQueue!U$5:U$550,Grid_GenerationQueue!$AJ$5:$AJ$550,$B150,Grid_GenerationQueue!$AK$5:$AK$550,$C150,Grid_GenerationQueue!$AW$5:$AW$550,$Y$3)+SUMIFS(Grid_GenerationQueue!U$5:U$550,Grid_GenerationQueue!$AM$5:$AM$550,$B150,Grid_GenerationQueue!$AN$5:$AN$550,$C150,Grid_GenerationQueue!$AW$5:$AW$550,$Y$3)</f>
        <v>0</v>
      </c>
      <c r="Z150">
        <f>SUMIFS(Grid_GenerationQueue!V$5:V$550,Grid_GenerationQueue!$AJ$5:$AJ$550,$B150,Grid_GenerationQueue!$AK$5:$AK$550,$C150,Grid_GenerationQueue!$AW$5:$AW$550,$Y$3)+SUMIFS(Grid_GenerationQueue!V$5:V$550,Grid_GenerationQueue!$AM$5:$AM$550,$B150,Grid_GenerationQueue!$AN$5:$AN$550,$C150,Grid_GenerationQueue!$AW$5:$AW$550,$Y$3)</f>
        <v>0</v>
      </c>
      <c r="AA150">
        <f>SUMIFS(Grid_GenerationQueue!W$5:W$550,Grid_GenerationQueue!$AJ$5:$AJ$550,$B150,Grid_GenerationQueue!$AK$5:$AK$550,$C150,Grid_GenerationQueue!$AW$5:$AW$550,$Y$3)+SUMIFS(Grid_GenerationQueue!W$5:W$550,Grid_GenerationQueue!$AM$5:$AM$550,$B150,Grid_GenerationQueue!$AN$5:$AN$550,$C150,Grid_GenerationQueue!$AW$5:$AW$550,$Y$3)</f>
        <v>0</v>
      </c>
      <c r="AB150">
        <f>SUMIFS(Grid_GenerationQueue!X$5:X$550,Grid_GenerationQueue!$AJ$5:$AJ$550,$B150,Grid_GenerationQueue!$AK$5:$AK$550,$C150,Grid_GenerationQueue!$AW$5:$AW$550,$Y$3)+SUMIFS(Grid_GenerationQueue!X$5:X$550,Grid_GenerationQueue!$AM$5:$AM$550,$B150,Grid_GenerationQueue!$AN$5:$AN$550,$C150,Grid_GenerationQueue!$AW$5:$AW$550,$Y$3)</f>
        <v>0</v>
      </c>
      <c r="AC150">
        <f>SUMIFS(Grid_GenerationQueue!Y$5:Y$550,Grid_GenerationQueue!$AJ$5:$AJ$550,$B150,Grid_GenerationQueue!$AK$5:$AK$550,$C150,Grid_GenerationQueue!$AW$5:$AW$550,$Y$3)+SUMIFS(Grid_GenerationQueue!Y$5:Y$550,Grid_GenerationQueue!$AM$5:$AM$550,$B150,Grid_GenerationQueue!$AN$5:$AN$550,$C150,Grid_GenerationQueue!$AW$5:$AW$550,$Y$3)</f>
        <v>0</v>
      </c>
      <c r="AD150">
        <f>SUMIFS(Grid_GenerationQueue!Z$5:Z$550,Grid_GenerationQueue!$AJ$5:$AJ$550,$B150,Grid_GenerationQueue!$AK$5:$AK$550,$C150,Grid_GenerationQueue!$AW$5:$AW$550,$Y$3)+SUMIFS(Grid_GenerationQueue!Z$5:Z$550,Grid_GenerationQueue!$AM$5:$AM$550,$B150,Grid_GenerationQueue!$AN$5:$AN$550,$C150,Grid_GenerationQueue!$AW$5:$AW$550,$Y$3)</f>
        <v>0</v>
      </c>
      <c r="AE150">
        <f>SUMIFS(Grid_GenerationQueue!AA$5:AA$550,Grid_GenerationQueue!$AJ$5:$AJ$550,$B150,Grid_GenerationQueue!$AK$5:$AK$550,$C150,Grid_GenerationQueue!$AW$5:$AW$550,$Y$3)+SUMIFS(Grid_GenerationQueue!AA$5:AA$550,Grid_GenerationQueue!$AM$5:$AM$550,$B150,Grid_GenerationQueue!$AN$5:$AN$550,$C150,Grid_GenerationQueue!$AW$5:$AW$550,$Y$3)</f>
        <v>0</v>
      </c>
      <c r="AF150">
        <f>SUMIFS(Grid_GenerationQueue!AB$5:AB$550,Grid_GenerationQueue!$AJ$5:$AJ$550,$B150,Grid_GenerationQueue!$AK$5:$AK$550,$C150,Grid_GenerationQueue!$AW$5:$AW$550,$Y$3)+SUMIFS(Grid_GenerationQueue!AB$5:AB$550,Grid_GenerationQueue!$AM$5:$AM$550,$B150,Grid_GenerationQueue!$AN$5:$AN$550,$C150,Grid_GenerationQueue!$AW$5:$AW$550,$Y$3)</f>
        <v>0</v>
      </c>
      <c r="AG150">
        <f>SUMIFS(Grid_GenerationQueue!AC$5:AC$550,Grid_GenerationQueue!$AJ$5:$AJ$550,$B150,Grid_GenerationQueue!$AK$5:$AK$550,$C150,Grid_GenerationQueue!$AW$5:$AW$550,$Y$3)+SUMIFS(Grid_GenerationQueue!AC$5:AC$550,Grid_GenerationQueue!$AM$5:$AM$550,$B150,Grid_GenerationQueue!$AN$5:$AN$550,$C150,Grid_GenerationQueue!$AW$5:$AW$550,$Y$3)</f>
        <v>0</v>
      </c>
      <c r="AH150">
        <f>SUMIFS(Grid_GenerationQueue!AD$5:AD$550,Grid_GenerationQueue!$AJ$5:$AJ$550,$B150,Grid_GenerationQueue!$AK$5:$AK$550,$C150,Grid_GenerationQueue!$AW$5:$AW$550,$Y$3)+SUMIFS(Grid_GenerationQueue!AD$5:AD$550,Grid_GenerationQueue!$AM$5:$AM$550,$B150,Grid_GenerationQueue!$AN$5:$AN$550,$C150,Grid_GenerationQueue!$AW$5:$AW$550,$Y$3)</f>
        <v>0</v>
      </c>
      <c r="AJ150">
        <f>X150+SUMIFS(Grid_GenerationQueue!T$5:T$550,Grid_GenerationQueue!$AJ$5:$AJ$550,$B150,Grid_GenerationQueue!$AK$5:$AK$550,$C150,Grid_GenerationQueue!$AW$5:$AW$550,"&lt;&gt;"&amp;$Y$3,Grid_GenerationQueue!$AU$5:$AU$550,$AK$3)+SUMIFS(Grid_GenerationQueue!T$5:T$550,Grid_GenerationQueue!$AM$5:$AM$550,$B150,Grid_GenerationQueue!$AN$5:$AN$550,$C150,Grid_GenerationQueue!$AW$5:$AW$550,"&lt;&gt;"&amp;$Y$3,Grid_GenerationQueue!$AU$5:$AU$550,$AK$3)</f>
        <v>0</v>
      </c>
      <c r="AK150">
        <f>Y150+SUMIFS(Grid_GenerationQueue!U$5:U$550,Grid_GenerationQueue!$AJ$5:$AJ$550,$B150,Grid_GenerationQueue!$AK$5:$AK$550,$C150,Grid_GenerationQueue!$AW$5:$AW$550,"&lt;&gt;"&amp;$Y$3,Grid_GenerationQueue!$AU$5:$AU$550,$AK$3)+SUMIFS(Grid_GenerationQueue!U$5:U$550,Grid_GenerationQueue!$AM$5:$AM$550,$B150,Grid_GenerationQueue!$AN$5:$AN$550,$C150,Grid_GenerationQueue!$AW$5:$AW$550,"&lt;&gt;"&amp;$Y$3,Grid_GenerationQueue!$AU$5:$AU$550,$AK$3)</f>
        <v>0</v>
      </c>
      <c r="AL150">
        <f>Z150+SUMIFS(Grid_GenerationQueue!V$5:V$550,Grid_GenerationQueue!$AJ$5:$AJ$550,$B150,Grid_GenerationQueue!$AK$5:$AK$550,$C150,Grid_GenerationQueue!$AW$5:$AW$550,"&lt;&gt;"&amp;$Y$3,Grid_GenerationQueue!$AU$5:$AU$550,$AK$3)+SUMIFS(Grid_GenerationQueue!V$5:V$550,Grid_GenerationQueue!$AM$5:$AM$550,$B150,Grid_GenerationQueue!$AN$5:$AN$550,$C150,Grid_GenerationQueue!$AW$5:$AW$550,"&lt;&gt;"&amp;$Y$3,Grid_GenerationQueue!$AU$5:$AU$550,$AK$3)</f>
        <v>0</v>
      </c>
      <c r="AM150">
        <f>AA150+SUMIFS(Grid_GenerationQueue!W$5:W$550,Grid_GenerationQueue!$AJ$5:$AJ$550,$B150,Grid_GenerationQueue!$AK$5:$AK$550,$C150,Grid_GenerationQueue!$AW$5:$AW$550,"&lt;&gt;"&amp;$Y$3,Grid_GenerationQueue!$AU$5:$AU$550,$AK$3)+SUMIFS(Grid_GenerationQueue!W$5:W$550,Grid_GenerationQueue!$AM$5:$AM$550,$B150,Grid_GenerationQueue!$AN$5:$AN$550,$C150,Grid_GenerationQueue!$AW$5:$AW$550,"&lt;&gt;"&amp;$Y$3,Grid_GenerationQueue!$AU$5:$AU$550,$AK$3)</f>
        <v>0</v>
      </c>
      <c r="AN150">
        <f>AB150+SUMIFS(Grid_GenerationQueue!X$5:X$550,Grid_GenerationQueue!$AJ$5:$AJ$550,$B150,Grid_GenerationQueue!$AK$5:$AK$550,$C150,Grid_GenerationQueue!$AW$5:$AW$550,"&lt;&gt;"&amp;$Y$3,Grid_GenerationQueue!$AU$5:$AU$550,$AK$3)+SUMIFS(Grid_GenerationQueue!X$5:X$550,Grid_GenerationQueue!$AM$5:$AM$550,$B150,Grid_GenerationQueue!$AN$5:$AN$550,$C150,Grid_GenerationQueue!$AW$5:$AW$550,"&lt;&gt;"&amp;$Y$3,Grid_GenerationQueue!$AU$5:$AU$550,$AK$3)</f>
        <v>0</v>
      </c>
      <c r="AO150">
        <f>AC150+SUMIFS(Grid_GenerationQueue!Y$5:Y$550,Grid_GenerationQueue!$AJ$5:$AJ$550,$B150,Grid_GenerationQueue!$AK$5:$AK$550,$C150,Grid_GenerationQueue!$AW$5:$AW$550,"&lt;&gt;"&amp;$Y$3,Grid_GenerationQueue!$AU$5:$AU$550,$AK$3)+SUMIFS(Grid_GenerationQueue!Y$5:Y$550,Grid_GenerationQueue!$AM$5:$AM$550,$B150,Grid_GenerationQueue!$AN$5:$AN$550,$C150,Grid_GenerationQueue!$AW$5:$AW$550,"&lt;&gt;"&amp;$Y$3,Grid_GenerationQueue!$AU$5:$AU$550,$AK$3)</f>
        <v>0</v>
      </c>
      <c r="AP150">
        <f>AD150+SUMIFS(Grid_GenerationQueue!Z$5:Z$550,Grid_GenerationQueue!$AJ$5:$AJ$550,$B150,Grid_GenerationQueue!$AK$5:$AK$550,$C150,Grid_GenerationQueue!$AW$5:$AW$550,"&lt;&gt;"&amp;$Y$3,Grid_GenerationQueue!$AU$5:$AU$550,$AK$3)+SUMIFS(Grid_GenerationQueue!Z$5:Z$550,Grid_GenerationQueue!$AM$5:$AM$550,$B150,Grid_GenerationQueue!$AN$5:$AN$550,$C150,Grid_GenerationQueue!$AW$5:$AW$550,"&lt;&gt;"&amp;$Y$3,Grid_GenerationQueue!$AU$5:$AU$550,$AK$3)</f>
        <v>0</v>
      </c>
      <c r="AQ150">
        <f>AE150+SUMIFS(Grid_GenerationQueue!AA$5:AA$550,Grid_GenerationQueue!$AJ$5:$AJ$550,$B150,Grid_GenerationQueue!$AK$5:$AK$550,$C150,Grid_GenerationQueue!$AW$5:$AW$550,"&lt;&gt;"&amp;$Y$3,Grid_GenerationQueue!$AU$5:$AU$550,$AK$3)+SUMIFS(Grid_GenerationQueue!AA$5:AA$550,Grid_GenerationQueue!$AM$5:$AM$550,$B150,Grid_GenerationQueue!$AN$5:$AN$550,$C150,Grid_GenerationQueue!$AW$5:$AW$550,"&lt;&gt;"&amp;$Y$3,Grid_GenerationQueue!$AU$5:$AU$550,$AK$3)</f>
        <v>0</v>
      </c>
      <c r="AR150">
        <f>AF150+SUMIFS(Grid_GenerationQueue!AB$5:AB$550,Grid_GenerationQueue!$AJ$5:$AJ$550,$B150,Grid_GenerationQueue!$AK$5:$AK$550,$C150,Grid_GenerationQueue!$AW$5:$AW$550,"&lt;&gt;"&amp;$Y$3,Grid_GenerationQueue!$AU$5:$AU$550,$AK$3)+SUMIFS(Grid_GenerationQueue!AB$5:AB$550,Grid_GenerationQueue!$AM$5:$AM$550,$B150,Grid_GenerationQueue!$AN$5:$AN$550,$C150,Grid_GenerationQueue!$AW$5:$AW$550,"&lt;&gt;"&amp;$Y$3,Grid_GenerationQueue!$AU$5:$AU$550,$AK$3)</f>
        <v>0</v>
      </c>
      <c r="AS150">
        <f>AG150+SUMIFS(Grid_GenerationQueue!AC$5:AC$550,Grid_GenerationQueue!$AJ$5:$AJ$550,$B150,Grid_GenerationQueue!$AK$5:$AK$550,$C150,Grid_GenerationQueue!$AW$5:$AW$550,"&lt;&gt;"&amp;$Y$3,Grid_GenerationQueue!$AU$5:$AU$550,$AK$3)+SUMIFS(Grid_GenerationQueue!AC$5:AC$550,Grid_GenerationQueue!$AM$5:$AM$550,$B150,Grid_GenerationQueue!$AN$5:$AN$550,$C150,Grid_GenerationQueue!$AW$5:$AW$550,"&lt;&gt;"&amp;$Y$3,Grid_GenerationQueue!$AU$5:$AU$550,$AK$3)</f>
        <v>0</v>
      </c>
      <c r="AT150">
        <f>AH150+SUMIFS(Grid_GenerationQueue!AD$5:AD$550,Grid_GenerationQueue!$AJ$5:$AJ$550,$B150,Grid_GenerationQueue!$AK$5:$AK$550,$C150,Grid_GenerationQueue!$AW$5:$AW$550,"&lt;&gt;"&amp;$Y$3,Grid_GenerationQueue!$AU$5:$AU$550,$AK$3)+SUMIFS(Grid_GenerationQueue!AD$5:AD$550,Grid_GenerationQueue!$AM$5:$AM$550,$B150,Grid_GenerationQueue!$AN$5:$AN$550,$C150,Grid_GenerationQueue!$AW$5:$AW$550,"&lt;&gt;"&amp;$Y$3,Grid_GenerationQueue!$AU$5:$AU$550,$AK$3)</f>
        <v>0</v>
      </c>
      <c r="AV150">
        <v>0</v>
      </c>
      <c r="AW150">
        <v>0</v>
      </c>
      <c r="AX150">
        <v>0</v>
      </c>
      <c r="AY150">
        <v>0</v>
      </c>
      <c r="AZ150">
        <v>0</v>
      </c>
      <c r="BB150">
        <f t="shared" si="99"/>
        <v>0</v>
      </c>
      <c r="BC150">
        <f t="shared" si="100"/>
        <v>0</v>
      </c>
      <c r="BD150">
        <f t="shared" si="101"/>
        <v>0</v>
      </c>
      <c r="BE150">
        <f t="shared" si="102"/>
        <v>0</v>
      </c>
      <c r="BF150">
        <f t="shared" si="103"/>
        <v>0</v>
      </c>
      <c r="BG150">
        <f t="shared" si="104"/>
        <v>0</v>
      </c>
      <c r="BH150">
        <f t="shared" si="105"/>
        <v>0</v>
      </c>
      <c r="BI150">
        <f t="shared" si="106"/>
        <v>0</v>
      </c>
      <c r="BJ150">
        <f t="shared" si="107"/>
        <v>0</v>
      </c>
      <c r="BK150">
        <f t="shared" si="108"/>
        <v>0</v>
      </c>
      <c r="BL150">
        <f t="shared" si="109"/>
        <v>0</v>
      </c>
      <c r="BN150">
        <f t="shared" si="77"/>
        <v>0</v>
      </c>
      <c r="BO150">
        <f t="shared" si="78"/>
        <v>0</v>
      </c>
      <c r="BP150">
        <f t="shared" si="79"/>
        <v>0</v>
      </c>
      <c r="BQ150">
        <f t="shared" si="80"/>
        <v>0</v>
      </c>
      <c r="BR150">
        <f t="shared" si="81"/>
        <v>0</v>
      </c>
      <c r="BS150">
        <f t="shared" si="82"/>
        <v>0</v>
      </c>
      <c r="BT150">
        <f t="shared" si="83"/>
        <v>0</v>
      </c>
      <c r="BU150">
        <f t="shared" si="84"/>
        <v>0</v>
      </c>
      <c r="BV150">
        <f t="shared" si="85"/>
        <v>0</v>
      </c>
      <c r="BW150">
        <f t="shared" si="86"/>
        <v>0</v>
      </c>
      <c r="BX150">
        <f t="shared" si="87"/>
        <v>0</v>
      </c>
      <c r="BZ150">
        <f t="shared" si="88"/>
        <v>0</v>
      </c>
      <c r="CA150">
        <f t="shared" si="89"/>
        <v>0</v>
      </c>
      <c r="CB150">
        <f t="shared" si="90"/>
        <v>0</v>
      </c>
      <c r="CC150">
        <f t="shared" si="91"/>
        <v>0</v>
      </c>
      <c r="CD150">
        <f t="shared" si="92"/>
        <v>0</v>
      </c>
      <c r="CE150">
        <f t="shared" si="93"/>
        <v>0</v>
      </c>
      <c r="CF150">
        <f t="shared" si="94"/>
        <v>0</v>
      </c>
      <c r="CG150">
        <f t="shared" si="95"/>
        <v>0</v>
      </c>
      <c r="CH150">
        <f t="shared" si="96"/>
        <v>0</v>
      </c>
      <c r="CI150">
        <f t="shared" si="97"/>
        <v>0</v>
      </c>
      <c r="CJ150">
        <f t="shared" si="98"/>
        <v>0</v>
      </c>
    </row>
    <row r="151" spans="1:88" x14ac:dyDescent="0.35">
      <c r="A151" t="str">
        <f>Substation_Info!A151</f>
        <v xml:space="preserve">SCE Metro Study Area </v>
      </c>
      <c r="B151" t="str">
        <f>Substation_Info!B151</f>
        <v>Long Beach</v>
      </c>
      <c r="C151">
        <f>Substation_Info!C151</f>
        <v>230</v>
      </c>
      <c r="D151" t="str" cm="1">
        <f t="array" ref="D151">INDEX(Substation_Info!$AT$5:$BB$322,MATCH(1,($B151=Substation_Info!$B$5:$B$322)*($C151=Substation_Info!$C$5:$C$322),0),MATCH(D$4,Substation_Info!$AT$4:$BB$4,0))</f>
        <v>Greater_LA_Li_Battery</v>
      </c>
      <c r="E151" t="str" cm="1">
        <f t="array" ref="E151">INDEX(Substation_Info!$AT$5:$BB$322,MATCH(1,($B151=Substation_Info!$B$5:$B$322)*($C151=Substation_Info!$C$5:$C$322),0),MATCH(E$4,Substation_Info!$AT$4:$BB$4,0))</f>
        <v>Greater_LA_Solar</v>
      </c>
      <c r="F151" cm="1">
        <f t="array" ref="F151">INDEX(Substation_Info!$AT$5:$BB$322,MATCH(1,($B151=Substation_Info!$B$5:$B$322)*($C151=Substation_Info!$C$5:$C$322),0),MATCH(F$4,Substation_Info!$AT$4:$BB$4,0))</f>
        <v>0</v>
      </c>
      <c r="G151" cm="1">
        <f t="array" ref="G151">INDEX(Substation_Info!$AT$5:$BB$322,MATCH(1,($B151=Substation_Info!$B$5:$B$322)*($C151=Substation_Info!$C$5:$C$322),0),MATCH(G$4,Substation_Info!$AT$4:$BB$4,0))</f>
        <v>0</v>
      </c>
      <c r="H151" cm="1">
        <f t="array" ref="H151">INDEX(Substation_Info!$AT$5:$BB$322,MATCH(1,($B151=Substation_Info!$B$5:$B$322)*($C151=Substation_Info!$C$5:$C$322),0),MATCH(H$4,Substation_Info!$AT$4:$BB$4,0))</f>
        <v>0</v>
      </c>
      <c r="I151" cm="1">
        <f t="array" ref="I151">INDEX(Substation_Info!$AT$5:$BB$322,MATCH(1,($B151=Substation_Info!$B$5:$B$322)*($C151=Substation_Info!$C$5:$C$322),0),MATCH(I$4,Substation_Info!$AT$4:$BB$4,0))</f>
        <v>0</v>
      </c>
      <c r="J151" cm="1">
        <f t="array" ref="J151">INDEX(Substation_Info!$AT$5:$BB$322,MATCH(1,($B151=Substation_Info!$B$5:$B$322)*($C151=Substation_Info!$C$5:$C$322),0),MATCH(J$4,Substation_Info!$AT$4:$BB$4,0))</f>
        <v>0</v>
      </c>
      <c r="L151">
        <f>SUMIFS(Grid_GenerationQueue!T$5:T$550,Grid_GenerationQueue!$AJ$5:$AJ$550,$B151,Grid_GenerationQueue!$AK$5:$AK$550,$C151)+SUMIFS(Grid_GenerationQueue!T$5:T$550,Grid_GenerationQueue!$AM$5:$AM$550,$B151,Grid_GenerationQueue!$AN$5:$AN$550,$C151)</f>
        <v>0</v>
      </c>
      <c r="M151">
        <f>SUMIFS(Grid_GenerationQueue!U$5:U$550,Grid_GenerationQueue!$AJ$5:$AJ$550,$B151,Grid_GenerationQueue!$AK$5:$AK$550,$C151)+SUMIFS(Grid_GenerationQueue!U$5:U$550,Grid_GenerationQueue!$AM$5:$AM$550,$B151,Grid_GenerationQueue!$AN$5:$AN$550,$C151)</f>
        <v>0</v>
      </c>
      <c r="N151">
        <f>SUMIFS(Grid_GenerationQueue!V$5:V$550,Grid_GenerationQueue!$AJ$5:$AJ$550,$B151,Grid_GenerationQueue!$AK$5:$AK$550,$C151)+SUMIFS(Grid_GenerationQueue!V$5:V$550,Grid_GenerationQueue!$AM$5:$AM$550,$B151,Grid_GenerationQueue!$AN$5:$AN$550,$C151)</f>
        <v>0</v>
      </c>
      <c r="O151">
        <f>SUMIFS(Grid_GenerationQueue!W$5:W$550,Grid_GenerationQueue!$AJ$5:$AJ$550,$B151,Grid_GenerationQueue!$AK$5:$AK$550,$C151)+SUMIFS(Grid_GenerationQueue!W$5:W$550,Grid_GenerationQueue!$AM$5:$AM$550,$B151,Grid_GenerationQueue!$AN$5:$AN$550,$C151)</f>
        <v>0</v>
      </c>
      <c r="P151">
        <f>SUMIFS(Grid_GenerationQueue!X$5:X$550,Grid_GenerationQueue!$AJ$5:$AJ$550,$B151,Grid_GenerationQueue!$AK$5:$AK$550,$C151)+SUMIFS(Grid_GenerationQueue!X$5:X$550,Grid_GenerationQueue!$AM$5:$AM$550,$B151,Grid_GenerationQueue!$AN$5:$AN$550,$C151)</f>
        <v>0</v>
      </c>
      <c r="Q151">
        <f>SUMIFS(Grid_GenerationQueue!Y$5:Y$550,Grid_GenerationQueue!$AJ$5:$AJ$550,$B151,Grid_GenerationQueue!$AK$5:$AK$550,$C151)+SUMIFS(Grid_GenerationQueue!Y$5:Y$550,Grid_GenerationQueue!$AM$5:$AM$550,$B151,Grid_GenerationQueue!$AN$5:$AN$550,$C151)</f>
        <v>0</v>
      </c>
      <c r="R151">
        <f>SUMIFS(Grid_GenerationQueue!Z$5:Z$550,Grid_GenerationQueue!$AJ$5:$AJ$550,$B151,Grid_GenerationQueue!$AK$5:$AK$550,$C151)+SUMIFS(Grid_GenerationQueue!Z$5:Z$550,Grid_GenerationQueue!$AM$5:$AM$550,$B151,Grid_GenerationQueue!$AN$5:$AN$550,$C151)</f>
        <v>0</v>
      </c>
      <c r="S151">
        <f>SUMIFS(Grid_GenerationQueue!AA$5:AA$550,Grid_GenerationQueue!$AJ$5:$AJ$550,$B151,Grid_GenerationQueue!$AK$5:$AK$550,$C151)+SUMIFS(Grid_GenerationQueue!AA$5:AA$550,Grid_GenerationQueue!$AM$5:$AM$550,$B151,Grid_GenerationQueue!$AN$5:$AN$550,$C151)</f>
        <v>0</v>
      </c>
      <c r="T151">
        <f>SUMIFS(Grid_GenerationQueue!AB$5:AB$550,Grid_GenerationQueue!$AJ$5:$AJ$550,$B151,Grid_GenerationQueue!$AK$5:$AK$550,$C151)+SUMIFS(Grid_GenerationQueue!AB$5:AB$550,Grid_GenerationQueue!$AM$5:$AM$550,$B151,Grid_GenerationQueue!$AN$5:$AN$550,$C151)</f>
        <v>0</v>
      </c>
      <c r="U151">
        <f>SUMIFS(Grid_GenerationQueue!AC$5:AC$550,Grid_GenerationQueue!$AJ$5:$AJ$550,$B151,Grid_GenerationQueue!$AK$5:$AK$550,$C151)+SUMIFS(Grid_GenerationQueue!AC$5:AC$550,Grid_GenerationQueue!$AM$5:$AM$550,$B151,Grid_GenerationQueue!$AN$5:$AN$550,$C151)</f>
        <v>0</v>
      </c>
      <c r="V151">
        <f>SUMIFS(Grid_GenerationQueue!AD$5:AD$550,Grid_GenerationQueue!$AJ$5:$AJ$550,$B151,Grid_GenerationQueue!$AK$5:$AK$550,$C151)+SUMIFS(Grid_GenerationQueue!AD$5:AD$550,Grid_GenerationQueue!$AM$5:$AM$550,$B151,Grid_GenerationQueue!$AN$5:$AN$550,$C151)</f>
        <v>0</v>
      </c>
      <c r="X151">
        <f>SUMIFS(Grid_GenerationQueue!T$5:T$550,Grid_GenerationQueue!$AJ$5:$AJ$550,$B151,Grid_GenerationQueue!$AK$5:$AK$550,$C151,Grid_GenerationQueue!$AW$5:$AW$550,$Y$3)+SUMIFS(Grid_GenerationQueue!T$5:T$550,Grid_GenerationQueue!$AM$5:$AM$550,$B151,Grid_GenerationQueue!$AN$5:$AN$550,$C151,Grid_GenerationQueue!$AW$5:$AW$550,$Y$3)</f>
        <v>0</v>
      </c>
      <c r="Y151">
        <f>SUMIFS(Grid_GenerationQueue!U$5:U$550,Grid_GenerationQueue!$AJ$5:$AJ$550,$B151,Grid_GenerationQueue!$AK$5:$AK$550,$C151,Grid_GenerationQueue!$AW$5:$AW$550,$Y$3)+SUMIFS(Grid_GenerationQueue!U$5:U$550,Grid_GenerationQueue!$AM$5:$AM$550,$B151,Grid_GenerationQueue!$AN$5:$AN$550,$C151,Grid_GenerationQueue!$AW$5:$AW$550,$Y$3)</f>
        <v>0</v>
      </c>
      <c r="Z151">
        <f>SUMIFS(Grid_GenerationQueue!V$5:V$550,Grid_GenerationQueue!$AJ$5:$AJ$550,$B151,Grid_GenerationQueue!$AK$5:$AK$550,$C151,Grid_GenerationQueue!$AW$5:$AW$550,$Y$3)+SUMIFS(Grid_GenerationQueue!V$5:V$550,Grid_GenerationQueue!$AM$5:$AM$550,$B151,Grid_GenerationQueue!$AN$5:$AN$550,$C151,Grid_GenerationQueue!$AW$5:$AW$550,$Y$3)</f>
        <v>0</v>
      </c>
      <c r="AA151">
        <f>SUMIFS(Grid_GenerationQueue!W$5:W$550,Grid_GenerationQueue!$AJ$5:$AJ$550,$B151,Grid_GenerationQueue!$AK$5:$AK$550,$C151,Grid_GenerationQueue!$AW$5:$AW$550,$Y$3)+SUMIFS(Grid_GenerationQueue!W$5:W$550,Grid_GenerationQueue!$AM$5:$AM$550,$B151,Grid_GenerationQueue!$AN$5:$AN$550,$C151,Grid_GenerationQueue!$AW$5:$AW$550,$Y$3)</f>
        <v>0</v>
      </c>
      <c r="AB151">
        <f>SUMIFS(Grid_GenerationQueue!X$5:X$550,Grid_GenerationQueue!$AJ$5:$AJ$550,$B151,Grid_GenerationQueue!$AK$5:$AK$550,$C151,Grid_GenerationQueue!$AW$5:$AW$550,$Y$3)+SUMIFS(Grid_GenerationQueue!X$5:X$550,Grid_GenerationQueue!$AM$5:$AM$550,$B151,Grid_GenerationQueue!$AN$5:$AN$550,$C151,Grid_GenerationQueue!$AW$5:$AW$550,$Y$3)</f>
        <v>0</v>
      </c>
      <c r="AC151">
        <f>SUMIFS(Grid_GenerationQueue!Y$5:Y$550,Grid_GenerationQueue!$AJ$5:$AJ$550,$B151,Grid_GenerationQueue!$AK$5:$AK$550,$C151,Grid_GenerationQueue!$AW$5:$AW$550,$Y$3)+SUMIFS(Grid_GenerationQueue!Y$5:Y$550,Grid_GenerationQueue!$AM$5:$AM$550,$B151,Grid_GenerationQueue!$AN$5:$AN$550,$C151,Grid_GenerationQueue!$AW$5:$AW$550,$Y$3)</f>
        <v>0</v>
      </c>
      <c r="AD151">
        <f>SUMIFS(Grid_GenerationQueue!Z$5:Z$550,Grid_GenerationQueue!$AJ$5:$AJ$550,$B151,Grid_GenerationQueue!$AK$5:$AK$550,$C151,Grid_GenerationQueue!$AW$5:$AW$550,$Y$3)+SUMIFS(Grid_GenerationQueue!Z$5:Z$550,Grid_GenerationQueue!$AM$5:$AM$550,$B151,Grid_GenerationQueue!$AN$5:$AN$550,$C151,Grid_GenerationQueue!$AW$5:$AW$550,$Y$3)</f>
        <v>0</v>
      </c>
      <c r="AE151">
        <f>SUMIFS(Grid_GenerationQueue!AA$5:AA$550,Grid_GenerationQueue!$AJ$5:$AJ$550,$B151,Grid_GenerationQueue!$AK$5:$AK$550,$C151,Grid_GenerationQueue!$AW$5:$AW$550,$Y$3)+SUMIFS(Grid_GenerationQueue!AA$5:AA$550,Grid_GenerationQueue!$AM$5:$AM$550,$B151,Grid_GenerationQueue!$AN$5:$AN$550,$C151,Grid_GenerationQueue!$AW$5:$AW$550,$Y$3)</f>
        <v>0</v>
      </c>
      <c r="AF151">
        <f>SUMIFS(Grid_GenerationQueue!AB$5:AB$550,Grid_GenerationQueue!$AJ$5:$AJ$550,$B151,Grid_GenerationQueue!$AK$5:$AK$550,$C151,Grid_GenerationQueue!$AW$5:$AW$550,$Y$3)+SUMIFS(Grid_GenerationQueue!AB$5:AB$550,Grid_GenerationQueue!$AM$5:$AM$550,$B151,Grid_GenerationQueue!$AN$5:$AN$550,$C151,Grid_GenerationQueue!$AW$5:$AW$550,$Y$3)</f>
        <v>0</v>
      </c>
      <c r="AG151">
        <f>SUMIFS(Grid_GenerationQueue!AC$5:AC$550,Grid_GenerationQueue!$AJ$5:$AJ$550,$B151,Grid_GenerationQueue!$AK$5:$AK$550,$C151,Grid_GenerationQueue!$AW$5:$AW$550,$Y$3)+SUMIFS(Grid_GenerationQueue!AC$5:AC$550,Grid_GenerationQueue!$AM$5:$AM$550,$B151,Grid_GenerationQueue!$AN$5:$AN$550,$C151,Grid_GenerationQueue!$AW$5:$AW$550,$Y$3)</f>
        <v>0</v>
      </c>
      <c r="AH151">
        <f>SUMIFS(Grid_GenerationQueue!AD$5:AD$550,Grid_GenerationQueue!$AJ$5:$AJ$550,$B151,Grid_GenerationQueue!$AK$5:$AK$550,$C151,Grid_GenerationQueue!$AW$5:$AW$550,$Y$3)+SUMIFS(Grid_GenerationQueue!AD$5:AD$550,Grid_GenerationQueue!$AM$5:$AM$550,$B151,Grid_GenerationQueue!$AN$5:$AN$550,$C151,Grid_GenerationQueue!$AW$5:$AW$550,$Y$3)</f>
        <v>0</v>
      </c>
      <c r="AJ151">
        <f>X151+SUMIFS(Grid_GenerationQueue!T$5:T$550,Grid_GenerationQueue!$AJ$5:$AJ$550,$B151,Grid_GenerationQueue!$AK$5:$AK$550,$C151,Grid_GenerationQueue!$AW$5:$AW$550,"&lt;&gt;"&amp;$Y$3,Grid_GenerationQueue!$AU$5:$AU$550,$AK$3)+SUMIFS(Grid_GenerationQueue!T$5:T$550,Grid_GenerationQueue!$AM$5:$AM$550,$B151,Grid_GenerationQueue!$AN$5:$AN$550,$C151,Grid_GenerationQueue!$AW$5:$AW$550,"&lt;&gt;"&amp;$Y$3,Grid_GenerationQueue!$AU$5:$AU$550,$AK$3)</f>
        <v>0</v>
      </c>
      <c r="AK151">
        <f>Y151+SUMIFS(Grid_GenerationQueue!U$5:U$550,Grid_GenerationQueue!$AJ$5:$AJ$550,$B151,Grid_GenerationQueue!$AK$5:$AK$550,$C151,Grid_GenerationQueue!$AW$5:$AW$550,"&lt;&gt;"&amp;$Y$3,Grid_GenerationQueue!$AU$5:$AU$550,$AK$3)+SUMIFS(Grid_GenerationQueue!U$5:U$550,Grid_GenerationQueue!$AM$5:$AM$550,$B151,Grid_GenerationQueue!$AN$5:$AN$550,$C151,Grid_GenerationQueue!$AW$5:$AW$550,"&lt;&gt;"&amp;$Y$3,Grid_GenerationQueue!$AU$5:$AU$550,$AK$3)</f>
        <v>0</v>
      </c>
      <c r="AL151">
        <f>Z151+SUMIFS(Grid_GenerationQueue!V$5:V$550,Grid_GenerationQueue!$AJ$5:$AJ$550,$B151,Grid_GenerationQueue!$AK$5:$AK$550,$C151,Grid_GenerationQueue!$AW$5:$AW$550,"&lt;&gt;"&amp;$Y$3,Grid_GenerationQueue!$AU$5:$AU$550,$AK$3)+SUMIFS(Grid_GenerationQueue!V$5:V$550,Grid_GenerationQueue!$AM$5:$AM$550,$B151,Grid_GenerationQueue!$AN$5:$AN$550,$C151,Grid_GenerationQueue!$AW$5:$AW$550,"&lt;&gt;"&amp;$Y$3,Grid_GenerationQueue!$AU$5:$AU$550,$AK$3)</f>
        <v>0</v>
      </c>
      <c r="AM151">
        <f>AA151+SUMIFS(Grid_GenerationQueue!W$5:W$550,Grid_GenerationQueue!$AJ$5:$AJ$550,$B151,Grid_GenerationQueue!$AK$5:$AK$550,$C151,Grid_GenerationQueue!$AW$5:$AW$550,"&lt;&gt;"&amp;$Y$3,Grid_GenerationQueue!$AU$5:$AU$550,$AK$3)+SUMIFS(Grid_GenerationQueue!W$5:W$550,Grid_GenerationQueue!$AM$5:$AM$550,$B151,Grid_GenerationQueue!$AN$5:$AN$550,$C151,Grid_GenerationQueue!$AW$5:$AW$550,"&lt;&gt;"&amp;$Y$3,Grid_GenerationQueue!$AU$5:$AU$550,$AK$3)</f>
        <v>0</v>
      </c>
      <c r="AN151">
        <f>AB151+SUMIFS(Grid_GenerationQueue!X$5:X$550,Grid_GenerationQueue!$AJ$5:$AJ$550,$B151,Grid_GenerationQueue!$AK$5:$AK$550,$C151,Grid_GenerationQueue!$AW$5:$AW$550,"&lt;&gt;"&amp;$Y$3,Grid_GenerationQueue!$AU$5:$AU$550,$AK$3)+SUMIFS(Grid_GenerationQueue!X$5:X$550,Grid_GenerationQueue!$AM$5:$AM$550,$B151,Grid_GenerationQueue!$AN$5:$AN$550,$C151,Grid_GenerationQueue!$AW$5:$AW$550,"&lt;&gt;"&amp;$Y$3,Grid_GenerationQueue!$AU$5:$AU$550,$AK$3)</f>
        <v>0</v>
      </c>
      <c r="AO151">
        <f>AC151+SUMIFS(Grid_GenerationQueue!Y$5:Y$550,Grid_GenerationQueue!$AJ$5:$AJ$550,$B151,Grid_GenerationQueue!$AK$5:$AK$550,$C151,Grid_GenerationQueue!$AW$5:$AW$550,"&lt;&gt;"&amp;$Y$3,Grid_GenerationQueue!$AU$5:$AU$550,$AK$3)+SUMIFS(Grid_GenerationQueue!Y$5:Y$550,Grid_GenerationQueue!$AM$5:$AM$550,$B151,Grid_GenerationQueue!$AN$5:$AN$550,$C151,Grid_GenerationQueue!$AW$5:$AW$550,"&lt;&gt;"&amp;$Y$3,Grid_GenerationQueue!$AU$5:$AU$550,$AK$3)</f>
        <v>0</v>
      </c>
      <c r="AP151">
        <f>AD151+SUMIFS(Grid_GenerationQueue!Z$5:Z$550,Grid_GenerationQueue!$AJ$5:$AJ$550,$B151,Grid_GenerationQueue!$AK$5:$AK$550,$C151,Grid_GenerationQueue!$AW$5:$AW$550,"&lt;&gt;"&amp;$Y$3,Grid_GenerationQueue!$AU$5:$AU$550,$AK$3)+SUMIFS(Grid_GenerationQueue!Z$5:Z$550,Grid_GenerationQueue!$AM$5:$AM$550,$B151,Grid_GenerationQueue!$AN$5:$AN$550,$C151,Grid_GenerationQueue!$AW$5:$AW$550,"&lt;&gt;"&amp;$Y$3,Grid_GenerationQueue!$AU$5:$AU$550,$AK$3)</f>
        <v>0</v>
      </c>
      <c r="AQ151">
        <f>AE151+SUMIFS(Grid_GenerationQueue!AA$5:AA$550,Grid_GenerationQueue!$AJ$5:$AJ$550,$B151,Grid_GenerationQueue!$AK$5:$AK$550,$C151,Grid_GenerationQueue!$AW$5:$AW$550,"&lt;&gt;"&amp;$Y$3,Grid_GenerationQueue!$AU$5:$AU$550,$AK$3)+SUMIFS(Grid_GenerationQueue!AA$5:AA$550,Grid_GenerationQueue!$AM$5:$AM$550,$B151,Grid_GenerationQueue!$AN$5:$AN$550,$C151,Grid_GenerationQueue!$AW$5:$AW$550,"&lt;&gt;"&amp;$Y$3,Grid_GenerationQueue!$AU$5:$AU$550,$AK$3)</f>
        <v>0</v>
      </c>
      <c r="AR151">
        <f>AF151+SUMIFS(Grid_GenerationQueue!AB$5:AB$550,Grid_GenerationQueue!$AJ$5:$AJ$550,$B151,Grid_GenerationQueue!$AK$5:$AK$550,$C151,Grid_GenerationQueue!$AW$5:$AW$550,"&lt;&gt;"&amp;$Y$3,Grid_GenerationQueue!$AU$5:$AU$550,$AK$3)+SUMIFS(Grid_GenerationQueue!AB$5:AB$550,Grid_GenerationQueue!$AM$5:$AM$550,$B151,Grid_GenerationQueue!$AN$5:$AN$550,$C151,Grid_GenerationQueue!$AW$5:$AW$550,"&lt;&gt;"&amp;$Y$3,Grid_GenerationQueue!$AU$5:$AU$550,$AK$3)</f>
        <v>0</v>
      </c>
      <c r="AS151">
        <f>AG151+SUMIFS(Grid_GenerationQueue!AC$5:AC$550,Grid_GenerationQueue!$AJ$5:$AJ$550,$B151,Grid_GenerationQueue!$AK$5:$AK$550,$C151,Grid_GenerationQueue!$AW$5:$AW$550,"&lt;&gt;"&amp;$Y$3,Grid_GenerationQueue!$AU$5:$AU$550,$AK$3)+SUMIFS(Grid_GenerationQueue!AC$5:AC$550,Grid_GenerationQueue!$AM$5:$AM$550,$B151,Grid_GenerationQueue!$AN$5:$AN$550,$C151,Grid_GenerationQueue!$AW$5:$AW$550,"&lt;&gt;"&amp;$Y$3,Grid_GenerationQueue!$AU$5:$AU$550,$AK$3)</f>
        <v>0</v>
      </c>
      <c r="AT151">
        <f>AH151+SUMIFS(Grid_GenerationQueue!AD$5:AD$550,Grid_GenerationQueue!$AJ$5:$AJ$550,$B151,Grid_GenerationQueue!$AK$5:$AK$550,$C151,Grid_GenerationQueue!$AW$5:$AW$550,"&lt;&gt;"&amp;$Y$3,Grid_GenerationQueue!$AU$5:$AU$550,$AK$3)+SUMIFS(Grid_GenerationQueue!AD$5:AD$550,Grid_GenerationQueue!$AM$5:$AM$550,$B151,Grid_GenerationQueue!$AN$5:$AN$550,$C151,Grid_GenerationQueue!$AW$5:$AW$550,"&lt;&gt;"&amp;$Y$3,Grid_GenerationQueue!$AU$5:$AU$550,$AK$3)</f>
        <v>0</v>
      </c>
      <c r="AV151">
        <v>0</v>
      </c>
      <c r="AW151">
        <v>0</v>
      </c>
      <c r="AX151">
        <v>0</v>
      </c>
      <c r="AY151">
        <v>0</v>
      </c>
      <c r="AZ151">
        <v>0</v>
      </c>
      <c r="BB151">
        <f t="shared" si="99"/>
        <v>0</v>
      </c>
      <c r="BC151">
        <f t="shared" si="100"/>
        <v>0</v>
      </c>
      <c r="BD151">
        <f t="shared" si="101"/>
        <v>0</v>
      </c>
      <c r="BE151">
        <f t="shared" si="102"/>
        <v>0</v>
      </c>
      <c r="BF151">
        <f t="shared" si="103"/>
        <v>0</v>
      </c>
      <c r="BG151">
        <f t="shared" si="104"/>
        <v>0</v>
      </c>
      <c r="BH151">
        <f t="shared" si="105"/>
        <v>0</v>
      </c>
      <c r="BI151">
        <f t="shared" si="106"/>
        <v>0</v>
      </c>
      <c r="BJ151">
        <f t="shared" si="107"/>
        <v>0</v>
      </c>
      <c r="BK151">
        <f t="shared" si="108"/>
        <v>0</v>
      </c>
      <c r="BL151">
        <f t="shared" si="109"/>
        <v>0</v>
      </c>
      <c r="BN151">
        <f t="shared" si="77"/>
        <v>0</v>
      </c>
      <c r="BO151">
        <f t="shared" si="78"/>
        <v>0</v>
      </c>
      <c r="BP151">
        <f t="shared" si="79"/>
        <v>0</v>
      </c>
      <c r="BQ151">
        <f t="shared" si="80"/>
        <v>0</v>
      </c>
      <c r="BR151">
        <f t="shared" si="81"/>
        <v>0</v>
      </c>
      <c r="BS151">
        <f t="shared" si="82"/>
        <v>0</v>
      </c>
      <c r="BT151">
        <f t="shared" si="83"/>
        <v>0</v>
      </c>
      <c r="BU151">
        <f t="shared" si="84"/>
        <v>0</v>
      </c>
      <c r="BV151">
        <f t="shared" si="85"/>
        <v>0</v>
      </c>
      <c r="BW151">
        <f t="shared" si="86"/>
        <v>0</v>
      </c>
      <c r="BX151">
        <f t="shared" si="87"/>
        <v>0</v>
      </c>
      <c r="BZ151">
        <f t="shared" si="88"/>
        <v>0</v>
      </c>
      <c r="CA151">
        <f t="shared" si="89"/>
        <v>0</v>
      </c>
      <c r="CB151">
        <f t="shared" si="90"/>
        <v>0</v>
      </c>
      <c r="CC151">
        <f t="shared" si="91"/>
        <v>0</v>
      </c>
      <c r="CD151">
        <f t="shared" si="92"/>
        <v>0</v>
      </c>
      <c r="CE151">
        <f t="shared" si="93"/>
        <v>0</v>
      </c>
      <c r="CF151">
        <f t="shared" si="94"/>
        <v>0</v>
      </c>
      <c r="CG151">
        <f t="shared" si="95"/>
        <v>0</v>
      </c>
      <c r="CH151">
        <f t="shared" si="96"/>
        <v>0</v>
      </c>
      <c r="CI151">
        <f t="shared" si="97"/>
        <v>0</v>
      </c>
      <c r="CJ151">
        <f t="shared" si="98"/>
        <v>0</v>
      </c>
    </row>
    <row r="152" spans="1:88" x14ac:dyDescent="0.35">
      <c r="A152" t="str">
        <f>Substation_Info!A152</f>
        <v>PG&amp;E Fresno Study Area</v>
      </c>
      <c r="B152" t="str">
        <f>Substation_Info!B152</f>
        <v>Los Banos</v>
      </c>
      <c r="C152">
        <f>Substation_Info!C152</f>
        <v>230</v>
      </c>
      <c r="D152" t="str" cm="1">
        <f t="array" ref="D152">INDEX(Substation_Info!$AT$5:$BB$322,MATCH(1,($B152=Substation_Info!$B$5:$B$322)*($C152=Substation_Info!$C$5:$C$322),0),MATCH(D$4,Substation_Info!$AT$4:$BB$4,0))</f>
        <v>Southern_PGAE_Li_Battery</v>
      </c>
      <c r="E152" t="str" cm="1">
        <f t="array" ref="E152">INDEX(Substation_Info!$AT$5:$BB$322,MATCH(1,($B152=Substation_Info!$B$5:$B$322)*($C152=Substation_Info!$C$5:$C$322),0),MATCH(E$4,Substation_Info!$AT$4:$BB$4,0))</f>
        <v>Southern_PGAE_Solar</v>
      </c>
      <c r="F152" cm="1">
        <f t="array" ref="F152">INDEX(Substation_Info!$AT$5:$BB$322,MATCH(1,($B152=Substation_Info!$B$5:$B$322)*($C152=Substation_Info!$C$5:$C$322),0),MATCH(F$4,Substation_Info!$AT$4:$BB$4,0))</f>
        <v>0</v>
      </c>
      <c r="G152" t="str" cm="1">
        <f t="array" ref="G152">INDEX(Substation_Info!$AT$5:$BB$322,MATCH(1,($B152=Substation_Info!$B$5:$B$322)*($C152=Substation_Info!$C$5:$C$322),0),MATCH(G$4,Substation_Info!$AT$4:$BB$4,0))</f>
        <v>Central_Valley_North_Los_Banos_Wind</v>
      </c>
      <c r="H152" cm="1">
        <f t="array" ref="H152">INDEX(Substation_Info!$AT$5:$BB$322,MATCH(1,($B152=Substation_Info!$B$5:$B$322)*($C152=Substation_Info!$C$5:$C$322),0),MATCH(H$4,Substation_Info!$AT$4:$BB$4,0))</f>
        <v>0</v>
      </c>
      <c r="I152" cm="1">
        <f t="array" ref="I152">INDEX(Substation_Info!$AT$5:$BB$322,MATCH(1,($B152=Substation_Info!$B$5:$B$322)*($C152=Substation_Info!$C$5:$C$322),0),MATCH(I$4,Substation_Info!$AT$4:$BB$4,0))</f>
        <v>0</v>
      </c>
      <c r="J152" cm="1">
        <f t="array" ref="J152">INDEX(Substation_Info!$AT$5:$BB$322,MATCH(1,($B152=Substation_Info!$B$5:$B$322)*($C152=Substation_Info!$C$5:$C$322),0),MATCH(J$4,Substation_Info!$AT$4:$BB$4,0))</f>
        <v>0</v>
      </c>
      <c r="L152">
        <f>SUMIFS(Grid_GenerationQueue!T$5:T$550,Grid_GenerationQueue!$AJ$5:$AJ$550,$B152,Grid_GenerationQueue!$AK$5:$AK$550,$C152)+SUMIFS(Grid_GenerationQueue!T$5:T$550,Grid_GenerationQueue!$AM$5:$AM$550,$B152,Grid_GenerationQueue!$AN$5:$AN$550,$C152)</f>
        <v>659.94</v>
      </c>
      <c r="M152">
        <f>SUMIFS(Grid_GenerationQueue!U$5:U$550,Grid_GenerationQueue!$AJ$5:$AJ$550,$B152,Grid_GenerationQueue!$AK$5:$AK$550,$C152)+SUMIFS(Grid_GenerationQueue!U$5:U$550,Grid_GenerationQueue!$AM$5:$AM$550,$B152,Grid_GenerationQueue!$AN$5:$AN$550,$C152)</f>
        <v>136.80000000000001</v>
      </c>
      <c r="N152">
        <f>SUMIFS(Grid_GenerationQueue!V$5:V$550,Grid_GenerationQueue!$AJ$5:$AJ$550,$B152,Grid_GenerationQueue!$AK$5:$AK$550,$C152)+SUMIFS(Grid_GenerationQueue!V$5:V$550,Grid_GenerationQueue!$AM$5:$AM$550,$B152,Grid_GenerationQueue!$AN$5:$AN$550,$C152)</f>
        <v>39.624060150375932</v>
      </c>
      <c r="O152">
        <f>SUMIFS(Grid_GenerationQueue!W$5:W$550,Grid_GenerationQueue!$AJ$5:$AJ$550,$B152,Grid_GenerationQueue!$AK$5:$AK$550,$C152)+SUMIFS(Grid_GenerationQueue!W$5:W$550,Grid_GenerationQueue!$AM$5:$AM$550,$B152,Grid_GenerationQueue!$AN$5:$AN$550,$C152)</f>
        <v>97.175939849624058</v>
      </c>
      <c r="P152">
        <f>SUMIFS(Grid_GenerationQueue!X$5:X$550,Grid_GenerationQueue!$AJ$5:$AJ$550,$B152,Grid_GenerationQueue!$AK$5:$AK$550,$C152)+SUMIFS(Grid_GenerationQueue!X$5:X$550,Grid_GenerationQueue!$AM$5:$AM$550,$B152,Grid_GenerationQueue!$AN$5:$AN$550,$C152)</f>
        <v>0</v>
      </c>
      <c r="Q152">
        <f>SUMIFS(Grid_GenerationQueue!Y$5:Y$550,Grid_GenerationQueue!$AJ$5:$AJ$550,$B152,Grid_GenerationQueue!$AK$5:$AK$550,$C152)+SUMIFS(Grid_GenerationQueue!Y$5:Y$550,Grid_GenerationQueue!$AM$5:$AM$550,$B152,Grid_GenerationQueue!$AN$5:$AN$550,$C152)</f>
        <v>0</v>
      </c>
      <c r="R152">
        <f>SUMIFS(Grid_GenerationQueue!Z$5:Z$550,Grid_GenerationQueue!$AJ$5:$AJ$550,$B152,Grid_GenerationQueue!$AK$5:$AK$550,$C152)+SUMIFS(Grid_GenerationQueue!Z$5:Z$550,Grid_GenerationQueue!$AM$5:$AM$550,$B152,Grid_GenerationQueue!$AN$5:$AN$550,$C152)</f>
        <v>801.5</v>
      </c>
      <c r="S152">
        <f>SUMIFS(Grid_GenerationQueue!AA$5:AA$550,Grid_GenerationQueue!$AJ$5:$AJ$550,$B152,Grid_GenerationQueue!$AK$5:$AK$550,$C152)+SUMIFS(Grid_GenerationQueue!AA$5:AA$550,Grid_GenerationQueue!$AM$5:$AM$550,$B152,Grid_GenerationQueue!$AN$5:$AN$550,$C152)</f>
        <v>200</v>
      </c>
      <c r="T152">
        <f>SUMIFS(Grid_GenerationQueue!AB$5:AB$550,Grid_GenerationQueue!$AJ$5:$AJ$550,$B152,Grid_GenerationQueue!$AK$5:$AK$550,$C152)+SUMIFS(Grid_GenerationQueue!AB$5:AB$550,Grid_GenerationQueue!$AM$5:$AM$550,$B152,Grid_GenerationQueue!$AN$5:$AN$550,$C152)</f>
        <v>601.5</v>
      </c>
      <c r="U152">
        <f>SUMIFS(Grid_GenerationQueue!AC$5:AC$550,Grid_GenerationQueue!$AJ$5:$AJ$550,$B152,Grid_GenerationQueue!$AK$5:$AK$550,$C152)+SUMIFS(Grid_GenerationQueue!AC$5:AC$550,Grid_GenerationQueue!$AM$5:$AM$550,$B152,Grid_GenerationQueue!$AN$5:$AN$550,$C152)</f>
        <v>0</v>
      </c>
      <c r="V152">
        <f>SUMIFS(Grid_GenerationQueue!AD$5:AD$550,Grid_GenerationQueue!$AJ$5:$AJ$550,$B152,Grid_GenerationQueue!$AK$5:$AK$550,$C152)+SUMIFS(Grid_GenerationQueue!AD$5:AD$550,Grid_GenerationQueue!$AM$5:$AM$550,$B152,Grid_GenerationQueue!$AN$5:$AN$550,$C152)</f>
        <v>0</v>
      </c>
      <c r="X152">
        <f>SUMIFS(Grid_GenerationQueue!T$5:T$550,Grid_GenerationQueue!$AJ$5:$AJ$550,$B152,Grid_GenerationQueue!$AK$5:$AK$550,$C152,Grid_GenerationQueue!$AW$5:$AW$550,$Y$3)+SUMIFS(Grid_GenerationQueue!T$5:T$550,Grid_GenerationQueue!$AM$5:$AM$550,$B152,Grid_GenerationQueue!$AN$5:$AN$550,$C152,Grid_GenerationQueue!$AW$5:$AW$550,$Y$3)</f>
        <v>184.94</v>
      </c>
      <c r="Y152">
        <f>SUMIFS(Grid_GenerationQueue!U$5:U$550,Grid_GenerationQueue!$AJ$5:$AJ$550,$B152,Grid_GenerationQueue!$AK$5:$AK$550,$C152,Grid_GenerationQueue!$AW$5:$AW$550,$Y$3)+SUMIFS(Grid_GenerationQueue!U$5:U$550,Grid_GenerationQueue!$AM$5:$AM$550,$B152,Grid_GenerationQueue!$AN$5:$AN$550,$C152,Grid_GenerationQueue!$AW$5:$AW$550,$Y$3)</f>
        <v>136.80000000000001</v>
      </c>
      <c r="Z152">
        <f>SUMIFS(Grid_GenerationQueue!V$5:V$550,Grid_GenerationQueue!$AJ$5:$AJ$550,$B152,Grid_GenerationQueue!$AK$5:$AK$550,$C152,Grid_GenerationQueue!$AW$5:$AW$550,$Y$3)+SUMIFS(Grid_GenerationQueue!V$5:V$550,Grid_GenerationQueue!$AM$5:$AM$550,$B152,Grid_GenerationQueue!$AN$5:$AN$550,$C152,Grid_GenerationQueue!$AW$5:$AW$550,$Y$3)</f>
        <v>39.624060150375932</v>
      </c>
      <c r="AA152">
        <f>SUMIFS(Grid_GenerationQueue!W$5:W$550,Grid_GenerationQueue!$AJ$5:$AJ$550,$B152,Grid_GenerationQueue!$AK$5:$AK$550,$C152,Grid_GenerationQueue!$AW$5:$AW$550,$Y$3)+SUMIFS(Grid_GenerationQueue!W$5:W$550,Grid_GenerationQueue!$AM$5:$AM$550,$B152,Grid_GenerationQueue!$AN$5:$AN$550,$C152,Grid_GenerationQueue!$AW$5:$AW$550,$Y$3)</f>
        <v>97.175939849624058</v>
      </c>
      <c r="AB152">
        <f>SUMIFS(Grid_GenerationQueue!X$5:X$550,Grid_GenerationQueue!$AJ$5:$AJ$550,$B152,Grid_GenerationQueue!$AK$5:$AK$550,$C152,Grid_GenerationQueue!$AW$5:$AW$550,$Y$3)+SUMIFS(Grid_GenerationQueue!X$5:X$550,Grid_GenerationQueue!$AM$5:$AM$550,$B152,Grid_GenerationQueue!$AN$5:$AN$550,$C152,Grid_GenerationQueue!$AW$5:$AW$550,$Y$3)</f>
        <v>0</v>
      </c>
      <c r="AC152">
        <f>SUMIFS(Grid_GenerationQueue!Y$5:Y$550,Grid_GenerationQueue!$AJ$5:$AJ$550,$B152,Grid_GenerationQueue!$AK$5:$AK$550,$C152,Grid_GenerationQueue!$AW$5:$AW$550,$Y$3)+SUMIFS(Grid_GenerationQueue!Y$5:Y$550,Grid_GenerationQueue!$AM$5:$AM$550,$B152,Grid_GenerationQueue!$AN$5:$AN$550,$C152,Grid_GenerationQueue!$AW$5:$AW$550,$Y$3)</f>
        <v>0</v>
      </c>
      <c r="AD152">
        <f>SUMIFS(Grid_GenerationQueue!Z$5:Z$550,Grid_GenerationQueue!$AJ$5:$AJ$550,$B152,Grid_GenerationQueue!$AK$5:$AK$550,$C152,Grid_GenerationQueue!$AW$5:$AW$550,$Y$3)+SUMIFS(Grid_GenerationQueue!Z$5:Z$550,Grid_GenerationQueue!$AM$5:$AM$550,$B152,Grid_GenerationQueue!$AN$5:$AN$550,$C152,Grid_GenerationQueue!$AW$5:$AW$550,$Y$3)</f>
        <v>400</v>
      </c>
      <c r="AE152">
        <f>SUMIFS(Grid_GenerationQueue!AA$5:AA$550,Grid_GenerationQueue!$AJ$5:$AJ$550,$B152,Grid_GenerationQueue!$AK$5:$AK$550,$C152,Grid_GenerationQueue!$AW$5:$AW$550,$Y$3)+SUMIFS(Grid_GenerationQueue!AA$5:AA$550,Grid_GenerationQueue!$AM$5:$AM$550,$B152,Grid_GenerationQueue!$AN$5:$AN$550,$C152,Grid_GenerationQueue!$AW$5:$AW$550,$Y$3)</f>
        <v>200</v>
      </c>
      <c r="AF152">
        <f>SUMIFS(Grid_GenerationQueue!AB$5:AB$550,Grid_GenerationQueue!$AJ$5:$AJ$550,$B152,Grid_GenerationQueue!$AK$5:$AK$550,$C152,Grid_GenerationQueue!$AW$5:$AW$550,$Y$3)+SUMIFS(Grid_GenerationQueue!AB$5:AB$550,Grid_GenerationQueue!$AM$5:$AM$550,$B152,Grid_GenerationQueue!$AN$5:$AN$550,$C152,Grid_GenerationQueue!$AW$5:$AW$550,$Y$3)</f>
        <v>200</v>
      </c>
      <c r="AG152">
        <f>SUMIFS(Grid_GenerationQueue!AC$5:AC$550,Grid_GenerationQueue!$AJ$5:$AJ$550,$B152,Grid_GenerationQueue!$AK$5:$AK$550,$C152,Grid_GenerationQueue!$AW$5:$AW$550,$Y$3)+SUMIFS(Grid_GenerationQueue!AC$5:AC$550,Grid_GenerationQueue!$AM$5:$AM$550,$B152,Grid_GenerationQueue!$AN$5:$AN$550,$C152,Grid_GenerationQueue!$AW$5:$AW$550,$Y$3)</f>
        <v>0</v>
      </c>
      <c r="AH152">
        <f>SUMIFS(Grid_GenerationQueue!AD$5:AD$550,Grid_GenerationQueue!$AJ$5:$AJ$550,$B152,Grid_GenerationQueue!$AK$5:$AK$550,$C152,Grid_GenerationQueue!$AW$5:$AW$550,$Y$3)+SUMIFS(Grid_GenerationQueue!AD$5:AD$550,Grid_GenerationQueue!$AM$5:$AM$550,$B152,Grid_GenerationQueue!$AN$5:$AN$550,$C152,Grid_GenerationQueue!$AW$5:$AW$550,$Y$3)</f>
        <v>0</v>
      </c>
      <c r="AJ152">
        <f>X152+SUMIFS(Grid_GenerationQueue!T$5:T$550,Grid_GenerationQueue!$AJ$5:$AJ$550,$B152,Grid_GenerationQueue!$AK$5:$AK$550,$C152,Grid_GenerationQueue!$AW$5:$AW$550,"&lt;&gt;"&amp;$Y$3,Grid_GenerationQueue!$AU$5:$AU$550,$AK$3)+SUMIFS(Grid_GenerationQueue!T$5:T$550,Grid_GenerationQueue!$AM$5:$AM$550,$B152,Grid_GenerationQueue!$AN$5:$AN$550,$C152,Grid_GenerationQueue!$AW$5:$AW$550,"&lt;&gt;"&amp;$Y$3,Grid_GenerationQueue!$AU$5:$AU$550,$AK$3)</f>
        <v>259.94</v>
      </c>
      <c r="AK152">
        <f>Y152+SUMIFS(Grid_GenerationQueue!U$5:U$550,Grid_GenerationQueue!$AJ$5:$AJ$550,$B152,Grid_GenerationQueue!$AK$5:$AK$550,$C152,Grid_GenerationQueue!$AW$5:$AW$550,"&lt;&gt;"&amp;$Y$3,Grid_GenerationQueue!$AU$5:$AU$550,$AK$3)+SUMIFS(Grid_GenerationQueue!U$5:U$550,Grid_GenerationQueue!$AM$5:$AM$550,$B152,Grid_GenerationQueue!$AN$5:$AN$550,$C152,Grid_GenerationQueue!$AW$5:$AW$550,"&lt;&gt;"&amp;$Y$3,Grid_GenerationQueue!$AU$5:$AU$550,$AK$3)</f>
        <v>136.80000000000001</v>
      </c>
      <c r="AL152">
        <f>Z152+SUMIFS(Grid_GenerationQueue!V$5:V$550,Grid_GenerationQueue!$AJ$5:$AJ$550,$B152,Grid_GenerationQueue!$AK$5:$AK$550,$C152,Grid_GenerationQueue!$AW$5:$AW$550,"&lt;&gt;"&amp;$Y$3,Grid_GenerationQueue!$AU$5:$AU$550,$AK$3)+SUMIFS(Grid_GenerationQueue!V$5:V$550,Grid_GenerationQueue!$AM$5:$AM$550,$B152,Grid_GenerationQueue!$AN$5:$AN$550,$C152,Grid_GenerationQueue!$AW$5:$AW$550,"&lt;&gt;"&amp;$Y$3,Grid_GenerationQueue!$AU$5:$AU$550,$AK$3)</f>
        <v>39.624060150375932</v>
      </c>
      <c r="AM152">
        <f>AA152+SUMIFS(Grid_GenerationQueue!W$5:W$550,Grid_GenerationQueue!$AJ$5:$AJ$550,$B152,Grid_GenerationQueue!$AK$5:$AK$550,$C152,Grid_GenerationQueue!$AW$5:$AW$550,"&lt;&gt;"&amp;$Y$3,Grid_GenerationQueue!$AU$5:$AU$550,$AK$3)+SUMIFS(Grid_GenerationQueue!W$5:W$550,Grid_GenerationQueue!$AM$5:$AM$550,$B152,Grid_GenerationQueue!$AN$5:$AN$550,$C152,Grid_GenerationQueue!$AW$5:$AW$550,"&lt;&gt;"&amp;$Y$3,Grid_GenerationQueue!$AU$5:$AU$550,$AK$3)</f>
        <v>97.175939849624058</v>
      </c>
      <c r="AN152">
        <f>AB152+SUMIFS(Grid_GenerationQueue!X$5:X$550,Grid_GenerationQueue!$AJ$5:$AJ$550,$B152,Grid_GenerationQueue!$AK$5:$AK$550,$C152,Grid_GenerationQueue!$AW$5:$AW$550,"&lt;&gt;"&amp;$Y$3,Grid_GenerationQueue!$AU$5:$AU$550,$AK$3)+SUMIFS(Grid_GenerationQueue!X$5:X$550,Grid_GenerationQueue!$AM$5:$AM$550,$B152,Grid_GenerationQueue!$AN$5:$AN$550,$C152,Grid_GenerationQueue!$AW$5:$AW$550,"&lt;&gt;"&amp;$Y$3,Grid_GenerationQueue!$AU$5:$AU$550,$AK$3)</f>
        <v>0</v>
      </c>
      <c r="AO152">
        <f>AC152+SUMIFS(Grid_GenerationQueue!Y$5:Y$550,Grid_GenerationQueue!$AJ$5:$AJ$550,$B152,Grid_GenerationQueue!$AK$5:$AK$550,$C152,Grid_GenerationQueue!$AW$5:$AW$550,"&lt;&gt;"&amp;$Y$3,Grid_GenerationQueue!$AU$5:$AU$550,$AK$3)+SUMIFS(Grid_GenerationQueue!Y$5:Y$550,Grid_GenerationQueue!$AM$5:$AM$550,$B152,Grid_GenerationQueue!$AN$5:$AN$550,$C152,Grid_GenerationQueue!$AW$5:$AW$550,"&lt;&gt;"&amp;$Y$3,Grid_GenerationQueue!$AU$5:$AU$550,$AK$3)</f>
        <v>0</v>
      </c>
      <c r="AP152">
        <f>AD152+SUMIFS(Grid_GenerationQueue!Z$5:Z$550,Grid_GenerationQueue!$AJ$5:$AJ$550,$B152,Grid_GenerationQueue!$AK$5:$AK$550,$C152,Grid_GenerationQueue!$AW$5:$AW$550,"&lt;&gt;"&amp;$Y$3,Grid_GenerationQueue!$AU$5:$AU$550,$AK$3)+SUMIFS(Grid_GenerationQueue!Z$5:Z$550,Grid_GenerationQueue!$AM$5:$AM$550,$B152,Grid_GenerationQueue!$AN$5:$AN$550,$C152,Grid_GenerationQueue!$AW$5:$AW$550,"&lt;&gt;"&amp;$Y$3,Grid_GenerationQueue!$AU$5:$AU$550,$AK$3)</f>
        <v>501.5</v>
      </c>
      <c r="AQ152">
        <f>AE152+SUMIFS(Grid_GenerationQueue!AA$5:AA$550,Grid_GenerationQueue!$AJ$5:$AJ$550,$B152,Grid_GenerationQueue!$AK$5:$AK$550,$C152,Grid_GenerationQueue!$AW$5:$AW$550,"&lt;&gt;"&amp;$Y$3,Grid_GenerationQueue!$AU$5:$AU$550,$AK$3)+SUMIFS(Grid_GenerationQueue!AA$5:AA$550,Grid_GenerationQueue!$AM$5:$AM$550,$B152,Grid_GenerationQueue!$AN$5:$AN$550,$C152,Grid_GenerationQueue!$AW$5:$AW$550,"&lt;&gt;"&amp;$Y$3,Grid_GenerationQueue!$AU$5:$AU$550,$AK$3)</f>
        <v>200</v>
      </c>
      <c r="AR152">
        <f>AF152+SUMIFS(Grid_GenerationQueue!AB$5:AB$550,Grid_GenerationQueue!$AJ$5:$AJ$550,$B152,Grid_GenerationQueue!$AK$5:$AK$550,$C152,Grid_GenerationQueue!$AW$5:$AW$550,"&lt;&gt;"&amp;$Y$3,Grid_GenerationQueue!$AU$5:$AU$550,$AK$3)+SUMIFS(Grid_GenerationQueue!AB$5:AB$550,Grid_GenerationQueue!$AM$5:$AM$550,$B152,Grid_GenerationQueue!$AN$5:$AN$550,$C152,Grid_GenerationQueue!$AW$5:$AW$550,"&lt;&gt;"&amp;$Y$3,Grid_GenerationQueue!$AU$5:$AU$550,$AK$3)</f>
        <v>301.5</v>
      </c>
      <c r="AS152">
        <f>AG152+SUMIFS(Grid_GenerationQueue!AC$5:AC$550,Grid_GenerationQueue!$AJ$5:$AJ$550,$B152,Grid_GenerationQueue!$AK$5:$AK$550,$C152,Grid_GenerationQueue!$AW$5:$AW$550,"&lt;&gt;"&amp;$Y$3,Grid_GenerationQueue!$AU$5:$AU$550,$AK$3)+SUMIFS(Grid_GenerationQueue!AC$5:AC$550,Grid_GenerationQueue!$AM$5:$AM$550,$B152,Grid_GenerationQueue!$AN$5:$AN$550,$C152,Grid_GenerationQueue!$AW$5:$AW$550,"&lt;&gt;"&amp;$Y$3,Grid_GenerationQueue!$AU$5:$AU$550,$AK$3)</f>
        <v>0</v>
      </c>
      <c r="AT152">
        <f>AH152+SUMIFS(Grid_GenerationQueue!AD$5:AD$550,Grid_GenerationQueue!$AJ$5:$AJ$550,$B152,Grid_GenerationQueue!$AK$5:$AK$550,$C152,Grid_GenerationQueue!$AW$5:$AW$550,"&lt;&gt;"&amp;$Y$3,Grid_GenerationQueue!$AU$5:$AU$550,$AK$3)+SUMIFS(Grid_GenerationQueue!AD$5:AD$550,Grid_GenerationQueue!$AM$5:$AM$550,$B152,Grid_GenerationQueue!$AN$5:$AN$550,$C152,Grid_GenerationQueue!$AW$5:$AW$550,"&lt;&gt;"&amp;$Y$3,Grid_GenerationQueue!$AU$5:$AU$550,$AK$3)</f>
        <v>0</v>
      </c>
      <c r="AV152">
        <v>0</v>
      </c>
      <c r="AW152">
        <v>0</v>
      </c>
      <c r="AX152">
        <v>0</v>
      </c>
      <c r="AY152">
        <v>0</v>
      </c>
      <c r="AZ152">
        <v>0</v>
      </c>
      <c r="BB152">
        <f t="shared" si="99"/>
        <v>659.94</v>
      </c>
      <c r="BC152">
        <f t="shared" si="100"/>
        <v>136.79999999999998</v>
      </c>
      <c r="BD152">
        <f t="shared" si="101"/>
        <v>39.624060150375932</v>
      </c>
      <c r="BE152">
        <f t="shared" si="102"/>
        <v>97.175939849624058</v>
      </c>
      <c r="BF152">
        <f t="shared" si="103"/>
        <v>0</v>
      </c>
      <c r="BG152">
        <f t="shared" si="104"/>
        <v>0</v>
      </c>
      <c r="BH152">
        <f t="shared" si="105"/>
        <v>801.5</v>
      </c>
      <c r="BI152">
        <f t="shared" si="106"/>
        <v>200</v>
      </c>
      <c r="BJ152">
        <f t="shared" si="107"/>
        <v>601.5</v>
      </c>
      <c r="BK152">
        <f t="shared" si="108"/>
        <v>0</v>
      </c>
      <c r="BL152">
        <f t="shared" si="109"/>
        <v>0</v>
      </c>
      <c r="BN152">
        <f t="shared" si="77"/>
        <v>184.94</v>
      </c>
      <c r="BO152">
        <f t="shared" si="78"/>
        <v>136.79999999999998</v>
      </c>
      <c r="BP152">
        <f t="shared" si="79"/>
        <v>39.624060150375932</v>
      </c>
      <c r="BQ152">
        <f t="shared" si="80"/>
        <v>97.175939849624058</v>
      </c>
      <c r="BR152">
        <f t="shared" si="81"/>
        <v>0</v>
      </c>
      <c r="BS152">
        <f t="shared" si="82"/>
        <v>0</v>
      </c>
      <c r="BT152">
        <f t="shared" si="83"/>
        <v>400</v>
      </c>
      <c r="BU152">
        <f t="shared" si="84"/>
        <v>200</v>
      </c>
      <c r="BV152">
        <f t="shared" si="85"/>
        <v>200</v>
      </c>
      <c r="BW152">
        <f t="shared" si="86"/>
        <v>0</v>
      </c>
      <c r="BX152">
        <f t="shared" si="87"/>
        <v>0</v>
      </c>
      <c r="BZ152">
        <f t="shared" si="88"/>
        <v>259.94</v>
      </c>
      <c r="CA152">
        <f t="shared" si="89"/>
        <v>136.79999999999998</v>
      </c>
      <c r="CB152">
        <f t="shared" si="90"/>
        <v>39.624060150375932</v>
      </c>
      <c r="CC152">
        <f t="shared" si="91"/>
        <v>97.175939849624058</v>
      </c>
      <c r="CD152">
        <f t="shared" si="92"/>
        <v>0</v>
      </c>
      <c r="CE152">
        <f t="shared" si="93"/>
        <v>0</v>
      </c>
      <c r="CF152">
        <f t="shared" si="94"/>
        <v>501.5</v>
      </c>
      <c r="CG152">
        <f t="shared" si="95"/>
        <v>200</v>
      </c>
      <c r="CH152">
        <f t="shared" si="96"/>
        <v>301.5</v>
      </c>
      <c r="CI152">
        <f t="shared" si="97"/>
        <v>0</v>
      </c>
      <c r="CJ152">
        <f t="shared" si="98"/>
        <v>0</v>
      </c>
    </row>
    <row r="153" spans="1:88" x14ac:dyDescent="0.35">
      <c r="A153" t="str">
        <f>Substation_Info!A153</f>
        <v>PG&amp;E S500 Study Area</v>
      </c>
      <c r="B153" t="str">
        <f>Substation_Info!B153</f>
        <v>Los Banos</v>
      </c>
      <c r="C153">
        <f>Substation_Info!C153</f>
        <v>500</v>
      </c>
      <c r="D153" t="str" cm="1">
        <f t="array" ref="D153">INDEX(Substation_Info!$AT$5:$BB$322,MATCH(1,($B153=Substation_Info!$B$5:$B$322)*($C153=Substation_Info!$C$5:$C$322),0),MATCH(D$4,Substation_Info!$AT$4:$BB$4,0))</f>
        <v>Southern_PGAE_Li_Battery</v>
      </c>
      <c r="E153" t="str" cm="1">
        <f t="array" ref="E153">INDEX(Substation_Info!$AT$5:$BB$322,MATCH(1,($B153=Substation_Info!$B$5:$B$322)*($C153=Substation_Info!$C$5:$C$322),0),MATCH(E$4,Substation_Info!$AT$4:$BB$4,0))</f>
        <v>Southern_PGAE_Solar</v>
      </c>
      <c r="F153" cm="1">
        <f t="array" ref="F153">INDEX(Substation_Info!$AT$5:$BB$322,MATCH(1,($B153=Substation_Info!$B$5:$B$322)*($C153=Substation_Info!$C$5:$C$322),0),MATCH(F$4,Substation_Info!$AT$4:$BB$4,0))</f>
        <v>0</v>
      </c>
      <c r="G153" cm="1">
        <f t="array" ref="G153">INDEX(Substation_Info!$AT$5:$BB$322,MATCH(1,($B153=Substation_Info!$B$5:$B$322)*($C153=Substation_Info!$C$5:$C$322),0),MATCH(G$4,Substation_Info!$AT$4:$BB$4,0))</f>
        <v>0</v>
      </c>
      <c r="H153" cm="1">
        <f t="array" ref="H153">INDEX(Substation_Info!$AT$5:$BB$322,MATCH(1,($B153=Substation_Info!$B$5:$B$322)*($C153=Substation_Info!$C$5:$C$322),0),MATCH(H$4,Substation_Info!$AT$4:$BB$4,0))</f>
        <v>0</v>
      </c>
      <c r="I153" cm="1">
        <f t="array" ref="I153">INDEX(Substation_Info!$AT$5:$BB$322,MATCH(1,($B153=Substation_Info!$B$5:$B$322)*($C153=Substation_Info!$C$5:$C$322),0),MATCH(I$4,Substation_Info!$AT$4:$BB$4,0))</f>
        <v>0</v>
      </c>
      <c r="J153" cm="1">
        <f t="array" ref="J153">INDEX(Substation_Info!$AT$5:$BB$322,MATCH(1,($B153=Substation_Info!$B$5:$B$322)*($C153=Substation_Info!$C$5:$C$322),0),MATCH(J$4,Substation_Info!$AT$4:$BB$4,0))</f>
        <v>0</v>
      </c>
      <c r="L153">
        <f>SUMIFS(Grid_GenerationQueue!T$5:T$550,Grid_GenerationQueue!$AJ$5:$AJ$550,$B153,Grid_GenerationQueue!$AK$5:$AK$550,$C153)+SUMIFS(Grid_GenerationQueue!T$5:T$550,Grid_GenerationQueue!$AM$5:$AM$550,$B153,Grid_GenerationQueue!$AN$5:$AN$550,$C153)</f>
        <v>1700</v>
      </c>
      <c r="M153">
        <f>SUMIFS(Grid_GenerationQueue!U$5:U$550,Grid_GenerationQueue!$AJ$5:$AJ$550,$B153,Grid_GenerationQueue!$AK$5:$AK$550,$C153)+SUMIFS(Grid_GenerationQueue!U$5:U$550,Grid_GenerationQueue!$AM$5:$AM$550,$B153,Grid_GenerationQueue!$AN$5:$AN$550,$C153)</f>
        <v>0</v>
      </c>
      <c r="N153">
        <f>SUMIFS(Grid_GenerationQueue!V$5:V$550,Grid_GenerationQueue!$AJ$5:$AJ$550,$B153,Grid_GenerationQueue!$AK$5:$AK$550,$C153)+SUMIFS(Grid_GenerationQueue!V$5:V$550,Grid_GenerationQueue!$AM$5:$AM$550,$B153,Grid_GenerationQueue!$AN$5:$AN$550,$C153)</f>
        <v>0</v>
      </c>
      <c r="O153">
        <f>SUMIFS(Grid_GenerationQueue!W$5:W$550,Grid_GenerationQueue!$AJ$5:$AJ$550,$B153,Grid_GenerationQueue!$AK$5:$AK$550,$C153)+SUMIFS(Grid_GenerationQueue!W$5:W$550,Grid_GenerationQueue!$AM$5:$AM$550,$B153,Grid_GenerationQueue!$AN$5:$AN$550,$C153)</f>
        <v>0</v>
      </c>
      <c r="P153">
        <f>SUMIFS(Grid_GenerationQueue!X$5:X$550,Grid_GenerationQueue!$AJ$5:$AJ$550,$B153,Grid_GenerationQueue!$AK$5:$AK$550,$C153)+SUMIFS(Grid_GenerationQueue!X$5:X$550,Grid_GenerationQueue!$AM$5:$AM$550,$B153,Grid_GenerationQueue!$AN$5:$AN$550,$C153)</f>
        <v>0</v>
      </c>
      <c r="Q153">
        <f>SUMIFS(Grid_GenerationQueue!Y$5:Y$550,Grid_GenerationQueue!$AJ$5:$AJ$550,$B153,Grid_GenerationQueue!$AK$5:$AK$550,$C153)+SUMIFS(Grid_GenerationQueue!Y$5:Y$550,Grid_GenerationQueue!$AM$5:$AM$550,$B153,Grid_GenerationQueue!$AN$5:$AN$550,$C153)</f>
        <v>0</v>
      </c>
      <c r="R153">
        <f>SUMIFS(Grid_GenerationQueue!Z$5:Z$550,Grid_GenerationQueue!$AJ$5:$AJ$550,$B153,Grid_GenerationQueue!$AK$5:$AK$550,$C153)+SUMIFS(Grid_GenerationQueue!Z$5:Z$550,Grid_GenerationQueue!$AM$5:$AM$550,$B153,Grid_GenerationQueue!$AN$5:$AN$550,$C153)</f>
        <v>1700</v>
      </c>
      <c r="S153">
        <f>SUMIFS(Grid_GenerationQueue!AA$5:AA$550,Grid_GenerationQueue!$AJ$5:$AJ$550,$B153,Grid_GenerationQueue!$AK$5:$AK$550,$C153)+SUMIFS(Grid_GenerationQueue!AA$5:AA$550,Grid_GenerationQueue!$AM$5:$AM$550,$B153,Grid_GenerationQueue!$AN$5:$AN$550,$C153)</f>
        <v>0</v>
      </c>
      <c r="T153">
        <f>SUMIFS(Grid_GenerationQueue!AB$5:AB$550,Grid_GenerationQueue!$AJ$5:$AJ$550,$B153,Grid_GenerationQueue!$AK$5:$AK$550,$C153)+SUMIFS(Grid_GenerationQueue!AB$5:AB$550,Grid_GenerationQueue!$AM$5:$AM$550,$B153,Grid_GenerationQueue!$AN$5:$AN$550,$C153)</f>
        <v>1700</v>
      </c>
      <c r="U153">
        <f>SUMIFS(Grid_GenerationQueue!AC$5:AC$550,Grid_GenerationQueue!$AJ$5:$AJ$550,$B153,Grid_GenerationQueue!$AK$5:$AK$550,$C153)+SUMIFS(Grid_GenerationQueue!AC$5:AC$550,Grid_GenerationQueue!$AM$5:$AM$550,$B153,Grid_GenerationQueue!$AN$5:$AN$550,$C153)</f>
        <v>0</v>
      </c>
      <c r="V153">
        <f>SUMIFS(Grid_GenerationQueue!AD$5:AD$550,Grid_GenerationQueue!$AJ$5:$AJ$550,$B153,Grid_GenerationQueue!$AK$5:$AK$550,$C153)+SUMIFS(Grid_GenerationQueue!AD$5:AD$550,Grid_GenerationQueue!$AM$5:$AM$550,$B153,Grid_GenerationQueue!$AN$5:$AN$550,$C153)</f>
        <v>0</v>
      </c>
      <c r="X153">
        <f>SUMIFS(Grid_GenerationQueue!T$5:T$550,Grid_GenerationQueue!$AJ$5:$AJ$550,$B153,Grid_GenerationQueue!$AK$5:$AK$550,$C153,Grid_GenerationQueue!$AW$5:$AW$550,$Y$3)+SUMIFS(Grid_GenerationQueue!T$5:T$550,Grid_GenerationQueue!$AM$5:$AM$550,$B153,Grid_GenerationQueue!$AN$5:$AN$550,$C153,Grid_GenerationQueue!$AW$5:$AW$550,$Y$3)</f>
        <v>0</v>
      </c>
      <c r="Y153">
        <f>SUMIFS(Grid_GenerationQueue!U$5:U$550,Grid_GenerationQueue!$AJ$5:$AJ$550,$B153,Grid_GenerationQueue!$AK$5:$AK$550,$C153,Grid_GenerationQueue!$AW$5:$AW$550,$Y$3)+SUMIFS(Grid_GenerationQueue!U$5:U$550,Grid_GenerationQueue!$AM$5:$AM$550,$B153,Grid_GenerationQueue!$AN$5:$AN$550,$C153,Grid_GenerationQueue!$AW$5:$AW$550,$Y$3)</f>
        <v>0</v>
      </c>
      <c r="Z153">
        <f>SUMIFS(Grid_GenerationQueue!V$5:V$550,Grid_GenerationQueue!$AJ$5:$AJ$550,$B153,Grid_GenerationQueue!$AK$5:$AK$550,$C153,Grid_GenerationQueue!$AW$5:$AW$550,$Y$3)+SUMIFS(Grid_GenerationQueue!V$5:V$550,Grid_GenerationQueue!$AM$5:$AM$550,$B153,Grid_GenerationQueue!$AN$5:$AN$550,$C153,Grid_GenerationQueue!$AW$5:$AW$550,$Y$3)</f>
        <v>0</v>
      </c>
      <c r="AA153">
        <f>SUMIFS(Grid_GenerationQueue!W$5:W$550,Grid_GenerationQueue!$AJ$5:$AJ$550,$B153,Grid_GenerationQueue!$AK$5:$AK$550,$C153,Grid_GenerationQueue!$AW$5:$AW$550,$Y$3)+SUMIFS(Grid_GenerationQueue!W$5:W$550,Grid_GenerationQueue!$AM$5:$AM$550,$B153,Grid_GenerationQueue!$AN$5:$AN$550,$C153,Grid_GenerationQueue!$AW$5:$AW$550,$Y$3)</f>
        <v>0</v>
      </c>
      <c r="AB153">
        <f>SUMIFS(Grid_GenerationQueue!X$5:X$550,Grid_GenerationQueue!$AJ$5:$AJ$550,$B153,Grid_GenerationQueue!$AK$5:$AK$550,$C153,Grid_GenerationQueue!$AW$5:$AW$550,$Y$3)+SUMIFS(Grid_GenerationQueue!X$5:X$550,Grid_GenerationQueue!$AM$5:$AM$550,$B153,Grid_GenerationQueue!$AN$5:$AN$550,$C153,Grid_GenerationQueue!$AW$5:$AW$550,$Y$3)</f>
        <v>0</v>
      </c>
      <c r="AC153">
        <f>SUMIFS(Grid_GenerationQueue!Y$5:Y$550,Grid_GenerationQueue!$AJ$5:$AJ$550,$B153,Grid_GenerationQueue!$AK$5:$AK$550,$C153,Grid_GenerationQueue!$AW$5:$AW$550,$Y$3)+SUMIFS(Grid_GenerationQueue!Y$5:Y$550,Grid_GenerationQueue!$AM$5:$AM$550,$B153,Grid_GenerationQueue!$AN$5:$AN$550,$C153,Grid_GenerationQueue!$AW$5:$AW$550,$Y$3)</f>
        <v>0</v>
      </c>
      <c r="AD153">
        <f>SUMIFS(Grid_GenerationQueue!Z$5:Z$550,Grid_GenerationQueue!$AJ$5:$AJ$550,$B153,Grid_GenerationQueue!$AK$5:$AK$550,$C153,Grid_GenerationQueue!$AW$5:$AW$550,$Y$3)+SUMIFS(Grid_GenerationQueue!Z$5:Z$550,Grid_GenerationQueue!$AM$5:$AM$550,$B153,Grid_GenerationQueue!$AN$5:$AN$550,$C153,Grid_GenerationQueue!$AW$5:$AW$550,$Y$3)</f>
        <v>0</v>
      </c>
      <c r="AE153">
        <f>SUMIFS(Grid_GenerationQueue!AA$5:AA$550,Grid_GenerationQueue!$AJ$5:$AJ$550,$B153,Grid_GenerationQueue!$AK$5:$AK$550,$C153,Grid_GenerationQueue!$AW$5:$AW$550,$Y$3)+SUMIFS(Grid_GenerationQueue!AA$5:AA$550,Grid_GenerationQueue!$AM$5:$AM$550,$B153,Grid_GenerationQueue!$AN$5:$AN$550,$C153,Grid_GenerationQueue!$AW$5:$AW$550,$Y$3)</f>
        <v>0</v>
      </c>
      <c r="AF153">
        <f>SUMIFS(Grid_GenerationQueue!AB$5:AB$550,Grid_GenerationQueue!$AJ$5:$AJ$550,$B153,Grid_GenerationQueue!$AK$5:$AK$550,$C153,Grid_GenerationQueue!$AW$5:$AW$550,$Y$3)+SUMIFS(Grid_GenerationQueue!AB$5:AB$550,Grid_GenerationQueue!$AM$5:$AM$550,$B153,Grid_GenerationQueue!$AN$5:$AN$550,$C153,Grid_GenerationQueue!$AW$5:$AW$550,$Y$3)</f>
        <v>0</v>
      </c>
      <c r="AG153">
        <f>SUMIFS(Grid_GenerationQueue!AC$5:AC$550,Grid_GenerationQueue!$AJ$5:$AJ$550,$B153,Grid_GenerationQueue!$AK$5:$AK$550,$C153,Grid_GenerationQueue!$AW$5:$AW$550,$Y$3)+SUMIFS(Grid_GenerationQueue!AC$5:AC$550,Grid_GenerationQueue!$AM$5:$AM$550,$B153,Grid_GenerationQueue!$AN$5:$AN$550,$C153,Grid_GenerationQueue!$AW$5:$AW$550,$Y$3)</f>
        <v>0</v>
      </c>
      <c r="AH153">
        <f>SUMIFS(Grid_GenerationQueue!AD$5:AD$550,Grid_GenerationQueue!$AJ$5:$AJ$550,$B153,Grid_GenerationQueue!$AK$5:$AK$550,$C153,Grid_GenerationQueue!$AW$5:$AW$550,$Y$3)+SUMIFS(Grid_GenerationQueue!AD$5:AD$550,Grid_GenerationQueue!$AM$5:$AM$550,$B153,Grid_GenerationQueue!$AN$5:$AN$550,$C153,Grid_GenerationQueue!$AW$5:$AW$550,$Y$3)</f>
        <v>0</v>
      </c>
      <c r="AJ153">
        <f>X153+SUMIFS(Grid_GenerationQueue!T$5:T$550,Grid_GenerationQueue!$AJ$5:$AJ$550,$B153,Grid_GenerationQueue!$AK$5:$AK$550,$C153,Grid_GenerationQueue!$AW$5:$AW$550,"&lt;&gt;"&amp;$Y$3,Grid_GenerationQueue!$AU$5:$AU$550,$AK$3)+SUMIFS(Grid_GenerationQueue!T$5:T$550,Grid_GenerationQueue!$AM$5:$AM$550,$B153,Grid_GenerationQueue!$AN$5:$AN$550,$C153,Grid_GenerationQueue!$AW$5:$AW$550,"&lt;&gt;"&amp;$Y$3,Grid_GenerationQueue!$AU$5:$AU$550,$AK$3)</f>
        <v>0</v>
      </c>
      <c r="AK153">
        <f>Y153+SUMIFS(Grid_GenerationQueue!U$5:U$550,Grid_GenerationQueue!$AJ$5:$AJ$550,$B153,Grid_GenerationQueue!$AK$5:$AK$550,$C153,Grid_GenerationQueue!$AW$5:$AW$550,"&lt;&gt;"&amp;$Y$3,Grid_GenerationQueue!$AU$5:$AU$550,$AK$3)+SUMIFS(Grid_GenerationQueue!U$5:U$550,Grid_GenerationQueue!$AM$5:$AM$550,$B153,Grid_GenerationQueue!$AN$5:$AN$550,$C153,Grid_GenerationQueue!$AW$5:$AW$550,"&lt;&gt;"&amp;$Y$3,Grid_GenerationQueue!$AU$5:$AU$550,$AK$3)</f>
        <v>0</v>
      </c>
      <c r="AL153">
        <f>Z153+SUMIFS(Grid_GenerationQueue!V$5:V$550,Grid_GenerationQueue!$AJ$5:$AJ$550,$B153,Grid_GenerationQueue!$AK$5:$AK$550,$C153,Grid_GenerationQueue!$AW$5:$AW$550,"&lt;&gt;"&amp;$Y$3,Grid_GenerationQueue!$AU$5:$AU$550,$AK$3)+SUMIFS(Grid_GenerationQueue!V$5:V$550,Grid_GenerationQueue!$AM$5:$AM$550,$B153,Grid_GenerationQueue!$AN$5:$AN$550,$C153,Grid_GenerationQueue!$AW$5:$AW$550,"&lt;&gt;"&amp;$Y$3,Grid_GenerationQueue!$AU$5:$AU$550,$AK$3)</f>
        <v>0</v>
      </c>
      <c r="AM153">
        <f>AA153+SUMIFS(Grid_GenerationQueue!W$5:W$550,Grid_GenerationQueue!$AJ$5:$AJ$550,$B153,Grid_GenerationQueue!$AK$5:$AK$550,$C153,Grid_GenerationQueue!$AW$5:$AW$550,"&lt;&gt;"&amp;$Y$3,Grid_GenerationQueue!$AU$5:$AU$550,$AK$3)+SUMIFS(Grid_GenerationQueue!W$5:W$550,Grid_GenerationQueue!$AM$5:$AM$550,$B153,Grid_GenerationQueue!$AN$5:$AN$550,$C153,Grid_GenerationQueue!$AW$5:$AW$550,"&lt;&gt;"&amp;$Y$3,Grid_GenerationQueue!$AU$5:$AU$550,$AK$3)</f>
        <v>0</v>
      </c>
      <c r="AN153">
        <f>AB153+SUMIFS(Grid_GenerationQueue!X$5:X$550,Grid_GenerationQueue!$AJ$5:$AJ$550,$B153,Grid_GenerationQueue!$AK$5:$AK$550,$C153,Grid_GenerationQueue!$AW$5:$AW$550,"&lt;&gt;"&amp;$Y$3,Grid_GenerationQueue!$AU$5:$AU$550,$AK$3)+SUMIFS(Grid_GenerationQueue!X$5:X$550,Grid_GenerationQueue!$AM$5:$AM$550,$B153,Grid_GenerationQueue!$AN$5:$AN$550,$C153,Grid_GenerationQueue!$AW$5:$AW$550,"&lt;&gt;"&amp;$Y$3,Grid_GenerationQueue!$AU$5:$AU$550,$AK$3)</f>
        <v>0</v>
      </c>
      <c r="AO153">
        <f>AC153+SUMIFS(Grid_GenerationQueue!Y$5:Y$550,Grid_GenerationQueue!$AJ$5:$AJ$550,$B153,Grid_GenerationQueue!$AK$5:$AK$550,$C153,Grid_GenerationQueue!$AW$5:$AW$550,"&lt;&gt;"&amp;$Y$3,Grid_GenerationQueue!$AU$5:$AU$550,$AK$3)+SUMIFS(Grid_GenerationQueue!Y$5:Y$550,Grid_GenerationQueue!$AM$5:$AM$550,$B153,Grid_GenerationQueue!$AN$5:$AN$550,$C153,Grid_GenerationQueue!$AW$5:$AW$550,"&lt;&gt;"&amp;$Y$3,Grid_GenerationQueue!$AU$5:$AU$550,$AK$3)</f>
        <v>0</v>
      </c>
      <c r="AP153">
        <f>AD153+SUMIFS(Grid_GenerationQueue!Z$5:Z$550,Grid_GenerationQueue!$AJ$5:$AJ$550,$B153,Grid_GenerationQueue!$AK$5:$AK$550,$C153,Grid_GenerationQueue!$AW$5:$AW$550,"&lt;&gt;"&amp;$Y$3,Grid_GenerationQueue!$AU$5:$AU$550,$AK$3)+SUMIFS(Grid_GenerationQueue!Z$5:Z$550,Grid_GenerationQueue!$AM$5:$AM$550,$B153,Grid_GenerationQueue!$AN$5:$AN$550,$C153,Grid_GenerationQueue!$AW$5:$AW$550,"&lt;&gt;"&amp;$Y$3,Grid_GenerationQueue!$AU$5:$AU$550,$AK$3)</f>
        <v>0</v>
      </c>
      <c r="AQ153">
        <f>AE153+SUMIFS(Grid_GenerationQueue!AA$5:AA$550,Grid_GenerationQueue!$AJ$5:$AJ$550,$B153,Grid_GenerationQueue!$AK$5:$AK$550,$C153,Grid_GenerationQueue!$AW$5:$AW$550,"&lt;&gt;"&amp;$Y$3,Grid_GenerationQueue!$AU$5:$AU$550,$AK$3)+SUMIFS(Grid_GenerationQueue!AA$5:AA$550,Grid_GenerationQueue!$AM$5:$AM$550,$B153,Grid_GenerationQueue!$AN$5:$AN$550,$C153,Grid_GenerationQueue!$AW$5:$AW$550,"&lt;&gt;"&amp;$Y$3,Grid_GenerationQueue!$AU$5:$AU$550,$AK$3)</f>
        <v>0</v>
      </c>
      <c r="AR153">
        <f>AF153+SUMIFS(Grid_GenerationQueue!AB$5:AB$550,Grid_GenerationQueue!$AJ$5:$AJ$550,$B153,Grid_GenerationQueue!$AK$5:$AK$550,$C153,Grid_GenerationQueue!$AW$5:$AW$550,"&lt;&gt;"&amp;$Y$3,Grid_GenerationQueue!$AU$5:$AU$550,$AK$3)+SUMIFS(Grid_GenerationQueue!AB$5:AB$550,Grid_GenerationQueue!$AM$5:$AM$550,$B153,Grid_GenerationQueue!$AN$5:$AN$550,$C153,Grid_GenerationQueue!$AW$5:$AW$550,"&lt;&gt;"&amp;$Y$3,Grid_GenerationQueue!$AU$5:$AU$550,$AK$3)</f>
        <v>0</v>
      </c>
      <c r="AS153">
        <f>AG153+SUMIFS(Grid_GenerationQueue!AC$5:AC$550,Grid_GenerationQueue!$AJ$5:$AJ$550,$B153,Grid_GenerationQueue!$AK$5:$AK$550,$C153,Grid_GenerationQueue!$AW$5:$AW$550,"&lt;&gt;"&amp;$Y$3,Grid_GenerationQueue!$AU$5:$AU$550,$AK$3)+SUMIFS(Grid_GenerationQueue!AC$5:AC$550,Grid_GenerationQueue!$AM$5:$AM$550,$B153,Grid_GenerationQueue!$AN$5:$AN$550,$C153,Grid_GenerationQueue!$AW$5:$AW$550,"&lt;&gt;"&amp;$Y$3,Grid_GenerationQueue!$AU$5:$AU$550,$AK$3)</f>
        <v>0</v>
      </c>
      <c r="AT153">
        <f>AH153+SUMIFS(Grid_GenerationQueue!AD$5:AD$550,Grid_GenerationQueue!$AJ$5:$AJ$550,$B153,Grid_GenerationQueue!$AK$5:$AK$550,$C153,Grid_GenerationQueue!$AW$5:$AW$550,"&lt;&gt;"&amp;$Y$3,Grid_GenerationQueue!$AU$5:$AU$550,$AK$3)+SUMIFS(Grid_GenerationQueue!AD$5:AD$550,Grid_GenerationQueue!$AM$5:$AM$550,$B153,Grid_GenerationQueue!$AN$5:$AN$550,$C153,Grid_GenerationQueue!$AW$5:$AW$550,"&lt;&gt;"&amp;$Y$3,Grid_GenerationQueue!$AU$5:$AU$550,$AK$3)</f>
        <v>0</v>
      </c>
      <c r="AV153">
        <v>0</v>
      </c>
      <c r="AW153">
        <v>0</v>
      </c>
      <c r="AX153">
        <v>0</v>
      </c>
      <c r="AY153">
        <v>0</v>
      </c>
      <c r="AZ153">
        <v>0</v>
      </c>
      <c r="BB153">
        <f t="shared" si="99"/>
        <v>1700</v>
      </c>
      <c r="BC153">
        <f t="shared" si="100"/>
        <v>0</v>
      </c>
      <c r="BD153">
        <f t="shared" si="101"/>
        <v>0</v>
      </c>
      <c r="BE153">
        <f t="shared" si="102"/>
        <v>0</v>
      </c>
      <c r="BF153">
        <f t="shared" si="103"/>
        <v>0</v>
      </c>
      <c r="BG153">
        <f t="shared" si="104"/>
        <v>0</v>
      </c>
      <c r="BH153">
        <f t="shared" si="105"/>
        <v>1700</v>
      </c>
      <c r="BI153">
        <f t="shared" si="106"/>
        <v>0</v>
      </c>
      <c r="BJ153">
        <f t="shared" si="107"/>
        <v>1700</v>
      </c>
      <c r="BK153">
        <f t="shared" si="108"/>
        <v>0</v>
      </c>
      <c r="BL153">
        <f t="shared" si="109"/>
        <v>0</v>
      </c>
      <c r="BN153">
        <f t="shared" si="77"/>
        <v>0</v>
      </c>
      <c r="BO153">
        <f t="shared" si="78"/>
        <v>0</v>
      </c>
      <c r="BP153">
        <f t="shared" si="79"/>
        <v>0</v>
      </c>
      <c r="BQ153">
        <f t="shared" si="80"/>
        <v>0</v>
      </c>
      <c r="BR153">
        <f t="shared" si="81"/>
        <v>0</v>
      </c>
      <c r="BS153">
        <f t="shared" si="82"/>
        <v>0</v>
      </c>
      <c r="BT153">
        <f t="shared" si="83"/>
        <v>0</v>
      </c>
      <c r="BU153">
        <f t="shared" si="84"/>
        <v>0</v>
      </c>
      <c r="BV153">
        <f t="shared" si="85"/>
        <v>0</v>
      </c>
      <c r="BW153">
        <f t="shared" si="86"/>
        <v>0</v>
      </c>
      <c r="BX153">
        <f t="shared" si="87"/>
        <v>0</v>
      </c>
      <c r="BZ153">
        <f t="shared" si="88"/>
        <v>0</v>
      </c>
      <c r="CA153">
        <f t="shared" si="89"/>
        <v>0</v>
      </c>
      <c r="CB153">
        <f t="shared" si="90"/>
        <v>0</v>
      </c>
      <c r="CC153">
        <f t="shared" si="91"/>
        <v>0</v>
      </c>
      <c r="CD153">
        <f t="shared" si="92"/>
        <v>0</v>
      </c>
      <c r="CE153">
        <f t="shared" si="93"/>
        <v>0</v>
      </c>
      <c r="CF153">
        <f t="shared" si="94"/>
        <v>0</v>
      </c>
      <c r="CG153">
        <f t="shared" si="95"/>
        <v>0</v>
      </c>
      <c r="CH153">
        <f t="shared" si="96"/>
        <v>0</v>
      </c>
      <c r="CI153">
        <f t="shared" si="97"/>
        <v>0</v>
      </c>
      <c r="CJ153">
        <f t="shared" si="98"/>
        <v>0</v>
      </c>
    </row>
    <row r="154" spans="1:88" x14ac:dyDescent="0.35">
      <c r="A154" t="str">
        <f>Substation_Info!A154</f>
        <v xml:space="preserve">PG&amp;E North of Greater Bay Study Area </v>
      </c>
      <c r="B154" t="str">
        <f>Substation_Info!B154</f>
        <v>Los Esteros</v>
      </c>
      <c r="C154">
        <f>Substation_Info!C154</f>
        <v>115</v>
      </c>
      <c r="D154" t="str" cm="1">
        <f t="array" ref="D154">INDEX(Substation_Info!$AT$5:$BB$322,MATCH(1,($B154=Substation_Info!$B$5:$B$322)*($C154=Substation_Info!$C$5:$C$322),0),MATCH(D$4,Substation_Info!$AT$4:$BB$4,0))</f>
        <v>Northern_California_Li_Battery</v>
      </c>
      <c r="E154" t="str" cm="1">
        <f t="array" ref="E154">INDEX(Substation_Info!$AT$5:$BB$322,MATCH(1,($B154=Substation_Info!$B$5:$B$322)*($C154=Substation_Info!$C$5:$C$322),0),MATCH(E$4,Substation_Info!$AT$4:$BB$4,0))</f>
        <v>Northern_California_Solar</v>
      </c>
      <c r="F154" cm="1">
        <f t="array" ref="F154">INDEX(Substation_Info!$AT$5:$BB$322,MATCH(1,($B154=Substation_Info!$B$5:$B$322)*($C154=Substation_Info!$C$5:$C$322),0),MATCH(F$4,Substation_Info!$AT$4:$BB$4,0))</f>
        <v>0</v>
      </c>
      <c r="G154" cm="1">
        <f t="array" ref="G154">INDEX(Substation_Info!$AT$5:$BB$322,MATCH(1,($B154=Substation_Info!$B$5:$B$322)*($C154=Substation_Info!$C$5:$C$322),0),MATCH(G$4,Substation_Info!$AT$4:$BB$4,0))</f>
        <v>0</v>
      </c>
      <c r="H154" cm="1">
        <f t="array" ref="H154">INDEX(Substation_Info!$AT$5:$BB$322,MATCH(1,($B154=Substation_Info!$B$5:$B$322)*($C154=Substation_Info!$C$5:$C$322),0),MATCH(H$4,Substation_Info!$AT$4:$BB$4,0))</f>
        <v>0</v>
      </c>
      <c r="I154" cm="1">
        <f t="array" ref="I154">INDEX(Substation_Info!$AT$5:$BB$322,MATCH(1,($B154=Substation_Info!$B$5:$B$322)*($C154=Substation_Info!$C$5:$C$322),0),MATCH(I$4,Substation_Info!$AT$4:$BB$4,0))</f>
        <v>0</v>
      </c>
      <c r="J154" cm="1">
        <f t="array" ref="J154">INDEX(Substation_Info!$AT$5:$BB$322,MATCH(1,($B154=Substation_Info!$B$5:$B$322)*($C154=Substation_Info!$C$5:$C$322),0),MATCH(J$4,Substation_Info!$AT$4:$BB$4,0))</f>
        <v>0</v>
      </c>
      <c r="L154">
        <f>SUMIFS(Grid_GenerationQueue!T$5:T$550,Grid_GenerationQueue!$AJ$5:$AJ$550,$B154,Grid_GenerationQueue!$AK$5:$AK$550,$C154)+SUMIFS(Grid_GenerationQueue!T$5:T$550,Grid_GenerationQueue!$AM$5:$AM$550,$B154,Grid_GenerationQueue!$AN$5:$AN$550,$C154)</f>
        <v>2393</v>
      </c>
      <c r="M154">
        <f>SUMIFS(Grid_GenerationQueue!U$5:U$550,Grid_GenerationQueue!$AJ$5:$AJ$550,$B154,Grid_GenerationQueue!$AK$5:$AK$550,$C154)+SUMIFS(Grid_GenerationQueue!U$5:U$550,Grid_GenerationQueue!$AM$5:$AM$550,$B154,Grid_GenerationQueue!$AN$5:$AN$550,$C154)</f>
        <v>0</v>
      </c>
      <c r="N154">
        <f>SUMIFS(Grid_GenerationQueue!V$5:V$550,Grid_GenerationQueue!$AJ$5:$AJ$550,$B154,Grid_GenerationQueue!$AK$5:$AK$550,$C154)+SUMIFS(Grid_GenerationQueue!V$5:V$550,Grid_GenerationQueue!$AM$5:$AM$550,$B154,Grid_GenerationQueue!$AN$5:$AN$550,$C154)</f>
        <v>0</v>
      </c>
      <c r="O154">
        <f>SUMIFS(Grid_GenerationQueue!W$5:W$550,Grid_GenerationQueue!$AJ$5:$AJ$550,$B154,Grid_GenerationQueue!$AK$5:$AK$550,$C154)+SUMIFS(Grid_GenerationQueue!W$5:W$550,Grid_GenerationQueue!$AM$5:$AM$550,$B154,Grid_GenerationQueue!$AN$5:$AN$550,$C154)</f>
        <v>0</v>
      </c>
      <c r="P154">
        <f>SUMIFS(Grid_GenerationQueue!X$5:X$550,Grid_GenerationQueue!$AJ$5:$AJ$550,$B154,Grid_GenerationQueue!$AK$5:$AK$550,$C154)+SUMIFS(Grid_GenerationQueue!X$5:X$550,Grid_GenerationQueue!$AM$5:$AM$550,$B154,Grid_GenerationQueue!$AN$5:$AN$550,$C154)</f>
        <v>0</v>
      </c>
      <c r="Q154">
        <f>SUMIFS(Grid_GenerationQueue!Y$5:Y$550,Grid_GenerationQueue!$AJ$5:$AJ$550,$B154,Grid_GenerationQueue!$AK$5:$AK$550,$C154)+SUMIFS(Grid_GenerationQueue!Y$5:Y$550,Grid_GenerationQueue!$AM$5:$AM$550,$B154,Grid_GenerationQueue!$AN$5:$AN$550,$C154)</f>
        <v>0</v>
      </c>
      <c r="R154">
        <f>SUMIFS(Grid_GenerationQueue!Z$5:Z$550,Grid_GenerationQueue!$AJ$5:$AJ$550,$B154,Grid_GenerationQueue!$AK$5:$AK$550,$C154)+SUMIFS(Grid_GenerationQueue!Z$5:Z$550,Grid_GenerationQueue!$AM$5:$AM$550,$B154,Grid_GenerationQueue!$AN$5:$AN$550,$C154)</f>
        <v>0</v>
      </c>
      <c r="S154">
        <f>SUMIFS(Grid_GenerationQueue!AA$5:AA$550,Grid_GenerationQueue!$AJ$5:$AJ$550,$B154,Grid_GenerationQueue!$AK$5:$AK$550,$C154)+SUMIFS(Grid_GenerationQueue!AA$5:AA$550,Grid_GenerationQueue!$AM$5:$AM$550,$B154,Grid_GenerationQueue!$AN$5:$AN$550,$C154)</f>
        <v>0</v>
      </c>
      <c r="T154">
        <f>SUMIFS(Grid_GenerationQueue!AB$5:AB$550,Grid_GenerationQueue!$AJ$5:$AJ$550,$B154,Grid_GenerationQueue!$AK$5:$AK$550,$C154)+SUMIFS(Grid_GenerationQueue!AB$5:AB$550,Grid_GenerationQueue!$AM$5:$AM$550,$B154,Grid_GenerationQueue!$AN$5:$AN$550,$C154)</f>
        <v>0</v>
      </c>
      <c r="U154">
        <f>SUMIFS(Grid_GenerationQueue!AC$5:AC$550,Grid_GenerationQueue!$AJ$5:$AJ$550,$B154,Grid_GenerationQueue!$AK$5:$AK$550,$C154)+SUMIFS(Grid_GenerationQueue!AC$5:AC$550,Grid_GenerationQueue!$AM$5:$AM$550,$B154,Grid_GenerationQueue!$AN$5:$AN$550,$C154)</f>
        <v>0</v>
      </c>
      <c r="V154">
        <f>SUMIFS(Grid_GenerationQueue!AD$5:AD$550,Grid_GenerationQueue!$AJ$5:$AJ$550,$B154,Grid_GenerationQueue!$AK$5:$AK$550,$C154)+SUMIFS(Grid_GenerationQueue!AD$5:AD$550,Grid_GenerationQueue!$AM$5:$AM$550,$B154,Grid_GenerationQueue!$AN$5:$AN$550,$C154)</f>
        <v>0</v>
      </c>
      <c r="X154">
        <f>SUMIFS(Grid_GenerationQueue!T$5:T$550,Grid_GenerationQueue!$AJ$5:$AJ$550,$B154,Grid_GenerationQueue!$AK$5:$AK$550,$C154,Grid_GenerationQueue!$AW$5:$AW$550,$Y$3)+SUMIFS(Grid_GenerationQueue!T$5:T$550,Grid_GenerationQueue!$AM$5:$AM$550,$B154,Grid_GenerationQueue!$AN$5:$AN$550,$C154,Grid_GenerationQueue!$AW$5:$AW$550,$Y$3)</f>
        <v>203</v>
      </c>
      <c r="Y154">
        <f>SUMIFS(Grid_GenerationQueue!U$5:U$550,Grid_GenerationQueue!$AJ$5:$AJ$550,$B154,Grid_GenerationQueue!$AK$5:$AK$550,$C154,Grid_GenerationQueue!$AW$5:$AW$550,$Y$3)+SUMIFS(Grid_GenerationQueue!U$5:U$550,Grid_GenerationQueue!$AM$5:$AM$550,$B154,Grid_GenerationQueue!$AN$5:$AN$550,$C154,Grid_GenerationQueue!$AW$5:$AW$550,$Y$3)</f>
        <v>0</v>
      </c>
      <c r="Z154">
        <f>SUMIFS(Grid_GenerationQueue!V$5:V$550,Grid_GenerationQueue!$AJ$5:$AJ$550,$B154,Grid_GenerationQueue!$AK$5:$AK$550,$C154,Grid_GenerationQueue!$AW$5:$AW$550,$Y$3)+SUMIFS(Grid_GenerationQueue!V$5:V$550,Grid_GenerationQueue!$AM$5:$AM$550,$B154,Grid_GenerationQueue!$AN$5:$AN$550,$C154,Grid_GenerationQueue!$AW$5:$AW$550,$Y$3)</f>
        <v>0</v>
      </c>
      <c r="AA154">
        <f>SUMIFS(Grid_GenerationQueue!W$5:W$550,Grid_GenerationQueue!$AJ$5:$AJ$550,$B154,Grid_GenerationQueue!$AK$5:$AK$550,$C154,Grid_GenerationQueue!$AW$5:$AW$550,$Y$3)+SUMIFS(Grid_GenerationQueue!W$5:W$550,Grid_GenerationQueue!$AM$5:$AM$550,$B154,Grid_GenerationQueue!$AN$5:$AN$550,$C154,Grid_GenerationQueue!$AW$5:$AW$550,$Y$3)</f>
        <v>0</v>
      </c>
      <c r="AB154">
        <f>SUMIFS(Grid_GenerationQueue!X$5:X$550,Grid_GenerationQueue!$AJ$5:$AJ$550,$B154,Grid_GenerationQueue!$AK$5:$AK$550,$C154,Grid_GenerationQueue!$AW$5:$AW$550,$Y$3)+SUMIFS(Grid_GenerationQueue!X$5:X$550,Grid_GenerationQueue!$AM$5:$AM$550,$B154,Grid_GenerationQueue!$AN$5:$AN$550,$C154,Grid_GenerationQueue!$AW$5:$AW$550,$Y$3)</f>
        <v>0</v>
      </c>
      <c r="AC154">
        <f>SUMIFS(Grid_GenerationQueue!Y$5:Y$550,Grid_GenerationQueue!$AJ$5:$AJ$550,$B154,Grid_GenerationQueue!$AK$5:$AK$550,$C154,Grid_GenerationQueue!$AW$5:$AW$550,$Y$3)+SUMIFS(Grid_GenerationQueue!Y$5:Y$550,Grid_GenerationQueue!$AM$5:$AM$550,$B154,Grid_GenerationQueue!$AN$5:$AN$550,$C154,Grid_GenerationQueue!$AW$5:$AW$550,$Y$3)</f>
        <v>0</v>
      </c>
      <c r="AD154">
        <f>SUMIFS(Grid_GenerationQueue!Z$5:Z$550,Grid_GenerationQueue!$AJ$5:$AJ$550,$B154,Grid_GenerationQueue!$AK$5:$AK$550,$C154,Grid_GenerationQueue!$AW$5:$AW$550,$Y$3)+SUMIFS(Grid_GenerationQueue!Z$5:Z$550,Grid_GenerationQueue!$AM$5:$AM$550,$B154,Grid_GenerationQueue!$AN$5:$AN$550,$C154,Grid_GenerationQueue!$AW$5:$AW$550,$Y$3)</f>
        <v>0</v>
      </c>
      <c r="AE154">
        <f>SUMIFS(Grid_GenerationQueue!AA$5:AA$550,Grid_GenerationQueue!$AJ$5:$AJ$550,$B154,Grid_GenerationQueue!$AK$5:$AK$550,$C154,Grid_GenerationQueue!$AW$5:$AW$550,$Y$3)+SUMIFS(Grid_GenerationQueue!AA$5:AA$550,Grid_GenerationQueue!$AM$5:$AM$550,$B154,Grid_GenerationQueue!$AN$5:$AN$550,$C154,Grid_GenerationQueue!$AW$5:$AW$550,$Y$3)</f>
        <v>0</v>
      </c>
      <c r="AF154">
        <f>SUMIFS(Grid_GenerationQueue!AB$5:AB$550,Grid_GenerationQueue!$AJ$5:$AJ$550,$B154,Grid_GenerationQueue!$AK$5:$AK$550,$C154,Grid_GenerationQueue!$AW$5:$AW$550,$Y$3)+SUMIFS(Grid_GenerationQueue!AB$5:AB$550,Grid_GenerationQueue!$AM$5:$AM$550,$B154,Grid_GenerationQueue!$AN$5:$AN$550,$C154,Grid_GenerationQueue!$AW$5:$AW$550,$Y$3)</f>
        <v>0</v>
      </c>
      <c r="AG154">
        <f>SUMIFS(Grid_GenerationQueue!AC$5:AC$550,Grid_GenerationQueue!$AJ$5:$AJ$550,$B154,Grid_GenerationQueue!$AK$5:$AK$550,$C154,Grid_GenerationQueue!$AW$5:$AW$550,$Y$3)+SUMIFS(Grid_GenerationQueue!AC$5:AC$550,Grid_GenerationQueue!$AM$5:$AM$550,$B154,Grid_GenerationQueue!$AN$5:$AN$550,$C154,Grid_GenerationQueue!$AW$5:$AW$550,$Y$3)</f>
        <v>0</v>
      </c>
      <c r="AH154">
        <f>SUMIFS(Grid_GenerationQueue!AD$5:AD$550,Grid_GenerationQueue!$AJ$5:$AJ$550,$B154,Grid_GenerationQueue!$AK$5:$AK$550,$C154,Grid_GenerationQueue!$AW$5:$AW$550,$Y$3)+SUMIFS(Grid_GenerationQueue!AD$5:AD$550,Grid_GenerationQueue!$AM$5:$AM$550,$B154,Grid_GenerationQueue!$AN$5:$AN$550,$C154,Grid_GenerationQueue!$AW$5:$AW$550,$Y$3)</f>
        <v>0</v>
      </c>
      <c r="AJ154">
        <f>X154+SUMIFS(Grid_GenerationQueue!T$5:T$550,Grid_GenerationQueue!$AJ$5:$AJ$550,$B154,Grid_GenerationQueue!$AK$5:$AK$550,$C154,Grid_GenerationQueue!$AW$5:$AW$550,"&lt;&gt;"&amp;$Y$3,Grid_GenerationQueue!$AU$5:$AU$550,$AK$3)+SUMIFS(Grid_GenerationQueue!T$5:T$550,Grid_GenerationQueue!$AM$5:$AM$550,$B154,Grid_GenerationQueue!$AN$5:$AN$550,$C154,Grid_GenerationQueue!$AW$5:$AW$550,"&lt;&gt;"&amp;$Y$3,Grid_GenerationQueue!$AU$5:$AU$550,$AK$3)</f>
        <v>206</v>
      </c>
      <c r="AK154">
        <f>Y154+SUMIFS(Grid_GenerationQueue!U$5:U$550,Grid_GenerationQueue!$AJ$5:$AJ$550,$B154,Grid_GenerationQueue!$AK$5:$AK$550,$C154,Grid_GenerationQueue!$AW$5:$AW$550,"&lt;&gt;"&amp;$Y$3,Grid_GenerationQueue!$AU$5:$AU$550,$AK$3)+SUMIFS(Grid_GenerationQueue!U$5:U$550,Grid_GenerationQueue!$AM$5:$AM$550,$B154,Grid_GenerationQueue!$AN$5:$AN$550,$C154,Grid_GenerationQueue!$AW$5:$AW$550,"&lt;&gt;"&amp;$Y$3,Grid_GenerationQueue!$AU$5:$AU$550,$AK$3)</f>
        <v>0</v>
      </c>
      <c r="AL154">
        <f>Z154+SUMIFS(Grid_GenerationQueue!V$5:V$550,Grid_GenerationQueue!$AJ$5:$AJ$550,$B154,Grid_GenerationQueue!$AK$5:$AK$550,$C154,Grid_GenerationQueue!$AW$5:$AW$550,"&lt;&gt;"&amp;$Y$3,Grid_GenerationQueue!$AU$5:$AU$550,$AK$3)+SUMIFS(Grid_GenerationQueue!V$5:V$550,Grid_GenerationQueue!$AM$5:$AM$550,$B154,Grid_GenerationQueue!$AN$5:$AN$550,$C154,Grid_GenerationQueue!$AW$5:$AW$550,"&lt;&gt;"&amp;$Y$3,Grid_GenerationQueue!$AU$5:$AU$550,$AK$3)</f>
        <v>0</v>
      </c>
      <c r="AM154">
        <f>AA154+SUMIFS(Grid_GenerationQueue!W$5:W$550,Grid_GenerationQueue!$AJ$5:$AJ$550,$B154,Grid_GenerationQueue!$AK$5:$AK$550,$C154,Grid_GenerationQueue!$AW$5:$AW$550,"&lt;&gt;"&amp;$Y$3,Grid_GenerationQueue!$AU$5:$AU$550,$AK$3)+SUMIFS(Grid_GenerationQueue!W$5:W$550,Grid_GenerationQueue!$AM$5:$AM$550,$B154,Grid_GenerationQueue!$AN$5:$AN$550,$C154,Grid_GenerationQueue!$AW$5:$AW$550,"&lt;&gt;"&amp;$Y$3,Grid_GenerationQueue!$AU$5:$AU$550,$AK$3)</f>
        <v>0</v>
      </c>
      <c r="AN154">
        <f>AB154+SUMIFS(Grid_GenerationQueue!X$5:X$550,Grid_GenerationQueue!$AJ$5:$AJ$550,$B154,Grid_GenerationQueue!$AK$5:$AK$550,$C154,Grid_GenerationQueue!$AW$5:$AW$550,"&lt;&gt;"&amp;$Y$3,Grid_GenerationQueue!$AU$5:$AU$550,$AK$3)+SUMIFS(Grid_GenerationQueue!X$5:X$550,Grid_GenerationQueue!$AM$5:$AM$550,$B154,Grid_GenerationQueue!$AN$5:$AN$550,$C154,Grid_GenerationQueue!$AW$5:$AW$550,"&lt;&gt;"&amp;$Y$3,Grid_GenerationQueue!$AU$5:$AU$550,$AK$3)</f>
        <v>0</v>
      </c>
      <c r="AO154">
        <f>AC154+SUMIFS(Grid_GenerationQueue!Y$5:Y$550,Grid_GenerationQueue!$AJ$5:$AJ$550,$B154,Grid_GenerationQueue!$AK$5:$AK$550,$C154,Grid_GenerationQueue!$AW$5:$AW$550,"&lt;&gt;"&amp;$Y$3,Grid_GenerationQueue!$AU$5:$AU$550,$AK$3)+SUMIFS(Grid_GenerationQueue!Y$5:Y$550,Grid_GenerationQueue!$AM$5:$AM$550,$B154,Grid_GenerationQueue!$AN$5:$AN$550,$C154,Grid_GenerationQueue!$AW$5:$AW$550,"&lt;&gt;"&amp;$Y$3,Grid_GenerationQueue!$AU$5:$AU$550,$AK$3)</f>
        <v>0</v>
      </c>
      <c r="AP154">
        <f>AD154+SUMIFS(Grid_GenerationQueue!Z$5:Z$550,Grid_GenerationQueue!$AJ$5:$AJ$550,$B154,Grid_GenerationQueue!$AK$5:$AK$550,$C154,Grid_GenerationQueue!$AW$5:$AW$550,"&lt;&gt;"&amp;$Y$3,Grid_GenerationQueue!$AU$5:$AU$550,$AK$3)+SUMIFS(Grid_GenerationQueue!Z$5:Z$550,Grid_GenerationQueue!$AM$5:$AM$550,$B154,Grid_GenerationQueue!$AN$5:$AN$550,$C154,Grid_GenerationQueue!$AW$5:$AW$550,"&lt;&gt;"&amp;$Y$3,Grid_GenerationQueue!$AU$5:$AU$550,$AK$3)</f>
        <v>0</v>
      </c>
      <c r="AQ154">
        <f>AE154+SUMIFS(Grid_GenerationQueue!AA$5:AA$550,Grid_GenerationQueue!$AJ$5:$AJ$550,$B154,Grid_GenerationQueue!$AK$5:$AK$550,$C154,Grid_GenerationQueue!$AW$5:$AW$550,"&lt;&gt;"&amp;$Y$3,Grid_GenerationQueue!$AU$5:$AU$550,$AK$3)+SUMIFS(Grid_GenerationQueue!AA$5:AA$550,Grid_GenerationQueue!$AM$5:$AM$550,$B154,Grid_GenerationQueue!$AN$5:$AN$550,$C154,Grid_GenerationQueue!$AW$5:$AW$550,"&lt;&gt;"&amp;$Y$3,Grid_GenerationQueue!$AU$5:$AU$550,$AK$3)</f>
        <v>0</v>
      </c>
      <c r="AR154">
        <f>AF154+SUMIFS(Grid_GenerationQueue!AB$5:AB$550,Grid_GenerationQueue!$AJ$5:$AJ$550,$B154,Grid_GenerationQueue!$AK$5:$AK$550,$C154,Grid_GenerationQueue!$AW$5:$AW$550,"&lt;&gt;"&amp;$Y$3,Grid_GenerationQueue!$AU$5:$AU$550,$AK$3)+SUMIFS(Grid_GenerationQueue!AB$5:AB$550,Grid_GenerationQueue!$AM$5:$AM$550,$B154,Grid_GenerationQueue!$AN$5:$AN$550,$C154,Grid_GenerationQueue!$AW$5:$AW$550,"&lt;&gt;"&amp;$Y$3,Grid_GenerationQueue!$AU$5:$AU$550,$AK$3)</f>
        <v>0</v>
      </c>
      <c r="AS154">
        <f>AG154+SUMIFS(Grid_GenerationQueue!AC$5:AC$550,Grid_GenerationQueue!$AJ$5:$AJ$550,$B154,Grid_GenerationQueue!$AK$5:$AK$550,$C154,Grid_GenerationQueue!$AW$5:$AW$550,"&lt;&gt;"&amp;$Y$3,Grid_GenerationQueue!$AU$5:$AU$550,$AK$3)+SUMIFS(Grid_GenerationQueue!AC$5:AC$550,Grid_GenerationQueue!$AM$5:$AM$550,$B154,Grid_GenerationQueue!$AN$5:$AN$550,$C154,Grid_GenerationQueue!$AW$5:$AW$550,"&lt;&gt;"&amp;$Y$3,Grid_GenerationQueue!$AU$5:$AU$550,$AK$3)</f>
        <v>0</v>
      </c>
      <c r="AT154">
        <f>AH154+SUMIFS(Grid_GenerationQueue!AD$5:AD$550,Grid_GenerationQueue!$AJ$5:$AJ$550,$B154,Grid_GenerationQueue!$AK$5:$AK$550,$C154,Grid_GenerationQueue!$AW$5:$AW$550,"&lt;&gt;"&amp;$Y$3,Grid_GenerationQueue!$AU$5:$AU$550,$AK$3)+SUMIFS(Grid_GenerationQueue!AD$5:AD$550,Grid_GenerationQueue!$AM$5:$AM$550,$B154,Grid_GenerationQueue!$AN$5:$AN$550,$C154,Grid_GenerationQueue!$AW$5:$AW$550,"&lt;&gt;"&amp;$Y$3,Grid_GenerationQueue!$AU$5:$AU$550,$AK$3)</f>
        <v>0</v>
      </c>
      <c r="AV154">
        <v>0</v>
      </c>
      <c r="AW154">
        <v>0</v>
      </c>
      <c r="AX154">
        <v>0</v>
      </c>
      <c r="AY154">
        <v>0</v>
      </c>
      <c r="AZ154">
        <v>0</v>
      </c>
      <c r="BB154">
        <f t="shared" si="99"/>
        <v>2393</v>
      </c>
      <c r="BC154">
        <f t="shared" si="100"/>
        <v>0</v>
      </c>
      <c r="BD154">
        <f t="shared" si="101"/>
        <v>0</v>
      </c>
      <c r="BE154">
        <f t="shared" si="102"/>
        <v>0</v>
      </c>
      <c r="BF154">
        <f t="shared" si="103"/>
        <v>0</v>
      </c>
      <c r="BG154">
        <f t="shared" si="104"/>
        <v>0</v>
      </c>
      <c r="BH154">
        <f t="shared" si="105"/>
        <v>0</v>
      </c>
      <c r="BI154">
        <f t="shared" si="106"/>
        <v>0</v>
      </c>
      <c r="BJ154">
        <f t="shared" si="107"/>
        <v>0</v>
      </c>
      <c r="BK154">
        <f t="shared" si="108"/>
        <v>0</v>
      </c>
      <c r="BL154">
        <f t="shared" si="109"/>
        <v>0</v>
      </c>
      <c r="BN154">
        <f t="shared" si="77"/>
        <v>203</v>
      </c>
      <c r="BO154">
        <f t="shared" si="78"/>
        <v>0</v>
      </c>
      <c r="BP154">
        <f t="shared" si="79"/>
        <v>0</v>
      </c>
      <c r="BQ154">
        <f t="shared" si="80"/>
        <v>0</v>
      </c>
      <c r="BR154">
        <f t="shared" si="81"/>
        <v>0</v>
      </c>
      <c r="BS154">
        <f t="shared" si="82"/>
        <v>0</v>
      </c>
      <c r="BT154">
        <f t="shared" si="83"/>
        <v>0</v>
      </c>
      <c r="BU154">
        <f t="shared" si="84"/>
        <v>0</v>
      </c>
      <c r="BV154">
        <f t="shared" si="85"/>
        <v>0</v>
      </c>
      <c r="BW154">
        <f t="shared" si="86"/>
        <v>0</v>
      </c>
      <c r="BX154">
        <f t="shared" si="87"/>
        <v>0</v>
      </c>
      <c r="BZ154">
        <f t="shared" si="88"/>
        <v>206</v>
      </c>
      <c r="CA154">
        <f t="shared" si="89"/>
        <v>0</v>
      </c>
      <c r="CB154">
        <f t="shared" si="90"/>
        <v>0</v>
      </c>
      <c r="CC154">
        <f t="shared" si="91"/>
        <v>0</v>
      </c>
      <c r="CD154">
        <f t="shared" si="92"/>
        <v>0</v>
      </c>
      <c r="CE154">
        <f t="shared" si="93"/>
        <v>0</v>
      </c>
      <c r="CF154">
        <f t="shared" si="94"/>
        <v>0</v>
      </c>
      <c r="CG154">
        <f t="shared" si="95"/>
        <v>0</v>
      </c>
      <c r="CH154">
        <f t="shared" si="96"/>
        <v>0</v>
      </c>
      <c r="CI154">
        <f t="shared" si="97"/>
        <v>0</v>
      </c>
      <c r="CJ154">
        <f t="shared" si="98"/>
        <v>0</v>
      </c>
    </row>
    <row r="155" spans="1:88" x14ac:dyDescent="0.35">
      <c r="A155" t="str">
        <f>Substation_Info!A155</f>
        <v xml:space="preserve">SCE North of Lugo (NOL) Study Area </v>
      </c>
      <c r="B155" t="str">
        <f>Substation_Info!B155</f>
        <v>Lugo</v>
      </c>
      <c r="C155">
        <f>Substation_Info!C155</f>
        <v>500</v>
      </c>
      <c r="D155" t="str" cm="1">
        <f t="array" ref="D155">INDEX(Substation_Info!$AT$5:$BB$322,MATCH(1,($B155=Substation_Info!$B$5:$B$322)*($C155=Substation_Info!$C$5:$C$322),0),MATCH(D$4,Substation_Info!$AT$4:$BB$4,0))</f>
        <v>Greater_Kramer_Li_Battery</v>
      </c>
      <c r="E155" t="str" cm="1">
        <f t="array" ref="E155">INDEX(Substation_Info!$AT$5:$BB$322,MATCH(1,($B155=Substation_Info!$B$5:$B$322)*($C155=Substation_Info!$C$5:$C$322),0),MATCH(E$4,Substation_Info!$AT$4:$BB$4,0))</f>
        <v>Greater_Kramer_Solar</v>
      </c>
      <c r="F155" cm="1">
        <f t="array" ref="F155">INDEX(Substation_Info!$AT$5:$BB$322,MATCH(1,($B155=Substation_Info!$B$5:$B$322)*($C155=Substation_Info!$C$5:$C$322),0),MATCH(F$4,Substation_Info!$AT$4:$BB$4,0))</f>
        <v>0</v>
      </c>
      <c r="G155" cm="1">
        <f t="array" ref="G155">INDEX(Substation_Info!$AT$5:$BB$322,MATCH(1,($B155=Substation_Info!$B$5:$B$322)*($C155=Substation_Info!$C$5:$C$322),0),MATCH(G$4,Substation_Info!$AT$4:$BB$4,0))</f>
        <v>0</v>
      </c>
      <c r="H155" cm="1">
        <f t="array" ref="H155">INDEX(Substation_Info!$AT$5:$BB$322,MATCH(1,($B155=Substation_Info!$B$5:$B$322)*($C155=Substation_Info!$C$5:$C$322),0),MATCH(H$4,Substation_Info!$AT$4:$BB$4,0))</f>
        <v>0</v>
      </c>
      <c r="I155" cm="1">
        <f t="array" ref="I155">INDEX(Substation_Info!$AT$5:$BB$322,MATCH(1,($B155=Substation_Info!$B$5:$B$322)*($C155=Substation_Info!$C$5:$C$322),0),MATCH(I$4,Substation_Info!$AT$4:$BB$4,0))</f>
        <v>0</v>
      </c>
      <c r="J155" cm="1">
        <f t="array" ref="J155">INDEX(Substation_Info!$AT$5:$BB$322,MATCH(1,($B155=Substation_Info!$B$5:$B$322)*($C155=Substation_Info!$C$5:$C$322),0),MATCH(J$4,Substation_Info!$AT$4:$BB$4,0))</f>
        <v>0</v>
      </c>
      <c r="L155">
        <f>SUMIFS(Grid_GenerationQueue!T$5:T$550,Grid_GenerationQueue!$AJ$5:$AJ$550,$B155,Grid_GenerationQueue!$AK$5:$AK$550,$C155)+SUMIFS(Grid_GenerationQueue!T$5:T$550,Grid_GenerationQueue!$AM$5:$AM$550,$B155,Grid_GenerationQueue!$AN$5:$AN$550,$C155)</f>
        <v>500</v>
      </c>
      <c r="M155">
        <f>SUMIFS(Grid_GenerationQueue!U$5:U$550,Grid_GenerationQueue!$AJ$5:$AJ$550,$B155,Grid_GenerationQueue!$AK$5:$AK$550,$C155)+SUMIFS(Grid_GenerationQueue!U$5:U$550,Grid_GenerationQueue!$AM$5:$AM$550,$B155,Grid_GenerationQueue!$AN$5:$AN$550,$C155)</f>
        <v>0</v>
      </c>
      <c r="N155">
        <f>SUMIFS(Grid_GenerationQueue!V$5:V$550,Grid_GenerationQueue!$AJ$5:$AJ$550,$B155,Grid_GenerationQueue!$AK$5:$AK$550,$C155)+SUMIFS(Grid_GenerationQueue!V$5:V$550,Grid_GenerationQueue!$AM$5:$AM$550,$B155,Grid_GenerationQueue!$AN$5:$AN$550,$C155)</f>
        <v>0</v>
      </c>
      <c r="O155">
        <f>SUMIFS(Grid_GenerationQueue!W$5:W$550,Grid_GenerationQueue!$AJ$5:$AJ$550,$B155,Grid_GenerationQueue!$AK$5:$AK$550,$C155)+SUMIFS(Grid_GenerationQueue!W$5:W$550,Grid_GenerationQueue!$AM$5:$AM$550,$B155,Grid_GenerationQueue!$AN$5:$AN$550,$C155)</f>
        <v>0</v>
      </c>
      <c r="P155">
        <f>SUMIFS(Grid_GenerationQueue!X$5:X$550,Grid_GenerationQueue!$AJ$5:$AJ$550,$B155,Grid_GenerationQueue!$AK$5:$AK$550,$C155)+SUMIFS(Grid_GenerationQueue!X$5:X$550,Grid_GenerationQueue!$AM$5:$AM$550,$B155,Grid_GenerationQueue!$AN$5:$AN$550,$C155)</f>
        <v>0</v>
      </c>
      <c r="Q155">
        <f>SUMIFS(Grid_GenerationQueue!Y$5:Y$550,Grid_GenerationQueue!$AJ$5:$AJ$550,$B155,Grid_GenerationQueue!$AK$5:$AK$550,$C155)+SUMIFS(Grid_GenerationQueue!Y$5:Y$550,Grid_GenerationQueue!$AM$5:$AM$550,$B155,Grid_GenerationQueue!$AN$5:$AN$550,$C155)</f>
        <v>0</v>
      </c>
      <c r="R155">
        <f>SUMIFS(Grid_GenerationQueue!Z$5:Z$550,Grid_GenerationQueue!$AJ$5:$AJ$550,$B155,Grid_GenerationQueue!$AK$5:$AK$550,$C155)+SUMIFS(Grid_GenerationQueue!Z$5:Z$550,Grid_GenerationQueue!$AM$5:$AM$550,$B155,Grid_GenerationQueue!$AN$5:$AN$550,$C155)</f>
        <v>0</v>
      </c>
      <c r="S155">
        <f>SUMIFS(Grid_GenerationQueue!AA$5:AA$550,Grid_GenerationQueue!$AJ$5:$AJ$550,$B155,Grid_GenerationQueue!$AK$5:$AK$550,$C155)+SUMIFS(Grid_GenerationQueue!AA$5:AA$550,Grid_GenerationQueue!$AM$5:$AM$550,$B155,Grid_GenerationQueue!$AN$5:$AN$550,$C155)</f>
        <v>0</v>
      </c>
      <c r="T155">
        <f>SUMIFS(Grid_GenerationQueue!AB$5:AB$550,Grid_GenerationQueue!$AJ$5:$AJ$550,$B155,Grid_GenerationQueue!$AK$5:$AK$550,$C155)+SUMIFS(Grid_GenerationQueue!AB$5:AB$550,Grid_GenerationQueue!$AM$5:$AM$550,$B155,Grid_GenerationQueue!$AN$5:$AN$550,$C155)</f>
        <v>0</v>
      </c>
      <c r="U155">
        <f>SUMIFS(Grid_GenerationQueue!AC$5:AC$550,Grid_GenerationQueue!$AJ$5:$AJ$550,$B155,Grid_GenerationQueue!$AK$5:$AK$550,$C155)+SUMIFS(Grid_GenerationQueue!AC$5:AC$550,Grid_GenerationQueue!$AM$5:$AM$550,$B155,Grid_GenerationQueue!$AN$5:$AN$550,$C155)</f>
        <v>0</v>
      </c>
      <c r="V155">
        <f>SUMIFS(Grid_GenerationQueue!AD$5:AD$550,Grid_GenerationQueue!$AJ$5:$AJ$550,$B155,Grid_GenerationQueue!$AK$5:$AK$550,$C155)+SUMIFS(Grid_GenerationQueue!AD$5:AD$550,Grid_GenerationQueue!$AM$5:$AM$550,$B155,Grid_GenerationQueue!$AN$5:$AN$550,$C155)</f>
        <v>0</v>
      </c>
      <c r="X155">
        <f>SUMIFS(Grid_GenerationQueue!T$5:T$550,Grid_GenerationQueue!$AJ$5:$AJ$550,$B155,Grid_GenerationQueue!$AK$5:$AK$550,$C155,Grid_GenerationQueue!$AW$5:$AW$550,$Y$3)+SUMIFS(Grid_GenerationQueue!T$5:T$550,Grid_GenerationQueue!$AM$5:$AM$550,$B155,Grid_GenerationQueue!$AN$5:$AN$550,$C155,Grid_GenerationQueue!$AW$5:$AW$550,$Y$3)</f>
        <v>0</v>
      </c>
      <c r="Y155">
        <f>SUMIFS(Grid_GenerationQueue!U$5:U$550,Grid_GenerationQueue!$AJ$5:$AJ$550,$B155,Grid_GenerationQueue!$AK$5:$AK$550,$C155,Grid_GenerationQueue!$AW$5:$AW$550,$Y$3)+SUMIFS(Grid_GenerationQueue!U$5:U$550,Grid_GenerationQueue!$AM$5:$AM$550,$B155,Grid_GenerationQueue!$AN$5:$AN$550,$C155,Grid_GenerationQueue!$AW$5:$AW$550,$Y$3)</f>
        <v>0</v>
      </c>
      <c r="Z155">
        <f>SUMIFS(Grid_GenerationQueue!V$5:V$550,Grid_GenerationQueue!$AJ$5:$AJ$550,$B155,Grid_GenerationQueue!$AK$5:$AK$550,$C155,Grid_GenerationQueue!$AW$5:$AW$550,$Y$3)+SUMIFS(Grid_GenerationQueue!V$5:V$550,Grid_GenerationQueue!$AM$5:$AM$550,$B155,Grid_GenerationQueue!$AN$5:$AN$550,$C155,Grid_GenerationQueue!$AW$5:$AW$550,$Y$3)</f>
        <v>0</v>
      </c>
      <c r="AA155">
        <f>SUMIFS(Grid_GenerationQueue!W$5:W$550,Grid_GenerationQueue!$AJ$5:$AJ$550,$B155,Grid_GenerationQueue!$AK$5:$AK$550,$C155,Grid_GenerationQueue!$AW$5:$AW$550,$Y$3)+SUMIFS(Grid_GenerationQueue!W$5:W$550,Grid_GenerationQueue!$AM$5:$AM$550,$B155,Grid_GenerationQueue!$AN$5:$AN$550,$C155,Grid_GenerationQueue!$AW$5:$AW$550,$Y$3)</f>
        <v>0</v>
      </c>
      <c r="AB155">
        <f>SUMIFS(Grid_GenerationQueue!X$5:X$550,Grid_GenerationQueue!$AJ$5:$AJ$550,$B155,Grid_GenerationQueue!$AK$5:$AK$550,$C155,Grid_GenerationQueue!$AW$5:$AW$550,$Y$3)+SUMIFS(Grid_GenerationQueue!X$5:X$550,Grid_GenerationQueue!$AM$5:$AM$550,$B155,Grid_GenerationQueue!$AN$5:$AN$550,$C155,Grid_GenerationQueue!$AW$5:$AW$550,$Y$3)</f>
        <v>0</v>
      </c>
      <c r="AC155">
        <f>SUMIFS(Grid_GenerationQueue!Y$5:Y$550,Grid_GenerationQueue!$AJ$5:$AJ$550,$B155,Grid_GenerationQueue!$AK$5:$AK$550,$C155,Grid_GenerationQueue!$AW$5:$AW$550,$Y$3)+SUMIFS(Grid_GenerationQueue!Y$5:Y$550,Grid_GenerationQueue!$AM$5:$AM$550,$B155,Grid_GenerationQueue!$AN$5:$AN$550,$C155,Grid_GenerationQueue!$AW$5:$AW$550,$Y$3)</f>
        <v>0</v>
      </c>
      <c r="AD155">
        <f>SUMIFS(Grid_GenerationQueue!Z$5:Z$550,Grid_GenerationQueue!$AJ$5:$AJ$550,$B155,Grid_GenerationQueue!$AK$5:$AK$550,$C155,Grid_GenerationQueue!$AW$5:$AW$550,$Y$3)+SUMIFS(Grid_GenerationQueue!Z$5:Z$550,Grid_GenerationQueue!$AM$5:$AM$550,$B155,Grid_GenerationQueue!$AN$5:$AN$550,$C155,Grid_GenerationQueue!$AW$5:$AW$550,$Y$3)</f>
        <v>0</v>
      </c>
      <c r="AE155">
        <f>SUMIFS(Grid_GenerationQueue!AA$5:AA$550,Grid_GenerationQueue!$AJ$5:$AJ$550,$B155,Grid_GenerationQueue!$AK$5:$AK$550,$C155,Grid_GenerationQueue!$AW$5:$AW$550,$Y$3)+SUMIFS(Grid_GenerationQueue!AA$5:AA$550,Grid_GenerationQueue!$AM$5:$AM$550,$B155,Grid_GenerationQueue!$AN$5:$AN$550,$C155,Grid_GenerationQueue!$AW$5:$AW$550,$Y$3)</f>
        <v>0</v>
      </c>
      <c r="AF155">
        <f>SUMIFS(Grid_GenerationQueue!AB$5:AB$550,Grid_GenerationQueue!$AJ$5:$AJ$550,$B155,Grid_GenerationQueue!$AK$5:$AK$550,$C155,Grid_GenerationQueue!$AW$5:$AW$550,$Y$3)+SUMIFS(Grid_GenerationQueue!AB$5:AB$550,Grid_GenerationQueue!$AM$5:$AM$550,$B155,Grid_GenerationQueue!$AN$5:$AN$550,$C155,Grid_GenerationQueue!$AW$5:$AW$550,$Y$3)</f>
        <v>0</v>
      </c>
      <c r="AG155">
        <f>SUMIFS(Grid_GenerationQueue!AC$5:AC$550,Grid_GenerationQueue!$AJ$5:$AJ$550,$B155,Grid_GenerationQueue!$AK$5:$AK$550,$C155,Grid_GenerationQueue!$AW$5:$AW$550,$Y$3)+SUMIFS(Grid_GenerationQueue!AC$5:AC$550,Grid_GenerationQueue!$AM$5:$AM$550,$B155,Grid_GenerationQueue!$AN$5:$AN$550,$C155,Grid_GenerationQueue!$AW$5:$AW$550,$Y$3)</f>
        <v>0</v>
      </c>
      <c r="AH155">
        <f>SUMIFS(Grid_GenerationQueue!AD$5:AD$550,Grid_GenerationQueue!$AJ$5:$AJ$550,$B155,Grid_GenerationQueue!$AK$5:$AK$550,$C155,Grid_GenerationQueue!$AW$5:$AW$550,$Y$3)+SUMIFS(Grid_GenerationQueue!AD$5:AD$550,Grid_GenerationQueue!$AM$5:$AM$550,$B155,Grid_GenerationQueue!$AN$5:$AN$550,$C155,Grid_GenerationQueue!$AW$5:$AW$550,$Y$3)</f>
        <v>0</v>
      </c>
      <c r="AJ155">
        <f>X155+SUMIFS(Grid_GenerationQueue!T$5:T$550,Grid_GenerationQueue!$AJ$5:$AJ$550,$B155,Grid_GenerationQueue!$AK$5:$AK$550,$C155,Grid_GenerationQueue!$AW$5:$AW$550,"&lt;&gt;"&amp;$Y$3,Grid_GenerationQueue!$AU$5:$AU$550,$AK$3)+SUMIFS(Grid_GenerationQueue!T$5:T$550,Grid_GenerationQueue!$AM$5:$AM$550,$B155,Grid_GenerationQueue!$AN$5:$AN$550,$C155,Grid_GenerationQueue!$AW$5:$AW$550,"&lt;&gt;"&amp;$Y$3,Grid_GenerationQueue!$AU$5:$AU$550,$AK$3)</f>
        <v>0</v>
      </c>
      <c r="AK155">
        <f>Y155+SUMIFS(Grid_GenerationQueue!U$5:U$550,Grid_GenerationQueue!$AJ$5:$AJ$550,$B155,Grid_GenerationQueue!$AK$5:$AK$550,$C155,Grid_GenerationQueue!$AW$5:$AW$550,"&lt;&gt;"&amp;$Y$3,Grid_GenerationQueue!$AU$5:$AU$550,$AK$3)+SUMIFS(Grid_GenerationQueue!U$5:U$550,Grid_GenerationQueue!$AM$5:$AM$550,$B155,Grid_GenerationQueue!$AN$5:$AN$550,$C155,Grid_GenerationQueue!$AW$5:$AW$550,"&lt;&gt;"&amp;$Y$3,Grid_GenerationQueue!$AU$5:$AU$550,$AK$3)</f>
        <v>0</v>
      </c>
      <c r="AL155">
        <f>Z155+SUMIFS(Grid_GenerationQueue!V$5:V$550,Grid_GenerationQueue!$AJ$5:$AJ$550,$B155,Grid_GenerationQueue!$AK$5:$AK$550,$C155,Grid_GenerationQueue!$AW$5:$AW$550,"&lt;&gt;"&amp;$Y$3,Grid_GenerationQueue!$AU$5:$AU$550,$AK$3)+SUMIFS(Grid_GenerationQueue!V$5:V$550,Grid_GenerationQueue!$AM$5:$AM$550,$B155,Grid_GenerationQueue!$AN$5:$AN$550,$C155,Grid_GenerationQueue!$AW$5:$AW$550,"&lt;&gt;"&amp;$Y$3,Grid_GenerationQueue!$AU$5:$AU$550,$AK$3)</f>
        <v>0</v>
      </c>
      <c r="AM155">
        <f>AA155+SUMIFS(Grid_GenerationQueue!W$5:W$550,Grid_GenerationQueue!$AJ$5:$AJ$550,$B155,Grid_GenerationQueue!$AK$5:$AK$550,$C155,Grid_GenerationQueue!$AW$5:$AW$550,"&lt;&gt;"&amp;$Y$3,Grid_GenerationQueue!$AU$5:$AU$550,$AK$3)+SUMIFS(Grid_GenerationQueue!W$5:W$550,Grid_GenerationQueue!$AM$5:$AM$550,$B155,Grid_GenerationQueue!$AN$5:$AN$550,$C155,Grid_GenerationQueue!$AW$5:$AW$550,"&lt;&gt;"&amp;$Y$3,Grid_GenerationQueue!$AU$5:$AU$550,$AK$3)</f>
        <v>0</v>
      </c>
      <c r="AN155">
        <f>AB155+SUMIFS(Grid_GenerationQueue!X$5:X$550,Grid_GenerationQueue!$AJ$5:$AJ$550,$B155,Grid_GenerationQueue!$AK$5:$AK$550,$C155,Grid_GenerationQueue!$AW$5:$AW$550,"&lt;&gt;"&amp;$Y$3,Grid_GenerationQueue!$AU$5:$AU$550,$AK$3)+SUMIFS(Grid_GenerationQueue!X$5:X$550,Grid_GenerationQueue!$AM$5:$AM$550,$B155,Grid_GenerationQueue!$AN$5:$AN$550,$C155,Grid_GenerationQueue!$AW$5:$AW$550,"&lt;&gt;"&amp;$Y$3,Grid_GenerationQueue!$AU$5:$AU$550,$AK$3)</f>
        <v>0</v>
      </c>
      <c r="AO155">
        <f>AC155+SUMIFS(Grid_GenerationQueue!Y$5:Y$550,Grid_GenerationQueue!$AJ$5:$AJ$550,$B155,Grid_GenerationQueue!$AK$5:$AK$550,$C155,Grid_GenerationQueue!$AW$5:$AW$550,"&lt;&gt;"&amp;$Y$3,Grid_GenerationQueue!$AU$5:$AU$550,$AK$3)+SUMIFS(Grid_GenerationQueue!Y$5:Y$550,Grid_GenerationQueue!$AM$5:$AM$550,$B155,Grid_GenerationQueue!$AN$5:$AN$550,$C155,Grid_GenerationQueue!$AW$5:$AW$550,"&lt;&gt;"&amp;$Y$3,Grid_GenerationQueue!$AU$5:$AU$550,$AK$3)</f>
        <v>0</v>
      </c>
      <c r="AP155">
        <f>AD155+SUMIFS(Grid_GenerationQueue!Z$5:Z$550,Grid_GenerationQueue!$AJ$5:$AJ$550,$B155,Grid_GenerationQueue!$AK$5:$AK$550,$C155,Grid_GenerationQueue!$AW$5:$AW$550,"&lt;&gt;"&amp;$Y$3,Grid_GenerationQueue!$AU$5:$AU$550,$AK$3)+SUMIFS(Grid_GenerationQueue!Z$5:Z$550,Grid_GenerationQueue!$AM$5:$AM$550,$B155,Grid_GenerationQueue!$AN$5:$AN$550,$C155,Grid_GenerationQueue!$AW$5:$AW$550,"&lt;&gt;"&amp;$Y$3,Grid_GenerationQueue!$AU$5:$AU$550,$AK$3)</f>
        <v>0</v>
      </c>
      <c r="AQ155">
        <f>AE155+SUMIFS(Grid_GenerationQueue!AA$5:AA$550,Grid_GenerationQueue!$AJ$5:$AJ$550,$B155,Grid_GenerationQueue!$AK$5:$AK$550,$C155,Grid_GenerationQueue!$AW$5:$AW$550,"&lt;&gt;"&amp;$Y$3,Grid_GenerationQueue!$AU$5:$AU$550,$AK$3)+SUMIFS(Grid_GenerationQueue!AA$5:AA$550,Grid_GenerationQueue!$AM$5:$AM$550,$B155,Grid_GenerationQueue!$AN$5:$AN$550,$C155,Grid_GenerationQueue!$AW$5:$AW$550,"&lt;&gt;"&amp;$Y$3,Grid_GenerationQueue!$AU$5:$AU$550,$AK$3)</f>
        <v>0</v>
      </c>
      <c r="AR155">
        <f>AF155+SUMIFS(Grid_GenerationQueue!AB$5:AB$550,Grid_GenerationQueue!$AJ$5:$AJ$550,$B155,Grid_GenerationQueue!$AK$5:$AK$550,$C155,Grid_GenerationQueue!$AW$5:$AW$550,"&lt;&gt;"&amp;$Y$3,Grid_GenerationQueue!$AU$5:$AU$550,$AK$3)+SUMIFS(Grid_GenerationQueue!AB$5:AB$550,Grid_GenerationQueue!$AM$5:$AM$550,$B155,Grid_GenerationQueue!$AN$5:$AN$550,$C155,Grid_GenerationQueue!$AW$5:$AW$550,"&lt;&gt;"&amp;$Y$3,Grid_GenerationQueue!$AU$5:$AU$550,$AK$3)</f>
        <v>0</v>
      </c>
      <c r="AS155">
        <f>AG155+SUMIFS(Grid_GenerationQueue!AC$5:AC$550,Grid_GenerationQueue!$AJ$5:$AJ$550,$B155,Grid_GenerationQueue!$AK$5:$AK$550,$C155,Grid_GenerationQueue!$AW$5:$AW$550,"&lt;&gt;"&amp;$Y$3,Grid_GenerationQueue!$AU$5:$AU$550,$AK$3)+SUMIFS(Grid_GenerationQueue!AC$5:AC$550,Grid_GenerationQueue!$AM$5:$AM$550,$B155,Grid_GenerationQueue!$AN$5:$AN$550,$C155,Grid_GenerationQueue!$AW$5:$AW$550,"&lt;&gt;"&amp;$Y$3,Grid_GenerationQueue!$AU$5:$AU$550,$AK$3)</f>
        <v>0</v>
      </c>
      <c r="AT155">
        <f>AH155+SUMIFS(Grid_GenerationQueue!AD$5:AD$550,Grid_GenerationQueue!$AJ$5:$AJ$550,$B155,Grid_GenerationQueue!$AK$5:$AK$550,$C155,Grid_GenerationQueue!$AW$5:$AW$550,"&lt;&gt;"&amp;$Y$3,Grid_GenerationQueue!$AU$5:$AU$550,$AK$3)+SUMIFS(Grid_GenerationQueue!AD$5:AD$550,Grid_GenerationQueue!$AM$5:$AM$550,$B155,Grid_GenerationQueue!$AN$5:$AN$550,$C155,Grid_GenerationQueue!$AW$5:$AW$550,"&lt;&gt;"&amp;$Y$3,Grid_GenerationQueue!$AU$5:$AU$550,$AK$3)</f>
        <v>0</v>
      </c>
      <c r="AV155">
        <v>0</v>
      </c>
      <c r="AW155">
        <v>0</v>
      </c>
      <c r="AX155">
        <v>0</v>
      </c>
      <c r="AY155">
        <v>0</v>
      </c>
      <c r="AZ155">
        <v>0</v>
      </c>
      <c r="BB155">
        <f t="shared" si="99"/>
        <v>500</v>
      </c>
      <c r="BC155">
        <f t="shared" si="100"/>
        <v>0</v>
      </c>
      <c r="BD155">
        <f t="shared" si="101"/>
        <v>0</v>
      </c>
      <c r="BE155">
        <f t="shared" si="102"/>
        <v>0</v>
      </c>
      <c r="BF155">
        <f t="shared" si="103"/>
        <v>0</v>
      </c>
      <c r="BG155">
        <f t="shared" si="104"/>
        <v>0</v>
      </c>
      <c r="BH155">
        <f t="shared" si="105"/>
        <v>0</v>
      </c>
      <c r="BI155">
        <f t="shared" si="106"/>
        <v>0</v>
      </c>
      <c r="BJ155">
        <f t="shared" si="107"/>
        <v>0</v>
      </c>
      <c r="BK155">
        <f t="shared" si="108"/>
        <v>0</v>
      </c>
      <c r="BL155">
        <f t="shared" si="109"/>
        <v>0</v>
      </c>
      <c r="BN155">
        <f t="shared" si="77"/>
        <v>0</v>
      </c>
      <c r="BO155">
        <f t="shared" si="78"/>
        <v>0</v>
      </c>
      <c r="BP155">
        <f t="shared" si="79"/>
        <v>0</v>
      </c>
      <c r="BQ155">
        <f t="shared" si="80"/>
        <v>0</v>
      </c>
      <c r="BR155">
        <f t="shared" si="81"/>
        <v>0</v>
      </c>
      <c r="BS155">
        <f t="shared" si="82"/>
        <v>0</v>
      </c>
      <c r="BT155">
        <f t="shared" si="83"/>
        <v>0</v>
      </c>
      <c r="BU155">
        <f t="shared" si="84"/>
        <v>0</v>
      </c>
      <c r="BV155">
        <f t="shared" si="85"/>
        <v>0</v>
      </c>
      <c r="BW155">
        <f t="shared" si="86"/>
        <v>0</v>
      </c>
      <c r="BX155">
        <f t="shared" si="87"/>
        <v>0</v>
      </c>
      <c r="BZ155">
        <f t="shared" si="88"/>
        <v>0</v>
      </c>
      <c r="CA155">
        <f t="shared" si="89"/>
        <v>0</v>
      </c>
      <c r="CB155">
        <f t="shared" si="90"/>
        <v>0</v>
      </c>
      <c r="CC155">
        <f t="shared" si="91"/>
        <v>0</v>
      </c>
      <c r="CD155">
        <f t="shared" si="92"/>
        <v>0</v>
      </c>
      <c r="CE155">
        <f t="shared" si="93"/>
        <v>0</v>
      </c>
      <c r="CF155">
        <f t="shared" si="94"/>
        <v>0</v>
      </c>
      <c r="CG155">
        <f t="shared" si="95"/>
        <v>0</v>
      </c>
      <c r="CH155">
        <f t="shared" si="96"/>
        <v>0</v>
      </c>
      <c r="CI155">
        <f t="shared" si="97"/>
        <v>0</v>
      </c>
      <c r="CJ155">
        <f t="shared" si="98"/>
        <v>0</v>
      </c>
    </row>
    <row r="156" spans="1:88" x14ac:dyDescent="0.35">
      <c r="A156" t="str">
        <f>Substation_Info!A156</f>
        <v xml:space="preserve">SCE North of Lugo (NOL) Study Area </v>
      </c>
      <c r="B156" t="str">
        <f>Substation_Info!B156</f>
        <v>Lugo</v>
      </c>
      <c r="C156">
        <f>Substation_Info!C156</f>
        <v>230</v>
      </c>
      <c r="D156" t="str" cm="1">
        <f t="array" ref="D156">INDEX(Substation_Info!$AT$5:$BB$322,MATCH(1,($B156=Substation_Info!$B$5:$B$322)*($C156=Substation_Info!$C$5:$C$322),0),MATCH(D$4,Substation_Info!$AT$4:$BB$4,0))</f>
        <v>Greater_Kramer_Li_Battery</v>
      </c>
      <c r="E156" t="str" cm="1">
        <f t="array" ref="E156">INDEX(Substation_Info!$AT$5:$BB$322,MATCH(1,($B156=Substation_Info!$B$5:$B$322)*($C156=Substation_Info!$C$5:$C$322),0),MATCH(E$4,Substation_Info!$AT$4:$BB$4,0))</f>
        <v>Greater_Kramer_Solar</v>
      </c>
      <c r="F156" cm="1">
        <f t="array" ref="F156">INDEX(Substation_Info!$AT$5:$BB$322,MATCH(1,($B156=Substation_Info!$B$5:$B$322)*($C156=Substation_Info!$C$5:$C$322),0),MATCH(F$4,Substation_Info!$AT$4:$BB$4,0))</f>
        <v>0</v>
      </c>
      <c r="G156" cm="1">
        <f t="array" ref="G156">INDEX(Substation_Info!$AT$5:$BB$322,MATCH(1,($B156=Substation_Info!$B$5:$B$322)*($C156=Substation_Info!$C$5:$C$322),0),MATCH(G$4,Substation_Info!$AT$4:$BB$4,0))</f>
        <v>0</v>
      </c>
      <c r="H156" cm="1">
        <f t="array" ref="H156">INDEX(Substation_Info!$AT$5:$BB$322,MATCH(1,($B156=Substation_Info!$B$5:$B$322)*($C156=Substation_Info!$C$5:$C$322),0),MATCH(H$4,Substation_Info!$AT$4:$BB$4,0))</f>
        <v>0</v>
      </c>
      <c r="I156" cm="1">
        <f t="array" ref="I156">INDEX(Substation_Info!$AT$5:$BB$322,MATCH(1,($B156=Substation_Info!$B$5:$B$322)*($C156=Substation_Info!$C$5:$C$322),0),MATCH(I$4,Substation_Info!$AT$4:$BB$4,0))</f>
        <v>0</v>
      </c>
      <c r="J156" cm="1">
        <f t="array" ref="J156">INDEX(Substation_Info!$AT$5:$BB$322,MATCH(1,($B156=Substation_Info!$B$5:$B$322)*($C156=Substation_Info!$C$5:$C$322),0),MATCH(J$4,Substation_Info!$AT$4:$BB$4,0))</f>
        <v>0</v>
      </c>
      <c r="L156">
        <f>SUMIFS(Grid_GenerationQueue!T$5:T$550,Grid_GenerationQueue!$AJ$5:$AJ$550,$B156,Grid_GenerationQueue!$AK$5:$AK$550,$C156)+SUMIFS(Grid_GenerationQueue!T$5:T$550,Grid_GenerationQueue!$AM$5:$AM$550,$B156,Grid_GenerationQueue!$AN$5:$AN$550,$C156)</f>
        <v>400</v>
      </c>
      <c r="M156">
        <f>SUMIFS(Grid_GenerationQueue!U$5:U$550,Grid_GenerationQueue!$AJ$5:$AJ$550,$B156,Grid_GenerationQueue!$AK$5:$AK$550,$C156)+SUMIFS(Grid_GenerationQueue!U$5:U$550,Grid_GenerationQueue!$AM$5:$AM$550,$B156,Grid_GenerationQueue!$AN$5:$AN$550,$C156)</f>
        <v>0</v>
      </c>
      <c r="N156">
        <f>SUMIFS(Grid_GenerationQueue!V$5:V$550,Grid_GenerationQueue!$AJ$5:$AJ$550,$B156,Grid_GenerationQueue!$AK$5:$AK$550,$C156)+SUMIFS(Grid_GenerationQueue!V$5:V$550,Grid_GenerationQueue!$AM$5:$AM$550,$B156,Grid_GenerationQueue!$AN$5:$AN$550,$C156)</f>
        <v>0</v>
      </c>
      <c r="O156">
        <f>SUMIFS(Grid_GenerationQueue!W$5:W$550,Grid_GenerationQueue!$AJ$5:$AJ$550,$B156,Grid_GenerationQueue!$AK$5:$AK$550,$C156)+SUMIFS(Grid_GenerationQueue!W$5:W$550,Grid_GenerationQueue!$AM$5:$AM$550,$B156,Grid_GenerationQueue!$AN$5:$AN$550,$C156)</f>
        <v>0</v>
      </c>
      <c r="P156">
        <f>SUMIFS(Grid_GenerationQueue!X$5:X$550,Grid_GenerationQueue!$AJ$5:$AJ$550,$B156,Grid_GenerationQueue!$AK$5:$AK$550,$C156)+SUMIFS(Grid_GenerationQueue!X$5:X$550,Grid_GenerationQueue!$AM$5:$AM$550,$B156,Grid_GenerationQueue!$AN$5:$AN$550,$C156)</f>
        <v>0</v>
      </c>
      <c r="Q156">
        <f>SUMIFS(Grid_GenerationQueue!Y$5:Y$550,Grid_GenerationQueue!$AJ$5:$AJ$550,$B156,Grid_GenerationQueue!$AK$5:$AK$550,$C156)+SUMIFS(Grid_GenerationQueue!Y$5:Y$550,Grid_GenerationQueue!$AM$5:$AM$550,$B156,Grid_GenerationQueue!$AN$5:$AN$550,$C156)</f>
        <v>0</v>
      </c>
      <c r="R156">
        <f>SUMIFS(Grid_GenerationQueue!Z$5:Z$550,Grid_GenerationQueue!$AJ$5:$AJ$550,$B156,Grid_GenerationQueue!$AK$5:$AK$550,$C156)+SUMIFS(Grid_GenerationQueue!Z$5:Z$550,Grid_GenerationQueue!$AM$5:$AM$550,$B156,Grid_GenerationQueue!$AN$5:$AN$550,$C156)</f>
        <v>0</v>
      </c>
      <c r="S156">
        <f>SUMIFS(Grid_GenerationQueue!AA$5:AA$550,Grid_GenerationQueue!$AJ$5:$AJ$550,$B156,Grid_GenerationQueue!$AK$5:$AK$550,$C156)+SUMIFS(Grid_GenerationQueue!AA$5:AA$550,Grid_GenerationQueue!$AM$5:$AM$550,$B156,Grid_GenerationQueue!$AN$5:$AN$550,$C156)</f>
        <v>0</v>
      </c>
      <c r="T156">
        <f>SUMIFS(Grid_GenerationQueue!AB$5:AB$550,Grid_GenerationQueue!$AJ$5:$AJ$550,$B156,Grid_GenerationQueue!$AK$5:$AK$550,$C156)+SUMIFS(Grid_GenerationQueue!AB$5:AB$550,Grid_GenerationQueue!$AM$5:$AM$550,$B156,Grid_GenerationQueue!$AN$5:$AN$550,$C156)</f>
        <v>0</v>
      </c>
      <c r="U156">
        <f>SUMIFS(Grid_GenerationQueue!AC$5:AC$550,Grid_GenerationQueue!$AJ$5:$AJ$550,$B156,Grid_GenerationQueue!$AK$5:$AK$550,$C156)+SUMIFS(Grid_GenerationQueue!AC$5:AC$550,Grid_GenerationQueue!$AM$5:$AM$550,$B156,Grid_GenerationQueue!$AN$5:$AN$550,$C156)</f>
        <v>0</v>
      </c>
      <c r="V156">
        <f>SUMIFS(Grid_GenerationQueue!AD$5:AD$550,Grid_GenerationQueue!$AJ$5:$AJ$550,$B156,Grid_GenerationQueue!$AK$5:$AK$550,$C156)+SUMIFS(Grid_GenerationQueue!AD$5:AD$550,Grid_GenerationQueue!$AM$5:$AM$550,$B156,Grid_GenerationQueue!$AN$5:$AN$550,$C156)</f>
        <v>0</v>
      </c>
      <c r="X156">
        <f>SUMIFS(Grid_GenerationQueue!T$5:T$550,Grid_GenerationQueue!$AJ$5:$AJ$550,$B156,Grid_GenerationQueue!$AK$5:$AK$550,$C156,Grid_GenerationQueue!$AW$5:$AW$550,$Y$3)+SUMIFS(Grid_GenerationQueue!T$5:T$550,Grid_GenerationQueue!$AM$5:$AM$550,$B156,Grid_GenerationQueue!$AN$5:$AN$550,$C156,Grid_GenerationQueue!$AW$5:$AW$550,$Y$3)</f>
        <v>0</v>
      </c>
      <c r="Y156">
        <f>SUMIFS(Grid_GenerationQueue!U$5:U$550,Grid_GenerationQueue!$AJ$5:$AJ$550,$B156,Grid_GenerationQueue!$AK$5:$AK$550,$C156,Grid_GenerationQueue!$AW$5:$AW$550,$Y$3)+SUMIFS(Grid_GenerationQueue!U$5:U$550,Grid_GenerationQueue!$AM$5:$AM$550,$B156,Grid_GenerationQueue!$AN$5:$AN$550,$C156,Grid_GenerationQueue!$AW$5:$AW$550,$Y$3)</f>
        <v>0</v>
      </c>
      <c r="Z156">
        <f>SUMIFS(Grid_GenerationQueue!V$5:V$550,Grid_GenerationQueue!$AJ$5:$AJ$550,$B156,Grid_GenerationQueue!$AK$5:$AK$550,$C156,Grid_GenerationQueue!$AW$5:$AW$550,$Y$3)+SUMIFS(Grid_GenerationQueue!V$5:V$550,Grid_GenerationQueue!$AM$5:$AM$550,$B156,Grid_GenerationQueue!$AN$5:$AN$550,$C156,Grid_GenerationQueue!$AW$5:$AW$550,$Y$3)</f>
        <v>0</v>
      </c>
      <c r="AA156">
        <f>SUMIFS(Grid_GenerationQueue!W$5:W$550,Grid_GenerationQueue!$AJ$5:$AJ$550,$B156,Grid_GenerationQueue!$AK$5:$AK$550,$C156,Grid_GenerationQueue!$AW$5:$AW$550,$Y$3)+SUMIFS(Grid_GenerationQueue!W$5:W$550,Grid_GenerationQueue!$AM$5:$AM$550,$B156,Grid_GenerationQueue!$AN$5:$AN$550,$C156,Grid_GenerationQueue!$AW$5:$AW$550,$Y$3)</f>
        <v>0</v>
      </c>
      <c r="AB156">
        <f>SUMIFS(Grid_GenerationQueue!X$5:X$550,Grid_GenerationQueue!$AJ$5:$AJ$550,$B156,Grid_GenerationQueue!$AK$5:$AK$550,$C156,Grid_GenerationQueue!$AW$5:$AW$550,$Y$3)+SUMIFS(Grid_GenerationQueue!X$5:X$550,Grid_GenerationQueue!$AM$5:$AM$550,$B156,Grid_GenerationQueue!$AN$5:$AN$550,$C156,Grid_GenerationQueue!$AW$5:$AW$550,$Y$3)</f>
        <v>0</v>
      </c>
      <c r="AC156">
        <f>SUMIFS(Grid_GenerationQueue!Y$5:Y$550,Grid_GenerationQueue!$AJ$5:$AJ$550,$B156,Grid_GenerationQueue!$AK$5:$AK$550,$C156,Grid_GenerationQueue!$AW$5:$AW$550,$Y$3)+SUMIFS(Grid_GenerationQueue!Y$5:Y$550,Grid_GenerationQueue!$AM$5:$AM$550,$B156,Grid_GenerationQueue!$AN$5:$AN$550,$C156,Grid_GenerationQueue!$AW$5:$AW$550,$Y$3)</f>
        <v>0</v>
      </c>
      <c r="AD156">
        <f>SUMIFS(Grid_GenerationQueue!Z$5:Z$550,Grid_GenerationQueue!$AJ$5:$AJ$550,$B156,Grid_GenerationQueue!$AK$5:$AK$550,$C156,Grid_GenerationQueue!$AW$5:$AW$550,$Y$3)+SUMIFS(Grid_GenerationQueue!Z$5:Z$550,Grid_GenerationQueue!$AM$5:$AM$550,$B156,Grid_GenerationQueue!$AN$5:$AN$550,$C156,Grid_GenerationQueue!$AW$5:$AW$550,$Y$3)</f>
        <v>0</v>
      </c>
      <c r="AE156">
        <f>SUMIFS(Grid_GenerationQueue!AA$5:AA$550,Grid_GenerationQueue!$AJ$5:$AJ$550,$B156,Grid_GenerationQueue!$AK$5:$AK$550,$C156,Grid_GenerationQueue!$AW$5:$AW$550,$Y$3)+SUMIFS(Grid_GenerationQueue!AA$5:AA$550,Grid_GenerationQueue!$AM$5:$AM$550,$B156,Grid_GenerationQueue!$AN$5:$AN$550,$C156,Grid_GenerationQueue!$AW$5:$AW$550,$Y$3)</f>
        <v>0</v>
      </c>
      <c r="AF156">
        <f>SUMIFS(Grid_GenerationQueue!AB$5:AB$550,Grid_GenerationQueue!$AJ$5:$AJ$550,$B156,Grid_GenerationQueue!$AK$5:$AK$550,$C156,Grid_GenerationQueue!$AW$5:$AW$550,$Y$3)+SUMIFS(Grid_GenerationQueue!AB$5:AB$550,Grid_GenerationQueue!$AM$5:$AM$550,$B156,Grid_GenerationQueue!$AN$5:$AN$550,$C156,Grid_GenerationQueue!$AW$5:$AW$550,$Y$3)</f>
        <v>0</v>
      </c>
      <c r="AG156">
        <f>SUMIFS(Grid_GenerationQueue!AC$5:AC$550,Grid_GenerationQueue!$AJ$5:$AJ$550,$B156,Grid_GenerationQueue!$AK$5:$AK$550,$C156,Grid_GenerationQueue!$AW$5:$AW$550,$Y$3)+SUMIFS(Grid_GenerationQueue!AC$5:AC$550,Grid_GenerationQueue!$AM$5:$AM$550,$B156,Grid_GenerationQueue!$AN$5:$AN$550,$C156,Grid_GenerationQueue!$AW$5:$AW$550,$Y$3)</f>
        <v>0</v>
      </c>
      <c r="AH156">
        <f>SUMIFS(Grid_GenerationQueue!AD$5:AD$550,Grid_GenerationQueue!$AJ$5:$AJ$550,$B156,Grid_GenerationQueue!$AK$5:$AK$550,$C156,Grid_GenerationQueue!$AW$5:$AW$550,$Y$3)+SUMIFS(Grid_GenerationQueue!AD$5:AD$550,Grid_GenerationQueue!$AM$5:$AM$550,$B156,Grid_GenerationQueue!$AN$5:$AN$550,$C156,Grid_GenerationQueue!$AW$5:$AW$550,$Y$3)</f>
        <v>0</v>
      </c>
      <c r="AJ156">
        <f>X156+SUMIFS(Grid_GenerationQueue!T$5:T$550,Grid_GenerationQueue!$AJ$5:$AJ$550,$B156,Grid_GenerationQueue!$AK$5:$AK$550,$C156,Grid_GenerationQueue!$AW$5:$AW$550,"&lt;&gt;"&amp;$Y$3,Grid_GenerationQueue!$AU$5:$AU$550,$AK$3)+SUMIFS(Grid_GenerationQueue!T$5:T$550,Grid_GenerationQueue!$AM$5:$AM$550,$B156,Grid_GenerationQueue!$AN$5:$AN$550,$C156,Grid_GenerationQueue!$AW$5:$AW$550,"&lt;&gt;"&amp;$Y$3,Grid_GenerationQueue!$AU$5:$AU$550,$AK$3)</f>
        <v>0</v>
      </c>
      <c r="AK156">
        <f>Y156+SUMIFS(Grid_GenerationQueue!U$5:U$550,Grid_GenerationQueue!$AJ$5:$AJ$550,$B156,Grid_GenerationQueue!$AK$5:$AK$550,$C156,Grid_GenerationQueue!$AW$5:$AW$550,"&lt;&gt;"&amp;$Y$3,Grid_GenerationQueue!$AU$5:$AU$550,$AK$3)+SUMIFS(Grid_GenerationQueue!U$5:U$550,Grid_GenerationQueue!$AM$5:$AM$550,$B156,Grid_GenerationQueue!$AN$5:$AN$550,$C156,Grid_GenerationQueue!$AW$5:$AW$550,"&lt;&gt;"&amp;$Y$3,Grid_GenerationQueue!$AU$5:$AU$550,$AK$3)</f>
        <v>0</v>
      </c>
      <c r="AL156">
        <f>Z156+SUMIFS(Grid_GenerationQueue!V$5:V$550,Grid_GenerationQueue!$AJ$5:$AJ$550,$B156,Grid_GenerationQueue!$AK$5:$AK$550,$C156,Grid_GenerationQueue!$AW$5:$AW$550,"&lt;&gt;"&amp;$Y$3,Grid_GenerationQueue!$AU$5:$AU$550,$AK$3)+SUMIFS(Grid_GenerationQueue!V$5:V$550,Grid_GenerationQueue!$AM$5:$AM$550,$B156,Grid_GenerationQueue!$AN$5:$AN$550,$C156,Grid_GenerationQueue!$AW$5:$AW$550,"&lt;&gt;"&amp;$Y$3,Grid_GenerationQueue!$AU$5:$AU$550,$AK$3)</f>
        <v>0</v>
      </c>
      <c r="AM156">
        <f>AA156+SUMIFS(Grid_GenerationQueue!W$5:W$550,Grid_GenerationQueue!$AJ$5:$AJ$550,$B156,Grid_GenerationQueue!$AK$5:$AK$550,$C156,Grid_GenerationQueue!$AW$5:$AW$550,"&lt;&gt;"&amp;$Y$3,Grid_GenerationQueue!$AU$5:$AU$550,$AK$3)+SUMIFS(Grid_GenerationQueue!W$5:W$550,Grid_GenerationQueue!$AM$5:$AM$550,$B156,Grid_GenerationQueue!$AN$5:$AN$550,$C156,Grid_GenerationQueue!$AW$5:$AW$550,"&lt;&gt;"&amp;$Y$3,Grid_GenerationQueue!$AU$5:$AU$550,$AK$3)</f>
        <v>0</v>
      </c>
      <c r="AN156">
        <f>AB156+SUMIFS(Grid_GenerationQueue!X$5:X$550,Grid_GenerationQueue!$AJ$5:$AJ$550,$B156,Grid_GenerationQueue!$AK$5:$AK$550,$C156,Grid_GenerationQueue!$AW$5:$AW$550,"&lt;&gt;"&amp;$Y$3,Grid_GenerationQueue!$AU$5:$AU$550,$AK$3)+SUMIFS(Grid_GenerationQueue!X$5:X$550,Grid_GenerationQueue!$AM$5:$AM$550,$B156,Grid_GenerationQueue!$AN$5:$AN$550,$C156,Grid_GenerationQueue!$AW$5:$AW$550,"&lt;&gt;"&amp;$Y$3,Grid_GenerationQueue!$AU$5:$AU$550,$AK$3)</f>
        <v>0</v>
      </c>
      <c r="AO156">
        <f>AC156+SUMIFS(Grid_GenerationQueue!Y$5:Y$550,Grid_GenerationQueue!$AJ$5:$AJ$550,$B156,Grid_GenerationQueue!$AK$5:$AK$550,$C156,Grid_GenerationQueue!$AW$5:$AW$550,"&lt;&gt;"&amp;$Y$3,Grid_GenerationQueue!$AU$5:$AU$550,$AK$3)+SUMIFS(Grid_GenerationQueue!Y$5:Y$550,Grid_GenerationQueue!$AM$5:$AM$550,$B156,Grid_GenerationQueue!$AN$5:$AN$550,$C156,Grid_GenerationQueue!$AW$5:$AW$550,"&lt;&gt;"&amp;$Y$3,Grid_GenerationQueue!$AU$5:$AU$550,$AK$3)</f>
        <v>0</v>
      </c>
      <c r="AP156">
        <f>AD156+SUMIFS(Grid_GenerationQueue!Z$5:Z$550,Grid_GenerationQueue!$AJ$5:$AJ$550,$B156,Grid_GenerationQueue!$AK$5:$AK$550,$C156,Grid_GenerationQueue!$AW$5:$AW$550,"&lt;&gt;"&amp;$Y$3,Grid_GenerationQueue!$AU$5:$AU$550,$AK$3)+SUMIFS(Grid_GenerationQueue!Z$5:Z$550,Grid_GenerationQueue!$AM$5:$AM$550,$B156,Grid_GenerationQueue!$AN$5:$AN$550,$C156,Grid_GenerationQueue!$AW$5:$AW$550,"&lt;&gt;"&amp;$Y$3,Grid_GenerationQueue!$AU$5:$AU$550,$AK$3)</f>
        <v>0</v>
      </c>
      <c r="AQ156">
        <f>AE156+SUMIFS(Grid_GenerationQueue!AA$5:AA$550,Grid_GenerationQueue!$AJ$5:$AJ$550,$B156,Grid_GenerationQueue!$AK$5:$AK$550,$C156,Grid_GenerationQueue!$AW$5:$AW$550,"&lt;&gt;"&amp;$Y$3,Grid_GenerationQueue!$AU$5:$AU$550,$AK$3)+SUMIFS(Grid_GenerationQueue!AA$5:AA$550,Grid_GenerationQueue!$AM$5:$AM$550,$B156,Grid_GenerationQueue!$AN$5:$AN$550,$C156,Grid_GenerationQueue!$AW$5:$AW$550,"&lt;&gt;"&amp;$Y$3,Grid_GenerationQueue!$AU$5:$AU$550,$AK$3)</f>
        <v>0</v>
      </c>
      <c r="AR156">
        <f>AF156+SUMIFS(Grid_GenerationQueue!AB$5:AB$550,Grid_GenerationQueue!$AJ$5:$AJ$550,$B156,Grid_GenerationQueue!$AK$5:$AK$550,$C156,Grid_GenerationQueue!$AW$5:$AW$550,"&lt;&gt;"&amp;$Y$3,Grid_GenerationQueue!$AU$5:$AU$550,$AK$3)+SUMIFS(Grid_GenerationQueue!AB$5:AB$550,Grid_GenerationQueue!$AM$5:$AM$550,$B156,Grid_GenerationQueue!$AN$5:$AN$550,$C156,Grid_GenerationQueue!$AW$5:$AW$550,"&lt;&gt;"&amp;$Y$3,Grid_GenerationQueue!$AU$5:$AU$550,$AK$3)</f>
        <v>0</v>
      </c>
      <c r="AS156">
        <f>AG156+SUMIFS(Grid_GenerationQueue!AC$5:AC$550,Grid_GenerationQueue!$AJ$5:$AJ$550,$B156,Grid_GenerationQueue!$AK$5:$AK$550,$C156,Grid_GenerationQueue!$AW$5:$AW$550,"&lt;&gt;"&amp;$Y$3,Grid_GenerationQueue!$AU$5:$AU$550,$AK$3)+SUMIFS(Grid_GenerationQueue!AC$5:AC$550,Grid_GenerationQueue!$AM$5:$AM$550,$B156,Grid_GenerationQueue!$AN$5:$AN$550,$C156,Grid_GenerationQueue!$AW$5:$AW$550,"&lt;&gt;"&amp;$Y$3,Grid_GenerationQueue!$AU$5:$AU$550,$AK$3)</f>
        <v>0</v>
      </c>
      <c r="AT156">
        <f>AH156+SUMIFS(Grid_GenerationQueue!AD$5:AD$550,Grid_GenerationQueue!$AJ$5:$AJ$550,$B156,Grid_GenerationQueue!$AK$5:$AK$550,$C156,Grid_GenerationQueue!$AW$5:$AW$550,"&lt;&gt;"&amp;$Y$3,Grid_GenerationQueue!$AU$5:$AU$550,$AK$3)+SUMIFS(Grid_GenerationQueue!AD$5:AD$550,Grid_GenerationQueue!$AM$5:$AM$550,$B156,Grid_GenerationQueue!$AN$5:$AN$550,$C156,Grid_GenerationQueue!$AW$5:$AW$550,"&lt;&gt;"&amp;$Y$3,Grid_GenerationQueue!$AU$5:$AU$550,$AK$3)</f>
        <v>0</v>
      </c>
      <c r="AV156">
        <v>0</v>
      </c>
      <c r="AW156">
        <v>0</v>
      </c>
      <c r="AX156">
        <v>0</v>
      </c>
      <c r="AY156">
        <v>0</v>
      </c>
      <c r="AZ156">
        <v>0</v>
      </c>
      <c r="BB156">
        <f t="shared" si="99"/>
        <v>400</v>
      </c>
      <c r="BC156">
        <f t="shared" si="100"/>
        <v>0</v>
      </c>
      <c r="BD156">
        <f t="shared" si="101"/>
        <v>0</v>
      </c>
      <c r="BE156">
        <f t="shared" si="102"/>
        <v>0</v>
      </c>
      <c r="BF156">
        <f t="shared" si="103"/>
        <v>0</v>
      </c>
      <c r="BG156">
        <f t="shared" si="104"/>
        <v>0</v>
      </c>
      <c r="BH156">
        <f t="shared" si="105"/>
        <v>0</v>
      </c>
      <c r="BI156">
        <f t="shared" si="106"/>
        <v>0</v>
      </c>
      <c r="BJ156">
        <f t="shared" si="107"/>
        <v>0</v>
      </c>
      <c r="BK156">
        <f t="shared" si="108"/>
        <v>0</v>
      </c>
      <c r="BL156">
        <f t="shared" si="109"/>
        <v>0</v>
      </c>
      <c r="BN156">
        <f t="shared" si="77"/>
        <v>0</v>
      </c>
      <c r="BO156">
        <f t="shared" si="78"/>
        <v>0</v>
      </c>
      <c r="BP156">
        <f t="shared" si="79"/>
        <v>0</v>
      </c>
      <c r="BQ156">
        <f t="shared" si="80"/>
        <v>0</v>
      </c>
      <c r="BR156">
        <f t="shared" si="81"/>
        <v>0</v>
      </c>
      <c r="BS156">
        <f t="shared" si="82"/>
        <v>0</v>
      </c>
      <c r="BT156">
        <f t="shared" si="83"/>
        <v>0</v>
      </c>
      <c r="BU156">
        <f t="shared" si="84"/>
        <v>0</v>
      </c>
      <c r="BV156">
        <f t="shared" si="85"/>
        <v>0</v>
      </c>
      <c r="BW156">
        <f t="shared" si="86"/>
        <v>0</v>
      </c>
      <c r="BX156">
        <f t="shared" si="87"/>
        <v>0</v>
      </c>
      <c r="BZ156">
        <f t="shared" si="88"/>
        <v>0</v>
      </c>
      <c r="CA156">
        <f t="shared" si="89"/>
        <v>0</v>
      </c>
      <c r="CB156">
        <f t="shared" si="90"/>
        <v>0</v>
      </c>
      <c r="CC156">
        <f t="shared" si="91"/>
        <v>0</v>
      </c>
      <c r="CD156">
        <f t="shared" si="92"/>
        <v>0</v>
      </c>
      <c r="CE156">
        <f t="shared" si="93"/>
        <v>0</v>
      </c>
      <c r="CF156">
        <f t="shared" si="94"/>
        <v>0</v>
      </c>
      <c r="CG156">
        <f t="shared" si="95"/>
        <v>0</v>
      </c>
      <c r="CH156">
        <f t="shared" si="96"/>
        <v>0</v>
      </c>
      <c r="CI156">
        <f t="shared" si="97"/>
        <v>0</v>
      </c>
      <c r="CJ156">
        <f t="shared" si="98"/>
        <v>0</v>
      </c>
    </row>
    <row r="157" spans="1:88" x14ac:dyDescent="0.35">
      <c r="A157" t="str">
        <f>Substation_Info!A157</f>
        <v>SCE Northern Area</v>
      </c>
      <c r="B157" t="str">
        <f>Substation_Info!B157</f>
        <v>Magunden</v>
      </c>
      <c r="C157">
        <f>Substation_Info!C157</f>
        <v>230</v>
      </c>
      <c r="D157" t="str" cm="1">
        <f t="array" ref="D157">INDEX(Substation_Info!$AT$5:$BB$322,MATCH(1,($B157=Substation_Info!$B$5:$B$322)*($C157=Substation_Info!$C$5:$C$322),0),MATCH(D$4,Substation_Info!$AT$4:$BB$4,0))</f>
        <v>Tehachapi_Li_Battery</v>
      </c>
      <c r="E157" t="str" cm="1">
        <f t="array" ref="E157">INDEX(Substation_Info!$AT$5:$BB$322,MATCH(1,($B157=Substation_Info!$B$5:$B$322)*($C157=Substation_Info!$C$5:$C$322),0),MATCH(E$4,Substation_Info!$AT$4:$BB$4,0))</f>
        <v>Tehachapi_Solar</v>
      </c>
      <c r="F157" cm="1">
        <f t="array" ref="F157">INDEX(Substation_Info!$AT$5:$BB$322,MATCH(1,($B157=Substation_Info!$B$5:$B$322)*($C157=Substation_Info!$C$5:$C$322),0),MATCH(F$4,Substation_Info!$AT$4:$BB$4,0))</f>
        <v>0</v>
      </c>
      <c r="G157" cm="1">
        <f t="array" ref="G157">INDEX(Substation_Info!$AT$5:$BB$322,MATCH(1,($B157=Substation_Info!$B$5:$B$322)*($C157=Substation_Info!$C$5:$C$322),0),MATCH(G$4,Substation_Info!$AT$4:$BB$4,0))</f>
        <v>0</v>
      </c>
      <c r="H157" cm="1">
        <f t="array" ref="H157">INDEX(Substation_Info!$AT$5:$BB$322,MATCH(1,($B157=Substation_Info!$B$5:$B$322)*($C157=Substation_Info!$C$5:$C$322),0),MATCH(H$4,Substation_Info!$AT$4:$BB$4,0))</f>
        <v>0</v>
      </c>
      <c r="I157" cm="1">
        <f t="array" ref="I157">INDEX(Substation_Info!$AT$5:$BB$322,MATCH(1,($B157=Substation_Info!$B$5:$B$322)*($C157=Substation_Info!$C$5:$C$322),0),MATCH(I$4,Substation_Info!$AT$4:$BB$4,0))</f>
        <v>0</v>
      </c>
      <c r="J157" cm="1">
        <f t="array" ref="J157">INDEX(Substation_Info!$AT$5:$BB$322,MATCH(1,($B157=Substation_Info!$B$5:$B$322)*($C157=Substation_Info!$C$5:$C$322),0),MATCH(J$4,Substation_Info!$AT$4:$BB$4,0))</f>
        <v>0</v>
      </c>
      <c r="L157">
        <f>SUMIFS(Grid_GenerationQueue!T$5:T$550,Grid_GenerationQueue!$AJ$5:$AJ$550,$B157,Grid_GenerationQueue!$AK$5:$AK$550,$C157)+SUMIFS(Grid_GenerationQueue!T$5:T$550,Grid_GenerationQueue!$AM$5:$AM$550,$B157,Grid_GenerationQueue!$AN$5:$AN$550,$C157)</f>
        <v>0</v>
      </c>
      <c r="M157">
        <f>SUMIFS(Grid_GenerationQueue!U$5:U$550,Grid_GenerationQueue!$AJ$5:$AJ$550,$B157,Grid_GenerationQueue!$AK$5:$AK$550,$C157)+SUMIFS(Grid_GenerationQueue!U$5:U$550,Grid_GenerationQueue!$AM$5:$AM$550,$B157,Grid_GenerationQueue!$AN$5:$AN$550,$C157)</f>
        <v>0</v>
      </c>
      <c r="N157">
        <f>SUMIFS(Grid_GenerationQueue!V$5:V$550,Grid_GenerationQueue!$AJ$5:$AJ$550,$B157,Grid_GenerationQueue!$AK$5:$AK$550,$C157)+SUMIFS(Grid_GenerationQueue!V$5:V$550,Grid_GenerationQueue!$AM$5:$AM$550,$B157,Grid_GenerationQueue!$AN$5:$AN$550,$C157)</f>
        <v>0</v>
      </c>
      <c r="O157">
        <f>SUMIFS(Grid_GenerationQueue!W$5:W$550,Grid_GenerationQueue!$AJ$5:$AJ$550,$B157,Grid_GenerationQueue!$AK$5:$AK$550,$C157)+SUMIFS(Grid_GenerationQueue!W$5:W$550,Grid_GenerationQueue!$AM$5:$AM$550,$B157,Grid_GenerationQueue!$AN$5:$AN$550,$C157)</f>
        <v>0</v>
      </c>
      <c r="P157">
        <f>SUMIFS(Grid_GenerationQueue!X$5:X$550,Grid_GenerationQueue!$AJ$5:$AJ$550,$B157,Grid_GenerationQueue!$AK$5:$AK$550,$C157)+SUMIFS(Grid_GenerationQueue!X$5:X$550,Grid_GenerationQueue!$AM$5:$AM$550,$B157,Grid_GenerationQueue!$AN$5:$AN$550,$C157)</f>
        <v>0</v>
      </c>
      <c r="Q157">
        <f>SUMIFS(Grid_GenerationQueue!Y$5:Y$550,Grid_GenerationQueue!$AJ$5:$AJ$550,$B157,Grid_GenerationQueue!$AK$5:$AK$550,$C157)+SUMIFS(Grid_GenerationQueue!Y$5:Y$550,Grid_GenerationQueue!$AM$5:$AM$550,$B157,Grid_GenerationQueue!$AN$5:$AN$550,$C157)</f>
        <v>0</v>
      </c>
      <c r="R157">
        <f>SUMIFS(Grid_GenerationQueue!Z$5:Z$550,Grid_GenerationQueue!$AJ$5:$AJ$550,$B157,Grid_GenerationQueue!$AK$5:$AK$550,$C157)+SUMIFS(Grid_GenerationQueue!Z$5:Z$550,Grid_GenerationQueue!$AM$5:$AM$550,$B157,Grid_GenerationQueue!$AN$5:$AN$550,$C157)</f>
        <v>0</v>
      </c>
      <c r="S157">
        <f>SUMIFS(Grid_GenerationQueue!AA$5:AA$550,Grid_GenerationQueue!$AJ$5:$AJ$550,$B157,Grid_GenerationQueue!$AK$5:$AK$550,$C157)+SUMIFS(Grid_GenerationQueue!AA$5:AA$550,Grid_GenerationQueue!$AM$5:$AM$550,$B157,Grid_GenerationQueue!$AN$5:$AN$550,$C157)</f>
        <v>0</v>
      </c>
      <c r="T157">
        <f>SUMIFS(Grid_GenerationQueue!AB$5:AB$550,Grid_GenerationQueue!$AJ$5:$AJ$550,$B157,Grid_GenerationQueue!$AK$5:$AK$550,$C157)+SUMIFS(Grid_GenerationQueue!AB$5:AB$550,Grid_GenerationQueue!$AM$5:$AM$550,$B157,Grid_GenerationQueue!$AN$5:$AN$550,$C157)</f>
        <v>0</v>
      </c>
      <c r="U157">
        <f>SUMIFS(Grid_GenerationQueue!AC$5:AC$550,Grid_GenerationQueue!$AJ$5:$AJ$550,$B157,Grid_GenerationQueue!$AK$5:$AK$550,$C157)+SUMIFS(Grid_GenerationQueue!AC$5:AC$550,Grid_GenerationQueue!$AM$5:$AM$550,$B157,Grid_GenerationQueue!$AN$5:$AN$550,$C157)</f>
        <v>0</v>
      </c>
      <c r="V157">
        <f>SUMIFS(Grid_GenerationQueue!AD$5:AD$550,Grid_GenerationQueue!$AJ$5:$AJ$550,$B157,Grid_GenerationQueue!$AK$5:$AK$550,$C157)+SUMIFS(Grid_GenerationQueue!AD$5:AD$550,Grid_GenerationQueue!$AM$5:$AM$550,$B157,Grid_GenerationQueue!$AN$5:$AN$550,$C157)</f>
        <v>0</v>
      </c>
      <c r="X157">
        <f>SUMIFS(Grid_GenerationQueue!T$5:T$550,Grid_GenerationQueue!$AJ$5:$AJ$550,$B157,Grid_GenerationQueue!$AK$5:$AK$550,$C157,Grid_GenerationQueue!$AW$5:$AW$550,$Y$3)+SUMIFS(Grid_GenerationQueue!T$5:T$550,Grid_GenerationQueue!$AM$5:$AM$550,$B157,Grid_GenerationQueue!$AN$5:$AN$550,$C157,Grid_GenerationQueue!$AW$5:$AW$550,$Y$3)</f>
        <v>0</v>
      </c>
      <c r="Y157">
        <f>SUMIFS(Grid_GenerationQueue!U$5:U$550,Grid_GenerationQueue!$AJ$5:$AJ$550,$B157,Grid_GenerationQueue!$AK$5:$AK$550,$C157,Grid_GenerationQueue!$AW$5:$AW$550,$Y$3)+SUMIFS(Grid_GenerationQueue!U$5:U$550,Grid_GenerationQueue!$AM$5:$AM$550,$B157,Grid_GenerationQueue!$AN$5:$AN$550,$C157,Grid_GenerationQueue!$AW$5:$AW$550,$Y$3)</f>
        <v>0</v>
      </c>
      <c r="Z157">
        <f>SUMIFS(Grid_GenerationQueue!V$5:V$550,Grid_GenerationQueue!$AJ$5:$AJ$550,$B157,Grid_GenerationQueue!$AK$5:$AK$550,$C157,Grid_GenerationQueue!$AW$5:$AW$550,$Y$3)+SUMIFS(Grid_GenerationQueue!V$5:V$550,Grid_GenerationQueue!$AM$5:$AM$550,$B157,Grid_GenerationQueue!$AN$5:$AN$550,$C157,Grid_GenerationQueue!$AW$5:$AW$550,$Y$3)</f>
        <v>0</v>
      </c>
      <c r="AA157">
        <f>SUMIFS(Grid_GenerationQueue!W$5:W$550,Grid_GenerationQueue!$AJ$5:$AJ$550,$B157,Grid_GenerationQueue!$AK$5:$AK$550,$C157,Grid_GenerationQueue!$AW$5:$AW$550,$Y$3)+SUMIFS(Grid_GenerationQueue!W$5:W$550,Grid_GenerationQueue!$AM$5:$AM$550,$B157,Grid_GenerationQueue!$AN$5:$AN$550,$C157,Grid_GenerationQueue!$AW$5:$AW$550,$Y$3)</f>
        <v>0</v>
      </c>
      <c r="AB157">
        <f>SUMIFS(Grid_GenerationQueue!X$5:X$550,Grid_GenerationQueue!$AJ$5:$AJ$550,$B157,Grid_GenerationQueue!$AK$5:$AK$550,$C157,Grid_GenerationQueue!$AW$5:$AW$550,$Y$3)+SUMIFS(Grid_GenerationQueue!X$5:X$550,Grid_GenerationQueue!$AM$5:$AM$550,$B157,Grid_GenerationQueue!$AN$5:$AN$550,$C157,Grid_GenerationQueue!$AW$5:$AW$550,$Y$3)</f>
        <v>0</v>
      </c>
      <c r="AC157">
        <f>SUMIFS(Grid_GenerationQueue!Y$5:Y$550,Grid_GenerationQueue!$AJ$5:$AJ$550,$B157,Grid_GenerationQueue!$AK$5:$AK$550,$C157,Grid_GenerationQueue!$AW$5:$AW$550,$Y$3)+SUMIFS(Grid_GenerationQueue!Y$5:Y$550,Grid_GenerationQueue!$AM$5:$AM$550,$B157,Grid_GenerationQueue!$AN$5:$AN$550,$C157,Grid_GenerationQueue!$AW$5:$AW$550,$Y$3)</f>
        <v>0</v>
      </c>
      <c r="AD157">
        <f>SUMIFS(Grid_GenerationQueue!Z$5:Z$550,Grid_GenerationQueue!$AJ$5:$AJ$550,$B157,Grid_GenerationQueue!$AK$5:$AK$550,$C157,Grid_GenerationQueue!$AW$5:$AW$550,$Y$3)+SUMIFS(Grid_GenerationQueue!Z$5:Z$550,Grid_GenerationQueue!$AM$5:$AM$550,$B157,Grid_GenerationQueue!$AN$5:$AN$550,$C157,Grid_GenerationQueue!$AW$5:$AW$550,$Y$3)</f>
        <v>0</v>
      </c>
      <c r="AE157">
        <f>SUMIFS(Grid_GenerationQueue!AA$5:AA$550,Grid_GenerationQueue!$AJ$5:$AJ$550,$B157,Grid_GenerationQueue!$AK$5:$AK$550,$C157,Grid_GenerationQueue!$AW$5:$AW$550,$Y$3)+SUMIFS(Grid_GenerationQueue!AA$5:AA$550,Grid_GenerationQueue!$AM$5:$AM$550,$B157,Grid_GenerationQueue!$AN$5:$AN$550,$C157,Grid_GenerationQueue!$AW$5:$AW$550,$Y$3)</f>
        <v>0</v>
      </c>
      <c r="AF157">
        <f>SUMIFS(Grid_GenerationQueue!AB$5:AB$550,Grid_GenerationQueue!$AJ$5:$AJ$550,$B157,Grid_GenerationQueue!$AK$5:$AK$550,$C157,Grid_GenerationQueue!$AW$5:$AW$550,$Y$3)+SUMIFS(Grid_GenerationQueue!AB$5:AB$550,Grid_GenerationQueue!$AM$5:$AM$550,$B157,Grid_GenerationQueue!$AN$5:$AN$550,$C157,Grid_GenerationQueue!$AW$5:$AW$550,$Y$3)</f>
        <v>0</v>
      </c>
      <c r="AG157">
        <f>SUMIFS(Grid_GenerationQueue!AC$5:AC$550,Grid_GenerationQueue!$AJ$5:$AJ$550,$B157,Grid_GenerationQueue!$AK$5:$AK$550,$C157,Grid_GenerationQueue!$AW$5:$AW$550,$Y$3)+SUMIFS(Grid_GenerationQueue!AC$5:AC$550,Grid_GenerationQueue!$AM$5:$AM$550,$B157,Grid_GenerationQueue!$AN$5:$AN$550,$C157,Grid_GenerationQueue!$AW$5:$AW$550,$Y$3)</f>
        <v>0</v>
      </c>
      <c r="AH157">
        <f>SUMIFS(Grid_GenerationQueue!AD$5:AD$550,Grid_GenerationQueue!$AJ$5:$AJ$550,$B157,Grid_GenerationQueue!$AK$5:$AK$550,$C157,Grid_GenerationQueue!$AW$5:$AW$550,$Y$3)+SUMIFS(Grid_GenerationQueue!AD$5:AD$550,Grid_GenerationQueue!$AM$5:$AM$550,$B157,Grid_GenerationQueue!$AN$5:$AN$550,$C157,Grid_GenerationQueue!$AW$5:$AW$550,$Y$3)</f>
        <v>0</v>
      </c>
      <c r="AJ157">
        <f>X157+SUMIFS(Grid_GenerationQueue!T$5:T$550,Grid_GenerationQueue!$AJ$5:$AJ$550,$B157,Grid_GenerationQueue!$AK$5:$AK$550,$C157,Grid_GenerationQueue!$AW$5:$AW$550,"&lt;&gt;"&amp;$Y$3,Grid_GenerationQueue!$AU$5:$AU$550,$AK$3)+SUMIFS(Grid_GenerationQueue!T$5:T$550,Grid_GenerationQueue!$AM$5:$AM$550,$B157,Grid_GenerationQueue!$AN$5:$AN$550,$C157,Grid_GenerationQueue!$AW$5:$AW$550,"&lt;&gt;"&amp;$Y$3,Grid_GenerationQueue!$AU$5:$AU$550,$AK$3)</f>
        <v>0</v>
      </c>
      <c r="AK157">
        <f>Y157+SUMIFS(Grid_GenerationQueue!U$5:U$550,Grid_GenerationQueue!$AJ$5:$AJ$550,$B157,Grid_GenerationQueue!$AK$5:$AK$550,$C157,Grid_GenerationQueue!$AW$5:$AW$550,"&lt;&gt;"&amp;$Y$3,Grid_GenerationQueue!$AU$5:$AU$550,$AK$3)+SUMIFS(Grid_GenerationQueue!U$5:U$550,Grid_GenerationQueue!$AM$5:$AM$550,$B157,Grid_GenerationQueue!$AN$5:$AN$550,$C157,Grid_GenerationQueue!$AW$5:$AW$550,"&lt;&gt;"&amp;$Y$3,Grid_GenerationQueue!$AU$5:$AU$550,$AK$3)</f>
        <v>0</v>
      </c>
      <c r="AL157">
        <f>Z157+SUMIFS(Grid_GenerationQueue!V$5:V$550,Grid_GenerationQueue!$AJ$5:$AJ$550,$B157,Grid_GenerationQueue!$AK$5:$AK$550,$C157,Grid_GenerationQueue!$AW$5:$AW$550,"&lt;&gt;"&amp;$Y$3,Grid_GenerationQueue!$AU$5:$AU$550,$AK$3)+SUMIFS(Grid_GenerationQueue!V$5:V$550,Grid_GenerationQueue!$AM$5:$AM$550,$B157,Grid_GenerationQueue!$AN$5:$AN$550,$C157,Grid_GenerationQueue!$AW$5:$AW$550,"&lt;&gt;"&amp;$Y$3,Grid_GenerationQueue!$AU$5:$AU$550,$AK$3)</f>
        <v>0</v>
      </c>
      <c r="AM157">
        <f>AA157+SUMIFS(Grid_GenerationQueue!W$5:W$550,Grid_GenerationQueue!$AJ$5:$AJ$550,$B157,Grid_GenerationQueue!$AK$5:$AK$550,$C157,Grid_GenerationQueue!$AW$5:$AW$550,"&lt;&gt;"&amp;$Y$3,Grid_GenerationQueue!$AU$5:$AU$550,$AK$3)+SUMIFS(Grid_GenerationQueue!W$5:W$550,Grid_GenerationQueue!$AM$5:$AM$550,$B157,Grid_GenerationQueue!$AN$5:$AN$550,$C157,Grid_GenerationQueue!$AW$5:$AW$550,"&lt;&gt;"&amp;$Y$3,Grid_GenerationQueue!$AU$5:$AU$550,$AK$3)</f>
        <v>0</v>
      </c>
      <c r="AN157">
        <f>AB157+SUMIFS(Grid_GenerationQueue!X$5:X$550,Grid_GenerationQueue!$AJ$5:$AJ$550,$B157,Grid_GenerationQueue!$AK$5:$AK$550,$C157,Grid_GenerationQueue!$AW$5:$AW$550,"&lt;&gt;"&amp;$Y$3,Grid_GenerationQueue!$AU$5:$AU$550,$AK$3)+SUMIFS(Grid_GenerationQueue!X$5:X$550,Grid_GenerationQueue!$AM$5:$AM$550,$B157,Grid_GenerationQueue!$AN$5:$AN$550,$C157,Grid_GenerationQueue!$AW$5:$AW$550,"&lt;&gt;"&amp;$Y$3,Grid_GenerationQueue!$AU$5:$AU$550,$AK$3)</f>
        <v>0</v>
      </c>
      <c r="AO157">
        <f>AC157+SUMIFS(Grid_GenerationQueue!Y$5:Y$550,Grid_GenerationQueue!$AJ$5:$AJ$550,$B157,Grid_GenerationQueue!$AK$5:$AK$550,$C157,Grid_GenerationQueue!$AW$5:$AW$550,"&lt;&gt;"&amp;$Y$3,Grid_GenerationQueue!$AU$5:$AU$550,$AK$3)+SUMIFS(Grid_GenerationQueue!Y$5:Y$550,Grid_GenerationQueue!$AM$5:$AM$550,$B157,Grid_GenerationQueue!$AN$5:$AN$550,$C157,Grid_GenerationQueue!$AW$5:$AW$550,"&lt;&gt;"&amp;$Y$3,Grid_GenerationQueue!$AU$5:$AU$550,$AK$3)</f>
        <v>0</v>
      </c>
      <c r="AP157">
        <f>AD157+SUMIFS(Grid_GenerationQueue!Z$5:Z$550,Grid_GenerationQueue!$AJ$5:$AJ$550,$B157,Grid_GenerationQueue!$AK$5:$AK$550,$C157,Grid_GenerationQueue!$AW$5:$AW$550,"&lt;&gt;"&amp;$Y$3,Grid_GenerationQueue!$AU$5:$AU$550,$AK$3)+SUMIFS(Grid_GenerationQueue!Z$5:Z$550,Grid_GenerationQueue!$AM$5:$AM$550,$B157,Grid_GenerationQueue!$AN$5:$AN$550,$C157,Grid_GenerationQueue!$AW$5:$AW$550,"&lt;&gt;"&amp;$Y$3,Grid_GenerationQueue!$AU$5:$AU$550,$AK$3)</f>
        <v>0</v>
      </c>
      <c r="AQ157">
        <f>AE157+SUMIFS(Grid_GenerationQueue!AA$5:AA$550,Grid_GenerationQueue!$AJ$5:$AJ$550,$B157,Grid_GenerationQueue!$AK$5:$AK$550,$C157,Grid_GenerationQueue!$AW$5:$AW$550,"&lt;&gt;"&amp;$Y$3,Grid_GenerationQueue!$AU$5:$AU$550,$AK$3)+SUMIFS(Grid_GenerationQueue!AA$5:AA$550,Grid_GenerationQueue!$AM$5:$AM$550,$B157,Grid_GenerationQueue!$AN$5:$AN$550,$C157,Grid_GenerationQueue!$AW$5:$AW$550,"&lt;&gt;"&amp;$Y$3,Grid_GenerationQueue!$AU$5:$AU$550,$AK$3)</f>
        <v>0</v>
      </c>
      <c r="AR157">
        <f>AF157+SUMIFS(Grid_GenerationQueue!AB$5:AB$550,Grid_GenerationQueue!$AJ$5:$AJ$550,$B157,Grid_GenerationQueue!$AK$5:$AK$550,$C157,Grid_GenerationQueue!$AW$5:$AW$550,"&lt;&gt;"&amp;$Y$3,Grid_GenerationQueue!$AU$5:$AU$550,$AK$3)+SUMIFS(Grid_GenerationQueue!AB$5:AB$550,Grid_GenerationQueue!$AM$5:$AM$550,$B157,Grid_GenerationQueue!$AN$5:$AN$550,$C157,Grid_GenerationQueue!$AW$5:$AW$550,"&lt;&gt;"&amp;$Y$3,Grid_GenerationQueue!$AU$5:$AU$550,$AK$3)</f>
        <v>0</v>
      </c>
      <c r="AS157">
        <f>AG157+SUMIFS(Grid_GenerationQueue!AC$5:AC$550,Grid_GenerationQueue!$AJ$5:$AJ$550,$B157,Grid_GenerationQueue!$AK$5:$AK$550,$C157,Grid_GenerationQueue!$AW$5:$AW$550,"&lt;&gt;"&amp;$Y$3,Grid_GenerationQueue!$AU$5:$AU$550,$AK$3)+SUMIFS(Grid_GenerationQueue!AC$5:AC$550,Grid_GenerationQueue!$AM$5:$AM$550,$B157,Grid_GenerationQueue!$AN$5:$AN$550,$C157,Grid_GenerationQueue!$AW$5:$AW$550,"&lt;&gt;"&amp;$Y$3,Grid_GenerationQueue!$AU$5:$AU$550,$AK$3)</f>
        <v>0</v>
      </c>
      <c r="AT157">
        <f>AH157+SUMIFS(Grid_GenerationQueue!AD$5:AD$550,Grid_GenerationQueue!$AJ$5:$AJ$550,$B157,Grid_GenerationQueue!$AK$5:$AK$550,$C157,Grid_GenerationQueue!$AW$5:$AW$550,"&lt;&gt;"&amp;$Y$3,Grid_GenerationQueue!$AU$5:$AU$550,$AK$3)+SUMIFS(Grid_GenerationQueue!AD$5:AD$550,Grid_GenerationQueue!$AM$5:$AM$550,$B157,Grid_GenerationQueue!$AN$5:$AN$550,$C157,Grid_GenerationQueue!$AW$5:$AW$550,"&lt;&gt;"&amp;$Y$3,Grid_GenerationQueue!$AU$5:$AU$550,$AK$3)</f>
        <v>0</v>
      </c>
      <c r="AV157">
        <v>0</v>
      </c>
      <c r="AW157">
        <v>0</v>
      </c>
      <c r="AX157">
        <v>0</v>
      </c>
      <c r="AY157">
        <v>0</v>
      </c>
      <c r="AZ157">
        <v>0</v>
      </c>
      <c r="BB157">
        <f t="shared" si="99"/>
        <v>0</v>
      </c>
      <c r="BC157">
        <f t="shared" si="100"/>
        <v>0</v>
      </c>
      <c r="BD157">
        <f t="shared" si="101"/>
        <v>0</v>
      </c>
      <c r="BE157">
        <f t="shared" si="102"/>
        <v>0</v>
      </c>
      <c r="BF157">
        <f t="shared" si="103"/>
        <v>0</v>
      </c>
      <c r="BG157">
        <f t="shared" si="104"/>
        <v>0</v>
      </c>
      <c r="BH157">
        <f t="shared" si="105"/>
        <v>0</v>
      </c>
      <c r="BI157">
        <f t="shared" si="106"/>
        <v>0</v>
      </c>
      <c r="BJ157">
        <f t="shared" si="107"/>
        <v>0</v>
      </c>
      <c r="BK157">
        <f t="shared" si="108"/>
        <v>0</v>
      </c>
      <c r="BL157">
        <f t="shared" si="109"/>
        <v>0</v>
      </c>
      <c r="BN157">
        <f t="shared" si="77"/>
        <v>0</v>
      </c>
      <c r="BO157">
        <f t="shared" si="78"/>
        <v>0</v>
      </c>
      <c r="BP157">
        <f t="shared" si="79"/>
        <v>0</v>
      </c>
      <c r="BQ157">
        <f t="shared" si="80"/>
        <v>0</v>
      </c>
      <c r="BR157">
        <f t="shared" si="81"/>
        <v>0</v>
      </c>
      <c r="BS157">
        <f t="shared" si="82"/>
        <v>0</v>
      </c>
      <c r="BT157">
        <f t="shared" si="83"/>
        <v>0</v>
      </c>
      <c r="BU157">
        <f t="shared" si="84"/>
        <v>0</v>
      </c>
      <c r="BV157">
        <f t="shared" si="85"/>
        <v>0</v>
      </c>
      <c r="BW157">
        <f t="shared" si="86"/>
        <v>0</v>
      </c>
      <c r="BX157">
        <f t="shared" si="87"/>
        <v>0</v>
      </c>
      <c r="BZ157">
        <f t="shared" si="88"/>
        <v>0</v>
      </c>
      <c r="CA157">
        <f t="shared" si="89"/>
        <v>0</v>
      </c>
      <c r="CB157">
        <f t="shared" si="90"/>
        <v>0</v>
      </c>
      <c r="CC157">
        <f t="shared" si="91"/>
        <v>0</v>
      </c>
      <c r="CD157">
        <f t="shared" si="92"/>
        <v>0</v>
      </c>
      <c r="CE157">
        <f t="shared" si="93"/>
        <v>0</v>
      </c>
      <c r="CF157">
        <f t="shared" si="94"/>
        <v>0</v>
      </c>
      <c r="CG157">
        <f t="shared" si="95"/>
        <v>0</v>
      </c>
      <c r="CH157">
        <f t="shared" si="96"/>
        <v>0</v>
      </c>
      <c r="CI157">
        <f t="shared" si="97"/>
        <v>0</v>
      </c>
      <c r="CJ157">
        <f t="shared" si="98"/>
        <v>0</v>
      </c>
    </row>
    <row r="158" spans="1:88" x14ac:dyDescent="0.35">
      <c r="A158" t="str">
        <f>Substation_Info!A158</f>
        <v>SCE Northern Area</v>
      </c>
      <c r="B158" t="str">
        <f>Substation_Info!B158</f>
        <v>Magunden</v>
      </c>
      <c r="C158">
        <f>Substation_Info!C158</f>
        <v>115</v>
      </c>
      <c r="D158" t="str" cm="1">
        <f t="array" ref="D158">INDEX(Substation_Info!$AT$5:$BB$322,MATCH(1,($B158=Substation_Info!$B$5:$B$322)*($C158=Substation_Info!$C$5:$C$322),0),MATCH(D$4,Substation_Info!$AT$4:$BB$4,0))</f>
        <v>Tehachapi_Li_Battery</v>
      </c>
      <c r="E158" t="str" cm="1">
        <f t="array" ref="E158">INDEX(Substation_Info!$AT$5:$BB$322,MATCH(1,($B158=Substation_Info!$B$5:$B$322)*($C158=Substation_Info!$C$5:$C$322),0),MATCH(E$4,Substation_Info!$AT$4:$BB$4,0))</f>
        <v>Tehachapi_Solar</v>
      </c>
      <c r="F158" cm="1">
        <f t="array" ref="F158">INDEX(Substation_Info!$AT$5:$BB$322,MATCH(1,($B158=Substation_Info!$B$5:$B$322)*($C158=Substation_Info!$C$5:$C$322),0),MATCH(F$4,Substation_Info!$AT$4:$BB$4,0))</f>
        <v>0</v>
      </c>
      <c r="G158" cm="1">
        <f t="array" ref="G158">INDEX(Substation_Info!$AT$5:$BB$322,MATCH(1,($B158=Substation_Info!$B$5:$B$322)*($C158=Substation_Info!$C$5:$C$322),0),MATCH(G$4,Substation_Info!$AT$4:$BB$4,0))</f>
        <v>0</v>
      </c>
      <c r="H158" cm="1">
        <f t="array" ref="H158">INDEX(Substation_Info!$AT$5:$BB$322,MATCH(1,($B158=Substation_Info!$B$5:$B$322)*($C158=Substation_Info!$C$5:$C$322),0),MATCH(H$4,Substation_Info!$AT$4:$BB$4,0))</f>
        <v>0</v>
      </c>
      <c r="I158" cm="1">
        <f t="array" ref="I158">INDEX(Substation_Info!$AT$5:$BB$322,MATCH(1,($B158=Substation_Info!$B$5:$B$322)*($C158=Substation_Info!$C$5:$C$322),0),MATCH(I$4,Substation_Info!$AT$4:$BB$4,0))</f>
        <v>0</v>
      </c>
      <c r="J158" cm="1">
        <f t="array" ref="J158">INDEX(Substation_Info!$AT$5:$BB$322,MATCH(1,($B158=Substation_Info!$B$5:$B$322)*($C158=Substation_Info!$C$5:$C$322),0),MATCH(J$4,Substation_Info!$AT$4:$BB$4,0))</f>
        <v>0</v>
      </c>
      <c r="L158">
        <f>SUMIFS(Grid_GenerationQueue!T$5:T$550,Grid_GenerationQueue!$AJ$5:$AJ$550,$B158,Grid_GenerationQueue!$AK$5:$AK$550,$C158)+SUMIFS(Grid_GenerationQueue!T$5:T$550,Grid_GenerationQueue!$AM$5:$AM$550,$B158,Grid_GenerationQueue!$AN$5:$AN$550,$C158)</f>
        <v>100</v>
      </c>
      <c r="M158">
        <f>SUMIFS(Grid_GenerationQueue!U$5:U$550,Grid_GenerationQueue!$AJ$5:$AJ$550,$B158,Grid_GenerationQueue!$AK$5:$AK$550,$C158)+SUMIFS(Grid_GenerationQueue!U$5:U$550,Grid_GenerationQueue!$AM$5:$AM$550,$B158,Grid_GenerationQueue!$AN$5:$AN$550,$C158)</f>
        <v>0</v>
      </c>
      <c r="N158">
        <f>SUMIFS(Grid_GenerationQueue!V$5:V$550,Grid_GenerationQueue!$AJ$5:$AJ$550,$B158,Grid_GenerationQueue!$AK$5:$AK$550,$C158)+SUMIFS(Grid_GenerationQueue!V$5:V$550,Grid_GenerationQueue!$AM$5:$AM$550,$B158,Grid_GenerationQueue!$AN$5:$AN$550,$C158)</f>
        <v>0</v>
      </c>
      <c r="O158">
        <f>SUMIFS(Grid_GenerationQueue!W$5:W$550,Grid_GenerationQueue!$AJ$5:$AJ$550,$B158,Grid_GenerationQueue!$AK$5:$AK$550,$C158)+SUMIFS(Grid_GenerationQueue!W$5:W$550,Grid_GenerationQueue!$AM$5:$AM$550,$B158,Grid_GenerationQueue!$AN$5:$AN$550,$C158)</f>
        <v>0</v>
      </c>
      <c r="P158">
        <f>SUMIFS(Grid_GenerationQueue!X$5:X$550,Grid_GenerationQueue!$AJ$5:$AJ$550,$B158,Grid_GenerationQueue!$AK$5:$AK$550,$C158)+SUMIFS(Grid_GenerationQueue!X$5:X$550,Grid_GenerationQueue!$AM$5:$AM$550,$B158,Grid_GenerationQueue!$AN$5:$AN$550,$C158)</f>
        <v>0</v>
      </c>
      <c r="Q158">
        <f>SUMIFS(Grid_GenerationQueue!Y$5:Y$550,Grid_GenerationQueue!$AJ$5:$AJ$550,$B158,Grid_GenerationQueue!$AK$5:$AK$550,$C158)+SUMIFS(Grid_GenerationQueue!Y$5:Y$550,Grid_GenerationQueue!$AM$5:$AM$550,$B158,Grid_GenerationQueue!$AN$5:$AN$550,$C158)</f>
        <v>0</v>
      </c>
      <c r="R158">
        <f>SUMIFS(Grid_GenerationQueue!Z$5:Z$550,Grid_GenerationQueue!$AJ$5:$AJ$550,$B158,Grid_GenerationQueue!$AK$5:$AK$550,$C158)+SUMIFS(Grid_GenerationQueue!Z$5:Z$550,Grid_GenerationQueue!$AM$5:$AM$550,$B158,Grid_GenerationQueue!$AN$5:$AN$550,$C158)</f>
        <v>0</v>
      </c>
      <c r="S158">
        <f>SUMIFS(Grid_GenerationQueue!AA$5:AA$550,Grid_GenerationQueue!$AJ$5:$AJ$550,$B158,Grid_GenerationQueue!$AK$5:$AK$550,$C158)+SUMIFS(Grid_GenerationQueue!AA$5:AA$550,Grid_GenerationQueue!$AM$5:$AM$550,$B158,Grid_GenerationQueue!$AN$5:$AN$550,$C158)</f>
        <v>0</v>
      </c>
      <c r="T158">
        <f>SUMIFS(Grid_GenerationQueue!AB$5:AB$550,Grid_GenerationQueue!$AJ$5:$AJ$550,$B158,Grid_GenerationQueue!$AK$5:$AK$550,$C158)+SUMIFS(Grid_GenerationQueue!AB$5:AB$550,Grid_GenerationQueue!$AM$5:$AM$550,$B158,Grid_GenerationQueue!$AN$5:$AN$550,$C158)</f>
        <v>0</v>
      </c>
      <c r="U158">
        <f>SUMIFS(Grid_GenerationQueue!AC$5:AC$550,Grid_GenerationQueue!$AJ$5:$AJ$550,$B158,Grid_GenerationQueue!$AK$5:$AK$550,$C158)+SUMIFS(Grid_GenerationQueue!AC$5:AC$550,Grid_GenerationQueue!$AM$5:$AM$550,$B158,Grid_GenerationQueue!$AN$5:$AN$550,$C158)</f>
        <v>0</v>
      </c>
      <c r="V158">
        <f>SUMIFS(Grid_GenerationQueue!AD$5:AD$550,Grid_GenerationQueue!$AJ$5:$AJ$550,$B158,Grid_GenerationQueue!$AK$5:$AK$550,$C158)+SUMIFS(Grid_GenerationQueue!AD$5:AD$550,Grid_GenerationQueue!$AM$5:$AM$550,$B158,Grid_GenerationQueue!$AN$5:$AN$550,$C158)</f>
        <v>0</v>
      </c>
      <c r="X158">
        <f>SUMIFS(Grid_GenerationQueue!T$5:T$550,Grid_GenerationQueue!$AJ$5:$AJ$550,$B158,Grid_GenerationQueue!$AK$5:$AK$550,$C158,Grid_GenerationQueue!$AW$5:$AW$550,$Y$3)+SUMIFS(Grid_GenerationQueue!T$5:T$550,Grid_GenerationQueue!$AM$5:$AM$550,$B158,Grid_GenerationQueue!$AN$5:$AN$550,$C158,Grid_GenerationQueue!$AW$5:$AW$550,$Y$3)</f>
        <v>0</v>
      </c>
      <c r="Y158">
        <f>SUMIFS(Grid_GenerationQueue!U$5:U$550,Grid_GenerationQueue!$AJ$5:$AJ$550,$B158,Grid_GenerationQueue!$AK$5:$AK$550,$C158,Grid_GenerationQueue!$AW$5:$AW$550,$Y$3)+SUMIFS(Grid_GenerationQueue!U$5:U$550,Grid_GenerationQueue!$AM$5:$AM$550,$B158,Grid_GenerationQueue!$AN$5:$AN$550,$C158,Grid_GenerationQueue!$AW$5:$AW$550,$Y$3)</f>
        <v>0</v>
      </c>
      <c r="Z158">
        <f>SUMIFS(Grid_GenerationQueue!V$5:V$550,Grid_GenerationQueue!$AJ$5:$AJ$550,$B158,Grid_GenerationQueue!$AK$5:$AK$550,$C158,Grid_GenerationQueue!$AW$5:$AW$550,$Y$3)+SUMIFS(Grid_GenerationQueue!V$5:V$550,Grid_GenerationQueue!$AM$5:$AM$550,$B158,Grid_GenerationQueue!$AN$5:$AN$550,$C158,Grid_GenerationQueue!$AW$5:$AW$550,$Y$3)</f>
        <v>0</v>
      </c>
      <c r="AA158">
        <f>SUMIFS(Grid_GenerationQueue!W$5:W$550,Grid_GenerationQueue!$AJ$5:$AJ$550,$B158,Grid_GenerationQueue!$AK$5:$AK$550,$C158,Grid_GenerationQueue!$AW$5:$AW$550,$Y$3)+SUMIFS(Grid_GenerationQueue!W$5:W$550,Grid_GenerationQueue!$AM$5:$AM$550,$B158,Grid_GenerationQueue!$AN$5:$AN$550,$C158,Grid_GenerationQueue!$AW$5:$AW$550,$Y$3)</f>
        <v>0</v>
      </c>
      <c r="AB158">
        <f>SUMIFS(Grid_GenerationQueue!X$5:X$550,Grid_GenerationQueue!$AJ$5:$AJ$550,$B158,Grid_GenerationQueue!$AK$5:$AK$550,$C158,Grid_GenerationQueue!$AW$5:$AW$550,$Y$3)+SUMIFS(Grid_GenerationQueue!X$5:X$550,Grid_GenerationQueue!$AM$5:$AM$550,$B158,Grid_GenerationQueue!$AN$5:$AN$550,$C158,Grid_GenerationQueue!$AW$5:$AW$550,$Y$3)</f>
        <v>0</v>
      </c>
      <c r="AC158">
        <f>SUMIFS(Grid_GenerationQueue!Y$5:Y$550,Grid_GenerationQueue!$AJ$5:$AJ$550,$B158,Grid_GenerationQueue!$AK$5:$AK$550,$C158,Grid_GenerationQueue!$AW$5:$AW$550,$Y$3)+SUMIFS(Grid_GenerationQueue!Y$5:Y$550,Grid_GenerationQueue!$AM$5:$AM$550,$B158,Grid_GenerationQueue!$AN$5:$AN$550,$C158,Grid_GenerationQueue!$AW$5:$AW$550,$Y$3)</f>
        <v>0</v>
      </c>
      <c r="AD158">
        <f>SUMIFS(Grid_GenerationQueue!Z$5:Z$550,Grid_GenerationQueue!$AJ$5:$AJ$550,$B158,Grid_GenerationQueue!$AK$5:$AK$550,$C158,Grid_GenerationQueue!$AW$5:$AW$550,$Y$3)+SUMIFS(Grid_GenerationQueue!Z$5:Z$550,Grid_GenerationQueue!$AM$5:$AM$550,$B158,Grid_GenerationQueue!$AN$5:$AN$550,$C158,Grid_GenerationQueue!$AW$5:$AW$550,$Y$3)</f>
        <v>0</v>
      </c>
      <c r="AE158">
        <f>SUMIFS(Grid_GenerationQueue!AA$5:AA$550,Grid_GenerationQueue!$AJ$5:$AJ$550,$B158,Grid_GenerationQueue!$AK$5:$AK$550,$C158,Grid_GenerationQueue!$AW$5:$AW$550,$Y$3)+SUMIFS(Grid_GenerationQueue!AA$5:AA$550,Grid_GenerationQueue!$AM$5:$AM$550,$B158,Grid_GenerationQueue!$AN$5:$AN$550,$C158,Grid_GenerationQueue!$AW$5:$AW$550,$Y$3)</f>
        <v>0</v>
      </c>
      <c r="AF158">
        <f>SUMIFS(Grid_GenerationQueue!AB$5:AB$550,Grid_GenerationQueue!$AJ$5:$AJ$550,$B158,Grid_GenerationQueue!$AK$5:$AK$550,$C158,Grid_GenerationQueue!$AW$5:$AW$550,$Y$3)+SUMIFS(Grid_GenerationQueue!AB$5:AB$550,Grid_GenerationQueue!$AM$5:$AM$550,$B158,Grid_GenerationQueue!$AN$5:$AN$550,$C158,Grid_GenerationQueue!$AW$5:$AW$550,$Y$3)</f>
        <v>0</v>
      </c>
      <c r="AG158">
        <f>SUMIFS(Grid_GenerationQueue!AC$5:AC$550,Grid_GenerationQueue!$AJ$5:$AJ$550,$B158,Grid_GenerationQueue!$AK$5:$AK$550,$C158,Grid_GenerationQueue!$AW$5:$AW$550,$Y$3)+SUMIFS(Grid_GenerationQueue!AC$5:AC$550,Grid_GenerationQueue!$AM$5:$AM$550,$B158,Grid_GenerationQueue!$AN$5:$AN$550,$C158,Grid_GenerationQueue!$AW$5:$AW$550,$Y$3)</f>
        <v>0</v>
      </c>
      <c r="AH158">
        <f>SUMIFS(Grid_GenerationQueue!AD$5:AD$550,Grid_GenerationQueue!$AJ$5:$AJ$550,$B158,Grid_GenerationQueue!$AK$5:$AK$550,$C158,Grid_GenerationQueue!$AW$5:$AW$550,$Y$3)+SUMIFS(Grid_GenerationQueue!AD$5:AD$550,Grid_GenerationQueue!$AM$5:$AM$550,$B158,Grid_GenerationQueue!$AN$5:$AN$550,$C158,Grid_GenerationQueue!$AW$5:$AW$550,$Y$3)</f>
        <v>0</v>
      </c>
      <c r="AJ158">
        <f>X158+SUMIFS(Grid_GenerationQueue!T$5:T$550,Grid_GenerationQueue!$AJ$5:$AJ$550,$B158,Grid_GenerationQueue!$AK$5:$AK$550,$C158,Grid_GenerationQueue!$AW$5:$AW$550,"&lt;&gt;"&amp;$Y$3,Grid_GenerationQueue!$AU$5:$AU$550,$AK$3)+SUMIFS(Grid_GenerationQueue!T$5:T$550,Grid_GenerationQueue!$AM$5:$AM$550,$B158,Grid_GenerationQueue!$AN$5:$AN$550,$C158,Grid_GenerationQueue!$AW$5:$AW$550,"&lt;&gt;"&amp;$Y$3,Grid_GenerationQueue!$AU$5:$AU$550,$AK$3)</f>
        <v>0</v>
      </c>
      <c r="AK158">
        <f>Y158+SUMIFS(Grid_GenerationQueue!U$5:U$550,Grid_GenerationQueue!$AJ$5:$AJ$550,$B158,Grid_GenerationQueue!$AK$5:$AK$550,$C158,Grid_GenerationQueue!$AW$5:$AW$550,"&lt;&gt;"&amp;$Y$3,Grid_GenerationQueue!$AU$5:$AU$550,$AK$3)+SUMIFS(Grid_GenerationQueue!U$5:U$550,Grid_GenerationQueue!$AM$5:$AM$550,$B158,Grid_GenerationQueue!$AN$5:$AN$550,$C158,Grid_GenerationQueue!$AW$5:$AW$550,"&lt;&gt;"&amp;$Y$3,Grid_GenerationQueue!$AU$5:$AU$550,$AK$3)</f>
        <v>0</v>
      </c>
      <c r="AL158">
        <f>Z158+SUMIFS(Grid_GenerationQueue!V$5:V$550,Grid_GenerationQueue!$AJ$5:$AJ$550,$B158,Grid_GenerationQueue!$AK$5:$AK$550,$C158,Grid_GenerationQueue!$AW$5:$AW$550,"&lt;&gt;"&amp;$Y$3,Grid_GenerationQueue!$AU$5:$AU$550,$AK$3)+SUMIFS(Grid_GenerationQueue!V$5:V$550,Grid_GenerationQueue!$AM$5:$AM$550,$B158,Grid_GenerationQueue!$AN$5:$AN$550,$C158,Grid_GenerationQueue!$AW$5:$AW$550,"&lt;&gt;"&amp;$Y$3,Grid_GenerationQueue!$AU$5:$AU$550,$AK$3)</f>
        <v>0</v>
      </c>
      <c r="AM158">
        <f>AA158+SUMIFS(Grid_GenerationQueue!W$5:W$550,Grid_GenerationQueue!$AJ$5:$AJ$550,$B158,Grid_GenerationQueue!$AK$5:$AK$550,$C158,Grid_GenerationQueue!$AW$5:$AW$550,"&lt;&gt;"&amp;$Y$3,Grid_GenerationQueue!$AU$5:$AU$550,$AK$3)+SUMIFS(Grid_GenerationQueue!W$5:W$550,Grid_GenerationQueue!$AM$5:$AM$550,$B158,Grid_GenerationQueue!$AN$5:$AN$550,$C158,Grid_GenerationQueue!$AW$5:$AW$550,"&lt;&gt;"&amp;$Y$3,Grid_GenerationQueue!$AU$5:$AU$550,$AK$3)</f>
        <v>0</v>
      </c>
      <c r="AN158">
        <f>AB158+SUMIFS(Grid_GenerationQueue!X$5:X$550,Grid_GenerationQueue!$AJ$5:$AJ$550,$B158,Grid_GenerationQueue!$AK$5:$AK$550,$C158,Grid_GenerationQueue!$AW$5:$AW$550,"&lt;&gt;"&amp;$Y$3,Grid_GenerationQueue!$AU$5:$AU$550,$AK$3)+SUMIFS(Grid_GenerationQueue!X$5:X$550,Grid_GenerationQueue!$AM$5:$AM$550,$B158,Grid_GenerationQueue!$AN$5:$AN$550,$C158,Grid_GenerationQueue!$AW$5:$AW$550,"&lt;&gt;"&amp;$Y$3,Grid_GenerationQueue!$AU$5:$AU$550,$AK$3)</f>
        <v>0</v>
      </c>
      <c r="AO158">
        <f>AC158+SUMIFS(Grid_GenerationQueue!Y$5:Y$550,Grid_GenerationQueue!$AJ$5:$AJ$550,$B158,Grid_GenerationQueue!$AK$5:$AK$550,$C158,Grid_GenerationQueue!$AW$5:$AW$550,"&lt;&gt;"&amp;$Y$3,Grid_GenerationQueue!$AU$5:$AU$550,$AK$3)+SUMIFS(Grid_GenerationQueue!Y$5:Y$550,Grid_GenerationQueue!$AM$5:$AM$550,$B158,Grid_GenerationQueue!$AN$5:$AN$550,$C158,Grid_GenerationQueue!$AW$5:$AW$550,"&lt;&gt;"&amp;$Y$3,Grid_GenerationQueue!$AU$5:$AU$550,$AK$3)</f>
        <v>0</v>
      </c>
      <c r="AP158">
        <f>AD158+SUMIFS(Grid_GenerationQueue!Z$5:Z$550,Grid_GenerationQueue!$AJ$5:$AJ$550,$B158,Grid_GenerationQueue!$AK$5:$AK$550,$C158,Grid_GenerationQueue!$AW$5:$AW$550,"&lt;&gt;"&amp;$Y$3,Grid_GenerationQueue!$AU$5:$AU$550,$AK$3)+SUMIFS(Grid_GenerationQueue!Z$5:Z$550,Grid_GenerationQueue!$AM$5:$AM$550,$B158,Grid_GenerationQueue!$AN$5:$AN$550,$C158,Grid_GenerationQueue!$AW$5:$AW$550,"&lt;&gt;"&amp;$Y$3,Grid_GenerationQueue!$AU$5:$AU$550,$AK$3)</f>
        <v>0</v>
      </c>
      <c r="AQ158">
        <f>AE158+SUMIFS(Grid_GenerationQueue!AA$5:AA$550,Grid_GenerationQueue!$AJ$5:$AJ$550,$B158,Grid_GenerationQueue!$AK$5:$AK$550,$C158,Grid_GenerationQueue!$AW$5:$AW$550,"&lt;&gt;"&amp;$Y$3,Grid_GenerationQueue!$AU$5:$AU$550,$AK$3)+SUMIFS(Grid_GenerationQueue!AA$5:AA$550,Grid_GenerationQueue!$AM$5:$AM$550,$B158,Grid_GenerationQueue!$AN$5:$AN$550,$C158,Grid_GenerationQueue!$AW$5:$AW$550,"&lt;&gt;"&amp;$Y$3,Grid_GenerationQueue!$AU$5:$AU$550,$AK$3)</f>
        <v>0</v>
      </c>
      <c r="AR158">
        <f>AF158+SUMIFS(Grid_GenerationQueue!AB$5:AB$550,Grid_GenerationQueue!$AJ$5:$AJ$550,$B158,Grid_GenerationQueue!$AK$5:$AK$550,$C158,Grid_GenerationQueue!$AW$5:$AW$550,"&lt;&gt;"&amp;$Y$3,Grid_GenerationQueue!$AU$5:$AU$550,$AK$3)+SUMIFS(Grid_GenerationQueue!AB$5:AB$550,Grid_GenerationQueue!$AM$5:$AM$550,$B158,Grid_GenerationQueue!$AN$5:$AN$550,$C158,Grid_GenerationQueue!$AW$5:$AW$550,"&lt;&gt;"&amp;$Y$3,Grid_GenerationQueue!$AU$5:$AU$550,$AK$3)</f>
        <v>0</v>
      </c>
      <c r="AS158">
        <f>AG158+SUMIFS(Grid_GenerationQueue!AC$5:AC$550,Grid_GenerationQueue!$AJ$5:$AJ$550,$B158,Grid_GenerationQueue!$AK$5:$AK$550,$C158,Grid_GenerationQueue!$AW$5:$AW$550,"&lt;&gt;"&amp;$Y$3,Grid_GenerationQueue!$AU$5:$AU$550,$AK$3)+SUMIFS(Grid_GenerationQueue!AC$5:AC$550,Grid_GenerationQueue!$AM$5:$AM$550,$B158,Grid_GenerationQueue!$AN$5:$AN$550,$C158,Grid_GenerationQueue!$AW$5:$AW$550,"&lt;&gt;"&amp;$Y$3,Grid_GenerationQueue!$AU$5:$AU$550,$AK$3)</f>
        <v>0</v>
      </c>
      <c r="AT158">
        <f>AH158+SUMIFS(Grid_GenerationQueue!AD$5:AD$550,Grid_GenerationQueue!$AJ$5:$AJ$550,$B158,Grid_GenerationQueue!$AK$5:$AK$550,$C158,Grid_GenerationQueue!$AW$5:$AW$550,"&lt;&gt;"&amp;$Y$3,Grid_GenerationQueue!$AU$5:$AU$550,$AK$3)+SUMIFS(Grid_GenerationQueue!AD$5:AD$550,Grid_GenerationQueue!$AM$5:$AM$550,$B158,Grid_GenerationQueue!$AN$5:$AN$550,$C158,Grid_GenerationQueue!$AW$5:$AW$550,"&lt;&gt;"&amp;$Y$3,Grid_GenerationQueue!$AU$5:$AU$550,$AK$3)</f>
        <v>0</v>
      </c>
      <c r="AV158">
        <v>0</v>
      </c>
      <c r="AW158">
        <v>0</v>
      </c>
      <c r="AX158">
        <v>0</v>
      </c>
      <c r="AY158">
        <v>0</v>
      </c>
      <c r="AZ158">
        <v>0</v>
      </c>
      <c r="BB158">
        <f t="shared" si="99"/>
        <v>100</v>
      </c>
      <c r="BC158">
        <f t="shared" si="100"/>
        <v>0</v>
      </c>
      <c r="BD158">
        <f t="shared" si="101"/>
        <v>0</v>
      </c>
      <c r="BE158">
        <f t="shared" si="102"/>
        <v>0</v>
      </c>
      <c r="BF158">
        <f t="shared" si="103"/>
        <v>0</v>
      </c>
      <c r="BG158">
        <f t="shared" si="104"/>
        <v>0</v>
      </c>
      <c r="BH158">
        <f t="shared" si="105"/>
        <v>0</v>
      </c>
      <c r="BI158">
        <f t="shared" si="106"/>
        <v>0</v>
      </c>
      <c r="BJ158">
        <f t="shared" si="107"/>
        <v>0</v>
      </c>
      <c r="BK158">
        <f t="shared" si="108"/>
        <v>0</v>
      </c>
      <c r="BL158">
        <f t="shared" si="109"/>
        <v>0</v>
      </c>
      <c r="BN158">
        <f t="shared" si="77"/>
        <v>0</v>
      </c>
      <c r="BO158">
        <f t="shared" si="78"/>
        <v>0</v>
      </c>
      <c r="BP158">
        <f t="shared" si="79"/>
        <v>0</v>
      </c>
      <c r="BQ158">
        <f t="shared" si="80"/>
        <v>0</v>
      </c>
      <c r="BR158">
        <f t="shared" si="81"/>
        <v>0</v>
      </c>
      <c r="BS158">
        <f t="shared" si="82"/>
        <v>0</v>
      </c>
      <c r="BT158">
        <f t="shared" si="83"/>
        <v>0</v>
      </c>
      <c r="BU158">
        <f t="shared" si="84"/>
        <v>0</v>
      </c>
      <c r="BV158">
        <f t="shared" si="85"/>
        <v>0</v>
      </c>
      <c r="BW158">
        <f t="shared" si="86"/>
        <v>0</v>
      </c>
      <c r="BX158">
        <f t="shared" si="87"/>
        <v>0</v>
      </c>
      <c r="BZ158">
        <f t="shared" si="88"/>
        <v>0</v>
      </c>
      <c r="CA158">
        <f t="shared" si="89"/>
        <v>0</v>
      </c>
      <c r="CB158">
        <f t="shared" si="90"/>
        <v>0</v>
      </c>
      <c r="CC158">
        <f t="shared" si="91"/>
        <v>0</v>
      </c>
      <c r="CD158">
        <f t="shared" si="92"/>
        <v>0</v>
      </c>
      <c r="CE158">
        <f t="shared" si="93"/>
        <v>0</v>
      </c>
      <c r="CF158">
        <f t="shared" si="94"/>
        <v>0</v>
      </c>
      <c r="CG158">
        <f t="shared" si="95"/>
        <v>0</v>
      </c>
      <c r="CH158">
        <f t="shared" si="96"/>
        <v>0</v>
      </c>
      <c r="CI158">
        <f t="shared" si="97"/>
        <v>0</v>
      </c>
      <c r="CJ158">
        <f t="shared" si="98"/>
        <v>0</v>
      </c>
    </row>
    <row r="159" spans="1:88" x14ac:dyDescent="0.35">
      <c r="A159" t="str">
        <f>Substation_Info!A159</f>
        <v>PG&amp;E Fresno Study Area</v>
      </c>
      <c r="B159" t="str">
        <f>Substation_Info!B159</f>
        <v>Malaga</v>
      </c>
      <c r="C159">
        <f>Substation_Info!C159</f>
        <v>115</v>
      </c>
      <c r="D159" t="str" cm="1">
        <f t="array" ref="D159">INDEX(Substation_Info!$AT$5:$BB$322,MATCH(1,($B159=Substation_Info!$B$5:$B$322)*($C159=Substation_Info!$C$5:$C$322),0),MATCH(D$4,Substation_Info!$AT$4:$BB$4,0))</f>
        <v>Southern_PGAE_Li_Battery</v>
      </c>
      <c r="E159" t="str" cm="1">
        <f t="array" ref="E159">INDEX(Substation_Info!$AT$5:$BB$322,MATCH(1,($B159=Substation_Info!$B$5:$B$322)*($C159=Substation_Info!$C$5:$C$322),0),MATCH(E$4,Substation_Info!$AT$4:$BB$4,0))</f>
        <v>Southern_PGAE_Solar</v>
      </c>
      <c r="F159" cm="1">
        <f t="array" ref="F159">INDEX(Substation_Info!$AT$5:$BB$322,MATCH(1,($B159=Substation_Info!$B$5:$B$322)*($C159=Substation_Info!$C$5:$C$322),0),MATCH(F$4,Substation_Info!$AT$4:$BB$4,0))</f>
        <v>0</v>
      </c>
      <c r="G159" cm="1">
        <f t="array" ref="G159">INDEX(Substation_Info!$AT$5:$BB$322,MATCH(1,($B159=Substation_Info!$B$5:$B$322)*($C159=Substation_Info!$C$5:$C$322),0),MATCH(G$4,Substation_Info!$AT$4:$BB$4,0))</f>
        <v>0</v>
      </c>
      <c r="H159" cm="1">
        <f t="array" ref="H159">INDEX(Substation_Info!$AT$5:$BB$322,MATCH(1,($B159=Substation_Info!$B$5:$B$322)*($C159=Substation_Info!$C$5:$C$322),0),MATCH(H$4,Substation_Info!$AT$4:$BB$4,0))</f>
        <v>0</v>
      </c>
      <c r="I159" cm="1">
        <f t="array" ref="I159">INDEX(Substation_Info!$AT$5:$BB$322,MATCH(1,($B159=Substation_Info!$B$5:$B$322)*($C159=Substation_Info!$C$5:$C$322),0),MATCH(I$4,Substation_Info!$AT$4:$BB$4,0))</f>
        <v>0</v>
      </c>
      <c r="J159" cm="1">
        <f t="array" ref="J159">INDEX(Substation_Info!$AT$5:$BB$322,MATCH(1,($B159=Substation_Info!$B$5:$B$322)*($C159=Substation_Info!$C$5:$C$322),0),MATCH(J$4,Substation_Info!$AT$4:$BB$4,0))</f>
        <v>0</v>
      </c>
      <c r="L159">
        <f>SUMIFS(Grid_GenerationQueue!T$5:T$550,Grid_GenerationQueue!$AJ$5:$AJ$550,$B159,Grid_GenerationQueue!$AK$5:$AK$550,$C159)+SUMIFS(Grid_GenerationQueue!T$5:T$550,Grid_GenerationQueue!$AM$5:$AM$550,$B159,Grid_GenerationQueue!$AN$5:$AN$550,$C159)</f>
        <v>0</v>
      </c>
      <c r="M159">
        <f>SUMIFS(Grid_GenerationQueue!U$5:U$550,Grid_GenerationQueue!$AJ$5:$AJ$550,$B159,Grid_GenerationQueue!$AK$5:$AK$550,$C159)+SUMIFS(Grid_GenerationQueue!U$5:U$550,Grid_GenerationQueue!$AM$5:$AM$550,$B159,Grid_GenerationQueue!$AN$5:$AN$550,$C159)</f>
        <v>0</v>
      </c>
      <c r="N159">
        <f>SUMIFS(Grid_GenerationQueue!V$5:V$550,Grid_GenerationQueue!$AJ$5:$AJ$550,$B159,Grid_GenerationQueue!$AK$5:$AK$550,$C159)+SUMIFS(Grid_GenerationQueue!V$5:V$550,Grid_GenerationQueue!$AM$5:$AM$550,$B159,Grid_GenerationQueue!$AN$5:$AN$550,$C159)</f>
        <v>0</v>
      </c>
      <c r="O159">
        <f>SUMIFS(Grid_GenerationQueue!W$5:W$550,Grid_GenerationQueue!$AJ$5:$AJ$550,$B159,Grid_GenerationQueue!$AK$5:$AK$550,$C159)+SUMIFS(Grid_GenerationQueue!W$5:W$550,Grid_GenerationQueue!$AM$5:$AM$550,$B159,Grid_GenerationQueue!$AN$5:$AN$550,$C159)</f>
        <v>0</v>
      </c>
      <c r="P159">
        <f>SUMIFS(Grid_GenerationQueue!X$5:X$550,Grid_GenerationQueue!$AJ$5:$AJ$550,$B159,Grid_GenerationQueue!$AK$5:$AK$550,$C159)+SUMIFS(Grid_GenerationQueue!X$5:X$550,Grid_GenerationQueue!$AM$5:$AM$550,$B159,Grid_GenerationQueue!$AN$5:$AN$550,$C159)</f>
        <v>0</v>
      </c>
      <c r="Q159">
        <f>SUMIFS(Grid_GenerationQueue!Y$5:Y$550,Grid_GenerationQueue!$AJ$5:$AJ$550,$B159,Grid_GenerationQueue!$AK$5:$AK$550,$C159)+SUMIFS(Grid_GenerationQueue!Y$5:Y$550,Grid_GenerationQueue!$AM$5:$AM$550,$B159,Grid_GenerationQueue!$AN$5:$AN$550,$C159)</f>
        <v>0</v>
      </c>
      <c r="R159">
        <f>SUMIFS(Grid_GenerationQueue!Z$5:Z$550,Grid_GenerationQueue!$AJ$5:$AJ$550,$B159,Grid_GenerationQueue!$AK$5:$AK$550,$C159)+SUMIFS(Grid_GenerationQueue!Z$5:Z$550,Grid_GenerationQueue!$AM$5:$AM$550,$B159,Grid_GenerationQueue!$AN$5:$AN$550,$C159)</f>
        <v>0</v>
      </c>
      <c r="S159">
        <f>SUMIFS(Grid_GenerationQueue!AA$5:AA$550,Grid_GenerationQueue!$AJ$5:$AJ$550,$B159,Grid_GenerationQueue!$AK$5:$AK$550,$C159)+SUMIFS(Grid_GenerationQueue!AA$5:AA$550,Grid_GenerationQueue!$AM$5:$AM$550,$B159,Grid_GenerationQueue!$AN$5:$AN$550,$C159)</f>
        <v>0</v>
      </c>
      <c r="T159">
        <f>SUMIFS(Grid_GenerationQueue!AB$5:AB$550,Grid_GenerationQueue!$AJ$5:$AJ$550,$B159,Grid_GenerationQueue!$AK$5:$AK$550,$C159)+SUMIFS(Grid_GenerationQueue!AB$5:AB$550,Grid_GenerationQueue!$AM$5:$AM$550,$B159,Grid_GenerationQueue!$AN$5:$AN$550,$C159)</f>
        <v>0</v>
      </c>
      <c r="U159">
        <f>SUMIFS(Grid_GenerationQueue!AC$5:AC$550,Grid_GenerationQueue!$AJ$5:$AJ$550,$B159,Grid_GenerationQueue!$AK$5:$AK$550,$C159)+SUMIFS(Grid_GenerationQueue!AC$5:AC$550,Grid_GenerationQueue!$AM$5:$AM$550,$B159,Grid_GenerationQueue!$AN$5:$AN$550,$C159)</f>
        <v>0</v>
      </c>
      <c r="V159">
        <f>SUMIFS(Grid_GenerationQueue!AD$5:AD$550,Grid_GenerationQueue!$AJ$5:$AJ$550,$B159,Grid_GenerationQueue!$AK$5:$AK$550,$C159)+SUMIFS(Grid_GenerationQueue!AD$5:AD$550,Grid_GenerationQueue!$AM$5:$AM$550,$B159,Grid_GenerationQueue!$AN$5:$AN$550,$C159)</f>
        <v>0</v>
      </c>
      <c r="X159">
        <f>SUMIFS(Grid_GenerationQueue!T$5:T$550,Grid_GenerationQueue!$AJ$5:$AJ$550,$B159,Grid_GenerationQueue!$AK$5:$AK$550,$C159,Grid_GenerationQueue!$AW$5:$AW$550,$Y$3)+SUMIFS(Grid_GenerationQueue!T$5:T$550,Grid_GenerationQueue!$AM$5:$AM$550,$B159,Grid_GenerationQueue!$AN$5:$AN$550,$C159,Grid_GenerationQueue!$AW$5:$AW$550,$Y$3)</f>
        <v>0</v>
      </c>
      <c r="Y159">
        <f>SUMIFS(Grid_GenerationQueue!U$5:U$550,Grid_GenerationQueue!$AJ$5:$AJ$550,$B159,Grid_GenerationQueue!$AK$5:$AK$550,$C159,Grid_GenerationQueue!$AW$5:$AW$550,$Y$3)+SUMIFS(Grid_GenerationQueue!U$5:U$550,Grid_GenerationQueue!$AM$5:$AM$550,$B159,Grid_GenerationQueue!$AN$5:$AN$550,$C159,Grid_GenerationQueue!$AW$5:$AW$550,$Y$3)</f>
        <v>0</v>
      </c>
      <c r="Z159">
        <f>SUMIFS(Grid_GenerationQueue!V$5:V$550,Grid_GenerationQueue!$AJ$5:$AJ$550,$B159,Grid_GenerationQueue!$AK$5:$AK$550,$C159,Grid_GenerationQueue!$AW$5:$AW$550,$Y$3)+SUMIFS(Grid_GenerationQueue!V$5:V$550,Grid_GenerationQueue!$AM$5:$AM$550,$B159,Grid_GenerationQueue!$AN$5:$AN$550,$C159,Grid_GenerationQueue!$AW$5:$AW$550,$Y$3)</f>
        <v>0</v>
      </c>
      <c r="AA159">
        <f>SUMIFS(Grid_GenerationQueue!W$5:W$550,Grid_GenerationQueue!$AJ$5:$AJ$550,$B159,Grid_GenerationQueue!$AK$5:$AK$550,$C159,Grid_GenerationQueue!$AW$5:$AW$550,$Y$3)+SUMIFS(Grid_GenerationQueue!W$5:W$550,Grid_GenerationQueue!$AM$5:$AM$550,$B159,Grid_GenerationQueue!$AN$5:$AN$550,$C159,Grid_GenerationQueue!$AW$5:$AW$550,$Y$3)</f>
        <v>0</v>
      </c>
      <c r="AB159">
        <f>SUMIFS(Grid_GenerationQueue!X$5:X$550,Grid_GenerationQueue!$AJ$5:$AJ$550,$B159,Grid_GenerationQueue!$AK$5:$AK$550,$C159,Grid_GenerationQueue!$AW$5:$AW$550,$Y$3)+SUMIFS(Grid_GenerationQueue!X$5:X$550,Grid_GenerationQueue!$AM$5:$AM$550,$B159,Grid_GenerationQueue!$AN$5:$AN$550,$C159,Grid_GenerationQueue!$AW$5:$AW$550,$Y$3)</f>
        <v>0</v>
      </c>
      <c r="AC159">
        <f>SUMIFS(Grid_GenerationQueue!Y$5:Y$550,Grid_GenerationQueue!$AJ$5:$AJ$550,$B159,Grid_GenerationQueue!$AK$5:$AK$550,$C159,Grid_GenerationQueue!$AW$5:$AW$550,$Y$3)+SUMIFS(Grid_GenerationQueue!Y$5:Y$550,Grid_GenerationQueue!$AM$5:$AM$550,$B159,Grid_GenerationQueue!$AN$5:$AN$550,$C159,Grid_GenerationQueue!$AW$5:$AW$550,$Y$3)</f>
        <v>0</v>
      </c>
      <c r="AD159">
        <f>SUMIFS(Grid_GenerationQueue!Z$5:Z$550,Grid_GenerationQueue!$AJ$5:$AJ$550,$B159,Grid_GenerationQueue!$AK$5:$AK$550,$C159,Grid_GenerationQueue!$AW$5:$AW$550,$Y$3)+SUMIFS(Grid_GenerationQueue!Z$5:Z$550,Grid_GenerationQueue!$AM$5:$AM$550,$B159,Grid_GenerationQueue!$AN$5:$AN$550,$C159,Grid_GenerationQueue!$AW$5:$AW$550,$Y$3)</f>
        <v>0</v>
      </c>
      <c r="AE159">
        <f>SUMIFS(Grid_GenerationQueue!AA$5:AA$550,Grid_GenerationQueue!$AJ$5:$AJ$550,$B159,Grid_GenerationQueue!$AK$5:$AK$550,$C159,Grid_GenerationQueue!$AW$5:$AW$550,$Y$3)+SUMIFS(Grid_GenerationQueue!AA$5:AA$550,Grid_GenerationQueue!$AM$5:$AM$550,$B159,Grid_GenerationQueue!$AN$5:$AN$550,$C159,Grid_GenerationQueue!$AW$5:$AW$550,$Y$3)</f>
        <v>0</v>
      </c>
      <c r="AF159">
        <f>SUMIFS(Grid_GenerationQueue!AB$5:AB$550,Grid_GenerationQueue!$AJ$5:$AJ$550,$B159,Grid_GenerationQueue!$AK$5:$AK$550,$C159,Grid_GenerationQueue!$AW$5:$AW$550,$Y$3)+SUMIFS(Grid_GenerationQueue!AB$5:AB$550,Grid_GenerationQueue!$AM$5:$AM$550,$B159,Grid_GenerationQueue!$AN$5:$AN$550,$C159,Grid_GenerationQueue!$AW$5:$AW$550,$Y$3)</f>
        <v>0</v>
      </c>
      <c r="AG159">
        <f>SUMIFS(Grid_GenerationQueue!AC$5:AC$550,Grid_GenerationQueue!$AJ$5:$AJ$550,$B159,Grid_GenerationQueue!$AK$5:$AK$550,$C159,Grid_GenerationQueue!$AW$5:$AW$550,$Y$3)+SUMIFS(Grid_GenerationQueue!AC$5:AC$550,Grid_GenerationQueue!$AM$5:$AM$550,$B159,Grid_GenerationQueue!$AN$5:$AN$550,$C159,Grid_GenerationQueue!$AW$5:$AW$550,$Y$3)</f>
        <v>0</v>
      </c>
      <c r="AH159">
        <f>SUMIFS(Grid_GenerationQueue!AD$5:AD$550,Grid_GenerationQueue!$AJ$5:$AJ$550,$B159,Grid_GenerationQueue!$AK$5:$AK$550,$C159,Grid_GenerationQueue!$AW$5:$AW$550,$Y$3)+SUMIFS(Grid_GenerationQueue!AD$5:AD$550,Grid_GenerationQueue!$AM$5:$AM$550,$B159,Grid_GenerationQueue!$AN$5:$AN$550,$C159,Grid_GenerationQueue!$AW$5:$AW$550,$Y$3)</f>
        <v>0</v>
      </c>
      <c r="AJ159">
        <f>X159+SUMIFS(Grid_GenerationQueue!T$5:T$550,Grid_GenerationQueue!$AJ$5:$AJ$550,$B159,Grid_GenerationQueue!$AK$5:$AK$550,$C159,Grid_GenerationQueue!$AW$5:$AW$550,"&lt;&gt;"&amp;$Y$3,Grid_GenerationQueue!$AU$5:$AU$550,$AK$3)+SUMIFS(Grid_GenerationQueue!T$5:T$550,Grid_GenerationQueue!$AM$5:$AM$550,$B159,Grid_GenerationQueue!$AN$5:$AN$550,$C159,Grid_GenerationQueue!$AW$5:$AW$550,"&lt;&gt;"&amp;$Y$3,Grid_GenerationQueue!$AU$5:$AU$550,$AK$3)</f>
        <v>0</v>
      </c>
      <c r="AK159">
        <f>Y159+SUMIFS(Grid_GenerationQueue!U$5:U$550,Grid_GenerationQueue!$AJ$5:$AJ$550,$B159,Grid_GenerationQueue!$AK$5:$AK$550,$C159,Grid_GenerationQueue!$AW$5:$AW$550,"&lt;&gt;"&amp;$Y$3,Grid_GenerationQueue!$AU$5:$AU$550,$AK$3)+SUMIFS(Grid_GenerationQueue!U$5:U$550,Grid_GenerationQueue!$AM$5:$AM$550,$B159,Grid_GenerationQueue!$AN$5:$AN$550,$C159,Grid_GenerationQueue!$AW$5:$AW$550,"&lt;&gt;"&amp;$Y$3,Grid_GenerationQueue!$AU$5:$AU$550,$AK$3)</f>
        <v>0</v>
      </c>
      <c r="AL159">
        <f>Z159+SUMIFS(Grid_GenerationQueue!V$5:V$550,Grid_GenerationQueue!$AJ$5:$AJ$550,$B159,Grid_GenerationQueue!$AK$5:$AK$550,$C159,Grid_GenerationQueue!$AW$5:$AW$550,"&lt;&gt;"&amp;$Y$3,Grid_GenerationQueue!$AU$5:$AU$550,$AK$3)+SUMIFS(Grid_GenerationQueue!V$5:V$550,Grid_GenerationQueue!$AM$5:$AM$550,$B159,Grid_GenerationQueue!$AN$5:$AN$550,$C159,Grid_GenerationQueue!$AW$5:$AW$550,"&lt;&gt;"&amp;$Y$3,Grid_GenerationQueue!$AU$5:$AU$550,$AK$3)</f>
        <v>0</v>
      </c>
      <c r="AM159">
        <f>AA159+SUMIFS(Grid_GenerationQueue!W$5:W$550,Grid_GenerationQueue!$AJ$5:$AJ$550,$B159,Grid_GenerationQueue!$AK$5:$AK$550,$C159,Grid_GenerationQueue!$AW$5:$AW$550,"&lt;&gt;"&amp;$Y$3,Grid_GenerationQueue!$AU$5:$AU$550,$AK$3)+SUMIFS(Grid_GenerationQueue!W$5:W$550,Grid_GenerationQueue!$AM$5:$AM$550,$B159,Grid_GenerationQueue!$AN$5:$AN$550,$C159,Grid_GenerationQueue!$AW$5:$AW$550,"&lt;&gt;"&amp;$Y$3,Grid_GenerationQueue!$AU$5:$AU$550,$AK$3)</f>
        <v>0</v>
      </c>
      <c r="AN159">
        <f>AB159+SUMIFS(Grid_GenerationQueue!X$5:X$550,Grid_GenerationQueue!$AJ$5:$AJ$550,$B159,Grid_GenerationQueue!$AK$5:$AK$550,$C159,Grid_GenerationQueue!$AW$5:$AW$550,"&lt;&gt;"&amp;$Y$3,Grid_GenerationQueue!$AU$5:$AU$550,$AK$3)+SUMIFS(Grid_GenerationQueue!X$5:X$550,Grid_GenerationQueue!$AM$5:$AM$550,$B159,Grid_GenerationQueue!$AN$5:$AN$550,$C159,Grid_GenerationQueue!$AW$5:$AW$550,"&lt;&gt;"&amp;$Y$3,Grid_GenerationQueue!$AU$5:$AU$550,$AK$3)</f>
        <v>0</v>
      </c>
      <c r="AO159">
        <f>AC159+SUMIFS(Grid_GenerationQueue!Y$5:Y$550,Grid_GenerationQueue!$AJ$5:$AJ$550,$B159,Grid_GenerationQueue!$AK$5:$AK$550,$C159,Grid_GenerationQueue!$AW$5:$AW$550,"&lt;&gt;"&amp;$Y$3,Grid_GenerationQueue!$AU$5:$AU$550,$AK$3)+SUMIFS(Grid_GenerationQueue!Y$5:Y$550,Grid_GenerationQueue!$AM$5:$AM$550,$B159,Grid_GenerationQueue!$AN$5:$AN$550,$C159,Grid_GenerationQueue!$AW$5:$AW$550,"&lt;&gt;"&amp;$Y$3,Grid_GenerationQueue!$AU$5:$AU$550,$AK$3)</f>
        <v>0</v>
      </c>
      <c r="AP159">
        <f>AD159+SUMIFS(Grid_GenerationQueue!Z$5:Z$550,Grid_GenerationQueue!$AJ$5:$AJ$550,$B159,Grid_GenerationQueue!$AK$5:$AK$550,$C159,Grid_GenerationQueue!$AW$5:$AW$550,"&lt;&gt;"&amp;$Y$3,Grid_GenerationQueue!$AU$5:$AU$550,$AK$3)+SUMIFS(Grid_GenerationQueue!Z$5:Z$550,Grid_GenerationQueue!$AM$5:$AM$550,$B159,Grid_GenerationQueue!$AN$5:$AN$550,$C159,Grid_GenerationQueue!$AW$5:$AW$550,"&lt;&gt;"&amp;$Y$3,Grid_GenerationQueue!$AU$5:$AU$550,$AK$3)</f>
        <v>0</v>
      </c>
      <c r="AQ159">
        <f>AE159+SUMIFS(Grid_GenerationQueue!AA$5:AA$550,Grid_GenerationQueue!$AJ$5:$AJ$550,$B159,Grid_GenerationQueue!$AK$5:$AK$550,$C159,Grid_GenerationQueue!$AW$5:$AW$550,"&lt;&gt;"&amp;$Y$3,Grid_GenerationQueue!$AU$5:$AU$550,$AK$3)+SUMIFS(Grid_GenerationQueue!AA$5:AA$550,Grid_GenerationQueue!$AM$5:$AM$550,$B159,Grid_GenerationQueue!$AN$5:$AN$550,$C159,Grid_GenerationQueue!$AW$5:$AW$550,"&lt;&gt;"&amp;$Y$3,Grid_GenerationQueue!$AU$5:$AU$550,$AK$3)</f>
        <v>0</v>
      </c>
      <c r="AR159">
        <f>AF159+SUMIFS(Grid_GenerationQueue!AB$5:AB$550,Grid_GenerationQueue!$AJ$5:$AJ$550,$B159,Grid_GenerationQueue!$AK$5:$AK$550,$C159,Grid_GenerationQueue!$AW$5:$AW$550,"&lt;&gt;"&amp;$Y$3,Grid_GenerationQueue!$AU$5:$AU$550,$AK$3)+SUMIFS(Grid_GenerationQueue!AB$5:AB$550,Grid_GenerationQueue!$AM$5:$AM$550,$B159,Grid_GenerationQueue!$AN$5:$AN$550,$C159,Grid_GenerationQueue!$AW$5:$AW$550,"&lt;&gt;"&amp;$Y$3,Grid_GenerationQueue!$AU$5:$AU$550,$AK$3)</f>
        <v>0</v>
      </c>
      <c r="AS159">
        <f>AG159+SUMIFS(Grid_GenerationQueue!AC$5:AC$550,Grid_GenerationQueue!$AJ$5:$AJ$550,$B159,Grid_GenerationQueue!$AK$5:$AK$550,$C159,Grid_GenerationQueue!$AW$5:$AW$550,"&lt;&gt;"&amp;$Y$3,Grid_GenerationQueue!$AU$5:$AU$550,$AK$3)+SUMIFS(Grid_GenerationQueue!AC$5:AC$550,Grid_GenerationQueue!$AM$5:$AM$550,$B159,Grid_GenerationQueue!$AN$5:$AN$550,$C159,Grid_GenerationQueue!$AW$5:$AW$550,"&lt;&gt;"&amp;$Y$3,Grid_GenerationQueue!$AU$5:$AU$550,$AK$3)</f>
        <v>0</v>
      </c>
      <c r="AT159">
        <f>AH159+SUMIFS(Grid_GenerationQueue!AD$5:AD$550,Grid_GenerationQueue!$AJ$5:$AJ$550,$B159,Grid_GenerationQueue!$AK$5:$AK$550,$C159,Grid_GenerationQueue!$AW$5:$AW$550,"&lt;&gt;"&amp;$Y$3,Grid_GenerationQueue!$AU$5:$AU$550,$AK$3)+SUMIFS(Grid_GenerationQueue!AD$5:AD$550,Grid_GenerationQueue!$AM$5:$AM$550,$B159,Grid_GenerationQueue!$AN$5:$AN$550,$C159,Grid_GenerationQueue!$AW$5:$AW$550,"&lt;&gt;"&amp;$Y$3,Grid_GenerationQueue!$AU$5:$AU$550,$AK$3)</f>
        <v>0</v>
      </c>
      <c r="AV159">
        <v>0</v>
      </c>
      <c r="AW159">
        <v>0</v>
      </c>
      <c r="AX159">
        <v>0</v>
      </c>
      <c r="AY159">
        <v>0</v>
      </c>
      <c r="AZ159">
        <v>0</v>
      </c>
      <c r="BB159">
        <f t="shared" si="99"/>
        <v>0</v>
      </c>
      <c r="BC159">
        <f t="shared" si="100"/>
        <v>0</v>
      </c>
      <c r="BD159">
        <f t="shared" si="101"/>
        <v>0</v>
      </c>
      <c r="BE159">
        <f t="shared" si="102"/>
        <v>0</v>
      </c>
      <c r="BF159">
        <f t="shared" si="103"/>
        <v>0</v>
      </c>
      <c r="BG159">
        <f t="shared" si="104"/>
        <v>0</v>
      </c>
      <c r="BH159">
        <f t="shared" si="105"/>
        <v>0</v>
      </c>
      <c r="BI159">
        <f t="shared" si="106"/>
        <v>0</v>
      </c>
      <c r="BJ159">
        <f t="shared" si="107"/>
        <v>0</v>
      </c>
      <c r="BK159">
        <f t="shared" si="108"/>
        <v>0</v>
      </c>
      <c r="BL159">
        <f t="shared" si="109"/>
        <v>0</v>
      </c>
      <c r="BN159">
        <f t="shared" si="77"/>
        <v>0</v>
      </c>
      <c r="BO159">
        <f t="shared" si="78"/>
        <v>0</v>
      </c>
      <c r="BP159">
        <f t="shared" si="79"/>
        <v>0</v>
      </c>
      <c r="BQ159">
        <f t="shared" si="80"/>
        <v>0</v>
      </c>
      <c r="BR159">
        <f t="shared" si="81"/>
        <v>0</v>
      </c>
      <c r="BS159">
        <f t="shared" si="82"/>
        <v>0</v>
      </c>
      <c r="BT159">
        <f t="shared" si="83"/>
        <v>0</v>
      </c>
      <c r="BU159">
        <f t="shared" si="84"/>
        <v>0</v>
      </c>
      <c r="BV159">
        <f t="shared" si="85"/>
        <v>0</v>
      </c>
      <c r="BW159">
        <f t="shared" si="86"/>
        <v>0</v>
      </c>
      <c r="BX159">
        <f t="shared" si="87"/>
        <v>0</v>
      </c>
      <c r="BZ159">
        <f t="shared" si="88"/>
        <v>0</v>
      </c>
      <c r="CA159">
        <f t="shared" si="89"/>
        <v>0</v>
      </c>
      <c r="CB159">
        <f t="shared" si="90"/>
        <v>0</v>
      </c>
      <c r="CC159">
        <f t="shared" si="91"/>
        <v>0</v>
      </c>
      <c r="CD159">
        <f t="shared" si="92"/>
        <v>0</v>
      </c>
      <c r="CE159">
        <f t="shared" si="93"/>
        <v>0</v>
      </c>
      <c r="CF159">
        <f t="shared" si="94"/>
        <v>0</v>
      </c>
      <c r="CG159">
        <f t="shared" si="95"/>
        <v>0</v>
      </c>
      <c r="CH159">
        <f t="shared" si="96"/>
        <v>0</v>
      </c>
      <c r="CI159">
        <f t="shared" si="97"/>
        <v>0</v>
      </c>
      <c r="CJ159">
        <f t="shared" si="98"/>
        <v>0</v>
      </c>
    </row>
    <row r="160" spans="1:88" x14ac:dyDescent="0.35">
      <c r="A160" t="str">
        <f>Substation_Info!A160</f>
        <v>SCE Northern Area</v>
      </c>
      <c r="B160" t="str">
        <f>Substation_Info!B160</f>
        <v>Mandalay</v>
      </c>
      <c r="C160">
        <f>Substation_Info!C160</f>
        <v>230</v>
      </c>
      <c r="D160" t="str" cm="1">
        <f t="array" ref="D160">INDEX(Substation_Info!$AT$5:$BB$322,MATCH(1,($B160=Substation_Info!$B$5:$B$322)*($C160=Substation_Info!$C$5:$C$322),0),MATCH(D$4,Substation_Info!$AT$4:$BB$4,0))</f>
        <v>Greater_LA_Li_Battery</v>
      </c>
      <c r="E160" t="str" cm="1">
        <f t="array" ref="E160">INDEX(Substation_Info!$AT$5:$BB$322,MATCH(1,($B160=Substation_Info!$B$5:$B$322)*($C160=Substation_Info!$C$5:$C$322),0),MATCH(E$4,Substation_Info!$AT$4:$BB$4,0))</f>
        <v>Greater_LA_Solar</v>
      </c>
      <c r="F160" cm="1">
        <f t="array" ref="F160">INDEX(Substation_Info!$AT$5:$BB$322,MATCH(1,($B160=Substation_Info!$B$5:$B$322)*($C160=Substation_Info!$C$5:$C$322),0),MATCH(F$4,Substation_Info!$AT$4:$BB$4,0))</f>
        <v>0</v>
      </c>
      <c r="G160" cm="1">
        <f t="array" ref="G160">INDEX(Substation_Info!$AT$5:$BB$322,MATCH(1,($B160=Substation_Info!$B$5:$B$322)*($C160=Substation_Info!$C$5:$C$322),0),MATCH(G$4,Substation_Info!$AT$4:$BB$4,0))</f>
        <v>0</v>
      </c>
      <c r="H160" cm="1">
        <f t="array" ref="H160">INDEX(Substation_Info!$AT$5:$BB$322,MATCH(1,($B160=Substation_Info!$B$5:$B$322)*($C160=Substation_Info!$C$5:$C$322),0),MATCH(H$4,Substation_Info!$AT$4:$BB$4,0))</f>
        <v>0</v>
      </c>
      <c r="I160" cm="1">
        <f t="array" ref="I160">INDEX(Substation_Info!$AT$5:$BB$322,MATCH(1,($B160=Substation_Info!$B$5:$B$322)*($C160=Substation_Info!$C$5:$C$322),0),MATCH(I$4,Substation_Info!$AT$4:$BB$4,0))</f>
        <v>0</v>
      </c>
      <c r="J160" cm="1">
        <f t="array" ref="J160">INDEX(Substation_Info!$AT$5:$BB$322,MATCH(1,($B160=Substation_Info!$B$5:$B$322)*($C160=Substation_Info!$C$5:$C$322),0),MATCH(J$4,Substation_Info!$AT$4:$BB$4,0))</f>
        <v>0</v>
      </c>
      <c r="L160">
        <f>SUMIFS(Grid_GenerationQueue!T$5:T$550,Grid_GenerationQueue!$AJ$5:$AJ$550,$B160,Grid_GenerationQueue!$AK$5:$AK$550,$C160)+SUMIFS(Grid_GenerationQueue!T$5:T$550,Grid_GenerationQueue!$AM$5:$AM$550,$B160,Grid_GenerationQueue!$AN$5:$AN$550,$C160)</f>
        <v>400</v>
      </c>
      <c r="M160">
        <f>SUMIFS(Grid_GenerationQueue!U$5:U$550,Grid_GenerationQueue!$AJ$5:$AJ$550,$B160,Grid_GenerationQueue!$AK$5:$AK$550,$C160)+SUMIFS(Grid_GenerationQueue!U$5:U$550,Grid_GenerationQueue!$AM$5:$AM$550,$B160,Grid_GenerationQueue!$AN$5:$AN$550,$C160)</f>
        <v>0</v>
      </c>
      <c r="N160">
        <f>SUMIFS(Grid_GenerationQueue!V$5:V$550,Grid_GenerationQueue!$AJ$5:$AJ$550,$B160,Grid_GenerationQueue!$AK$5:$AK$550,$C160)+SUMIFS(Grid_GenerationQueue!V$5:V$550,Grid_GenerationQueue!$AM$5:$AM$550,$B160,Grid_GenerationQueue!$AN$5:$AN$550,$C160)</f>
        <v>0</v>
      </c>
      <c r="O160">
        <f>SUMIFS(Grid_GenerationQueue!W$5:W$550,Grid_GenerationQueue!$AJ$5:$AJ$550,$B160,Grid_GenerationQueue!$AK$5:$AK$550,$C160)+SUMIFS(Grid_GenerationQueue!W$5:W$550,Grid_GenerationQueue!$AM$5:$AM$550,$B160,Grid_GenerationQueue!$AN$5:$AN$550,$C160)</f>
        <v>0</v>
      </c>
      <c r="P160">
        <f>SUMIFS(Grid_GenerationQueue!X$5:X$550,Grid_GenerationQueue!$AJ$5:$AJ$550,$B160,Grid_GenerationQueue!$AK$5:$AK$550,$C160)+SUMIFS(Grid_GenerationQueue!X$5:X$550,Grid_GenerationQueue!$AM$5:$AM$550,$B160,Grid_GenerationQueue!$AN$5:$AN$550,$C160)</f>
        <v>0</v>
      </c>
      <c r="Q160">
        <f>SUMIFS(Grid_GenerationQueue!Y$5:Y$550,Grid_GenerationQueue!$AJ$5:$AJ$550,$B160,Grid_GenerationQueue!$AK$5:$AK$550,$C160)+SUMIFS(Grid_GenerationQueue!Y$5:Y$550,Grid_GenerationQueue!$AM$5:$AM$550,$B160,Grid_GenerationQueue!$AN$5:$AN$550,$C160)</f>
        <v>0</v>
      </c>
      <c r="R160">
        <f>SUMIFS(Grid_GenerationQueue!Z$5:Z$550,Grid_GenerationQueue!$AJ$5:$AJ$550,$B160,Grid_GenerationQueue!$AK$5:$AK$550,$C160)+SUMIFS(Grid_GenerationQueue!Z$5:Z$550,Grid_GenerationQueue!$AM$5:$AM$550,$B160,Grid_GenerationQueue!$AN$5:$AN$550,$C160)</f>
        <v>0</v>
      </c>
      <c r="S160">
        <f>SUMIFS(Grid_GenerationQueue!AA$5:AA$550,Grid_GenerationQueue!$AJ$5:$AJ$550,$B160,Grid_GenerationQueue!$AK$5:$AK$550,$C160)+SUMIFS(Grid_GenerationQueue!AA$5:AA$550,Grid_GenerationQueue!$AM$5:$AM$550,$B160,Grid_GenerationQueue!$AN$5:$AN$550,$C160)</f>
        <v>0</v>
      </c>
      <c r="T160">
        <f>SUMIFS(Grid_GenerationQueue!AB$5:AB$550,Grid_GenerationQueue!$AJ$5:$AJ$550,$B160,Grid_GenerationQueue!$AK$5:$AK$550,$C160)+SUMIFS(Grid_GenerationQueue!AB$5:AB$550,Grid_GenerationQueue!$AM$5:$AM$550,$B160,Grid_GenerationQueue!$AN$5:$AN$550,$C160)</f>
        <v>0</v>
      </c>
      <c r="U160">
        <f>SUMIFS(Grid_GenerationQueue!AC$5:AC$550,Grid_GenerationQueue!$AJ$5:$AJ$550,$B160,Grid_GenerationQueue!$AK$5:$AK$550,$C160)+SUMIFS(Grid_GenerationQueue!AC$5:AC$550,Grid_GenerationQueue!$AM$5:$AM$550,$B160,Grid_GenerationQueue!$AN$5:$AN$550,$C160)</f>
        <v>0</v>
      </c>
      <c r="V160">
        <f>SUMIFS(Grid_GenerationQueue!AD$5:AD$550,Grid_GenerationQueue!$AJ$5:$AJ$550,$B160,Grid_GenerationQueue!$AK$5:$AK$550,$C160)+SUMIFS(Grid_GenerationQueue!AD$5:AD$550,Grid_GenerationQueue!$AM$5:$AM$550,$B160,Grid_GenerationQueue!$AN$5:$AN$550,$C160)</f>
        <v>0</v>
      </c>
      <c r="X160">
        <f>SUMIFS(Grid_GenerationQueue!T$5:T$550,Grid_GenerationQueue!$AJ$5:$AJ$550,$B160,Grid_GenerationQueue!$AK$5:$AK$550,$C160,Grid_GenerationQueue!$AW$5:$AW$550,$Y$3)+SUMIFS(Grid_GenerationQueue!T$5:T$550,Grid_GenerationQueue!$AM$5:$AM$550,$B160,Grid_GenerationQueue!$AN$5:$AN$550,$C160,Grid_GenerationQueue!$AW$5:$AW$550,$Y$3)</f>
        <v>0</v>
      </c>
      <c r="Y160">
        <f>SUMIFS(Grid_GenerationQueue!U$5:U$550,Grid_GenerationQueue!$AJ$5:$AJ$550,$B160,Grid_GenerationQueue!$AK$5:$AK$550,$C160,Grid_GenerationQueue!$AW$5:$AW$550,$Y$3)+SUMIFS(Grid_GenerationQueue!U$5:U$550,Grid_GenerationQueue!$AM$5:$AM$550,$B160,Grid_GenerationQueue!$AN$5:$AN$550,$C160,Grid_GenerationQueue!$AW$5:$AW$550,$Y$3)</f>
        <v>0</v>
      </c>
      <c r="Z160">
        <f>SUMIFS(Grid_GenerationQueue!V$5:V$550,Grid_GenerationQueue!$AJ$5:$AJ$550,$B160,Grid_GenerationQueue!$AK$5:$AK$550,$C160,Grid_GenerationQueue!$AW$5:$AW$550,$Y$3)+SUMIFS(Grid_GenerationQueue!V$5:V$550,Grid_GenerationQueue!$AM$5:$AM$550,$B160,Grid_GenerationQueue!$AN$5:$AN$550,$C160,Grid_GenerationQueue!$AW$5:$AW$550,$Y$3)</f>
        <v>0</v>
      </c>
      <c r="AA160">
        <f>SUMIFS(Grid_GenerationQueue!W$5:W$550,Grid_GenerationQueue!$AJ$5:$AJ$550,$B160,Grid_GenerationQueue!$AK$5:$AK$550,$C160,Grid_GenerationQueue!$AW$5:$AW$550,$Y$3)+SUMIFS(Grid_GenerationQueue!W$5:W$550,Grid_GenerationQueue!$AM$5:$AM$550,$B160,Grid_GenerationQueue!$AN$5:$AN$550,$C160,Grid_GenerationQueue!$AW$5:$AW$550,$Y$3)</f>
        <v>0</v>
      </c>
      <c r="AB160">
        <f>SUMIFS(Grid_GenerationQueue!X$5:X$550,Grid_GenerationQueue!$AJ$5:$AJ$550,$B160,Grid_GenerationQueue!$AK$5:$AK$550,$C160,Grid_GenerationQueue!$AW$5:$AW$550,$Y$3)+SUMIFS(Grid_GenerationQueue!X$5:X$550,Grid_GenerationQueue!$AM$5:$AM$550,$B160,Grid_GenerationQueue!$AN$5:$AN$550,$C160,Grid_GenerationQueue!$AW$5:$AW$550,$Y$3)</f>
        <v>0</v>
      </c>
      <c r="AC160">
        <f>SUMIFS(Grid_GenerationQueue!Y$5:Y$550,Grid_GenerationQueue!$AJ$5:$AJ$550,$B160,Grid_GenerationQueue!$AK$5:$AK$550,$C160,Grid_GenerationQueue!$AW$5:$AW$550,$Y$3)+SUMIFS(Grid_GenerationQueue!Y$5:Y$550,Grid_GenerationQueue!$AM$5:$AM$550,$B160,Grid_GenerationQueue!$AN$5:$AN$550,$C160,Grid_GenerationQueue!$AW$5:$AW$550,$Y$3)</f>
        <v>0</v>
      </c>
      <c r="AD160">
        <f>SUMIFS(Grid_GenerationQueue!Z$5:Z$550,Grid_GenerationQueue!$AJ$5:$AJ$550,$B160,Grid_GenerationQueue!$AK$5:$AK$550,$C160,Grid_GenerationQueue!$AW$5:$AW$550,$Y$3)+SUMIFS(Grid_GenerationQueue!Z$5:Z$550,Grid_GenerationQueue!$AM$5:$AM$550,$B160,Grid_GenerationQueue!$AN$5:$AN$550,$C160,Grid_GenerationQueue!$AW$5:$AW$550,$Y$3)</f>
        <v>0</v>
      </c>
      <c r="AE160">
        <f>SUMIFS(Grid_GenerationQueue!AA$5:AA$550,Grid_GenerationQueue!$AJ$5:$AJ$550,$B160,Grid_GenerationQueue!$AK$5:$AK$550,$C160,Grid_GenerationQueue!$AW$5:$AW$550,$Y$3)+SUMIFS(Grid_GenerationQueue!AA$5:AA$550,Grid_GenerationQueue!$AM$5:$AM$550,$B160,Grid_GenerationQueue!$AN$5:$AN$550,$C160,Grid_GenerationQueue!$AW$5:$AW$550,$Y$3)</f>
        <v>0</v>
      </c>
      <c r="AF160">
        <f>SUMIFS(Grid_GenerationQueue!AB$5:AB$550,Grid_GenerationQueue!$AJ$5:$AJ$550,$B160,Grid_GenerationQueue!$AK$5:$AK$550,$C160,Grid_GenerationQueue!$AW$5:$AW$550,$Y$3)+SUMIFS(Grid_GenerationQueue!AB$5:AB$550,Grid_GenerationQueue!$AM$5:$AM$550,$B160,Grid_GenerationQueue!$AN$5:$AN$550,$C160,Grid_GenerationQueue!$AW$5:$AW$550,$Y$3)</f>
        <v>0</v>
      </c>
      <c r="AG160">
        <f>SUMIFS(Grid_GenerationQueue!AC$5:AC$550,Grid_GenerationQueue!$AJ$5:$AJ$550,$B160,Grid_GenerationQueue!$AK$5:$AK$550,$C160,Grid_GenerationQueue!$AW$5:$AW$550,$Y$3)+SUMIFS(Grid_GenerationQueue!AC$5:AC$550,Grid_GenerationQueue!$AM$5:$AM$550,$B160,Grid_GenerationQueue!$AN$5:$AN$550,$C160,Grid_GenerationQueue!$AW$5:$AW$550,$Y$3)</f>
        <v>0</v>
      </c>
      <c r="AH160">
        <f>SUMIFS(Grid_GenerationQueue!AD$5:AD$550,Grid_GenerationQueue!$AJ$5:$AJ$550,$B160,Grid_GenerationQueue!$AK$5:$AK$550,$C160,Grid_GenerationQueue!$AW$5:$AW$550,$Y$3)+SUMIFS(Grid_GenerationQueue!AD$5:AD$550,Grid_GenerationQueue!$AM$5:$AM$550,$B160,Grid_GenerationQueue!$AN$5:$AN$550,$C160,Grid_GenerationQueue!$AW$5:$AW$550,$Y$3)</f>
        <v>0</v>
      </c>
      <c r="AJ160">
        <f>X160+SUMIFS(Grid_GenerationQueue!T$5:T$550,Grid_GenerationQueue!$AJ$5:$AJ$550,$B160,Grid_GenerationQueue!$AK$5:$AK$550,$C160,Grid_GenerationQueue!$AW$5:$AW$550,"&lt;&gt;"&amp;$Y$3,Grid_GenerationQueue!$AU$5:$AU$550,$AK$3)+SUMIFS(Grid_GenerationQueue!T$5:T$550,Grid_GenerationQueue!$AM$5:$AM$550,$B160,Grid_GenerationQueue!$AN$5:$AN$550,$C160,Grid_GenerationQueue!$AW$5:$AW$550,"&lt;&gt;"&amp;$Y$3,Grid_GenerationQueue!$AU$5:$AU$550,$AK$3)</f>
        <v>400</v>
      </c>
      <c r="AK160">
        <f>Y160+SUMIFS(Grid_GenerationQueue!U$5:U$550,Grid_GenerationQueue!$AJ$5:$AJ$550,$B160,Grid_GenerationQueue!$AK$5:$AK$550,$C160,Grid_GenerationQueue!$AW$5:$AW$550,"&lt;&gt;"&amp;$Y$3,Grid_GenerationQueue!$AU$5:$AU$550,$AK$3)+SUMIFS(Grid_GenerationQueue!U$5:U$550,Grid_GenerationQueue!$AM$5:$AM$550,$B160,Grid_GenerationQueue!$AN$5:$AN$550,$C160,Grid_GenerationQueue!$AW$5:$AW$550,"&lt;&gt;"&amp;$Y$3,Grid_GenerationQueue!$AU$5:$AU$550,$AK$3)</f>
        <v>0</v>
      </c>
      <c r="AL160">
        <f>Z160+SUMIFS(Grid_GenerationQueue!V$5:V$550,Grid_GenerationQueue!$AJ$5:$AJ$550,$B160,Grid_GenerationQueue!$AK$5:$AK$550,$C160,Grid_GenerationQueue!$AW$5:$AW$550,"&lt;&gt;"&amp;$Y$3,Grid_GenerationQueue!$AU$5:$AU$550,$AK$3)+SUMIFS(Grid_GenerationQueue!V$5:V$550,Grid_GenerationQueue!$AM$5:$AM$550,$B160,Grid_GenerationQueue!$AN$5:$AN$550,$C160,Grid_GenerationQueue!$AW$5:$AW$550,"&lt;&gt;"&amp;$Y$3,Grid_GenerationQueue!$AU$5:$AU$550,$AK$3)</f>
        <v>0</v>
      </c>
      <c r="AM160">
        <f>AA160+SUMIFS(Grid_GenerationQueue!W$5:W$550,Grid_GenerationQueue!$AJ$5:$AJ$550,$B160,Grid_GenerationQueue!$AK$5:$AK$550,$C160,Grid_GenerationQueue!$AW$5:$AW$550,"&lt;&gt;"&amp;$Y$3,Grid_GenerationQueue!$AU$5:$AU$550,$AK$3)+SUMIFS(Grid_GenerationQueue!W$5:W$550,Grid_GenerationQueue!$AM$5:$AM$550,$B160,Grid_GenerationQueue!$AN$5:$AN$550,$C160,Grid_GenerationQueue!$AW$5:$AW$550,"&lt;&gt;"&amp;$Y$3,Grid_GenerationQueue!$AU$5:$AU$550,$AK$3)</f>
        <v>0</v>
      </c>
      <c r="AN160">
        <f>AB160+SUMIFS(Grid_GenerationQueue!X$5:X$550,Grid_GenerationQueue!$AJ$5:$AJ$550,$B160,Grid_GenerationQueue!$AK$5:$AK$550,$C160,Grid_GenerationQueue!$AW$5:$AW$550,"&lt;&gt;"&amp;$Y$3,Grid_GenerationQueue!$AU$5:$AU$550,$AK$3)+SUMIFS(Grid_GenerationQueue!X$5:X$550,Grid_GenerationQueue!$AM$5:$AM$550,$B160,Grid_GenerationQueue!$AN$5:$AN$550,$C160,Grid_GenerationQueue!$AW$5:$AW$550,"&lt;&gt;"&amp;$Y$3,Grid_GenerationQueue!$AU$5:$AU$550,$AK$3)</f>
        <v>0</v>
      </c>
      <c r="AO160">
        <f>AC160+SUMIFS(Grid_GenerationQueue!Y$5:Y$550,Grid_GenerationQueue!$AJ$5:$AJ$550,$B160,Grid_GenerationQueue!$AK$5:$AK$550,$C160,Grid_GenerationQueue!$AW$5:$AW$550,"&lt;&gt;"&amp;$Y$3,Grid_GenerationQueue!$AU$5:$AU$550,$AK$3)+SUMIFS(Grid_GenerationQueue!Y$5:Y$550,Grid_GenerationQueue!$AM$5:$AM$550,$B160,Grid_GenerationQueue!$AN$5:$AN$550,$C160,Grid_GenerationQueue!$AW$5:$AW$550,"&lt;&gt;"&amp;$Y$3,Grid_GenerationQueue!$AU$5:$AU$550,$AK$3)</f>
        <v>0</v>
      </c>
      <c r="AP160">
        <f>AD160+SUMIFS(Grid_GenerationQueue!Z$5:Z$550,Grid_GenerationQueue!$AJ$5:$AJ$550,$B160,Grid_GenerationQueue!$AK$5:$AK$550,$C160,Grid_GenerationQueue!$AW$5:$AW$550,"&lt;&gt;"&amp;$Y$3,Grid_GenerationQueue!$AU$5:$AU$550,$AK$3)+SUMIFS(Grid_GenerationQueue!Z$5:Z$550,Grid_GenerationQueue!$AM$5:$AM$550,$B160,Grid_GenerationQueue!$AN$5:$AN$550,$C160,Grid_GenerationQueue!$AW$5:$AW$550,"&lt;&gt;"&amp;$Y$3,Grid_GenerationQueue!$AU$5:$AU$550,$AK$3)</f>
        <v>0</v>
      </c>
      <c r="AQ160">
        <f>AE160+SUMIFS(Grid_GenerationQueue!AA$5:AA$550,Grid_GenerationQueue!$AJ$5:$AJ$550,$B160,Grid_GenerationQueue!$AK$5:$AK$550,$C160,Grid_GenerationQueue!$AW$5:$AW$550,"&lt;&gt;"&amp;$Y$3,Grid_GenerationQueue!$AU$5:$AU$550,$AK$3)+SUMIFS(Grid_GenerationQueue!AA$5:AA$550,Grid_GenerationQueue!$AM$5:$AM$550,$B160,Grid_GenerationQueue!$AN$5:$AN$550,$C160,Grid_GenerationQueue!$AW$5:$AW$550,"&lt;&gt;"&amp;$Y$3,Grid_GenerationQueue!$AU$5:$AU$550,$AK$3)</f>
        <v>0</v>
      </c>
      <c r="AR160">
        <f>AF160+SUMIFS(Grid_GenerationQueue!AB$5:AB$550,Grid_GenerationQueue!$AJ$5:$AJ$550,$B160,Grid_GenerationQueue!$AK$5:$AK$550,$C160,Grid_GenerationQueue!$AW$5:$AW$550,"&lt;&gt;"&amp;$Y$3,Grid_GenerationQueue!$AU$5:$AU$550,$AK$3)+SUMIFS(Grid_GenerationQueue!AB$5:AB$550,Grid_GenerationQueue!$AM$5:$AM$550,$B160,Grid_GenerationQueue!$AN$5:$AN$550,$C160,Grid_GenerationQueue!$AW$5:$AW$550,"&lt;&gt;"&amp;$Y$3,Grid_GenerationQueue!$AU$5:$AU$550,$AK$3)</f>
        <v>0</v>
      </c>
      <c r="AS160">
        <f>AG160+SUMIFS(Grid_GenerationQueue!AC$5:AC$550,Grid_GenerationQueue!$AJ$5:$AJ$550,$B160,Grid_GenerationQueue!$AK$5:$AK$550,$C160,Grid_GenerationQueue!$AW$5:$AW$550,"&lt;&gt;"&amp;$Y$3,Grid_GenerationQueue!$AU$5:$AU$550,$AK$3)+SUMIFS(Grid_GenerationQueue!AC$5:AC$550,Grid_GenerationQueue!$AM$5:$AM$550,$B160,Grid_GenerationQueue!$AN$5:$AN$550,$C160,Grid_GenerationQueue!$AW$5:$AW$550,"&lt;&gt;"&amp;$Y$3,Grid_GenerationQueue!$AU$5:$AU$550,$AK$3)</f>
        <v>0</v>
      </c>
      <c r="AT160">
        <f>AH160+SUMIFS(Grid_GenerationQueue!AD$5:AD$550,Grid_GenerationQueue!$AJ$5:$AJ$550,$B160,Grid_GenerationQueue!$AK$5:$AK$550,$C160,Grid_GenerationQueue!$AW$5:$AW$550,"&lt;&gt;"&amp;$Y$3,Grid_GenerationQueue!$AU$5:$AU$550,$AK$3)+SUMIFS(Grid_GenerationQueue!AD$5:AD$550,Grid_GenerationQueue!$AM$5:$AM$550,$B160,Grid_GenerationQueue!$AN$5:$AN$550,$C160,Grid_GenerationQueue!$AW$5:$AW$550,"&lt;&gt;"&amp;$Y$3,Grid_GenerationQueue!$AU$5:$AU$550,$AK$3)</f>
        <v>0</v>
      </c>
      <c r="AV160">
        <v>0</v>
      </c>
      <c r="AW160">
        <v>0</v>
      </c>
      <c r="AX160">
        <v>0</v>
      </c>
      <c r="AY160">
        <v>0</v>
      </c>
      <c r="AZ160">
        <v>0</v>
      </c>
      <c r="BB160">
        <f t="shared" si="99"/>
        <v>400</v>
      </c>
      <c r="BC160">
        <f t="shared" si="100"/>
        <v>0</v>
      </c>
      <c r="BD160">
        <f t="shared" si="101"/>
        <v>0</v>
      </c>
      <c r="BE160">
        <f t="shared" si="102"/>
        <v>0</v>
      </c>
      <c r="BF160">
        <f t="shared" si="103"/>
        <v>0</v>
      </c>
      <c r="BG160">
        <f t="shared" si="104"/>
        <v>0</v>
      </c>
      <c r="BH160">
        <f t="shared" si="105"/>
        <v>0</v>
      </c>
      <c r="BI160">
        <f t="shared" si="106"/>
        <v>0</v>
      </c>
      <c r="BJ160">
        <f t="shared" si="107"/>
        <v>0</v>
      </c>
      <c r="BK160">
        <f t="shared" si="108"/>
        <v>0</v>
      </c>
      <c r="BL160">
        <f t="shared" si="109"/>
        <v>0</v>
      </c>
      <c r="BN160">
        <f t="shared" ref="BN160:BN223" si="110">X160-$AV160</f>
        <v>0</v>
      </c>
      <c r="BO160">
        <f t="shared" ref="BO160:BO223" si="111">BP160+BQ160</f>
        <v>0</v>
      </c>
      <c r="BP160">
        <f t="shared" ref="BP160:BP223" si="112">Z160-$AW160</f>
        <v>0</v>
      </c>
      <c r="BQ160">
        <f t="shared" ref="BQ160:BQ223" si="113">AA160-$AX160</f>
        <v>0</v>
      </c>
      <c r="BR160">
        <f t="shared" ref="BR160:BR223" si="114">AB160</f>
        <v>0</v>
      </c>
      <c r="BS160">
        <f t="shared" ref="BS160:BS223" si="115">AC160</f>
        <v>0</v>
      </c>
      <c r="BT160">
        <f t="shared" ref="BT160:BT223" si="116">BU160+BV160</f>
        <v>0</v>
      </c>
      <c r="BU160">
        <f t="shared" ref="BU160:BU223" si="117">AE160-$AY160</f>
        <v>0</v>
      </c>
      <c r="BV160">
        <f t="shared" ref="BV160:BV223" si="118">AF160-$AZ160</f>
        <v>0</v>
      </c>
      <c r="BW160">
        <f t="shared" ref="BW160:BW223" si="119">AG160</f>
        <v>0</v>
      </c>
      <c r="BX160">
        <f t="shared" ref="BX160:BX223" si="120">AH160</f>
        <v>0</v>
      </c>
      <c r="BZ160">
        <f t="shared" ref="BZ160:BZ223" si="121">AJ160-$AV160</f>
        <v>400</v>
      </c>
      <c r="CA160">
        <f t="shared" ref="CA160:CA223" si="122">CB160+CC160</f>
        <v>0</v>
      </c>
      <c r="CB160">
        <f t="shared" ref="CB160:CB223" si="123">AL160-$AW160</f>
        <v>0</v>
      </c>
      <c r="CC160">
        <f t="shared" ref="CC160:CC223" si="124">AM160-$AX160</f>
        <v>0</v>
      </c>
      <c r="CD160">
        <f t="shared" ref="CD160:CD223" si="125">AN160</f>
        <v>0</v>
      </c>
      <c r="CE160">
        <f t="shared" ref="CE160:CE223" si="126">AO160</f>
        <v>0</v>
      </c>
      <c r="CF160">
        <f t="shared" ref="CF160:CF223" si="127">CG160+CH160</f>
        <v>0</v>
      </c>
      <c r="CG160">
        <f t="shared" ref="CG160:CG223" si="128">AQ160-$AY160</f>
        <v>0</v>
      </c>
      <c r="CH160">
        <f t="shared" ref="CH160:CH223" si="129">AR160-$AZ160</f>
        <v>0</v>
      </c>
      <c r="CI160">
        <f t="shared" ref="CI160:CI223" si="130">AS160</f>
        <v>0</v>
      </c>
      <c r="CJ160">
        <f t="shared" ref="CJ160:CJ223" si="131">AT160</f>
        <v>0</v>
      </c>
    </row>
    <row r="161" spans="1:88" x14ac:dyDescent="0.35">
      <c r="A161" t="str">
        <f>Substation_Info!A161</f>
        <v xml:space="preserve">PG&amp;E North of Greater Bay Study Area </v>
      </c>
      <c r="B161" t="str">
        <f>Substation_Info!B161</f>
        <v>Martin (San Francisco H)</v>
      </c>
      <c r="C161">
        <f>Substation_Info!C161</f>
        <v>115</v>
      </c>
      <c r="D161" t="str" cm="1">
        <f t="array" ref="D161">INDEX(Substation_Info!$AT$5:$BB$322,MATCH(1,($B161=Substation_Info!$B$5:$B$322)*($C161=Substation_Info!$C$5:$C$322),0),MATCH(D$4,Substation_Info!$AT$4:$BB$4,0))</f>
        <v>Northern_California_Li_Battery</v>
      </c>
      <c r="E161" t="str" cm="1">
        <f t="array" ref="E161">INDEX(Substation_Info!$AT$5:$BB$322,MATCH(1,($B161=Substation_Info!$B$5:$B$322)*($C161=Substation_Info!$C$5:$C$322),0),MATCH(E$4,Substation_Info!$AT$4:$BB$4,0))</f>
        <v>Northern_California_Solar</v>
      </c>
      <c r="F161" cm="1">
        <f t="array" ref="F161">INDEX(Substation_Info!$AT$5:$BB$322,MATCH(1,($B161=Substation_Info!$B$5:$B$322)*($C161=Substation_Info!$C$5:$C$322),0),MATCH(F$4,Substation_Info!$AT$4:$BB$4,0))</f>
        <v>0</v>
      </c>
      <c r="G161" cm="1">
        <f t="array" ref="G161">INDEX(Substation_Info!$AT$5:$BB$322,MATCH(1,($B161=Substation_Info!$B$5:$B$322)*($C161=Substation_Info!$C$5:$C$322),0),MATCH(G$4,Substation_Info!$AT$4:$BB$4,0))</f>
        <v>0</v>
      </c>
      <c r="H161" cm="1">
        <f t="array" ref="H161">INDEX(Substation_Info!$AT$5:$BB$322,MATCH(1,($B161=Substation_Info!$B$5:$B$322)*($C161=Substation_Info!$C$5:$C$322),0),MATCH(H$4,Substation_Info!$AT$4:$BB$4,0))</f>
        <v>0</v>
      </c>
      <c r="I161" cm="1">
        <f t="array" ref="I161">INDEX(Substation_Info!$AT$5:$BB$322,MATCH(1,($B161=Substation_Info!$B$5:$B$322)*($C161=Substation_Info!$C$5:$C$322),0),MATCH(I$4,Substation_Info!$AT$4:$BB$4,0))</f>
        <v>0</v>
      </c>
      <c r="J161" cm="1">
        <f t="array" ref="J161">INDEX(Substation_Info!$AT$5:$BB$322,MATCH(1,($B161=Substation_Info!$B$5:$B$322)*($C161=Substation_Info!$C$5:$C$322),0),MATCH(J$4,Substation_Info!$AT$4:$BB$4,0))</f>
        <v>0</v>
      </c>
      <c r="L161">
        <f>SUMIFS(Grid_GenerationQueue!T$5:T$550,Grid_GenerationQueue!$AJ$5:$AJ$550,$B161,Grid_GenerationQueue!$AK$5:$AK$550,$C161)+SUMIFS(Grid_GenerationQueue!T$5:T$550,Grid_GenerationQueue!$AM$5:$AM$550,$B161,Grid_GenerationQueue!$AN$5:$AN$550,$C161)</f>
        <v>555</v>
      </c>
      <c r="M161">
        <f>SUMIFS(Grid_GenerationQueue!U$5:U$550,Grid_GenerationQueue!$AJ$5:$AJ$550,$B161,Grid_GenerationQueue!$AK$5:$AK$550,$C161)+SUMIFS(Grid_GenerationQueue!U$5:U$550,Grid_GenerationQueue!$AM$5:$AM$550,$B161,Grid_GenerationQueue!$AN$5:$AN$550,$C161)</f>
        <v>0</v>
      </c>
      <c r="N161">
        <f>SUMIFS(Grid_GenerationQueue!V$5:V$550,Grid_GenerationQueue!$AJ$5:$AJ$550,$B161,Grid_GenerationQueue!$AK$5:$AK$550,$C161)+SUMIFS(Grid_GenerationQueue!V$5:V$550,Grid_GenerationQueue!$AM$5:$AM$550,$B161,Grid_GenerationQueue!$AN$5:$AN$550,$C161)</f>
        <v>0</v>
      </c>
      <c r="O161">
        <f>SUMIFS(Grid_GenerationQueue!W$5:W$550,Grid_GenerationQueue!$AJ$5:$AJ$550,$B161,Grid_GenerationQueue!$AK$5:$AK$550,$C161)+SUMIFS(Grid_GenerationQueue!W$5:W$550,Grid_GenerationQueue!$AM$5:$AM$550,$B161,Grid_GenerationQueue!$AN$5:$AN$550,$C161)</f>
        <v>0</v>
      </c>
      <c r="P161">
        <f>SUMIFS(Grid_GenerationQueue!X$5:X$550,Grid_GenerationQueue!$AJ$5:$AJ$550,$B161,Grid_GenerationQueue!$AK$5:$AK$550,$C161)+SUMIFS(Grid_GenerationQueue!X$5:X$550,Grid_GenerationQueue!$AM$5:$AM$550,$B161,Grid_GenerationQueue!$AN$5:$AN$550,$C161)</f>
        <v>0</v>
      </c>
      <c r="Q161">
        <f>SUMIFS(Grid_GenerationQueue!Y$5:Y$550,Grid_GenerationQueue!$AJ$5:$AJ$550,$B161,Grid_GenerationQueue!$AK$5:$AK$550,$C161)+SUMIFS(Grid_GenerationQueue!Y$5:Y$550,Grid_GenerationQueue!$AM$5:$AM$550,$B161,Grid_GenerationQueue!$AN$5:$AN$550,$C161)</f>
        <v>0</v>
      </c>
      <c r="R161">
        <f>SUMIFS(Grid_GenerationQueue!Z$5:Z$550,Grid_GenerationQueue!$AJ$5:$AJ$550,$B161,Grid_GenerationQueue!$AK$5:$AK$550,$C161)+SUMIFS(Grid_GenerationQueue!Z$5:Z$550,Grid_GenerationQueue!$AM$5:$AM$550,$B161,Grid_GenerationQueue!$AN$5:$AN$550,$C161)</f>
        <v>0</v>
      </c>
      <c r="S161">
        <f>SUMIFS(Grid_GenerationQueue!AA$5:AA$550,Grid_GenerationQueue!$AJ$5:$AJ$550,$B161,Grid_GenerationQueue!$AK$5:$AK$550,$C161)+SUMIFS(Grid_GenerationQueue!AA$5:AA$550,Grid_GenerationQueue!$AM$5:$AM$550,$B161,Grid_GenerationQueue!$AN$5:$AN$550,$C161)</f>
        <v>0</v>
      </c>
      <c r="T161">
        <f>SUMIFS(Grid_GenerationQueue!AB$5:AB$550,Grid_GenerationQueue!$AJ$5:$AJ$550,$B161,Grid_GenerationQueue!$AK$5:$AK$550,$C161)+SUMIFS(Grid_GenerationQueue!AB$5:AB$550,Grid_GenerationQueue!$AM$5:$AM$550,$B161,Grid_GenerationQueue!$AN$5:$AN$550,$C161)</f>
        <v>0</v>
      </c>
      <c r="U161">
        <f>SUMIFS(Grid_GenerationQueue!AC$5:AC$550,Grid_GenerationQueue!$AJ$5:$AJ$550,$B161,Grid_GenerationQueue!$AK$5:$AK$550,$C161)+SUMIFS(Grid_GenerationQueue!AC$5:AC$550,Grid_GenerationQueue!$AM$5:$AM$550,$B161,Grid_GenerationQueue!$AN$5:$AN$550,$C161)</f>
        <v>0</v>
      </c>
      <c r="V161">
        <f>SUMIFS(Grid_GenerationQueue!AD$5:AD$550,Grid_GenerationQueue!$AJ$5:$AJ$550,$B161,Grid_GenerationQueue!$AK$5:$AK$550,$C161)+SUMIFS(Grid_GenerationQueue!AD$5:AD$550,Grid_GenerationQueue!$AM$5:$AM$550,$B161,Grid_GenerationQueue!$AN$5:$AN$550,$C161)</f>
        <v>0</v>
      </c>
      <c r="X161">
        <f>SUMIFS(Grid_GenerationQueue!T$5:T$550,Grid_GenerationQueue!$AJ$5:$AJ$550,$B161,Grid_GenerationQueue!$AK$5:$AK$550,$C161,Grid_GenerationQueue!$AW$5:$AW$550,$Y$3)+SUMIFS(Grid_GenerationQueue!T$5:T$550,Grid_GenerationQueue!$AM$5:$AM$550,$B161,Grid_GenerationQueue!$AN$5:$AN$550,$C161,Grid_GenerationQueue!$AW$5:$AW$550,$Y$3)</f>
        <v>250</v>
      </c>
      <c r="Y161">
        <f>SUMIFS(Grid_GenerationQueue!U$5:U$550,Grid_GenerationQueue!$AJ$5:$AJ$550,$B161,Grid_GenerationQueue!$AK$5:$AK$550,$C161,Grid_GenerationQueue!$AW$5:$AW$550,$Y$3)+SUMIFS(Grid_GenerationQueue!U$5:U$550,Grid_GenerationQueue!$AM$5:$AM$550,$B161,Grid_GenerationQueue!$AN$5:$AN$550,$C161,Grid_GenerationQueue!$AW$5:$AW$550,$Y$3)</f>
        <v>0</v>
      </c>
      <c r="Z161">
        <f>SUMIFS(Grid_GenerationQueue!V$5:V$550,Grid_GenerationQueue!$AJ$5:$AJ$550,$B161,Grid_GenerationQueue!$AK$5:$AK$550,$C161,Grid_GenerationQueue!$AW$5:$AW$550,$Y$3)+SUMIFS(Grid_GenerationQueue!V$5:V$550,Grid_GenerationQueue!$AM$5:$AM$550,$B161,Grid_GenerationQueue!$AN$5:$AN$550,$C161,Grid_GenerationQueue!$AW$5:$AW$550,$Y$3)</f>
        <v>0</v>
      </c>
      <c r="AA161">
        <f>SUMIFS(Grid_GenerationQueue!W$5:W$550,Grid_GenerationQueue!$AJ$5:$AJ$550,$B161,Grid_GenerationQueue!$AK$5:$AK$550,$C161,Grid_GenerationQueue!$AW$5:$AW$550,$Y$3)+SUMIFS(Grid_GenerationQueue!W$5:W$550,Grid_GenerationQueue!$AM$5:$AM$550,$B161,Grid_GenerationQueue!$AN$5:$AN$550,$C161,Grid_GenerationQueue!$AW$5:$AW$550,$Y$3)</f>
        <v>0</v>
      </c>
      <c r="AB161">
        <f>SUMIFS(Grid_GenerationQueue!X$5:X$550,Grid_GenerationQueue!$AJ$5:$AJ$550,$B161,Grid_GenerationQueue!$AK$5:$AK$550,$C161,Grid_GenerationQueue!$AW$5:$AW$550,$Y$3)+SUMIFS(Grid_GenerationQueue!X$5:X$550,Grid_GenerationQueue!$AM$5:$AM$550,$B161,Grid_GenerationQueue!$AN$5:$AN$550,$C161,Grid_GenerationQueue!$AW$5:$AW$550,$Y$3)</f>
        <v>0</v>
      </c>
      <c r="AC161">
        <f>SUMIFS(Grid_GenerationQueue!Y$5:Y$550,Grid_GenerationQueue!$AJ$5:$AJ$550,$B161,Grid_GenerationQueue!$AK$5:$AK$550,$C161,Grid_GenerationQueue!$AW$5:$AW$550,$Y$3)+SUMIFS(Grid_GenerationQueue!Y$5:Y$550,Grid_GenerationQueue!$AM$5:$AM$550,$B161,Grid_GenerationQueue!$AN$5:$AN$550,$C161,Grid_GenerationQueue!$AW$5:$AW$550,$Y$3)</f>
        <v>0</v>
      </c>
      <c r="AD161">
        <f>SUMIFS(Grid_GenerationQueue!Z$5:Z$550,Grid_GenerationQueue!$AJ$5:$AJ$550,$B161,Grid_GenerationQueue!$AK$5:$AK$550,$C161,Grid_GenerationQueue!$AW$5:$AW$550,$Y$3)+SUMIFS(Grid_GenerationQueue!Z$5:Z$550,Grid_GenerationQueue!$AM$5:$AM$550,$B161,Grid_GenerationQueue!$AN$5:$AN$550,$C161,Grid_GenerationQueue!$AW$5:$AW$550,$Y$3)</f>
        <v>0</v>
      </c>
      <c r="AE161">
        <f>SUMIFS(Grid_GenerationQueue!AA$5:AA$550,Grid_GenerationQueue!$AJ$5:$AJ$550,$B161,Grid_GenerationQueue!$AK$5:$AK$550,$C161,Grid_GenerationQueue!$AW$5:$AW$550,$Y$3)+SUMIFS(Grid_GenerationQueue!AA$5:AA$550,Grid_GenerationQueue!$AM$5:$AM$550,$B161,Grid_GenerationQueue!$AN$5:$AN$550,$C161,Grid_GenerationQueue!$AW$5:$AW$550,$Y$3)</f>
        <v>0</v>
      </c>
      <c r="AF161">
        <f>SUMIFS(Grid_GenerationQueue!AB$5:AB$550,Grid_GenerationQueue!$AJ$5:$AJ$550,$B161,Grid_GenerationQueue!$AK$5:$AK$550,$C161,Grid_GenerationQueue!$AW$5:$AW$550,$Y$3)+SUMIFS(Grid_GenerationQueue!AB$5:AB$550,Grid_GenerationQueue!$AM$5:$AM$550,$B161,Grid_GenerationQueue!$AN$5:$AN$550,$C161,Grid_GenerationQueue!$AW$5:$AW$550,$Y$3)</f>
        <v>0</v>
      </c>
      <c r="AG161">
        <f>SUMIFS(Grid_GenerationQueue!AC$5:AC$550,Grid_GenerationQueue!$AJ$5:$AJ$550,$B161,Grid_GenerationQueue!$AK$5:$AK$550,$C161,Grid_GenerationQueue!$AW$5:$AW$550,$Y$3)+SUMIFS(Grid_GenerationQueue!AC$5:AC$550,Grid_GenerationQueue!$AM$5:$AM$550,$B161,Grid_GenerationQueue!$AN$5:$AN$550,$C161,Grid_GenerationQueue!$AW$5:$AW$550,$Y$3)</f>
        <v>0</v>
      </c>
      <c r="AH161">
        <f>SUMIFS(Grid_GenerationQueue!AD$5:AD$550,Grid_GenerationQueue!$AJ$5:$AJ$550,$B161,Grid_GenerationQueue!$AK$5:$AK$550,$C161,Grid_GenerationQueue!$AW$5:$AW$550,$Y$3)+SUMIFS(Grid_GenerationQueue!AD$5:AD$550,Grid_GenerationQueue!$AM$5:$AM$550,$B161,Grid_GenerationQueue!$AN$5:$AN$550,$C161,Grid_GenerationQueue!$AW$5:$AW$550,$Y$3)</f>
        <v>0</v>
      </c>
      <c r="AJ161">
        <f>X161+SUMIFS(Grid_GenerationQueue!T$5:T$550,Grid_GenerationQueue!$AJ$5:$AJ$550,$B161,Grid_GenerationQueue!$AK$5:$AK$550,$C161,Grid_GenerationQueue!$AW$5:$AW$550,"&lt;&gt;"&amp;$Y$3,Grid_GenerationQueue!$AU$5:$AU$550,$AK$3)+SUMIFS(Grid_GenerationQueue!T$5:T$550,Grid_GenerationQueue!$AM$5:$AM$550,$B161,Grid_GenerationQueue!$AN$5:$AN$550,$C161,Grid_GenerationQueue!$AW$5:$AW$550,"&lt;&gt;"&amp;$Y$3,Grid_GenerationQueue!$AU$5:$AU$550,$AK$3)</f>
        <v>250</v>
      </c>
      <c r="AK161">
        <f>Y161+SUMIFS(Grid_GenerationQueue!U$5:U$550,Grid_GenerationQueue!$AJ$5:$AJ$550,$B161,Grid_GenerationQueue!$AK$5:$AK$550,$C161,Grid_GenerationQueue!$AW$5:$AW$550,"&lt;&gt;"&amp;$Y$3,Grid_GenerationQueue!$AU$5:$AU$550,$AK$3)+SUMIFS(Grid_GenerationQueue!U$5:U$550,Grid_GenerationQueue!$AM$5:$AM$550,$B161,Grid_GenerationQueue!$AN$5:$AN$550,$C161,Grid_GenerationQueue!$AW$5:$AW$550,"&lt;&gt;"&amp;$Y$3,Grid_GenerationQueue!$AU$5:$AU$550,$AK$3)</f>
        <v>0</v>
      </c>
      <c r="AL161">
        <f>Z161+SUMIFS(Grid_GenerationQueue!V$5:V$550,Grid_GenerationQueue!$AJ$5:$AJ$550,$B161,Grid_GenerationQueue!$AK$5:$AK$550,$C161,Grid_GenerationQueue!$AW$5:$AW$550,"&lt;&gt;"&amp;$Y$3,Grid_GenerationQueue!$AU$5:$AU$550,$AK$3)+SUMIFS(Grid_GenerationQueue!V$5:V$550,Grid_GenerationQueue!$AM$5:$AM$550,$B161,Grid_GenerationQueue!$AN$5:$AN$550,$C161,Grid_GenerationQueue!$AW$5:$AW$550,"&lt;&gt;"&amp;$Y$3,Grid_GenerationQueue!$AU$5:$AU$550,$AK$3)</f>
        <v>0</v>
      </c>
      <c r="AM161">
        <f>AA161+SUMIFS(Grid_GenerationQueue!W$5:W$550,Grid_GenerationQueue!$AJ$5:$AJ$550,$B161,Grid_GenerationQueue!$AK$5:$AK$550,$C161,Grid_GenerationQueue!$AW$5:$AW$550,"&lt;&gt;"&amp;$Y$3,Grid_GenerationQueue!$AU$5:$AU$550,$AK$3)+SUMIFS(Grid_GenerationQueue!W$5:W$550,Grid_GenerationQueue!$AM$5:$AM$550,$B161,Grid_GenerationQueue!$AN$5:$AN$550,$C161,Grid_GenerationQueue!$AW$5:$AW$550,"&lt;&gt;"&amp;$Y$3,Grid_GenerationQueue!$AU$5:$AU$550,$AK$3)</f>
        <v>0</v>
      </c>
      <c r="AN161">
        <f>AB161+SUMIFS(Grid_GenerationQueue!X$5:X$550,Grid_GenerationQueue!$AJ$5:$AJ$550,$B161,Grid_GenerationQueue!$AK$5:$AK$550,$C161,Grid_GenerationQueue!$AW$5:$AW$550,"&lt;&gt;"&amp;$Y$3,Grid_GenerationQueue!$AU$5:$AU$550,$AK$3)+SUMIFS(Grid_GenerationQueue!X$5:X$550,Grid_GenerationQueue!$AM$5:$AM$550,$B161,Grid_GenerationQueue!$AN$5:$AN$550,$C161,Grid_GenerationQueue!$AW$5:$AW$550,"&lt;&gt;"&amp;$Y$3,Grid_GenerationQueue!$AU$5:$AU$550,$AK$3)</f>
        <v>0</v>
      </c>
      <c r="AO161">
        <f>AC161+SUMIFS(Grid_GenerationQueue!Y$5:Y$550,Grid_GenerationQueue!$AJ$5:$AJ$550,$B161,Grid_GenerationQueue!$AK$5:$AK$550,$C161,Grid_GenerationQueue!$AW$5:$AW$550,"&lt;&gt;"&amp;$Y$3,Grid_GenerationQueue!$AU$5:$AU$550,$AK$3)+SUMIFS(Grid_GenerationQueue!Y$5:Y$550,Grid_GenerationQueue!$AM$5:$AM$550,$B161,Grid_GenerationQueue!$AN$5:$AN$550,$C161,Grid_GenerationQueue!$AW$5:$AW$550,"&lt;&gt;"&amp;$Y$3,Grid_GenerationQueue!$AU$5:$AU$550,$AK$3)</f>
        <v>0</v>
      </c>
      <c r="AP161">
        <f>AD161+SUMIFS(Grid_GenerationQueue!Z$5:Z$550,Grid_GenerationQueue!$AJ$5:$AJ$550,$B161,Grid_GenerationQueue!$AK$5:$AK$550,$C161,Grid_GenerationQueue!$AW$5:$AW$550,"&lt;&gt;"&amp;$Y$3,Grid_GenerationQueue!$AU$5:$AU$550,$AK$3)+SUMIFS(Grid_GenerationQueue!Z$5:Z$550,Grid_GenerationQueue!$AM$5:$AM$550,$B161,Grid_GenerationQueue!$AN$5:$AN$550,$C161,Grid_GenerationQueue!$AW$5:$AW$550,"&lt;&gt;"&amp;$Y$3,Grid_GenerationQueue!$AU$5:$AU$550,$AK$3)</f>
        <v>0</v>
      </c>
      <c r="AQ161">
        <f>AE161+SUMIFS(Grid_GenerationQueue!AA$5:AA$550,Grid_GenerationQueue!$AJ$5:$AJ$550,$B161,Grid_GenerationQueue!$AK$5:$AK$550,$C161,Grid_GenerationQueue!$AW$5:$AW$550,"&lt;&gt;"&amp;$Y$3,Grid_GenerationQueue!$AU$5:$AU$550,$AK$3)+SUMIFS(Grid_GenerationQueue!AA$5:AA$550,Grid_GenerationQueue!$AM$5:$AM$550,$B161,Grid_GenerationQueue!$AN$5:$AN$550,$C161,Grid_GenerationQueue!$AW$5:$AW$550,"&lt;&gt;"&amp;$Y$3,Grid_GenerationQueue!$AU$5:$AU$550,$AK$3)</f>
        <v>0</v>
      </c>
      <c r="AR161">
        <f>AF161+SUMIFS(Grid_GenerationQueue!AB$5:AB$550,Grid_GenerationQueue!$AJ$5:$AJ$550,$B161,Grid_GenerationQueue!$AK$5:$AK$550,$C161,Grid_GenerationQueue!$AW$5:$AW$550,"&lt;&gt;"&amp;$Y$3,Grid_GenerationQueue!$AU$5:$AU$550,$AK$3)+SUMIFS(Grid_GenerationQueue!AB$5:AB$550,Grid_GenerationQueue!$AM$5:$AM$550,$B161,Grid_GenerationQueue!$AN$5:$AN$550,$C161,Grid_GenerationQueue!$AW$5:$AW$550,"&lt;&gt;"&amp;$Y$3,Grid_GenerationQueue!$AU$5:$AU$550,$AK$3)</f>
        <v>0</v>
      </c>
      <c r="AS161">
        <f>AG161+SUMIFS(Grid_GenerationQueue!AC$5:AC$550,Grid_GenerationQueue!$AJ$5:$AJ$550,$B161,Grid_GenerationQueue!$AK$5:$AK$550,$C161,Grid_GenerationQueue!$AW$5:$AW$550,"&lt;&gt;"&amp;$Y$3,Grid_GenerationQueue!$AU$5:$AU$550,$AK$3)+SUMIFS(Grid_GenerationQueue!AC$5:AC$550,Grid_GenerationQueue!$AM$5:$AM$550,$B161,Grid_GenerationQueue!$AN$5:$AN$550,$C161,Grid_GenerationQueue!$AW$5:$AW$550,"&lt;&gt;"&amp;$Y$3,Grid_GenerationQueue!$AU$5:$AU$550,$AK$3)</f>
        <v>0</v>
      </c>
      <c r="AT161">
        <f>AH161+SUMIFS(Grid_GenerationQueue!AD$5:AD$550,Grid_GenerationQueue!$AJ$5:$AJ$550,$B161,Grid_GenerationQueue!$AK$5:$AK$550,$C161,Grid_GenerationQueue!$AW$5:$AW$550,"&lt;&gt;"&amp;$Y$3,Grid_GenerationQueue!$AU$5:$AU$550,$AK$3)+SUMIFS(Grid_GenerationQueue!AD$5:AD$550,Grid_GenerationQueue!$AM$5:$AM$550,$B161,Grid_GenerationQueue!$AN$5:$AN$550,$C161,Grid_GenerationQueue!$AW$5:$AW$550,"&lt;&gt;"&amp;$Y$3,Grid_GenerationQueue!$AU$5:$AU$550,$AK$3)</f>
        <v>0</v>
      </c>
      <c r="AV161">
        <v>0</v>
      </c>
      <c r="AW161">
        <v>0</v>
      </c>
      <c r="AX161">
        <v>0</v>
      </c>
      <c r="AY161">
        <v>0</v>
      </c>
      <c r="AZ161">
        <v>0</v>
      </c>
      <c r="BB161">
        <f t="shared" si="99"/>
        <v>555</v>
      </c>
      <c r="BC161">
        <f t="shared" si="100"/>
        <v>0</v>
      </c>
      <c r="BD161">
        <f t="shared" si="101"/>
        <v>0</v>
      </c>
      <c r="BE161">
        <f t="shared" si="102"/>
        <v>0</v>
      </c>
      <c r="BF161">
        <f t="shared" si="103"/>
        <v>0</v>
      </c>
      <c r="BG161">
        <f t="shared" si="104"/>
        <v>0</v>
      </c>
      <c r="BH161">
        <f t="shared" si="105"/>
        <v>0</v>
      </c>
      <c r="BI161">
        <f t="shared" si="106"/>
        <v>0</v>
      </c>
      <c r="BJ161">
        <f t="shared" si="107"/>
        <v>0</v>
      </c>
      <c r="BK161">
        <f t="shared" si="108"/>
        <v>0</v>
      </c>
      <c r="BL161">
        <f t="shared" si="109"/>
        <v>0</v>
      </c>
      <c r="BN161">
        <f t="shared" si="110"/>
        <v>250</v>
      </c>
      <c r="BO161">
        <f t="shared" si="111"/>
        <v>0</v>
      </c>
      <c r="BP161">
        <f t="shared" si="112"/>
        <v>0</v>
      </c>
      <c r="BQ161">
        <f t="shared" si="113"/>
        <v>0</v>
      </c>
      <c r="BR161">
        <f t="shared" si="114"/>
        <v>0</v>
      </c>
      <c r="BS161">
        <f t="shared" si="115"/>
        <v>0</v>
      </c>
      <c r="BT161">
        <f t="shared" si="116"/>
        <v>0</v>
      </c>
      <c r="BU161">
        <f t="shared" si="117"/>
        <v>0</v>
      </c>
      <c r="BV161">
        <f t="shared" si="118"/>
        <v>0</v>
      </c>
      <c r="BW161">
        <f t="shared" si="119"/>
        <v>0</v>
      </c>
      <c r="BX161">
        <f t="shared" si="120"/>
        <v>0</v>
      </c>
      <c r="BZ161">
        <f t="shared" si="121"/>
        <v>250</v>
      </c>
      <c r="CA161">
        <f t="shared" si="122"/>
        <v>0</v>
      </c>
      <c r="CB161">
        <f t="shared" si="123"/>
        <v>0</v>
      </c>
      <c r="CC161">
        <f t="shared" si="124"/>
        <v>0</v>
      </c>
      <c r="CD161">
        <f t="shared" si="125"/>
        <v>0</v>
      </c>
      <c r="CE161">
        <f t="shared" si="126"/>
        <v>0</v>
      </c>
      <c r="CF161">
        <f t="shared" si="127"/>
        <v>0</v>
      </c>
      <c r="CG161">
        <f t="shared" si="128"/>
        <v>0</v>
      </c>
      <c r="CH161">
        <f t="shared" si="129"/>
        <v>0</v>
      </c>
      <c r="CI161">
        <f t="shared" si="130"/>
        <v>0</v>
      </c>
      <c r="CJ161">
        <f t="shared" si="131"/>
        <v>0</v>
      </c>
    </row>
    <row r="162" spans="1:88" x14ac:dyDescent="0.35">
      <c r="A162" t="str">
        <f>Substation_Info!A162</f>
        <v xml:space="preserve">PG&amp;E North of Greater Bay Study Area </v>
      </c>
      <c r="B162" t="str">
        <f>Substation_Info!B162</f>
        <v>Martinez</v>
      </c>
      <c r="C162">
        <f>Substation_Info!C162</f>
        <v>115</v>
      </c>
      <c r="D162" t="str" cm="1">
        <f t="array" ref="D162">INDEX(Substation_Info!$AT$5:$BB$322,MATCH(1,($B162=Substation_Info!$B$5:$B$322)*($C162=Substation_Info!$C$5:$C$322),0),MATCH(D$4,Substation_Info!$AT$4:$BB$4,0))</f>
        <v>Northern_California_Li_Battery</v>
      </c>
      <c r="E162" t="str" cm="1">
        <f t="array" ref="E162">INDEX(Substation_Info!$AT$5:$BB$322,MATCH(1,($B162=Substation_Info!$B$5:$B$322)*($C162=Substation_Info!$C$5:$C$322),0),MATCH(E$4,Substation_Info!$AT$4:$BB$4,0))</f>
        <v>Northern_California_Solar</v>
      </c>
      <c r="F162" cm="1">
        <f t="array" ref="F162">INDEX(Substation_Info!$AT$5:$BB$322,MATCH(1,($B162=Substation_Info!$B$5:$B$322)*($C162=Substation_Info!$C$5:$C$322),0),MATCH(F$4,Substation_Info!$AT$4:$BB$4,0))</f>
        <v>0</v>
      </c>
      <c r="G162" t="str" cm="1">
        <f t="array" ref="G162">INDEX(Substation_Info!$AT$5:$BB$322,MATCH(1,($B162=Substation_Info!$B$5:$B$322)*($C162=Substation_Info!$C$5:$C$322),0),MATCH(G$4,Substation_Info!$AT$4:$BB$4,0))</f>
        <v>Solano_Wind</v>
      </c>
      <c r="H162" cm="1">
        <f t="array" ref="H162">INDEX(Substation_Info!$AT$5:$BB$322,MATCH(1,($B162=Substation_Info!$B$5:$B$322)*($C162=Substation_Info!$C$5:$C$322),0),MATCH(H$4,Substation_Info!$AT$4:$BB$4,0))</f>
        <v>0</v>
      </c>
      <c r="I162" cm="1">
        <f t="array" ref="I162">INDEX(Substation_Info!$AT$5:$BB$322,MATCH(1,($B162=Substation_Info!$B$5:$B$322)*($C162=Substation_Info!$C$5:$C$322),0),MATCH(I$4,Substation_Info!$AT$4:$BB$4,0))</f>
        <v>0</v>
      </c>
      <c r="J162" cm="1">
        <f t="array" ref="J162">INDEX(Substation_Info!$AT$5:$BB$322,MATCH(1,($B162=Substation_Info!$B$5:$B$322)*($C162=Substation_Info!$C$5:$C$322),0),MATCH(J$4,Substation_Info!$AT$4:$BB$4,0))</f>
        <v>0</v>
      </c>
      <c r="L162">
        <f>SUMIFS(Grid_GenerationQueue!T$5:T$550,Grid_GenerationQueue!$AJ$5:$AJ$550,$B162,Grid_GenerationQueue!$AK$5:$AK$550,$C162)+SUMIFS(Grid_GenerationQueue!T$5:T$550,Grid_GenerationQueue!$AM$5:$AM$550,$B162,Grid_GenerationQueue!$AN$5:$AN$550,$C162)</f>
        <v>20</v>
      </c>
      <c r="M162">
        <f>SUMIFS(Grid_GenerationQueue!U$5:U$550,Grid_GenerationQueue!$AJ$5:$AJ$550,$B162,Grid_GenerationQueue!$AK$5:$AK$550,$C162)+SUMIFS(Grid_GenerationQueue!U$5:U$550,Grid_GenerationQueue!$AM$5:$AM$550,$B162,Grid_GenerationQueue!$AN$5:$AN$550,$C162)</f>
        <v>0</v>
      </c>
      <c r="N162">
        <f>SUMIFS(Grid_GenerationQueue!V$5:V$550,Grid_GenerationQueue!$AJ$5:$AJ$550,$B162,Grid_GenerationQueue!$AK$5:$AK$550,$C162)+SUMIFS(Grid_GenerationQueue!V$5:V$550,Grid_GenerationQueue!$AM$5:$AM$550,$B162,Grid_GenerationQueue!$AN$5:$AN$550,$C162)</f>
        <v>0</v>
      </c>
      <c r="O162">
        <f>SUMIFS(Grid_GenerationQueue!W$5:W$550,Grid_GenerationQueue!$AJ$5:$AJ$550,$B162,Grid_GenerationQueue!$AK$5:$AK$550,$C162)+SUMIFS(Grid_GenerationQueue!W$5:W$550,Grid_GenerationQueue!$AM$5:$AM$550,$B162,Grid_GenerationQueue!$AN$5:$AN$550,$C162)</f>
        <v>0</v>
      </c>
      <c r="P162">
        <f>SUMIFS(Grid_GenerationQueue!X$5:X$550,Grid_GenerationQueue!$AJ$5:$AJ$550,$B162,Grid_GenerationQueue!$AK$5:$AK$550,$C162)+SUMIFS(Grid_GenerationQueue!X$5:X$550,Grid_GenerationQueue!$AM$5:$AM$550,$B162,Grid_GenerationQueue!$AN$5:$AN$550,$C162)</f>
        <v>0</v>
      </c>
      <c r="Q162">
        <f>SUMIFS(Grid_GenerationQueue!Y$5:Y$550,Grid_GenerationQueue!$AJ$5:$AJ$550,$B162,Grid_GenerationQueue!$AK$5:$AK$550,$C162)+SUMIFS(Grid_GenerationQueue!Y$5:Y$550,Grid_GenerationQueue!$AM$5:$AM$550,$B162,Grid_GenerationQueue!$AN$5:$AN$550,$C162)</f>
        <v>0</v>
      </c>
      <c r="R162">
        <f>SUMIFS(Grid_GenerationQueue!Z$5:Z$550,Grid_GenerationQueue!$AJ$5:$AJ$550,$B162,Grid_GenerationQueue!$AK$5:$AK$550,$C162)+SUMIFS(Grid_GenerationQueue!Z$5:Z$550,Grid_GenerationQueue!$AM$5:$AM$550,$B162,Grid_GenerationQueue!$AN$5:$AN$550,$C162)</f>
        <v>0</v>
      </c>
      <c r="S162">
        <f>SUMIFS(Grid_GenerationQueue!AA$5:AA$550,Grid_GenerationQueue!$AJ$5:$AJ$550,$B162,Grid_GenerationQueue!$AK$5:$AK$550,$C162)+SUMIFS(Grid_GenerationQueue!AA$5:AA$550,Grid_GenerationQueue!$AM$5:$AM$550,$B162,Grid_GenerationQueue!$AN$5:$AN$550,$C162)</f>
        <v>0</v>
      </c>
      <c r="T162">
        <f>SUMIFS(Grid_GenerationQueue!AB$5:AB$550,Grid_GenerationQueue!$AJ$5:$AJ$550,$B162,Grid_GenerationQueue!$AK$5:$AK$550,$C162)+SUMIFS(Grid_GenerationQueue!AB$5:AB$550,Grid_GenerationQueue!$AM$5:$AM$550,$B162,Grid_GenerationQueue!$AN$5:$AN$550,$C162)</f>
        <v>0</v>
      </c>
      <c r="U162">
        <f>SUMIFS(Grid_GenerationQueue!AC$5:AC$550,Grid_GenerationQueue!$AJ$5:$AJ$550,$B162,Grid_GenerationQueue!$AK$5:$AK$550,$C162)+SUMIFS(Grid_GenerationQueue!AC$5:AC$550,Grid_GenerationQueue!$AM$5:$AM$550,$B162,Grid_GenerationQueue!$AN$5:$AN$550,$C162)</f>
        <v>0</v>
      </c>
      <c r="V162">
        <f>SUMIFS(Grid_GenerationQueue!AD$5:AD$550,Grid_GenerationQueue!$AJ$5:$AJ$550,$B162,Grid_GenerationQueue!$AK$5:$AK$550,$C162)+SUMIFS(Grid_GenerationQueue!AD$5:AD$550,Grid_GenerationQueue!$AM$5:$AM$550,$B162,Grid_GenerationQueue!$AN$5:$AN$550,$C162)</f>
        <v>0</v>
      </c>
      <c r="X162">
        <f>SUMIFS(Grid_GenerationQueue!T$5:T$550,Grid_GenerationQueue!$AJ$5:$AJ$550,$B162,Grid_GenerationQueue!$AK$5:$AK$550,$C162,Grid_GenerationQueue!$AW$5:$AW$550,$Y$3)+SUMIFS(Grid_GenerationQueue!T$5:T$550,Grid_GenerationQueue!$AM$5:$AM$550,$B162,Grid_GenerationQueue!$AN$5:$AN$550,$C162,Grid_GenerationQueue!$AW$5:$AW$550,$Y$3)</f>
        <v>20</v>
      </c>
      <c r="Y162">
        <f>SUMIFS(Grid_GenerationQueue!U$5:U$550,Grid_GenerationQueue!$AJ$5:$AJ$550,$B162,Grid_GenerationQueue!$AK$5:$AK$550,$C162,Grid_GenerationQueue!$AW$5:$AW$550,$Y$3)+SUMIFS(Grid_GenerationQueue!U$5:U$550,Grid_GenerationQueue!$AM$5:$AM$550,$B162,Grid_GenerationQueue!$AN$5:$AN$550,$C162,Grid_GenerationQueue!$AW$5:$AW$550,$Y$3)</f>
        <v>0</v>
      </c>
      <c r="Z162">
        <f>SUMIFS(Grid_GenerationQueue!V$5:V$550,Grid_GenerationQueue!$AJ$5:$AJ$550,$B162,Grid_GenerationQueue!$AK$5:$AK$550,$C162,Grid_GenerationQueue!$AW$5:$AW$550,$Y$3)+SUMIFS(Grid_GenerationQueue!V$5:V$550,Grid_GenerationQueue!$AM$5:$AM$550,$B162,Grid_GenerationQueue!$AN$5:$AN$550,$C162,Grid_GenerationQueue!$AW$5:$AW$550,$Y$3)</f>
        <v>0</v>
      </c>
      <c r="AA162">
        <f>SUMIFS(Grid_GenerationQueue!W$5:W$550,Grid_GenerationQueue!$AJ$5:$AJ$550,$B162,Grid_GenerationQueue!$AK$5:$AK$550,$C162,Grid_GenerationQueue!$AW$5:$AW$550,$Y$3)+SUMIFS(Grid_GenerationQueue!W$5:W$550,Grid_GenerationQueue!$AM$5:$AM$550,$B162,Grid_GenerationQueue!$AN$5:$AN$550,$C162,Grid_GenerationQueue!$AW$5:$AW$550,$Y$3)</f>
        <v>0</v>
      </c>
      <c r="AB162">
        <f>SUMIFS(Grid_GenerationQueue!X$5:X$550,Grid_GenerationQueue!$AJ$5:$AJ$550,$B162,Grid_GenerationQueue!$AK$5:$AK$550,$C162,Grid_GenerationQueue!$AW$5:$AW$550,$Y$3)+SUMIFS(Grid_GenerationQueue!X$5:X$550,Grid_GenerationQueue!$AM$5:$AM$550,$B162,Grid_GenerationQueue!$AN$5:$AN$550,$C162,Grid_GenerationQueue!$AW$5:$AW$550,$Y$3)</f>
        <v>0</v>
      </c>
      <c r="AC162">
        <f>SUMIFS(Grid_GenerationQueue!Y$5:Y$550,Grid_GenerationQueue!$AJ$5:$AJ$550,$B162,Grid_GenerationQueue!$AK$5:$AK$550,$C162,Grid_GenerationQueue!$AW$5:$AW$550,$Y$3)+SUMIFS(Grid_GenerationQueue!Y$5:Y$550,Grid_GenerationQueue!$AM$5:$AM$550,$B162,Grid_GenerationQueue!$AN$5:$AN$550,$C162,Grid_GenerationQueue!$AW$5:$AW$550,$Y$3)</f>
        <v>0</v>
      </c>
      <c r="AD162">
        <f>SUMIFS(Grid_GenerationQueue!Z$5:Z$550,Grid_GenerationQueue!$AJ$5:$AJ$550,$B162,Grid_GenerationQueue!$AK$5:$AK$550,$C162,Grid_GenerationQueue!$AW$5:$AW$550,$Y$3)+SUMIFS(Grid_GenerationQueue!Z$5:Z$550,Grid_GenerationQueue!$AM$5:$AM$550,$B162,Grid_GenerationQueue!$AN$5:$AN$550,$C162,Grid_GenerationQueue!$AW$5:$AW$550,$Y$3)</f>
        <v>0</v>
      </c>
      <c r="AE162">
        <f>SUMIFS(Grid_GenerationQueue!AA$5:AA$550,Grid_GenerationQueue!$AJ$5:$AJ$550,$B162,Grid_GenerationQueue!$AK$5:$AK$550,$C162,Grid_GenerationQueue!$AW$5:$AW$550,$Y$3)+SUMIFS(Grid_GenerationQueue!AA$5:AA$550,Grid_GenerationQueue!$AM$5:$AM$550,$B162,Grid_GenerationQueue!$AN$5:$AN$550,$C162,Grid_GenerationQueue!$AW$5:$AW$550,$Y$3)</f>
        <v>0</v>
      </c>
      <c r="AF162">
        <f>SUMIFS(Grid_GenerationQueue!AB$5:AB$550,Grid_GenerationQueue!$AJ$5:$AJ$550,$B162,Grid_GenerationQueue!$AK$5:$AK$550,$C162,Grid_GenerationQueue!$AW$5:$AW$550,$Y$3)+SUMIFS(Grid_GenerationQueue!AB$5:AB$550,Grid_GenerationQueue!$AM$5:$AM$550,$B162,Grid_GenerationQueue!$AN$5:$AN$550,$C162,Grid_GenerationQueue!$AW$5:$AW$550,$Y$3)</f>
        <v>0</v>
      </c>
      <c r="AG162">
        <f>SUMIFS(Grid_GenerationQueue!AC$5:AC$550,Grid_GenerationQueue!$AJ$5:$AJ$550,$B162,Grid_GenerationQueue!$AK$5:$AK$550,$C162,Grid_GenerationQueue!$AW$5:$AW$550,$Y$3)+SUMIFS(Grid_GenerationQueue!AC$5:AC$550,Grid_GenerationQueue!$AM$5:$AM$550,$B162,Grid_GenerationQueue!$AN$5:$AN$550,$C162,Grid_GenerationQueue!$AW$5:$AW$550,$Y$3)</f>
        <v>0</v>
      </c>
      <c r="AH162">
        <f>SUMIFS(Grid_GenerationQueue!AD$5:AD$550,Grid_GenerationQueue!$AJ$5:$AJ$550,$B162,Grid_GenerationQueue!$AK$5:$AK$550,$C162,Grid_GenerationQueue!$AW$5:$AW$550,$Y$3)+SUMIFS(Grid_GenerationQueue!AD$5:AD$550,Grid_GenerationQueue!$AM$5:$AM$550,$B162,Grid_GenerationQueue!$AN$5:$AN$550,$C162,Grid_GenerationQueue!$AW$5:$AW$550,$Y$3)</f>
        <v>0</v>
      </c>
      <c r="AJ162">
        <f>X162+SUMIFS(Grid_GenerationQueue!T$5:T$550,Grid_GenerationQueue!$AJ$5:$AJ$550,$B162,Grid_GenerationQueue!$AK$5:$AK$550,$C162,Grid_GenerationQueue!$AW$5:$AW$550,"&lt;&gt;"&amp;$Y$3,Grid_GenerationQueue!$AU$5:$AU$550,$AK$3)+SUMIFS(Grid_GenerationQueue!T$5:T$550,Grid_GenerationQueue!$AM$5:$AM$550,$B162,Grid_GenerationQueue!$AN$5:$AN$550,$C162,Grid_GenerationQueue!$AW$5:$AW$550,"&lt;&gt;"&amp;$Y$3,Grid_GenerationQueue!$AU$5:$AU$550,$AK$3)</f>
        <v>20</v>
      </c>
      <c r="AK162">
        <f>Y162+SUMIFS(Grid_GenerationQueue!U$5:U$550,Grid_GenerationQueue!$AJ$5:$AJ$550,$B162,Grid_GenerationQueue!$AK$5:$AK$550,$C162,Grid_GenerationQueue!$AW$5:$AW$550,"&lt;&gt;"&amp;$Y$3,Grid_GenerationQueue!$AU$5:$AU$550,$AK$3)+SUMIFS(Grid_GenerationQueue!U$5:U$550,Grid_GenerationQueue!$AM$5:$AM$550,$B162,Grid_GenerationQueue!$AN$5:$AN$550,$C162,Grid_GenerationQueue!$AW$5:$AW$550,"&lt;&gt;"&amp;$Y$3,Grid_GenerationQueue!$AU$5:$AU$550,$AK$3)</f>
        <v>0</v>
      </c>
      <c r="AL162">
        <f>Z162+SUMIFS(Grid_GenerationQueue!V$5:V$550,Grid_GenerationQueue!$AJ$5:$AJ$550,$B162,Grid_GenerationQueue!$AK$5:$AK$550,$C162,Grid_GenerationQueue!$AW$5:$AW$550,"&lt;&gt;"&amp;$Y$3,Grid_GenerationQueue!$AU$5:$AU$550,$AK$3)+SUMIFS(Grid_GenerationQueue!V$5:V$550,Grid_GenerationQueue!$AM$5:$AM$550,$B162,Grid_GenerationQueue!$AN$5:$AN$550,$C162,Grid_GenerationQueue!$AW$5:$AW$550,"&lt;&gt;"&amp;$Y$3,Grid_GenerationQueue!$AU$5:$AU$550,$AK$3)</f>
        <v>0</v>
      </c>
      <c r="AM162">
        <f>AA162+SUMIFS(Grid_GenerationQueue!W$5:W$550,Grid_GenerationQueue!$AJ$5:$AJ$550,$B162,Grid_GenerationQueue!$AK$5:$AK$550,$C162,Grid_GenerationQueue!$AW$5:$AW$550,"&lt;&gt;"&amp;$Y$3,Grid_GenerationQueue!$AU$5:$AU$550,$AK$3)+SUMIFS(Grid_GenerationQueue!W$5:W$550,Grid_GenerationQueue!$AM$5:$AM$550,$B162,Grid_GenerationQueue!$AN$5:$AN$550,$C162,Grid_GenerationQueue!$AW$5:$AW$550,"&lt;&gt;"&amp;$Y$3,Grid_GenerationQueue!$AU$5:$AU$550,$AK$3)</f>
        <v>0</v>
      </c>
      <c r="AN162">
        <f>AB162+SUMIFS(Grid_GenerationQueue!X$5:X$550,Grid_GenerationQueue!$AJ$5:$AJ$550,$B162,Grid_GenerationQueue!$AK$5:$AK$550,$C162,Grid_GenerationQueue!$AW$5:$AW$550,"&lt;&gt;"&amp;$Y$3,Grid_GenerationQueue!$AU$5:$AU$550,$AK$3)+SUMIFS(Grid_GenerationQueue!X$5:X$550,Grid_GenerationQueue!$AM$5:$AM$550,$B162,Grid_GenerationQueue!$AN$5:$AN$550,$C162,Grid_GenerationQueue!$AW$5:$AW$550,"&lt;&gt;"&amp;$Y$3,Grid_GenerationQueue!$AU$5:$AU$550,$AK$3)</f>
        <v>0</v>
      </c>
      <c r="AO162">
        <f>AC162+SUMIFS(Grid_GenerationQueue!Y$5:Y$550,Grid_GenerationQueue!$AJ$5:$AJ$550,$B162,Grid_GenerationQueue!$AK$5:$AK$550,$C162,Grid_GenerationQueue!$AW$5:$AW$550,"&lt;&gt;"&amp;$Y$3,Grid_GenerationQueue!$AU$5:$AU$550,$AK$3)+SUMIFS(Grid_GenerationQueue!Y$5:Y$550,Grid_GenerationQueue!$AM$5:$AM$550,$B162,Grid_GenerationQueue!$AN$5:$AN$550,$C162,Grid_GenerationQueue!$AW$5:$AW$550,"&lt;&gt;"&amp;$Y$3,Grid_GenerationQueue!$AU$5:$AU$550,$AK$3)</f>
        <v>0</v>
      </c>
      <c r="AP162">
        <f>AD162+SUMIFS(Grid_GenerationQueue!Z$5:Z$550,Grid_GenerationQueue!$AJ$5:$AJ$550,$B162,Grid_GenerationQueue!$AK$5:$AK$550,$C162,Grid_GenerationQueue!$AW$5:$AW$550,"&lt;&gt;"&amp;$Y$3,Grid_GenerationQueue!$AU$5:$AU$550,$AK$3)+SUMIFS(Grid_GenerationQueue!Z$5:Z$550,Grid_GenerationQueue!$AM$5:$AM$550,$B162,Grid_GenerationQueue!$AN$5:$AN$550,$C162,Grid_GenerationQueue!$AW$5:$AW$550,"&lt;&gt;"&amp;$Y$3,Grid_GenerationQueue!$AU$5:$AU$550,$AK$3)</f>
        <v>0</v>
      </c>
      <c r="AQ162">
        <f>AE162+SUMIFS(Grid_GenerationQueue!AA$5:AA$550,Grid_GenerationQueue!$AJ$5:$AJ$550,$B162,Grid_GenerationQueue!$AK$5:$AK$550,$C162,Grid_GenerationQueue!$AW$5:$AW$550,"&lt;&gt;"&amp;$Y$3,Grid_GenerationQueue!$AU$5:$AU$550,$AK$3)+SUMIFS(Grid_GenerationQueue!AA$5:AA$550,Grid_GenerationQueue!$AM$5:$AM$550,$B162,Grid_GenerationQueue!$AN$5:$AN$550,$C162,Grid_GenerationQueue!$AW$5:$AW$550,"&lt;&gt;"&amp;$Y$3,Grid_GenerationQueue!$AU$5:$AU$550,$AK$3)</f>
        <v>0</v>
      </c>
      <c r="AR162">
        <f>AF162+SUMIFS(Grid_GenerationQueue!AB$5:AB$550,Grid_GenerationQueue!$AJ$5:$AJ$550,$B162,Grid_GenerationQueue!$AK$5:$AK$550,$C162,Grid_GenerationQueue!$AW$5:$AW$550,"&lt;&gt;"&amp;$Y$3,Grid_GenerationQueue!$AU$5:$AU$550,$AK$3)+SUMIFS(Grid_GenerationQueue!AB$5:AB$550,Grid_GenerationQueue!$AM$5:$AM$550,$B162,Grid_GenerationQueue!$AN$5:$AN$550,$C162,Grid_GenerationQueue!$AW$5:$AW$550,"&lt;&gt;"&amp;$Y$3,Grid_GenerationQueue!$AU$5:$AU$550,$AK$3)</f>
        <v>0</v>
      </c>
      <c r="AS162">
        <f>AG162+SUMIFS(Grid_GenerationQueue!AC$5:AC$550,Grid_GenerationQueue!$AJ$5:$AJ$550,$B162,Grid_GenerationQueue!$AK$5:$AK$550,$C162,Grid_GenerationQueue!$AW$5:$AW$550,"&lt;&gt;"&amp;$Y$3,Grid_GenerationQueue!$AU$5:$AU$550,$AK$3)+SUMIFS(Grid_GenerationQueue!AC$5:AC$550,Grid_GenerationQueue!$AM$5:$AM$550,$B162,Grid_GenerationQueue!$AN$5:$AN$550,$C162,Grid_GenerationQueue!$AW$5:$AW$550,"&lt;&gt;"&amp;$Y$3,Grid_GenerationQueue!$AU$5:$AU$550,$AK$3)</f>
        <v>0</v>
      </c>
      <c r="AT162">
        <f>AH162+SUMIFS(Grid_GenerationQueue!AD$5:AD$550,Grid_GenerationQueue!$AJ$5:$AJ$550,$B162,Grid_GenerationQueue!$AK$5:$AK$550,$C162,Grid_GenerationQueue!$AW$5:$AW$550,"&lt;&gt;"&amp;$Y$3,Grid_GenerationQueue!$AU$5:$AU$550,$AK$3)+SUMIFS(Grid_GenerationQueue!AD$5:AD$550,Grid_GenerationQueue!$AM$5:$AM$550,$B162,Grid_GenerationQueue!$AN$5:$AN$550,$C162,Grid_GenerationQueue!$AW$5:$AW$550,"&lt;&gt;"&amp;$Y$3,Grid_GenerationQueue!$AU$5:$AU$550,$AK$3)</f>
        <v>0</v>
      </c>
      <c r="AV162">
        <v>0</v>
      </c>
      <c r="AW162">
        <v>0</v>
      </c>
      <c r="AX162">
        <v>0</v>
      </c>
      <c r="AY162">
        <v>0</v>
      </c>
      <c r="AZ162">
        <v>0</v>
      </c>
      <c r="BB162">
        <f t="shared" si="99"/>
        <v>20</v>
      </c>
      <c r="BC162">
        <f t="shared" si="100"/>
        <v>0</v>
      </c>
      <c r="BD162">
        <f t="shared" si="101"/>
        <v>0</v>
      </c>
      <c r="BE162">
        <f t="shared" si="102"/>
        <v>0</v>
      </c>
      <c r="BF162">
        <f t="shared" si="103"/>
        <v>0</v>
      </c>
      <c r="BG162">
        <f t="shared" si="104"/>
        <v>0</v>
      </c>
      <c r="BH162">
        <f t="shared" si="105"/>
        <v>0</v>
      </c>
      <c r="BI162">
        <f t="shared" si="106"/>
        <v>0</v>
      </c>
      <c r="BJ162">
        <f t="shared" si="107"/>
        <v>0</v>
      </c>
      <c r="BK162">
        <f t="shared" si="108"/>
        <v>0</v>
      </c>
      <c r="BL162">
        <f t="shared" si="109"/>
        <v>0</v>
      </c>
      <c r="BN162">
        <f t="shared" si="110"/>
        <v>20</v>
      </c>
      <c r="BO162">
        <f t="shared" si="111"/>
        <v>0</v>
      </c>
      <c r="BP162">
        <f t="shared" si="112"/>
        <v>0</v>
      </c>
      <c r="BQ162">
        <f t="shared" si="113"/>
        <v>0</v>
      </c>
      <c r="BR162">
        <f t="shared" si="114"/>
        <v>0</v>
      </c>
      <c r="BS162">
        <f t="shared" si="115"/>
        <v>0</v>
      </c>
      <c r="BT162">
        <f t="shared" si="116"/>
        <v>0</v>
      </c>
      <c r="BU162">
        <f t="shared" si="117"/>
        <v>0</v>
      </c>
      <c r="BV162">
        <f t="shared" si="118"/>
        <v>0</v>
      </c>
      <c r="BW162">
        <f t="shared" si="119"/>
        <v>0</v>
      </c>
      <c r="BX162">
        <f t="shared" si="120"/>
        <v>0</v>
      </c>
      <c r="BZ162">
        <f t="shared" si="121"/>
        <v>20</v>
      </c>
      <c r="CA162">
        <f t="shared" si="122"/>
        <v>0</v>
      </c>
      <c r="CB162">
        <f t="shared" si="123"/>
        <v>0</v>
      </c>
      <c r="CC162">
        <f t="shared" si="124"/>
        <v>0</v>
      </c>
      <c r="CD162">
        <f t="shared" si="125"/>
        <v>0</v>
      </c>
      <c r="CE162">
        <f t="shared" si="126"/>
        <v>0</v>
      </c>
      <c r="CF162">
        <f t="shared" si="127"/>
        <v>0</v>
      </c>
      <c r="CG162">
        <f t="shared" si="128"/>
        <v>0</v>
      </c>
      <c r="CH162">
        <f t="shared" si="129"/>
        <v>0</v>
      </c>
      <c r="CI162">
        <f t="shared" si="130"/>
        <v>0</v>
      </c>
      <c r="CJ162">
        <f t="shared" si="131"/>
        <v>0</v>
      </c>
    </row>
    <row r="163" spans="1:88" x14ac:dyDescent="0.35">
      <c r="A163" t="str">
        <f>Substation_Info!A163</f>
        <v>PG&amp;E Fresno Study Area</v>
      </c>
      <c r="B163" t="str">
        <f>Substation_Info!B163</f>
        <v>McCall</v>
      </c>
      <c r="C163">
        <f>Substation_Info!C163</f>
        <v>230</v>
      </c>
      <c r="D163" t="str" cm="1">
        <f t="array" ref="D163">INDEX(Substation_Info!$AT$5:$BB$322,MATCH(1,($B163=Substation_Info!$B$5:$B$322)*($C163=Substation_Info!$C$5:$C$322),0),MATCH(D$4,Substation_Info!$AT$4:$BB$4,0))</f>
        <v>Southern_PGAE_Li_Battery</v>
      </c>
      <c r="E163" t="str" cm="1">
        <f t="array" ref="E163">INDEX(Substation_Info!$AT$5:$BB$322,MATCH(1,($B163=Substation_Info!$B$5:$B$322)*($C163=Substation_Info!$C$5:$C$322),0),MATCH(E$4,Substation_Info!$AT$4:$BB$4,0))</f>
        <v>Southern_PGAE_Solar</v>
      </c>
      <c r="F163" cm="1">
        <f t="array" ref="F163">INDEX(Substation_Info!$AT$5:$BB$322,MATCH(1,($B163=Substation_Info!$B$5:$B$322)*($C163=Substation_Info!$C$5:$C$322),0),MATCH(F$4,Substation_Info!$AT$4:$BB$4,0))</f>
        <v>0</v>
      </c>
      <c r="G163" cm="1">
        <f t="array" ref="G163">INDEX(Substation_Info!$AT$5:$BB$322,MATCH(1,($B163=Substation_Info!$B$5:$B$322)*($C163=Substation_Info!$C$5:$C$322),0),MATCH(G$4,Substation_Info!$AT$4:$BB$4,0))</f>
        <v>0</v>
      </c>
      <c r="H163" cm="1">
        <f t="array" ref="H163">INDEX(Substation_Info!$AT$5:$BB$322,MATCH(1,($B163=Substation_Info!$B$5:$B$322)*($C163=Substation_Info!$C$5:$C$322),0),MATCH(H$4,Substation_Info!$AT$4:$BB$4,0))</f>
        <v>0</v>
      </c>
      <c r="I163" cm="1">
        <f t="array" ref="I163">INDEX(Substation_Info!$AT$5:$BB$322,MATCH(1,($B163=Substation_Info!$B$5:$B$322)*($C163=Substation_Info!$C$5:$C$322),0),MATCH(I$4,Substation_Info!$AT$4:$BB$4,0))</f>
        <v>0</v>
      </c>
      <c r="J163" cm="1">
        <f t="array" ref="J163">INDEX(Substation_Info!$AT$5:$BB$322,MATCH(1,($B163=Substation_Info!$B$5:$B$322)*($C163=Substation_Info!$C$5:$C$322),0),MATCH(J$4,Substation_Info!$AT$4:$BB$4,0))</f>
        <v>0</v>
      </c>
      <c r="L163">
        <f>SUMIFS(Grid_GenerationQueue!T$5:T$550,Grid_GenerationQueue!$AJ$5:$AJ$550,$B163,Grid_GenerationQueue!$AK$5:$AK$550,$C163)+SUMIFS(Grid_GenerationQueue!T$5:T$550,Grid_GenerationQueue!$AM$5:$AM$550,$B163,Grid_GenerationQueue!$AN$5:$AN$550,$C163)</f>
        <v>0</v>
      </c>
      <c r="M163">
        <f>SUMIFS(Grid_GenerationQueue!U$5:U$550,Grid_GenerationQueue!$AJ$5:$AJ$550,$B163,Grid_GenerationQueue!$AK$5:$AK$550,$C163)+SUMIFS(Grid_GenerationQueue!U$5:U$550,Grid_GenerationQueue!$AM$5:$AM$550,$B163,Grid_GenerationQueue!$AN$5:$AN$550,$C163)</f>
        <v>0</v>
      </c>
      <c r="N163">
        <f>SUMIFS(Grid_GenerationQueue!V$5:V$550,Grid_GenerationQueue!$AJ$5:$AJ$550,$B163,Grid_GenerationQueue!$AK$5:$AK$550,$C163)+SUMIFS(Grid_GenerationQueue!V$5:V$550,Grid_GenerationQueue!$AM$5:$AM$550,$B163,Grid_GenerationQueue!$AN$5:$AN$550,$C163)</f>
        <v>0</v>
      </c>
      <c r="O163">
        <f>SUMIFS(Grid_GenerationQueue!W$5:W$550,Grid_GenerationQueue!$AJ$5:$AJ$550,$B163,Grid_GenerationQueue!$AK$5:$AK$550,$C163)+SUMIFS(Grid_GenerationQueue!W$5:W$550,Grid_GenerationQueue!$AM$5:$AM$550,$B163,Grid_GenerationQueue!$AN$5:$AN$550,$C163)</f>
        <v>0</v>
      </c>
      <c r="P163">
        <f>SUMIFS(Grid_GenerationQueue!X$5:X$550,Grid_GenerationQueue!$AJ$5:$AJ$550,$B163,Grid_GenerationQueue!$AK$5:$AK$550,$C163)+SUMIFS(Grid_GenerationQueue!X$5:X$550,Grid_GenerationQueue!$AM$5:$AM$550,$B163,Grid_GenerationQueue!$AN$5:$AN$550,$C163)</f>
        <v>0</v>
      </c>
      <c r="Q163">
        <f>SUMIFS(Grid_GenerationQueue!Y$5:Y$550,Grid_GenerationQueue!$AJ$5:$AJ$550,$B163,Grid_GenerationQueue!$AK$5:$AK$550,$C163)+SUMIFS(Grid_GenerationQueue!Y$5:Y$550,Grid_GenerationQueue!$AM$5:$AM$550,$B163,Grid_GenerationQueue!$AN$5:$AN$550,$C163)</f>
        <v>0</v>
      </c>
      <c r="R163">
        <f>SUMIFS(Grid_GenerationQueue!Z$5:Z$550,Grid_GenerationQueue!$AJ$5:$AJ$550,$B163,Grid_GenerationQueue!$AK$5:$AK$550,$C163)+SUMIFS(Grid_GenerationQueue!Z$5:Z$550,Grid_GenerationQueue!$AM$5:$AM$550,$B163,Grid_GenerationQueue!$AN$5:$AN$550,$C163)</f>
        <v>0</v>
      </c>
      <c r="S163">
        <f>SUMIFS(Grid_GenerationQueue!AA$5:AA$550,Grid_GenerationQueue!$AJ$5:$AJ$550,$B163,Grid_GenerationQueue!$AK$5:$AK$550,$C163)+SUMIFS(Grid_GenerationQueue!AA$5:AA$550,Grid_GenerationQueue!$AM$5:$AM$550,$B163,Grid_GenerationQueue!$AN$5:$AN$550,$C163)</f>
        <v>0</v>
      </c>
      <c r="T163">
        <f>SUMIFS(Grid_GenerationQueue!AB$5:AB$550,Grid_GenerationQueue!$AJ$5:$AJ$550,$B163,Grid_GenerationQueue!$AK$5:$AK$550,$C163)+SUMIFS(Grid_GenerationQueue!AB$5:AB$550,Grid_GenerationQueue!$AM$5:$AM$550,$B163,Grid_GenerationQueue!$AN$5:$AN$550,$C163)</f>
        <v>0</v>
      </c>
      <c r="U163">
        <f>SUMIFS(Grid_GenerationQueue!AC$5:AC$550,Grid_GenerationQueue!$AJ$5:$AJ$550,$B163,Grid_GenerationQueue!$AK$5:$AK$550,$C163)+SUMIFS(Grid_GenerationQueue!AC$5:AC$550,Grid_GenerationQueue!$AM$5:$AM$550,$B163,Grid_GenerationQueue!$AN$5:$AN$550,$C163)</f>
        <v>0</v>
      </c>
      <c r="V163">
        <f>SUMIFS(Grid_GenerationQueue!AD$5:AD$550,Grid_GenerationQueue!$AJ$5:$AJ$550,$B163,Grid_GenerationQueue!$AK$5:$AK$550,$C163)+SUMIFS(Grid_GenerationQueue!AD$5:AD$550,Grid_GenerationQueue!$AM$5:$AM$550,$B163,Grid_GenerationQueue!$AN$5:$AN$550,$C163)</f>
        <v>0</v>
      </c>
      <c r="X163">
        <f>SUMIFS(Grid_GenerationQueue!T$5:T$550,Grid_GenerationQueue!$AJ$5:$AJ$550,$B163,Grid_GenerationQueue!$AK$5:$AK$550,$C163,Grid_GenerationQueue!$AW$5:$AW$550,$Y$3)+SUMIFS(Grid_GenerationQueue!T$5:T$550,Grid_GenerationQueue!$AM$5:$AM$550,$B163,Grid_GenerationQueue!$AN$5:$AN$550,$C163,Grid_GenerationQueue!$AW$5:$AW$550,$Y$3)</f>
        <v>0</v>
      </c>
      <c r="Y163">
        <f>SUMIFS(Grid_GenerationQueue!U$5:U$550,Grid_GenerationQueue!$AJ$5:$AJ$550,$B163,Grid_GenerationQueue!$AK$5:$AK$550,$C163,Grid_GenerationQueue!$AW$5:$AW$550,$Y$3)+SUMIFS(Grid_GenerationQueue!U$5:U$550,Grid_GenerationQueue!$AM$5:$AM$550,$B163,Grid_GenerationQueue!$AN$5:$AN$550,$C163,Grid_GenerationQueue!$AW$5:$AW$550,$Y$3)</f>
        <v>0</v>
      </c>
      <c r="Z163">
        <f>SUMIFS(Grid_GenerationQueue!V$5:V$550,Grid_GenerationQueue!$AJ$5:$AJ$550,$B163,Grid_GenerationQueue!$AK$5:$AK$550,$C163,Grid_GenerationQueue!$AW$5:$AW$550,$Y$3)+SUMIFS(Grid_GenerationQueue!V$5:V$550,Grid_GenerationQueue!$AM$5:$AM$550,$B163,Grid_GenerationQueue!$AN$5:$AN$550,$C163,Grid_GenerationQueue!$AW$5:$AW$550,$Y$3)</f>
        <v>0</v>
      </c>
      <c r="AA163">
        <f>SUMIFS(Grid_GenerationQueue!W$5:W$550,Grid_GenerationQueue!$AJ$5:$AJ$550,$B163,Grid_GenerationQueue!$AK$5:$AK$550,$C163,Grid_GenerationQueue!$AW$5:$AW$550,$Y$3)+SUMIFS(Grid_GenerationQueue!W$5:W$550,Grid_GenerationQueue!$AM$5:$AM$550,$B163,Grid_GenerationQueue!$AN$5:$AN$550,$C163,Grid_GenerationQueue!$AW$5:$AW$550,$Y$3)</f>
        <v>0</v>
      </c>
      <c r="AB163">
        <f>SUMIFS(Grid_GenerationQueue!X$5:X$550,Grid_GenerationQueue!$AJ$5:$AJ$550,$B163,Grid_GenerationQueue!$AK$5:$AK$550,$C163,Grid_GenerationQueue!$AW$5:$AW$550,$Y$3)+SUMIFS(Grid_GenerationQueue!X$5:X$550,Grid_GenerationQueue!$AM$5:$AM$550,$B163,Grid_GenerationQueue!$AN$5:$AN$550,$C163,Grid_GenerationQueue!$AW$5:$AW$550,$Y$3)</f>
        <v>0</v>
      </c>
      <c r="AC163">
        <f>SUMIFS(Grid_GenerationQueue!Y$5:Y$550,Grid_GenerationQueue!$AJ$5:$AJ$550,$B163,Grid_GenerationQueue!$AK$5:$AK$550,$C163,Grid_GenerationQueue!$AW$5:$AW$550,$Y$3)+SUMIFS(Grid_GenerationQueue!Y$5:Y$550,Grid_GenerationQueue!$AM$5:$AM$550,$B163,Grid_GenerationQueue!$AN$5:$AN$550,$C163,Grid_GenerationQueue!$AW$5:$AW$550,$Y$3)</f>
        <v>0</v>
      </c>
      <c r="AD163">
        <f>SUMIFS(Grid_GenerationQueue!Z$5:Z$550,Grid_GenerationQueue!$AJ$5:$AJ$550,$B163,Grid_GenerationQueue!$AK$5:$AK$550,$C163,Grid_GenerationQueue!$AW$5:$AW$550,$Y$3)+SUMIFS(Grid_GenerationQueue!Z$5:Z$550,Grid_GenerationQueue!$AM$5:$AM$550,$B163,Grid_GenerationQueue!$AN$5:$AN$550,$C163,Grid_GenerationQueue!$AW$5:$AW$550,$Y$3)</f>
        <v>0</v>
      </c>
      <c r="AE163">
        <f>SUMIFS(Grid_GenerationQueue!AA$5:AA$550,Grid_GenerationQueue!$AJ$5:$AJ$550,$B163,Grid_GenerationQueue!$AK$5:$AK$550,$C163,Grid_GenerationQueue!$AW$5:$AW$550,$Y$3)+SUMIFS(Grid_GenerationQueue!AA$5:AA$550,Grid_GenerationQueue!$AM$5:$AM$550,$B163,Grid_GenerationQueue!$AN$5:$AN$550,$C163,Grid_GenerationQueue!$AW$5:$AW$550,$Y$3)</f>
        <v>0</v>
      </c>
      <c r="AF163">
        <f>SUMIFS(Grid_GenerationQueue!AB$5:AB$550,Grid_GenerationQueue!$AJ$5:$AJ$550,$B163,Grid_GenerationQueue!$AK$5:$AK$550,$C163,Grid_GenerationQueue!$AW$5:$AW$550,$Y$3)+SUMIFS(Grid_GenerationQueue!AB$5:AB$550,Grid_GenerationQueue!$AM$5:$AM$550,$B163,Grid_GenerationQueue!$AN$5:$AN$550,$C163,Grid_GenerationQueue!$AW$5:$AW$550,$Y$3)</f>
        <v>0</v>
      </c>
      <c r="AG163">
        <f>SUMIFS(Grid_GenerationQueue!AC$5:AC$550,Grid_GenerationQueue!$AJ$5:$AJ$550,$B163,Grid_GenerationQueue!$AK$5:$AK$550,$C163,Grid_GenerationQueue!$AW$5:$AW$550,$Y$3)+SUMIFS(Grid_GenerationQueue!AC$5:AC$550,Grid_GenerationQueue!$AM$5:$AM$550,$B163,Grid_GenerationQueue!$AN$5:$AN$550,$C163,Grid_GenerationQueue!$AW$5:$AW$550,$Y$3)</f>
        <v>0</v>
      </c>
      <c r="AH163">
        <f>SUMIFS(Grid_GenerationQueue!AD$5:AD$550,Grid_GenerationQueue!$AJ$5:$AJ$550,$B163,Grid_GenerationQueue!$AK$5:$AK$550,$C163,Grid_GenerationQueue!$AW$5:$AW$550,$Y$3)+SUMIFS(Grid_GenerationQueue!AD$5:AD$550,Grid_GenerationQueue!$AM$5:$AM$550,$B163,Grid_GenerationQueue!$AN$5:$AN$550,$C163,Grid_GenerationQueue!$AW$5:$AW$550,$Y$3)</f>
        <v>0</v>
      </c>
      <c r="AJ163">
        <f>X163+SUMIFS(Grid_GenerationQueue!T$5:T$550,Grid_GenerationQueue!$AJ$5:$AJ$550,$B163,Grid_GenerationQueue!$AK$5:$AK$550,$C163,Grid_GenerationQueue!$AW$5:$AW$550,"&lt;&gt;"&amp;$Y$3,Grid_GenerationQueue!$AU$5:$AU$550,$AK$3)+SUMIFS(Grid_GenerationQueue!T$5:T$550,Grid_GenerationQueue!$AM$5:$AM$550,$B163,Grid_GenerationQueue!$AN$5:$AN$550,$C163,Grid_GenerationQueue!$AW$5:$AW$550,"&lt;&gt;"&amp;$Y$3,Grid_GenerationQueue!$AU$5:$AU$550,$AK$3)</f>
        <v>0</v>
      </c>
      <c r="AK163">
        <f>Y163+SUMIFS(Grid_GenerationQueue!U$5:U$550,Grid_GenerationQueue!$AJ$5:$AJ$550,$B163,Grid_GenerationQueue!$AK$5:$AK$550,$C163,Grid_GenerationQueue!$AW$5:$AW$550,"&lt;&gt;"&amp;$Y$3,Grid_GenerationQueue!$AU$5:$AU$550,$AK$3)+SUMIFS(Grid_GenerationQueue!U$5:U$550,Grid_GenerationQueue!$AM$5:$AM$550,$B163,Grid_GenerationQueue!$AN$5:$AN$550,$C163,Grid_GenerationQueue!$AW$5:$AW$550,"&lt;&gt;"&amp;$Y$3,Grid_GenerationQueue!$AU$5:$AU$550,$AK$3)</f>
        <v>0</v>
      </c>
      <c r="AL163">
        <f>Z163+SUMIFS(Grid_GenerationQueue!V$5:V$550,Grid_GenerationQueue!$AJ$5:$AJ$550,$B163,Grid_GenerationQueue!$AK$5:$AK$550,$C163,Grid_GenerationQueue!$AW$5:$AW$550,"&lt;&gt;"&amp;$Y$3,Grid_GenerationQueue!$AU$5:$AU$550,$AK$3)+SUMIFS(Grid_GenerationQueue!V$5:V$550,Grid_GenerationQueue!$AM$5:$AM$550,$B163,Grid_GenerationQueue!$AN$5:$AN$550,$C163,Grid_GenerationQueue!$AW$5:$AW$550,"&lt;&gt;"&amp;$Y$3,Grid_GenerationQueue!$AU$5:$AU$550,$AK$3)</f>
        <v>0</v>
      </c>
      <c r="AM163">
        <f>AA163+SUMIFS(Grid_GenerationQueue!W$5:W$550,Grid_GenerationQueue!$AJ$5:$AJ$550,$B163,Grid_GenerationQueue!$AK$5:$AK$550,$C163,Grid_GenerationQueue!$AW$5:$AW$550,"&lt;&gt;"&amp;$Y$3,Grid_GenerationQueue!$AU$5:$AU$550,$AK$3)+SUMIFS(Grid_GenerationQueue!W$5:W$550,Grid_GenerationQueue!$AM$5:$AM$550,$B163,Grid_GenerationQueue!$AN$5:$AN$550,$C163,Grid_GenerationQueue!$AW$5:$AW$550,"&lt;&gt;"&amp;$Y$3,Grid_GenerationQueue!$AU$5:$AU$550,$AK$3)</f>
        <v>0</v>
      </c>
      <c r="AN163">
        <f>AB163+SUMIFS(Grid_GenerationQueue!X$5:X$550,Grid_GenerationQueue!$AJ$5:$AJ$550,$B163,Grid_GenerationQueue!$AK$5:$AK$550,$C163,Grid_GenerationQueue!$AW$5:$AW$550,"&lt;&gt;"&amp;$Y$3,Grid_GenerationQueue!$AU$5:$AU$550,$AK$3)+SUMIFS(Grid_GenerationQueue!X$5:X$550,Grid_GenerationQueue!$AM$5:$AM$550,$B163,Grid_GenerationQueue!$AN$5:$AN$550,$C163,Grid_GenerationQueue!$AW$5:$AW$550,"&lt;&gt;"&amp;$Y$3,Grid_GenerationQueue!$AU$5:$AU$550,$AK$3)</f>
        <v>0</v>
      </c>
      <c r="AO163">
        <f>AC163+SUMIFS(Grid_GenerationQueue!Y$5:Y$550,Grid_GenerationQueue!$AJ$5:$AJ$550,$B163,Grid_GenerationQueue!$AK$5:$AK$550,$C163,Grid_GenerationQueue!$AW$5:$AW$550,"&lt;&gt;"&amp;$Y$3,Grid_GenerationQueue!$AU$5:$AU$550,$AK$3)+SUMIFS(Grid_GenerationQueue!Y$5:Y$550,Grid_GenerationQueue!$AM$5:$AM$550,$B163,Grid_GenerationQueue!$AN$5:$AN$550,$C163,Grid_GenerationQueue!$AW$5:$AW$550,"&lt;&gt;"&amp;$Y$3,Grid_GenerationQueue!$AU$5:$AU$550,$AK$3)</f>
        <v>0</v>
      </c>
      <c r="AP163">
        <f>AD163+SUMIFS(Grid_GenerationQueue!Z$5:Z$550,Grid_GenerationQueue!$AJ$5:$AJ$550,$B163,Grid_GenerationQueue!$AK$5:$AK$550,$C163,Grid_GenerationQueue!$AW$5:$AW$550,"&lt;&gt;"&amp;$Y$3,Grid_GenerationQueue!$AU$5:$AU$550,$AK$3)+SUMIFS(Grid_GenerationQueue!Z$5:Z$550,Grid_GenerationQueue!$AM$5:$AM$550,$B163,Grid_GenerationQueue!$AN$5:$AN$550,$C163,Grid_GenerationQueue!$AW$5:$AW$550,"&lt;&gt;"&amp;$Y$3,Grid_GenerationQueue!$AU$5:$AU$550,$AK$3)</f>
        <v>0</v>
      </c>
      <c r="AQ163">
        <f>AE163+SUMIFS(Grid_GenerationQueue!AA$5:AA$550,Grid_GenerationQueue!$AJ$5:$AJ$550,$B163,Grid_GenerationQueue!$AK$5:$AK$550,$C163,Grid_GenerationQueue!$AW$5:$AW$550,"&lt;&gt;"&amp;$Y$3,Grid_GenerationQueue!$AU$5:$AU$550,$AK$3)+SUMIFS(Grid_GenerationQueue!AA$5:AA$550,Grid_GenerationQueue!$AM$5:$AM$550,$B163,Grid_GenerationQueue!$AN$5:$AN$550,$C163,Grid_GenerationQueue!$AW$5:$AW$550,"&lt;&gt;"&amp;$Y$3,Grid_GenerationQueue!$AU$5:$AU$550,$AK$3)</f>
        <v>0</v>
      </c>
      <c r="AR163">
        <f>AF163+SUMIFS(Grid_GenerationQueue!AB$5:AB$550,Grid_GenerationQueue!$AJ$5:$AJ$550,$B163,Grid_GenerationQueue!$AK$5:$AK$550,$C163,Grid_GenerationQueue!$AW$5:$AW$550,"&lt;&gt;"&amp;$Y$3,Grid_GenerationQueue!$AU$5:$AU$550,$AK$3)+SUMIFS(Grid_GenerationQueue!AB$5:AB$550,Grid_GenerationQueue!$AM$5:$AM$550,$B163,Grid_GenerationQueue!$AN$5:$AN$550,$C163,Grid_GenerationQueue!$AW$5:$AW$550,"&lt;&gt;"&amp;$Y$3,Grid_GenerationQueue!$AU$5:$AU$550,$AK$3)</f>
        <v>0</v>
      </c>
      <c r="AS163">
        <f>AG163+SUMIFS(Grid_GenerationQueue!AC$5:AC$550,Grid_GenerationQueue!$AJ$5:$AJ$550,$B163,Grid_GenerationQueue!$AK$5:$AK$550,$C163,Grid_GenerationQueue!$AW$5:$AW$550,"&lt;&gt;"&amp;$Y$3,Grid_GenerationQueue!$AU$5:$AU$550,$AK$3)+SUMIFS(Grid_GenerationQueue!AC$5:AC$550,Grid_GenerationQueue!$AM$5:$AM$550,$B163,Grid_GenerationQueue!$AN$5:$AN$550,$C163,Grid_GenerationQueue!$AW$5:$AW$550,"&lt;&gt;"&amp;$Y$3,Grid_GenerationQueue!$AU$5:$AU$550,$AK$3)</f>
        <v>0</v>
      </c>
      <c r="AT163">
        <f>AH163+SUMIFS(Grid_GenerationQueue!AD$5:AD$550,Grid_GenerationQueue!$AJ$5:$AJ$550,$B163,Grid_GenerationQueue!$AK$5:$AK$550,$C163,Grid_GenerationQueue!$AW$5:$AW$550,"&lt;&gt;"&amp;$Y$3,Grid_GenerationQueue!$AU$5:$AU$550,$AK$3)+SUMIFS(Grid_GenerationQueue!AD$5:AD$550,Grid_GenerationQueue!$AM$5:$AM$550,$B163,Grid_GenerationQueue!$AN$5:$AN$550,$C163,Grid_GenerationQueue!$AW$5:$AW$550,"&lt;&gt;"&amp;$Y$3,Grid_GenerationQueue!$AU$5:$AU$550,$AK$3)</f>
        <v>0</v>
      </c>
      <c r="AV163">
        <v>0</v>
      </c>
      <c r="AW163">
        <v>0</v>
      </c>
      <c r="AX163">
        <v>0</v>
      </c>
      <c r="AY163">
        <v>0</v>
      </c>
      <c r="AZ163">
        <v>0</v>
      </c>
      <c r="BB163">
        <f t="shared" si="99"/>
        <v>0</v>
      </c>
      <c r="BC163">
        <f t="shared" si="100"/>
        <v>0</v>
      </c>
      <c r="BD163">
        <f t="shared" si="101"/>
        <v>0</v>
      </c>
      <c r="BE163">
        <f t="shared" si="102"/>
        <v>0</v>
      </c>
      <c r="BF163">
        <f t="shared" si="103"/>
        <v>0</v>
      </c>
      <c r="BG163">
        <f t="shared" si="104"/>
        <v>0</v>
      </c>
      <c r="BH163">
        <f t="shared" si="105"/>
        <v>0</v>
      </c>
      <c r="BI163">
        <f t="shared" si="106"/>
        <v>0</v>
      </c>
      <c r="BJ163">
        <f t="shared" si="107"/>
        <v>0</v>
      </c>
      <c r="BK163">
        <f t="shared" si="108"/>
        <v>0</v>
      </c>
      <c r="BL163">
        <f t="shared" si="109"/>
        <v>0</v>
      </c>
      <c r="BN163">
        <f t="shared" si="110"/>
        <v>0</v>
      </c>
      <c r="BO163">
        <f t="shared" si="111"/>
        <v>0</v>
      </c>
      <c r="BP163">
        <f t="shared" si="112"/>
        <v>0</v>
      </c>
      <c r="BQ163">
        <f t="shared" si="113"/>
        <v>0</v>
      </c>
      <c r="BR163">
        <f t="shared" si="114"/>
        <v>0</v>
      </c>
      <c r="BS163">
        <f t="shared" si="115"/>
        <v>0</v>
      </c>
      <c r="BT163">
        <f t="shared" si="116"/>
        <v>0</v>
      </c>
      <c r="BU163">
        <f t="shared" si="117"/>
        <v>0</v>
      </c>
      <c r="BV163">
        <f t="shared" si="118"/>
        <v>0</v>
      </c>
      <c r="BW163">
        <f t="shared" si="119"/>
        <v>0</v>
      </c>
      <c r="BX163">
        <f t="shared" si="120"/>
        <v>0</v>
      </c>
      <c r="BZ163">
        <f t="shared" si="121"/>
        <v>0</v>
      </c>
      <c r="CA163">
        <f t="shared" si="122"/>
        <v>0</v>
      </c>
      <c r="CB163">
        <f t="shared" si="123"/>
        <v>0</v>
      </c>
      <c r="CC163">
        <f t="shared" si="124"/>
        <v>0</v>
      </c>
      <c r="CD163">
        <f t="shared" si="125"/>
        <v>0</v>
      </c>
      <c r="CE163">
        <f t="shared" si="126"/>
        <v>0</v>
      </c>
      <c r="CF163">
        <f t="shared" si="127"/>
        <v>0</v>
      </c>
      <c r="CG163">
        <f t="shared" si="128"/>
        <v>0</v>
      </c>
      <c r="CH163">
        <f t="shared" si="129"/>
        <v>0</v>
      </c>
      <c r="CI163">
        <f t="shared" si="130"/>
        <v>0</v>
      </c>
      <c r="CJ163">
        <f t="shared" si="131"/>
        <v>0</v>
      </c>
    </row>
    <row r="164" spans="1:88" x14ac:dyDescent="0.35">
      <c r="A164" t="str">
        <f>Substation_Info!A164</f>
        <v>PG&amp;E Fresno Study Area</v>
      </c>
      <c r="B164" t="str">
        <f>Substation_Info!B164</f>
        <v>McCall</v>
      </c>
      <c r="C164">
        <f>Substation_Info!C164</f>
        <v>115</v>
      </c>
      <c r="D164" t="str" cm="1">
        <f t="array" ref="D164">INDEX(Substation_Info!$AT$5:$BB$322,MATCH(1,($B164=Substation_Info!$B$5:$B$322)*($C164=Substation_Info!$C$5:$C$322),0),MATCH(D$4,Substation_Info!$AT$4:$BB$4,0))</f>
        <v>Southern_PGAE_Li_Battery</v>
      </c>
      <c r="E164" t="str" cm="1">
        <f t="array" ref="E164">INDEX(Substation_Info!$AT$5:$BB$322,MATCH(1,($B164=Substation_Info!$B$5:$B$322)*($C164=Substation_Info!$C$5:$C$322),0),MATCH(E$4,Substation_Info!$AT$4:$BB$4,0))</f>
        <v>Southern_PGAE_Solar</v>
      </c>
      <c r="F164" cm="1">
        <f t="array" ref="F164">INDEX(Substation_Info!$AT$5:$BB$322,MATCH(1,($B164=Substation_Info!$B$5:$B$322)*($C164=Substation_Info!$C$5:$C$322),0),MATCH(F$4,Substation_Info!$AT$4:$BB$4,0))</f>
        <v>0</v>
      </c>
      <c r="G164" cm="1">
        <f t="array" ref="G164">INDEX(Substation_Info!$AT$5:$BB$322,MATCH(1,($B164=Substation_Info!$B$5:$B$322)*($C164=Substation_Info!$C$5:$C$322),0),MATCH(G$4,Substation_Info!$AT$4:$BB$4,0))</f>
        <v>0</v>
      </c>
      <c r="H164" cm="1">
        <f t="array" ref="H164">INDEX(Substation_Info!$AT$5:$BB$322,MATCH(1,($B164=Substation_Info!$B$5:$B$322)*($C164=Substation_Info!$C$5:$C$322),0),MATCH(H$4,Substation_Info!$AT$4:$BB$4,0))</f>
        <v>0</v>
      </c>
      <c r="I164" cm="1">
        <f t="array" ref="I164">INDEX(Substation_Info!$AT$5:$BB$322,MATCH(1,($B164=Substation_Info!$B$5:$B$322)*($C164=Substation_Info!$C$5:$C$322),0),MATCH(I$4,Substation_Info!$AT$4:$BB$4,0))</f>
        <v>0</v>
      </c>
      <c r="J164" cm="1">
        <f t="array" ref="J164">INDEX(Substation_Info!$AT$5:$BB$322,MATCH(1,($B164=Substation_Info!$B$5:$B$322)*($C164=Substation_Info!$C$5:$C$322),0),MATCH(J$4,Substation_Info!$AT$4:$BB$4,0))</f>
        <v>0</v>
      </c>
      <c r="L164">
        <f>SUMIFS(Grid_GenerationQueue!T$5:T$550,Grid_GenerationQueue!$AJ$5:$AJ$550,$B164,Grid_GenerationQueue!$AK$5:$AK$550,$C164)+SUMIFS(Grid_GenerationQueue!T$5:T$550,Grid_GenerationQueue!$AM$5:$AM$550,$B164,Grid_GenerationQueue!$AN$5:$AN$550,$C164)</f>
        <v>0</v>
      </c>
      <c r="M164">
        <f>SUMIFS(Grid_GenerationQueue!U$5:U$550,Grid_GenerationQueue!$AJ$5:$AJ$550,$B164,Grid_GenerationQueue!$AK$5:$AK$550,$C164)+SUMIFS(Grid_GenerationQueue!U$5:U$550,Grid_GenerationQueue!$AM$5:$AM$550,$B164,Grid_GenerationQueue!$AN$5:$AN$550,$C164)</f>
        <v>0</v>
      </c>
      <c r="N164">
        <f>SUMIFS(Grid_GenerationQueue!V$5:V$550,Grid_GenerationQueue!$AJ$5:$AJ$550,$B164,Grid_GenerationQueue!$AK$5:$AK$550,$C164)+SUMIFS(Grid_GenerationQueue!V$5:V$550,Grid_GenerationQueue!$AM$5:$AM$550,$B164,Grid_GenerationQueue!$AN$5:$AN$550,$C164)</f>
        <v>0</v>
      </c>
      <c r="O164">
        <f>SUMIFS(Grid_GenerationQueue!W$5:W$550,Grid_GenerationQueue!$AJ$5:$AJ$550,$B164,Grid_GenerationQueue!$AK$5:$AK$550,$C164)+SUMIFS(Grid_GenerationQueue!W$5:W$550,Grid_GenerationQueue!$AM$5:$AM$550,$B164,Grid_GenerationQueue!$AN$5:$AN$550,$C164)</f>
        <v>0</v>
      </c>
      <c r="P164">
        <f>SUMIFS(Grid_GenerationQueue!X$5:X$550,Grid_GenerationQueue!$AJ$5:$AJ$550,$B164,Grid_GenerationQueue!$AK$5:$AK$550,$C164)+SUMIFS(Grid_GenerationQueue!X$5:X$550,Grid_GenerationQueue!$AM$5:$AM$550,$B164,Grid_GenerationQueue!$AN$5:$AN$550,$C164)</f>
        <v>0</v>
      </c>
      <c r="Q164">
        <f>SUMIFS(Grid_GenerationQueue!Y$5:Y$550,Grid_GenerationQueue!$AJ$5:$AJ$550,$B164,Grid_GenerationQueue!$AK$5:$AK$550,$C164)+SUMIFS(Grid_GenerationQueue!Y$5:Y$550,Grid_GenerationQueue!$AM$5:$AM$550,$B164,Grid_GenerationQueue!$AN$5:$AN$550,$C164)</f>
        <v>0</v>
      </c>
      <c r="R164">
        <f>SUMIFS(Grid_GenerationQueue!Z$5:Z$550,Grid_GenerationQueue!$AJ$5:$AJ$550,$B164,Grid_GenerationQueue!$AK$5:$AK$550,$C164)+SUMIFS(Grid_GenerationQueue!Z$5:Z$550,Grid_GenerationQueue!$AM$5:$AM$550,$B164,Grid_GenerationQueue!$AN$5:$AN$550,$C164)</f>
        <v>0</v>
      </c>
      <c r="S164">
        <f>SUMIFS(Grid_GenerationQueue!AA$5:AA$550,Grid_GenerationQueue!$AJ$5:$AJ$550,$B164,Grid_GenerationQueue!$AK$5:$AK$550,$C164)+SUMIFS(Grid_GenerationQueue!AA$5:AA$550,Grid_GenerationQueue!$AM$5:$AM$550,$B164,Grid_GenerationQueue!$AN$5:$AN$550,$C164)</f>
        <v>0</v>
      </c>
      <c r="T164">
        <f>SUMIFS(Grid_GenerationQueue!AB$5:AB$550,Grid_GenerationQueue!$AJ$5:$AJ$550,$B164,Grid_GenerationQueue!$AK$5:$AK$550,$C164)+SUMIFS(Grid_GenerationQueue!AB$5:AB$550,Grid_GenerationQueue!$AM$5:$AM$550,$B164,Grid_GenerationQueue!$AN$5:$AN$550,$C164)</f>
        <v>0</v>
      </c>
      <c r="U164">
        <f>SUMIFS(Grid_GenerationQueue!AC$5:AC$550,Grid_GenerationQueue!$AJ$5:$AJ$550,$B164,Grid_GenerationQueue!$AK$5:$AK$550,$C164)+SUMIFS(Grid_GenerationQueue!AC$5:AC$550,Grid_GenerationQueue!$AM$5:$AM$550,$B164,Grid_GenerationQueue!$AN$5:$AN$550,$C164)</f>
        <v>0</v>
      </c>
      <c r="V164">
        <f>SUMIFS(Grid_GenerationQueue!AD$5:AD$550,Grid_GenerationQueue!$AJ$5:$AJ$550,$B164,Grid_GenerationQueue!$AK$5:$AK$550,$C164)+SUMIFS(Grid_GenerationQueue!AD$5:AD$550,Grid_GenerationQueue!$AM$5:$AM$550,$B164,Grid_GenerationQueue!$AN$5:$AN$550,$C164)</f>
        <v>0</v>
      </c>
      <c r="X164">
        <f>SUMIFS(Grid_GenerationQueue!T$5:T$550,Grid_GenerationQueue!$AJ$5:$AJ$550,$B164,Grid_GenerationQueue!$AK$5:$AK$550,$C164,Grid_GenerationQueue!$AW$5:$AW$550,$Y$3)+SUMIFS(Grid_GenerationQueue!T$5:T$550,Grid_GenerationQueue!$AM$5:$AM$550,$B164,Grid_GenerationQueue!$AN$5:$AN$550,$C164,Grid_GenerationQueue!$AW$5:$AW$550,$Y$3)</f>
        <v>0</v>
      </c>
      <c r="Y164">
        <f>SUMIFS(Grid_GenerationQueue!U$5:U$550,Grid_GenerationQueue!$AJ$5:$AJ$550,$B164,Grid_GenerationQueue!$AK$5:$AK$550,$C164,Grid_GenerationQueue!$AW$5:$AW$550,$Y$3)+SUMIFS(Grid_GenerationQueue!U$5:U$550,Grid_GenerationQueue!$AM$5:$AM$550,$B164,Grid_GenerationQueue!$AN$5:$AN$550,$C164,Grid_GenerationQueue!$AW$5:$AW$550,$Y$3)</f>
        <v>0</v>
      </c>
      <c r="Z164">
        <f>SUMIFS(Grid_GenerationQueue!V$5:V$550,Grid_GenerationQueue!$AJ$5:$AJ$550,$B164,Grid_GenerationQueue!$AK$5:$AK$550,$C164,Grid_GenerationQueue!$AW$5:$AW$550,$Y$3)+SUMIFS(Grid_GenerationQueue!V$5:V$550,Grid_GenerationQueue!$AM$5:$AM$550,$B164,Grid_GenerationQueue!$AN$5:$AN$550,$C164,Grid_GenerationQueue!$AW$5:$AW$550,$Y$3)</f>
        <v>0</v>
      </c>
      <c r="AA164">
        <f>SUMIFS(Grid_GenerationQueue!W$5:W$550,Grid_GenerationQueue!$AJ$5:$AJ$550,$B164,Grid_GenerationQueue!$AK$5:$AK$550,$C164,Grid_GenerationQueue!$AW$5:$AW$550,$Y$3)+SUMIFS(Grid_GenerationQueue!W$5:W$550,Grid_GenerationQueue!$AM$5:$AM$550,$B164,Grid_GenerationQueue!$AN$5:$AN$550,$C164,Grid_GenerationQueue!$AW$5:$AW$550,$Y$3)</f>
        <v>0</v>
      </c>
      <c r="AB164">
        <f>SUMIFS(Grid_GenerationQueue!X$5:X$550,Grid_GenerationQueue!$AJ$5:$AJ$550,$B164,Grid_GenerationQueue!$AK$5:$AK$550,$C164,Grid_GenerationQueue!$AW$5:$AW$550,$Y$3)+SUMIFS(Grid_GenerationQueue!X$5:X$550,Grid_GenerationQueue!$AM$5:$AM$550,$B164,Grid_GenerationQueue!$AN$5:$AN$550,$C164,Grid_GenerationQueue!$AW$5:$AW$550,$Y$3)</f>
        <v>0</v>
      </c>
      <c r="AC164">
        <f>SUMIFS(Grid_GenerationQueue!Y$5:Y$550,Grid_GenerationQueue!$AJ$5:$AJ$550,$B164,Grid_GenerationQueue!$AK$5:$AK$550,$C164,Grid_GenerationQueue!$AW$5:$AW$550,$Y$3)+SUMIFS(Grid_GenerationQueue!Y$5:Y$550,Grid_GenerationQueue!$AM$5:$AM$550,$B164,Grid_GenerationQueue!$AN$5:$AN$550,$C164,Grid_GenerationQueue!$AW$5:$AW$550,$Y$3)</f>
        <v>0</v>
      </c>
      <c r="AD164">
        <f>SUMIFS(Grid_GenerationQueue!Z$5:Z$550,Grid_GenerationQueue!$AJ$5:$AJ$550,$B164,Grid_GenerationQueue!$AK$5:$AK$550,$C164,Grid_GenerationQueue!$AW$5:$AW$550,$Y$3)+SUMIFS(Grid_GenerationQueue!Z$5:Z$550,Grid_GenerationQueue!$AM$5:$AM$550,$B164,Grid_GenerationQueue!$AN$5:$AN$550,$C164,Grid_GenerationQueue!$AW$5:$AW$550,$Y$3)</f>
        <v>0</v>
      </c>
      <c r="AE164">
        <f>SUMIFS(Grid_GenerationQueue!AA$5:AA$550,Grid_GenerationQueue!$AJ$5:$AJ$550,$B164,Grid_GenerationQueue!$AK$5:$AK$550,$C164,Grid_GenerationQueue!$AW$5:$AW$550,$Y$3)+SUMIFS(Grid_GenerationQueue!AA$5:AA$550,Grid_GenerationQueue!$AM$5:$AM$550,$B164,Grid_GenerationQueue!$AN$5:$AN$550,$C164,Grid_GenerationQueue!$AW$5:$AW$550,$Y$3)</f>
        <v>0</v>
      </c>
      <c r="AF164">
        <f>SUMIFS(Grid_GenerationQueue!AB$5:AB$550,Grid_GenerationQueue!$AJ$5:$AJ$550,$B164,Grid_GenerationQueue!$AK$5:$AK$550,$C164,Grid_GenerationQueue!$AW$5:$AW$550,$Y$3)+SUMIFS(Grid_GenerationQueue!AB$5:AB$550,Grid_GenerationQueue!$AM$5:$AM$550,$B164,Grid_GenerationQueue!$AN$5:$AN$550,$C164,Grid_GenerationQueue!$AW$5:$AW$550,$Y$3)</f>
        <v>0</v>
      </c>
      <c r="AG164">
        <f>SUMIFS(Grid_GenerationQueue!AC$5:AC$550,Grid_GenerationQueue!$AJ$5:$AJ$550,$B164,Grid_GenerationQueue!$AK$5:$AK$550,$C164,Grid_GenerationQueue!$AW$5:$AW$550,$Y$3)+SUMIFS(Grid_GenerationQueue!AC$5:AC$550,Grid_GenerationQueue!$AM$5:$AM$550,$B164,Grid_GenerationQueue!$AN$5:$AN$550,$C164,Grid_GenerationQueue!$AW$5:$AW$550,$Y$3)</f>
        <v>0</v>
      </c>
      <c r="AH164">
        <f>SUMIFS(Grid_GenerationQueue!AD$5:AD$550,Grid_GenerationQueue!$AJ$5:$AJ$550,$B164,Grid_GenerationQueue!$AK$5:$AK$550,$C164,Grid_GenerationQueue!$AW$5:$AW$550,$Y$3)+SUMIFS(Grid_GenerationQueue!AD$5:AD$550,Grid_GenerationQueue!$AM$5:$AM$550,$B164,Grid_GenerationQueue!$AN$5:$AN$550,$C164,Grid_GenerationQueue!$AW$5:$AW$550,$Y$3)</f>
        <v>0</v>
      </c>
      <c r="AJ164">
        <f>X164+SUMIFS(Grid_GenerationQueue!T$5:T$550,Grid_GenerationQueue!$AJ$5:$AJ$550,$B164,Grid_GenerationQueue!$AK$5:$AK$550,$C164,Grid_GenerationQueue!$AW$5:$AW$550,"&lt;&gt;"&amp;$Y$3,Grid_GenerationQueue!$AU$5:$AU$550,$AK$3)+SUMIFS(Grid_GenerationQueue!T$5:T$550,Grid_GenerationQueue!$AM$5:$AM$550,$B164,Grid_GenerationQueue!$AN$5:$AN$550,$C164,Grid_GenerationQueue!$AW$5:$AW$550,"&lt;&gt;"&amp;$Y$3,Grid_GenerationQueue!$AU$5:$AU$550,$AK$3)</f>
        <v>0</v>
      </c>
      <c r="AK164">
        <f>Y164+SUMIFS(Grid_GenerationQueue!U$5:U$550,Grid_GenerationQueue!$AJ$5:$AJ$550,$B164,Grid_GenerationQueue!$AK$5:$AK$550,$C164,Grid_GenerationQueue!$AW$5:$AW$550,"&lt;&gt;"&amp;$Y$3,Grid_GenerationQueue!$AU$5:$AU$550,$AK$3)+SUMIFS(Grid_GenerationQueue!U$5:U$550,Grid_GenerationQueue!$AM$5:$AM$550,$B164,Grid_GenerationQueue!$AN$5:$AN$550,$C164,Grid_GenerationQueue!$AW$5:$AW$550,"&lt;&gt;"&amp;$Y$3,Grid_GenerationQueue!$AU$5:$AU$550,$AK$3)</f>
        <v>0</v>
      </c>
      <c r="AL164">
        <f>Z164+SUMIFS(Grid_GenerationQueue!V$5:V$550,Grid_GenerationQueue!$AJ$5:$AJ$550,$B164,Grid_GenerationQueue!$AK$5:$AK$550,$C164,Grid_GenerationQueue!$AW$5:$AW$550,"&lt;&gt;"&amp;$Y$3,Grid_GenerationQueue!$AU$5:$AU$550,$AK$3)+SUMIFS(Grid_GenerationQueue!V$5:V$550,Grid_GenerationQueue!$AM$5:$AM$550,$B164,Grid_GenerationQueue!$AN$5:$AN$550,$C164,Grid_GenerationQueue!$AW$5:$AW$550,"&lt;&gt;"&amp;$Y$3,Grid_GenerationQueue!$AU$5:$AU$550,$AK$3)</f>
        <v>0</v>
      </c>
      <c r="AM164">
        <f>AA164+SUMIFS(Grid_GenerationQueue!W$5:W$550,Grid_GenerationQueue!$AJ$5:$AJ$550,$B164,Grid_GenerationQueue!$AK$5:$AK$550,$C164,Grid_GenerationQueue!$AW$5:$AW$550,"&lt;&gt;"&amp;$Y$3,Grid_GenerationQueue!$AU$5:$AU$550,$AK$3)+SUMIFS(Grid_GenerationQueue!W$5:W$550,Grid_GenerationQueue!$AM$5:$AM$550,$B164,Grid_GenerationQueue!$AN$5:$AN$550,$C164,Grid_GenerationQueue!$AW$5:$AW$550,"&lt;&gt;"&amp;$Y$3,Grid_GenerationQueue!$AU$5:$AU$550,$AK$3)</f>
        <v>0</v>
      </c>
      <c r="AN164">
        <f>AB164+SUMIFS(Grid_GenerationQueue!X$5:X$550,Grid_GenerationQueue!$AJ$5:$AJ$550,$B164,Grid_GenerationQueue!$AK$5:$AK$550,$C164,Grid_GenerationQueue!$AW$5:$AW$550,"&lt;&gt;"&amp;$Y$3,Grid_GenerationQueue!$AU$5:$AU$550,$AK$3)+SUMIFS(Grid_GenerationQueue!X$5:X$550,Grid_GenerationQueue!$AM$5:$AM$550,$B164,Grid_GenerationQueue!$AN$5:$AN$550,$C164,Grid_GenerationQueue!$AW$5:$AW$550,"&lt;&gt;"&amp;$Y$3,Grid_GenerationQueue!$AU$5:$AU$550,$AK$3)</f>
        <v>0</v>
      </c>
      <c r="AO164">
        <f>AC164+SUMIFS(Grid_GenerationQueue!Y$5:Y$550,Grid_GenerationQueue!$AJ$5:$AJ$550,$B164,Grid_GenerationQueue!$AK$5:$AK$550,$C164,Grid_GenerationQueue!$AW$5:$AW$550,"&lt;&gt;"&amp;$Y$3,Grid_GenerationQueue!$AU$5:$AU$550,$AK$3)+SUMIFS(Grid_GenerationQueue!Y$5:Y$550,Grid_GenerationQueue!$AM$5:$AM$550,$B164,Grid_GenerationQueue!$AN$5:$AN$550,$C164,Grid_GenerationQueue!$AW$5:$AW$550,"&lt;&gt;"&amp;$Y$3,Grid_GenerationQueue!$AU$5:$AU$550,$AK$3)</f>
        <v>0</v>
      </c>
      <c r="AP164">
        <f>AD164+SUMIFS(Grid_GenerationQueue!Z$5:Z$550,Grid_GenerationQueue!$AJ$5:$AJ$550,$B164,Grid_GenerationQueue!$AK$5:$AK$550,$C164,Grid_GenerationQueue!$AW$5:$AW$550,"&lt;&gt;"&amp;$Y$3,Grid_GenerationQueue!$AU$5:$AU$550,$AK$3)+SUMIFS(Grid_GenerationQueue!Z$5:Z$550,Grid_GenerationQueue!$AM$5:$AM$550,$B164,Grid_GenerationQueue!$AN$5:$AN$550,$C164,Grid_GenerationQueue!$AW$5:$AW$550,"&lt;&gt;"&amp;$Y$3,Grid_GenerationQueue!$AU$5:$AU$550,$AK$3)</f>
        <v>0</v>
      </c>
      <c r="AQ164">
        <f>AE164+SUMIFS(Grid_GenerationQueue!AA$5:AA$550,Grid_GenerationQueue!$AJ$5:$AJ$550,$B164,Grid_GenerationQueue!$AK$5:$AK$550,$C164,Grid_GenerationQueue!$AW$5:$AW$550,"&lt;&gt;"&amp;$Y$3,Grid_GenerationQueue!$AU$5:$AU$550,$AK$3)+SUMIFS(Grid_GenerationQueue!AA$5:AA$550,Grid_GenerationQueue!$AM$5:$AM$550,$B164,Grid_GenerationQueue!$AN$5:$AN$550,$C164,Grid_GenerationQueue!$AW$5:$AW$550,"&lt;&gt;"&amp;$Y$3,Grid_GenerationQueue!$AU$5:$AU$550,$AK$3)</f>
        <v>0</v>
      </c>
      <c r="AR164">
        <f>AF164+SUMIFS(Grid_GenerationQueue!AB$5:AB$550,Grid_GenerationQueue!$AJ$5:$AJ$550,$B164,Grid_GenerationQueue!$AK$5:$AK$550,$C164,Grid_GenerationQueue!$AW$5:$AW$550,"&lt;&gt;"&amp;$Y$3,Grid_GenerationQueue!$AU$5:$AU$550,$AK$3)+SUMIFS(Grid_GenerationQueue!AB$5:AB$550,Grid_GenerationQueue!$AM$5:$AM$550,$B164,Grid_GenerationQueue!$AN$5:$AN$550,$C164,Grid_GenerationQueue!$AW$5:$AW$550,"&lt;&gt;"&amp;$Y$3,Grid_GenerationQueue!$AU$5:$AU$550,$AK$3)</f>
        <v>0</v>
      </c>
      <c r="AS164">
        <f>AG164+SUMIFS(Grid_GenerationQueue!AC$5:AC$550,Grid_GenerationQueue!$AJ$5:$AJ$550,$B164,Grid_GenerationQueue!$AK$5:$AK$550,$C164,Grid_GenerationQueue!$AW$5:$AW$550,"&lt;&gt;"&amp;$Y$3,Grid_GenerationQueue!$AU$5:$AU$550,$AK$3)+SUMIFS(Grid_GenerationQueue!AC$5:AC$550,Grid_GenerationQueue!$AM$5:$AM$550,$B164,Grid_GenerationQueue!$AN$5:$AN$550,$C164,Grid_GenerationQueue!$AW$5:$AW$550,"&lt;&gt;"&amp;$Y$3,Grid_GenerationQueue!$AU$5:$AU$550,$AK$3)</f>
        <v>0</v>
      </c>
      <c r="AT164">
        <f>AH164+SUMIFS(Grid_GenerationQueue!AD$5:AD$550,Grid_GenerationQueue!$AJ$5:$AJ$550,$B164,Grid_GenerationQueue!$AK$5:$AK$550,$C164,Grid_GenerationQueue!$AW$5:$AW$550,"&lt;&gt;"&amp;$Y$3,Grid_GenerationQueue!$AU$5:$AU$550,$AK$3)+SUMIFS(Grid_GenerationQueue!AD$5:AD$550,Grid_GenerationQueue!$AM$5:$AM$550,$B164,Grid_GenerationQueue!$AN$5:$AN$550,$C164,Grid_GenerationQueue!$AW$5:$AW$550,"&lt;&gt;"&amp;$Y$3,Grid_GenerationQueue!$AU$5:$AU$550,$AK$3)</f>
        <v>0</v>
      </c>
      <c r="AV164">
        <v>0</v>
      </c>
      <c r="AW164">
        <v>0</v>
      </c>
      <c r="AX164">
        <v>0</v>
      </c>
      <c r="AY164">
        <v>0</v>
      </c>
      <c r="AZ164">
        <v>0</v>
      </c>
      <c r="BB164">
        <f t="shared" si="99"/>
        <v>0</v>
      </c>
      <c r="BC164">
        <f t="shared" si="100"/>
        <v>0</v>
      </c>
      <c r="BD164">
        <f t="shared" si="101"/>
        <v>0</v>
      </c>
      <c r="BE164">
        <f t="shared" si="102"/>
        <v>0</v>
      </c>
      <c r="BF164">
        <f t="shared" si="103"/>
        <v>0</v>
      </c>
      <c r="BG164">
        <f t="shared" si="104"/>
        <v>0</v>
      </c>
      <c r="BH164">
        <f t="shared" si="105"/>
        <v>0</v>
      </c>
      <c r="BI164">
        <f t="shared" si="106"/>
        <v>0</v>
      </c>
      <c r="BJ164">
        <f t="shared" si="107"/>
        <v>0</v>
      </c>
      <c r="BK164">
        <f t="shared" si="108"/>
        <v>0</v>
      </c>
      <c r="BL164">
        <f t="shared" si="109"/>
        <v>0</v>
      </c>
      <c r="BN164">
        <f t="shared" si="110"/>
        <v>0</v>
      </c>
      <c r="BO164">
        <f t="shared" si="111"/>
        <v>0</v>
      </c>
      <c r="BP164">
        <f t="shared" si="112"/>
        <v>0</v>
      </c>
      <c r="BQ164">
        <f t="shared" si="113"/>
        <v>0</v>
      </c>
      <c r="BR164">
        <f t="shared" si="114"/>
        <v>0</v>
      </c>
      <c r="BS164">
        <f t="shared" si="115"/>
        <v>0</v>
      </c>
      <c r="BT164">
        <f t="shared" si="116"/>
        <v>0</v>
      </c>
      <c r="BU164">
        <f t="shared" si="117"/>
        <v>0</v>
      </c>
      <c r="BV164">
        <f t="shared" si="118"/>
        <v>0</v>
      </c>
      <c r="BW164">
        <f t="shared" si="119"/>
        <v>0</v>
      </c>
      <c r="BX164">
        <f t="shared" si="120"/>
        <v>0</v>
      </c>
      <c r="BZ164">
        <f t="shared" si="121"/>
        <v>0</v>
      </c>
      <c r="CA164">
        <f t="shared" si="122"/>
        <v>0</v>
      </c>
      <c r="CB164">
        <f t="shared" si="123"/>
        <v>0</v>
      </c>
      <c r="CC164">
        <f t="shared" si="124"/>
        <v>0</v>
      </c>
      <c r="CD164">
        <f t="shared" si="125"/>
        <v>0</v>
      </c>
      <c r="CE164">
        <f t="shared" si="126"/>
        <v>0</v>
      </c>
      <c r="CF164">
        <f t="shared" si="127"/>
        <v>0</v>
      </c>
      <c r="CG164">
        <f t="shared" si="128"/>
        <v>0</v>
      </c>
      <c r="CH164">
        <f t="shared" si="129"/>
        <v>0</v>
      </c>
      <c r="CI164">
        <f t="shared" si="130"/>
        <v>0</v>
      </c>
      <c r="CJ164">
        <f t="shared" si="131"/>
        <v>0</v>
      </c>
    </row>
    <row r="165" spans="1:88" x14ac:dyDescent="0.35">
      <c r="A165" t="str">
        <f>Substation_Info!A165</f>
        <v>PG&amp;E Fresno Study Area</v>
      </c>
      <c r="B165" t="str">
        <f>Substation_Info!B165</f>
        <v>Mc Mullin</v>
      </c>
      <c r="C165">
        <f>Substation_Info!C165</f>
        <v>230</v>
      </c>
      <c r="D165" t="str" cm="1">
        <f t="array" ref="D165">INDEX(Substation_Info!$AT$5:$BB$322,MATCH(1,($B165=Substation_Info!$B$5:$B$322)*($C165=Substation_Info!$C$5:$C$322),0),MATCH(D$4,Substation_Info!$AT$4:$BB$4,0))</f>
        <v>Southern_PGAE_Li_Battery</v>
      </c>
      <c r="E165" t="str" cm="1">
        <f t="array" ref="E165">INDEX(Substation_Info!$AT$5:$BB$322,MATCH(1,($B165=Substation_Info!$B$5:$B$322)*($C165=Substation_Info!$C$5:$C$322),0),MATCH(E$4,Substation_Info!$AT$4:$BB$4,0))</f>
        <v>Southern_PGAE_Solar</v>
      </c>
      <c r="F165" cm="1">
        <f t="array" ref="F165">INDEX(Substation_Info!$AT$5:$BB$322,MATCH(1,($B165=Substation_Info!$B$5:$B$322)*($C165=Substation_Info!$C$5:$C$322),0),MATCH(F$4,Substation_Info!$AT$4:$BB$4,0))</f>
        <v>0</v>
      </c>
      <c r="G165" cm="1">
        <f t="array" ref="G165">INDEX(Substation_Info!$AT$5:$BB$322,MATCH(1,($B165=Substation_Info!$B$5:$B$322)*($C165=Substation_Info!$C$5:$C$322),0),MATCH(G$4,Substation_Info!$AT$4:$BB$4,0))</f>
        <v>0</v>
      </c>
      <c r="H165" cm="1">
        <f t="array" ref="H165">INDEX(Substation_Info!$AT$5:$BB$322,MATCH(1,($B165=Substation_Info!$B$5:$B$322)*($C165=Substation_Info!$C$5:$C$322),0),MATCH(H$4,Substation_Info!$AT$4:$BB$4,0))</f>
        <v>0</v>
      </c>
      <c r="I165" cm="1">
        <f t="array" ref="I165">INDEX(Substation_Info!$AT$5:$BB$322,MATCH(1,($B165=Substation_Info!$B$5:$B$322)*($C165=Substation_Info!$C$5:$C$322),0),MATCH(I$4,Substation_Info!$AT$4:$BB$4,0))</f>
        <v>0</v>
      </c>
      <c r="J165" cm="1">
        <f t="array" ref="J165">INDEX(Substation_Info!$AT$5:$BB$322,MATCH(1,($B165=Substation_Info!$B$5:$B$322)*($C165=Substation_Info!$C$5:$C$322),0),MATCH(J$4,Substation_Info!$AT$4:$BB$4,0))</f>
        <v>0</v>
      </c>
      <c r="L165">
        <f>SUMIFS(Grid_GenerationQueue!T$5:T$550,Grid_GenerationQueue!$AJ$5:$AJ$550,$B165,Grid_GenerationQueue!$AK$5:$AK$550,$C165)+SUMIFS(Grid_GenerationQueue!T$5:T$550,Grid_GenerationQueue!$AM$5:$AM$550,$B165,Grid_GenerationQueue!$AN$5:$AN$550,$C165)</f>
        <v>0</v>
      </c>
      <c r="M165">
        <f>SUMIFS(Grid_GenerationQueue!U$5:U$550,Grid_GenerationQueue!$AJ$5:$AJ$550,$B165,Grid_GenerationQueue!$AK$5:$AK$550,$C165)+SUMIFS(Grid_GenerationQueue!U$5:U$550,Grid_GenerationQueue!$AM$5:$AM$550,$B165,Grid_GenerationQueue!$AN$5:$AN$550,$C165)</f>
        <v>0</v>
      </c>
      <c r="N165">
        <f>SUMIFS(Grid_GenerationQueue!V$5:V$550,Grid_GenerationQueue!$AJ$5:$AJ$550,$B165,Grid_GenerationQueue!$AK$5:$AK$550,$C165)+SUMIFS(Grid_GenerationQueue!V$5:V$550,Grid_GenerationQueue!$AM$5:$AM$550,$B165,Grid_GenerationQueue!$AN$5:$AN$550,$C165)</f>
        <v>0</v>
      </c>
      <c r="O165">
        <f>SUMIFS(Grid_GenerationQueue!W$5:W$550,Grid_GenerationQueue!$AJ$5:$AJ$550,$B165,Grid_GenerationQueue!$AK$5:$AK$550,$C165)+SUMIFS(Grid_GenerationQueue!W$5:W$550,Grid_GenerationQueue!$AM$5:$AM$550,$B165,Grid_GenerationQueue!$AN$5:$AN$550,$C165)</f>
        <v>0</v>
      </c>
      <c r="P165">
        <f>SUMIFS(Grid_GenerationQueue!X$5:X$550,Grid_GenerationQueue!$AJ$5:$AJ$550,$B165,Grid_GenerationQueue!$AK$5:$AK$550,$C165)+SUMIFS(Grid_GenerationQueue!X$5:X$550,Grid_GenerationQueue!$AM$5:$AM$550,$B165,Grid_GenerationQueue!$AN$5:$AN$550,$C165)</f>
        <v>0</v>
      </c>
      <c r="Q165">
        <f>SUMIFS(Grid_GenerationQueue!Y$5:Y$550,Grid_GenerationQueue!$AJ$5:$AJ$550,$B165,Grid_GenerationQueue!$AK$5:$AK$550,$C165)+SUMIFS(Grid_GenerationQueue!Y$5:Y$550,Grid_GenerationQueue!$AM$5:$AM$550,$B165,Grid_GenerationQueue!$AN$5:$AN$550,$C165)</f>
        <v>0</v>
      </c>
      <c r="R165">
        <f>SUMIFS(Grid_GenerationQueue!Z$5:Z$550,Grid_GenerationQueue!$AJ$5:$AJ$550,$B165,Grid_GenerationQueue!$AK$5:$AK$550,$C165)+SUMIFS(Grid_GenerationQueue!Z$5:Z$550,Grid_GenerationQueue!$AM$5:$AM$550,$B165,Grid_GenerationQueue!$AN$5:$AN$550,$C165)</f>
        <v>0</v>
      </c>
      <c r="S165">
        <f>SUMIFS(Grid_GenerationQueue!AA$5:AA$550,Grid_GenerationQueue!$AJ$5:$AJ$550,$B165,Grid_GenerationQueue!$AK$5:$AK$550,$C165)+SUMIFS(Grid_GenerationQueue!AA$5:AA$550,Grid_GenerationQueue!$AM$5:$AM$550,$B165,Grid_GenerationQueue!$AN$5:$AN$550,$C165)</f>
        <v>0</v>
      </c>
      <c r="T165">
        <f>SUMIFS(Grid_GenerationQueue!AB$5:AB$550,Grid_GenerationQueue!$AJ$5:$AJ$550,$B165,Grid_GenerationQueue!$AK$5:$AK$550,$C165)+SUMIFS(Grid_GenerationQueue!AB$5:AB$550,Grid_GenerationQueue!$AM$5:$AM$550,$B165,Grid_GenerationQueue!$AN$5:$AN$550,$C165)</f>
        <v>0</v>
      </c>
      <c r="U165">
        <f>SUMIFS(Grid_GenerationQueue!AC$5:AC$550,Grid_GenerationQueue!$AJ$5:$AJ$550,$B165,Grid_GenerationQueue!$AK$5:$AK$550,$C165)+SUMIFS(Grid_GenerationQueue!AC$5:AC$550,Grid_GenerationQueue!$AM$5:$AM$550,$B165,Grid_GenerationQueue!$AN$5:$AN$550,$C165)</f>
        <v>0</v>
      </c>
      <c r="V165">
        <f>SUMIFS(Grid_GenerationQueue!AD$5:AD$550,Grid_GenerationQueue!$AJ$5:$AJ$550,$B165,Grid_GenerationQueue!$AK$5:$AK$550,$C165)+SUMIFS(Grid_GenerationQueue!AD$5:AD$550,Grid_GenerationQueue!$AM$5:$AM$550,$B165,Grid_GenerationQueue!$AN$5:$AN$550,$C165)</f>
        <v>0</v>
      </c>
      <c r="X165">
        <f>SUMIFS(Grid_GenerationQueue!T$5:T$550,Grid_GenerationQueue!$AJ$5:$AJ$550,$B165,Grid_GenerationQueue!$AK$5:$AK$550,$C165,Grid_GenerationQueue!$AW$5:$AW$550,$Y$3)+SUMIFS(Grid_GenerationQueue!T$5:T$550,Grid_GenerationQueue!$AM$5:$AM$550,$B165,Grid_GenerationQueue!$AN$5:$AN$550,$C165,Grid_GenerationQueue!$AW$5:$AW$550,$Y$3)</f>
        <v>0</v>
      </c>
      <c r="Y165">
        <f>SUMIFS(Grid_GenerationQueue!U$5:U$550,Grid_GenerationQueue!$AJ$5:$AJ$550,$B165,Grid_GenerationQueue!$AK$5:$AK$550,$C165,Grid_GenerationQueue!$AW$5:$AW$550,$Y$3)+SUMIFS(Grid_GenerationQueue!U$5:U$550,Grid_GenerationQueue!$AM$5:$AM$550,$B165,Grid_GenerationQueue!$AN$5:$AN$550,$C165,Grid_GenerationQueue!$AW$5:$AW$550,$Y$3)</f>
        <v>0</v>
      </c>
      <c r="Z165">
        <f>SUMIFS(Grid_GenerationQueue!V$5:V$550,Grid_GenerationQueue!$AJ$5:$AJ$550,$B165,Grid_GenerationQueue!$AK$5:$AK$550,$C165,Grid_GenerationQueue!$AW$5:$AW$550,$Y$3)+SUMIFS(Grid_GenerationQueue!V$5:V$550,Grid_GenerationQueue!$AM$5:$AM$550,$B165,Grid_GenerationQueue!$AN$5:$AN$550,$C165,Grid_GenerationQueue!$AW$5:$AW$550,$Y$3)</f>
        <v>0</v>
      </c>
      <c r="AA165">
        <f>SUMIFS(Grid_GenerationQueue!W$5:W$550,Grid_GenerationQueue!$AJ$5:$AJ$550,$B165,Grid_GenerationQueue!$AK$5:$AK$550,$C165,Grid_GenerationQueue!$AW$5:$AW$550,$Y$3)+SUMIFS(Grid_GenerationQueue!W$5:W$550,Grid_GenerationQueue!$AM$5:$AM$550,$B165,Grid_GenerationQueue!$AN$5:$AN$550,$C165,Grid_GenerationQueue!$AW$5:$AW$550,$Y$3)</f>
        <v>0</v>
      </c>
      <c r="AB165">
        <f>SUMIFS(Grid_GenerationQueue!X$5:X$550,Grid_GenerationQueue!$AJ$5:$AJ$550,$B165,Grid_GenerationQueue!$AK$5:$AK$550,$C165,Grid_GenerationQueue!$AW$5:$AW$550,$Y$3)+SUMIFS(Grid_GenerationQueue!X$5:X$550,Grid_GenerationQueue!$AM$5:$AM$550,$B165,Grid_GenerationQueue!$AN$5:$AN$550,$C165,Grid_GenerationQueue!$AW$5:$AW$550,$Y$3)</f>
        <v>0</v>
      </c>
      <c r="AC165">
        <f>SUMIFS(Grid_GenerationQueue!Y$5:Y$550,Grid_GenerationQueue!$AJ$5:$AJ$550,$B165,Grid_GenerationQueue!$AK$5:$AK$550,$C165,Grid_GenerationQueue!$AW$5:$AW$550,$Y$3)+SUMIFS(Grid_GenerationQueue!Y$5:Y$550,Grid_GenerationQueue!$AM$5:$AM$550,$B165,Grid_GenerationQueue!$AN$5:$AN$550,$C165,Grid_GenerationQueue!$AW$5:$AW$550,$Y$3)</f>
        <v>0</v>
      </c>
      <c r="AD165">
        <f>SUMIFS(Grid_GenerationQueue!Z$5:Z$550,Grid_GenerationQueue!$AJ$5:$AJ$550,$B165,Grid_GenerationQueue!$AK$5:$AK$550,$C165,Grid_GenerationQueue!$AW$5:$AW$550,$Y$3)+SUMIFS(Grid_GenerationQueue!Z$5:Z$550,Grid_GenerationQueue!$AM$5:$AM$550,$B165,Grid_GenerationQueue!$AN$5:$AN$550,$C165,Grid_GenerationQueue!$AW$5:$AW$550,$Y$3)</f>
        <v>0</v>
      </c>
      <c r="AE165">
        <f>SUMIFS(Grid_GenerationQueue!AA$5:AA$550,Grid_GenerationQueue!$AJ$5:$AJ$550,$B165,Grid_GenerationQueue!$AK$5:$AK$550,$C165,Grid_GenerationQueue!$AW$5:$AW$550,$Y$3)+SUMIFS(Grid_GenerationQueue!AA$5:AA$550,Grid_GenerationQueue!$AM$5:$AM$550,$B165,Grid_GenerationQueue!$AN$5:$AN$550,$C165,Grid_GenerationQueue!$AW$5:$AW$550,$Y$3)</f>
        <v>0</v>
      </c>
      <c r="AF165">
        <f>SUMIFS(Grid_GenerationQueue!AB$5:AB$550,Grid_GenerationQueue!$AJ$5:$AJ$550,$B165,Grid_GenerationQueue!$AK$5:$AK$550,$C165,Grid_GenerationQueue!$AW$5:$AW$550,$Y$3)+SUMIFS(Grid_GenerationQueue!AB$5:AB$550,Grid_GenerationQueue!$AM$5:$AM$550,$B165,Grid_GenerationQueue!$AN$5:$AN$550,$C165,Grid_GenerationQueue!$AW$5:$AW$550,$Y$3)</f>
        <v>0</v>
      </c>
      <c r="AG165">
        <f>SUMIFS(Grid_GenerationQueue!AC$5:AC$550,Grid_GenerationQueue!$AJ$5:$AJ$550,$B165,Grid_GenerationQueue!$AK$5:$AK$550,$C165,Grid_GenerationQueue!$AW$5:$AW$550,$Y$3)+SUMIFS(Grid_GenerationQueue!AC$5:AC$550,Grid_GenerationQueue!$AM$5:$AM$550,$B165,Grid_GenerationQueue!$AN$5:$AN$550,$C165,Grid_GenerationQueue!$AW$5:$AW$550,$Y$3)</f>
        <v>0</v>
      </c>
      <c r="AH165">
        <f>SUMIFS(Grid_GenerationQueue!AD$5:AD$550,Grid_GenerationQueue!$AJ$5:$AJ$550,$B165,Grid_GenerationQueue!$AK$5:$AK$550,$C165,Grid_GenerationQueue!$AW$5:$AW$550,$Y$3)+SUMIFS(Grid_GenerationQueue!AD$5:AD$550,Grid_GenerationQueue!$AM$5:$AM$550,$B165,Grid_GenerationQueue!$AN$5:$AN$550,$C165,Grid_GenerationQueue!$AW$5:$AW$550,$Y$3)</f>
        <v>0</v>
      </c>
      <c r="AJ165">
        <f>X165+SUMIFS(Grid_GenerationQueue!T$5:T$550,Grid_GenerationQueue!$AJ$5:$AJ$550,$B165,Grid_GenerationQueue!$AK$5:$AK$550,$C165,Grid_GenerationQueue!$AW$5:$AW$550,"&lt;&gt;"&amp;$Y$3,Grid_GenerationQueue!$AU$5:$AU$550,$AK$3)+SUMIFS(Grid_GenerationQueue!T$5:T$550,Grid_GenerationQueue!$AM$5:$AM$550,$B165,Grid_GenerationQueue!$AN$5:$AN$550,$C165,Grid_GenerationQueue!$AW$5:$AW$550,"&lt;&gt;"&amp;$Y$3,Grid_GenerationQueue!$AU$5:$AU$550,$AK$3)</f>
        <v>0</v>
      </c>
      <c r="AK165">
        <f>Y165+SUMIFS(Grid_GenerationQueue!U$5:U$550,Grid_GenerationQueue!$AJ$5:$AJ$550,$B165,Grid_GenerationQueue!$AK$5:$AK$550,$C165,Grid_GenerationQueue!$AW$5:$AW$550,"&lt;&gt;"&amp;$Y$3,Grid_GenerationQueue!$AU$5:$AU$550,$AK$3)+SUMIFS(Grid_GenerationQueue!U$5:U$550,Grid_GenerationQueue!$AM$5:$AM$550,$B165,Grid_GenerationQueue!$AN$5:$AN$550,$C165,Grid_GenerationQueue!$AW$5:$AW$550,"&lt;&gt;"&amp;$Y$3,Grid_GenerationQueue!$AU$5:$AU$550,$AK$3)</f>
        <v>0</v>
      </c>
      <c r="AL165">
        <f>Z165+SUMIFS(Grid_GenerationQueue!V$5:V$550,Grid_GenerationQueue!$AJ$5:$AJ$550,$B165,Grid_GenerationQueue!$AK$5:$AK$550,$C165,Grid_GenerationQueue!$AW$5:$AW$550,"&lt;&gt;"&amp;$Y$3,Grid_GenerationQueue!$AU$5:$AU$550,$AK$3)+SUMIFS(Grid_GenerationQueue!V$5:V$550,Grid_GenerationQueue!$AM$5:$AM$550,$B165,Grid_GenerationQueue!$AN$5:$AN$550,$C165,Grid_GenerationQueue!$AW$5:$AW$550,"&lt;&gt;"&amp;$Y$3,Grid_GenerationQueue!$AU$5:$AU$550,$AK$3)</f>
        <v>0</v>
      </c>
      <c r="AM165">
        <f>AA165+SUMIFS(Grid_GenerationQueue!W$5:W$550,Grid_GenerationQueue!$AJ$5:$AJ$550,$B165,Grid_GenerationQueue!$AK$5:$AK$550,$C165,Grid_GenerationQueue!$AW$5:$AW$550,"&lt;&gt;"&amp;$Y$3,Grid_GenerationQueue!$AU$5:$AU$550,$AK$3)+SUMIFS(Grid_GenerationQueue!W$5:W$550,Grid_GenerationQueue!$AM$5:$AM$550,$B165,Grid_GenerationQueue!$AN$5:$AN$550,$C165,Grid_GenerationQueue!$AW$5:$AW$550,"&lt;&gt;"&amp;$Y$3,Grid_GenerationQueue!$AU$5:$AU$550,$AK$3)</f>
        <v>0</v>
      </c>
      <c r="AN165">
        <f>AB165+SUMIFS(Grid_GenerationQueue!X$5:X$550,Grid_GenerationQueue!$AJ$5:$AJ$550,$B165,Grid_GenerationQueue!$AK$5:$AK$550,$C165,Grid_GenerationQueue!$AW$5:$AW$550,"&lt;&gt;"&amp;$Y$3,Grid_GenerationQueue!$AU$5:$AU$550,$AK$3)+SUMIFS(Grid_GenerationQueue!X$5:X$550,Grid_GenerationQueue!$AM$5:$AM$550,$B165,Grid_GenerationQueue!$AN$5:$AN$550,$C165,Grid_GenerationQueue!$AW$5:$AW$550,"&lt;&gt;"&amp;$Y$3,Grid_GenerationQueue!$AU$5:$AU$550,$AK$3)</f>
        <v>0</v>
      </c>
      <c r="AO165">
        <f>AC165+SUMIFS(Grid_GenerationQueue!Y$5:Y$550,Grid_GenerationQueue!$AJ$5:$AJ$550,$B165,Grid_GenerationQueue!$AK$5:$AK$550,$C165,Grid_GenerationQueue!$AW$5:$AW$550,"&lt;&gt;"&amp;$Y$3,Grid_GenerationQueue!$AU$5:$AU$550,$AK$3)+SUMIFS(Grid_GenerationQueue!Y$5:Y$550,Grid_GenerationQueue!$AM$5:$AM$550,$B165,Grid_GenerationQueue!$AN$5:$AN$550,$C165,Grid_GenerationQueue!$AW$5:$AW$550,"&lt;&gt;"&amp;$Y$3,Grid_GenerationQueue!$AU$5:$AU$550,$AK$3)</f>
        <v>0</v>
      </c>
      <c r="AP165">
        <f>AD165+SUMIFS(Grid_GenerationQueue!Z$5:Z$550,Grid_GenerationQueue!$AJ$5:$AJ$550,$B165,Grid_GenerationQueue!$AK$5:$AK$550,$C165,Grid_GenerationQueue!$AW$5:$AW$550,"&lt;&gt;"&amp;$Y$3,Grid_GenerationQueue!$AU$5:$AU$550,$AK$3)+SUMIFS(Grid_GenerationQueue!Z$5:Z$550,Grid_GenerationQueue!$AM$5:$AM$550,$B165,Grid_GenerationQueue!$AN$5:$AN$550,$C165,Grid_GenerationQueue!$AW$5:$AW$550,"&lt;&gt;"&amp;$Y$3,Grid_GenerationQueue!$AU$5:$AU$550,$AK$3)</f>
        <v>0</v>
      </c>
      <c r="AQ165">
        <f>AE165+SUMIFS(Grid_GenerationQueue!AA$5:AA$550,Grid_GenerationQueue!$AJ$5:$AJ$550,$B165,Grid_GenerationQueue!$AK$5:$AK$550,$C165,Grid_GenerationQueue!$AW$5:$AW$550,"&lt;&gt;"&amp;$Y$3,Grid_GenerationQueue!$AU$5:$AU$550,$AK$3)+SUMIFS(Grid_GenerationQueue!AA$5:AA$550,Grid_GenerationQueue!$AM$5:$AM$550,$B165,Grid_GenerationQueue!$AN$5:$AN$550,$C165,Grid_GenerationQueue!$AW$5:$AW$550,"&lt;&gt;"&amp;$Y$3,Grid_GenerationQueue!$AU$5:$AU$550,$AK$3)</f>
        <v>0</v>
      </c>
      <c r="AR165">
        <f>AF165+SUMIFS(Grid_GenerationQueue!AB$5:AB$550,Grid_GenerationQueue!$AJ$5:$AJ$550,$B165,Grid_GenerationQueue!$AK$5:$AK$550,$C165,Grid_GenerationQueue!$AW$5:$AW$550,"&lt;&gt;"&amp;$Y$3,Grid_GenerationQueue!$AU$5:$AU$550,$AK$3)+SUMIFS(Grid_GenerationQueue!AB$5:AB$550,Grid_GenerationQueue!$AM$5:$AM$550,$B165,Grid_GenerationQueue!$AN$5:$AN$550,$C165,Grid_GenerationQueue!$AW$5:$AW$550,"&lt;&gt;"&amp;$Y$3,Grid_GenerationQueue!$AU$5:$AU$550,$AK$3)</f>
        <v>0</v>
      </c>
      <c r="AS165">
        <f>AG165+SUMIFS(Grid_GenerationQueue!AC$5:AC$550,Grid_GenerationQueue!$AJ$5:$AJ$550,$B165,Grid_GenerationQueue!$AK$5:$AK$550,$C165,Grid_GenerationQueue!$AW$5:$AW$550,"&lt;&gt;"&amp;$Y$3,Grid_GenerationQueue!$AU$5:$AU$550,$AK$3)+SUMIFS(Grid_GenerationQueue!AC$5:AC$550,Grid_GenerationQueue!$AM$5:$AM$550,$B165,Grid_GenerationQueue!$AN$5:$AN$550,$C165,Grid_GenerationQueue!$AW$5:$AW$550,"&lt;&gt;"&amp;$Y$3,Grid_GenerationQueue!$AU$5:$AU$550,$AK$3)</f>
        <v>0</v>
      </c>
      <c r="AT165">
        <f>AH165+SUMIFS(Grid_GenerationQueue!AD$5:AD$550,Grid_GenerationQueue!$AJ$5:$AJ$550,$B165,Grid_GenerationQueue!$AK$5:$AK$550,$C165,Grid_GenerationQueue!$AW$5:$AW$550,"&lt;&gt;"&amp;$Y$3,Grid_GenerationQueue!$AU$5:$AU$550,$AK$3)+SUMIFS(Grid_GenerationQueue!AD$5:AD$550,Grid_GenerationQueue!$AM$5:$AM$550,$B165,Grid_GenerationQueue!$AN$5:$AN$550,$C165,Grid_GenerationQueue!$AW$5:$AW$550,"&lt;&gt;"&amp;$Y$3,Grid_GenerationQueue!$AU$5:$AU$550,$AK$3)</f>
        <v>0</v>
      </c>
      <c r="AV165">
        <v>0</v>
      </c>
      <c r="AW165">
        <v>0</v>
      </c>
      <c r="AX165">
        <v>0</v>
      </c>
      <c r="AY165">
        <v>0</v>
      </c>
      <c r="AZ165">
        <v>0</v>
      </c>
      <c r="BB165">
        <f t="shared" si="99"/>
        <v>0</v>
      </c>
      <c r="BC165">
        <f t="shared" si="100"/>
        <v>0</v>
      </c>
      <c r="BD165">
        <f t="shared" si="101"/>
        <v>0</v>
      </c>
      <c r="BE165">
        <f t="shared" si="102"/>
        <v>0</v>
      </c>
      <c r="BF165">
        <f t="shared" si="103"/>
        <v>0</v>
      </c>
      <c r="BG165">
        <f t="shared" si="104"/>
        <v>0</v>
      </c>
      <c r="BH165">
        <f t="shared" si="105"/>
        <v>0</v>
      </c>
      <c r="BI165">
        <f t="shared" si="106"/>
        <v>0</v>
      </c>
      <c r="BJ165">
        <f t="shared" si="107"/>
        <v>0</v>
      </c>
      <c r="BK165">
        <f t="shared" si="108"/>
        <v>0</v>
      </c>
      <c r="BL165">
        <f t="shared" si="109"/>
        <v>0</v>
      </c>
      <c r="BN165">
        <f t="shared" si="110"/>
        <v>0</v>
      </c>
      <c r="BO165">
        <f t="shared" si="111"/>
        <v>0</v>
      </c>
      <c r="BP165">
        <f t="shared" si="112"/>
        <v>0</v>
      </c>
      <c r="BQ165">
        <f t="shared" si="113"/>
        <v>0</v>
      </c>
      <c r="BR165">
        <f t="shared" si="114"/>
        <v>0</v>
      </c>
      <c r="BS165">
        <f t="shared" si="115"/>
        <v>0</v>
      </c>
      <c r="BT165">
        <f t="shared" si="116"/>
        <v>0</v>
      </c>
      <c r="BU165">
        <f t="shared" si="117"/>
        <v>0</v>
      </c>
      <c r="BV165">
        <f t="shared" si="118"/>
        <v>0</v>
      </c>
      <c r="BW165">
        <f t="shared" si="119"/>
        <v>0</v>
      </c>
      <c r="BX165">
        <f t="shared" si="120"/>
        <v>0</v>
      </c>
      <c r="BZ165">
        <f t="shared" si="121"/>
        <v>0</v>
      </c>
      <c r="CA165">
        <f t="shared" si="122"/>
        <v>0</v>
      </c>
      <c r="CB165">
        <f t="shared" si="123"/>
        <v>0</v>
      </c>
      <c r="CC165">
        <f t="shared" si="124"/>
        <v>0</v>
      </c>
      <c r="CD165">
        <f t="shared" si="125"/>
        <v>0</v>
      </c>
      <c r="CE165">
        <f t="shared" si="126"/>
        <v>0</v>
      </c>
      <c r="CF165">
        <f t="shared" si="127"/>
        <v>0</v>
      </c>
      <c r="CG165">
        <f t="shared" si="128"/>
        <v>0</v>
      </c>
      <c r="CH165">
        <f t="shared" si="129"/>
        <v>0</v>
      </c>
      <c r="CI165">
        <f t="shared" si="130"/>
        <v>0</v>
      </c>
      <c r="CJ165">
        <f t="shared" si="131"/>
        <v>0</v>
      </c>
    </row>
    <row r="166" spans="1:88" x14ac:dyDescent="0.35">
      <c r="A166" t="str">
        <f>Substation_Info!A166</f>
        <v xml:space="preserve">East of Pisgah Study Area </v>
      </c>
      <c r="B166" t="str">
        <f>Substation_Info!B166</f>
        <v>Mead</v>
      </c>
      <c r="C166">
        <f>Substation_Info!C166</f>
        <v>230</v>
      </c>
      <c r="D166" t="str" cm="1">
        <f t="array" ref="D166">INDEX(Substation_Info!$AT$5:$BB$322,MATCH(1,($B166=Substation_Info!$B$5:$B$322)*($C166=Substation_Info!$C$5:$C$322),0),MATCH(D$4,Substation_Info!$AT$4:$BB$4,0))</f>
        <v>Southern_NV_Eldorado_Li_Battery</v>
      </c>
      <c r="E166" t="str" cm="1">
        <f t="array" ref="E166">INDEX(Substation_Info!$AT$5:$BB$322,MATCH(1,($B166=Substation_Info!$B$5:$B$322)*($C166=Substation_Info!$C$5:$C$322),0),MATCH(E$4,Substation_Info!$AT$4:$BB$4,0))</f>
        <v>Southern_NV_Eldorado_Solar</v>
      </c>
      <c r="F166" cm="1">
        <f t="array" ref="F166">INDEX(Substation_Info!$AT$5:$BB$322,MATCH(1,($B166=Substation_Info!$B$5:$B$322)*($C166=Substation_Info!$C$5:$C$322),0),MATCH(F$4,Substation_Info!$AT$4:$BB$4,0))</f>
        <v>0</v>
      </c>
      <c r="G166" t="str" cm="1">
        <f t="array" ref="G166">INDEX(Substation_Info!$AT$5:$BB$322,MATCH(1,($B166=Substation_Info!$B$5:$B$322)*($C166=Substation_Info!$C$5:$C$322),0),MATCH(G$4,Substation_Info!$AT$4:$BB$4,0))</f>
        <v>SW_Ext_Tx_Wind</v>
      </c>
      <c r="H166" cm="1">
        <f t="array" ref="H166">INDEX(Substation_Info!$AT$5:$BB$322,MATCH(1,($B166=Substation_Info!$B$5:$B$322)*($C166=Substation_Info!$C$5:$C$322),0),MATCH(H$4,Substation_Info!$AT$4:$BB$4,0))</f>
        <v>0</v>
      </c>
      <c r="I166" cm="1">
        <f t="array" ref="I166">INDEX(Substation_Info!$AT$5:$BB$322,MATCH(1,($B166=Substation_Info!$B$5:$B$322)*($C166=Substation_Info!$C$5:$C$322),0),MATCH(I$4,Substation_Info!$AT$4:$BB$4,0))</f>
        <v>0</v>
      </c>
      <c r="J166" cm="1">
        <f t="array" ref="J166">INDEX(Substation_Info!$AT$5:$BB$322,MATCH(1,($B166=Substation_Info!$B$5:$B$322)*($C166=Substation_Info!$C$5:$C$322),0),MATCH(J$4,Substation_Info!$AT$4:$BB$4,0))</f>
        <v>0</v>
      </c>
      <c r="L166">
        <f>SUMIFS(Grid_GenerationQueue!T$5:T$550,Grid_GenerationQueue!$AJ$5:$AJ$550,$B166,Grid_GenerationQueue!$AK$5:$AK$550,$C166)+SUMIFS(Grid_GenerationQueue!T$5:T$550,Grid_GenerationQueue!$AM$5:$AM$550,$B166,Grid_GenerationQueue!$AN$5:$AN$550,$C166)</f>
        <v>0</v>
      </c>
      <c r="M166">
        <f>SUMIFS(Grid_GenerationQueue!U$5:U$550,Grid_GenerationQueue!$AJ$5:$AJ$550,$B166,Grid_GenerationQueue!$AK$5:$AK$550,$C166)+SUMIFS(Grid_GenerationQueue!U$5:U$550,Grid_GenerationQueue!$AM$5:$AM$550,$B166,Grid_GenerationQueue!$AN$5:$AN$550,$C166)</f>
        <v>0</v>
      </c>
      <c r="N166">
        <f>SUMIFS(Grid_GenerationQueue!V$5:V$550,Grid_GenerationQueue!$AJ$5:$AJ$550,$B166,Grid_GenerationQueue!$AK$5:$AK$550,$C166)+SUMIFS(Grid_GenerationQueue!V$5:V$550,Grid_GenerationQueue!$AM$5:$AM$550,$B166,Grid_GenerationQueue!$AN$5:$AN$550,$C166)</f>
        <v>0</v>
      </c>
      <c r="O166">
        <f>SUMIFS(Grid_GenerationQueue!W$5:W$550,Grid_GenerationQueue!$AJ$5:$AJ$550,$B166,Grid_GenerationQueue!$AK$5:$AK$550,$C166)+SUMIFS(Grid_GenerationQueue!W$5:W$550,Grid_GenerationQueue!$AM$5:$AM$550,$B166,Grid_GenerationQueue!$AN$5:$AN$550,$C166)</f>
        <v>0</v>
      </c>
      <c r="P166">
        <f>SUMIFS(Grid_GenerationQueue!X$5:X$550,Grid_GenerationQueue!$AJ$5:$AJ$550,$B166,Grid_GenerationQueue!$AK$5:$AK$550,$C166)+SUMIFS(Grid_GenerationQueue!X$5:X$550,Grid_GenerationQueue!$AM$5:$AM$550,$B166,Grid_GenerationQueue!$AN$5:$AN$550,$C166)</f>
        <v>0</v>
      </c>
      <c r="Q166">
        <f>SUMIFS(Grid_GenerationQueue!Y$5:Y$550,Grid_GenerationQueue!$AJ$5:$AJ$550,$B166,Grid_GenerationQueue!$AK$5:$AK$550,$C166)+SUMIFS(Grid_GenerationQueue!Y$5:Y$550,Grid_GenerationQueue!$AM$5:$AM$550,$B166,Grid_GenerationQueue!$AN$5:$AN$550,$C166)</f>
        <v>0</v>
      </c>
      <c r="R166">
        <f>SUMIFS(Grid_GenerationQueue!Z$5:Z$550,Grid_GenerationQueue!$AJ$5:$AJ$550,$B166,Grid_GenerationQueue!$AK$5:$AK$550,$C166)+SUMIFS(Grid_GenerationQueue!Z$5:Z$550,Grid_GenerationQueue!$AM$5:$AM$550,$B166,Grid_GenerationQueue!$AN$5:$AN$550,$C166)</f>
        <v>0</v>
      </c>
      <c r="S166">
        <f>SUMIFS(Grid_GenerationQueue!AA$5:AA$550,Grid_GenerationQueue!$AJ$5:$AJ$550,$B166,Grid_GenerationQueue!$AK$5:$AK$550,$C166)+SUMIFS(Grid_GenerationQueue!AA$5:AA$550,Grid_GenerationQueue!$AM$5:$AM$550,$B166,Grid_GenerationQueue!$AN$5:$AN$550,$C166)</f>
        <v>0</v>
      </c>
      <c r="T166">
        <f>SUMIFS(Grid_GenerationQueue!AB$5:AB$550,Grid_GenerationQueue!$AJ$5:$AJ$550,$B166,Grid_GenerationQueue!$AK$5:$AK$550,$C166)+SUMIFS(Grid_GenerationQueue!AB$5:AB$550,Grid_GenerationQueue!$AM$5:$AM$550,$B166,Grid_GenerationQueue!$AN$5:$AN$550,$C166)</f>
        <v>0</v>
      </c>
      <c r="U166">
        <f>SUMIFS(Grid_GenerationQueue!AC$5:AC$550,Grid_GenerationQueue!$AJ$5:$AJ$550,$B166,Grid_GenerationQueue!$AK$5:$AK$550,$C166)+SUMIFS(Grid_GenerationQueue!AC$5:AC$550,Grid_GenerationQueue!$AM$5:$AM$550,$B166,Grid_GenerationQueue!$AN$5:$AN$550,$C166)</f>
        <v>0</v>
      </c>
      <c r="V166">
        <f>SUMIFS(Grid_GenerationQueue!AD$5:AD$550,Grid_GenerationQueue!$AJ$5:$AJ$550,$B166,Grid_GenerationQueue!$AK$5:$AK$550,$C166)+SUMIFS(Grid_GenerationQueue!AD$5:AD$550,Grid_GenerationQueue!$AM$5:$AM$550,$B166,Grid_GenerationQueue!$AN$5:$AN$550,$C166)</f>
        <v>0</v>
      </c>
      <c r="X166">
        <f>SUMIFS(Grid_GenerationQueue!T$5:T$550,Grid_GenerationQueue!$AJ$5:$AJ$550,$B166,Grid_GenerationQueue!$AK$5:$AK$550,$C166,Grid_GenerationQueue!$AW$5:$AW$550,$Y$3)+SUMIFS(Grid_GenerationQueue!T$5:T$550,Grid_GenerationQueue!$AM$5:$AM$550,$B166,Grid_GenerationQueue!$AN$5:$AN$550,$C166,Grid_GenerationQueue!$AW$5:$AW$550,$Y$3)</f>
        <v>0</v>
      </c>
      <c r="Y166">
        <f>SUMIFS(Grid_GenerationQueue!U$5:U$550,Grid_GenerationQueue!$AJ$5:$AJ$550,$B166,Grid_GenerationQueue!$AK$5:$AK$550,$C166,Grid_GenerationQueue!$AW$5:$AW$550,$Y$3)+SUMIFS(Grid_GenerationQueue!U$5:U$550,Grid_GenerationQueue!$AM$5:$AM$550,$B166,Grid_GenerationQueue!$AN$5:$AN$550,$C166,Grid_GenerationQueue!$AW$5:$AW$550,$Y$3)</f>
        <v>0</v>
      </c>
      <c r="Z166">
        <f>SUMIFS(Grid_GenerationQueue!V$5:V$550,Grid_GenerationQueue!$AJ$5:$AJ$550,$B166,Grid_GenerationQueue!$AK$5:$AK$550,$C166,Grid_GenerationQueue!$AW$5:$AW$550,$Y$3)+SUMIFS(Grid_GenerationQueue!V$5:V$550,Grid_GenerationQueue!$AM$5:$AM$550,$B166,Grid_GenerationQueue!$AN$5:$AN$550,$C166,Grid_GenerationQueue!$AW$5:$AW$550,$Y$3)</f>
        <v>0</v>
      </c>
      <c r="AA166">
        <f>SUMIFS(Grid_GenerationQueue!W$5:W$550,Grid_GenerationQueue!$AJ$5:$AJ$550,$B166,Grid_GenerationQueue!$AK$5:$AK$550,$C166,Grid_GenerationQueue!$AW$5:$AW$550,$Y$3)+SUMIFS(Grid_GenerationQueue!W$5:W$550,Grid_GenerationQueue!$AM$5:$AM$550,$B166,Grid_GenerationQueue!$AN$5:$AN$550,$C166,Grid_GenerationQueue!$AW$5:$AW$550,$Y$3)</f>
        <v>0</v>
      </c>
      <c r="AB166">
        <f>SUMIFS(Grid_GenerationQueue!X$5:X$550,Grid_GenerationQueue!$AJ$5:$AJ$550,$B166,Grid_GenerationQueue!$AK$5:$AK$550,$C166,Grid_GenerationQueue!$AW$5:$AW$550,$Y$3)+SUMIFS(Grid_GenerationQueue!X$5:X$550,Grid_GenerationQueue!$AM$5:$AM$550,$B166,Grid_GenerationQueue!$AN$5:$AN$550,$C166,Grid_GenerationQueue!$AW$5:$AW$550,$Y$3)</f>
        <v>0</v>
      </c>
      <c r="AC166">
        <f>SUMIFS(Grid_GenerationQueue!Y$5:Y$550,Grid_GenerationQueue!$AJ$5:$AJ$550,$B166,Grid_GenerationQueue!$AK$5:$AK$550,$C166,Grid_GenerationQueue!$AW$5:$AW$550,$Y$3)+SUMIFS(Grid_GenerationQueue!Y$5:Y$550,Grid_GenerationQueue!$AM$5:$AM$550,$B166,Grid_GenerationQueue!$AN$5:$AN$550,$C166,Grid_GenerationQueue!$AW$5:$AW$550,$Y$3)</f>
        <v>0</v>
      </c>
      <c r="AD166">
        <f>SUMIFS(Grid_GenerationQueue!Z$5:Z$550,Grid_GenerationQueue!$AJ$5:$AJ$550,$B166,Grid_GenerationQueue!$AK$5:$AK$550,$C166,Grid_GenerationQueue!$AW$5:$AW$550,$Y$3)+SUMIFS(Grid_GenerationQueue!Z$5:Z$550,Grid_GenerationQueue!$AM$5:$AM$550,$B166,Grid_GenerationQueue!$AN$5:$AN$550,$C166,Grid_GenerationQueue!$AW$5:$AW$550,$Y$3)</f>
        <v>0</v>
      </c>
      <c r="AE166">
        <f>SUMIFS(Grid_GenerationQueue!AA$5:AA$550,Grid_GenerationQueue!$AJ$5:$AJ$550,$B166,Grid_GenerationQueue!$AK$5:$AK$550,$C166,Grid_GenerationQueue!$AW$5:$AW$550,$Y$3)+SUMIFS(Grid_GenerationQueue!AA$5:AA$550,Grid_GenerationQueue!$AM$5:$AM$550,$B166,Grid_GenerationQueue!$AN$5:$AN$550,$C166,Grid_GenerationQueue!$AW$5:$AW$550,$Y$3)</f>
        <v>0</v>
      </c>
      <c r="AF166">
        <f>SUMIFS(Grid_GenerationQueue!AB$5:AB$550,Grid_GenerationQueue!$AJ$5:$AJ$550,$B166,Grid_GenerationQueue!$AK$5:$AK$550,$C166,Grid_GenerationQueue!$AW$5:$AW$550,$Y$3)+SUMIFS(Grid_GenerationQueue!AB$5:AB$550,Grid_GenerationQueue!$AM$5:$AM$550,$B166,Grid_GenerationQueue!$AN$5:$AN$550,$C166,Grid_GenerationQueue!$AW$5:$AW$550,$Y$3)</f>
        <v>0</v>
      </c>
      <c r="AG166">
        <f>SUMIFS(Grid_GenerationQueue!AC$5:AC$550,Grid_GenerationQueue!$AJ$5:$AJ$550,$B166,Grid_GenerationQueue!$AK$5:$AK$550,$C166,Grid_GenerationQueue!$AW$5:$AW$550,$Y$3)+SUMIFS(Grid_GenerationQueue!AC$5:AC$550,Grid_GenerationQueue!$AM$5:$AM$550,$B166,Grid_GenerationQueue!$AN$5:$AN$550,$C166,Grid_GenerationQueue!$AW$5:$AW$550,$Y$3)</f>
        <v>0</v>
      </c>
      <c r="AH166">
        <f>SUMIFS(Grid_GenerationQueue!AD$5:AD$550,Grid_GenerationQueue!$AJ$5:$AJ$550,$B166,Grid_GenerationQueue!$AK$5:$AK$550,$C166,Grid_GenerationQueue!$AW$5:$AW$550,$Y$3)+SUMIFS(Grid_GenerationQueue!AD$5:AD$550,Grid_GenerationQueue!$AM$5:$AM$550,$B166,Grid_GenerationQueue!$AN$5:$AN$550,$C166,Grid_GenerationQueue!$AW$5:$AW$550,$Y$3)</f>
        <v>0</v>
      </c>
      <c r="AJ166">
        <f>X166+SUMIFS(Grid_GenerationQueue!T$5:T$550,Grid_GenerationQueue!$AJ$5:$AJ$550,$B166,Grid_GenerationQueue!$AK$5:$AK$550,$C166,Grid_GenerationQueue!$AW$5:$AW$550,"&lt;&gt;"&amp;$Y$3,Grid_GenerationQueue!$AU$5:$AU$550,$AK$3)+SUMIFS(Grid_GenerationQueue!T$5:T$550,Grid_GenerationQueue!$AM$5:$AM$550,$B166,Grid_GenerationQueue!$AN$5:$AN$550,$C166,Grid_GenerationQueue!$AW$5:$AW$550,"&lt;&gt;"&amp;$Y$3,Grid_GenerationQueue!$AU$5:$AU$550,$AK$3)</f>
        <v>0</v>
      </c>
      <c r="AK166">
        <f>Y166+SUMIFS(Grid_GenerationQueue!U$5:U$550,Grid_GenerationQueue!$AJ$5:$AJ$550,$B166,Grid_GenerationQueue!$AK$5:$AK$550,$C166,Grid_GenerationQueue!$AW$5:$AW$550,"&lt;&gt;"&amp;$Y$3,Grid_GenerationQueue!$AU$5:$AU$550,$AK$3)+SUMIFS(Grid_GenerationQueue!U$5:U$550,Grid_GenerationQueue!$AM$5:$AM$550,$B166,Grid_GenerationQueue!$AN$5:$AN$550,$C166,Grid_GenerationQueue!$AW$5:$AW$550,"&lt;&gt;"&amp;$Y$3,Grid_GenerationQueue!$AU$5:$AU$550,$AK$3)</f>
        <v>0</v>
      </c>
      <c r="AL166">
        <f>Z166+SUMIFS(Grid_GenerationQueue!V$5:V$550,Grid_GenerationQueue!$AJ$5:$AJ$550,$B166,Grid_GenerationQueue!$AK$5:$AK$550,$C166,Grid_GenerationQueue!$AW$5:$AW$550,"&lt;&gt;"&amp;$Y$3,Grid_GenerationQueue!$AU$5:$AU$550,$AK$3)+SUMIFS(Grid_GenerationQueue!V$5:V$550,Grid_GenerationQueue!$AM$5:$AM$550,$B166,Grid_GenerationQueue!$AN$5:$AN$550,$C166,Grid_GenerationQueue!$AW$5:$AW$550,"&lt;&gt;"&amp;$Y$3,Grid_GenerationQueue!$AU$5:$AU$550,$AK$3)</f>
        <v>0</v>
      </c>
      <c r="AM166">
        <f>AA166+SUMIFS(Grid_GenerationQueue!W$5:W$550,Grid_GenerationQueue!$AJ$5:$AJ$550,$B166,Grid_GenerationQueue!$AK$5:$AK$550,$C166,Grid_GenerationQueue!$AW$5:$AW$550,"&lt;&gt;"&amp;$Y$3,Grid_GenerationQueue!$AU$5:$AU$550,$AK$3)+SUMIFS(Grid_GenerationQueue!W$5:W$550,Grid_GenerationQueue!$AM$5:$AM$550,$B166,Grid_GenerationQueue!$AN$5:$AN$550,$C166,Grid_GenerationQueue!$AW$5:$AW$550,"&lt;&gt;"&amp;$Y$3,Grid_GenerationQueue!$AU$5:$AU$550,$AK$3)</f>
        <v>0</v>
      </c>
      <c r="AN166">
        <f>AB166+SUMIFS(Grid_GenerationQueue!X$5:X$550,Grid_GenerationQueue!$AJ$5:$AJ$550,$B166,Grid_GenerationQueue!$AK$5:$AK$550,$C166,Grid_GenerationQueue!$AW$5:$AW$550,"&lt;&gt;"&amp;$Y$3,Grid_GenerationQueue!$AU$5:$AU$550,$AK$3)+SUMIFS(Grid_GenerationQueue!X$5:X$550,Grid_GenerationQueue!$AM$5:$AM$550,$B166,Grid_GenerationQueue!$AN$5:$AN$550,$C166,Grid_GenerationQueue!$AW$5:$AW$550,"&lt;&gt;"&amp;$Y$3,Grid_GenerationQueue!$AU$5:$AU$550,$AK$3)</f>
        <v>0</v>
      </c>
      <c r="AO166">
        <f>AC166+SUMIFS(Grid_GenerationQueue!Y$5:Y$550,Grid_GenerationQueue!$AJ$5:$AJ$550,$B166,Grid_GenerationQueue!$AK$5:$AK$550,$C166,Grid_GenerationQueue!$AW$5:$AW$550,"&lt;&gt;"&amp;$Y$3,Grid_GenerationQueue!$AU$5:$AU$550,$AK$3)+SUMIFS(Grid_GenerationQueue!Y$5:Y$550,Grid_GenerationQueue!$AM$5:$AM$550,$B166,Grid_GenerationQueue!$AN$5:$AN$550,$C166,Grid_GenerationQueue!$AW$5:$AW$550,"&lt;&gt;"&amp;$Y$3,Grid_GenerationQueue!$AU$5:$AU$550,$AK$3)</f>
        <v>0</v>
      </c>
      <c r="AP166">
        <f>AD166+SUMIFS(Grid_GenerationQueue!Z$5:Z$550,Grid_GenerationQueue!$AJ$5:$AJ$550,$B166,Grid_GenerationQueue!$AK$5:$AK$550,$C166,Grid_GenerationQueue!$AW$5:$AW$550,"&lt;&gt;"&amp;$Y$3,Grid_GenerationQueue!$AU$5:$AU$550,$AK$3)+SUMIFS(Grid_GenerationQueue!Z$5:Z$550,Grid_GenerationQueue!$AM$5:$AM$550,$B166,Grid_GenerationQueue!$AN$5:$AN$550,$C166,Grid_GenerationQueue!$AW$5:$AW$550,"&lt;&gt;"&amp;$Y$3,Grid_GenerationQueue!$AU$5:$AU$550,$AK$3)</f>
        <v>0</v>
      </c>
      <c r="AQ166">
        <f>AE166+SUMIFS(Grid_GenerationQueue!AA$5:AA$550,Grid_GenerationQueue!$AJ$5:$AJ$550,$B166,Grid_GenerationQueue!$AK$5:$AK$550,$C166,Grid_GenerationQueue!$AW$5:$AW$550,"&lt;&gt;"&amp;$Y$3,Grid_GenerationQueue!$AU$5:$AU$550,$AK$3)+SUMIFS(Grid_GenerationQueue!AA$5:AA$550,Grid_GenerationQueue!$AM$5:$AM$550,$B166,Grid_GenerationQueue!$AN$5:$AN$550,$C166,Grid_GenerationQueue!$AW$5:$AW$550,"&lt;&gt;"&amp;$Y$3,Grid_GenerationQueue!$AU$5:$AU$550,$AK$3)</f>
        <v>0</v>
      </c>
      <c r="AR166">
        <f>AF166+SUMIFS(Grid_GenerationQueue!AB$5:AB$550,Grid_GenerationQueue!$AJ$5:$AJ$550,$B166,Grid_GenerationQueue!$AK$5:$AK$550,$C166,Grid_GenerationQueue!$AW$5:$AW$550,"&lt;&gt;"&amp;$Y$3,Grid_GenerationQueue!$AU$5:$AU$550,$AK$3)+SUMIFS(Grid_GenerationQueue!AB$5:AB$550,Grid_GenerationQueue!$AM$5:$AM$550,$B166,Grid_GenerationQueue!$AN$5:$AN$550,$C166,Grid_GenerationQueue!$AW$5:$AW$550,"&lt;&gt;"&amp;$Y$3,Grid_GenerationQueue!$AU$5:$AU$550,$AK$3)</f>
        <v>0</v>
      </c>
      <c r="AS166">
        <f>AG166+SUMIFS(Grid_GenerationQueue!AC$5:AC$550,Grid_GenerationQueue!$AJ$5:$AJ$550,$B166,Grid_GenerationQueue!$AK$5:$AK$550,$C166,Grid_GenerationQueue!$AW$5:$AW$550,"&lt;&gt;"&amp;$Y$3,Grid_GenerationQueue!$AU$5:$AU$550,$AK$3)+SUMIFS(Grid_GenerationQueue!AC$5:AC$550,Grid_GenerationQueue!$AM$5:$AM$550,$B166,Grid_GenerationQueue!$AN$5:$AN$550,$C166,Grid_GenerationQueue!$AW$5:$AW$550,"&lt;&gt;"&amp;$Y$3,Grid_GenerationQueue!$AU$5:$AU$550,$AK$3)</f>
        <v>0</v>
      </c>
      <c r="AT166">
        <f>AH166+SUMIFS(Grid_GenerationQueue!AD$5:AD$550,Grid_GenerationQueue!$AJ$5:$AJ$550,$B166,Grid_GenerationQueue!$AK$5:$AK$550,$C166,Grid_GenerationQueue!$AW$5:$AW$550,"&lt;&gt;"&amp;$Y$3,Grid_GenerationQueue!$AU$5:$AU$550,$AK$3)+SUMIFS(Grid_GenerationQueue!AD$5:AD$550,Grid_GenerationQueue!$AM$5:$AM$550,$B166,Grid_GenerationQueue!$AN$5:$AN$550,$C166,Grid_GenerationQueue!$AW$5:$AW$550,"&lt;&gt;"&amp;$Y$3,Grid_GenerationQueue!$AU$5:$AU$550,$AK$3)</f>
        <v>0</v>
      </c>
      <c r="AV166">
        <v>0</v>
      </c>
      <c r="AW166">
        <v>0</v>
      </c>
      <c r="AX166">
        <v>0</v>
      </c>
      <c r="AY166">
        <v>0</v>
      </c>
      <c r="AZ166">
        <v>0</v>
      </c>
      <c r="BB166">
        <f t="shared" si="99"/>
        <v>0</v>
      </c>
      <c r="BC166">
        <f t="shared" si="100"/>
        <v>0</v>
      </c>
      <c r="BD166">
        <f t="shared" si="101"/>
        <v>0</v>
      </c>
      <c r="BE166">
        <f t="shared" si="102"/>
        <v>0</v>
      </c>
      <c r="BF166">
        <f t="shared" si="103"/>
        <v>0</v>
      </c>
      <c r="BG166">
        <f t="shared" si="104"/>
        <v>0</v>
      </c>
      <c r="BH166">
        <f t="shared" si="105"/>
        <v>0</v>
      </c>
      <c r="BI166">
        <f t="shared" si="106"/>
        <v>0</v>
      </c>
      <c r="BJ166">
        <f t="shared" si="107"/>
        <v>0</v>
      </c>
      <c r="BK166">
        <f t="shared" si="108"/>
        <v>0</v>
      </c>
      <c r="BL166">
        <f t="shared" si="109"/>
        <v>0</v>
      </c>
      <c r="BN166">
        <f t="shared" si="110"/>
        <v>0</v>
      </c>
      <c r="BO166">
        <f t="shared" si="111"/>
        <v>0</v>
      </c>
      <c r="BP166">
        <f t="shared" si="112"/>
        <v>0</v>
      </c>
      <c r="BQ166">
        <f t="shared" si="113"/>
        <v>0</v>
      </c>
      <c r="BR166">
        <f t="shared" si="114"/>
        <v>0</v>
      </c>
      <c r="BS166">
        <f t="shared" si="115"/>
        <v>0</v>
      </c>
      <c r="BT166">
        <f t="shared" si="116"/>
        <v>0</v>
      </c>
      <c r="BU166">
        <f t="shared" si="117"/>
        <v>0</v>
      </c>
      <c r="BV166">
        <f t="shared" si="118"/>
        <v>0</v>
      </c>
      <c r="BW166">
        <f t="shared" si="119"/>
        <v>0</v>
      </c>
      <c r="BX166">
        <f t="shared" si="120"/>
        <v>0</v>
      </c>
      <c r="BZ166">
        <f t="shared" si="121"/>
        <v>0</v>
      </c>
      <c r="CA166">
        <f t="shared" si="122"/>
        <v>0</v>
      </c>
      <c r="CB166">
        <f t="shared" si="123"/>
        <v>0</v>
      </c>
      <c r="CC166">
        <f t="shared" si="124"/>
        <v>0</v>
      </c>
      <c r="CD166">
        <f t="shared" si="125"/>
        <v>0</v>
      </c>
      <c r="CE166">
        <f t="shared" si="126"/>
        <v>0</v>
      </c>
      <c r="CF166">
        <f t="shared" si="127"/>
        <v>0</v>
      </c>
      <c r="CG166">
        <f t="shared" si="128"/>
        <v>0</v>
      </c>
      <c r="CH166">
        <f t="shared" si="129"/>
        <v>0</v>
      </c>
      <c r="CI166">
        <f t="shared" si="130"/>
        <v>0</v>
      </c>
      <c r="CJ166">
        <f t="shared" si="131"/>
        <v>0</v>
      </c>
    </row>
    <row r="167" spans="1:88" x14ac:dyDescent="0.35">
      <c r="A167" t="str">
        <f>Substation_Info!A167</f>
        <v xml:space="preserve">PG&amp;E North of Greater Bay Study Area </v>
      </c>
      <c r="B167" t="str">
        <f>Substation_Info!B167</f>
        <v>Mendocino</v>
      </c>
      <c r="C167">
        <f>Substation_Info!C167</f>
        <v>115</v>
      </c>
      <c r="D167" t="str" cm="1">
        <f t="array" ref="D167">INDEX(Substation_Info!$AT$5:$BB$322,MATCH(1,($B167=Substation_Info!$B$5:$B$322)*($C167=Substation_Info!$C$5:$C$322),0),MATCH(D$4,Substation_Info!$AT$4:$BB$4,0))</f>
        <v>Northern_California_Li_Battery</v>
      </c>
      <c r="E167" t="str" cm="1">
        <f t="array" ref="E167">INDEX(Substation_Info!$AT$5:$BB$322,MATCH(1,($B167=Substation_Info!$B$5:$B$322)*($C167=Substation_Info!$C$5:$C$322),0),MATCH(E$4,Substation_Info!$AT$4:$BB$4,0))</f>
        <v>Northern_California_Solar</v>
      </c>
      <c r="F167" cm="1">
        <f t="array" ref="F167">INDEX(Substation_Info!$AT$5:$BB$322,MATCH(1,($B167=Substation_Info!$B$5:$B$322)*($C167=Substation_Info!$C$5:$C$322),0),MATCH(F$4,Substation_Info!$AT$4:$BB$4,0))</f>
        <v>0</v>
      </c>
      <c r="G167" cm="1">
        <f t="array" ref="G167">INDEX(Substation_Info!$AT$5:$BB$322,MATCH(1,($B167=Substation_Info!$B$5:$B$322)*($C167=Substation_Info!$C$5:$C$322),0),MATCH(G$4,Substation_Info!$AT$4:$BB$4,0))</f>
        <v>0</v>
      </c>
      <c r="H167" cm="1">
        <f t="array" ref="H167">INDEX(Substation_Info!$AT$5:$BB$322,MATCH(1,($B167=Substation_Info!$B$5:$B$322)*($C167=Substation_Info!$C$5:$C$322),0),MATCH(H$4,Substation_Info!$AT$4:$BB$4,0))</f>
        <v>0</v>
      </c>
      <c r="I167" cm="1">
        <f t="array" ref="I167">INDEX(Substation_Info!$AT$5:$BB$322,MATCH(1,($B167=Substation_Info!$B$5:$B$322)*($C167=Substation_Info!$C$5:$C$322),0),MATCH(I$4,Substation_Info!$AT$4:$BB$4,0))</f>
        <v>0</v>
      </c>
      <c r="J167" cm="1">
        <f t="array" ref="J167">INDEX(Substation_Info!$AT$5:$BB$322,MATCH(1,($B167=Substation_Info!$B$5:$B$322)*($C167=Substation_Info!$C$5:$C$322),0),MATCH(J$4,Substation_Info!$AT$4:$BB$4,0))</f>
        <v>0</v>
      </c>
      <c r="L167">
        <f>SUMIFS(Grid_GenerationQueue!T$5:T$550,Grid_GenerationQueue!$AJ$5:$AJ$550,$B167,Grid_GenerationQueue!$AK$5:$AK$550,$C167)+SUMIFS(Grid_GenerationQueue!T$5:T$550,Grid_GenerationQueue!$AM$5:$AM$550,$B167,Grid_GenerationQueue!$AN$5:$AN$550,$C167)</f>
        <v>0</v>
      </c>
      <c r="M167">
        <f>SUMIFS(Grid_GenerationQueue!U$5:U$550,Grid_GenerationQueue!$AJ$5:$AJ$550,$B167,Grid_GenerationQueue!$AK$5:$AK$550,$C167)+SUMIFS(Grid_GenerationQueue!U$5:U$550,Grid_GenerationQueue!$AM$5:$AM$550,$B167,Grid_GenerationQueue!$AN$5:$AN$550,$C167)</f>
        <v>0</v>
      </c>
      <c r="N167">
        <f>SUMIFS(Grid_GenerationQueue!V$5:V$550,Grid_GenerationQueue!$AJ$5:$AJ$550,$B167,Grid_GenerationQueue!$AK$5:$AK$550,$C167)+SUMIFS(Grid_GenerationQueue!V$5:V$550,Grid_GenerationQueue!$AM$5:$AM$550,$B167,Grid_GenerationQueue!$AN$5:$AN$550,$C167)</f>
        <v>0</v>
      </c>
      <c r="O167">
        <f>SUMIFS(Grid_GenerationQueue!W$5:W$550,Grid_GenerationQueue!$AJ$5:$AJ$550,$B167,Grid_GenerationQueue!$AK$5:$AK$550,$C167)+SUMIFS(Grid_GenerationQueue!W$5:W$550,Grid_GenerationQueue!$AM$5:$AM$550,$B167,Grid_GenerationQueue!$AN$5:$AN$550,$C167)</f>
        <v>0</v>
      </c>
      <c r="P167">
        <f>SUMIFS(Grid_GenerationQueue!X$5:X$550,Grid_GenerationQueue!$AJ$5:$AJ$550,$B167,Grid_GenerationQueue!$AK$5:$AK$550,$C167)+SUMIFS(Grid_GenerationQueue!X$5:X$550,Grid_GenerationQueue!$AM$5:$AM$550,$B167,Grid_GenerationQueue!$AN$5:$AN$550,$C167)</f>
        <v>0</v>
      </c>
      <c r="Q167">
        <f>SUMIFS(Grid_GenerationQueue!Y$5:Y$550,Grid_GenerationQueue!$AJ$5:$AJ$550,$B167,Grid_GenerationQueue!$AK$5:$AK$550,$C167)+SUMIFS(Grid_GenerationQueue!Y$5:Y$550,Grid_GenerationQueue!$AM$5:$AM$550,$B167,Grid_GenerationQueue!$AN$5:$AN$550,$C167)</f>
        <v>0</v>
      </c>
      <c r="R167">
        <f>SUMIFS(Grid_GenerationQueue!Z$5:Z$550,Grid_GenerationQueue!$AJ$5:$AJ$550,$B167,Grid_GenerationQueue!$AK$5:$AK$550,$C167)+SUMIFS(Grid_GenerationQueue!Z$5:Z$550,Grid_GenerationQueue!$AM$5:$AM$550,$B167,Grid_GenerationQueue!$AN$5:$AN$550,$C167)</f>
        <v>0</v>
      </c>
      <c r="S167">
        <f>SUMIFS(Grid_GenerationQueue!AA$5:AA$550,Grid_GenerationQueue!$AJ$5:$AJ$550,$B167,Grid_GenerationQueue!$AK$5:$AK$550,$C167)+SUMIFS(Grid_GenerationQueue!AA$5:AA$550,Grid_GenerationQueue!$AM$5:$AM$550,$B167,Grid_GenerationQueue!$AN$5:$AN$550,$C167)</f>
        <v>0</v>
      </c>
      <c r="T167">
        <f>SUMIFS(Grid_GenerationQueue!AB$5:AB$550,Grid_GenerationQueue!$AJ$5:$AJ$550,$B167,Grid_GenerationQueue!$AK$5:$AK$550,$C167)+SUMIFS(Grid_GenerationQueue!AB$5:AB$550,Grid_GenerationQueue!$AM$5:$AM$550,$B167,Grid_GenerationQueue!$AN$5:$AN$550,$C167)</f>
        <v>0</v>
      </c>
      <c r="U167">
        <f>SUMIFS(Grid_GenerationQueue!AC$5:AC$550,Grid_GenerationQueue!$AJ$5:$AJ$550,$B167,Grid_GenerationQueue!$AK$5:$AK$550,$C167)+SUMIFS(Grid_GenerationQueue!AC$5:AC$550,Grid_GenerationQueue!$AM$5:$AM$550,$B167,Grid_GenerationQueue!$AN$5:$AN$550,$C167)</f>
        <v>0</v>
      </c>
      <c r="V167">
        <f>SUMIFS(Grid_GenerationQueue!AD$5:AD$550,Grid_GenerationQueue!$AJ$5:$AJ$550,$B167,Grid_GenerationQueue!$AK$5:$AK$550,$C167)+SUMIFS(Grid_GenerationQueue!AD$5:AD$550,Grid_GenerationQueue!$AM$5:$AM$550,$B167,Grid_GenerationQueue!$AN$5:$AN$550,$C167)</f>
        <v>0</v>
      </c>
      <c r="X167">
        <f>SUMIFS(Grid_GenerationQueue!T$5:T$550,Grid_GenerationQueue!$AJ$5:$AJ$550,$B167,Grid_GenerationQueue!$AK$5:$AK$550,$C167,Grid_GenerationQueue!$AW$5:$AW$550,$Y$3)+SUMIFS(Grid_GenerationQueue!T$5:T$550,Grid_GenerationQueue!$AM$5:$AM$550,$B167,Grid_GenerationQueue!$AN$5:$AN$550,$C167,Grid_GenerationQueue!$AW$5:$AW$550,$Y$3)</f>
        <v>0</v>
      </c>
      <c r="Y167">
        <f>SUMIFS(Grid_GenerationQueue!U$5:U$550,Grid_GenerationQueue!$AJ$5:$AJ$550,$B167,Grid_GenerationQueue!$AK$5:$AK$550,$C167,Grid_GenerationQueue!$AW$5:$AW$550,$Y$3)+SUMIFS(Grid_GenerationQueue!U$5:U$550,Grid_GenerationQueue!$AM$5:$AM$550,$B167,Grid_GenerationQueue!$AN$5:$AN$550,$C167,Grid_GenerationQueue!$AW$5:$AW$550,$Y$3)</f>
        <v>0</v>
      </c>
      <c r="Z167">
        <f>SUMIFS(Grid_GenerationQueue!V$5:V$550,Grid_GenerationQueue!$AJ$5:$AJ$550,$B167,Grid_GenerationQueue!$AK$5:$AK$550,$C167,Grid_GenerationQueue!$AW$5:$AW$550,$Y$3)+SUMIFS(Grid_GenerationQueue!V$5:V$550,Grid_GenerationQueue!$AM$5:$AM$550,$B167,Grid_GenerationQueue!$AN$5:$AN$550,$C167,Grid_GenerationQueue!$AW$5:$AW$550,$Y$3)</f>
        <v>0</v>
      </c>
      <c r="AA167">
        <f>SUMIFS(Grid_GenerationQueue!W$5:W$550,Grid_GenerationQueue!$AJ$5:$AJ$550,$B167,Grid_GenerationQueue!$AK$5:$AK$550,$C167,Grid_GenerationQueue!$AW$5:$AW$550,$Y$3)+SUMIFS(Grid_GenerationQueue!W$5:W$550,Grid_GenerationQueue!$AM$5:$AM$550,$B167,Grid_GenerationQueue!$AN$5:$AN$550,$C167,Grid_GenerationQueue!$AW$5:$AW$550,$Y$3)</f>
        <v>0</v>
      </c>
      <c r="AB167">
        <f>SUMIFS(Grid_GenerationQueue!X$5:X$550,Grid_GenerationQueue!$AJ$5:$AJ$550,$B167,Grid_GenerationQueue!$AK$5:$AK$550,$C167,Grid_GenerationQueue!$AW$5:$AW$550,$Y$3)+SUMIFS(Grid_GenerationQueue!X$5:X$550,Grid_GenerationQueue!$AM$5:$AM$550,$B167,Grid_GenerationQueue!$AN$5:$AN$550,$C167,Grid_GenerationQueue!$AW$5:$AW$550,$Y$3)</f>
        <v>0</v>
      </c>
      <c r="AC167">
        <f>SUMIFS(Grid_GenerationQueue!Y$5:Y$550,Grid_GenerationQueue!$AJ$5:$AJ$550,$B167,Grid_GenerationQueue!$AK$5:$AK$550,$C167,Grid_GenerationQueue!$AW$5:$AW$550,$Y$3)+SUMIFS(Grid_GenerationQueue!Y$5:Y$550,Grid_GenerationQueue!$AM$5:$AM$550,$B167,Grid_GenerationQueue!$AN$5:$AN$550,$C167,Grid_GenerationQueue!$AW$5:$AW$550,$Y$3)</f>
        <v>0</v>
      </c>
      <c r="AD167">
        <f>SUMIFS(Grid_GenerationQueue!Z$5:Z$550,Grid_GenerationQueue!$AJ$5:$AJ$550,$B167,Grid_GenerationQueue!$AK$5:$AK$550,$C167,Grid_GenerationQueue!$AW$5:$AW$550,$Y$3)+SUMIFS(Grid_GenerationQueue!Z$5:Z$550,Grid_GenerationQueue!$AM$5:$AM$550,$B167,Grid_GenerationQueue!$AN$5:$AN$550,$C167,Grid_GenerationQueue!$AW$5:$AW$550,$Y$3)</f>
        <v>0</v>
      </c>
      <c r="AE167">
        <f>SUMIFS(Grid_GenerationQueue!AA$5:AA$550,Grid_GenerationQueue!$AJ$5:$AJ$550,$B167,Grid_GenerationQueue!$AK$5:$AK$550,$C167,Grid_GenerationQueue!$AW$5:$AW$550,$Y$3)+SUMIFS(Grid_GenerationQueue!AA$5:AA$550,Grid_GenerationQueue!$AM$5:$AM$550,$B167,Grid_GenerationQueue!$AN$5:$AN$550,$C167,Grid_GenerationQueue!$AW$5:$AW$550,$Y$3)</f>
        <v>0</v>
      </c>
      <c r="AF167">
        <f>SUMIFS(Grid_GenerationQueue!AB$5:AB$550,Grid_GenerationQueue!$AJ$5:$AJ$550,$B167,Grid_GenerationQueue!$AK$5:$AK$550,$C167,Grid_GenerationQueue!$AW$5:$AW$550,$Y$3)+SUMIFS(Grid_GenerationQueue!AB$5:AB$550,Grid_GenerationQueue!$AM$5:$AM$550,$B167,Grid_GenerationQueue!$AN$5:$AN$550,$C167,Grid_GenerationQueue!$AW$5:$AW$550,$Y$3)</f>
        <v>0</v>
      </c>
      <c r="AG167">
        <f>SUMIFS(Grid_GenerationQueue!AC$5:AC$550,Grid_GenerationQueue!$AJ$5:$AJ$550,$B167,Grid_GenerationQueue!$AK$5:$AK$550,$C167,Grid_GenerationQueue!$AW$5:$AW$550,$Y$3)+SUMIFS(Grid_GenerationQueue!AC$5:AC$550,Grid_GenerationQueue!$AM$5:$AM$550,$B167,Grid_GenerationQueue!$AN$5:$AN$550,$C167,Grid_GenerationQueue!$AW$5:$AW$550,$Y$3)</f>
        <v>0</v>
      </c>
      <c r="AH167">
        <f>SUMIFS(Grid_GenerationQueue!AD$5:AD$550,Grid_GenerationQueue!$AJ$5:$AJ$550,$B167,Grid_GenerationQueue!$AK$5:$AK$550,$C167,Grid_GenerationQueue!$AW$5:$AW$550,$Y$3)+SUMIFS(Grid_GenerationQueue!AD$5:AD$550,Grid_GenerationQueue!$AM$5:$AM$550,$B167,Grid_GenerationQueue!$AN$5:$AN$550,$C167,Grid_GenerationQueue!$AW$5:$AW$550,$Y$3)</f>
        <v>0</v>
      </c>
      <c r="AJ167">
        <f>X167+SUMIFS(Grid_GenerationQueue!T$5:T$550,Grid_GenerationQueue!$AJ$5:$AJ$550,$B167,Grid_GenerationQueue!$AK$5:$AK$550,$C167,Grid_GenerationQueue!$AW$5:$AW$550,"&lt;&gt;"&amp;$Y$3,Grid_GenerationQueue!$AU$5:$AU$550,$AK$3)+SUMIFS(Grid_GenerationQueue!T$5:T$550,Grid_GenerationQueue!$AM$5:$AM$550,$B167,Grid_GenerationQueue!$AN$5:$AN$550,$C167,Grid_GenerationQueue!$AW$5:$AW$550,"&lt;&gt;"&amp;$Y$3,Grid_GenerationQueue!$AU$5:$AU$550,$AK$3)</f>
        <v>0</v>
      </c>
      <c r="AK167">
        <f>Y167+SUMIFS(Grid_GenerationQueue!U$5:U$550,Grid_GenerationQueue!$AJ$5:$AJ$550,$B167,Grid_GenerationQueue!$AK$5:$AK$550,$C167,Grid_GenerationQueue!$AW$5:$AW$550,"&lt;&gt;"&amp;$Y$3,Grid_GenerationQueue!$AU$5:$AU$550,$AK$3)+SUMIFS(Grid_GenerationQueue!U$5:U$550,Grid_GenerationQueue!$AM$5:$AM$550,$B167,Grid_GenerationQueue!$AN$5:$AN$550,$C167,Grid_GenerationQueue!$AW$5:$AW$550,"&lt;&gt;"&amp;$Y$3,Grid_GenerationQueue!$AU$5:$AU$550,$AK$3)</f>
        <v>0</v>
      </c>
      <c r="AL167">
        <f>Z167+SUMIFS(Grid_GenerationQueue!V$5:V$550,Grid_GenerationQueue!$AJ$5:$AJ$550,$B167,Grid_GenerationQueue!$AK$5:$AK$550,$C167,Grid_GenerationQueue!$AW$5:$AW$550,"&lt;&gt;"&amp;$Y$3,Grid_GenerationQueue!$AU$5:$AU$550,$AK$3)+SUMIFS(Grid_GenerationQueue!V$5:V$550,Grid_GenerationQueue!$AM$5:$AM$550,$B167,Grid_GenerationQueue!$AN$5:$AN$550,$C167,Grid_GenerationQueue!$AW$5:$AW$550,"&lt;&gt;"&amp;$Y$3,Grid_GenerationQueue!$AU$5:$AU$550,$AK$3)</f>
        <v>0</v>
      </c>
      <c r="AM167">
        <f>AA167+SUMIFS(Grid_GenerationQueue!W$5:W$550,Grid_GenerationQueue!$AJ$5:$AJ$550,$B167,Grid_GenerationQueue!$AK$5:$AK$550,$C167,Grid_GenerationQueue!$AW$5:$AW$550,"&lt;&gt;"&amp;$Y$3,Grid_GenerationQueue!$AU$5:$AU$550,$AK$3)+SUMIFS(Grid_GenerationQueue!W$5:W$550,Grid_GenerationQueue!$AM$5:$AM$550,$B167,Grid_GenerationQueue!$AN$5:$AN$550,$C167,Grid_GenerationQueue!$AW$5:$AW$550,"&lt;&gt;"&amp;$Y$3,Grid_GenerationQueue!$AU$5:$AU$550,$AK$3)</f>
        <v>0</v>
      </c>
      <c r="AN167">
        <f>AB167+SUMIFS(Grid_GenerationQueue!X$5:X$550,Grid_GenerationQueue!$AJ$5:$AJ$550,$B167,Grid_GenerationQueue!$AK$5:$AK$550,$C167,Grid_GenerationQueue!$AW$5:$AW$550,"&lt;&gt;"&amp;$Y$3,Grid_GenerationQueue!$AU$5:$AU$550,$AK$3)+SUMIFS(Grid_GenerationQueue!X$5:X$550,Grid_GenerationQueue!$AM$5:$AM$550,$B167,Grid_GenerationQueue!$AN$5:$AN$550,$C167,Grid_GenerationQueue!$AW$5:$AW$550,"&lt;&gt;"&amp;$Y$3,Grid_GenerationQueue!$AU$5:$AU$550,$AK$3)</f>
        <v>0</v>
      </c>
      <c r="AO167">
        <f>AC167+SUMIFS(Grid_GenerationQueue!Y$5:Y$550,Grid_GenerationQueue!$AJ$5:$AJ$550,$B167,Grid_GenerationQueue!$AK$5:$AK$550,$C167,Grid_GenerationQueue!$AW$5:$AW$550,"&lt;&gt;"&amp;$Y$3,Grid_GenerationQueue!$AU$5:$AU$550,$AK$3)+SUMIFS(Grid_GenerationQueue!Y$5:Y$550,Grid_GenerationQueue!$AM$5:$AM$550,$B167,Grid_GenerationQueue!$AN$5:$AN$550,$C167,Grid_GenerationQueue!$AW$5:$AW$550,"&lt;&gt;"&amp;$Y$3,Grid_GenerationQueue!$AU$5:$AU$550,$AK$3)</f>
        <v>0</v>
      </c>
      <c r="AP167">
        <f>AD167+SUMIFS(Grid_GenerationQueue!Z$5:Z$550,Grid_GenerationQueue!$AJ$5:$AJ$550,$B167,Grid_GenerationQueue!$AK$5:$AK$550,$C167,Grid_GenerationQueue!$AW$5:$AW$550,"&lt;&gt;"&amp;$Y$3,Grid_GenerationQueue!$AU$5:$AU$550,$AK$3)+SUMIFS(Grid_GenerationQueue!Z$5:Z$550,Grid_GenerationQueue!$AM$5:$AM$550,$B167,Grid_GenerationQueue!$AN$5:$AN$550,$C167,Grid_GenerationQueue!$AW$5:$AW$550,"&lt;&gt;"&amp;$Y$3,Grid_GenerationQueue!$AU$5:$AU$550,$AK$3)</f>
        <v>0</v>
      </c>
      <c r="AQ167">
        <f>AE167+SUMIFS(Grid_GenerationQueue!AA$5:AA$550,Grid_GenerationQueue!$AJ$5:$AJ$550,$B167,Grid_GenerationQueue!$AK$5:$AK$550,$C167,Grid_GenerationQueue!$AW$5:$AW$550,"&lt;&gt;"&amp;$Y$3,Grid_GenerationQueue!$AU$5:$AU$550,$AK$3)+SUMIFS(Grid_GenerationQueue!AA$5:AA$550,Grid_GenerationQueue!$AM$5:$AM$550,$B167,Grid_GenerationQueue!$AN$5:$AN$550,$C167,Grid_GenerationQueue!$AW$5:$AW$550,"&lt;&gt;"&amp;$Y$3,Grid_GenerationQueue!$AU$5:$AU$550,$AK$3)</f>
        <v>0</v>
      </c>
      <c r="AR167">
        <f>AF167+SUMIFS(Grid_GenerationQueue!AB$5:AB$550,Grid_GenerationQueue!$AJ$5:$AJ$550,$B167,Grid_GenerationQueue!$AK$5:$AK$550,$C167,Grid_GenerationQueue!$AW$5:$AW$550,"&lt;&gt;"&amp;$Y$3,Grid_GenerationQueue!$AU$5:$AU$550,$AK$3)+SUMIFS(Grid_GenerationQueue!AB$5:AB$550,Grid_GenerationQueue!$AM$5:$AM$550,$B167,Grid_GenerationQueue!$AN$5:$AN$550,$C167,Grid_GenerationQueue!$AW$5:$AW$550,"&lt;&gt;"&amp;$Y$3,Grid_GenerationQueue!$AU$5:$AU$550,$AK$3)</f>
        <v>0</v>
      </c>
      <c r="AS167">
        <f>AG167+SUMIFS(Grid_GenerationQueue!AC$5:AC$550,Grid_GenerationQueue!$AJ$5:$AJ$550,$B167,Grid_GenerationQueue!$AK$5:$AK$550,$C167,Grid_GenerationQueue!$AW$5:$AW$550,"&lt;&gt;"&amp;$Y$3,Grid_GenerationQueue!$AU$5:$AU$550,$AK$3)+SUMIFS(Grid_GenerationQueue!AC$5:AC$550,Grid_GenerationQueue!$AM$5:$AM$550,$B167,Grid_GenerationQueue!$AN$5:$AN$550,$C167,Grid_GenerationQueue!$AW$5:$AW$550,"&lt;&gt;"&amp;$Y$3,Grid_GenerationQueue!$AU$5:$AU$550,$AK$3)</f>
        <v>0</v>
      </c>
      <c r="AT167">
        <f>AH167+SUMIFS(Grid_GenerationQueue!AD$5:AD$550,Grid_GenerationQueue!$AJ$5:$AJ$550,$B167,Grid_GenerationQueue!$AK$5:$AK$550,$C167,Grid_GenerationQueue!$AW$5:$AW$550,"&lt;&gt;"&amp;$Y$3,Grid_GenerationQueue!$AU$5:$AU$550,$AK$3)+SUMIFS(Grid_GenerationQueue!AD$5:AD$550,Grid_GenerationQueue!$AM$5:$AM$550,$B167,Grid_GenerationQueue!$AN$5:$AN$550,$C167,Grid_GenerationQueue!$AW$5:$AW$550,"&lt;&gt;"&amp;$Y$3,Grid_GenerationQueue!$AU$5:$AU$550,$AK$3)</f>
        <v>0</v>
      </c>
      <c r="AV167">
        <v>0</v>
      </c>
      <c r="AW167">
        <v>0</v>
      </c>
      <c r="AX167">
        <v>0</v>
      </c>
      <c r="AY167">
        <v>0</v>
      </c>
      <c r="AZ167">
        <v>0</v>
      </c>
      <c r="BB167">
        <f t="shared" si="99"/>
        <v>0</v>
      </c>
      <c r="BC167">
        <f t="shared" si="100"/>
        <v>0</v>
      </c>
      <c r="BD167">
        <f t="shared" si="101"/>
        <v>0</v>
      </c>
      <c r="BE167">
        <f t="shared" si="102"/>
        <v>0</v>
      </c>
      <c r="BF167">
        <f t="shared" si="103"/>
        <v>0</v>
      </c>
      <c r="BG167">
        <f t="shared" si="104"/>
        <v>0</v>
      </c>
      <c r="BH167">
        <f t="shared" si="105"/>
        <v>0</v>
      </c>
      <c r="BI167">
        <f t="shared" si="106"/>
        <v>0</v>
      </c>
      <c r="BJ167">
        <f t="shared" si="107"/>
        <v>0</v>
      </c>
      <c r="BK167">
        <f t="shared" si="108"/>
        <v>0</v>
      </c>
      <c r="BL167">
        <f t="shared" si="109"/>
        <v>0</v>
      </c>
      <c r="BN167">
        <f t="shared" si="110"/>
        <v>0</v>
      </c>
      <c r="BO167">
        <f t="shared" si="111"/>
        <v>0</v>
      </c>
      <c r="BP167">
        <f t="shared" si="112"/>
        <v>0</v>
      </c>
      <c r="BQ167">
        <f t="shared" si="113"/>
        <v>0</v>
      </c>
      <c r="BR167">
        <f t="shared" si="114"/>
        <v>0</v>
      </c>
      <c r="BS167">
        <f t="shared" si="115"/>
        <v>0</v>
      </c>
      <c r="BT167">
        <f t="shared" si="116"/>
        <v>0</v>
      </c>
      <c r="BU167">
        <f t="shared" si="117"/>
        <v>0</v>
      </c>
      <c r="BV167">
        <f t="shared" si="118"/>
        <v>0</v>
      </c>
      <c r="BW167">
        <f t="shared" si="119"/>
        <v>0</v>
      </c>
      <c r="BX167">
        <f t="shared" si="120"/>
        <v>0</v>
      </c>
      <c r="BZ167">
        <f t="shared" si="121"/>
        <v>0</v>
      </c>
      <c r="CA167">
        <f t="shared" si="122"/>
        <v>0</v>
      </c>
      <c r="CB167">
        <f t="shared" si="123"/>
        <v>0</v>
      </c>
      <c r="CC167">
        <f t="shared" si="124"/>
        <v>0</v>
      </c>
      <c r="CD167">
        <f t="shared" si="125"/>
        <v>0</v>
      </c>
      <c r="CE167">
        <f t="shared" si="126"/>
        <v>0</v>
      </c>
      <c r="CF167">
        <f t="shared" si="127"/>
        <v>0</v>
      </c>
      <c r="CG167">
        <f t="shared" si="128"/>
        <v>0</v>
      </c>
      <c r="CH167">
        <f t="shared" si="129"/>
        <v>0</v>
      </c>
      <c r="CI167">
        <f t="shared" si="130"/>
        <v>0</v>
      </c>
      <c r="CJ167">
        <f t="shared" si="131"/>
        <v>0</v>
      </c>
    </row>
    <row r="168" spans="1:88" x14ac:dyDescent="0.35">
      <c r="A168" t="str">
        <f>Substation_Info!A168</f>
        <v>PG&amp;E Fresno Study Area</v>
      </c>
      <c r="B168" t="str">
        <f>Substation_Info!B168</f>
        <v>Mendota</v>
      </c>
      <c r="C168">
        <f>Substation_Info!C168</f>
        <v>115</v>
      </c>
      <c r="D168" t="str" cm="1">
        <f t="array" ref="D168">INDEX(Substation_Info!$AT$5:$BB$322,MATCH(1,($B168=Substation_Info!$B$5:$B$322)*($C168=Substation_Info!$C$5:$C$322),0),MATCH(D$4,Substation_Info!$AT$4:$BB$4,0))</f>
        <v>Southern_PGAE_Li_Battery</v>
      </c>
      <c r="E168" t="str" cm="1">
        <f t="array" ref="E168">INDEX(Substation_Info!$AT$5:$BB$322,MATCH(1,($B168=Substation_Info!$B$5:$B$322)*($C168=Substation_Info!$C$5:$C$322),0),MATCH(E$4,Substation_Info!$AT$4:$BB$4,0))</f>
        <v>Southern_PGAE_Solar</v>
      </c>
      <c r="F168" cm="1">
        <f t="array" ref="F168">INDEX(Substation_Info!$AT$5:$BB$322,MATCH(1,($B168=Substation_Info!$B$5:$B$322)*($C168=Substation_Info!$C$5:$C$322),0),MATCH(F$4,Substation_Info!$AT$4:$BB$4,0))</f>
        <v>0</v>
      </c>
      <c r="G168" cm="1">
        <f t="array" ref="G168">INDEX(Substation_Info!$AT$5:$BB$322,MATCH(1,($B168=Substation_Info!$B$5:$B$322)*($C168=Substation_Info!$C$5:$C$322),0),MATCH(G$4,Substation_Info!$AT$4:$BB$4,0))</f>
        <v>0</v>
      </c>
      <c r="H168" cm="1">
        <f t="array" ref="H168">INDEX(Substation_Info!$AT$5:$BB$322,MATCH(1,($B168=Substation_Info!$B$5:$B$322)*($C168=Substation_Info!$C$5:$C$322),0),MATCH(H$4,Substation_Info!$AT$4:$BB$4,0))</f>
        <v>0</v>
      </c>
      <c r="I168" cm="1">
        <f t="array" ref="I168">INDEX(Substation_Info!$AT$5:$BB$322,MATCH(1,($B168=Substation_Info!$B$5:$B$322)*($C168=Substation_Info!$C$5:$C$322),0),MATCH(I$4,Substation_Info!$AT$4:$BB$4,0))</f>
        <v>0</v>
      </c>
      <c r="J168" cm="1">
        <f t="array" ref="J168">INDEX(Substation_Info!$AT$5:$BB$322,MATCH(1,($B168=Substation_Info!$B$5:$B$322)*($C168=Substation_Info!$C$5:$C$322),0),MATCH(J$4,Substation_Info!$AT$4:$BB$4,0))</f>
        <v>0</v>
      </c>
      <c r="L168">
        <f>SUMIFS(Grid_GenerationQueue!T$5:T$550,Grid_GenerationQueue!$AJ$5:$AJ$550,$B168,Grid_GenerationQueue!$AK$5:$AK$550,$C168)+SUMIFS(Grid_GenerationQueue!T$5:T$550,Grid_GenerationQueue!$AM$5:$AM$550,$B168,Grid_GenerationQueue!$AN$5:$AN$550,$C168)</f>
        <v>150</v>
      </c>
      <c r="M168">
        <f>SUMIFS(Grid_GenerationQueue!U$5:U$550,Grid_GenerationQueue!$AJ$5:$AJ$550,$B168,Grid_GenerationQueue!$AK$5:$AK$550,$C168)+SUMIFS(Grid_GenerationQueue!U$5:U$550,Grid_GenerationQueue!$AM$5:$AM$550,$B168,Grid_GenerationQueue!$AN$5:$AN$550,$C168)</f>
        <v>0</v>
      </c>
      <c r="N168">
        <f>SUMIFS(Grid_GenerationQueue!V$5:V$550,Grid_GenerationQueue!$AJ$5:$AJ$550,$B168,Grid_GenerationQueue!$AK$5:$AK$550,$C168)+SUMIFS(Grid_GenerationQueue!V$5:V$550,Grid_GenerationQueue!$AM$5:$AM$550,$B168,Grid_GenerationQueue!$AN$5:$AN$550,$C168)</f>
        <v>0</v>
      </c>
      <c r="O168">
        <f>SUMIFS(Grid_GenerationQueue!W$5:W$550,Grid_GenerationQueue!$AJ$5:$AJ$550,$B168,Grid_GenerationQueue!$AK$5:$AK$550,$C168)+SUMIFS(Grid_GenerationQueue!W$5:W$550,Grid_GenerationQueue!$AM$5:$AM$550,$B168,Grid_GenerationQueue!$AN$5:$AN$550,$C168)</f>
        <v>0</v>
      </c>
      <c r="P168">
        <f>SUMIFS(Grid_GenerationQueue!X$5:X$550,Grid_GenerationQueue!$AJ$5:$AJ$550,$B168,Grid_GenerationQueue!$AK$5:$AK$550,$C168)+SUMIFS(Grid_GenerationQueue!X$5:X$550,Grid_GenerationQueue!$AM$5:$AM$550,$B168,Grid_GenerationQueue!$AN$5:$AN$550,$C168)</f>
        <v>0</v>
      </c>
      <c r="Q168">
        <f>SUMIFS(Grid_GenerationQueue!Y$5:Y$550,Grid_GenerationQueue!$AJ$5:$AJ$550,$B168,Grid_GenerationQueue!$AK$5:$AK$550,$C168)+SUMIFS(Grid_GenerationQueue!Y$5:Y$550,Grid_GenerationQueue!$AM$5:$AM$550,$B168,Grid_GenerationQueue!$AN$5:$AN$550,$C168)</f>
        <v>0</v>
      </c>
      <c r="R168">
        <f>SUMIFS(Grid_GenerationQueue!Z$5:Z$550,Grid_GenerationQueue!$AJ$5:$AJ$550,$B168,Grid_GenerationQueue!$AK$5:$AK$550,$C168)+SUMIFS(Grid_GenerationQueue!Z$5:Z$550,Grid_GenerationQueue!$AM$5:$AM$550,$B168,Grid_GenerationQueue!$AN$5:$AN$550,$C168)</f>
        <v>150</v>
      </c>
      <c r="S168">
        <f>SUMIFS(Grid_GenerationQueue!AA$5:AA$550,Grid_GenerationQueue!$AJ$5:$AJ$550,$B168,Grid_GenerationQueue!$AK$5:$AK$550,$C168)+SUMIFS(Grid_GenerationQueue!AA$5:AA$550,Grid_GenerationQueue!$AM$5:$AM$550,$B168,Grid_GenerationQueue!$AN$5:$AN$550,$C168)</f>
        <v>0</v>
      </c>
      <c r="T168">
        <f>SUMIFS(Grid_GenerationQueue!AB$5:AB$550,Grid_GenerationQueue!$AJ$5:$AJ$550,$B168,Grid_GenerationQueue!$AK$5:$AK$550,$C168)+SUMIFS(Grid_GenerationQueue!AB$5:AB$550,Grid_GenerationQueue!$AM$5:$AM$550,$B168,Grid_GenerationQueue!$AN$5:$AN$550,$C168)</f>
        <v>150</v>
      </c>
      <c r="U168">
        <f>SUMIFS(Grid_GenerationQueue!AC$5:AC$550,Grid_GenerationQueue!$AJ$5:$AJ$550,$B168,Grid_GenerationQueue!$AK$5:$AK$550,$C168)+SUMIFS(Grid_GenerationQueue!AC$5:AC$550,Grid_GenerationQueue!$AM$5:$AM$550,$B168,Grid_GenerationQueue!$AN$5:$AN$550,$C168)</f>
        <v>0</v>
      </c>
      <c r="V168">
        <f>SUMIFS(Grid_GenerationQueue!AD$5:AD$550,Grid_GenerationQueue!$AJ$5:$AJ$550,$B168,Grid_GenerationQueue!$AK$5:$AK$550,$C168)+SUMIFS(Grid_GenerationQueue!AD$5:AD$550,Grid_GenerationQueue!$AM$5:$AM$550,$B168,Grid_GenerationQueue!$AN$5:$AN$550,$C168)</f>
        <v>0</v>
      </c>
      <c r="X168">
        <f>SUMIFS(Grid_GenerationQueue!T$5:T$550,Grid_GenerationQueue!$AJ$5:$AJ$550,$B168,Grid_GenerationQueue!$AK$5:$AK$550,$C168,Grid_GenerationQueue!$AW$5:$AW$550,$Y$3)+SUMIFS(Grid_GenerationQueue!T$5:T$550,Grid_GenerationQueue!$AM$5:$AM$550,$B168,Grid_GenerationQueue!$AN$5:$AN$550,$C168,Grid_GenerationQueue!$AW$5:$AW$550,$Y$3)</f>
        <v>0</v>
      </c>
      <c r="Y168">
        <f>SUMIFS(Grid_GenerationQueue!U$5:U$550,Grid_GenerationQueue!$AJ$5:$AJ$550,$B168,Grid_GenerationQueue!$AK$5:$AK$550,$C168,Grid_GenerationQueue!$AW$5:$AW$550,$Y$3)+SUMIFS(Grid_GenerationQueue!U$5:U$550,Grid_GenerationQueue!$AM$5:$AM$550,$B168,Grid_GenerationQueue!$AN$5:$AN$550,$C168,Grid_GenerationQueue!$AW$5:$AW$550,$Y$3)</f>
        <v>0</v>
      </c>
      <c r="Z168">
        <f>SUMIFS(Grid_GenerationQueue!V$5:V$550,Grid_GenerationQueue!$AJ$5:$AJ$550,$B168,Grid_GenerationQueue!$AK$5:$AK$550,$C168,Grid_GenerationQueue!$AW$5:$AW$550,$Y$3)+SUMIFS(Grid_GenerationQueue!V$5:V$550,Grid_GenerationQueue!$AM$5:$AM$550,$B168,Grid_GenerationQueue!$AN$5:$AN$550,$C168,Grid_GenerationQueue!$AW$5:$AW$550,$Y$3)</f>
        <v>0</v>
      </c>
      <c r="AA168">
        <f>SUMIFS(Grid_GenerationQueue!W$5:W$550,Grid_GenerationQueue!$AJ$5:$AJ$550,$B168,Grid_GenerationQueue!$AK$5:$AK$550,$C168,Grid_GenerationQueue!$AW$5:$AW$550,$Y$3)+SUMIFS(Grid_GenerationQueue!W$5:W$550,Grid_GenerationQueue!$AM$5:$AM$550,$B168,Grid_GenerationQueue!$AN$5:$AN$550,$C168,Grid_GenerationQueue!$AW$5:$AW$550,$Y$3)</f>
        <v>0</v>
      </c>
      <c r="AB168">
        <f>SUMIFS(Grid_GenerationQueue!X$5:X$550,Grid_GenerationQueue!$AJ$5:$AJ$550,$B168,Grid_GenerationQueue!$AK$5:$AK$550,$C168,Grid_GenerationQueue!$AW$5:$AW$550,$Y$3)+SUMIFS(Grid_GenerationQueue!X$5:X$550,Grid_GenerationQueue!$AM$5:$AM$550,$B168,Grid_GenerationQueue!$AN$5:$AN$550,$C168,Grid_GenerationQueue!$AW$5:$AW$550,$Y$3)</f>
        <v>0</v>
      </c>
      <c r="AC168">
        <f>SUMIFS(Grid_GenerationQueue!Y$5:Y$550,Grid_GenerationQueue!$AJ$5:$AJ$550,$B168,Grid_GenerationQueue!$AK$5:$AK$550,$C168,Grid_GenerationQueue!$AW$5:$AW$550,$Y$3)+SUMIFS(Grid_GenerationQueue!Y$5:Y$550,Grid_GenerationQueue!$AM$5:$AM$550,$B168,Grid_GenerationQueue!$AN$5:$AN$550,$C168,Grid_GenerationQueue!$AW$5:$AW$550,$Y$3)</f>
        <v>0</v>
      </c>
      <c r="AD168">
        <f>SUMIFS(Grid_GenerationQueue!Z$5:Z$550,Grid_GenerationQueue!$AJ$5:$AJ$550,$B168,Grid_GenerationQueue!$AK$5:$AK$550,$C168,Grid_GenerationQueue!$AW$5:$AW$550,$Y$3)+SUMIFS(Grid_GenerationQueue!Z$5:Z$550,Grid_GenerationQueue!$AM$5:$AM$550,$B168,Grid_GenerationQueue!$AN$5:$AN$550,$C168,Grid_GenerationQueue!$AW$5:$AW$550,$Y$3)</f>
        <v>0</v>
      </c>
      <c r="AE168">
        <f>SUMIFS(Grid_GenerationQueue!AA$5:AA$550,Grid_GenerationQueue!$AJ$5:$AJ$550,$B168,Grid_GenerationQueue!$AK$5:$AK$550,$C168,Grid_GenerationQueue!$AW$5:$AW$550,$Y$3)+SUMIFS(Grid_GenerationQueue!AA$5:AA$550,Grid_GenerationQueue!$AM$5:$AM$550,$B168,Grid_GenerationQueue!$AN$5:$AN$550,$C168,Grid_GenerationQueue!$AW$5:$AW$550,$Y$3)</f>
        <v>0</v>
      </c>
      <c r="AF168">
        <f>SUMIFS(Grid_GenerationQueue!AB$5:AB$550,Grid_GenerationQueue!$AJ$5:$AJ$550,$B168,Grid_GenerationQueue!$AK$5:$AK$550,$C168,Grid_GenerationQueue!$AW$5:$AW$550,$Y$3)+SUMIFS(Grid_GenerationQueue!AB$5:AB$550,Grid_GenerationQueue!$AM$5:$AM$550,$B168,Grid_GenerationQueue!$AN$5:$AN$550,$C168,Grid_GenerationQueue!$AW$5:$AW$550,$Y$3)</f>
        <v>0</v>
      </c>
      <c r="AG168">
        <f>SUMIFS(Grid_GenerationQueue!AC$5:AC$550,Grid_GenerationQueue!$AJ$5:$AJ$550,$B168,Grid_GenerationQueue!$AK$5:$AK$550,$C168,Grid_GenerationQueue!$AW$5:$AW$550,$Y$3)+SUMIFS(Grid_GenerationQueue!AC$5:AC$550,Grid_GenerationQueue!$AM$5:$AM$550,$B168,Grid_GenerationQueue!$AN$5:$AN$550,$C168,Grid_GenerationQueue!$AW$5:$AW$550,$Y$3)</f>
        <v>0</v>
      </c>
      <c r="AH168">
        <f>SUMIFS(Grid_GenerationQueue!AD$5:AD$550,Grid_GenerationQueue!$AJ$5:$AJ$550,$B168,Grid_GenerationQueue!$AK$5:$AK$550,$C168,Grid_GenerationQueue!$AW$5:$AW$550,$Y$3)+SUMIFS(Grid_GenerationQueue!AD$5:AD$550,Grid_GenerationQueue!$AM$5:$AM$550,$B168,Grid_GenerationQueue!$AN$5:$AN$550,$C168,Grid_GenerationQueue!$AW$5:$AW$550,$Y$3)</f>
        <v>0</v>
      </c>
      <c r="AJ168">
        <f>X168+SUMIFS(Grid_GenerationQueue!T$5:T$550,Grid_GenerationQueue!$AJ$5:$AJ$550,$B168,Grid_GenerationQueue!$AK$5:$AK$550,$C168,Grid_GenerationQueue!$AW$5:$AW$550,"&lt;&gt;"&amp;$Y$3,Grid_GenerationQueue!$AU$5:$AU$550,$AK$3)+SUMIFS(Grid_GenerationQueue!T$5:T$550,Grid_GenerationQueue!$AM$5:$AM$550,$B168,Grid_GenerationQueue!$AN$5:$AN$550,$C168,Grid_GenerationQueue!$AW$5:$AW$550,"&lt;&gt;"&amp;$Y$3,Grid_GenerationQueue!$AU$5:$AU$550,$AK$3)</f>
        <v>0</v>
      </c>
      <c r="AK168">
        <f>Y168+SUMIFS(Grid_GenerationQueue!U$5:U$550,Grid_GenerationQueue!$AJ$5:$AJ$550,$B168,Grid_GenerationQueue!$AK$5:$AK$550,$C168,Grid_GenerationQueue!$AW$5:$AW$550,"&lt;&gt;"&amp;$Y$3,Grid_GenerationQueue!$AU$5:$AU$550,$AK$3)+SUMIFS(Grid_GenerationQueue!U$5:U$550,Grid_GenerationQueue!$AM$5:$AM$550,$B168,Grid_GenerationQueue!$AN$5:$AN$550,$C168,Grid_GenerationQueue!$AW$5:$AW$550,"&lt;&gt;"&amp;$Y$3,Grid_GenerationQueue!$AU$5:$AU$550,$AK$3)</f>
        <v>0</v>
      </c>
      <c r="AL168">
        <f>Z168+SUMIFS(Grid_GenerationQueue!V$5:V$550,Grid_GenerationQueue!$AJ$5:$AJ$550,$B168,Grid_GenerationQueue!$AK$5:$AK$550,$C168,Grid_GenerationQueue!$AW$5:$AW$550,"&lt;&gt;"&amp;$Y$3,Grid_GenerationQueue!$AU$5:$AU$550,$AK$3)+SUMIFS(Grid_GenerationQueue!V$5:V$550,Grid_GenerationQueue!$AM$5:$AM$550,$B168,Grid_GenerationQueue!$AN$5:$AN$550,$C168,Grid_GenerationQueue!$AW$5:$AW$550,"&lt;&gt;"&amp;$Y$3,Grid_GenerationQueue!$AU$5:$AU$550,$AK$3)</f>
        <v>0</v>
      </c>
      <c r="AM168">
        <f>AA168+SUMIFS(Grid_GenerationQueue!W$5:W$550,Grid_GenerationQueue!$AJ$5:$AJ$550,$B168,Grid_GenerationQueue!$AK$5:$AK$550,$C168,Grid_GenerationQueue!$AW$5:$AW$550,"&lt;&gt;"&amp;$Y$3,Grid_GenerationQueue!$AU$5:$AU$550,$AK$3)+SUMIFS(Grid_GenerationQueue!W$5:W$550,Grid_GenerationQueue!$AM$5:$AM$550,$B168,Grid_GenerationQueue!$AN$5:$AN$550,$C168,Grid_GenerationQueue!$AW$5:$AW$550,"&lt;&gt;"&amp;$Y$3,Grid_GenerationQueue!$AU$5:$AU$550,$AK$3)</f>
        <v>0</v>
      </c>
      <c r="AN168">
        <f>AB168+SUMIFS(Grid_GenerationQueue!X$5:X$550,Grid_GenerationQueue!$AJ$5:$AJ$550,$B168,Grid_GenerationQueue!$AK$5:$AK$550,$C168,Grid_GenerationQueue!$AW$5:$AW$550,"&lt;&gt;"&amp;$Y$3,Grid_GenerationQueue!$AU$5:$AU$550,$AK$3)+SUMIFS(Grid_GenerationQueue!X$5:X$550,Grid_GenerationQueue!$AM$5:$AM$550,$B168,Grid_GenerationQueue!$AN$5:$AN$550,$C168,Grid_GenerationQueue!$AW$5:$AW$550,"&lt;&gt;"&amp;$Y$3,Grid_GenerationQueue!$AU$5:$AU$550,$AK$3)</f>
        <v>0</v>
      </c>
      <c r="AO168">
        <f>AC168+SUMIFS(Grid_GenerationQueue!Y$5:Y$550,Grid_GenerationQueue!$AJ$5:$AJ$550,$B168,Grid_GenerationQueue!$AK$5:$AK$550,$C168,Grid_GenerationQueue!$AW$5:$AW$550,"&lt;&gt;"&amp;$Y$3,Grid_GenerationQueue!$AU$5:$AU$550,$AK$3)+SUMIFS(Grid_GenerationQueue!Y$5:Y$550,Grid_GenerationQueue!$AM$5:$AM$550,$B168,Grid_GenerationQueue!$AN$5:$AN$550,$C168,Grid_GenerationQueue!$AW$5:$AW$550,"&lt;&gt;"&amp;$Y$3,Grid_GenerationQueue!$AU$5:$AU$550,$AK$3)</f>
        <v>0</v>
      </c>
      <c r="AP168">
        <f>AD168+SUMIFS(Grid_GenerationQueue!Z$5:Z$550,Grid_GenerationQueue!$AJ$5:$AJ$550,$B168,Grid_GenerationQueue!$AK$5:$AK$550,$C168,Grid_GenerationQueue!$AW$5:$AW$550,"&lt;&gt;"&amp;$Y$3,Grid_GenerationQueue!$AU$5:$AU$550,$AK$3)+SUMIFS(Grid_GenerationQueue!Z$5:Z$550,Grid_GenerationQueue!$AM$5:$AM$550,$B168,Grid_GenerationQueue!$AN$5:$AN$550,$C168,Grid_GenerationQueue!$AW$5:$AW$550,"&lt;&gt;"&amp;$Y$3,Grid_GenerationQueue!$AU$5:$AU$550,$AK$3)</f>
        <v>0</v>
      </c>
      <c r="AQ168">
        <f>AE168+SUMIFS(Grid_GenerationQueue!AA$5:AA$550,Grid_GenerationQueue!$AJ$5:$AJ$550,$B168,Grid_GenerationQueue!$AK$5:$AK$550,$C168,Grid_GenerationQueue!$AW$5:$AW$550,"&lt;&gt;"&amp;$Y$3,Grid_GenerationQueue!$AU$5:$AU$550,$AK$3)+SUMIFS(Grid_GenerationQueue!AA$5:AA$550,Grid_GenerationQueue!$AM$5:$AM$550,$B168,Grid_GenerationQueue!$AN$5:$AN$550,$C168,Grid_GenerationQueue!$AW$5:$AW$550,"&lt;&gt;"&amp;$Y$3,Grid_GenerationQueue!$AU$5:$AU$550,$AK$3)</f>
        <v>0</v>
      </c>
      <c r="AR168">
        <f>AF168+SUMIFS(Grid_GenerationQueue!AB$5:AB$550,Grid_GenerationQueue!$AJ$5:$AJ$550,$B168,Grid_GenerationQueue!$AK$5:$AK$550,$C168,Grid_GenerationQueue!$AW$5:$AW$550,"&lt;&gt;"&amp;$Y$3,Grid_GenerationQueue!$AU$5:$AU$550,$AK$3)+SUMIFS(Grid_GenerationQueue!AB$5:AB$550,Grid_GenerationQueue!$AM$5:$AM$550,$B168,Grid_GenerationQueue!$AN$5:$AN$550,$C168,Grid_GenerationQueue!$AW$5:$AW$550,"&lt;&gt;"&amp;$Y$3,Grid_GenerationQueue!$AU$5:$AU$550,$AK$3)</f>
        <v>0</v>
      </c>
      <c r="AS168">
        <f>AG168+SUMIFS(Grid_GenerationQueue!AC$5:AC$550,Grid_GenerationQueue!$AJ$5:$AJ$550,$B168,Grid_GenerationQueue!$AK$5:$AK$550,$C168,Grid_GenerationQueue!$AW$5:$AW$550,"&lt;&gt;"&amp;$Y$3,Grid_GenerationQueue!$AU$5:$AU$550,$AK$3)+SUMIFS(Grid_GenerationQueue!AC$5:AC$550,Grid_GenerationQueue!$AM$5:$AM$550,$B168,Grid_GenerationQueue!$AN$5:$AN$550,$C168,Grid_GenerationQueue!$AW$5:$AW$550,"&lt;&gt;"&amp;$Y$3,Grid_GenerationQueue!$AU$5:$AU$550,$AK$3)</f>
        <v>0</v>
      </c>
      <c r="AT168">
        <f>AH168+SUMIFS(Grid_GenerationQueue!AD$5:AD$550,Grid_GenerationQueue!$AJ$5:$AJ$550,$B168,Grid_GenerationQueue!$AK$5:$AK$550,$C168,Grid_GenerationQueue!$AW$5:$AW$550,"&lt;&gt;"&amp;$Y$3,Grid_GenerationQueue!$AU$5:$AU$550,$AK$3)+SUMIFS(Grid_GenerationQueue!AD$5:AD$550,Grid_GenerationQueue!$AM$5:$AM$550,$B168,Grid_GenerationQueue!$AN$5:$AN$550,$C168,Grid_GenerationQueue!$AW$5:$AW$550,"&lt;&gt;"&amp;$Y$3,Grid_GenerationQueue!$AU$5:$AU$550,$AK$3)</f>
        <v>0</v>
      </c>
      <c r="AV168">
        <v>0</v>
      </c>
      <c r="AW168">
        <v>0</v>
      </c>
      <c r="AX168">
        <v>0</v>
      </c>
      <c r="AY168">
        <v>0</v>
      </c>
      <c r="AZ168">
        <v>0</v>
      </c>
      <c r="BB168">
        <f t="shared" si="99"/>
        <v>150</v>
      </c>
      <c r="BC168">
        <f t="shared" si="100"/>
        <v>0</v>
      </c>
      <c r="BD168">
        <f t="shared" si="101"/>
        <v>0</v>
      </c>
      <c r="BE168">
        <f t="shared" si="102"/>
        <v>0</v>
      </c>
      <c r="BF168">
        <f t="shared" si="103"/>
        <v>0</v>
      </c>
      <c r="BG168">
        <f t="shared" si="104"/>
        <v>0</v>
      </c>
      <c r="BH168">
        <f t="shared" si="105"/>
        <v>150</v>
      </c>
      <c r="BI168">
        <f t="shared" si="106"/>
        <v>0</v>
      </c>
      <c r="BJ168">
        <f t="shared" si="107"/>
        <v>150</v>
      </c>
      <c r="BK168">
        <f t="shared" si="108"/>
        <v>0</v>
      </c>
      <c r="BL168">
        <f t="shared" si="109"/>
        <v>0</v>
      </c>
      <c r="BN168">
        <f t="shared" si="110"/>
        <v>0</v>
      </c>
      <c r="BO168">
        <f t="shared" si="111"/>
        <v>0</v>
      </c>
      <c r="BP168">
        <f t="shared" si="112"/>
        <v>0</v>
      </c>
      <c r="BQ168">
        <f t="shared" si="113"/>
        <v>0</v>
      </c>
      <c r="BR168">
        <f t="shared" si="114"/>
        <v>0</v>
      </c>
      <c r="BS168">
        <f t="shared" si="115"/>
        <v>0</v>
      </c>
      <c r="BT168">
        <f t="shared" si="116"/>
        <v>0</v>
      </c>
      <c r="BU168">
        <f t="shared" si="117"/>
        <v>0</v>
      </c>
      <c r="BV168">
        <f t="shared" si="118"/>
        <v>0</v>
      </c>
      <c r="BW168">
        <f t="shared" si="119"/>
        <v>0</v>
      </c>
      <c r="BX168">
        <f t="shared" si="120"/>
        <v>0</v>
      </c>
      <c r="BZ168">
        <f t="shared" si="121"/>
        <v>0</v>
      </c>
      <c r="CA168">
        <f t="shared" si="122"/>
        <v>0</v>
      </c>
      <c r="CB168">
        <f t="shared" si="123"/>
        <v>0</v>
      </c>
      <c r="CC168">
        <f t="shared" si="124"/>
        <v>0</v>
      </c>
      <c r="CD168">
        <f t="shared" si="125"/>
        <v>0</v>
      </c>
      <c r="CE168">
        <f t="shared" si="126"/>
        <v>0</v>
      </c>
      <c r="CF168">
        <f t="shared" si="127"/>
        <v>0</v>
      </c>
      <c r="CG168">
        <f t="shared" si="128"/>
        <v>0</v>
      </c>
      <c r="CH168">
        <f t="shared" si="129"/>
        <v>0</v>
      </c>
      <c r="CI168">
        <f t="shared" si="130"/>
        <v>0</v>
      </c>
      <c r="CJ168">
        <f t="shared" si="131"/>
        <v>0</v>
      </c>
    </row>
    <row r="169" spans="1:88" x14ac:dyDescent="0.35">
      <c r="A169" t="str">
        <f>Substation_Info!A169</f>
        <v>PG&amp;E Fresno Study Area</v>
      </c>
      <c r="B169" t="str">
        <f>Substation_Info!B169</f>
        <v>Merced</v>
      </c>
      <c r="C169">
        <f>Substation_Info!C169</f>
        <v>115</v>
      </c>
      <c r="D169" t="str" cm="1">
        <f t="array" ref="D169">INDEX(Substation_Info!$AT$5:$BB$322,MATCH(1,($B169=Substation_Info!$B$5:$B$322)*($C169=Substation_Info!$C$5:$C$322),0),MATCH(D$4,Substation_Info!$AT$4:$BB$4,0))</f>
        <v>Southern_PGAE_Li_Battery</v>
      </c>
      <c r="E169" t="str" cm="1">
        <f t="array" ref="E169">INDEX(Substation_Info!$AT$5:$BB$322,MATCH(1,($B169=Substation_Info!$B$5:$B$322)*($C169=Substation_Info!$C$5:$C$322),0),MATCH(E$4,Substation_Info!$AT$4:$BB$4,0))</f>
        <v>Southern_PGAE_Solar</v>
      </c>
      <c r="F169" cm="1">
        <f t="array" ref="F169">INDEX(Substation_Info!$AT$5:$BB$322,MATCH(1,($B169=Substation_Info!$B$5:$B$322)*($C169=Substation_Info!$C$5:$C$322),0),MATCH(F$4,Substation_Info!$AT$4:$BB$4,0))</f>
        <v>0</v>
      </c>
      <c r="G169" cm="1">
        <f t="array" ref="G169">INDEX(Substation_Info!$AT$5:$BB$322,MATCH(1,($B169=Substation_Info!$B$5:$B$322)*($C169=Substation_Info!$C$5:$C$322),0),MATCH(G$4,Substation_Info!$AT$4:$BB$4,0))</f>
        <v>0</v>
      </c>
      <c r="H169" cm="1">
        <f t="array" ref="H169">INDEX(Substation_Info!$AT$5:$BB$322,MATCH(1,($B169=Substation_Info!$B$5:$B$322)*($C169=Substation_Info!$C$5:$C$322),0),MATCH(H$4,Substation_Info!$AT$4:$BB$4,0))</f>
        <v>0</v>
      </c>
      <c r="I169" cm="1">
        <f t="array" ref="I169">INDEX(Substation_Info!$AT$5:$BB$322,MATCH(1,($B169=Substation_Info!$B$5:$B$322)*($C169=Substation_Info!$C$5:$C$322),0),MATCH(I$4,Substation_Info!$AT$4:$BB$4,0))</f>
        <v>0</v>
      </c>
      <c r="J169" cm="1">
        <f t="array" ref="J169">INDEX(Substation_Info!$AT$5:$BB$322,MATCH(1,($B169=Substation_Info!$B$5:$B$322)*($C169=Substation_Info!$C$5:$C$322),0),MATCH(J$4,Substation_Info!$AT$4:$BB$4,0))</f>
        <v>0</v>
      </c>
      <c r="L169">
        <f>SUMIFS(Grid_GenerationQueue!T$5:T$550,Grid_GenerationQueue!$AJ$5:$AJ$550,$B169,Grid_GenerationQueue!$AK$5:$AK$550,$C169)+SUMIFS(Grid_GenerationQueue!T$5:T$550,Grid_GenerationQueue!$AM$5:$AM$550,$B169,Grid_GenerationQueue!$AN$5:$AN$550,$C169)</f>
        <v>450</v>
      </c>
      <c r="M169">
        <f>SUMIFS(Grid_GenerationQueue!U$5:U$550,Grid_GenerationQueue!$AJ$5:$AJ$550,$B169,Grid_GenerationQueue!$AK$5:$AK$550,$C169)+SUMIFS(Grid_GenerationQueue!U$5:U$550,Grid_GenerationQueue!$AM$5:$AM$550,$B169,Grid_GenerationQueue!$AN$5:$AN$550,$C169)</f>
        <v>0</v>
      </c>
      <c r="N169">
        <f>SUMIFS(Grid_GenerationQueue!V$5:V$550,Grid_GenerationQueue!$AJ$5:$AJ$550,$B169,Grid_GenerationQueue!$AK$5:$AK$550,$C169)+SUMIFS(Grid_GenerationQueue!V$5:V$550,Grid_GenerationQueue!$AM$5:$AM$550,$B169,Grid_GenerationQueue!$AN$5:$AN$550,$C169)</f>
        <v>0</v>
      </c>
      <c r="O169">
        <f>SUMIFS(Grid_GenerationQueue!W$5:W$550,Grid_GenerationQueue!$AJ$5:$AJ$550,$B169,Grid_GenerationQueue!$AK$5:$AK$550,$C169)+SUMIFS(Grid_GenerationQueue!W$5:W$550,Grid_GenerationQueue!$AM$5:$AM$550,$B169,Grid_GenerationQueue!$AN$5:$AN$550,$C169)</f>
        <v>0</v>
      </c>
      <c r="P169">
        <f>SUMIFS(Grid_GenerationQueue!X$5:X$550,Grid_GenerationQueue!$AJ$5:$AJ$550,$B169,Grid_GenerationQueue!$AK$5:$AK$550,$C169)+SUMIFS(Grid_GenerationQueue!X$5:X$550,Grid_GenerationQueue!$AM$5:$AM$550,$B169,Grid_GenerationQueue!$AN$5:$AN$550,$C169)</f>
        <v>0</v>
      </c>
      <c r="Q169">
        <f>SUMIFS(Grid_GenerationQueue!Y$5:Y$550,Grid_GenerationQueue!$AJ$5:$AJ$550,$B169,Grid_GenerationQueue!$AK$5:$AK$550,$C169)+SUMIFS(Grid_GenerationQueue!Y$5:Y$550,Grid_GenerationQueue!$AM$5:$AM$550,$B169,Grid_GenerationQueue!$AN$5:$AN$550,$C169)</f>
        <v>0</v>
      </c>
      <c r="R169">
        <f>SUMIFS(Grid_GenerationQueue!Z$5:Z$550,Grid_GenerationQueue!$AJ$5:$AJ$550,$B169,Grid_GenerationQueue!$AK$5:$AK$550,$C169)+SUMIFS(Grid_GenerationQueue!Z$5:Z$550,Grid_GenerationQueue!$AM$5:$AM$550,$B169,Grid_GenerationQueue!$AN$5:$AN$550,$C169)</f>
        <v>0</v>
      </c>
      <c r="S169">
        <f>SUMIFS(Grid_GenerationQueue!AA$5:AA$550,Grid_GenerationQueue!$AJ$5:$AJ$550,$B169,Grid_GenerationQueue!$AK$5:$AK$550,$C169)+SUMIFS(Grid_GenerationQueue!AA$5:AA$550,Grid_GenerationQueue!$AM$5:$AM$550,$B169,Grid_GenerationQueue!$AN$5:$AN$550,$C169)</f>
        <v>0</v>
      </c>
      <c r="T169">
        <f>SUMIFS(Grid_GenerationQueue!AB$5:AB$550,Grid_GenerationQueue!$AJ$5:$AJ$550,$B169,Grid_GenerationQueue!$AK$5:$AK$550,$C169)+SUMIFS(Grid_GenerationQueue!AB$5:AB$550,Grid_GenerationQueue!$AM$5:$AM$550,$B169,Grid_GenerationQueue!$AN$5:$AN$550,$C169)</f>
        <v>0</v>
      </c>
      <c r="U169">
        <f>SUMIFS(Grid_GenerationQueue!AC$5:AC$550,Grid_GenerationQueue!$AJ$5:$AJ$550,$B169,Grid_GenerationQueue!$AK$5:$AK$550,$C169)+SUMIFS(Grid_GenerationQueue!AC$5:AC$550,Grid_GenerationQueue!$AM$5:$AM$550,$B169,Grid_GenerationQueue!$AN$5:$AN$550,$C169)</f>
        <v>0</v>
      </c>
      <c r="V169">
        <f>SUMIFS(Grid_GenerationQueue!AD$5:AD$550,Grid_GenerationQueue!$AJ$5:$AJ$550,$B169,Grid_GenerationQueue!$AK$5:$AK$550,$C169)+SUMIFS(Grid_GenerationQueue!AD$5:AD$550,Grid_GenerationQueue!$AM$5:$AM$550,$B169,Grid_GenerationQueue!$AN$5:$AN$550,$C169)</f>
        <v>0</v>
      </c>
      <c r="X169">
        <f>SUMIFS(Grid_GenerationQueue!T$5:T$550,Grid_GenerationQueue!$AJ$5:$AJ$550,$B169,Grid_GenerationQueue!$AK$5:$AK$550,$C169,Grid_GenerationQueue!$AW$5:$AW$550,$Y$3)+SUMIFS(Grid_GenerationQueue!T$5:T$550,Grid_GenerationQueue!$AM$5:$AM$550,$B169,Grid_GenerationQueue!$AN$5:$AN$550,$C169,Grid_GenerationQueue!$AW$5:$AW$550,$Y$3)</f>
        <v>0</v>
      </c>
      <c r="Y169">
        <f>SUMIFS(Grid_GenerationQueue!U$5:U$550,Grid_GenerationQueue!$AJ$5:$AJ$550,$B169,Grid_GenerationQueue!$AK$5:$AK$550,$C169,Grid_GenerationQueue!$AW$5:$AW$550,$Y$3)+SUMIFS(Grid_GenerationQueue!U$5:U$550,Grid_GenerationQueue!$AM$5:$AM$550,$B169,Grid_GenerationQueue!$AN$5:$AN$550,$C169,Grid_GenerationQueue!$AW$5:$AW$550,$Y$3)</f>
        <v>0</v>
      </c>
      <c r="Z169">
        <f>SUMIFS(Grid_GenerationQueue!V$5:V$550,Grid_GenerationQueue!$AJ$5:$AJ$550,$B169,Grid_GenerationQueue!$AK$5:$AK$550,$C169,Grid_GenerationQueue!$AW$5:$AW$550,$Y$3)+SUMIFS(Grid_GenerationQueue!V$5:V$550,Grid_GenerationQueue!$AM$5:$AM$550,$B169,Grid_GenerationQueue!$AN$5:$AN$550,$C169,Grid_GenerationQueue!$AW$5:$AW$550,$Y$3)</f>
        <v>0</v>
      </c>
      <c r="AA169">
        <f>SUMIFS(Grid_GenerationQueue!W$5:W$550,Grid_GenerationQueue!$AJ$5:$AJ$550,$B169,Grid_GenerationQueue!$AK$5:$AK$550,$C169,Grid_GenerationQueue!$AW$5:$AW$550,$Y$3)+SUMIFS(Grid_GenerationQueue!W$5:W$550,Grid_GenerationQueue!$AM$5:$AM$550,$B169,Grid_GenerationQueue!$AN$5:$AN$550,$C169,Grid_GenerationQueue!$AW$5:$AW$550,$Y$3)</f>
        <v>0</v>
      </c>
      <c r="AB169">
        <f>SUMIFS(Grid_GenerationQueue!X$5:X$550,Grid_GenerationQueue!$AJ$5:$AJ$550,$B169,Grid_GenerationQueue!$AK$5:$AK$550,$C169,Grid_GenerationQueue!$AW$5:$AW$550,$Y$3)+SUMIFS(Grid_GenerationQueue!X$5:X$550,Grid_GenerationQueue!$AM$5:$AM$550,$B169,Grid_GenerationQueue!$AN$5:$AN$550,$C169,Grid_GenerationQueue!$AW$5:$AW$550,$Y$3)</f>
        <v>0</v>
      </c>
      <c r="AC169">
        <f>SUMIFS(Grid_GenerationQueue!Y$5:Y$550,Grid_GenerationQueue!$AJ$5:$AJ$550,$B169,Grid_GenerationQueue!$AK$5:$AK$550,$C169,Grid_GenerationQueue!$AW$5:$AW$550,$Y$3)+SUMIFS(Grid_GenerationQueue!Y$5:Y$550,Grid_GenerationQueue!$AM$5:$AM$550,$B169,Grid_GenerationQueue!$AN$5:$AN$550,$C169,Grid_GenerationQueue!$AW$5:$AW$550,$Y$3)</f>
        <v>0</v>
      </c>
      <c r="AD169">
        <f>SUMIFS(Grid_GenerationQueue!Z$5:Z$550,Grid_GenerationQueue!$AJ$5:$AJ$550,$B169,Grid_GenerationQueue!$AK$5:$AK$550,$C169,Grid_GenerationQueue!$AW$5:$AW$550,$Y$3)+SUMIFS(Grid_GenerationQueue!Z$5:Z$550,Grid_GenerationQueue!$AM$5:$AM$550,$B169,Grid_GenerationQueue!$AN$5:$AN$550,$C169,Grid_GenerationQueue!$AW$5:$AW$550,$Y$3)</f>
        <v>0</v>
      </c>
      <c r="AE169">
        <f>SUMIFS(Grid_GenerationQueue!AA$5:AA$550,Grid_GenerationQueue!$AJ$5:$AJ$550,$B169,Grid_GenerationQueue!$AK$5:$AK$550,$C169,Grid_GenerationQueue!$AW$5:$AW$550,$Y$3)+SUMIFS(Grid_GenerationQueue!AA$5:AA$550,Grid_GenerationQueue!$AM$5:$AM$550,$B169,Grid_GenerationQueue!$AN$5:$AN$550,$C169,Grid_GenerationQueue!$AW$5:$AW$550,$Y$3)</f>
        <v>0</v>
      </c>
      <c r="AF169">
        <f>SUMIFS(Grid_GenerationQueue!AB$5:AB$550,Grid_GenerationQueue!$AJ$5:$AJ$550,$B169,Grid_GenerationQueue!$AK$5:$AK$550,$C169,Grid_GenerationQueue!$AW$5:$AW$550,$Y$3)+SUMIFS(Grid_GenerationQueue!AB$5:AB$550,Grid_GenerationQueue!$AM$5:$AM$550,$B169,Grid_GenerationQueue!$AN$5:$AN$550,$C169,Grid_GenerationQueue!$AW$5:$AW$550,$Y$3)</f>
        <v>0</v>
      </c>
      <c r="AG169">
        <f>SUMIFS(Grid_GenerationQueue!AC$5:AC$550,Grid_GenerationQueue!$AJ$5:$AJ$550,$B169,Grid_GenerationQueue!$AK$5:$AK$550,$C169,Grid_GenerationQueue!$AW$5:$AW$550,$Y$3)+SUMIFS(Grid_GenerationQueue!AC$5:AC$550,Grid_GenerationQueue!$AM$5:$AM$550,$B169,Grid_GenerationQueue!$AN$5:$AN$550,$C169,Grid_GenerationQueue!$AW$5:$AW$550,$Y$3)</f>
        <v>0</v>
      </c>
      <c r="AH169">
        <f>SUMIFS(Grid_GenerationQueue!AD$5:AD$550,Grid_GenerationQueue!$AJ$5:$AJ$550,$B169,Grid_GenerationQueue!$AK$5:$AK$550,$C169,Grid_GenerationQueue!$AW$5:$AW$550,$Y$3)+SUMIFS(Grid_GenerationQueue!AD$5:AD$550,Grid_GenerationQueue!$AM$5:$AM$550,$B169,Grid_GenerationQueue!$AN$5:$AN$550,$C169,Grid_GenerationQueue!$AW$5:$AW$550,$Y$3)</f>
        <v>0</v>
      </c>
      <c r="AJ169">
        <f>X169+SUMIFS(Grid_GenerationQueue!T$5:T$550,Grid_GenerationQueue!$AJ$5:$AJ$550,$B169,Grid_GenerationQueue!$AK$5:$AK$550,$C169,Grid_GenerationQueue!$AW$5:$AW$550,"&lt;&gt;"&amp;$Y$3,Grid_GenerationQueue!$AU$5:$AU$550,$AK$3)+SUMIFS(Grid_GenerationQueue!T$5:T$550,Grid_GenerationQueue!$AM$5:$AM$550,$B169,Grid_GenerationQueue!$AN$5:$AN$550,$C169,Grid_GenerationQueue!$AW$5:$AW$550,"&lt;&gt;"&amp;$Y$3,Grid_GenerationQueue!$AU$5:$AU$550,$AK$3)</f>
        <v>0</v>
      </c>
      <c r="AK169">
        <f>Y169+SUMIFS(Grid_GenerationQueue!U$5:U$550,Grid_GenerationQueue!$AJ$5:$AJ$550,$B169,Grid_GenerationQueue!$AK$5:$AK$550,$C169,Grid_GenerationQueue!$AW$5:$AW$550,"&lt;&gt;"&amp;$Y$3,Grid_GenerationQueue!$AU$5:$AU$550,$AK$3)+SUMIFS(Grid_GenerationQueue!U$5:U$550,Grid_GenerationQueue!$AM$5:$AM$550,$B169,Grid_GenerationQueue!$AN$5:$AN$550,$C169,Grid_GenerationQueue!$AW$5:$AW$550,"&lt;&gt;"&amp;$Y$3,Grid_GenerationQueue!$AU$5:$AU$550,$AK$3)</f>
        <v>0</v>
      </c>
      <c r="AL169">
        <f>Z169+SUMIFS(Grid_GenerationQueue!V$5:V$550,Grid_GenerationQueue!$AJ$5:$AJ$550,$B169,Grid_GenerationQueue!$AK$5:$AK$550,$C169,Grid_GenerationQueue!$AW$5:$AW$550,"&lt;&gt;"&amp;$Y$3,Grid_GenerationQueue!$AU$5:$AU$550,$AK$3)+SUMIFS(Grid_GenerationQueue!V$5:V$550,Grid_GenerationQueue!$AM$5:$AM$550,$B169,Grid_GenerationQueue!$AN$5:$AN$550,$C169,Grid_GenerationQueue!$AW$5:$AW$550,"&lt;&gt;"&amp;$Y$3,Grid_GenerationQueue!$AU$5:$AU$550,$AK$3)</f>
        <v>0</v>
      </c>
      <c r="AM169">
        <f>AA169+SUMIFS(Grid_GenerationQueue!W$5:W$550,Grid_GenerationQueue!$AJ$5:$AJ$550,$B169,Grid_GenerationQueue!$AK$5:$AK$550,$C169,Grid_GenerationQueue!$AW$5:$AW$550,"&lt;&gt;"&amp;$Y$3,Grid_GenerationQueue!$AU$5:$AU$550,$AK$3)+SUMIFS(Grid_GenerationQueue!W$5:W$550,Grid_GenerationQueue!$AM$5:$AM$550,$B169,Grid_GenerationQueue!$AN$5:$AN$550,$C169,Grid_GenerationQueue!$AW$5:$AW$550,"&lt;&gt;"&amp;$Y$3,Grid_GenerationQueue!$AU$5:$AU$550,$AK$3)</f>
        <v>0</v>
      </c>
      <c r="AN169">
        <f>AB169+SUMIFS(Grid_GenerationQueue!X$5:X$550,Grid_GenerationQueue!$AJ$5:$AJ$550,$B169,Grid_GenerationQueue!$AK$5:$AK$550,$C169,Grid_GenerationQueue!$AW$5:$AW$550,"&lt;&gt;"&amp;$Y$3,Grid_GenerationQueue!$AU$5:$AU$550,$AK$3)+SUMIFS(Grid_GenerationQueue!X$5:X$550,Grid_GenerationQueue!$AM$5:$AM$550,$B169,Grid_GenerationQueue!$AN$5:$AN$550,$C169,Grid_GenerationQueue!$AW$5:$AW$550,"&lt;&gt;"&amp;$Y$3,Grid_GenerationQueue!$AU$5:$AU$550,$AK$3)</f>
        <v>0</v>
      </c>
      <c r="AO169">
        <f>AC169+SUMIFS(Grid_GenerationQueue!Y$5:Y$550,Grid_GenerationQueue!$AJ$5:$AJ$550,$B169,Grid_GenerationQueue!$AK$5:$AK$550,$C169,Grid_GenerationQueue!$AW$5:$AW$550,"&lt;&gt;"&amp;$Y$3,Grid_GenerationQueue!$AU$5:$AU$550,$AK$3)+SUMIFS(Grid_GenerationQueue!Y$5:Y$550,Grid_GenerationQueue!$AM$5:$AM$550,$B169,Grid_GenerationQueue!$AN$5:$AN$550,$C169,Grid_GenerationQueue!$AW$5:$AW$550,"&lt;&gt;"&amp;$Y$3,Grid_GenerationQueue!$AU$5:$AU$550,$AK$3)</f>
        <v>0</v>
      </c>
      <c r="AP169">
        <f>AD169+SUMIFS(Grid_GenerationQueue!Z$5:Z$550,Grid_GenerationQueue!$AJ$5:$AJ$550,$B169,Grid_GenerationQueue!$AK$5:$AK$550,$C169,Grid_GenerationQueue!$AW$5:$AW$550,"&lt;&gt;"&amp;$Y$3,Grid_GenerationQueue!$AU$5:$AU$550,$AK$3)+SUMIFS(Grid_GenerationQueue!Z$5:Z$550,Grid_GenerationQueue!$AM$5:$AM$550,$B169,Grid_GenerationQueue!$AN$5:$AN$550,$C169,Grid_GenerationQueue!$AW$5:$AW$550,"&lt;&gt;"&amp;$Y$3,Grid_GenerationQueue!$AU$5:$AU$550,$AK$3)</f>
        <v>0</v>
      </c>
      <c r="AQ169">
        <f>AE169+SUMIFS(Grid_GenerationQueue!AA$5:AA$550,Grid_GenerationQueue!$AJ$5:$AJ$550,$B169,Grid_GenerationQueue!$AK$5:$AK$550,$C169,Grid_GenerationQueue!$AW$5:$AW$550,"&lt;&gt;"&amp;$Y$3,Grid_GenerationQueue!$AU$5:$AU$550,$AK$3)+SUMIFS(Grid_GenerationQueue!AA$5:AA$550,Grid_GenerationQueue!$AM$5:$AM$550,$B169,Grid_GenerationQueue!$AN$5:$AN$550,$C169,Grid_GenerationQueue!$AW$5:$AW$550,"&lt;&gt;"&amp;$Y$3,Grid_GenerationQueue!$AU$5:$AU$550,$AK$3)</f>
        <v>0</v>
      </c>
      <c r="AR169">
        <f>AF169+SUMIFS(Grid_GenerationQueue!AB$5:AB$550,Grid_GenerationQueue!$AJ$5:$AJ$550,$B169,Grid_GenerationQueue!$AK$5:$AK$550,$C169,Grid_GenerationQueue!$AW$5:$AW$550,"&lt;&gt;"&amp;$Y$3,Grid_GenerationQueue!$AU$5:$AU$550,$AK$3)+SUMIFS(Grid_GenerationQueue!AB$5:AB$550,Grid_GenerationQueue!$AM$5:$AM$550,$B169,Grid_GenerationQueue!$AN$5:$AN$550,$C169,Grid_GenerationQueue!$AW$5:$AW$550,"&lt;&gt;"&amp;$Y$3,Grid_GenerationQueue!$AU$5:$AU$550,$AK$3)</f>
        <v>0</v>
      </c>
      <c r="AS169">
        <f>AG169+SUMIFS(Grid_GenerationQueue!AC$5:AC$550,Grid_GenerationQueue!$AJ$5:$AJ$550,$B169,Grid_GenerationQueue!$AK$5:$AK$550,$C169,Grid_GenerationQueue!$AW$5:$AW$550,"&lt;&gt;"&amp;$Y$3,Grid_GenerationQueue!$AU$5:$AU$550,$AK$3)+SUMIFS(Grid_GenerationQueue!AC$5:AC$550,Grid_GenerationQueue!$AM$5:$AM$550,$B169,Grid_GenerationQueue!$AN$5:$AN$550,$C169,Grid_GenerationQueue!$AW$5:$AW$550,"&lt;&gt;"&amp;$Y$3,Grid_GenerationQueue!$AU$5:$AU$550,$AK$3)</f>
        <v>0</v>
      </c>
      <c r="AT169">
        <f>AH169+SUMIFS(Grid_GenerationQueue!AD$5:AD$550,Grid_GenerationQueue!$AJ$5:$AJ$550,$B169,Grid_GenerationQueue!$AK$5:$AK$550,$C169,Grid_GenerationQueue!$AW$5:$AW$550,"&lt;&gt;"&amp;$Y$3,Grid_GenerationQueue!$AU$5:$AU$550,$AK$3)+SUMIFS(Grid_GenerationQueue!AD$5:AD$550,Grid_GenerationQueue!$AM$5:$AM$550,$B169,Grid_GenerationQueue!$AN$5:$AN$550,$C169,Grid_GenerationQueue!$AW$5:$AW$550,"&lt;&gt;"&amp;$Y$3,Grid_GenerationQueue!$AU$5:$AU$550,$AK$3)</f>
        <v>0</v>
      </c>
      <c r="AV169">
        <v>0</v>
      </c>
      <c r="AW169">
        <v>0</v>
      </c>
      <c r="AX169">
        <v>0</v>
      </c>
      <c r="AY169">
        <v>0</v>
      </c>
      <c r="AZ169">
        <v>0</v>
      </c>
      <c r="BB169">
        <f t="shared" si="99"/>
        <v>450</v>
      </c>
      <c r="BC169">
        <f t="shared" si="100"/>
        <v>0</v>
      </c>
      <c r="BD169">
        <f t="shared" si="101"/>
        <v>0</v>
      </c>
      <c r="BE169">
        <f t="shared" si="102"/>
        <v>0</v>
      </c>
      <c r="BF169">
        <f t="shared" si="103"/>
        <v>0</v>
      </c>
      <c r="BG169">
        <f t="shared" si="104"/>
        <v>0</v>
      </c>
      <c r="BH169">
        <f t="shared" si="105"/>
        <v>0</v>
      </c>
      <c r="BI169">
        <f t="shared" si="106"/>
        <v>0</v>
      </c>
      <c r="BJ169">
        <f t="shared" si="107"/>
        <v>0</v>
      </c>
      <c r="BK169">
        <f t="shared" si="108"/>
        <v>0</v>
      </c>
      <c r="BL169">
        <f t="shared" si="109"/>
        <v>0</v>
      </c>
      <c r="BN169">
        <f t="shared" si="110"/>
        <v>0</v>
      </c>
      <c r="BO169">
        <f t="shared" si="111"/>
        <v>0</v>
      </c>
      <c r="BP169">
        <f t="shared" si="112"/>
        <v>0</v>
      </c>
      <c r="BQ169">
        <f t="shared" si="113"/>
        <v>0</v>
      </c>
      <c r="BR169">
        <f t="shared" si="114"/>
        <v>0</v>
      </c>
      <c r="BS169">
        <f t="shared" si="115"/>
        <v>0</v>
      </c>
      <c r="BT169">
        <f t="shared" si="116"/>
        <v>0</v>
      </c>
      <c r="BU169">
        <f t="shared" si="117"/>
        <v>0</v>
      </c>
      <c r="BV169">
        <f t="shared" si="118"/>
        <v>0</v>
      </c>
      <c r="BW169">
        <f t="shared" si="119"/>
        <v>0</v>
      </c>
      <c r="BX169">
        <f t="shared" si="120"/>
        <v>0</v>
      </c>
      <c r="BZ169">
        <f t="shared" si="121"/>
        <v>0</v>
      </c>
      <c r="CA169">
        <f t="shared" si="122"/>
        <v>0</v>
      </c>
      <c r="CB169">
        <f t="shared" si="123"/>
        <v>0</v>
      </c>
      <c r="CC169">
        <f t="shared" si="124"/>
        <v>0</v>
      </c>
      <c r="CD169">
        <f t="shared" si="125"/>
        <v>0</v>
      </c>
      <c r="CE169">
        <f t="shared" si="126"/>
        <v>0</v>
      </c>
      <c r="CF169">
        <f t="shared" si="127"/>
        <v>0</v>
      </c>
      <c r="CG169">
        <f t="shared" si="128"/>
        <v>0</v>
      </c>
      <c r="CH169">
        <f t="shared" si="129"/>
        <v>0</v>
      </c>
      <c r="CI169">
        <f t="shared" si="130"/>
        <v>0</v>
      </c>
      <c r="CJ169">
        <f t="shared" si="131"/>
        <v>0</v>
      </c>
    </row>
    <row r="170" spans="1:88" x14ac:dyDescent="0.35">
      <c r="A170" t="str">
        <f>Substation_Info!A170</f>
        <v xml:space="preserve">PG&amp;E East Kern Study Area </v>
      </c>
      <c r="B170" t="str">
        <f>Substation_Info!B170</f>
        <v>Mesa</v>
      </c>
      <c r="C170">
        <f>Substation_Info!C170</f>
        <v>115</v>
      </c>
      <c r="D170" t="str" cm="1">
        <f t="array" ref="D170">INDEX(Substation_Info!$AT$5:$BB$322,MATCH(1,($B170=Substation_Info!$B$5:$B$322)*($C170=Substation_Info!$C$5:$C$322),0),MATCH(D$4,Substation_Info!$AT$4:$BB$4,0))</f>
        <v>Southern_PGAE_Li_Battery</v>
      </c>
      <c r="E170" t="str" cm="1">
        <f t="array" ref="E170">INDEX(Substation_Info!$AT$5:$BB$322,MATCH(1,($B170=Substation_Info!$B$5:$B$322)*($C170=Substation_Info!$C$5:$C$322),0),MATCH(E$4,Substation_Info!$AT$4:$BB$4,0))</f>
        <v>Southern_PGAE_Solar</v>
      </c>
      <c r="F170" cm="1">
        <f t="array" ref="F170">INDEX(Substation_Info!$AT$5:$BB$322,MATCH(1,($B170=Substation_Info!$B$5:$B$322)*($C170=Substation_Info!$C$5:$C$322),0),MATCH(F$4,Substation_Info!$AT$4:$BB$4,0))</f>
        <v>0</v>
      </c>
      <c r="G170" cm="1">
        <f t="array" ref="G170">INDEX(Substation_Info!$AT$5:$BB$322,MATCH(1,($B170=Substation_Info!$B$5:$B$322)*($C170=Substation_Info!$C$5:$C$322),0),MATCH(G$4,Substation_Info!$AT$4:$BB$4,0))</f>
        <v>0</v>
      </c>
      <c r="H170" cm="1">
        <f t="array" ref="H170">INDEX(Substation_Info!$AT$5:$BB$322,MATCH(1,($B170=Substation_Info!$B$5:$B$322)*($C170=Substation_Info!$C$5:$C$322),0),MATCH(H$4,Substation_Info!$AT$4:$BB$4,0))</f>
        <v>0</v>
      </c>
      <c r="I170" cm="1">
        <f t="array" ref="I170">INDEX(Substation_Info!$AT$5:$BB$322,MATCH(1,($B170=Substation_Info!$B$5:$B$322)*($C170=Substation_Info!$C$5:$C$322),0),MATCH(I$4,Substation_Info!$AT$4:$BB$4,0))</f>
        <v>0</v>
      </c>
      <c r="J170" cm="1">
        <f t="array" ref="J170">INDEX(Substation_Info!$AT$5:$BB$322,MATCH(1,($B170=Substation_Info!$B$5:$B$322)*($C170=Substation_Info!$C$5:$C$322),0),MATCH(J$4,Substation_Info!$AT$4:$BB$4,0))</f>
        <v>0</v>
      </c>
      <c r="L170">
        <f>SUMIFS(Grid_GenerationQueue!T$5:T$550,Grid_GenerationQueue!$AJ$5:$AJ$550,$B170,Grid_GenerationQueue!$AK$5:$AK$550,$C170)+SUMIFS(Grid_GenerationQueue!T$5:T$550,Grid_GenerationQueue!$AM$5:$AM$550,$B170,Grid_GenerationQueue!$AN$5:$AN$550,$C170)</f>
        <v>0</v>
      </c>
      <c r="M170">
        <f>SUMIFS(Grid_GenerationQueue!U$5:U$550,Grid_GenerationQueue!$AJ$5:$AJ$550,$B170,Grid_GenerationQueue!$AK$5:$AK$550,$C170)+SUMIFS(Grid_GenerationQueue!U$5:U$550,Grid_GenerationQueue!$AM$5:$AM$550,$B170,Grid_GenerationQueue!$AN$5:$AN$550,$C170)</f>
        <v>0</v>
      </c>
      <c r="N170">
        <f>SUMIFS(Grid_GenerationQueue!V$5:V$550,Grid_GenerationQueue!$AJ$5:$AJ$550,$B170,Grid_GenerationQueue!$AK$5:$AK$550,$C170)+SUMIFS(Grid_GenerationQueue!V$5:V$550,Grid_GenerationQueue!$AM$5:$AM$550,$B170,Grid_GenerationQueue!$AN$5:$AN$550,$C170)</f>
        <v>0</v>
      </c>
      <c r="O170">
        <f>SUMIFS(Grid_GenerationQueue!W$5:W$550,Grid_GenerationQueue!$AJ$5:$AJ$550,$B170,Grid_GenerationQueue!$AK$5:$AK$550,$C170)+SUMIFS(Grid_GenerationQueue!W$5:W$550,Grid_GenerationQueue!$AM$5:$AM$550,$B170,Grid_GenerationQueue!$AN$5:$AN$550,$C170)</f>
        <v>0</v>
      </c>
      <c r="P170">
        <f>SUMIFS(Grid_GenerationQueue!X$5:X$550,Grid_GenerationQueue!$AJ$5:$AJ$550,$B170,Grid_GenerationQueue!$AK$5:$AK$550,$C170)+SUMIFS(Grid_GenerationQueue!X$5:X$550,Grid_GenerationQueue!$AM$5:$AM$550,$B170,Grid_GenerationQueue!$AN$5:$AN$550,$C170)</f>
        <v>0</v>
      </c>
      <c r="Q170">
        <f>SUMIFS(Grid_GenerationQueue!Y$5:Y$550,Grid_GenerationQueue!$AJ$5:$AJ$550,$B170,Grid_GenerationQueue!$AK$5:$AK$550,$C170)+SUMIFS(Grid_GenerationQueue!Y$5:Y$550,Grid_GenerationQueue!$AM$5:$AM$550,$B170,Grid_GenerationQueue!$AN$5:$AN$550,$C170)</f>
        <v>0</v>
      </c>
      <c r="R170">
        <f>SUMIFS(Grid_GenerationQueue!Z$5:Z$550,Grid_GenerationQueue!$AJ$5:$AJ$550,$B170,Grid_GenerationQueue!$AK$5:$AK$550,$C170)+SUMIFS(Grid_GenerationQueue!Z$5:Z$550,Grid_GenerationQueue!$AM$5:$AM$550,$B170,Grid_GenerationQueue!$AN$5:$AN$550,$C170)</f>
        <v>0</v>
      </c>
      <c r="S170">
        <f>SUMIFS(Grid_GenerationQueue!AA$5:AA$550,Grid_GenerationQueue!$AJ$5:$AJ$550,$B170,Grid_GenerationQueue!$AK$5:$AK$550,$C170)+SUMIFS(Grid_GenerationQueue!AA$5:AA$550,Grid_GenerationQueue!$AM$5:$AM$550,$B170,Grid_GenerationQueue!$AN$5:$AN$550,$C170)</f>
        <v>0</v>
      </c>
      <c r="T170">
        <f>SUMIFS(Grid_GenerationQueue!AB$5:AB$550,Grid_GenerationQueue!$AJ$5:$AJ$550,$B170,Grid_GenerationQueue!$AK$5:$AK$550,$C170)+SUMIFS(Grid_GenerationQueue!AB$5:AB$550,Grid_GenerationQueue!$AM$5:$AM$550,$B170,Grid_GenerationQueue!$AN$5:$AN$550,$C170)</f>
        <v>0</v>
      </c>
      <c r="U170">
        <f>SUMIFS(Grid_GenerationQueue!AC$5:AC$550,Grid_GenerationQueue!$AJ$5:$AJ$550,$B170,Grid_GenerationQueue!$AK$5:$AK$550,$C170)+SUMIFS(Grid_GenerationQueue!AC$5:AC$550,Grid_GenerationQueue!$AM$5:$AM$550,$B170,Grid_GenerationQueue!$AN$5:$AN$550,$C170)</f>
        <v>0</v>
      </c>
      <c r="V170">
        <f>SUMIFS(Grid_GenerationQueue!AD$5:AD$550,Grid_GenerationQueue!$AJ$5:$AJ$550,$B170,Grid_GenerationQueue!$AK$5:$AK$550,$C170)+SUMIFS(Grid_GenerationQueue!AD$5:AD$550,Grid_GenerationQueue!$AM$5:$AM$550,$B170,Grid_GenerationQueue!$AN$5:$AN$550,$C170)</f>
        <v>0</v>
      </c>
      <c r="X170">
        <f>SUMIFS(Grid_GenerationQueue!T$5:T$550,Grid_GenerationQueue!$AJ$5:$AJ$550,$B170,Grid_GenerationQueue!$AK$5:$AK$550,$C170,Grid_GenerationQueue!$AW$5:$AW$550,$Y$3)+SUMIFS(Grid_GenerationQueue!T$5:T$550,Grid_GenerationQueue!$AM$5:$AM$550,$B170,Grid_GenerationQueue!$AN$5:$AN$550,$C170,Grid_GenerationQueue!$AW$5:$AW$550,$Y$3)</f>
        <v>0</v>
      </c>
      <c r="Y170">
        <f>SUMIFS(Grid_GenerationQueue!U$5:U$550,Grid_GenerationQueue!$AJ$5:$AJ$550,$B170,Grid_GenerationQueue!$AK$5:$AK$550,$C170,Grid_GenerationQueue!$AW$5:$AW$550,$Y$3)+SUMIFS(Grid_GenerationQueue!U$5:U$550,Grid_GenerationQueue!$AM$5:$AM$550,$B170,Grid_GenerationQueue!$AN$5:$AN$550,$C170,Grid_GenerationQueue!$AW$5:$AW$550,$Y$3)</f>
        <v>0</v>
      </c>
      <c r="Z170">
        <f>SUMIFS(Grid_GenerationQueue!V$5:V$550,Grid_GenerationQueue!$AJ$5:$AJ$550,$B170,Grid_GenerationQueue!$AK$5:$AK$550,$C170,Grid_GenerationQueue!$AW$5:$AW$550,$Y$3)+SUMIFS(Grid_GenerationQueue!V$5:V$550,Grid_GenerationQueue!$AM$5:$AM$550,$B170,Grid_GenerationQueue!$AN$5:$AN$550,$C170,Grid_GenerationQueue!$AW$5:$AW$550,$Y$3)</f>
        <v>0</v>
      </c>
      <c r="AA170">
        <f>SUMIFS(Grid_GenerationQueue!W$5:W$550,Grid_GenerationQueue!$AJ$5:$AJ$550,$B170,Grid_GenerationQueue!$AK$5:$AK$550,$C170,Grid_GenerationQueue!$AW$5:$AW$550,$Y$3)+SUMIFS(Grid_GenerationQueue!W$5:W$550,Grid_GenerationQueue!$AM$5:$AM$550,$B170,Grid_GenerationQueue!$AN$5:$AN$550,$C170,Grid_GenerationQueue!$AW$5:$AW$550,$Y$3)</f>
        <v>0</v>
      </c>
      <c r="AB170">
        <f>SUMIFS(Grid_GenerationQueue!X$5:X$550,Grid_GenerationQueue!$AJ$5:$AJ$550,$B170,Grid_GenerationQueue!$AK$5:$AK$550,$C170,Grid_GenerationQueue!$AW$5:$AW$550,$Y$3)+SUMIFS(Grid_GenerationQueue!X$5:X$550,Grid_GenerationQueue!$AM$5:$AM$550,$B170,Grid_GenerationQueue!$AN$5:$AN$550,$C170,Grid_GenerationQueue!$AW$5:$AW$550,$Y$3)</f>
        <v>0</v>
      </c>
      <c r="AC170">
        <f>SUMIFS(Grid_GenerationQueue!Y$5:Y$550,Grid_GenerationQueue!$AJ$5:$AJ$550,$B170,Grid_GenerationQueue!$AK$5:$AK$550,$C170,Grid_GenerationQueue!$AW$5:$AW$550,$Y$3)+SUMIFS(Grid_GenerationQueue!Y$5:Y$550,Grid_GenerationQueue!$AM$5:$AM$550,$B170,Grid_GenerationQueue!$AN$5:$AN$550,$C170,Grid_GenerationQueue!$AW$5:$AW$550,$Y$3)</f>
        <v>0</v>
      </c>
      <c r="AD170">
        <f>SUMIFS(Grid_GenerationQueue!Z$5:Z$550,Grid_GenerationQueue!$AJ$5:$AJ$550,$B170,Grid_GenerationQueue!$AK$5:$AK$550,$C170,Grid_GenerationQueue!$AW$5:$AW$550,$Y$3)+SUMIFS(Grid_GenerationQueue!Z$5:Z$550,Grid_GenerationQueue!$AM$5:$AM$550,$B170,Grid_GenerationQueue!$AN$5:$AN$550,$C170,Grid_GenerationQueue!$AW$5:$AW$550,$Y$3)</f>
        <v>0</v>
      </c>
      <c r="AE170">
        <f>SUMIFS(Grid_GenerationQueue!AA$5:AA$550,Grid_GenerationQueue!$AJ$5:$AJ$550,$B170,Grid_GenerationQueue!$AK$5:$AK$550,$C170,Grid_GenerationQueue!$AW$5:$AW$550,$Y$3)+SUMIFS(Grid_GenerationQueue!AA$5:AA$550,Grid_GenerationQueue!$AM$5:$AM$550,$B170,Grid_GenerationQueue!$AN$5:$AN$550,$C170,Grid_GenerationQueue!$AW$5:$AW$550,$Y$3)</f>
        <v>0</v>
      </c>
      <c r="AF170">
        <f>SUMIFS(Grid_GenerationQueue!AB$5:AB$550,Grid_GenerationQueue!$AJ$5:$AJ$550,$B170,Grid_GenerationQueue!$AK$5:$AK$550,$C170,Grid_GenerationQueue!$AW$5:$AW$550,$Y$3)+SUMIFS(Grid_GenerationQueue!AB$5:AB$550,Grid_GenerationQueue!$AM$5:$AM$550,$B170,Grid_GenerationQueue!$AN$5:$AN$550,$C170,Grid_GenerationQueue!$AW$5:$AW$550,$Y$3)</f>
        <v>0</v>
      </c>
      <c r="AG170">
        <f>SUMIFS(Grid_GenerationQueue!AC$5:AC$550,Grid_GenerationQueue!$AJ$5:$AJ$550,$B170,Grid_GenerationQueue!$AK$5:$AK$550,$C170,Grid_GenerationQueue!$AW$5:$AW$550,$Y$3)+SUMIFS(Grid_GenerationQueue!AC$5:AC$550,Grid_GenerationQueue!$AM$5:$AM$550,$B170,Grid_GenerationQueue!$AN$5:$AN$550,$C170,Grid_GenerationQueue!$AW$5:$AW$550,$Y$3)</f>
        <v>0</v>
      </c>
      <c r="AH170">
        <f>SUMIFS(Grid_GenerationQueue!AD$5:AD$550,Grid_GenerationQueue!$AJ$5:$AJ$550,$B170,Grid_GenerationQueue!$AK$5:$AK$550,$C170,Grid_GenerationQueue!$AW$5:$AW$550,$Y$3)+SUMIFS(Grid_GenerationQueue!AD$5:AD$550,Grid_GenerationQueue!$AM$5:$AM$550,$B170,Grid_GenerationQueue!$AN$5:$AN$550,$C170,Grid_GenerationQueue!$AW$5:$AW$550,$Y$3)</f>
        <v>0</v>
      </c>
      <c r="AJ170">
        <f>X170+SUMIFS(Grid_GenerationQueue!T$5:T$550,Grid_GenerationQueue!$AJ$5:$AJ$550,$B170,Grid_GenerationQueue!$AK$5:$AK$550,$C170,Grid_GenerationQueue!$AW$5:$AW$550,"&lt;&gt;"&amp;$Y$3,Grid_GenerationQueue!$AU$5:$AU$550,$AK$3)+SUMIFS(Grid_GenerationQueue!T$5:T$550,Grid_GenerationQueue!$AM$5:$AM$550,$B170,Grid_GenerationQueue!$AN$5:$AN$550,$C170,Grid_GenerationQueue!$AW$5:$AW$550,"&lt;&gt;"&amp;$Y$3,Grid_GenerationQueue!$AU$5:$AU$550,$AK$3)</f>
        <v>0</v>
      </c>
      <c r="AK170">
        <f>Y170+SUMIFS(Grid_GenerationQueue!U$5:U$550,Grid_GenerationQueue!$AJ$5:$AJ$550,$B170,Grid_GenerationQueue!$AK$5:$AK$550,$C170,Grid_GenerationQueue!$AW$5:$AW$550,"&lt;&gt;"&amp;$Y$3,Grid_GenerationQueue!$AU$5:$AU$550,$AK$3)+SUMIFS(Grid_GenerationQueue!U$5:U$550,Grid_GenerationQueue!$AM$5:$AM$550,$B170,Grid_GenerationQueue!$AN$5:$AN$550,$C170,Grid_GenerationQueue!$AW$5:$AW$550,"&lt;&gt;"&amp;$Y$3,Grid_GenerationQueue!$AU$5:$AU$550,$AK$3)</f>
        <v>0</v>
      </c>
      <c r="AL170">
        <f>Z170+SUMIFS(Grid_GenerationQueue!V$5:V$550,Grid_GenerationQueue!$AJ$5:$AJ$550,$B170,Grid_GenerationQueue!$AK$5:$AK$550,$C170,Grid_GenerationQueue!$AW$5:$AW$550,"&lt;&gt;"&amp;$Y$3,Grid_GenerationQueue!$AU$5:$AU$550,$AK$3)+SUMIFS(Grid_GenerationQueue!V$5:V$550,Grid_GenerationQueue!$AM$5:$AM$550,$B170,Grid_GenerationQueue!$AN$5:$AN$550,$C170,Grid_GenerationQueue!$AW$5:$AW$550,"&lt;&gt;"&amp;$Y$3,Grid_GenerationQueue!$AU$5:$AU$550,$AK$3)</f>
        <v>0</v>
      </c>
      <c r="AM170">
        <f>AA170+SUMIFS(Grid_GenerationQueue!W$5:W$550,Grid_GenerationQueue!$AJ$5:$AJ$550,$B170,Grid_GenerationQueue!$AK$5:$AK$550,$C170,Grid_GenerationQueue!$AW$5:$AW$550,"&lt;&gt;"&amp;$Y$3,Grid_GenerationQueue!$AU$5:$AU$550,$AK$3)+SUMIFS(Grid_GenerationQueue!W$5:W$550,Grid_GenerationQueue!$AM$5:$AM$550,$B170,Grid_GenerationQueue!$AN$5:$AN$550,$C170,Grid_GenerationQueue!$AW$5:$AW$550,"&lt;&gt;"&amp;$Y$3,Grid_GenerationQueue!$AU$5:$AU$550,$AK$3)</f>
        <v>0</v>
      </c>
      <c r="AN170">
        <f>AB170+SUMIFS(Grid_GenerationQueue!X$5:X$550,Grid_GenerationQueue!$AJ$5:$AJ$550,$B170,Grid_GenerationQueue!$AK$5:$AK$550,$C170,Grid_GenerationQueue!$AW$5:$AW$550,"&lt;&gt;"&amp;$Y$3,Grid_GenerationQueue!$AU$5:$AU$550,$AK$3)+SUMIFS(Grid_GenerationQueue!X$5:X$550,Grid_GenerationQueue!$AM$5:$AM$550,$B170,Grid_GenerationQueue!$AN$5:$AN$550,$C170,Grid_GenerationQueue!$AW$5:$AW$550,"&lt;&gt;"&amp;$Y$3,Grid_GenerationQueue!$AU$5:$AU$550,$AK$3)</f>
        <v>0</v>
      </c>
      <c r="AO170">
        <f>AC170+SUMIFS(Grid_GenerationQueue!Y$5:Y$550,Grid_GenerationQueue!$AJ$5:$AJ$550,$B170,Grid_GenerationQueue!$AK$5:$AK$550,$C170,Grid_GenerationQueue!$AW$5:$AW$550,"&lt;&gt;"&amp;$Y$3,Grid_GenerationQueue!$AU$5:$AU$550,$AK$3)+SUMIFS(Grid_GenerationQueue!Y$5:Y$550,Grid_GenerationQueue!$AM$5:$AM$550,$B170,Grid_GenerationQueue!$AN$5:$AN$550,$C170,Grid_GenerationQueue!$AW$5:$AW$550,"&lt;&gt;"&amp;$Y$3,Grid_GenerationQueue!$AU$5:$AU$550,$AK$3)</f>
        <v>0</v>
      </c>
      <c r="AP170">
        <f>AD170+SUMIFS(Grid_GenerationQueue!Z$5:Z$550,Grid_GenerationQueue!$AJ$5:$AJ$550,$B170,Grid_GenerationQueue!$AK$5:$AK$550,$C170,Grid_GenerationQueue!$AW$5:$AW$550,"&lt;&gt;"&amp;$Y$3,Grid_GenerationQueue!$AU$5:$AU$550,$AK$3)+SUMIFS(Grid_GenerationQueue!Z$5:Z$550,Grid_GenerationQueue!$AM$5:$AM$550,$B170,Grid_GenerationQueue!$AN$5:$AN$550,$C170,Grid_GenerationQueue!$AW$5:$AW$550,"&lt;&gt;"&amp;$Y$3,Grid_GenerationQueue!$AU$5:$AU$550,$AK$3)</f>
        <v>0</v>
      </c>
      <c r="AQ170">
        <f>AE170+SUMIFS(Grid_GenerationQueue!AA$5:AA$550,Grid_GenerationQueue!$AJ$5:$AJ$550,$B170,Grid_GenerationQueue!$AK$5:$AK$550,$C170,Grid_GenerationQueue!$AW$5:$AW$550,"&lt;&gt;"&amp;$Y$3,Grid_GenerationQueue!$AU$5:$AU$550,$AK$3)+SUMIFS(Grid_GenerationQueue!AA$5:AA$550,Grid_GenerationQueue!$AM$5:$AM$550,$B170,Grid_GenerationQueue!$AN$5:$AN$550,$C170,Grid_GenerationQueue!$AW$5:$AW$550,"&lt;&gt;"&amp;$Y$3,Grid_GenerationQueue!$AU$5:$AU$550,$AK$3)</f>
        <v>0</v>
      </c>
      <c r="AR170">
        <f>AF170+SUMIFS(Grid_GenerationQueue!AB$5:AB$550,Grid_GenerationQueue!$AJ$5:$AJ$550,$B170,Grid_GenerationQueue!$AK$5:$AK$550,$C170,Grid_GenerationQueue!$AW$5:$AW$550,"&lt;&gt;"&amp;$Y$3,Grid_GenerationQueue!$AU$5:$AU$550,$AK$3)+SUMIFS(Grid_GenerationQueue!AB$5:AB$550,Grid_GenerationQueue!$AM$5:$AM$550,$B170,Grid_GenerationQueue!$AN$5:$AN$550,$C170,Grid_GenerationQueue!$AW$5:$AW$550,"&lt;&gt;"&amp;$Y$3,Grid_GenerationQueue!$AU$5:$AU$550,$AK$3)</f>
        <v>0</v>
      </c>
      <c r="AS170">
        <f>AG170+SUMIFS(Grid_GenerationQueue!AC$5:AC$550,Grid_GenerationQueue!$AJ$5:$AJ$550,$B170,Grid_GenerationQueue!$AK$5:$AK$550,$C170,Grid_GenerationQueue!$AW$5:$AW$550,"&lt;&gt;"&amp;$Y$3,Grid_GenerationQueue!$AU$5:$AU$550,$AK$3)+SUMIFS(Grid_GenerationQueue!AC$5:AC$550,Grid_GenerationQueue!$AM$5:$AM$550,$B170,Grid_GenerationQueue!$AN$5:$AN$550,$C170,Grid_GenerationQueue!$AW$5:$AW$550,"&lt;&gt;"&amp;$Y$3,Grid_GenerationQueue!$AU$5:$AU$550,$AK$3)</f>
        <v>0</v>
      </c>
      <c r="AT170">
        <f>AH170+SUMIFS(Grid_GenerationQueue!AD$5:AD$550,Grid_GenerationQueue!$AJ$5:$AJ$550,$B170,Grid_GenerationQueue!$AK$5:$AK$550,$C170,Grid_GenerationQueue!$AW$5:$AW$550,"&lt;&gt;"&amp;$Y$3,Grid_GenerationQueue!$AU$5:$AU$550,$AK$3)+SUMIFS(Grid_GenerationQueue!AD$5:AD$550,Grid_GenerationQueue!$AM$5:$AM$550,$B170,Grid_GenerationQueue!$AN$5:$AN$550,$C170,Grid_GenerationQueue!$AW$5:$AW$550,"&lt;&gt;"&amp;$Y$3,Grid_GenerationQueue!$AU$5:$AU$550,$AK$3)</f>
        <v>0</v>
      </c>
      <c r="AV170">
        <v>0</v>
      </c>
      <c r="AW170">
        <v>0</v>
      </c>
      <c r="AX170">
        <v>0</v>
      </c>
      <c r="AY170">
        <v>0</v>
      </c>
      <c r="AZ170">
        <v>0</v>
      </c>
      <c r="BB170">
        <f t="shared" si="99"/>
        <v>0</v>
      </c>
      <c r="BC170">
        <f t="shared" si="100"/>
        <v>0</v>
      </c>
      <c r="BD170">
        <f t="shared" si="101"/>
        <v>0</v>
      </c>
      <c r="BE170">
        <f t="shared" si="102"/>
        <v>0</v>
      </c>
      <c r="BF170">
        <f t="shared" si="103"/>
        <v>0</v>
      </c>
      <c r="BG170">
        <f t="shared" si="104"/>
        <v>0</v>
      </c>
      <c r="BH170">
        <f t="shared" si="105"/>
        <v>0</v>
      </c>
      <c r="BI170">
        <f t="shared" si="106"/>
        <v>0</v>
      </c>
      <c r="BJ170">
        <f t="shared" si="107"/>
        <v>0</v>
      </c>
      <c r="BK170">
        <f t="shared" si="108"/>
        <v>0</v>
      </c>
      <c r="BL170">
        <f t="shared" si="109"/>
        <v>0</v>
      </c>
      <c r="BN170">
        <f t="shared" si="110"/>
        <v>0</v>
      </c>
      <c r="BO170">
        <f t="shared" si="111"/>
        <v>0</v>
      </c>
      <c r="BP170">
        <f t="shared" si="112"/>
        <v>0</v>
      </c>
      <c r="BQ170">
        <f t="shared" si="113"/>
        <v>0</v>
      </c>
      <c r="BR170">
        <f t="shared" si="114"/>
        <v>0</v>
      </c>
      <c r="BS170">
        <f t="shared" si="115"/>
        <v>0</v>
      </c>
      <c r="BT170">
        <f t="shared" si="116"/>
        <v>0</v>
      </c>
      <c r="BU170">
        <f t="shared" si="117"/>
        <v>0</v>
      </c>
      <c r="BV170">
        <f t="shared" si="118"/>
        <v>0</v>
      </c>
      <c r="BW170">
        <f t="shared" si="119"/>
        <v>0</v>
      </c>
      <c r="BX170">
        <f t="shared" si="120"/>
        <v>0</v>
      </c>
      <c r="BZ170">
        <f t="shared" si="121"/>
        <v>0</v>
      </c>
      <c r="CA170">
        <f t="shared" si="122"/>
        <v>0</v>
      </c>
      <c r="CB170">
        <f t="shared" si="123"/>
        <v>0</v>
      </c>
      <c r="CC170">
        <f t="shared" si="124"/>
        <v>0</v>
      </c>
      <c r="CD170">
        <f t="shared" si="125"/>
        <v>0</v>
      </c>
      <c r="CE170">
        <f t="shared" si="126"/>
        <v>0</v>
      </c>
      <c r="CF170">
        <f t="shared" si="127"/>
        <v>0</v>
      </c>
      <c r="CG170">
        <f t="shared" si="128"/>
        <v>0</v>
      </c>
      <c r="CH170">
        <f t="shared" si="129"/>
        <v>0</v>
      </c>
      <c r="CI170">
        <f t="shared" si="130"/>
        <v>0</v>
      </c>
      <c r="CJ170">
        <f t="shared" si="131"/>
        <v>0</v>
      </c>
    </row>
    <row r="171" spans="1:88" x14ac:dyDescent="0.35">
      <c r="A171" t="str">
        <f>Substation_Info!A171</f>
        <v xml:space="preserve">PG&amp;E East Kern Study Area </v>
      </c>
      <c r="B171" t="str">
        <f>Substation_Info!B171</f>
        <v>Mesa</v>
      </c>
      <c r="C171">
        <f>Substation_Info!C171</f>
        <v>230</v>
      </c>
      <c r="D171" t="str" cm="1">
        <f t="array" ref="D171">INDEX(Substation_Info!$AT$5:$BB$322,MATCH(1,($B171=Substation_Info!$B$5:$B$322)*($C171=Substation_Info!$C$5:$C$322),0),MATCH(D$4,Substation_Info!$AT$4:$BB$4,0))</f>
        <v>Southern_PGAE_Li_Battery</v>
      </c>
      <c r="E171" t="str" cm="1">
        <f t="array" ref="E171">INDEX(Substation_Info!$AT$5:$BB$322,MATCH(1,($B171=Substation_Info!$B$5:$B$322)*($C171=Substation_Info!$C$5:$C$322),0),MATCH(E$4,Substation_Info!$AT$4:$BB$4,0))</f>
        <v>Southern_PGAE_Solar</v>
      </c>
      <c r="F171" cm="1">
        <f t="array" ref="F171">INDEX(Substation_Info!$AT$5:$BB$322,MATCH(1,($B171=Substation_Info!$B$5:$B$322)*($C171=Substation_Info!$C$5:$C$322),0),MATCH(F$4,Substation_Info!$AT$4:$BB$4,0))</f>
        <v>0</v>
      </c>
      <c r="G171" cm="1">
        <f t="array" ref="G171">INDEX(Substation_Info!$AT$5:$BB$322,MATCH(1,($B171=Substation_Info!$B$5:$B$322)*($C171=Substation_Info!$C$5:$C$322),0),MATCH(G$4,Substation_Info!$AT$4:$BB$4,0))</f>
        <v>0</v>
      </c>
      <c r="H171" cm="1">
        <f t="array" ref="H171">INDEX(Substation_Info!$AT$5:$BB$322,MATCH(1,($B171=Substation_Info!$B$5:$B$322)*($C171=Substation_Info!$C$5:$C$322),0),MATCH(H$4,Substation_Info!$AT$4:$BB$4,0))</f>
        <v>0</v>
      </c>
      <c r="I171" cm="1">
        <f t="array" ref="I171">INDEX(Substation_Info!$AT$5:$BB$322,MATCH(1,($B171=Substation_Info!$B$5:$B$322)*($C171=Substation_Info!$C$5:$C$322),0),MATCH(I$4,Substation_Info!$AT$4:$BB$4,0))</f>
        <v>0</v>
      </c>
      <c r="J171" cm="1">
        <f t="array" ref="J171">INDEX(Substation_Info!$AT$5:$BB$322,MATCH(1,($B171=Substation_Info!$B$5:$B$322)*($C171=Substation_Info!$C$5:$C$322),0),MATCH(J$4,Substation_Info!$AT$4:$BB$4,0))</f>
        <v>0</v>
      </c>
      <c r="L171">
        <f>SUMIFS(Grid_GenerationQueue!T$5:T$550,Grid_GenerationQueue!$AJ$5:$AJ$550,$B171,Grid_GenerationQueue!$AK$5:$AK$550,$C171)+SUMIFS(Grid_GenerationQueue!T$5:T$550,Grid_GenerationQueue!$AM$5:$AM$550,$B171,Grid_GenerationQueue!$AN$5:$AN$550,$C171)</f>
        <v>851.7</v>
      </c>
      <c r="M171">
        <f>SUMIFS(Grid_GenerationQueue!U$5:U$550,Grid_GenerationQueue!$AJ$5:$AJ$550,$B171,Grid_GenerationQueue!$AK$5:$AK$550,$C171)+SUMIFS(Grid_GenerationQueue!U$5:U$550,Grid_GenerationQueue!$AM$5:$AM$550,$B171,Grid_GenerationQueue!$AN$5:$AN$550,$C171)</f>
        <v>0</v>
      </c>
      <c r="N171">
        <f>SUMIFS(Grid_GenerationQueue!V$5:V$550,Grid_GenerationQueue!$AJ$5:$AJ$550,$B171,Grid_GenerationQueue!$AK$5:$AK$550,$C171)+SUMIFS(Grid_GenerationQueue!V$5:V$550,Grid_GenerationQueue!$AM$5:$AM$550,$B171,Grid_GenerationQueue!$AN$5:$AN$550,$C171)</f>
        <v>0</v>
      </c>
      <c r="O171">
        <f>SUMIFS(Grid_GenerationQueue!W$5:W$550,Grid_GenerationQueue!$AJ$5:$AJ$550,$B171,Grid_GenerationQueue!$AK$5:$AK$550,$C171)+SUMIFS(Grid_GenerationQueue!W$5:W$550,Grid_GenerationQueue!$AM$5:$AM$550,$B171,Grid_GenerationQueue!$AN$5:$AN$550,$C171)</f>
        <v>0</v>
      </c>
      <c r="P171">
        <f>SUMIFS(Grid_GenerationQueue!X$5:X$550,Grid_GenerationQueue!$AJ$5:$AJ$550,$B171,Grid_GenerationQueue!$AK$5:$AK$550,$C171)+SUMIFS(Grid_GenerationQueue!X$5:X$550,Grid_GenerationQueue!$AM$5:$AM$550,$B171,Grid_GenerationQueue!$AN$5:$AN$550,$C171)</f>
        <v>0</v>
      </c>
      <c r="Q171">
        <f>SUMIFS(Grid_GenerationQueue!Y$5:Y$550,Grid_GenerationQueue!$AJ$5:$AJ$550,$B171,Grid_GenerationQueue!$AK$5:$AK$550,$C171)+SUMIFS(Grid_GenerationQueue!Y$5:Y$550,Grid_GenerationQueue!$AM$5:$AM$550,$B171,Grid_GenerationQueue!$AN$5:$AN$550,$C171)</f>
        <v>0</v>
      </c>
      <c r="R171">
        <f>SUMIFS(Grid_GenerationQueue!Z$5:Z$550,Grid_GenerationQueue!$AJ$5:$AJ$550,$B171,Grid_GenerationQueue!$AK$5:$AK$550,$C171)+SUMIFS(Grid_GenerationQueue!Z$5:Z$550,Grid_GenerationQueue!$AM$5:$AM$550,$B171,Grid_GenerationQueue!$AN$5:$AN$550,$C171)</f>
        <v>0</v>
      </c>
      <c r="S171">
        <f>SUMIFS(Grid_GenerationQueue!AA$5:AA$550,Grid_GenerationQueue!$AJ$5:$AJ$550,$B171,Grid_GenerationQueue!$AK$5:$AK$550,$C171)+SUMIFS(Grid_GenerationQueue!AA$5:AA$550,Grid_GenerationQueue!$AM$5:$AM$550,$B171,Grid_GenerationQueue!$AN$5:$AN$550,$C171)</f>
        <v>0</v>
      </c>
      <c r="T171">
        <f>SUMIFS(Grid_GenerationQueue!AB$5:AB$550,Grid_GenerationQueue!$AJ$5:$AJ$550,$B171,Grid_GenerationQueue!$AK$5:$AK$550,$C171)+SUMIFS(Grid_GenerationQueue!AB$5:AB$550,Grid_GenerationQueue!$AM$5:$AM$550,$B171,Grid_GenerationQueue!$AN$5:$AN$550,$C171)</f>
        <v>0</v>
      </c>
      <c r="U171">
        <f>SUMIFS(Grid_GenerationQueue!AC$5:AC$550,Grid_GenerationQueue!$AJ$5:$AJ$550,$B171,Grid_GenerationQueue!$AK$5:$AK$550,$C171)+SUMIFS(Grid_GenerationQueue!AC$5:AC$550,Grid_GenerationQueue!$AM$5:$AM$550,$B171,Grid_GenerationQueue!$AN$5:$AN$550,$C171)</f>
        <v>0</v>
      </c>
      <c r="V171">
        <f>SUMIFS(Grid_GenerationQueue!AD$5:AD$550,Grid_GenerationQueue!$AJ$5:$AJ$550,$B171,Grid_GenerationQueue!$AK$5:$AK$550,$C171)+SUMIFS(Grid_GenerationQueue!AD$5:AD$550,Grid_GenerationQueue!$AM$5:$AM$550,$B171,Grid_GenerationQueue!$AN$5:$AN$550,$C171)</f>
        <v>0</v>
      </c>
      <c r="X171">
        <f>SUMIFS(Grid_GenerationQueue!T$5:T$550,Grid_GenerationQueue!$AJ$5:$AJ$550,$B171,Grid_GenerationQueue!$AK$5:$AK$550,$C171,Grid_GenerationQueue!$AW$5:$AW$550,$Y$3)+SUMIFS(Grid_GenerationQueue!T$5:T$550,Grid_GenerationQueue!$AM$5:$AM$550,$B171,Grid_GenerationQueue!$AN$5:$AN$550,$C171,Grid_GenerationQueue!$AW$5:$AW$550,$Y$3)</f>
        <v>0</v>
      </c>
      <c r="Y171">
        <f>SUMIFS(Grid_GenerationQueue!U$5:U$550,Grid_GenerationQueue!$AJ$5:$AJ$550,$B171,Grid_GenerationQueue!$AK$5:$AK$550,$C171,Grid_GenerationQueue!$AW$5:$AW$550,$Y$3)+SUMIFS(Grid_GenerationQueue!U$5:U$550,Grid_GenerationQueue!$AM$5:$AM$550,$B171,Grid_GenerationQueue!$AN$5:$AN$550,$C171,Grid_GenerationQueue!$AW$5:$AW$550,$Y$3)</f>
        <v>0</v>
      </c>
      <c r="Z171">
        <f>SUMIFS(Grid_GenerationQueue!V$5:V$550,Grid_GenerationQueue!$AJ$5:$AJ$550,$B171,Grid_GenerationQueue!$AK$5:$AK$550,$C171,Grid_GenerationQueue!$AW$5:$AW$550,$Y$3)+SUMIFS(Grid_GenerationQueue!V$5:V$550,Grid_GenerationQueue!$AM$5:$AM$550,$B171,Grid_GenerationQueue!$AN$5:$AN$550,$C171,Grid_GenerationQueue!$AW$5:$AW$550,$Y$3)</f>
        <v>0</v>
      </c>
      <c r="AA171">
        <f>SUMIFS(Grid_GenerationQueue!W$5:W$550,Grid_GenerationQueue!$AJ$5:$AJ$550,$B171,Grid_GenerationQueue!$AK$5:$AK$550,$C171,Grid_GenerationQueue!$AW$5:$AW$550,$Y$3)+SUMIFS(Grid_GenerationQueue!W$5:W$550,Grid_GenerationQueue!$AM$5:$AM$550,$B171,Grid_GenerationQueue!$AN$5:$AN$550,$C171,Grid_GenerationQueue!$AW$5:$AW$550,$Y$3)</f>
        <v>0</v>
      </c>
      <c r="AB171">
        <f>SUMIFS(Grid_GenerationQueue!X$5:X$550,Grid_GenerationQueue!$AJ$5:$AJ$550,$B171,Grid_GenerationQueue!$AK$5:$AK$550,$C171,Grid_GenerationQueue!$AW$5:$AW$550,$Y$3)+SUMIFS(Grid_GenerationQueue!X$5:X$550,Grid_GenerationQueue!$AM$5:$AM$550,$B171,Grid_GenerationQueue!$AN$5:$AN$550,$C171,Grid_GenerationQueue!$AW$5:$AW$550,$Y$3)</f>
        <v>0</v>
      </c>
      <c r="AC171">
        <f>SUMIFS(Grid_GenerationQueue!Y$5:Y$550,Grid_GenerationQueue!$AJ$5:$AJ$550,$B171,Grid_GenerationQueue!$AK$5:$AK$550,$C171,Grid_GenerationQueue!$AW$5:$AW$550,$Y$3)+SUMIFS(Grid_GenerationQueue!Y$5:Y$550,Grid_GenerationQueue!$AM$5:$AM$550,$B171,Grid_GenerationQueue!$AN$5:$AN$550,$C171,Grid_GenerationQueue!$AW$5:$AW$550,$Y$3)</f>
        <v>0</v>
      </c>
      <c r="AD171">
        <f>SUMIFS(Grid_GenerationQueue!Z$5:Z$550,Grid_GenerationQueue!$AJ$5:$AJ$550,$B171,Grid_GenerationQueue!$AK$5:$AK$550,$C171,Grid_GenerationQueue!$AW$5:$AW$550,$Y$3)+SUMIFS(Grid_GenerationQueue!Z$5:Z$550,Grid_GenerationQueue!$AM$5:$AM$550,$B171,Grid_GenerationQueue!$AN$5:$AN$550,$C171,Grid_GenerationQueue!$AW$5:$AW$550,$Y$3)</f>
        <v>0</v>
      </c>
      <c r="AE171">
        <f>SUMIFS(Grid_GenerationQueue!AA$5:AA$550,Grid_GenerationQueue!$AJ$5:$AJ$550,$B171,Grid_GenerationQueue!$AK$5:$AK$550,$C171,Grid_GenerationQueue!$AW$5:$AW$550,$Y$3)+SUMIFS(Grid_GenerationQueue!AA$5:AA$550,Grid_GenerationQueue!$AM$5:$AM$550,$B171,Grid_GenerationQueue!$AN$5:$AN$550,$C171,Grid_GenerationQueue!$AW$5:$AW$550,$Y$3)</f>
        <v>0</v>
      </c>
      <c r="AF171">
        <f>SUMIFS(Grid_GenerationQueue!AB$5:AB$550,Grid_GenerationQueue!$AJ$5:$AJ$550,$B171,Grid_GenerationQueue!$AK$5:$AK$550,$C171,Grid_GenerationQueue!$AW$5:$AW$550,$Y$3)+SUMIFS(Grid_GenerationQueue!AB$5:AB$550,Grid_GenerationQueue!$AM$5:$AM$550,$B171,Grid_GenerationQueue!$AN$5:$AN$550,$C171,Grid_GenerationQueue!$AW$5:$AW$550,$Y$3)</f>
        <v>0</v>
      </c>
      <c r="AG171">
        <f>SUMIFS(Grid_GenerationQueue!AC$5:AC$550,Grid_GenerationQueue!$AJ$5:$AJ$550,$B171,Grid_GenerationQueue!$AK$5:$AK$550,$C171,Grid_GenerationQueue!$AW$5:$AW$550,$Y$3)+SUMIFS(Grid_GenerationQueue!AC$5:AC$550,Grid_GenerationQueue!$AM$5:$AM$550,$B171,Grid_GenerationQueue!$AN$5:$AN$550,$C171,Grid_GenerationQueue!$AW$5:$AW$550,$Y$3)</f>
        <v>0</v>
      </c>
      <c r="AH171">
        <f>SUMIFS(Grid_GenerationQueue!AD$5:AD$550,Grid_GenerationQueue!$AJ$5:$AJ$550,$B171,Grid_GenerationQueue!$AK$5:$AK$550,$C171,Grid_GenerationQueue!$AW$5:$AW$550,$Y$3)+SUMIFS(Grid_GenerationQueue!AD$5:AD$550,Grid_GenerationQueue!$AM$5:$AM$550,$B171,Grid_GenerationQueue!$AN$5:$AN$550,$C171,Grid_GenerationQueue!$AW$5:$AW$550,$Y$3)</f>
        <v>0</v>
      </c>
      <c r="AJ171">
        <f>X171+SUMIFS(Grid_GenerationQueue!T$5:T$550,Grid_GenerationQueue!$AJ$5:$AJ$550,$B171,Grid_GenerationQueue!$AK$5:$AK$550,$C171,Grid_GenerationQueue!$AW$5:$AW$550,"&lt;&gt;"&amp;$Y$3,Grid_GenerationQueue!$AU$5:$AU$550,$AK$3)+SUMIFS(Grid_GenerationQueue!T$5:T$550,Grid_GenerationQueue!$AM$5:$AM$550,$B171,Grid_GenerationQueue!$AN$5:$AN$550,$C171,Grid_GenerationQueue!$AW$5:$AW$550,"&lt;&gt;"&amp;$Y$3,Grid_GenerationQueue!$AU$5:$AU$550,$AK$3)</f>
        <v>599.70000000000005</v>
      </c>
      <c r="AK171">
        <f>Y171+SUMIFS(Grid_GenerationQueue!U$5:U$550,Grid_GenerationQueue!$AJ$5:$AJ$550,$B171,Grid_GenerationQueue!$AK$5:$AK$550,$C171,Grid_GenerationQueue!$AW$5:$AW$550,"&lt;&gt;"&amp;$Y$3,Grid_GenerationQueue!$AU$5:$AU$550,$AK$3)+SUMIFS(Grid_GenerationQueue!U$5:U$550,Grid_GenerationQueue!$AM$5:$AM$550,$B171,Grid_GenerationQueue!$AN$5:$AN$550,$C171,Grid_GenerationQueue!$AW$5:$AW$550,"&lt;&gt;"&amp;$Y$3,Grid_GenerationQueue!$AU$5:$AU$550,$AK$3)</f>
        <v>0</v>
      </c>
      <c r="AL171">
        <f>Z171+SUMIFS(Grid_GenerationQueue!V$5:V$550,Grid_GenerationQueue!$AJ$5:$AJ$550,$B171,Grid_GenerationQueue!$AK$5:$AK$550,$C171,Grid_GenerationQueue!$AW$5:$AW$550,"&lt;&gt;"&amp;$Y$3,Grid_GenerationQueue!$AU$5:$AU$550,$AK$3)+SUMIFS(Grid_GenerationQueue!V$5:V$550,Grid_GenerationQueue!$AM$5:$AM$550,$B171,Grid_GenerationQueue!$AN$5:$AN$550,$C171,Grid_GenerationQueue!$AW$5:$AW$550,"&lt;&gt;"&amp;$Y$3,Grid_GenerationQueue!$AU$5:$AU$550,$AK$3)</f>
        <v>0</v>
      </c>
      <c r="AM171">
        <f>AA171+SUMIFS(Grid_GenerationQueue!W$5:W$550,Grid_GenerationQueue!$AJ$5:$AJ$550,$B171,Grid_GenerationQueue!$AK$5:$AK$550,$C171,Grid_GenerationQueue!$AW$5:$AW$550,"&lt;&gt;"&amp;$Y$3,Grid_GenerationQueue!$AU$5:$AU$550,$AK$3)+SUMIFS(Grid_GenerationQueue!W$5:W$550,Grid_GenerationQueue!$AM$5:$AM$550,$B171,Grid_GenerationQueue!$AN$5:$AN$550,$C171,Grid_GenerationQueue!$AW$5:$AW$550,"&lt;&gt;"&amp;$Y$3,Grid_GenerationQueue!$AU$5:$AU$550,$AK$3)</f>
        <v>0</v>
      </c>
      <c r="AN171">
        <f>AB171+SUMIFS(Grid_GenerationQueue!X$5:X$550,Grid_GenerationQueue!$AJ$5:$AJ$550,$B171,Grid_GenerationQueue!$AK$5:$AK$550,$C171,Grid_GenerationQueue!$AW$5:$AW$550,"&lt;&gt;"&amp;$Y$3,Grid_GenerationQueue!$AU$5:$AU$550,$AK$3)+SUMIFS(Grid_GenerationQueue!X$5:X$550,Grid_GenerationQueue!$AM$5:$AM$550,$B171,Grid_GenerationQueue!$AN$5:$AN$550,$C171,Grid_GenerationQueue!$AW$5:$AW$550,"&lt;&gt;"&amp;$Y$3,Grid_GenerationQueue!$AU$5:$AU$550,$AK$3)</f>
        <v>0</v>
      </c>
      <c r="AO171">
        <f>AC171+SUMIFS(Grid_GenerationQueue!Y$5:Y$550,Grid_GenerationQueue!$AJ$5:$AJ$550,$B171,Grid_GenerationQueue!$AK$5:$AK$550,$C171,Grid_GenerationQueue!$AW$5:$AW$550,"&lt;&gt;"&amp;$Y$3,Grid_GenerationQueue!$AU$5:$AU$550,$AK$3)+SUMIFS(Grid_GenerationQueue!Y$5:Y$550,Grid_GenerationQueue!$AM$5:$AM$550,$B171,Grid_GenerationQueue!$AN$5:$AN$550,$C171,Grid_GenerationQueue!$AW$5:$AW$550,"&lt;&gt;"&amp;$Y$3,Grid_GenerationQueue!$AU$5:$AU$550,$AK$3)</f>
        <v>0</v>
      </c>
      <c r="AP171">
        <f>AD171+SUMIFS(Grid_GenerationQueue!Z$5:Z$550,Grid_GenerationQueue!$AJ$5:$AJ$550,$B171,Grid_GenerationQueue!$AK$5:$AK$550,$C171,Grid_GenerationQueue!$AW$5:$AW$550,"&lt;&gt;"&amp;$Y$3,Grid_GenerationQueue!$AU$5:$AU$550,$AK$3)+SUMIFS(Grid_GenerationQueue!Z$5:Z$550,Grid_GenerationQueue!$AM$5:$AM$550,$B171,Grid_GenerationQueue!$AN$5:$AN$550,$C171,Grid_GenerationQueue!$AW$5:$AW$550,"&lt;&gt;"&amp;$Y$3,Grid_GenerationQueue!$AU$5:$AU$550,$AK$3)</f>
        <v>0</v>
      </c>
      <c r="AQ171">
        <f>AE171+SUMIFS(Grid_GenerationQueue!AA$5:AA$550,Grid_GenerationQueue!$AJ$5:$AJ$550,$B171,Grid_GenerationQueue!$AK$5:$AK$550,$C171,Grid_GenerationQueue!$AW$5:$AW$550,"&lt;&gt;"&amp;$Y$3,Grid_GenerationQueue!$AU$5:$AU$550,$AK$3)+SUMIFS(Grid_GenerationQueue!AA$5:AA$550,Grid_GenerationQueue!$AM$5:$AM$550,$B171,Grid_GenerationQueue!$AN$5:$AN$550,$C171,Grid_GenerationQueue!$AW$5:$AW$550,"&lt;&gt;"&amp;$Y$3,Grid_GenerationQueue!$AU$5:$AU$550,$AK$3)</f>
        <v>0</v>
      </c>
      <c r="AR171">
        <f>AF171+SUMIFS(Grid_GenerationQueue!AB$5:AB$550,Grid_GenerationQueue!$AJ$5:$AJ$550,$B171,Grid_GenerationQueue!$AK$5:$AK$550,$C171,Grid_GenerationQueue!$AW$5:$AW$550,"&lt;&gt;"&amp;$Y$3,Grid_GenerationQueue!$AU$5:$AU$550,$AK$3)+SUMIFS(Grid_GenerationQueue!AB$5:AB$550,Grid_GenerationQueue!$AM$5:$AM$550,$B171,Grid_GenerationQueue!$AN$5:$AN$550,$C171,Grid_GenerationQueue!$AW$5:$AW$550,"&lt;&gt;"&amp;$Y$3,Grid_GenerationQueue!$AU$5:$AU$550,$AK$3)</f>
        <v>0</v>
      </c>
      <c r="AS171">
        <f>AG171+SUMIFS(Grid_GenerationQueue!AC$5:AC$550,Grid_GenerationQueue!$AJ$5:$AJ$550,$B171,Grid_GenerationQueue!$AK$5:$AK$550,$C171,Grid_GenerationQueue!$AW$5:$AW$550,"&lt;&gt;"&amp;$Y$3,Grid_GenerationQueue!$AU$5:$AU$550,$AK$3)+SUMIFS(Grid_GenerationQueue!AC$5:AC$550,Grid_GenerationQueue!$AM$5:$AM$550,$B171,Grid_GenerationQueue!$AN$5:$AN$550,$C171,Grid_GenerationQueue!$AW$5:$AW$550,"&lt;&gt;"&amp;$Y$3,Grid_GenerationQueue!$AU$5:$AU$550,$AK$3)</f>
        <v>0</v>
      </c>
      <c r="AT171">
        <f>AH171+SUMIFS(Grid_GenerationQueue!AD$5:AD$550,Grid_GenerationQueue!$AJ$5:$AJ$550,$B171,Grid_GenerationQueue!$AK$5:$AK$550,$C171,Grid_GenerationQueue!$AW$5:$AW$550,"&lt;&gt;"&amp;$Y$3,Grid_GenerationQueue!$AU$5:$AU$550,$AK$3)+SUMIFS(Grid_GenerationQueue!AD$5:AD$550,Grid_GenerationQueue!$AM$5:$AM$550,$B171,Grid_GenerationQueue!$AN$5:$AN$550,$C171,Grid_GenerationQueue!$AW$5:$AW$550,"&lt;&gt;"&amp;$Y$3,Grid_GenerationQueue!$AU$5:$AU$550,$AK$3)</f>
        <v>0</v>
      </c>
      <c r="AV171">
        <v>0</v>
      </c>
      <c r="AW171">
        <v>0</v>
      </c>
      <c r="AX171">
        <v>0</v>
      </c>
      <c r="AY171">
        <v>0</v>
      </c>
      <c r="AZ171">
        <v>0</v>
      </c>
      <c r="BB171">
        <f t="shared" si="99"/>
        <v>851.7</v>
      </c>
      <c r="BC171">
        <f t="shared" si="100"/>
        <v>0</v>
      </c>
      <c r="BD171">
        <f t="shared" si="101"/>
        <v>0</v>
      </c>
      <c r="BE171">
        <f t="shared" si="102"/>
        <v>0</v>
      </c>
      <c r="BF171">
        <f t="shared" si="103"/>
        <v>0</v>
      </c>
      <c r="BG171">
        <f t="shared" si="104"/>
        <v>0</v>
      </c>
      <c r="BH171">
        <f t="shared" si="105"/>
        <v>0</v>
      </c>
      <c r="BI171">
        <f t="shared" si="106"/>
        <v>0</v>
      </c>
      <c r="BJ171">
        <f t="shared" si="107"/>
        <v>0</v>
      </c>
      <c r="BK171">
        <f t="shared" si="108"/>
        <v>0</v>
      </c>
      <c r="BL171">
        <f t="shared" si="109"/>
        <v>0</v>
      </c>
      <c r="BN171">
        <f t="shared" si="110"/>
        <v>0</v>
      </c>
      <c r="BO171">
        <f t="shared" si="111"/>
        <v>0</v>
      </c>
      <c r="BP171">
        <f t="shared" si="112"/>
        <v>0</v>
      </c>
      <c r="BQ171">
        <f t="shared" si="113"/>
        <v>0</v>
      </c>
      <c r="BR171">
        <f t="shared" si="114"/>
        <v>0</v>
      </c>
      <c r="BS171">
        <f t="shared" si="115"/>
        <v>0</v>
      </c>
      <c r="BT171">
        <f t="shared" si="116"/>
        <v>0</v>
      </c>
      <c r="BU171">
        <f t="shared" si="117"/>
        <v>0</v>
      </c>
      <c r="BV171">
        <f t="shared" si="118"/>
        <v>0</v>
      </c>
      <c r="BW171">
        <f t="shared" si="119"/>
        <v>0</v>
      </c>
      <c r="BX171">
        <f t="shared" si="120"/>
        <v>0</v>
      </c>
      <c r="BZ171">
        <f t="shared" si="121"/>
        <v>599.70000000000005</v>
      </c>
      <c r="CA171">
        <f t="shared" si="122"/>
        <v>0</v>
      </c>
      <c r="CB171">
        <f t="shared" si="123"/>
        <v>0</v>
      </c>
      <c r="CC171">
        <f t="shared" si="124"/>
        <v>0</v>
      </c>
      <c r="CD171">
        <f t="shared" si="125"/>
        <v>0</v>
      </c>
      <c r="CE171">
        <f t="shared" si="126"/>
        <v>0</v>
      </c>
      <c r="CF171">
        <f t="shared" si="127"/>
        <v>0</v>
      </c>
      <c r="CG171">
        <f t="shared" si="128"/>
        <v>0</v>
      </c>
      <c r="CH171">
        <f t="shared" si="129"/>
        <v>0</v>
      </c>
      <c r="CI171">
        <f t="shared" si="130"/>
        <v>0</v>
      </c>
      <c r="CJ171">
        <f t="shared" si="131"/>
        <v>0</v>
      </c>
    </row>
    <row r="172" spans="1:88" x14ac:dyDescent="0.35">
      <c r="A172" t="str">
        <f>Substation_Info!A172</f>
        <v>SCE Northern Area</v>
      </c>
      <c r="B172" t="str">
        <f>Substation_Info!B172</f>
        <v>Mesa (SCE)</v>
      </c>
      <c r="C172">
        <f>Substation_Info!C172</f>
        <v>230</v>
      </c>
      <c r="D172" t="str" cm="1">
        <f t="array" ref="D172">INDEX(Substation_Info!$AT$5:$BB$322,MATCH(1,($B172=Substation_Info!$B$5:$B$322)*($C172=Substation_Info!$C$5:$C$322),0),MATCH(D$4,Substation_Info!$AT$4:$BB$4,0))</f>
        <v>Greater_LA_Li_Battery</v>
      </c>
      <c r="E172" t="str" cm="1">
        <f t="array" ref="E172">INDEX(Substation_Info!$AT$5:$BB$322,MATCH(1,($B172=Substation_Info!$B$5:$B$322)*($C172=Substation_Info!$C$5:$C$322),0),MATCH(E$4,Substation_Info!$AT$4:$BB$4,0))</f>
        <v>Greater_LA_Solar</v>
      </c>
      <c r="F172" cm="1">
        <f t="array" ref="F172">INDEX(Substation_Info!$AT$5:$BB$322,MATCH(1,($B172=Substation_Info!$B$5:$B$322)*($C172=Substation_Info!$C$5:$C$322),0),MATCH(F$4,Substation_Info!$AT$4:$BB$4,0))</f>
        <v>0</v>
      </c>
      <c r="G172" cm="1">
        <f t="array" ref="G172">INDEX(Substation_Info!$AT$5:$BB$322,MATCH(1,($B172=Substation_Info!$B$5:$B$322)*($C172=Substation_Info!$C$5:$C$322),0),MATCH(G$4,Substation_Info!$AT$4:$BB$4,0))</f>
        <v>0</v>
      </c>
      <c r="H172" cm="1">
        <f t="array" ref="H172">INDEX(Substation_Info!$AT$5:$BB$322,MATCH(1,($B172=Substation_Info!$B$5:$B$322)*($C172=Substation_Info!$C$5:$C$322),0),MATCH(H$4,Substation_Info!$AT$4:$BB$4,0))</f>
        <v>0</v>
      </c>
      <c r="I172" cm="1">
        <f t="array" ref="I172">INDEX(Substation_Info!$AT$5:$BB$322,MATCH(1,($B172=Substation_Info!$B$5:$B$322)*($C172=Substation_Info!$C$5:$C$322),0),MATCH(I$4,Substation_Info!$AT$4:$BB$4,0))</f>
        <v>0</v>
      </c>
      <c r="J172" cm="1">
        <f t="array" ref="J172">INDEX(Substation_Info!$AT$5:$BB$322,MATCH(1,($B172=Substation_Info!$B$5:$B$322)*($C172=Substation_Info!$C$5:$C$322),0),MATCH(J$4,Substation_Info!$AT$4:$BB$4,0))</f>
        <v>0</v>
      </c>
      <c r="L172">
        <f>SUMIFS(Grid_GenerationQueue!T$5:T$550,Grid_GenerationQueue!$AJ$5:$AJ$550,$B172,Grid_GenerationQueue!$AK$5:$AK$550,$C172)+SUMIFS(Grid_GenerationQueue!T$5:T$550,Grid_GenerationQueue!$AM$5:$AM$550,$B172,Grid_GenerationQueue!$AN$5:$AN$550,$C172)</f>
        <v>0</v>
      </c>
      <c r="M172">
        <f>SUMIFS(Grid_GenerationQueue!U$5:U$550,Grid_GenerationQueue!$AJ$5:$AJ$550,$B172,Grid_GenerationQueue!$AK$5:$AK$550,$C172)+SUMIFS(Grid_GenerationQueue!U$5:U$550,Grid_GenerationQueue!$AM$5:$AM$550,$B172,Grid_GenerationQueue!$AN$5:$AN$550,$C172)</f>
        <v>0</v>
      </c>
      <c r="N172">
        <f>SUMIFS(Grid_GenerationQueue!V$5:V$550,Grid_GenerationQueue!$AJ$5:$AJ$550,$B172,Grid_GenerationQueue!$AK$5:$AK$550,$C172)+SUMIFS(Grid_GenerationQueue!V$5:V$550,Grid_GenerationQueue!$AM$5:$AM$550,$B172,Grid_GenerationQueue!$AN$5:$AN$550,$C172)</f>
        <v>0</v>
      </c>
      <c r="O172">
        <f>SUMIFS(Grid_GenerationQueue!W$5:W$550,Grid_GenerationQueue!$AJ$5:$AJ$550,$B172,Grid_GenerationQueue!$AK$5:$AK$550,$C172)+SUMIFS(Grid_GenerationQueue!W$5:W$550,Grid_GenerationQueue!$AM$5:$AM$550,$B172,Grid_GenerationQueue!$AN$5:$AN$550,$C172)</f>
        <v>0</v>
      </c>
      <c r="P172">
        <f>SUMIFS(Grid_GenerationQueue!X$5:X$550,Grid_GenerationQueue!$AJ$5:$AJ$550,$B172,Grid_GenerationQueue!$AK$5:$AK$550,$C172)+SUMIFS(Grid_GenerationQueue!X$5:X$550,Grid_GenerationQueue!$AM$5:$AM$550,$B172,Grid_GenerationQueue!$AN$5:$AN$550,$C172)</f>
        <v>0</v>
      </c>
      <c r="Q172">
        <f>SUMIFS(Grid_GenerationQueue!Y$5:Y$550,Grid_GenerationQueue!$AJ$5:$AJ$550,$B172,Grid_GenerationQueue!$AK$5:$AK$550,$C172)+SUMIFS(Grid_GenerationQueue!Y$5:Y$550,Grid_GenerationQueue!$AM$5:$AM$550,$B172,Grid_GenerationQueue!$AN$5:$AN$550,$C172)</f>
        <v>0</v>
      </c>
      <c r="R172">
        <f>SUMIFS(Grid_GenerationQueue!Z$5:Z$550,Grid_GenerationQueue!$AJ$5:$AJ$550,$B172,Grid_GenerationQueue!$AK$5:$AK$550,$C172)+SUMIFS(Grid_GenerationQueue!Z$5:Z$550,Grid_GenerationQueue!$AM$5:$AM$550,$B172,Grid_GenerationQueue!$AN$5:$AN$550,$C172)</f>
        <v>0</v>
      </c>
      <c r="S172">
        <f>SUMIFS(Grid_GenerationQueue!AA$5:AA$550,Grid_GenerationQueue!$AJ$5:$AJ$550,$B172,Grid_GenerationQueue!$AK$5:$AK$550,$C172)+SUMIFS(Grid_GenerationQueue!AA$5:AA$550,Grid_GenerationQueue!$AM$5:$AM$550,$B172,Grid_GenerationQueue!$AN$5:$AN$550,$C172)</f>
        <v>0</v>
      </c>
      <c r="T172">
        <f>SUMIFS(Grid_GenerationQueue!AB$5:AB$550,Grid_GenerationQueue!$AJ$5:$AJ$550,$B172,Grid_GenerationQueue!$AK$5:$AK$550,$C172)+SUMIFS(Grid_GenerationQueue!AB$5:AB$550,Grid_GenerationQueue!$AM$5:$AM$550,$B172,Grid_GenerationQueue!$AN$5:$AN$550,$C172)</f>
        <v>0</v>
      </c>
      <c r="U172">
        <f>SUMIFS(Grid_GenerationQueue!AC$5:AC$550,Grid_GenerationQueue!$AJ$5:$AJ$550,$B172,Grid_GenerationQueue!$AK$5:$AK$550,$C172)+SUMIFS(Grid_GenerationQueue!AC$5:AC$550,Grid_GenerationQueue!$AM$5:$AM$550,$B172,Grid_GenerationQueue!$AN$5:$AN$550,$C172)</f>
        <v>0</v>
      </c>
      <c r="V172">
        <f>SUMIFS(Grid_GenerationQueue!AD$5:AD$550,Grid_GenerationQueue!$AJ$5:$AJ$550,$B172,Grid_GenerationQueue!$AK$5:$AK$550,$C172)+SUMIFS(Grid_GenerationQueue!AD$5:AD$550,Grid_GenerationQueue!$AM$5:$AM$550,$B172,Grid_GenerationQueue!$AN$5:$AN$550,$C172)</f>
        <v>0</v>
      </c>
      <c r="X172">
        <f>SUMIFS(Grid_GenerationQueue!T$5:T$550,Grid_GenerationQueue!$AJ$5:$AJ$550,$B172,Grid_GenerationQueue!$AK$5:$AK$550,$C172,Grid_GenerationQueue!$AW$5:$AW$550,$Y$3)+SUMIFS(Grid_GenerationQueue!T$5:T$550,Grid_GenerationQueue!$AM$5:$AM$550,$B172,Grid_GenerationQueue!$AN$5:$AN$550,$C172,Grid_GenerationQueue!$AW$5:$AW$550,$Y$3)</f>
        <v>0</v>
      </c>
      <c r="Y172">
        <f>SUMIFS(Grid_GenerationQueue!U$5:U$550,Grid_GenerationQueue!$AJ$5:$AJ$550,$B172,Grid_GenerationQueue!$AK$5:$AK$550,$C172,Grid_GenerationQueue!$AW$5:$AW$550,$Y$3)+SUMIFS(Grid_GenerationQueue!U$5:U$550,Grid_GenerationQueue!$AM$5:$AM$550,$B172,Grid_GenerationQueue!$AN$5:$AN$550,$C172,Grid_GenerationQueue!$AW$5:$AW$550,$Y$3)</f>
        <v>0</v>
      </c>
      <c r="Z172">
        <f>SUMIFS(Grid_GenerationQueue!V$5:V$550,Grid_GenerationQueue!$AJ$5:$AJ$550,$B172,Grid_GenerationQueue!$AK$5:$AK$550,$C172,Grid_GenerationQueue!$AW$5:$AW$550,$Y$3)+SUMIFS(Grid_GenerationQueue!V$5:V$550,Grid_GenerationQueue!$AM$5:$AM$550,$B172,Grid_GenerationQueue!$AN$5:$AN$550,$C172,Grid_GenerationQueue!$AW$5:$AW$550,$Y$3)</f>
        <v>0</v>
      </c>
      <c r="AA172">
        <f>SUMIFS(Grid_GenerationQueue!W$5:W$550,Grid_GenerationQueue!$AJ$5:$AJ$550,$B172,Grid_GenerationQueue!$AK$5:$AK$550,$C172,Grid_GenerationQueue!$AW$5:$AW$550,$Y$3)+SUMIFS(Grid_GenerationQueue!W$5:W$550,Grid_GenerationQueue!$AM$5:$AM$550,$B172,Grid_GenerationQueue!$AN$5:$AN$550,$C172,Grid_GenerationQueue!$AW$5:$AW$550,$Y$3)</f>
        <v>0</v>
      </c>
      <c r="AB172">
        <f>SUMIFS(Grid_GenerationQueue!X$5:X$550,Grid_GenerationQueue!$AJ$5:$AJ$550,$B172,Grid_GenerationQueue!$AK$5:$AK$550,$C172,Grid_GenerationQueue!$AW$5:$AW$550,$Y$3)+SUMIFS(Grid_GenerationQueue!X$5:X$550,Grid_GenerationQueue!$AM$5:$AM$550,$B172,Grid_GenerationQueue!$AN$5:$AN$550,$C172,Grid_GenerationQueue!$AW$5:$AW$550,$Y$3)</f>
        <v>0</v>
      </c>
      <c r="AC172">
        <f>SUMIFS(Grid_GenerationQueue!Y$5:Y$550,Grid_GenerationQueue!$AJ$5:$AJ$550,$B172,Grid_GenerationQueue!$AK$5:$AK$550,$C172,Grid_GenerationQueue!$AW$5:$AW$550,$Y$3)+SUMIFS(Grid_GenerationQueue!Y$5:Y$550,Grid_GenerationQueue!$AM$5:$AM$550,$B172,Grid_GenerationQueue!$AN$5:$AN$550,$C172,Grid_GenerationQueue!$AW$5:$AW$550,$Y$3)</f>
        <v>0</v>
      </c>
      <c r="AD172">
        <f>SUMIFS(Grid_GenerationQueue!Z$5:Z$550,Grid_GenerationQueue!$AJ$5:$AJ$550,$B172,Grid_GenerationQueue!$AK$5:$AK$550,$C172,Grid_GenerationQueue!$AW$5:$AW$550,$Y$3)+SUMIFS(Grid_GenerationQueue!Z$5:Z$550,Grid_GenerationQueue!$AM$5:$AM$550,$B172,Grid_GenerationQueue!$AN$5:$AN$550,$C172,Grid_GenerationQueue!$AW$5:$AW$550,$Y$3)</f>
        <v>0</v>
      </c>
      <c r="AE172">
        <f>SUMIFS(Grid_GenerationQueue!AA$5:AA$550,Grid_GenerationQueue!$AJ$5:$AJ$550,$B172,Grid_GenerationQueue!$AK$5:$AK$550,$C172,Grid_GenerationQueue!$AW$5:$AW$550,$Y$3)+SUMIFS(Grid_GenerationQueue!AA$5:AA$550,Grid_GenerationQueue!$AM$5:$AM$550,$B172,Grid_GenerationQueue!$AN$5:$AN$550,$C172,Grid_GenerationQueue!$AW$5:$AW$550,$Y$3)</f>
        <v>0</v>
      </c>
      <c r="AF172">
        <f>SUMIFS(Grid_GenerationQueue!AB$5:AB$550,Grid_GenerationQueue!$AJ$5:$AJ$550,$B172,Grid_GenerationQueue!$AK$5:$AK$550,$C172,Grid_GenerationQueue!$AW$5:$AW$550,$Y$3)+SUMIFS(Grid_GenerationQueue!AB$5:AB$550,Grid_GenerationQueue!$AM$5:$AM$550,$B172,Grid_GenerationQueue!$AN$5:$AN$550,$C172,Grid_GenerationQueue!$AW$5:$AW$550,$Y$3)</f>
        <v>0</v>
      </c>
      <c r="AG172">
        <f>SUMIFS(Grid_GenerationQueue!AC$5:AC$550,Grid_GenerationQueue!$AJ$5:$AJ$550,$B172,Grid_GenerationQueue!$AK$5:$AK$550,$C172,Grid_GenerationQueue!$AW$5:$AW$550,$Y$3)+SUMIFS(Grid_GenerationQueue!AC$5:AC$550,Grid_GenerationQueue!$AM$5:$AM$550,$B172,Grid_GenerationQueue!$AN$5:$AN$550,$C172,Grid_GenerationQueue!$AW$5:$AW$550,$Y$3)</f>
        <v>0</v>
      </c>
      <c r="AH172">
        <f>SUMIFS(Grid_GenerationQueue!AD$5:AD$550,Grid_GenerationQueue!$AJ$5:$AJ$550,$B172,Grid_GenerationQueue!$AK$5:$AK$550,$C172,Grid_GenerationQueue!$AW$5:$AW$550,$Y$3)+SUMIFS(Grid_GenerationQueue!AD$5:AD$550,Grid_GenerationQueue!$AM$5:$AM$550,$B172,Grid_GenerationQueue!$AN$5:$AN$550,$C172,Grid_GenerationQueue!$AW$5:$AW$550,$Y$3)</f>
        <v>0</v>
      </c>
      <c r="AJ172">
        <f>X172+SUMIFS(Grid_GenerationQueue!T$5:T$550,Grid_GenerationQueue!$AJ$5:$AJ$550,$B172,Grid_GenerationQueue!$AK$5:$AK$550,$C172,Grid_GenerationQueue!$AW$5:$AW$550,"&lt;&gt;"&amp;$Y$3,Grid_GenerationQueue!$AU$5:$AU$550,$AK$3)+SUMIFS(Grid_GenerationQueue!T$5:T$550,Grid_GenerationQueue!$AM$5:$AM$550,$B172,Grid_GenerationQueue!$AN$5:$AN$550,$C172,Grid_GenerationQueue!$AW$5:$AW$550,"&lt;&gt;"&amp;$Y$3,Grid_GenerationQueue!$AU$5:$AU$550,$AK$3)</f>
        <v>0</v>
      </c>
      <c r="AK172">
        <f>Y172+SUMIFS(Grid_GenerationQueue!U$5:U$550,Grid_GenerationQueue!$AJ$5:$AJ$550,$B172,Grid_GenerationQueue!$AK$5:$AK$550,$C172,Grid_GenerationQueue!$AW$5:$AW$550,"&lt;&gt;"&amp;$Y$3,Grid_GenerationQueue!$AU$5:$AU$550,$AK$3)+SUMIFS(Grid_GenerationQueue!U$5:U$550,Grid_GenerationQueue!$AM$5:$AM$550,$B172,Grid_GenerationQueue!$AN$5:$AN$550,$C172,Grid_GenerationQueue!$AW$5:$AW$550,"&lt;&gt;"&amp;$Y$3,Grid_GenerationQueue!$AU$5:$AU$550,$AK$3)</f>
        <v>0</v>
      </c>
      <c r="AL172">
        <f>Z172+SUMIFS(Grid_GenerationQueue!V$5:V$550,Grid_GenerationQueue!$AJ$5:$AJ$550,$B172,Grid_GenerationQueue!$AK$5:$AK$550,$C172,Grid_GenerationQueue!$AW$5:$AW$550,"&lt;&gt;"&amp;$Y$3,Grid_GenerationQueue!$AU$5:$AU$550,$AK$3)+SUMIFS(Grid_GenerationQueue!V$5:V$550,Grid_GenerationQueue!$AM$5:$AM$550,$B172,Grid_GenerationQueue!$AN$5:$AN$550,$C172,Grid_GenerationQueue!$AW$5:$AW$550,"&lt;&gt;"&amp;$Y$3,Grid_GenerationQueue!$AU$5:$AU$550,$AK$3)</f>
        <v>0</v>
      </c>
      <c r="AM172">
        <f>AA172+SUMIFS(Grid_GenerationQueue!W$5:W$550,Grid_GenerationQueue!$AJ$5:$AJ$550,$B172,Grid_GenerationQueue!$AK$5:$AK$550,$C172,Grid_GenerationQueue!$AW$5:$AW$550,"&lt;&gt;"&amp;$Y$3,Grid_GenerationQueue!$AU$5:$AU$550,$AK$3)+SUMIFS(Grid_GenerationQueue!W$5:W$550,Grid_GenerationQueue!$AM$5:$AM$550,$B172,Grid_GenerationQueue!$AN$5:$AN$550,$C172,Grid_GenerationQueue!$AW$5:$AW$550,"&lt;&gt;"&amp;$Y$3,Grid_GenerationQueue!$AU$5:$AU$550,$AK$3)</f>
        <v>0</v>
      </c>
      <c r="AN172">
        <f>AB172+SUMIFS(Grid_GenerationQueue!X$5:X$550,Grid_GenerationQueue!$AJ$5:$AJ$550,$B172,Grid_GenerationQueue!$AK$5:$AK$550,$C172,Grid_GenerationQueue!$AW$5:$AW$550,"&lt;&gt;"&amp;$Y$3,Grid_GenerationQueue!$AU$5:$AU$550,$AK$3)+SUMIFS(Grid_GenerationQueue!X$5:X$550,Grid_GenerationQueue!$AM$5:$AM$550,$B172,Grid_GenerationQueue!$AN$5:$AN$550,$C172,Grid_GenerationQueue!$AW$5:$AW$550,"&lt;&gt;"&amp;$Y$3,Grid_GenerationQueue!$AU$5:$AU$550,$AK$3)</f>
        <v>0</v>
      </c>
      <c r="AO172">
        <f>AC172+SUMIFS(Grid_GenerationQueue!Y$5:Y$550,Grid_GenerationQueue!$AJ$5:$AJ$550,$B172,Grid_GenerationQueue!$AK$5:$AK$550,$C172,Grid_GenerationQueue!$AW$5:$AW$550,"&lt;&gt;"&amp;$Y$3,Grid_GenerationQueue!$AU$5:$AU$550,$AK$3)+SUMIFS(Grid_GenerationQueue!Y$5:Y$550,Grid_GenerationQueue!$AM$5:$AM$550,$B172,Grid_GenerationQueue!$AN$5:$AN$550,$C172,Grid_GenerationQueue!$AW$5:$AW$550,"&lt;&gt;"&amp;$Y$3,Grid_GenerationQueue!$AU$5:$AU$550,$AK$3)</f>
        <v>0</v>
      </c>
      <c r="AP172">
        <f>AD172+SUMIFS(Grid_GenerationQueue!Z$5:Z$550,Grid_GenerationQueue!$AJ$5:$AJ$550,$B172,Grid_GenerationQueue!$AK$5:$AK$550,$C172,Grid_GenerationQueue!$AW$5:$AW$550,"&lt;&gt;"&amp;$Y$3,Grid_GenerationQueue!$AU$5:$AU$550,$AK$3)+SUMIFS(Grid_GenerationQueue!Z$5:Z$550,Grid_GenerationQueue!$AM$5:$AM$550,$B172,Grid_GenerationQueue!$AN$5:$AN$550,$C172,Grid_GenerationQueue!$AW$5:$AW$550,"&lt;&gt;"&amp;$Y$3,Grid_GenerationQueue!$AU$5:$AU$550,$AK$3)</f>
        <v>0</v>
      </c>
      <c r="AQ172">
        <f>AE172+SUMIFS(Grid_GenerationQueue!AA$5:AA$550,Grid_GenerationQueue!$AJ$5:$AJ$550,$B172,Grid_GenerationQueue!$AK$5:$AK$550,$C172,Grid_GenerationQueue!$AW$5:$AW$550,"&lt;&gt;"&amp;$Y$3,Grid_GenerationQueue!$AU$5:$AU$550,$AK$3)+SUMIFS(Grid_GenerationQueue!AA$5:AA$550,Grid_GenerationQueue!$AM$5:$AM$550,$B172,Grid_GenerationQueue!$AN$5:$AN$550,$C172,Grid_GenerationQueue!$AW$5:$AW$550,"&lt;&gt;"&amp;$Y$3,Grid_GenerationQueue!$AU$5:$AU$550,$AK$3)</f>
        <v>0</v>
      </c>
      <c r="AR172">
        <f>AF172+SUMIFS(Grid_GenerationQueue!AB$5:AB$550,Grid_GenerationQueue!$AJ$5:$AJ$550,$B172,Grid_GenerationQueue!$AK$5:$AK$550,$C172,Grid_GenerationQueue!$AW$5:$AW$550,"&lt;&gt;"&amp;$Y$3,Grid_GenerationQueue!$AU$5:$AU$550,$AK$3)+SUMIFS(Grid_GenerationQueue!AB$5:AB$550,Grid_GenerationQueue!$AM$5:$AM$550,$B172,Grid_GenerationQueue!$AN$5:$AN$550,$C172,Grid_GenerationQueue!$AW$5:$AW$550,"&lt;&gt;"&amp;$Y$3,Grid_GenerationQueue!$AU$5:$AU$550,$AK$3)</f>
        <v>0</v>
      </c>
      <c r="AS172">
        <f>AG172+SUMIFS(Grid_GenerationQueue!AC$5:AC$550,Grid_GenerationQueue!$AJ$5:$AJ$550,$B172,Grid_GenerationQueue!$AK$5:$AK$550,$C172,Grid_GenerationQueue!$AW$5:$AW$550,"&lt;&gt;"&amp;$Y$3,Grid_GenerationQueue!$AU$5:$AU$550,$AK$3)+SUMIFS(Grid_GenerationQueue!AC$5:AC$550,Grid_GenerationQueue!$AM$5:$AM$550,$B172,Grid_GenerationQueue!$AN$5:$AN$550,$C172,Grid_GenerationQueue!$AW$5:$AW$550,"&lt;&gt;"&amp;$Y$3,Grid_GenerationQueue!$AU$5:$AU$550,$AK$3)</f>
        <v>0</v>
      </c>
      <c r="AT172">
        <f>AH172+SUMIFS(Grid_GenerationQueue!AD$5:AD$550,Grid_GenerationQueue!$AJ$5:$AJ$550,$B172,Grid_GenerationQueue!$AK$5:$AK$550,$C172,Grid_GenerationQueue!$AW$5:$AW$550,"&lt;&gt;"&amp;$Y$3,Grid_GenerationQueue!$AU$5:$AU$550,$AK$3)+SUMIFS(Grid_GenerationQueue!AD$5:AD$550,Grid_GenerationQueue!$AM$5:$AM$550,$B172,Grid_GenerationQueue!$AN$5:$AN$550,$C172,Grid_GenerationQueue!$AW$5:$AW$550,"&lt;&gt;"&amp;$Y$3,Grid_GenerationQueue!$AU$5:$AU$550,$AK$3)</f>
        <v>0</v>
      </c>
      <c r="AV172">
        <v>0</v>
      </c>
      <c r="AW172">
        <v>0</v>
      </c>
      <c r="AX172">
        <v>0</v>
      </c>
      <c r="AY172">
        <v>0</v>
      </c>
      <c r="AZ172">
        <v>0</v>
      </c>
      <c r="BB172">
        <f t="shared" si="99"/>
        <v>0</v>
      </c>
      <c r="BC172">
        <f t="shared" si="100"/>
        <v>0</v>
      </c>
      <c r="BD172">
        <f t="shared" si="101"/>
        <v>0</v>
      </c>
      <c r="BE172">
        <f t="shared" si="102"/>
        <v>0</v>
      </c>
      <c r="BF172">
        <f t="shared" si="103"/>
        <v>0</v>
      </c>
      <c r="BG172">
        <f t="shared" si="104"/>
        <v>0</v>
      </c>
      <c r="BH172">
        <f t="shared" si="105"/>
        <v>0</v>
      </c>
      <c r="BI172">
        <f t="shared" si="106"/>
        <v>0</v>
      </c>
      <c r="BJ172">
        <f t="shared" si="107"/>
        <v>0</v>
      </c>
      <c r="BK172">
        <f t="shared" si="108"/>
        <v>0</v>
      </c>
      <c r="BL172">
        <f t="shared" si="109"/>
        <v>0</v>
      </c>
      <c r="BN172">
        <f t="shared" si="110"/>
        <v>0</v>
      </c>
      <c r="BO172">
        <f t="shared" si="111"/>
        <v>0</v>
      </c>
      <c r="BP172">
        <f t="shared" si="112"/>
        <v>0</v>
      </c>
      <c r="BQ172">
        <f t="shared" si="113"/>
        <v>0</v>
      </c>
      <c r="BR172">
        <f t="shared" si="114"/>
        <v>0</v>
      </c>
      <c r="BS172">
        <f t="shared" si="115"/>
        <v>0</v>
      </c>
      <c r="BT172">
        <f t="shared" si="116"/>
        <v>0</v>
      </c>
      <c r="BU172">
        <f t="shared" si="117"/>
        <v>0</v>
      </c>
      <c r="BV172">
        <f t="shared" si="118"/>
        <v>0</v>
      </c>
      <c r="BW172">
        <f t="shared" si="119"/>
        <v>0</v>
      </c>
      <c r="BX172">
        <f t="shared" si="120"/>
        <v>0</v>
      </c>
      <c r="BZ172">
        <f t="shared" si="121"/>
        <v>0</v>
      </c>
      <c r="CA172">
        <f t="shared" si="122"/>
        <v>0</v>
      </c>
      <c r="CB172">
        <f t="shared" si="123"/>
        <v>0</v>
      </c>
      <c r="CC172">
        <f t="shared" si="124"/>
        <v>0</v>
      </c>
      <c r="CD172">
        <f t="shared" si="125"/>
        <v>0</v>
      </c>
      <c r="CE172">
        <f t="shared" si="126"/>
        <v>0</v>
      </c>
      <c r="CF172">
        <f t="shared" si="127"/>
        <v>0</v>
      </c>
      <c r="CG172">
        <f t="shared" si="128"/>
        <v>0</v>
      </c>
      <c r="CH172">
        <f t="shared" si="129"/>
        <v>0</v>
      </c>
      <c r="CI172">
        <f t="shared" si="130"/>
        <v>0</v>
      </c>
      <c r="CJ172">
        <f t="shared" si="131"/>
        <v>0</v>
      </c>
    </row>
    <row r="173" spans="1:88" x14ac:dyDescent="0.35">
      <c r="A173" t="str">
        <f>Substation_Info!A173</f>
        <v xml:space="preserve">PG&amp;E North of Greater Bay Study Area </v>
      </c>
      <c r="B173" t="str">
        <f>Substation_Info!B173</f>
        <v>Metcalf</v>
      </c>
      <c r="C173">
        <f>Substation_Info!C173</f>
        <v>230</v>
      </c>
      <c r="D173" t="str" cm="1">
        <f t="array" ref="D173">INDEX(Substation_Info!$AT$5:$BB$322,MATCH(1,($B173=Substation_Info!$B$5:$B$322)*($C173=Substation_Info!$C$5:$C$322),0),MATCH(D$4,Substation_Info!$AT$4:$BB$4,0))</f>
        <v>Northern_California_Li_Battery</v>
      </c>
      <c r="E173" t="str" cm="1">
        <f t="array" ref="E173">INDEX(Substation_Info!$AT$5:$BB$322,MATCH(1,($B173=Substation_Info!$B$5:$B$322)*($C173=Substation_Info!$C$5:$C$322),0),MATCH(E$4,Substation_Info!$AT$4:$BB$4,0))</f>
        <v>Northern_California_Solar</v>
      </c>
      <c r="F173" cm="1">
        <f t="array" ref="F173">INDEX(Substation_Info!$AT$5:$BB$322,MATCH(1,($B173=Substation_Info!$B$5:$B$322)*($C173=Substation_Info!$C$5:$C$322),0),MATCH(F$4,Substation_Info!$AT$4:$BB$4,0))</f>
        <v>0</v>
      </c>
      <c r="G173" cm="1">
        <f t="array" ref="G173">INDEX(Substation_Info!$AT$5:$BB$322,MATCH(1,($B173=Substation_Info!$B$5:$B$322)*($C173=Substation_Info!$C$5:$C$322),0),MATCH(G$4,Substation_Info!$AT$4:$BB$4,0))</f>
        <v>0</v>
      </c>
      <c r="H173" cm="1">
        <f t="array" ref="H173">INDEX(Substation_Info!$AT$5:$BB$322,MATCH(1,($B173=Substation_Info!$B$5:$B$322)*($C173=Substation_Info!$C$5:$C$322),0),MATCH(H$4,Substation_Info!$AT$4:$BB$4,0))</f>
        <v>0</v>
      </c>
      <c r="I173" cm="1">
        <f t="array" ref="I173">INDEX(Substation_Info!$AT$5:$BB$322,MATCH(1,($B173=Substation_Info!$B$5:$B$322)*($C173=Substation_Info!$C$5:$C$322),0),MATCH(I$4,Substation_Info!$AT$4:$BB$4,0))</f>
        <v>0</v>
      </c>
      <c r="J173" cm="1">
        <f t="array" ref="J173">INDEX(Substation_Info!$AT$5:$BB$322,MATCH(1,($B173=Substation_Info!$B$5:$B$322)*($C173=Substation_Info!$C$5:$C$322),0),MATCH(J$4,Substation_Info!$AT$4:$BB$4,0))</f>
        <v>0</v>
      </c>
      <c r="L173">
        <f>SUMIFS(Grid_GenerationQueue!T$5:T$550,Grid_GenerationQueue!$AJ$5:$AJ$550,$B173,Grid_GenerationQueue!$AK$5:$AK$550,$C173)+SUMIFS(Grid_GenerationQueue!T$5:T$550,Grid_GenerationQueue!$AM$5:$AM$550,$B173,Grid_GenerationQueue!$AN$5:$AN$550,$C173)</f>
        <v>525</v>
      </c>
      <c r="M173">
        <f>SUMIFS(Grid_GenerationQueue!U$5:U$550,Grid_GenerationQueue!$AJ$5:$AJ$550,$B173,Grid_GenerationQueue!$AK$5:$AK$550,$C173)+SUMIFS(Grid_GenerationQueue!U$5:U$550,Grid_GenerationQueue!$AM$5:$AM$550,$B173,Grid_GenerationQueue!$AN$5:$AN$550,$C173)</f>
        <v>0</v>
      </c>
      <c r="N173">
        <f>SUMIFS(Grid_GenerationQueue!V$5:V$550,Grid_GenerationQueue!$AJ$5:$AJ$550,$B173,Grid_GenerationQueue!$AK$5:$AK$550,$C173)+SUMIFS(Grid_GenerationQueue!V$5:V$550,Grid_GenerationQueue!$AM$5:$AM$550,$B173,Grid_GenerationQueue!$AN$5:$AN$550,$C173)</f>
        <v>0</v>
      </c>
      <c r="O173">
        <f>SUMIFS(Grid_GenerationQueue!W$5:W$550,Grid_GenerationQueue!$AJ$5:$AJ$550,$B173,Grid_GenerationQueue!$AK$5:$AK$550,$C173)+SUMIFS(Grid_GenerationQueue!W$5:W$550,Grid_GenerationQueue!$AM$5:$AM$550,$B173,Grid_GenerationQueue!$AN$5:$AN$550,$C173)</f>
        <v>0</v>
      </c>
      <c r="P173">
        <f>SUMIFS(Grid_GenerationQueue!X$5:X$550,Grid_GenerationQueue!$AJ$5:$AJ$550,$B173,Grid_GenerationQueue!$AK$5:$AK$550,$C173)+SUMIFS(Grid_GenerationQueue!X$5:X$550,Grid_GenerationQueue!$AM$5:$AM$550,$B173,Grid_GenerationQueue!$AN$5:$AN$550,$C173)</f>
        <v>0</v>
      </c>
      <c r="Q173">
        <f>SUMIFS(Grid_GenerationQueue!Y$5:Y$550,Grid_GenerationQueue!$AJ$5:$AJ$550,$B173,Grid_GenerationQueue!$AK$5:$AK$550,$C173)+SUMIFS(Grid_GenerationQueue!Y$5:Y$550,Grid_GenerationQueue!$AM$5:$AM$550,$B173,Grid_GenerationQueue!$AN$5:$AN$550,$C173)</f>
        <v>0</v>
      </c>
      <c r="R173">
        <f>SUMIFS(Grid_GenerationQueue!Z$5:Z$550,Grid_GenerationQueue!$AJ$5:$AJ$550,$B173,Grid_GenerationQueue!$AK$5:$AK$550,$C173)+SUMIFS(Grid_GenerationQueue!Z$5:Z$550,Grid_GenerationQueue!$AM$5:$AM$550,$B173,Grid_GenerationQueue!$AN$5:$AN$550,$C173)</f>
        <v>0</v>
      </c>
      <c r="S173">
        <f>SUMIFS(Grid_GenerationQueue!AA$5:AA$550,Grid_GenerationQueue!$AJ$5:$AJ$550,$B173,Grid_GenerationQueue!$AK$5:$AK$550,$C173)+SUMIFS(Grid_GenerationQueue!AA$5:AA$550,Grid_GenerationQueue!$AM$5:$AM$550,$B173,Grid_GenerationQueue!$AN$5:$AN$550,$C173)</f>
        <v>0</v>
      </c>
      <c r="T173">
        <f>SUMIFS(Grid_GenerationQueue!AB$5:AB$550,Grid_GenerationQueue!$AJ$5:$AJ$550,$B173,Grid_GenerationQueue!$AK$5:$AK$550,$C173)+SUMIFS(Grid_GenerationQueue!AB$5:AB$550,Grid_GenerationQueue!$AM$5:$AM$550,$B173,Grid_GenerationQueue!$AN$5:$AN$550,$C173)</f>
        <v>0</v>
      </c>
      <c r="U173">
        <f>SUMIFS(Grid_GenerationQueue!AC$5:AC$550,Grid_GenerationQueue!$AJ$5:$AJ$550,$B173,Grid_GenerationQueue!$AK$5:$AK$550,$C173)+SUMIFS(Grid_GenerationQueue!AC$5:AC$550,Grid_GenerationQueue!$AM$5:$AM$550,$B173,Grid_GenerationQueue!$AN$5:$AN$550,$C173)</f>
        <v>0</v>
      </c>
      <c r="V173">
        <f>SUMIFS(Grid_GenerationQueue!AD$5:AD$550,Grid_GenerationQueue!$AJ$5:$AJ$550,$B173,Grid_GenerationQueue!$AK$5:$AK$550,$C173)+SUMIFS(Grid_GenerationQueue!AD$5:AD$550,Grid_GenerationQueue!$AM$5:$AM$550,$B173,Grid_GenerationQueue!$AN$5:$AN$550,$C173)</f>
        <v>0</v>
      </c>
      <c r="X173">
        <f>SUMIFS(Grid_GenerationQueue!T$5:T$550,Grid_GenerationQueue!$AJ$5:$AJ$550,$B173,Grid_GenerationQueue!$AK$5:$AK$550,$C173,Grid_GenerationQueue!$AW$5:$AW$550,$Y$3)+SUMIFS(Grid_GenerationQueue!T$5:T$550,Grid_GenerationQueue!$AM$5:$AM$550,$B173,Grid_GenerationQueue!$AN$5:$AN$550,$C173,Grid_GenerationQueue!$AW$5:$AW$550,$Y$3)</f>
        <v>75</v>
      </c>
      <c r="Y173">
        <f>SUMIFS(Grid_GenerationQueue!U$5:U$550,Grid_GenerationQueue!$AJ$5:$AJ$550,$B173,Grid_GenerationQueue!$AK$5:$AK$550,$C173,Grid_GenerationQueue!$AW$5:$AW$550,$Y$3)+SUMIFS(Grid_GenerationQueue!U$5:U$550,Grid_GenerationQueue!$AM$5:$AM$550,$B173,Grid_GenerationQueue!$AN$5:$AN$550,$C173,Grid_GenerationQueue!$AW$5:$AW$550,$Y$3)</f>
        <v>0</v>
      </c>
      <c r="Z173">
        <f>SUMIFS(Grid_GenerationQueue!V$5:V$550,Grid_GenerationQueue!$AJ$5:$AJ$550,$B173,Grid_GenerationQueue!$AK$5:$AK$550,$C173,Grid_GenerationQueue!$AW$5:$AW$550,$Y$3)+SUMIFS(Grid_GenerationQueue!V$5:V$550,Grid_GenerationQueue!$AM$5:$AM$550,$B173,Grid_GenerationQueue!$AN$5:$AN$550,$C173,Grid_GenerationQueue!$AW$5:$AW$550,$Y$3)</f>
        <v>0</v>
      </c>
      <c r="AA173">
        <f>SUMIFS(Grid_GenerationQueue!W$5:W$550,Grid_GenerationQueue!$AJ$5:$AJ$550,$B173,Grid_GenerationQueue!$AK$5:$AK$550,$C173,Grid_GenerationQueue!$AW$5:$AW$550,$Y$3)+SUMIFS(Grid_GenerationQueue!W$5:W$550,Grid_GenerationQueue!$AM$5:$AM$550,$B173,Grid_GenerationQueue!$AN$5:$AN$550,$C173,Grid_GenerationQueue!$AW$5:$AW$550,$Y$3)</f>
        <v>0</v>
      </c>
      <c r="AB173">
        <f>SUMIFS(Grid_GenerationQueue!X$5:X$550,Grid_GenerationQueue!$AJ$5:$AJ$550,$B173,Grid_GenerationQueue!$AK$5:$AK$550,$C173,Grid_GenerationQueue!$AW$5:$AW$550,$Y$3)+SUMIFS(Grid_GenerationQueue!X$5:X$550,Grid_GenerationQueue!$AM$5:$AM$550,$B173,Grid_GenerationQueue!$AN$5:$AN$550,$C173,Grid_GenerationQueue!$AW$5:$AW$550,$Y$3)</f>
        <v>0</v>
      </c>
      <c r="AC173">
        <f>SUMIFS(Grid_GenerationQueue!Y$5:Y$550,Grid_GenerationQueue!$AJ$5:$AJ$550,$B173,Grid_GenerationQueue!$AK$5:$AK$550,$C173,Grid_GenerationQueue!$AW$5:$AW$550,$Y$3)+SUMIFS(Grid_GenerationQueue!Y$5:Y$550,Grid_GenerationQueue!$AM$5:$AM$550,$B173,Grid_GenerationQueue!$AN$5:$AN$550,$C173,Grid_GenerationQueue!$AW$5:$AW$550,$Y$3)</f>
        <v>0</v>
      </c>
      <c r="AD173">
        <f>SUMIFS(Grid_GenerationQueue!Z$5:Z$550,Grid_GenerationQueue!$AJ$5:$AJ$550,$B173,Grid_GenerationQueue!$AK$5:$AK$550,$C173,Grid_GenerationQueue!$AW$5:$AW$550,$Y$3)+SUMIFS(Grid_GenerationQueue!Z$5:Z$550,Grid_GenerationQueue!$AM$5:$AM$550,$B173,Grid_GenerationQueue!$AN$5:$AN$550,$C173,Grid_GenerationQueue!$AW$5:$AW$550,$Y$3)</f>
        <v>0</v>
      </c>
      <c r="AE173">
        <f>SUMIFS(Grid_GenerationQueue!AA$5:AA$550,Grid_GenerationQueue!$AJ$5:$AJ$550,$B173,Grid_GenerationQueue!$AK$5:$AK$550,$C173,Grid_GenerationQueue!$AW$5:$AW$550,$Y$3)+SUMIFS(Grid_GenerationQueue!AA$5:AA$550,Grid_GenerationQueue!$AM$5:$AM$550,$B173,Grid_GenerationQueue!$AN$5:$AN$550,$C173,Grid_GenerationQueue!$AW$5:$AW$550,$Y$3)</f>
        <v>0</v>
      </c>
      <c r="AF173">
        <f>SUMIFS(Grid_GenerationQueue!AB$5:AB$550,Grid_GenerationQueue!$AJ$5:$AJ$550,$B173,Grid_GenerationQueue!$AK$5:$AK$550,$C173,Grid_GenerationQueue!$AW$5:$AW$550,$Y$3)+SUMIFS(Grid_GenerationQueue!AB$5:AB$550,Grid_GenerationQueue!$AM$5:$AM$550,$B173,Grid_GenerationQueue!$AN$5:$AN$550,$C173,Grid_GenerationQueue!$AW$5:$AW$550,$Y$3)</f>
        <v>0</v>
      </c>
      <c r="AG173">
        <f>SUMIFS(Grid_GenerationQueue!AC$5:AC$550,Grid_GenerationQueue!$AJ$5:$AJ$550,$B173,Grid_GenerationQueue!$AK$5:$AK$550,$C173,Grid_GenerationQueue!$AW$5:$AW$550,$Y$3)+SUMIFS(Grid_GenerationQueue!AC$5:AC$550,Grid_GenerationQueue!$AM$5:$AM$550,$B173,Grid_GenerationQueue!$AN$5:$AN$550,$C173,Grid_GenerationQueue!$AW$5:$AW$550,$Y$3)</f>
        <v>0</v>
      </c>
      <c r="AH173">
        <f>SUMIFS(Grid_GenerationQueue!AD$5:AD$550,Grid_GenerationQueue!$AJ$5:$AJ$550,$B173,Grid_GenerationQueue!$AK$5:$AK$550,$C173,Grid_GenerationQueue!$AW$5:$AW$550,$Y$3)+SUMIFS(Grid_GenerationQueue!AD$5:AD$550,Grid_GenerationQueue!$AM$5:$AM$550,$B173,Grid_GenerationQueue!$AN$5:$AN$550,$C173,Grid_GenerationQueue!$AW$5:$AW$550,$Y$3)</f>
        <v>0</v>
      </c>
      <c r="AJ173">
        <f>X173+SUMIFS(Grid_GenerationQueue!T$5:T$550,Grid_GenerationQueue!$AJ$5:$AJ$550,$B173,Grid_GenerationQueue!$AK$5:$AK$550,$C173,Grid_GenerationQueue!$AW$5:$AW$550,"&lt;&gt;"&amp;$Y$3,Grid_GenerationQueue!$AU$5:$AU$550,$AK$3)+SUMIFS(Grid_GenerationQueue!T$5:T$550,Grid_GenerationQueue!$AM$5:$AM$550,$B173,Grid_GenerationQueue!$AN$5:$AN$550,$C173,Grid_GenerationQueue!$AW$5:$AW$550,"&lt;&gt;"&amp;$Y$3,Grid_GenerationQueue!$AU$5:$AU$550,$AK$3)</f>
        <v>425</v>
      </c>
      <c r="AK173">
        <f>Y173+SUMIFS(Grid_GenerationQueue!U$5:U$550,Grid_GenerationQueue!$AJ$5:$AJ$550,$B173,Grid_GenerationQueue!$AK$5:$AK$550,$C173,Grid_GenerationQueue!$AW$5:$AW$550,"&lt;&gt;"&amp;$Y$3,Grid_GenerationQueue!$AU$5:$AU$550,$AK$3)+SUMIFS(Grid_GenerationQueue!U$5:U$550,Grid_GenerationQueue!$AM$5:$AM$550,$B173,Grid_GenerationQueue!$AN$5:$AN$550,$C173,Grid_GenerationQueue!$AW$5:$AW$550,"&lt;&gt;"&amp;$Y$3,Grid_GenerationQueue!$AU$5:$AU$550,$AK$3)</f>
        <v>0</v>
      </c>
      <c r="AL173">
        <f>Z173+SUMIFS(Grid_GenerationQueue!V$5:V$550,Grid_GenerationQueue!$AJ$5:$AJ$550,$B173,Grid_GenerationQueue!$AK$5:$AK$550,$C173,Grid_GenerationQueue!$AW$5:$AW$550,"&lt;&gt;"&amp;$Y$3,Grid_GenerationQueue!$AU$5:$AU$550,$AK$3)+SUMIFS(Grid_GenerationQueue!V$5:V$550,Grid_GenerationQueue!$AM$5:$AM$550,$B173,Grid_GenerationQueue!$AN$5:$AN$550,$C173,Grid_GenerationQueue!$AW$5:$AW$550,"&lt;&gt;"&amp;$Y$3,Grid_GenerationQueue!$AU$5:$AU$550,$AK$3)</f>
        <v>0</v>
      </c>
      <c r="AM173">
        <f>AA173+SUMIFS(Grid_GenerationQueue!W$5:W$550,Grid_GenerationQueue!$AJ$5:$AJ$550,$B173,Grid_GenerationQueue!$AK$5:$AK$550,$C173,Grid_GenerationQueue!$AW$5:$AW$550,"&lt;&gt;"&amp;$Y$3,Grid_GenerationQueue!$AU$5:$AU$550,$AK$3)+SUMIFS(Grid_GenerationQueue!W$5:W$550,Grid_GenerationQueue!$AM$5:$AM$550,$B173,Grid_GenerationQueue!$AN$5:$AN$550,$C173,Grid_GenerationQueue!$AW$5:$AW$550,"&lt;&gt;"&amp;$Y$3,Grid_GenerationQueue!$AU$5:$AU$550,$AK$3)</f>
        <v>0</v>
      </c>
      <c r="AN173">
        <f>AB173+SUMIFS(Grid_GenerationQueue!X$5:X$550,Grid_GenerationQueue!$AJ$5:$AJ$550,$B173,Grid_GenerationQueue!$AK$5:$AK$550,$C173,Grid_GenerationQueue!$AW$5:$AW$550,"&lt;&gt;"&amp;$Y$3,Grid_GenerationQueue!$AU$5:$AU$550,$AK$3)+SUMIFS(Grid_GenerationQueue!X$5:X$550,Grid_GenerationQueue!$AM$5:$AM$550,$B173,Grid_GenerationQueue!$AN$5:$AN$550,$C173,Grid_GenerationQueue!$AW$5:$AW$550,"&lt;&gt;"&amp;$Y$3,Grid_GenerationQueue!$AU$5:$AU$550,$AK$3)</f>
        <v>0</v>
      </c>
      <c r="AO173">
        <f>AC173+SUMIFS(Grid_GenerationQueue!Y$5:Y$550,Grid_GenerationQueue!$AJ$5:$AJ$550,$B173,Grid_GenerationQueue!$AK$5:$AK$550,$C173,Grid_GenerationQueue!$AW$5:$AW$550,"&lt;&gt;"&amp;$Y$3,Grid_GenerationQueue!$AU$5:$AU$550,$AK$3)+SUMIFS(Grid_GenerationQueue!Y$5:Y$550,Grid_GenerationQueue!$AM$5:$AM$550,$B173,Grid_GenerationQueue!$AN$5:$AN$550,$C173,Grid_GenerationQueue!$AW$5:$AW$550,"&lt;&gt;"&amp;$Y$3,Grid_GenerationQueue!$AU$5:$AU$550,$AK$3)</f>
        <v>0</v>
      </c>
      <c r="AP173">
        <f>AD173+SUMIFS(Grid_GenerationQueue!Z$5:Z$550,Grid_GenerationQueue!$AJ$5:$AJ$550,$B173,Grid_GenerationQueue!$AK$5:$AK$550,$C173,Grid_GenerationQueue!$AW$5:$AW$550,"&lt;&gt;"&amp;$Y$3,Grid_GenerationQueue!$AU$5:$AU$550,$AK$3)+SUMIFS(Grid_GenerationQueue!Z$5:Z$550,Grid_GenerationQueue!$AM$5:$AM$550,$B173,Grid_GenerationQueue!$AN$5:$AN$550,$C173,Grid_GenerationQueue!$AW$5:$AW$550,"&lt;&gt;"&amp;$Y$3,Grid_GenerationQueue!$AU$5:$AU$550,$AK$3)</f>
        <v>0</v>
      </c>
      <c r="AQ173">
        <f>AE173+SUMIFS(Grid_GenerationQueue!AA$5:AA$550,Grid_GenerationQueue!$AJ$5:$AJ$550,$B173,Grid_GenerationQueue!$AK$5:$AK$550,$C173,Grid_GenerationQueue!$AW$5:$AW$550,"&lt;&gt;"&amp;$Y$3,Grid_GenerationQueue!$AU$5:$AU$550,$AK$3)+SUMIFS(Grid_GenerationQueue!AA$5:AA$550,Grid_GenerationQueue!$AM$5:$AM$550,$B173,Grid_GenerationQueue!$AN$5:$AN$550,$C173,Grid_GenerationQueue!$AW$5:$AW$550,"&lt;&gt;"&amp;$Y$3,Grid_GenerationQueue!$AU$5:$AU$550,$AK$3)</f>
        <v>0</v>
      </c>
      <c r="AR173">
        <f>AF173+SUMIFS(Grid_GenerationQueue!AB$5:AB$550,Grid_GenerationQueue!$AJ$5:$AJ$550,$B173,Grid_GenerationQueue!$AK$5:$AK$550,$C173,Grid_GenerationQueue!$AW$5:$AW$550,"&lt;&gt;"&amp;$Y$3,Grid_GenerationQueue!$AU$5:$AU$550,$AK$3)+SUMIFS(Grid_GenerationQueue!AB$5:AB$550,Grid_GenerationQueue!$AM$5:$AM$550,$B173,Grid_GenerationQueue!$AN$5:$AN$550,$C173,Grid_GenerationQueue!$AW$5:$AW$550,"&lt;&gt;"&amp;$Y$3,Grid_GenerationQueue!$AU$5:$AU$550,$AK$3)</f>
        <v>0</v>
      </c>
      <c r="AS173">
        <f>AG173+SUMIFS(Grid_GenerationQueue!AC$5:AC$550,Grid_GenerationQueue!$AJ$5:$AJ$550,$B173,Grid_GenerationQueue!$AK$5:$AK$550,$C173,Grid_GenerationQueue!$AW$5:$AW$550,"&lt;&gt;"&amp;$Y$3,Grid_GenerationQueue!$AU$5:$AU$550,$AK$3)+SUMIFS(Grid_GenerationQueue!AC$5:AC$550,Grid_GenerationQueue!$AM$5:$AM$550,$B173,Grid_GenerationQueue!$AN$5:$AN$550,$C173,Grid_GenerationQueue!$AW$5:$AW$550,"&lt;&gt;"&amp;$Y$3,Grid_GenerationQueue!$AU$5:$AU$550,$AK$3)</f>
        <v>0</v>
      </c>
      <c r="AT173">
        <f>AH173+SUMIFS(Grid_GenerationQueue!AD$5:AD$550,Grid_GenerationQueue!$AJ$5:$AJ$550,$B173,Grid_GenerationQueue!$AK$5:$AK$550,$C173,Grid_GenerationQueue!$AW$5:$AW$550,"&lt;&gt;"&amp;$Y$3,Grid_GenerationQueue!$AU$5:$AU$550,$AK$3)+SUMIFS(Grid_GenerationQueue!AD$5:AD$550,Grid_GenerationQueue!$AM$5:$AM$550,$B173,Grid_GenerationQueue!$AN$5:$AN$550,$C173,Grid_GenerationQueue!$AW$5:$AW$550,"&lt;&gt;"&amp;$Y$3,Grid_GenerationQueue!$AU$5:$AU$550,$AK$3)</f>
        <v>0</v>
      </c>
      <c r="AV173">
        <v>0</v>
      </c>
      <c r="AW173">
        <v>0</v>
      </c>
      <c r="AX173">
        <v>0</v>
      </c>
      <c r="AY173">
        <v>0</v>
      </c>
      <c r="AZ173">
        <v>0</v>
      </c>
      <c r="BB173">
        <f t="shared" si="99"/>
        <v>525</v>
      </c>
      <c r="BC173">
        <f t="shared" si="100"/>
        <v>0</v>
      </c>
      <c r="BD173">
        <f t="shared" si="101"/>
        <v>0</v>
      </c>
      <c r="BE173">
        <f t="shared" si="102"/>
        <v>0</v>
      </c>
      <c r="BF173">
        <f t="shared" si="103"/>
        <v>0</v>
      </c>
      <c r="BG173">
        <f t="shared" si="104"/>
        <v>0</v>
      </c>
      <c r="BH173">
        <f t="shared" si="105"/>
        <v>0</v>
      </c>
      <c r="BI173">
        <f t="shared" si="106"/>
        <v>0</v>
      </c>
      <c r="BJ173">
        <f t="shared" si="107"/>
        <v>0</v>
      </c>
      <c r="BK173">
        <f t="shared" si="108"/>
        <v>0</v>
      </c>
      <c r="BL173">
        <f t="shared" si="109"/>
        <v>0</v>
      </c>
      <c r="BN173">
        <f t="shared" si="110"/>
        <v>75</v>
      </c>
      <c r="BO173">
        <f t="shared" si="111"/>
        <v>0</v>
      </c>
      <c r="BP173">
        <f t="shared" si="112"/>
        <v>0</v>
      </c>
      <c r="BQ173">
        <f t="shared" si="113"/>
        <v>0</v>
      </c>
      <c r="BR173">
        <f t="shared" si="114"/>
        <v>0</v>
      </c>
      <c r="BS173">
        <f t="shared" si="115"/>
        <v>0</v>
      </c>
      <c r="BT173">
        <f t="shared" si="116"/>
        <v>0</v>
      </c>
      <c r="BU173">
        <f t="shared" si="117"/>
        <v>0</v>
      </c>
      <c r="BV173">
        <f t="shared" si="118"/>
        <v>0</v>
      </c>
      <c r="BW173">
        <f t="shared" si="119"/>
        <v>0</v>
      </c>
      <c r="BX173">
        <f t="shared" si="120"/>
        <v>0</v>
      </c>
      <c r="BZ173">
        <f t="shared" si="121"/>
        <v>425</v>
      </c>
      <c r="CA173">
        <f t="shared" si="122"/>
        <v>0</v>
      </c>
      <c r="CB173">
        <f t="shared" si="123"/>
        <v>0</v>
      </c>
      <c r="CC173">
        <f t="shared" si="124"/>
        <v>0</v>
      </c>
      <c r="CD173">
        <f t="shared" si="125"/>
        <v>0</v>
      </c>
      <c r="CE173">
        <f t="shared" si="126"/>
        <v>0</v>
      </c>
      <c r="CF173">
        <f t="shared" si="127"/>
        <v>0</v>
      </c>
      <c r="CG173">
        <f t="shared" si="128"/>
        <v>0</v>
      </c>
      <c r="CH173">
        <f t="shared" si="129"/>
        <v>0</v>
      </c>
      <c r="CI173">
        <f t="shared" si="130"/>
        <v>0</v>
      </c>
      <c r="CJ173">
        <f t="shared" si="131"/>
        <v>0</v>
      </c>
    </row>
    <row r="174" spans="1:88" x14ac:dyDescent="0.35">
      <c r="A174" t="str">
        <f>Substation_Info!A174</f>
        <v xml:space="preserve">PG&amp;E East Kern Study Area </v>
      </c>
      <c r="B174" t="str">
        <f>Substation_Info!B174</f>
        <v>Midway</v>
      </c>
      <c r="C174">
        <f>Substation_Info!C174</f>
        <v>230</v>
      </c>
      <c r="D174" t="str" cm="1">
        <f t="array" ref="D174">INDEX(Substation_Info!$AT$5:$BB$322,MATCH(1,($B174=Substation_Info!$B$5:$B$322)*($C174=Substation_Info!$C$5:$C$322),0),MATCH(D$4,Substation_Info!$AT$4:$BB$4,0))</f>
        <v>Southern_PGAE_Li_Battery</v>
      </c>
      <c r="E174" t="str" cm="1">
        <f t="array" ref="E174">INDEX(Substation_Info!$AT$5:$BB$322,MATCH(1,($B174=Substation_Info!$B$5:$B$322)*($C174=Substation_Info!$C$5:$C$322),0),MATCH(E$4,Substation_Info!$AT$4:$BB$4,0))</f>
        <v>Southern_PGAE_Solar</v>
      </c>
      <c r="F174" cm="1">
        <f t="array" ref="F174">INDEX(Substation_Info!$AT$5:$BB$322,MATCH(1,($B174=Substation_Info!$B$5:$B$322)*($C174=Substation_Info!$C$5:$C$322),0),MATCH(F$4,Substation_Info!$AT$4:$BB$4,0))</f>
        <v>0</v>
      </c>
      <c r="G174" cm="1">
        <f t="array" ref="G174">INDEX(Substation_Info!$AT$5:$BB$322,MATCH(1,($B174=Substation_Info!$B$5:$B$322)*($C174=Substation_Info!$C$5:$C$322),0),MATCH(G$4,Substation_Info!$AT$4:$BB$4,0))</f>
        <v>0</v>
      </c>
      <c r="H174" cm="1">
        <f t="array" ref="H174">INDEX(Substation_Info!$AT$5:$BB$322,MATCH(1,($B174=Substation_Info!$B$5:$B$322)*($C174=Substation_Info!$C$5:$C$322),0),MATCH(H$4,Substation_Info!$AT$4:$BB$4,0))</f>
        <v>0</v>
      </c>
      <c r="I174" cm="1">
        <f t="array" ref="I174">INDEX(Substation_Info!$AT$5:$BB$322,MATCH(1,($B174=Substation_Info!$B$5:$B$322)*($C174=Substation_Info!$C$5:$C$322),0),MATCH(I$4,Substation_Info!$AT$4:$BB$4,0))</f>
        <v>0</v>
      </c>
      <c r="J174" cm="1">
        <f t="array" ref="J174">INDEX(Substation_Info!$AT$5:$BB$322,MATCH(1,($B174=Substation_Info!$B$5:$B$322)*($C174=Substation_Info!$C$5:$C$322),0),MATCH(J$4,Substation_Info!$AT$4:$BB$4,0))</f>
        <v>0</v>
      </c>
      <c r="L174">
        <f>SUMIFS(Grid_GenerationQueue!T$5:T$550,Grid_GenerationQueue!$AJ$5:$AJ$550,$B174,Grid_GenerationQueue!$AK$5:$AK$550,$C174)+SUMIFS(Grid_GenerationQueue!T$5:T$550,Grid_GenerationQueue!$AM$5:$AM$550,$B174,Grid_GenerationQueue!$AN$5:$AN$550,$C174)</f>
        <v>781.93999999999994</v>
      </c>
      <c r="M174">
        <f>SUMIFS(Grid_GenerationQueue!U$5:U$550,Grid_GenerationQueue!$AJ$5:$AJ$550,$B174,Grid_GenerationQueue!$AK$5:$AK$550,$C174)+SUMIFS(Grid_GenerationQueue!U$5:U$550,Grid_GenerationQueue!$AM$5:$AM$550,$B174,Grid_GenerationQueue!$AN$5:$AN$550,$C174)</f>
        <v>0</v>
      </c>
      <c r="N174">
        <f>SUMIFS(Grid_GenerationQueue!V$5:V$550,Grid_GenerationQueue!$AJ$5:$AJ$550,$B174,Grid_GenerationQueue!$AK$5:$AK$550,$C174)+SUMIFS(Grid_GenerationQueue!V$5:V$550,Grid_GenerationQueue!$AM$5:$AM$550,$B174,Grid_GenerationQueue!$AN$5:$AN$550,$C174)</f>
        <v>0</v>
      </c>
      <c r="O174">
        <f>SUMIFS(Grid_GenerationQueue!W$5:W$550,Grid_GenerationQueue!$AJ$5:$AJ$550,$B174,Grid_GenerationQueue!$AK$5:$AK$550,$C174)+SUMIFS(Grid_GenerationQueue!W$5:W$550,Grid_GenerationQueue!$AM$5:$AM$550,$B174,Grid_GenerationQueue!$AN$5:$AN$550,$C174)</f>
        <v>0</v>
      </c>
      <c r="P174">
        <f>SUMIFS(Grid_GenerationQueue!X$5:X$550,Grid_GenerationQueue!$AJ$5:$AJ$550,$B174,Grid_GenerationQueue!$AK$5:$AK$550,$C174)+SUMIFS(Grid_GenerationQueue!X$5:X$550,Grid_GenerationQueue!$AM$5:$AM$550,$B174,Grid_GenerationQueue!$AN$5:$AN$550,$C174)</f>
        <v>0</v>
      </c>
      <c r="Q174">
        <f>SUMIFS(Grid_GenerationQueue!Y$5:Y$550,Grid_GenerationQueue!$AJ$5:$AJ$550,$B174,Grid_GenerationQueue!$AK$5:$AK$550,$C174)+SUMIFS(Grid_GenerationQueue!Y$5:Y$550,Grid_GenerationQueue!$AM$5:$AM$550,$B174,Grid_GenerationQueue!$AN$5:$AN$550,$C174)</f>
        <v>0</v>
      </c>
      <c r="R174">
        <f>SUMIFS(Grid_GenerationQueue!Z$5:Z$550,Grid_GenerationQueue!$AJ$5:$AJ$550,$B174,Grid_GenerationQueue!$AK$5:$AK$550,$C174)+SUMIFS(Grid_GenerationQueue!Z$5:Z$550,Grid_GenerationQueue!$AM$5:$AM$550,$B174,Grid_GenerationQueue!$AN$5:$AN$550,$C174)</f>
        <v>839.94</v>
      </c>
      <c r="S174">
        <f>SUMIFS(Grid_GenerationQueue!AA$5:AA$550,Grid_GenerationQueue!$AJ$5:$AJ$550,$B174,Grid_GenerationQueue!$AK$5:$AK$550,$C174)+SUMIFS(Grid_GenerationQueue!AA$5:AA$550,Grid_GenerationQueue!$AM$5:$AM$550,$B174,Grid_GenerationQueue!$AN$5:$AN$550,$C174)</f>
        <v>80</v>
      </c>
      <c r="T174">
        <f>SUMIFS(Grid_GenerationQueue!AB$5:AB$550,Grid_GenerationQueue!$AJ$5:$AJ$550,$B174,Grid_GenerationQueue!$AK$5:$AK$550,$C174)+SUMIFS(Grid_GenerationQueue!AB$5:AB$550,Grid_GenerationQueue!$AM$5:$AM$550,$B174,Grid_GenerationQueue!$AN$5:$AN$550,$C174)</f>
        <v>759.94</v>
      </c>
      <c r="U174">
        <f>SUMIFS(Grid_GenerationQueue!AC$5:AC$550,Grid_GenerationQueue!$AJ$5:$AJ$550,$B174,Grid_GenerationQueue!$AK$5:$AK$550,$C174)+SUMIFS(Grid_GenerationQueue!AC$5:AC$550,Grid_GenerationQueue!$AM$5:$AM$550,$B174,Grid_GenerationQueue!$AN$5:$AN$550,$C174)</f>
        <v>0</v>
      </c>
      <c r="V174">
        <f>SUMIFS(Grid_GenerationQueue!AD$5:AD$550,Grid_GenerationQueue!$AJ$5:$AJ$550,$B174,Grid_GenerationQueue!$AK$5:$AK$550,$C174)+SUMIFS(Grid_GenerationQueue!AD$5:AD$550,Grid_GenerationQueue!$AM$5:$AM$550,$B174,Grid_GenerationQueue!$AN$5:$AN$550,$C174)</f>
        <v>0</v>
      </c>
      <c r="X174">
        <f>SUMIFS(Grid_GenerationQueue!T$5:T$550,Grid_GenerationQueue!$AJ$5:$AJ$550,$B174,Grid_GenerationQueue!$AK$5:$AK$550,$C174,Grid_GenerationQueue!$AW$5:$AW$550,$Y$3)+SUMIFS(Grid_GenerationQueue!T$5:T$550,Grid_GenerationQueue!$AM$5:$AM$550,$B174,Grid_GenerationQueue!$AN$5:$AN$550,$C174,Grid_GenerationQueue!$AW$5:$AW$550,$Y$3)</f>
        <v>92</v>
      </c>
      <c r="Y174">
        <f>SUMIFS(Grid_GenerationQueue!U$5:U$550,Grid_GenerationQueue!$AJ$5:$AJ$550,$B174,Grid_GenerationQueue!$AK$5:$AK$550,$C174,Grid_GenerationQueue!$AW$5:$AW$550,$Y$3)+SUMIFS(Grid_GenerationQueue!U$5:U$550,Grid_GenerationQueue!$AM$5:$AM$550,$B174,Grid_GenerationQueue!$AN$5:$AN$550,$C174,Grid_GenerationQueue!$AW$5:$AW$550,$Y$3)</f>
        <v>0</v>
      </c>
      <c r="Z174">
        <f>SUMIFS(Grid_GenerationQueue!V$5:V$550,Grid_GenerationQueue!$AJ$5:$AJ$550,$B174,Grid_GenerationQueue!$AK$5:$AK$550,$C174,Grid_GenerationQueue!$AW$5:$AW$550,$Y$3)+SUMIFS(Grid_GenerationQueue!V$5:V$550,Grid_GenerationQueue!$AM$5:$AM$550,$B174,Grid_GenerationQueue!$AN$5:$AN$550,$C174,Grid_GenerationQueue!$AW$5:$AW$550,$Y$3)</f>
        <v>0</v>
      </c>
      <c r="AA174">
        <f>SUMIFS(Grid_GenerationQueue!W$5:W$550,Grid_GenerationQueue!$AJ$5:$AJ$550,$B174,Grid_GenerationQueue!$AK$5:$AK$550,$C174,Grid_GenerationQueue!$AW$5:$AW$550,$Y$3)+SUMIFS(Grid_GenerationQueue!W$5:W$550,Grid_GenerationQueue!$AM$5:$AM$550,$B174,Grid_GenerationQueue!$AN$5:$AN$550,$C174,Grid_GenerationQueue!$AW$5:$AW$550,$Y$3)</f>
        <v>0</v>
      </c>
      <c r="AB174">
        <f>SUMIFS(Grid_GenerationQueue!X$5:X$550,Grid_GenerationQueue!$AJ$5:$AJ$550,$B174,Grid_GenerationQueue!$AK$5:$AK$550,$C174,Grid_GenerationQueue!$AW$5:$AW$550,$Y$3)+SUMIFS(Grid_GenerationQueue!X$5:X$550,Grid_GenerationQueue!$AM$5:$AM$550,$B174,Grid_GenerationQueue!$AN$5:$AN$550,$C174,Grid_GenerationQueue!$AW$5:$AW$550,$Y$3)</f>
        <v>0</v>
      </c>
      <c r="AC174">
        <f>SUMIFS(Grid_GenerationQueue!Y$5:Y$550,Grid_GenerationQueue!$AJ$5:$AJ$550,$B174,Grid_GenerationQueue!$AK$5:$AK$550,$C174,Grid_GenerationQueue!$AW$5:$AW$550,$Y$3)+SUMIFS(Grid_GenerationQueue!Y$5:Y$550,Grid_GenerationQueue!$AM$5:$AM$550,$B174,Grid_GenerationQueue!$AN$5:$AN$550,$C174,Grid_GenerationQueue!$AW$5:$AW$550,$Y$3)</f>
        <v>0</v>
      </c>
      <c r="AD174">
        <f>SUMIFS(Grid_GenerationQueue!Z$5:Z$550,Grid_GenerationQueue!$AJ$5:$AJ$550,$B174,Grid_GenerationQueue!$AK$5:$AK$550,$C174,Grid_GenerationQueue!$AW$5:$AW$550,$Y$3)+SUMIFS(Grid_GenerationQueue!Z$5:Z$550,Grid_GenerationQueue!$AM$5:$AM$550,$B174,Grid_GenerationQueue!$AN$5:$AN$550,$C174,Grid_GenerationQueue!$AW$5:$AW$550,$Y$3)</f>
        <v>100</v>
      </c>
      <c r="AE174">
        <f>SUMIFS(Grid_GenerationQueue!AA$5:AA$550,Grid_GenerationQueue!$AJ$5:$AJ$550,$B174,Grid_GenerationQueue!$AK$5:$AK$550,$C174,Grid_GenerationQueue!$AW$5:$AW$550,$Y$3)+SUMIFS(Grid_GenerationQueue!AA$5:AA$550,Grid_GenerationQueue!$AM$5:$AM$550,$B174,Grid_GenerationQueue!$AN$5:$AN$550,$C174,Grid_GenerationQueue!$AW$5:$AW$550,$Y$3)</f>
        <v>80</v>
      </c>
      <c r="AF174">
        <f>SUMIFS(Grid_GenerationQueue!AB$5:AB$550,Grid_GenerationQueue!$AJ$5:$AJ$550,$B174,Grid_GenerationQueue!$AK$5:$AK$550,$C174,Grid_GenerationQueue!$AW$5:$AW$550,$Y$3)+SUMIFS(Grid_GenerationQueue!AB$5:AB$550,Grid_GenerationQueue!$AM$5:$AM$550,$B174,Grid_GenerationQueue!$AN$5:$AN$550,$C174,Grid_GenerationQueue!$AW$5:$AW$550,$Y$3)</f>
        <v>20</v>
      </c>
      <c r="AG174">
        <f>SUMIFS(Grid_GenerationQueue!AC$5:AC$550,Grid_GenerationQueue!$AJ$5:$AJ$550,$B174,Grid_GenerationQueue!$AK$5:$AK$550,$C174,Grid_GenerationQueue!$AW$5:$AW$550,$Y$3)+SUMIFS(Grid_GenerationQueue!AC$5:AC$550,Grid_GenerationQueue!$AM$5:$AM$550,$B174,Grid_GenerationQueue!$AN$5:$AN$550,$C174,Grid_GenerationQueue!$AW$5:$AW$550,$Y$3)</f>
        <v>0</v>
      </c>
      <c r="AH174">
        <f>SUMIFS(Grid_GenerationQueue!AD$5:AD$550,Grid_GenerationQueue!$AJ$5:$AJ$550,$B174,Grid_GenerationQueue!$AK$5:$AK$550,$C174,Grid_GenerationQueue!$AW$5:$AW$550,$Y$3)+SUMIFS(Grid_GenerationQueue!AD$5:AD$550,Grid_GenerationQueue!$AM$5:$AM$550,$B174,Grid_GenerationQueue!$AN$5:$AN$550,$C174,Grid_GenerationQueue!$AW$5:$AW$550,$Y$3)</f>
        <v>0</v>
      </c>
      <c r="AJ174">
        <f>X174+SUMIFS(Grid_GenerationQueue!T$5:T$550,Grid_GenerationQueue!$AJ$5:$AJ$550,$B174,Grid_GenerationQueue!$AK$5:$AK$550,$C174,Grid_GenerationQueue!$AW$5:$AW$550,"&lt;&gt;"&amp;$Y$3,Grid_GenerationQueue!$AU$5:$AU$550,$AK$3)+SUMIFS(Grid_GenerationQueue!T$5:T$550,Grid_GenerationQueue!$AM$5:$AM$550,$B174,Grid_GenerationQueue!$AN$5:$AN$550,$C174,Grid_GenerationQueue!$AW$5:$AW$550,"&lt;&gt;"&amp;$Y$3,Grid_GenerationQueue!$AU$5:$AU$550,$AK$3)</f>
        <v>92</v>
      </c>
      <c r="AK174">
        <f>Y174+SUMIFS(Grid_GenerationQueue!U$5:U$550,Grid_GenerationQueue!$AJ$5:$AJ$550,$B174,Grid_GenerationQueue!$AK$5:$AK$550,$C174,Grid_GenerationQueue!$AW$5:$AW$550,"&lt;&gt;"&amp;$Y$3,Grid_GenerationQueue!$AU$5:$AU$550,$AK$3)+SUMIFS(Grid_GenerationQueue!U$5:U$550,Grid_GenerationQueue!$AM$5:$AM$550,$B174,Grid_GenerationQueue!$AN$5:$AN$550,$C174,Grid_GenerationQueue!$AW$5:$AW$550,"&lt;&gt;"&amp;$Y$3,Grid_GenerationQueue!$AU$5:$AU$550,$AK$3)</f>
        <v>0</v>
      </c>
      <c r="AL174">
        <f>Z174+SUMIFS(Grid_GenerationQueue!V$5:V$550,Grid_GenerationQueue!$AJ$5:$AJ$550,$B174,Grid_GenerationQueue!$AK$5:$AK$550,$C174,Grid_GenerationQueue!$AW$5:$AW$550,"&lt;&gt;"&amp;$Y$3,Grid_GenerationQueue!$AU$5:$AU$550,$AK$3)+SUMIFS(Grid_GenerationQueue!V$5:V$550,Grid_GenerationQueue!$AM$5:$AM$550,$B174,Grid_GenerationQueue!$AN$5:$AN$550,$C174,Grid_GenerationQueue!$AW$5:$AW$550,"&lt;&gt;"&amp;$Y$3,Grid_GenerationQueue!$AU$5:$AU$550,$AK$3)</f>
        <v>0</v>
      </c>
      <c r="AM174">
        <f>AA174+SUMIFS(Grid_GenerationQueue!W$5:W$550,Grid_GenerationQueue!$AJ$5:$AJ$550,$B174,Grid_GenerationQueue!$AK$5:$AK$550,$C174,Grid_GenerationQueue!$AW$5:$AW$550,"&lt;&gt;"&amp;$Y$3,Grid_GenerationQueue!$AU$5:$AU$550,$AK$3)+SUMIFS(Grid_GenerationQueue!W$5:W$550,Grid_GenerationQueue!$AM$5:$AM$550,$B174,Grid_GenerationQueue!$AN$5:$AN$550,$C174,Grid_GenerationQueue!$AW$5:$AW$550,"&lt;&gt;"&amp;$Y$3,Grid_GenerationQueue!$AU$5:$AU$550,$AK$3)</f>
        <v>0</v>
      </c>
      <c r="AN174">
        <f>AB174+SUMIFS(Grid_GenerationQueue!X$5:X$550,Grid_GenerationQueue!$AJ$5:$AJ$550,$B174,Grid_GenerationQueue!$AK$5:$AK$550,$C174,Grid_GenerationQueue!$AW$5:$AW$550,"&lt;&gt;"&amp;$Y$3,Grid_GenerationQueue!$AU$5:$AU$550,$AK$3)+SUMIFS(Grid_GenerationQueue!X$5:X$550,Grid_GenerationQueue!$AM$5:$AM$550,$B174,Grid_GenerationQueue!$AN$5:$AN$550,$C174,Grid_GenerationQueue!$AW$5:$AW$550,"&lt;&gt;"&amp;$Y$3,Grid_GenerationQueue!$AU$5:$AU$550,$AK$3)</f>
        <v>0</v>
      </c>
      <c r="AO174">
        <f>AC174+SUMIFS(Grid_GenerationQueue!Y$5:Y$550,Grid_GenerationQueue!$AJ$5:$AJ$550,$B174,Grid_GenerationQueue!$AK$5:$AK$550,$C174,Grid_GenerationQueue!$AW$5:$AW$550,"&lt;&gt;"&amp;$Y$3,Grid_GenerationQueue!$AU$5:$AU$550,$AK$3)+SUMIFS(Grid_GenerationQueue!Y$5:Y$550,Grid_GenerationQueue!$AM$5:$AM$550,$B174,Grid_GenerationQueue!$AN$5:$AN$550,$C174,Grid_GenerationQueue!$AW$5:$AW$550,"&lt;&gt;"&amp;$Y$3,Grid_GenerationQueue!$AU$5:$AU$550,$AK$3)</f>
        <v>0</v>
      </c>
      <c r="AP174">
        <f>AD174+SUMIFS(Grid_GenerationQueue!Z$5:Z$550,Grid_GenerationQueue!$AJ$5:$AJ$550,$B174,Grid_GenerationQueue!$AK$5:$AK$550,$C174,Grid_GenerationQueue!$AW$5:$AW$550,"&lt;&gt;"&amp;$Y$3,Grid_GenerationQueue!$AU$5:$AU$550,$AK$3)+SUMIFS(Grid_GenerationQueue!Z$5:Z$550,Grid_GenerationQueue!$AM$5:$AM$550,$B174,Grid_GenerationQueue!$AN$5:$AN$550,$C174,Grid_GenerationQueue!$AW$5:$AW$550,"&lt;&gt;"&amp;$Y$3,Grid_GenerationQueue!$AU$5:$AU$550,$AK$3)</f>
        <v>250</v>
      </c>
      <c r="AQ174">
        <f>AE174+SUMIFS(Grid_GenerationQueue!AA$5:AA$550,Grid_GenerationQueue!$AJ$5:$AJ$550,$B174,Grid_GenerationQueue!$AK$5:$AK$550,$C174,Grid_GenerationQueue!$AW$5:$AW$550,"&lt;&gt;"&amp;$Y$3,Grid_GenerationQueue!$AU$5:$AU$550,$AK$3)+SUMIFS(Grid_GenerationQueue!AA$5:AA$550,Grid_GenerationQueue!$AM$5:$AM$550,$B174,Grid_GenerationQueue!$AN$5:$AN$550,$C174,Grid_GenerationQueue!$AW$5:$AW$550,"&lt;&gt;"&amp;$Y$3,Grid_GenerationQueue!$AU$5:$AU$550,$AK$3)</f>
        <v>80</v>
      </c>
      <c r="AR174">
        <f>AF174+SUMIFS(Grid_GenerationQueue!AB$5:AB$550,Grid_GenerationQueue!$AJ$5:$AJ$550,$B174,Grid_GenerationQueue!$AK$5:$AK$550,$C174,Grid_GenerationQueue!$AW$5:$AW$550,"&lt;&gt;"&amp;$Y$3,Grid_GenerationQueue!$AU$5:$AU$550,$AK$3)+SUMIFS(Grid_GenerationQueue!AB$5:AB$550,Grid_GenerationQueue!$AM$5:$AM$550,$B174,Grid_GenerationQueue!$AN$5:$AN$550,$C174,Grid_GenerationQueue!$AW$5:$AW$550,"&lt;&gt;"&amp;$Y$3,Grid_GenerationQueue!$AU$5:$AU$550,$AK$3)</f>
        <v>170</v>
      </c>
      <c r="AS174">
        <f>AG174+SUMIFS(Grid_GenerationQueue!AC$5:AC$550,Grid_GenerationQueue!$AJ$5:$AJ$550,$B174,Grid_GenerationQueue!$AK$5:$AK$550,$C174,Grid_GenerationQueue!$AW$5:$AW$550,"&lt;&gt;"&amp;$Y$3,Grid_GenerationQueue!$AU$5:$AU$550,$AK$3)+SUMIFS(Grid_GenerationQueue!AC$5:AC$550,Grid_GenerationQueue!$AM$5:$AM$550,$B174,Grid_GenerationQueue!$AN$5:$AN$550,$C174,Grid_GenerationQueue!$AW$5:$AW$550,"&lt;&gt;"&amp;$Y$3,Grid_GenerationQueue!$AU$5:$AU$550,$AK$3)</f>
        <v>0</v>
      </c>
      <c r="AT174">
        <f>AH174+SUMIFS(Grid_GenerationQueue!AD$5:AD$550,Grid_GenerationQueue!$AJ$5:$AJ$550,$B174,Grid_GenerationQueue!$AK$5:$AK$550,$C174,Grid_GenerationQueue!$AW$5:$AW$550,"&lt;&gt;"&amp;$Y$3,Grid_GenerationQueue!$AU$5:$AU$550,$AK$3)+SUMIFS(Grid_GenerationQueue!AD$5:AD$550,Grid_GenerationQueue!$AM$5:$AM$550,$B174,Grid_GenerationQueue!$AN$5:$AN$550,$C174,Grid_GenerationQueue!$AW$5:$AW$550,"&lt;&gt;"&amp;$Y$3,Grid_GenerationQueue!$AU$5:$AU$550,$AK$3)</f>
        <v>0</v>
      </c>
      <c r="AV174">
        <v>0</v>
      </c>
      <c r="AW174">
        <v>0</v>
      </c>
      <c r="AX174">
        <v>0</v>
      </c>
      <c r="AY174">
        <v>0</v>
      </c>
      <c r="AZ174">
        <v>0</v>
      </c>
      <c r="BB174">
        <f t="shared" si="99"/>
        <v>781.93999999999994</v>
      </c>
      <c r="BC174">
        <f t="shared" si="100"/>
        <v>0</v>
      </c>
      <c r="BD174">
        <f t="shared" si="101"/>
        <v>0</v>
      </c>
      <c r="BE174">
        <f t="shared" si="102"/>
        <v>0</v>
      </c>
      <c r="BF174">
        <f t="shared" si="103"/>
        <v>0</v>
      </c>
      <c r="BG174">
        <f t="shared" si="104"/>
        <v>0</v>
      </c>
      <c r="BH174">
        <f t="shared" si="105"/>
        <v>839.94</v>
      </c>
      <c r="BI174">
        <f t="shared" si="106"/>
        <v>80</v>
      </c>
      <c r="BJ174">
        <f t="shared" si="107"/>
        <v>759.94</v>
      </c>
      <c r="BK174">
        <f t="shared" si="108"/>
        <v>0</v>
      </c>
      <c r="BL174">
        <f t="shared" si="109"/>
        <v>0</v>
      </c>
      <c r="BN174">
        <f t="shared" si="110"/>
        <v>92</v>
      </c>
      <c r="BO174">
        <f t="shared" si="111"/>
        <v>0</v>
      </c>
      <c r="BP174">
        <f t="shared" si="112"/>
        <v>0</v>
      </c>
      <c r="BQ174">
        <f t="shared" si="113"/>
        <v>0</v>
      </c>
      <c r="BR174">
        <f t="shared" si="114"/>
        <v>0</v>
      </c>
      <c r="BS174">
        <f t="shared" si="115"/>
        <v>0</v>
      </c>
      <c r="BT174">
        <f t="shared" si="116"/>
        <v>100</v>
      </c>
      <c r="BU174">
        <f t="shared" si="117"/>
        <v>80</v>
      </c>
      <c r="BV174">
        <f t="shared" si="118"/>
        <v>20</v>
      </c>
      <c r="BW174">
        <f t="shared" si="119"/>
        <v>0</v>
      </c>
      <c r="BX174">
        <f t="shared" si="120"/>
        <v>0</v>
      </c>
      <c r="BZ174">
        <f t="shared" si="121"/>
        <v>92</v>
      </c>
      <c r="CA174">
        <f t="shared" si="122"/>
        <v>0</v>
      </c>
      <c r="CB174">
        <f t="shared" si="123"/>
        <v>0</v>
      </c>
      <c r="CC174">
        <f t="shared" si="124"/>
        <v>0</v>
      </c>
      <c r="CD174">
        <f t="shared" si="125"/>
        <v>0</v>
      </c>
      <c r="CE174">
        <f t="shared" si="126"/>
        <v>0</v>
      </c>
      <c r="CF174">
        <f t="shared" si="127"/>
        <v>250</v>
      </c>
      <c r="CG174">
        <f t="shared" si="128"/>
        <v>80</v>
      </c>
      <c r="CH174">
        <f t="shared" si="129"/>
        <v>170</v>
      </c>
      <c r="CI174">
        <f t="shared" si="130"/>
        <v>0</v>
      </c>
      <c r="CJ174">
        <f t="shared" si="131"/>
        <v>0</v>
      </c>
    </row>
    <row r="175" spans="1:88" x14ac:dyDescent="0.35">
      <c r="A175" t="str">
        <f>Substation_Info!A175</f>
        <v xml:space="preserve">PG&amp;E East Kern Study Area </v>
      </c>
      <c r="B175" t="str">
        <f>Substation_Info!B175</f>
        <v>Midway</v>
      </c>
      <c r="C175">
        <f>Substation_Info!C175</f>
        <v>500</v>
      </c>
      <c r="D175" t="str" cm="1">
        <f t="array" ref="D175">INDEX(Substation_Info!$AT$5:$BB$322,MATCH(1,($B175=Substation_Info!$B$5:$B$322)*($C175=Substation_Info!$C$5:$C$322),0),MATCH(D$4,Substation_Info!$AT$4:$BB$4,0))</f>
        <v>Southern_PGAE_Li_Battery</v>
      </c>
      <c r="E175" t="str" cm="1">
        <f t="array" ref="E175">INDEX(Substation_Info!$AT$5:$BB$322,MATCH(1,($B175=Substation_Info!$B$5:$B$322)*($C175=Substation_Info!$C$5:$C$322),0),MATCH(E$4,Substation_Info!$AT$4:$BB$4,0))</f>
        <v>Southern_PGAE_Solar</v>
      </c>
      <c r="F175" cm="1">
        <f t="array" ref="F175">INDEX(Substation_Info!$AT$5:$BB$322,MATCH(1,($B175=Substation_Info!$B$5:$B$322)*($C175=Substation_Info!$C$5:$C$322),0),MATCH(F$4,Substation_Info!$AT$4:$BB$4,0))</f>
        <v>0</v>
      </c>
      <c r="G175" cm="1">
        <f t="array" ref="G175">INDEX(Substation_Info!$AT$5:$BB$322,MATCH(1,($B175=Substation_Info!$B$5:$B$322)*($C175=Substation_Info!$C$5:$C$322),0),MATCH(G$4,Substation_Info!$AT$4:$BB$4,0))</f>
        <v>0</v>
      </c>
      <c r="H175" cm="1">
        <f t="array" ref="H175">INDEX(Substation_Info!$AT$5:$BB$322,MATCH(1,($B175=Substation_Info!$B$5:$B$322)*($C175=Substation_Info!$C$5:$C$322),0),MATCH(H$4,Substation_Info!$AT$4:$BB$4,0))</f>
        <v>0</v>
      </c>
      <c r="I175" cm="1">
        <f t="array" ref="I175">INDEX(Substation_Info!$AT$5:$BB$322,MATCH(1,($B175=Substation_Info!$B$5:$B$322)*($C175=Substation_Info!$C$5:$C$322),0),MATCH(I$4,Substation_Info!$AT$4:$BB$4,0))</f>
        <v>0</v>
      </c>
      <c r="J175" cm="1">
        <f t="array" ref="J175">INDEX(Substation_Info!$AT$5:$BB$322,MATCH(1,($B175=Substation_Info!$B$5:$B$322)*($C175=Substation_Info!$C$5:$C$322),0),MATCH(J$4,Substation_Info!$AT$4:$BB$4,0))</f>
        <v>0</v>
      </c>
      <c r="L175">
        <f>SUMIFS(Grid_GenerationQueue!T$5:T$550,Grid_GenerationQueue!$AJ$5:$AJ$550,$B175,Grid_GenerationQueue!$AK$5:$AK$550,$C175)+SUMIFS(Grid_GenerationQueue!T$5:T$550,Grid_GenerationQueue!$AM$5:$AM$550,$B175,Grid_GenerationQueue!$AN$5:$AN$550,$C175)</f>
        <v>1950</v>
      </c>
      <c r="M175">
        <f>SUMIFS(Grid_GenerationQueue!U$5:U$550,Grid_GenerationQueue!$AJ$5:$AJ$550,$B175,Grid_GenerationQueue!$AK$5:$AK$550,$C175)+SUMIFS(Grid_GenerationQueue!U$5:U$550,Grid_GenerationQueue!$AM$5:$AM$550,$B175,Grid_GenerationQueue!$AN$5:$AN$550,$C175)</f>
        <v>0</v>
      </c>
      <c r="N175">
        <f>SUMIFS(Grid_GenerationQueue!V$5:V$550,Grid_GenerationQueue!$AJ$5:$AJ$550,$B175,Grid_GenerationQueue!$AK$5:$AK$550,$C175)+SUMIFS(Grid_GenerationQueue!V$5:V$550,Grid_GenerationQueue!$AM$5:$AM$550,$B175,Grid_GenerationQueue!$AN$5:$AN$550,$C175)</f>
        <v>0</v>
      </c>
      <c r="O175">
        <f>SUMIFS(Grid_GenerationQueue!W$5:W$550,Grid_GenerationQueue!$AJ$5:$AJ$550,$B175,Grid_GenerationQueue!$AK$5:$AK$550,$C175)+SUMIFS(Grid_GenerationQueue!W$5:W$550,Grid_GenerationQueue!$AM$5:$AM$550,$B175,Grid_GenerationQueue!$AN$5:$AN$550,$C175)</f>
        <v>0</v>
      </c>
      <c r="P175">
        <f>SUMIFS(Grid_GenerationQueue!X$5:X$550,Grid_GenerationQueue!$AJ$5:$AJ$550,$B175,Grid_GenerationQueue!$AK$5:$AK$550,$C175)+SUMIFS(Grid_GenerationQueue!X$5:X$550,Grid_GenerationQueue!$AM$5:$AM$550,$B175,Grid_GenerationQueue!$AN$5:$AN$550,$C175)</f>
        <v>0</v>
      </c>
      <c r="Q175">
        <f>SUMIFS(Grid_GenerationQueue!Y$5:Y$550,Grid_GenerationQueue!$AJ$5:$AJ$550,$B175,Grid_GenerationQueue!$AK$5:$AK$550,$C175)+SUMIFS(Grid_GenerationQueue!Y$5:Y$550,Grid_GenerationQueue!$AM$5:$AM$550,$B175,Grid_GenerationQueue!$AN$5:$AN$550,$C175)</f>
        <v>0</v>
      </c>
      <c r="R175">
        <f>SUMIFS(Grid_GenerationQueue!Z$5:Z$550,Grid_GenerationQueue!$AJ$5:$AJ$550,$B175,Grid_GenerationQueue!$AK$5:$AK$550,$C175)+SUMIFS(Grid_GenerationQueue!Z$5:Z$550,Grid_GenerationQueue!$AM$5:$AM$550,$B175,Grid_GenerationQueue!$AN$5:$AN$550,$C175)</f>
        <v>1950</v>
      </c>
      <c r="S175">
        <f>SUMIFS(Grid_GenerationQueue!AA$5:AA$550,Grid_GenerationQueue!$AJ$5:$AJ$550,$B175,Grid_GenerationQueue!$AK$5:$AK$550,$C175)+SUMIFS(Grid_GenerationQueue!AA$5:AA$550,Grid_GenerationQueue!$AM$5:$AM$550,$B175,Grid_GenerationQueue!$AN$5:$AN$550,$C175)</f>
        <v>0</v>
      </c>
      <c r="T175">
        <f>SUMIFS(Grid_GenerationQueue!AB$5:AB$550,Grid_GenerationQueue!$AJ$5:$AJ$550,$B175,Grid_GenerationQueue!$AK$5:$AK$550,$C175)+SUMIFS(Grid_GenerationQueue!AB$5:AB$550,Grid_GenerationQueue!$AM$5:$AM$550,$B175,Grid_GenerationQueue!$AN$5:$AN$550,$C175)</f>
        <v>1950</v>
      </c>
      <c r="U175">
        <f>SUMIFS(Grid_GenerationQueue!AC$5:AC$550,Grid_GenerationQueue!$AJ$5:$AJ$550,$B175,Grid_GenerationQueue!$AK$5:$AK$550,$C175)+SUMIFS(Grid_GenerationQueue!AC$5:AC$550,Grid_GenerationQueue!$AM$5:$AM$550,$B175,Grid_GenerationQueue!$AN$5:$AN$550,$C175)</f>
        <v>0</v>
      </c>
      <c r="V175">
        <f>SUMIFS(Grid_GenerationQueue!AD$5:AD$550,Grid_GenerationQueue!$AJ$5:$AJ$550,$B175,Grid_GenerationQueue!$AK$5:$AK$550,$C175)+SUMIFS(Grid_GenerationQueue!AD$5:AD$550,Grid_GenerationQueue!$AM$5:$AM$550,$B175,Grid_GenerationQueue!$AN$5:$AN$550,$C175)</f>
        <v>0</v>
      </c>
      <c r="X175">
        <f>SUMIFS(Grid_GenerationQueue!T$5:T$550,Grid_GenerationQueue!$AJ$5:$AJ$550,$B175,Grid_GenerationQueue!$AK$5:$AK$550,$C175,Grid_GenerationQueue!$AW$5:$AW$550,$Y$3)+SUMIFS(Grid_GenerationQueue!T$5:T$550,Grid_GenerationQueue!$AM$5:$AM$550,$B175,Grid_GenerationQueue!$AN$5:$AN$550,$C175,Grid_GenerationQueue!$AW$5:$AW$550,$Y$3)</f>
        <v>800</v>
      </c>
      <c r="Y175">
        <f>SUMIFS(Grid_GenerationQueue!U$5:U$550,Grid_GenerationQueue!$AJ$5:$AJ$550,$B175,Grid_GenerationQueue!$AK$5:$AK$550,$C175,Grid_GenerationQueue!$AW$5:$AW$550,$Y$3)+SUMIFS(Grid_GenerationQueue!U$5:U$550,Grid_GenerationQueue!$AM$5:$AM$550,$B175,Grid_GenerationQueue!$AN$5:$AN$550,$C175,Grid_GenerationQueue!$AW$5:$AW$550,$Y$3)</f>
        <v>0</v>
      </c>
      <c r="Z175">
        <f>SUMIFS(Grid_GenerationQueue!V$5:V$550,Grid_GenerationQueue!$AJ$5:$AJ$550,$B175,Grid_GenerationQueue!$AK$5:$AK$550,$C175,Grid_GenerationQueue!$AW$5:$AW$550,$Y$3)+SUMIFS(Grid_GenerationQueue!V$5:V$550,Grid_GenerationQueue!$AM$5:$AM$550,$B175,Grid_GenerationQueue!$AN$5:$AN$550,$C175,Grid_GenerationQueue!$AW$5:$AW$550,$Y$3)</f>
        <v>0</v>
      </c>
      <c r="AA175">
        <f>SUMIFS(Grid_GenerationQueue!W$5:W$550,Grid_GenerationQueue!$AJ$5:$AJ$550,$B175,Grid_GenerationQueue!$AK$5:$AK$550,$C175,Grid_GenerationQueue!$AW$5:$AW$550,$Y$3)+SUMIFS(Grid_GenerationQueue!W$5:W$550,Grid_GenerationQueue!$AM$5:$AM$550,$B175,Grid_GenerationQueue!$AN$5:$AN$550,$C175,Grid_GenerationQueue!$AW$5:$AW$550,$Y$3)</f>
        <v>0</v>
      </c>
      <c r="AB175">
        <f>SUMIFS(Grid_GenerationQueue!X$5:X$550,Grid_GenerationQueue!$AJ$5:$AJ$550,$B175,Grid_GenerationQueue!$AK$5:$AK$550,$C175,Grid_GenerationQueue!$AW$5:$AW$550,$Y$3)+SUMIFS(Grid_GenerationQueue!X$5:X$550,Grid_GenerationQueue!$AM$5:$AM$550,$B175,Grid_GenerationQueue!$AN$5:$AN$550,$C175,Grid_GenerationQueue!$AW$5:$AW$550,$Y$3)</f>
        <v>0</v>
      </c>
      <c r="AC175">
        <f>SUMIFS(Grid_GenerationQueue!Y$5:Y$550,Grid_GenerationQueue!$AJ$5:$AJ$550,$B175,Grid_GenerationQueue!$AK$5:$AK$550,$C175,Grid_GenerationQueue!$AW$5:$AW$550,$Y$3)+SUMIFS(Grid_GenerationQueue!Y$5:Y$550,Grid_GenerationQueue!$AM$5:$AM$550,$B175,Grid_GenerationQueue!$AN$5:$AN$550,$C175,Grid_GenerationQueue!$AW$5:$AW$550,$Y$3)</f>
        <v>0</v>
      </c>
      <c r="AD175">
        <f>SUMIFS(Grid_GenerationQueue!Z$5:Z$550,Grid_GenerationQueue!$AJ$5:$AJ$550,$B175,Grid_GenerationQueue!$AK$5:$AK$550,$C175,Grid_GenerationQueue!$AW$5:$AW$550,$Y$3)+SUMIFS(Grid_GenerationQueue!Z$5:Z$550,Grid_GenerationQueue!$AM$5:$AM$550,$B175,Grid_GenerationQueue!$AN$5:$AN$550,$C175,Grid_GenerationQueue!$AW$5:$AW$550,$Y$3)</f>
        <v>800</v>
      </c>
      <c r="AE175">
        <f>SUMIFS(Grid_GenerationQueue!AA$5:AA$550,Grid_GenerationQueue!$AJ$5:$AJ$550,$B175,Grid_GenerationQueue!$AK$5:$AK$550,$C175,Grid_GenerationQueue!$AW$5:$AW$550,$Y$3)+SUMIFS(Grid_GenerationQueue!AA$5:AA$550,Grid_GenerationQueue!$AM$5:$AM$550,$B175,Grid_GenerationQueue!$AN$5:$AN$550,$C175,Grid_GenerationQueue!$AW$5:$AW$550,$Y$3)</f>
        <v>0</v>
      </c>
      <c r="AF175">
        <f>SUMIFS(Grid_GenerationQueue!AB$5:AB$550,Grid_GenerationQueue!$AJ$5:$AJ$550,$B175,Grid_GenerationQueue!$AK$5:$AK$550,$C175,Grid_GenerationQueue!$AW$5:$AW$550,$Y$3)+SUMIFS(Grid_GenerationQueue!AB$5:AB$550,Grid_GenerationQueue!$AM$5:$AM$550,$B175,Grid_GenerationQueue!$AN$5:$AN$550,$C175,Grid_GenerationQueue!$AW$5:$AW$550,$Y$3)</f>
        <v>800</v>
      </c>
      <c r="AG175">
        <f>SUMIFS(Grid_GenerationQueue!AC$5:AC$550,Grid_GenerationQueue!$AJ$5:$AJ$550,$B175,Grid_GenerationQueue!$AK$5:$AK$550,$C175,Grid_GenerationQueue!$AW$5:$AW$550,$Y$3)+SUMIFS(Grid_GenerationQueue!AC$5:AC$550,Grid_GenerationQueue!$AM$5:$AM$550,$B175,Grid_GenerationQueue!$AN$5:$AN$550,$C175,Grid_GenerationQueue!$AW$5:$AW$550,$Y$3)</f>
        <v>0</v>
      </c>
      <c r="AH175">
        <f>SUMIFS(Grid_GenerationQueue!AD$5:AD$550,Grid_GenerationQueue!$AJ$5:$AJ$550,$B175,Grid_GenerationQueue!$AK$5:$AK$550,$C175,Grid_GenerationQueue!$AW$5:$AW$550,$Y$3)+SUMIFS(Grid_GenerationQueue!AD$5:AD$550,Grid_GenerationQueue!$AM$5:$AM$550,$B175,Grid_GenerationQueue!$AN$5:$AN$550,$C175,Grid_GenerationQueue!$AW$5:$AW$550,$Y$3)</f>
        <v>0</v>
      </c>
      <c r="AJ175">
        <f>X175+SUMIFS(Grid_GenerationQueue!T$5:T$550,Grid_GenerationQueue!$AJ$5:$AJ$550,$B175,Grid_GenerationQueue!$AK$5:$AK$550,$C175,Grid_GenerationQueue!$AW$5:$AW$550,"&lt;&gt;"&amp;$Y$3,Grid_GenerationQueue!$AU$5:$AU$550,$AK$3)+SUMIFS(Grid_GenerationQueue!T$5:T$550,Grid_GenerationQueue!$AM$5:$AM$550,$B175,Grid_GenerationQueue!$AN$5:$AN$550,$C175,Grid_GenerationQueue!$AW$5:$AW$550,"&lt;&gt;"&amp;$Y$3,Grid_GenerationQueue!$AU$5:$AU$550,$AK$3)</f>
        <v>800</v>
      </c>
      <c r="AK175">
        <f>Y175+SUMIFS(Grid_GenerationQueue!U$5:U$550,Grid_GenerationQueue!$AJ$5:$AJ$550,$B175,Grid_GenerationQueue!$AK$5:$AK$550,$C175,Grid_GenerationQueue!$AW$5:$AW$550,"&lt;&gt;"&amp;$Y$3,Grid_GenerationQueue!$AU$5:$AU$550,$AK$3)+SUMIFS(Grid_GenerationQueue!U$5:U$550,Grid_GenerationQueue!$AM$5:$AM$550,$B175,Grid_GenerationQueue!$AN$5:$AN$550,$C175,Grid_GenerationQueue!$AW$5:$AW$550,"&lt;&gt;"&amp;$Y$3,Grid_GenerationQueue!$AU$5:$AU$550,$AK$3)</f>
        <v>0</v>
      </c>
      <c r="AL175">
        <f>Z175+SUMIFS(Grid_GenerationQueue!V$5:V$550,Grid_GenerationQueue!$AJ$5:$AJ$550,$B175,Grid_GenerationQueue!$AK$5:$AK$550,$C175,Grid_GenerationQueue!$AW$5:$AW$550,"&lt;&gt;"&amp;$Y$3,Grid_GenerationQueue!$AU$5:$AU$550,$AK$3)+SUMIFS(Grid_GenerationQueue!V$5:V$550,Grid_GenerationQueue!$AM$5:$AM$550,$B175,Grid_GenerationQueue!$AN$5:$AN$550,$C175,Grid_GenerationQueue!$AW$5:$AW$550,"&lt;&gt;"&amp;$Y$3,Grid_GenerationQueue!$AU$5:$AU$550,$AK$3)</f>
        <v>0</v>
      </c>
      <c r="AM175">
        <f>AA175+SUMIFS(Grid_GenerationQueue!W$5:W$550,Grid_GenerationQueue!$AJ$5:$AJ$550,$B175,Grid_GenerationQueue!$AK$5:$AK$550,$C175,Grid_GenerationQueue!$AW$5:$AW$550,"&lt;&gt;"&amp;$Y$3,Grid_GenerationQueue!$AU$5:$AU$550,$AK$3)+SUMIFS(Grid_GenerationQueue!W$5:W$550,Grid_GenerationQueue!$AM$5:$AM$550,$B175,Grid_GenerationQueue!$AN$5:$AN$550,$C175,Grid_GenerationQueue!$AW$5:$AW$550,"&lt;&gt;"&amp;$Y$3,Grid_GenerationQueue!$AU$5:$AU$550,$AK$3)</f>
        <v>0</v>
      </c>
      <c r="AN175">
        <f>AB175+SUMIFS(Grid_GenerationQueue!X$5:X$550,Grid_GenerationQueue!$AJ$5:$AJ$550,$B175,Grid_GenerationQueue!$AK$5:$AK$550,$C175,Grid_GenerationQueue!$AW$5:$AW$550,"&lt;&gt;"&amp;$Y$3,Grid_GenerationQueue!$AU$5:$AU$550,$AK$3)+SUMIFS(Grid_GenerationQueue!X$5:X$550,Grid_GenerationQueue!$AM$5:$AM$550,$B175,Grid_GenerationQueue!$AN$5:$AN$550,$C175,Grid_GenerationQueue!$AW$5:$AW$550,"&lt;&gt;"&amp;$Y$3,Grid_GenerationQueue!$AU$5:$AU$550,$AK$3)</f>
        <v>0</v>
      </c>
      <c r="AO175">
        <f>AC175+SUMIFS(Grid_GenerationQueue!Y$5:Y$550,Grid_GenerationQueue!$AJ$5:$AJ$550,$B175,Grid_GenerationQueue!$AK$5:$AK$550,$C175,Grid_GenerationQueue!$AW$5:$AW$550,"&lt;&gt;"&amp;$Y$3,Grid_GenerationQueue!$AU$5:$AU$550,$AK$3)+SUMIFS(Grid_GenerationQueue!Y$5:Y$550,Grid_GenerationQueue!$AM$5:$AM$550,$B175,Grid_GenerationQueue!$AN$5:$AN$550,$C175,Grid_GenerationQueue!$AW$5:$AW$550,"&lt;&gt;"&amp;$Y$3,Grid_GenerationQueue!$AU$5:$AU$550,$AK$3)</f>
        <v>0</v>
      </c>
      <c r="AP175">
        <f>AD175+SUMIFS(Grid_GenerationQueue!Z$5:Z$550,Grid_GenerationQueue!$AJ$5:$AJ$550,$B175,Grid_GenerationQueue!$AK$5:$AK$550,$C175,Grid_GenerationQueue!$AW$5:$AW$550,"&lt;&gt;"&amp;$Y$3,Grid_GenerationQueue!$AU$5:$AU$550,$AK$3)+SUMIFS(Grid_GenerationQueue!Z$5:Z$550,Grid_GenerationQueue!$AM$5:$AM$550,$B175,Grid_GenerationQueue!$AN$5:$AN$550,$C175,Grid_GenerationQueue!$AW$5:$AW$550,"&lt;&gt;"&amp;$Y$3,Grid_GenerationQueue!$AU$5:$AU$550,$AK$3)</f>
        <v>800</v>
      </c>
      <c r="AQ175">
        <f>AE175+SUMIFS(Grid_GenerationQueue!AA$5:AA$550,Grid_GenerationQueue!$AJ$5:$AJ$550,$B175,Grid_GenerationQueue!$AK$5:$AK$550,$C175,Grid_GenerationQueue!$AW$5:$AW$550,"&lt;&gt;"&amp;$Y$3,Grid_GenerationQueue!$AU$5:$AU$550,$AK$3)+SUMIFS(Grid_GenerationQueue!AA$5:AA$550,Grid_GenerationQueue!$AM$5:$AM$550,$B175,Grid_GenerationQueue!$AN$5:$AN$550,$C175,Grid_GenerationQueue!$AW$5:$AW$550,"&lt;&gt;"&amp;$Y$3,Grid_GenerationQueue!$AU$5:$AU$550,$AK$3)</f>
        <v>0</v>
      </c>
      <c r="AR175">
        <f>AF175+SUMIFS(Grid_GenerationQueue!AB$5:AB$550,Grid_GenerationQueue!$AJ$5:$AJ$550,$B175,Grid_GenerationQueue!$AK$5:$AK$550,$C175,Grid_GenerationQueue!$AW$5:$AW$550,"&lt;&gt;"&amp;$Y$3,Grid_GenerationQueue!$AU$5:$AU$550,$AK$3)+SUMIFS(Grid_GenerationQueue!AB$5:AB$550,Grid_GenerationQueue!$AM$5:$AM$550,$B175,Grid_GenerationQueue!$AN$5:$AN$550,$C175,Grid_GenerationQueue!$AW$5:$AW$550,"&lt;&gt;"&amp;$Y$3,Grid_GenerationQueue!$AU$5:$AU$550,$AK$3)</f>
        <v>800</v>
      </c>
      <c r="AS175">
        <f>AG175+SUMIFS(Grid_GenerationQueue!AC$5:AC$550,Grid_GenerationQueue!$AJ$5:$AJ$550,$B175,Grid_GenerationQueue!$AK$5:$AK$550,$C175,Grid_GenerationQueue!$AW$5:$AW$550,"&lt;&gt;"&amp;$Y$3,Grid_GenerationQueue!$AU$5:$AU$550,$AK$3)+SUMIFS(Grid_GenerationQueue!AC$5:AC$550,Grid_GenerationQueue!$AM$5:$AM$550,$B175,Grid_GenerationQueue!$AN$5:$AN$550,$C175,Grid_GenerationQueue!$AW$5:$AW$550,"&lt;&gt;"&amp;$Y$3,Grid_GenerationQueue!$AU$5:$AU$550,$AK$3)</f>
        <v>0</v>
      </c>
      <c r="AT175">
        <f>AH175+SUMIFS(Grid_GenerationQueue!AD$5:AD$550,Grid_GenerationQueue!$AJ$5:$AJ$550,$B175,Grid_GenerationQueue!$AK$5:$AK$550,$C175,Grid_GenerationQueue!$AW$5:$AW$550,"&lt;&gt;"&amp;$Y$3,Grid_GenerationQueue!$AU$5:$AU$550,$AK$3)+SUMIFS(Grid_GenerationQueue!AD$5:AD$550,Grid_GenerationQueue!$AM$5:$AM$550,$B175,Grid_GenerationQueue!$AN$5:$AN$550,$C175,Grid_GenerationQueue!$AW$5:$AW$550,"&lt;&gt;"&amp;$Y$3,Grid_GenerationQueue!$AU$5:$AU$550,$AK$3)</f>
        <v>0</v>
      </c>
      <c r="AV175">
        <v>0</v>
      </c>
      <c r="AW175">
        <v>0</v>
      </c>
      <c r="AX175">
        <v>0</v>
      </c>
      <c r="AY175">
        <v>0</v>
      </c>
      <c r="AZ175">
        <v>0</v>
      </c>
      <c r="BB175">
        <f t="shared" si="99"/>
        <v>1950</v>
      </c>
      <c r="BC175">
        <f t="shared" si="100"/>
        <v>0</v>
      </c>
      <c r="BD175">
        <f t="shared" si="101"/>
        <v>0</v>
      </c>
      <c r="BE175">
        <f t="shared" si="102"/>
        <v>0</v>
      </c>
      <c r="BF175">
        <f t="shared" si="103"/>
        <v>0</v>
      </c>
      <c r="BG175">
        <f t="shared" si="104"/>
        <v>0</v>
      </c>
      <c r="BH175">
        <f t="shared" si="105"/>
        <v>1950</v>
      </c>
      <c r="BI175">
        <f t="shared" si="106"/>
        <v>0</v>
      </c>
      <c r="BJ175">
        <f t="shared" si="107"/>
        <v>1950</v>
      </c>
      <c r="BK175">
        <f t="shared" si="108"/>
        <v>0</v>
      </c>
      <c r="BL175">
        <f t="shared" si="109"/>
        <v>0</v>
      </c>
      <c r="BN175">
        <f t="shared" si="110"/>
        <v>800</v>
      </c>
      <c r="BO175">
        <f t="shared" si="111"/>
        <v>0</v>
      </c>
      <c r="BP175">
        <f t="shared" si="112"/>
        <v>0</v>
      </c>
      <c r="BQ175">
        <f t="shared" si="113"/>
        <v>0</v>
      </c>
      <c r="BR175">
        <f t="shared" si="114"/>
        <v>0</v>
      </c>
      <c r="BS175">
        <f t="shared" si="115"/>
        <v>0</v>
      </c>
      <c r="BT175">
        <f t="shared" si="116"/>
        <v>800</v>
      </c>
      <c r="BU175">
        <f t="shared" si="117"/>
        <v>0</v>
      </c>
      <c r="BV175">
        <f t="shared" si="118"/>
        <v>800</v>
      </c>
      <c r="BW175">
        <f t="shared" si="119"/>
        <v>0</v>
      </c>
      <c r="BX175">
        <f t="shared" si="120"/>
        <v>0</v>
      </c>
      <c r="BZ175">
        <f t="shared" si="121"/>
        <v>800</v>
      </c>
      <c r="CA175">
        <f t="shared" si="122"/>
        <v>0</v>
      </c>
      <c r="CB175">
        <f t="shared" si="123"/>
        <v>0</v>
      </c>
      <c r="CC175">
        <f t="shared" si="124"/>
        <v>0</v>
      </c>
      <c r="CD175">
        <f t="shared" si="125"/>
        <v>0</v>
      </c>
      <c r="CE175">
        <f t="shared" si="126"/>
        <v>0</v>
      </c>
      <c r="CF175">
        <f t="shared" si="127"/>
        <v>800</v>
      </c>
      <c r="CG175">
        <f t="shared" si="128"/>
        <v>0</v>
      </c>
      <c r="CH175">
        <f t="shared" si="129"/>
        <v>800</v>
      </c>
      <c r="CI175">
        <f t="shared" si="130"/>
        <v>0</v>
      </c>
      <c r="CJ175">
        <f t="shared" si="131"/>
        <v>0</v>
      </c>
    </row>
    <row r="176" spans="1:88" x14ac:dyDescent="0.35">
      <c r="A176" t="str">
        <f>Substation_Info!A176</f>
        <v xml:space="preserve">PG&amp;E East Kern Study Area </v>
      </c>
      <c r="B176" t="str">
        <f>Substation_Info!B176</f>
        <v>Midway</v>
      </c>
      <c r="C176">
        <f>Substation_Info!C176</f>
        <v>115</v>
      </c>
      <c r="D176" t="str" cm="1">
        <f t="array" ref="D176">INDEX(Substation_Info!$AT$5:$BB$322,MATCH(1,($B176=Substation_Info!$B$5:$B$322)*($C176=Substation_Info!$C$5:$C$322),0),MATCH(D$4,Substation_Info!$AT$4:$BB$4,0))</f>
        <v>Southern_PGAE_Li_Battery</v>
      </c>
      <c r="E176" t="str" cm="1">
        <f t="array" ref="E176">INDEX(Substation_Info!$AT$5:$BB$322,MATCH(1,($B176=Substation_Info!$B$5:$B$322)*($C176=Substation_Info!$C$5:$C$322),0),MATCH(E$4,Substation_Info!$AT$4:$BB$4,0))</f>
        <v>Southern_PGAE_Solar</v>
      </c>
      <c r="F176" cm="1">
        <f t="array" ref="F176">INDEX(Substation_Info!$AT$5:$BB$322,MATCH(1,($B176=Substation_Info!$B$5:$B$322)*($C176=Substation_Info!$C$5:$C$322),0),MATCH(F$4,Substation_Info!$AT$4:$BB$4,0))</f>
        <v>0</v>
      </c>
      <c r="G176" cm="1">
        <f t="array" ref="G176">INDEX(Substation_Info!$AT$5:$BB$322,MATCH(1,($B176=Substation_Info!$B$5:$B$322)*($C176=Substation_Info!$C$5:$C$322),0),MATCH(G$4,Substation_Info!$AT$4:$BB$4,0))</f>
        <v>0</v>
      </c>
      <c r="H176" cm="1">
        <f t="array" ref="H176">INDEX(Substation_Info!$AT$5:$BB$322,MATCH(1,($B176=Substation_Info!$B$5:$B$322)*($C176=Substation_Info!$C$5:$C$322),0),MATCH(H$4,Substation_Info!$AT$4:$BB$4,0))</f>
        <v>0</v>
      </c>
      <c r="I176" cm="1">
        <f t="array" ref="I176">INDEX(Substation_Info!$AT$5:$BB$322,MATCH(1,($B176=Substation_Info!$B$5:$B$322)*($C176=Substation_Info!$C$5:$C$322),0),MATCH(I$4,Substation_Info!$AT$4:$BB$4,0))</f>
        <v>0</v>
      </c>
      <c r="J176" cm="1">
        <f t="array" ref="J176">INDEX(Substation_Info!$AT$5:$BB$322,MATCH(1,($B176=Substation_Info!$B$5:$B$322)*($C176=Substation_Info!$C$5:$C$322),0),MATCH(J$4,Substation_Info!$AT$4:$BB$4,0))</f>
        <v>0</v>
      </c>
      <c r="L176">
        <f>SUMIFS(Grid_GenerationQueue!T$5:T$550,Grid_GenerationQueue!$AJ$5:$AJ$550,$B176,Grid_GenerationQueue!$AK$5:$AK$550,$C176)+SUMIFS(Grid_GenerationQueue!T$5:T$550,Grid_GenerationQueue!$AM$5:$AM$550,$B176,Grid_GenerationQueue!$AN$5:$AN$550,$C176)</f>
        <v>751</v>
      </c>
      <c r="M176">
        <f>SUMIFS(Grid_GenerationQueue!U$5:U$550,Grid_GenerationQueue!$AJ$5:$AJ$550,$B176,Grid_GenerationQueue!$AK$5:$AK$550,$C176)+SUMIFS(Grid_GenerationQueue!U$5:U$550,Grid_GenerationQueue!$AM$5:$AM$550,$B176,Grid_GenerationQueue!$AN$5:$AN$550,$C176)</f>
        <v>0</v>
      </c>
      <c r="N176">
        <f>SUMIFS(Grid_GenerationQueue!V$5:V$550,Grid_GenerationQueue!$AJ$5:$AJ$550,$B176,Grid_GenerationQueue!$AK$5:$AK$550,$C176)+SUMIFS(Grid_GenerationQueue!V$5:V$550,Grid_GenerationQueue!$AM$5:$AM$550,$B176,Grid_GenerationQueue!$AN$5:$AN$550,$C176)</f>
        <v>0</v>
      </c>
      <c r="O176">
        <f>SUMIFS(Grid_GenerationQueue!W$5:W$550,Grid_GenerationQueue!$AJ$5:$AJ$550,$B176,Grid_GenerationQueue!$AK$5:$AK$550,$C176)+SUMIFS(Grid_GenerationQueue!W$5:W$550,Grid_GenerationQueue!$AM$5:$AM$550,$B176,Grid_GenerationQueue!$AN$5:$AN$550,$C176)</f>
        <v>0</v>
      </c>
      <c r="P176">
        <f>SUMIFS(Grid_GenerationQueue!X$5:X$550,Grid_GenerationQueue!$AJ$5:$AJ$550,$B176,Grid_GenerationQueue!$AK$5:$AK$550,$C176)+SUMIFS(Grid_GenerationQueue!X$5:X$550,Grid_GenerationQueue!$AM$5:$AM$550,$B176,Grid_GenerationQueue!$AN$5:$AN$550,$C176)</f>
        <v>0</v>
      </c>
      <c r="Q176">
        <f>SUMIFS(Grid_GenerationQueue!Y$5:Y$550,Grid_GenerationQueue!$AJ$5:$AJ$550,$B176,Grid_GenerationQueue!$AK$5:$AK$550,$C176)+SUMIFS(Grid_GenerationQueue!Y$5:Y$550,Grid_GenerationQueue!$AM$5:$AM$550,$B176,Grid_GenerationQueue!$AN$5:$AN$550,$C176)</f>
        <v>0</v>
      </c>
      <c r="R176">
        <f>SUMIFS(Grid_GenerationQueue!Z$5:Z$550,Grid_GenerationQueue!$AJ$5:$AJ$550,$B176,Grid_GenerationQueue!$AK$5:$AK$550,$C176)+SUMIFS(Grid_GenerationQueue!Z$5:Z$550,Grid_GenerationQueue!$AM$5:$AM$550,$B176,Grid_GenerationQueue!$AN$5:$AN$550,$C176)</f>
        <v>865</v>
      </c>
      <c r="S176">
        <f>SUMIFS(Grid_GenerationQueue!AA$5:AA$550,Grid_GenerationQueue!$AJ$5:$AJ$550,$B176,Grid_GenerationQueue!$AK$5:$AK$550,$C176)+SUMIFS(Grid_GenerationQueue!AA$5:AA$550,Grid_GenerationQueue!$AM$5:$AM$550,$B176,Grid_GenerationQueue!$AN$5:$AN$550,$C176)</f>
        <v>200</v>
      </c>
      <c r="T176">
        <f>SUMIFS(Grid_GenerationQueue!AB$5:AB$550,Grid_GenerationQueue!$AJ$5:$AJ$550,$B176,Grid_GenerationQueue!$AK$5:$AK$550,$C176)+SUMIFS(Grid_GenerationQueue!AB$5:AB$550,Grid_GenerationQueue!$AM$5:$AM$550,$B176,Grid_GenerationQueue!$AN$5:$AN$550,$C176)</f>
        <v>665</v>
      </c>
      <c r="U176">
        <f>SUMIFS(Grid_GenerationQueue!AC$5:AC$550,Grid_GenerationQueue!$AJ$5:$AJ$550,$B176,Grid_GenerationQueue!$AK$5:$AK$550,$C176)+SUMIFS(Grid_GenerationQueue!AC$5:AC$550,Grid_GenerationQueue!$AM$5:$AM$550,$B176,Grid_GenerationQueue!$AN$5:$AN$550,$C176)</f>
        <v>0</v>
      </c>
      <c r="V176">
        <f>SUMIFS(Grid_GenerationQueue!AD$5:AD$550,Grid_GenerationQueue!$AJ$5:$AJ$550,$B176,Grid_GenerationQueue!$AK$5:$AK$550,$C176)+SUMIFS(Grid_GenerationQueue!AD$5:AD$550,Grid_GenerationQueue!$AM$5:$AM$550,$B176,Grid_GenerationQueue!$AN$5:$AN$550,$C176)</f>
        <v>0</v>
      </c>
      <c r="X176">
        <f>SUMIFS(Grid_GenerationQueue!T$5:T$550,Grid_GenerationQueue!$AJ$5:$AJ$550,$B176,Grid_GenerationQueue!$AK$5:$AK$550,$C176,Grid_GenerationQueue!$AW$5:$AW$550,$Y$3)+SUMIFS(Grid_GenerationQueue!T$5:T$550,Grid_GenerationQueue!$AM$5:$AM$550,$B176,Grid_GenerationQueue!$AN$5:$AN$550,$C176,Grid_GenerationQueue!$AW$5:$AW$550,$Y$3)</f>
        <v>184</v>
      </c>
      <c r="Y176">
        <f>SUMIFS(Grid_GenerationQueue!U$5:U$550,Grid_GenerationQueue!$AJ$5:$AJ$550,$B176,Grid_GenerationQueue!$AK$5:$AK$550,$C176,Grid_GenerationQueue!$AW$5:$AW$550,$Y$3)+SUMIFS(Grid_GenerationQueue!U$5:U$550,Grid_GenerationQueue!$AM$5:$AM$550,$B176,Grid_GenerationQueue!$AN$5:$AN$550,$C176,Grid_GenerationQueue!$AW$5:$AW$550,$Y$3)</f>
        <v>0</v>
      </c>
      <c r="Z176">
        <f>SUMIFS(Grid_GenerationQueue!V$5:V$550,Grid_GenerationQueue!$AJ$5:$AJ$550,$B176,Grid_GenerationQueue!$AK$5:$AK$550,$C176,Grid_GenerationQueue!$AW$5:$AW$550,$Y$3)+SUMIFS(Grid_GenerationQueue!V$5:V$550,Grid_GenerationQueue!$AM$5:$AM$550,$B176,Grid_GenerationQueue!$AN$5:$AN$550,$C176,Grid_GenerationQueue!$AW$5:$AW$550,$Y$3)</f>
        <v>0</v>
      </c>
      <c r="AA176">
        <f>SUMIFS(Grid_GenerationQueue!W$5:W$550,Grid_GenerationQueue!$AJ$5:$AJ$550,$B176,Grid_GenerationQueue!$AK$5:$AK$550,$C176,Grid_GenerationQueue!$AW$5:$AW$550,$Y$3)+SUMIFS(Grid_GenerationQueue!W$5:W$550,Grid_GenerationQueue!$AM$5:$AM$550,$B176,Grid_GenerationQueue!$AN$5:$AN$550,$C176,Grid_GenerationQueue!$AW$5:$AW$550,$Y$3)</f>
        <v>0</v>
      </c>
      <c r="AB176">
        <f>SUMIFS(Grid_GenerationQueue!X$5:X$550,Grid_GenerationQueue!$AJ$5:$AJ$550,$B176,Grid_GenerationQueue!$AK$5:$AK$550,$C176,Grid_GenerationQueue!$AW$5:$AW$550,$Y$3)+SUMIFS(Grid_GenerationQueue!X$5:X$550,Grid_GenerationQueue!$AM$5:$AM$550,$B176,Grid_GenerationQueue!$AN$5:$AN$550,$C176,Grid_GenerationQueue!$AW$5:$AW$550,$Y$3)</f>
        <v>0</v>
      </c>
      <c r="AC176">
        <f>SUMIFS(Grid_GenerationQueue!Y$5:Y$550,Grid_GenerationQueue!$AJ$5:$AJ$550,$B176,Grid_GenerationQueue!$AK$5:$AK$550,$C176,Grid_GenerationQueue!$AW$5:$AW$550,$Y$3)+SUMIFS(Grid_GenerationQueue!Y$5:Y$550,Grid_GenerationQueue!$AM$5:$AM$550,$B176,Grid_GenerationQueue!$AN$5:$AN$550,$C176,Grid_GenerationQueue!$AW$5:$AW$550,$Y$3)</f>
        <v>0</v>
      </c>
      <c r="AD176">
        <f>SUMIFS(Grid_GenerationQueue!Z$5:Z$550,Grid_GenerationQueue!$AJ$5:$AJ$550,$B176,Grid_GenerationQueue!$AK$5:$AK$550,$C176,Grid_GenerationQueue!$AW$5:$AW$550,$Y$3)+SUMIFS(Grid_GenerationQueue!Z$5:Z$550,Grid_GenerationQueue!$AM$5:$AM$550,$B176,Grid_GenerationQueue!$AN$5:$AN$550,$C176,Grid_GenerationQueue!$AW$5:$AW$550,$Y$3)</f>
        <v>200</v>
      </c>
      <c r="AE176">
        <f>SUMIFS(Grid_GenerationQueue!AA$5:AA$550,Grid_GenerationQueue!$AJ$5:$AJ$550,$B176,Grid_GenerationQueue!$AK$5:$AK$550,$C176,Grid_GenerationQueue!$AW$5:$AW$550,$Y$3)+SUMIFS(Grid_GenerationQueue!AA$5:AA$550,Grid_GenerationQueue!$AM$5:$AM$550,$B176,Grid_GenerationQueue!$AN$5:$AN$550,$C176,Grid_GenerationQueue!$AW$5:$AW$550,$Y$3)</f>
        <v>0</v>
      </c>
      <c r="AF176">
        <f>SUMIFS(Grid_GenerationQueue!AB$5:AB$550,Grid_GenerationQueue!$AJ$5:$AJ$550,$B176,Grid_GenerationQueue!$AK$5:$AK$550,$C176,Grid_GenerationQueue!$AW$5:$AW$550,$Y$3)+SUMIFS(Grid_GenerationQueue!AB$5:AB$550,Grid_GenerationQueue!$AM$5:$AM$550,$B176,Grid_GenerationQueue!$AN$5:$AN$550,$C176,Grid_GenerationQueue!$AW$5:$AW$550,$Y$3)</f>
        <v>200</v>
      </c>
      <c r="AG176">
        <f>SUMIFS(Grid_GenerationQueue!AC$5:AC$550,Grid_GenerationQueue!$AJ$5:$AJ$550,$B176,Grid_GenerationQueue!$AK$5:$AK$550,$C176,Grid_GenerationQueue!$AW$5:$AW$550,$Y$3)+SUMIFS(Grid_GenerationQueue!AC$5:AC$550,Grid_GenerationQueue!$AM$5:$AM$550,$B176,Grid_GenerationQueue!$AN$5:$AN$550,$C176,Grid_GenerationQueue!$AW$5:$AW$550,$Y$3)</f>
        <v>0</v>
      </c>
      <c r="AH176">
        <f>SUMIFS(Grid_GenerationQueue!AD$5:AD$550,Grid_GenerationQueue!$AJ$5:$AJ$550,$B176,Grid_GenerationQueue!$AK$5:$AK$550,$C176,Grid_GenerationQueue!$AW$5:$AW$550,$Y$3)+SUMIFS(Grid_GenerationQueue!AD$5:AD$550,Grid_GenerationQueue!$AM$5:$AM$550,$B176,Grid_GenerationQueue!$AN$5:$AN$550,$C176,Grid_GenerationQueue!$AW$5:$AW$550,$Y$3)</f>
        <v>0</v>
      </c>
      <c r="AJ176">
        <f>X176+SUMIFS(Grid_GenerationQueue!T$5:T$550,Grid_GenerationQueue!$AJ$5:$AJ$550,$B176,Grid_GenerationQueue!$AK$5:$AK$550,$C176,Grid_GenerationQueue!$AW$5:$AW$550,"&lt;&gt;"&amp;$Y$3,Grid_GenerationQueue!$AU$5:$AU$550,$AK$3)+SUMIFS(Grid_GenerationQueue!T$5:T$550,Grid_GenerationQueue!$AM$5:$AM$550,$B176,Grid_GenerationQueue!$AN$5:$AN$550,$C176,Grid_GenerationQueue!$AW$5:$AW$550,"&lt;&gt;"&amp;$Y$3,Grid_GenerationQueue!$AU$5:$AU$550,$AK$3)</f>
        <v>286</v>
      </c>
      <c r="AK176">
        <f>Y176+SUMIFS(Grid_GenerationQueue!U$5:U$550,Grid_GenerationQueue!$AJ$5:$AJ$550,$B176,Grid_GenerationQueue!$AK$5:$AK$550,$C176,Grid_GenerationQueue!$AW$5:$AW$550,"&lt;&gt;"&amp;$Y$3,Grid_GenerationQueue!$AU$5:$AU$550,$AK$3)+SUMIFS(Grid_GenerationQueue!U$5:U$550,Grid_GenerationQueue!$AM$5:$AM$550,$B176,Grid_GenerationQueue!$AN$5:$AN$550,$C176,Grid_GenerationQueue!$AW$5:$AW$550,"&lt;&gt;"&amp;$Y$3,Grid_GenerationQueue!$AU$5:$AU$550,$AK$3)</f>
        <v>0</v>
      </c>
      <c r="AL176">
        <f>Z176+SUMIFS(Grid_GenerationQueue!V$5:V$550,Grid_GenerationQueue!$AJ$5:$AJ$550,$B176,Grid_GenerationQueue!$AK$5:$AK$550,$C176,Grid_GenerationQueue!$AW$5:$AW$550,"&lt;&gt;"&amp;$Y$3,Grid_GenerationQueue!$AU$5:$AU$550,$AK$3)+SUMIFS(Grid_GenerationQueue!V$5:V$550,Grid_GenerationQueue!$AM$5:$AM$550,$B176,Grid_GenerationQueue!$AN$5:$AN$550,$C176,Grid_GenerationQueue!$AW$5:$AW$550,"&lt;&gt;"&amp;$Y$3,Grid_GenerationQueue!$AU$5:$AU$550,$AK$3)</f>
        <v>0</v>
      </c>
      <c r="AM176">
        <f>AA176+SUMIFS(Grid_GenerationQueue!W$5:W$550,Grid_GenerationQueue!$AJ$5:$AJ$550,$B176,Grid_GenerationQueue!$AK$5:$AK$550,$C176,Grid_GenerationQueue!$AW$5:$AW$550,"&lt;&gt;"&amp;$Y$3,Grid_GenerationQueue!$AU$5:$AU$550,$AK$3)+SUMIFS(Grid_GenerationQueue!W$5:W$550,Grid_GenerationQueue!$AM$5:$AM$550,$B176,Grid_GenerationQueue!$AN$5:$AN$550,$C176,Grid_GenerationQueue!$AW$5:$AW$550,"&lt;&gt;"&amp;$Y$3,Grid_GenerationQueue!$AU$5:$AU$550,$AK$3)</f>
        <v>0</v>
      </c>
      <c r="AN176">
        <f>AB176+SUMIFS(Grid_GenerationQueue!X$5:X$550,Grid_GenerationQueue!$AJ$5:$AJ$550,$B176,Grid_GenerationQueue!$AK$5:$AK$550,$C176,Grid_GenerationQueue!$AW$5:$AW$550,"&lt;&gt;"&amp;$Y$3,Grid_GenerationQueue!$AU$5:$AU$550,$AK$3)+SUMIFS(Grid_GenerationQueue!X$5:X$550,Grid_GenerationQueue!$AM$5:$AM$550,$B176,Grid_GenerationQueue!$AN$5:$AN$550,$C176,Grid_GenerationQueue!$AW$5:$AW$550,"&lt;&gt;"&amp;$Y$3,Grid_GenerationQueue!$AU$5:$AU$550,$AK$3)</f>
        <v>0</v>
      </c>
      <c r="AO176">
        <f>AC176+SUMIFS(Grid_GenerationQueue!Y$5:Y$550,Grid_GenerationQueue!$AJ$5:$AJ$550,$B176,Grid_GenerationQueue!$AK$5:$AK$550,$C176,Grid_GenerationQueue!$AW$5:$AW$550,"&lt;&gt;"&amp;$Y$3,Grid_GenerationQueue!$AU$5:$AU$550,$AK$3)+SUMIFS(Grid_GenerationQueue!Y$5:Y$550,Grid_GenerationQueue!$AM$5:$AM$550,$B176,Grid_GenerationQueue!$AN$5:$AN$550,$C176,Grid_GenerationQueue!$AW$5:$AW$550,"&lt;&gt;"&amp;$Y$3,Grid_GenerationQueue!$AU$5:$AU$550,$AK$3)</f>
        <v>0</v>
      </c>
      <c r="AP176">
        <f>AD176+SUMIFS(Grid_GenerationQueue!Z$5:Z$550,Grid_GenerationQueue!$AJ$5:$AJ$550,$B176,Grid_GenerationQueue!$AK$5:$AK$550,$C176,Grid_GenerationQueue!$AW$5:$AW$550,"&lt;&gt;"&amp;$Y$3,Grid_GenerationQueue!$AU$5:$AU$550,$AK$3)+SUMIFS(Grid_GenerationQueue!Z$5:Z$550,Grid_GenerationQueue!$AM$5:$AM$550,$B176,Grid_GenerationQueue!$AN$5:$AN$550,$C176,Grid_GenerationQueue!$AW$5:$AW$550,"&lt;&gt;"&amp;$Y$3,Grid_GenerationQueue!$AU$5:$AU$550,$AK$3)</f>
        <v>400</v>
      </c>
      <c r="AQ176">
        <f>AE176+SUMIFS(Grid_GenerationQueue!AA$5:AA$550,Grid_GenerationQueue!$AJ$5:$AJ$550,$B176,Grid_GenerationQueue!$AK$5:$AK$550,$C176,Grid_GenerationQueue!$AW$5:$AW$550,"&lt;&gt;"&amp;$Y$3,Grid_GenerationQueue!$AU$5:$AU$550,$AK$3)+SUMIFS(Grid_GenerationQueue!AA$5:AA$550,Grid_GenerationQueue!$AM$5:$AM$550,$B176,Grid_GenerationQueue!$AN$5:$AN$550,$C176,Grid_GenerationQueue!$AW$5:$AW$550,"&lt;&gt;"&amp;$Y$3,Grid_GenerationQueue!$AU$5:$AU$550,$AK$3)</f>
        <v>200</v>
      </c>
      <c r="AR176">
        <f>AF176+SUMIFS(Grid_GenerationQueue!AB$5:AB$550,Grid_GenerationQueue!$AJ$5:$AJ$550,$B176,Grid_GenerationQueue!$AK$5:$AK$550,$C176,Grid_GenerationQueue!$AW$5:$AW$550,"&lt;&gt;"&amp;$Y$3,Grid_GenerationQueue!$AU$5:$AU$550,$AK$3)+SUMIFS(Grid_GenerationQueue!AB$5:AB$550,Grid_GenerationQueue!$AM$5:$AM$550,$B176,Grid_GenerationQueue!$AN$5:$AN$550,$C176,Grid_GenerationQueue!$AW$5:$AW$550,"&lt;&gt;"&amp;$Y$3,Grid_GenerationQueue!$AU$5:$AU$550,$AK$3)</f>
        <v>200</v>
      </c>
      <c r="AS176">
        <f>AG176+SUMIFS(Grid_GenerationQueue!AC$5:AC$550,Grid_GenerationQueue!$AJ$5:$AJ$550,$B176,Grid_GenerationQueue!$AK$5:$AK$550,$C176,Grid_GenerationQueue!$AW$5:$AW$550,"&lt;&gt;"&amp;$Y$3,Grid_GenerationQueue!$AU$5:$AU$550,$AK$3)+SUMIFS(Grid_GenerationQueue!AC$5:AC$550,Grid_GenerationQueue!$AM$5:$AM$550,$B176,Grid_GenerationQueue!$AN$5:$AN$550,$C176,Grid_GenerationQueue!$AW$5:$AW$550,"&lt;&gt;"&amp;$Y$3,Grid_GenerationQueue!$AU$5:$AU$550,$AK$3)</f>
        <v>0</v>
      </c>
      <c r="AT176">
        <f>AH176+SUMIFS(Grid_GenerationQueue!AD$5:AD$550,Grid_GenerationQueue!$AJ$5:$AJ$550,$B176,Grid_GenerationQueue!$AK$5:$AK$550,$C176,Grid_GenerationQueue!$AW$5:$AW$550,"&lt;&gt;"&amp;$Y$3,Grid_GenerationQueue!$AU$5:$AU$550,$AK$3)+SUMIFS(Grid_GenerationQueue!AD$5:AD$550,Grid_GenerationQueue!$AM$5:$AM$550,$B176,Grid_GenerationQueue!$AN$5:$AN$550,$C176,Grid_GenerationQueue!$AW$5:$AW$550,"&lt;&gt;"&amp;$Y$3,Grid_GenerationQueue!$AU$5:$AU$550,$AK$3)</f>
        <v>0</v>
      </c>
      <c r="AV176">
        <v>0</v>
      </c>
      <c r="AW176">
        <v>0</v>
      </c>
      <c r="AX176">
        <v>0</v>
      </c>
      <c r="AY176">
        <v>0</v>
      </c>
      <c r="AZ176">
        <v>0</v>
      </c>
      <c r="BB176">
        <f t="shared" si="99"/>
        <v>751</v>
      </c>
      <c r="BC176">
        <f t="shared" si="100"/>
        <v>0</v>
      </c>
      <c r="BD176">
        <f t="shared" si="101"/>
        <v>0</v>
      </c>
      <c r="BE176">
        <f t="shared" si="102"/>
        <v>0</v>
      </c>
      <c r="BF176">
        <f t="shared" si="103"/>
        <v>0</v>
      </c>
      <c r="BG176">
        <f t="shared" si="104"/>
        <v>0</v>
      </c>
      <c r="BH176">
        <f t="shared" si="105"/>
        <v>865</v>
      </c>
      <c r="BI176">
        <f t="shared" si="106"/>
        <v>200</v>
      </c>
      <c r="BJ176">
        <f t="shared" si="107"/>
        <v>665</v>
      </c>
      <c r="BK176">
        <f t="shared" si="108"/>
        <v>0</v>
      </c>
      <c r="BL176">
        <f t="shared" si="109"/>
        <v>0</v>
      </c>
      <c r="BN176">
        <f t="shared" si="110"/>
        <v>184</v>
      </c>
      <c r="BO176">
        <f t="shared" si="111"/>
        <v>0</v>
      </c>
      <c r="BP176">
        <f t="shared" si="112"/>
        <v>0</v>
      </c>
      <c r="BQ176">
        <f t="shared" si="113"/>
        <v>0</v>
      </c>
      <c r="BR176">
        <f t="shared" si="114"/>
        <v>0</v>
      </c>
      <c r="BS176">
        <f t="shared" si="115"/>
        <v>0</v>
      </c>
      <c r="BT176">
        <f t="shared" si="116"/>
        <v>200</v>
      </c>
      <c r="BU176">
        <f t="shared" si="117"/>
        <v>0</v>
      </c>
      <c r="BV176">
        <f t="shared" si="118"/>
        <v>200</v>
      </c>
      <c r="BW176">
        <f t="shared" si="119"/>
        <v>0</v>
      </c>
      <c r="BX176">
        <f t="shared" si="120"/>
        <v>0</v>
      </c>
      <c r="BZ176">
        <f t="shared" si="121"/>
        <v>286</v>
      </c>
      <c r="CA176">
        <f t="shared" si="122"/>
        <v>0</v>
      </c>
      <c r="CB176">
        <f t="shared" si="123"/>
        <v>0</v>
      </c>
      <c r="CC176">
        <f t="shared" si="124"/>
        <v>0</v>
      </c>
      <c r="CD176">
        <f t="shared" si="125"/>
        <v>0</v>
      </c>
      <c r="CE176">
        <f t="shared" si="126"/>
        <v>0</v>
      </c>
      <c r="CF176">
        <f t="shared" si="127"/>
        <v>400</v>
      </c>
      <c r="CG176">
        <f t="shared" si="128"/>
        <v>200</v>
      </c>
      <c r="CH176">
        <f t="shared" si="129"/>
        <v>200</v>
      </c>
      <c r="CI176">
        <f t="shared" si="130"/>
        <v>0</v>
      </c>
      <c r="CJ176">
        <f t="shared" si="131"/>
        <v>0</v>
      </c>
    </row>
    <row r="177" spans="1:88" x14ac:dyDescent="0.35">
      <c r="A177" t="str">
        <f>Substation_Info!A177</f>
        <v>SDG&amp;E Study Area</v>
      </c>
      <c r="B177" t="str">
        <f>Substation_Info!B177</f>
        <v>Miguel</v>
      </c>
      <c r="C177">
        <f>Substation_Info!C177</f>
        <v>500</v>
      </c>
      <c r="D177" t="str" cm="1">
        <f t="array" ref="D177">INDEX(Substation_Info!$AT$5:$BB$322,MATCH(1,($B177=Substation_Info!$B$5:$B$322)*($C177=Substation_Info!$C$5:$C$322),0),MATCH(D$4,Substation_Info!$AT$4:$BB$4,0))</f>
        <v>San_Diego_Li_Battery</v>
      </c>
      <c r="E177" t="str" cm="1">
        <f t="array" ref="E177">INDEX(Substation_Info!$AT$5:$BB$322,MATCH(1,($B177=Substation_Info!$B$5:$B$322)*($C177=Substation_Info!$C$5:$C$322),0),MATCH(E$4,Substation_Info!$AT$4:$BB$4,0))</f>
        <v>San_Diego_Solar</v>
      </c>
      <c r="F177" cm="1">
        <f t="array" ref="F177">INDEX(Substation_Info!$AT$5:$BB$322,MATCH(1,($B177=Substation_Info!$B$5:$B$322)*($C177=Substation_Info!$C$5:$C$322),0),MATCH(F$4,Substation_Info!$AT$4:$BB$4,0))</f>
        <v>0</v>
      </c>
      <c r="G177" cm="1">
        <f t="array" ref="G177">INDEX(Substation_Info!$AT$5:$BB$322,MATCH(1,($B177=Substation_Info!$B$5:$B$322)*($C177=Substation_Info!$C$5:$C$322),0),MATCH(G$4,Substation_Info!$AT$4:$BB$4,0))</f>
        <v>0</v>
      </c>
      <c r="H177" cm="1">
        <f t="array" ref="H177">INDEX(Substation_Info!$AT$5:$BB$322,MATCH(1,($B177=Substation_Info!$B$5:$B$322)*($C177=Substation_Info!$C$5:$C$322),0),MATCH(H$4,Substation_Info!$AT$4:$BB$4,0))</f>
        <v>0</v>
      </c>
      <c r="I177" cm="1">
        <f t="array" ref="I177">INDEX(Substation_Info!$AT$5:$BB$322,MATCH(1,($B177=Substation_Info!$B$5:$B$322)*($C177=Substation_Info!$C$5:$C$322),0),MATCH(I$4,Substation_Info!$AT$4:$BB$4,0))</f>
        <v>0</v>
      </c>
      <c r="J177" cm="1">
        <f t="array" ref="J177">INDEX(Substation_Info!$AT$5:$BB$322,MATCH(1,($B177=Substation_Info!$B$5:$B$322)*($C177=Substation_Info!$C$5:$C$322),0),MATCH(J$4,Substation_Info!$AT$4:$BB$4,0))</f>
        <v>0</v>
      </c>
      <c r="L177">
        <f>SUMIFS(Grid_GenerationQueue!T$5:T$550,Grid_GenerationQueue!$AJ$5:$AJ$550,$B177,Grid_GenerationQueue!$AK$5:$AK$550,$C177)+SUMIFS(Grid_GenerationQueue!T$5:T$550,Grid_GenerationQueue!$AM$5:$AM$550,$B177,Grid_GenerationQueue!$AN$5:$AN$550,$C177)</f>
        <v>0</v>
      </c>
      <c r="M177">
        <f>SUMIFS(Grid_GenerationQueue!U$5:U$550,Grid_GenerationQueue!$AJ$5:$AJ$550,$B177,Grid_GenerationQueue!$AK$5:$AK$550,$C177)+SUMIFS(Grid_GenerationQueue!U$5:U$550,Grid_GenerationQueue!$AM$5:$AM$550,$B177,Grid_GenerationQueue!$AN$5:$AN$550,$C177)</f>
        <v>0</v>
      </c>
      <c r="N177">
        <f>SUMIFS(Grid_GenerationQueue!V$5:V$550,Grid_GenerationQueue!$AJ$5:$AJ$550,$B177,Grid_GenerationQueue!$AK$5:$AK$550,$C177)+SUMIFS(Grid_GenerationQueue!V$5:V$550,Grid_GenerationQueue!$AM$5:$AM$550,$B177,Grid_GenerationQueue!$AN$5:$AN$550,$C177)</f>
        <v>0</v>
      </c>
      <c r="O177">
        <f>SUMIFS(Grid_GenerationQueue!W$5:W$550,Grid_GenerationQueue!$AJ$5:$AJ$550,$B177,Grid_GenerationQueue!$AK$5:$AK$550,$C177)+SUMIFS(Grid_GenerationQueue!W$5:W$550,Grid_GenerationQueue!$AM$5:$AM$550,$B177,Grid_GenerationQueue!$AN$5:$AN$550,$C177)</f>
        <v>0</v>
      </c>
      <c r="P177">
        <f>SUMIFS(Grid_GenerationQueue!X$5:X$550,Grid_GenerationQueue!$AJ$5:$AJ$550,$B177,Grid_GenerationQueue!$AK$5:$AK$550,$C177)+SUMIFS(Grid_GenerationQueue!X$5:X$550,Grid_GenerationQueue!$AM$5:$AM$550,$B177,Grid_GenerationQueue!$AN$5:$AN$550,$C177)</f>
        <v>0</v>
      </c>
      <c r="Q177">
        <f>SUMIFS(Grid_GenerationQueue!Y$5:Y$550,Grid_GenerationQueue!$AJ$5:$AJ$550,$B177,Grid_GenerationQueue!$AK$5:$AK$550,$C177)+SUMIFS(Grid_GenerationQueue!Y$5:Y$550,Grid_GenerationQueue!$AM$5:$AM$550,$B177,Grid_GenerationQueue!$AN$5:$AN$550,$C177)</f>
        <v>0</v>
      </c>
      <c r="R177">
        <f>SUMIFS(Grid_GenerationQueue!Z$5:Z$550,Grid_GenerationQueue!$AJ$5:$AJ$550,$B177,Grid_GenerationQueue!$AK$5:$AK$550,$C177)+SUMIFS(Grid_GenerationQueue!Z$5:Z$550,Grid_GenerationQueue!$AM$5:$AM$550,$B177,Grid_GenerationQueue!$AN$5:$AN$550,$C177)</f>
        <v>0</v>
      </c>
      <c r="S177">
        <f>SUMIFS(Grid_GenerationQueue!AA$5:AA$550,Grid_GenerationQueue!$AJ$5:$AJ$550,$B177,Grid_GenerationQueue!$AK$5:$AK$550,$C177)+SUMIFS(Grid_GenerationQueue!AA$5:AA$550,Grid_GenerationQueue!$AM$5:$AM$550,$B177,Grid_GenerationQueue!$AN$5:$AN$550,$C177)</f>
        <v>0</v>
      </c>
      <c r="T177">
        <f>SUMIFS(Grid_GenerationQueue!AB$5:AB$550,Grid_GenerationQueue!$AJ$5:$AJ$550,$B177,Grid_GenerationQueue!$AK$5:$AK$550,$C177)+SUMIFS(Grid_GenerationQueue!AB$5:AB$550,Grid_GenerationQueue!$AM$5:$AM$550,$B177,Grid_GenerationQueue!$AN$5:$AN$550,$C177)</f>
        <v>0</v>
      </c>
      <c r="U177">
        <f>SUMIFS(Grid_GenerationQueue!AC$5:AC$550,Grid_GenerationQueue!$AJ$5:$AJ$550,$B177,Grid_GenerationQueue!$AK$5:$AK$550,$C177)+SUMIFS(Grid_GenerationQueue!AC$5:AC$550,Grid_GenerationQueue!$AM$5:$AM$550,$B177,Grid_GenerationQueue!$AN$5:$AN$550,$C177)</f>
        <v>0</v>
      </c>
      <c r="V177">
        <f>SUMIFS(Grid_GenerationQueue!AD$5:AD$550,Grid_GenerationQueue!$AJ$5:$AJ$550,$B177,Grid_GenerationQueue!$AK$5:$AK$550,$C177)+SUMIFS(Grid_GenerationQueue!AD$5:AD$550,Grid_GenerationQueue!$AM$5:$AM$550,$B177,Grid_GenerationQueue!$AN$5:$AN$550,$C177)</f>
        <v>0</v>
      </c>
      <c r="X177">
        <f>SUMIFS(Grid_GenerationQueue!T$5:T$550,Grid_GenerationQueue!$AJ$5:$AJ$550,$B177,Grid_GenerationQueue!$AK$5:$AK$550,$C177,Grid_GenerationQueue!$AW$5:$AW$550,$Y$3)+SUMIFS(Grid_GenerationQueue!T$5:T$550,Grid_GenerationQueue!$AM$5:$AM$550,$B177,Grid_GenerationQueue!$AN$5:$AN$550,$C177,Grid_GenerationQueue!$AW$5:$AW$550,$Y$3)</f>
        <v>0</v>
      </c>
      <c r="Y177">
        <f>SUMIFS(Grid_GenerationQueue!U$5:U$550,Grid_GenerationQueue!$AJ$5:$AJ$550,$B177,Grid_GenerationQueue!$AK$5:$AK$550,$C177,Grid_GenerationQueue!$AW$5:$AW$550,$Y$3)+SUMIFS(Grid_GenerationQueue!U$5:U$550,Grid_GenerationQueue!$AM$5:$AM$550,$B177,Grid_GenerationQueue!$AN$5:$AN$550,$C177,Grid_GenerationQueue!$AW$5:$AW$550,$Y$3)</f>
        <v>0</v>
      </c>
      <c r="Z177">
        <f>SUMIFS(Grid_GenerationQueue!V$5:V$550,Grid_GenerationQueue!$AJ$5:$AJ$550,$B177,Grid_GenerationQueue!$AK$5:$AK$550,$C177,Grid_GenerationQueue!$AW$5:$AW$550,$Y$3)+SUMIFS(Grid_GenerationQueue!V$5:V$550,Grid_GenerationQueue!$AM$5:$AM$550,$B177,Grid_GenerationQueue!$AN$5:$AN$550,$C177,Grid_GenerationQueue!$AW$5:$AW$550,$Y$3)</f>
        <v>0</v>
      </c>
      <c r="AA177">
        <f>SUMIFS(Grid_GenerationQueue!W$5:W$550,Grid_GenerationQueue!$AJ$5:$AJ$550,$B177,Grid_GenerationQueue!$AK$5:$AK$550,$C177,Grid_GenerationQueue!$AW$5:$AW$550,$Y$3)+SUMIFS(Grid_GenerationQueue!W$5:W$550,Grid_GenerationQueue!$AM$5:$AM$550,$B177,Grid_GenerationQueue!$AN$5:$AN$550,$C177,Grid_GenerationQueue!$AW$5:$AW$550,$Y$3)</f>
        <v>0</v>
      </c>
      <c r="AB177">
        <f>SUMIFS(Grid_GenerationQueue!X$5:X$550,Grid_GenerationQueue!$AJ$5:$AJ$550,$B177,Grid_GenerationQueue!$AK$5:$AK$550,$C177,Grid_GenerationQueue!$AW$5:$AW$550,$Y$3)+SUMIFS(Grid_GenerationQueue!X$5:X$550,Grid_GenerationQueue!$AM$5:$AM$550,$B177,Grid_GenerationQueue!$AN$5:$AN$550,$C177,Grid_GenerationQueue!$AW$5:$AW$550,$Y$3)</f>
        <v>0</v>
      </c>
      <c r="AC177">
        <f>SUMIFS(Grid_GenerationQueue!Y$5:Y$550,Grid_GenerationQueue!$AJ$5:$AJ$550,$B177,Grid_GenerationQueue!$AK$5:$AK$550,$C177,Grid_GenerationQueue!$AW$5:$AW$550,$Y$3)+SUMIFS(Grid_GenerationQueue!Y$5:Y$550,Grid_GenerationQueue!$AM$5:$AM$550,$B177,Grid_GenerationQueue!$AN$5:$AN$550,$C177,Grid_GenerationQueue!$AW$5:$AW$550,$Y$3)</f>
        <v>0</v>
      </c>
      <c r="AD177">
        <f>SUMIFS(Grid_GenerationQueue!Z$5:Z$550,Grid_GenerationQueue!$AJ$5:$AJ$550,$B177,Grid_GenerationQueue!$AK$5:$AK$550,$C177,Grid_GenerationQueue!$AW$5:$AW$550,$Y$3)+SUMIFS(Grid_GenerationQueue!Z$5:Z$550,Grid_GenerationQueue!$AM$5:$AM$550,$B177,Grid_GenerationQueue!$AN$5:$AN$550,$C177,Grid_GenerationQueue!$AW$5:$AW$550,$Y$3)</f>
        <v>0</v>
      </c>
      <c r="AE177">
        <f>SUMIFS(Grid_GenerationQueue!AA$5:AA$550,Grid_GenerationQueue!$AJ$5:$AJ$550,$B177,Grid_GenerationQueue!$AK$5:$AK$550,$C177,Grid_GenerationQueue!$AW$5:$AW$550,$Y$3)+SUMIFS(Grid_GenerationQueue!AA$5:AA$550,Grid_GenerationQueue!$AM$5:$AM$550,$B177,Grid_GenerationQueue!$AN$5:$AN$550,$C177,Grid_GenerationQueue!$AW$5:$AW$550,$Y$3)</f>
        <v>0</v>
      </c>
      <c r="AF177">
        <f>SUMIFS(Grid_GenerationQueue!AB$5:AB$550,Grid_GenerationQueue!$AJ$5:$AJ$550,$B177,Grid_GenerationQueue!$AK$5:$AK$550,$C177,Grid_GenerationQueue!$AW$5:$AW$550,$Y$3)+SUMIFS(Grid_GenerationQueue!AB$5:AB$550,Grid_GenerationQueue!$AM$5:$AM$550,$B177,Grid_GenerationQueue!$AN$5:$AN$550,$C177,Grid_GenerationQueue!$AW$5:$AW$550,$Y$3)</f>
        <v>0</v>
      </c>
      <c r="AG177">
        <f>SUMIFS(Grid_GenerationQueue!AC$5:AC$550,Grid_GenerationQueue!$AJ$5:$AJ$550,$B177,Grid_GenerationQueue!$AK$5:$AK$550,$C177,Grid_GenerationQueue!$AW$5:$AW$550,$Y$3)+SUMIFS(Grid_GenerationQueue!AC$5:AC$550,Grid_GenerationQueue!$AM$5:$AM$550,$B177,Grid_GenerationQueue!$AN$5:$AN$550,$C177,Grid_GenerationQueue!$AW$5:$AW$550,$Y$3)</f>
        <v>0</v>
      </c>
      <c r="AH177">
        <f>SUMIFS(Grid_GenerationQueue!AD$5:AD$550,Grid_GenerationQueue!$AJ$5:$AJ$550,$B177,Grid_GenerationQueue!$AK$5:$AK$550,$C177,Grid_GenerationQueue!$AW$5:$AW$550,$Y$3)+SUMIFS(Grid_GenerationQueue!AD$5:AD$550,Grid_GenerationQueue!$AM$5:$AM$550,$B177,Grid_GenerationQueue!$AN$5:$AN$550,$C177,Grid_GenerationQueue!$AW$5:$AW$550,$Y$3)</f>
        <v>0</v>
      </c>
      <c r="AJ177">
        <f>X177+SUMIFS(Grid_GenerationQueue!T$5:T$550,Grid_GenerationQueue!$AJ$5:$AJ$550,$B177,Grid_GenerationQueue!$AK$5:$AK$550,$C177,Grid_GenerationQueue!$AW$5:$AW$550,"&lt;&gt;"&amp;$Y$3,Grid_GenerationQueue!$AU$5:$AU$550,$AK$3)+SUMIFS(Grid_GenerationQueue!T$5:T$550,Grid_GenerationQueue!$AM$5:$AM$550,$B177,Grid_GenerationQueue!$AN$5:$AN$550,$C177,Grid_GenerationQueue!$AW$5:$AW$550,"&lt;&gt;"&amp;$Y$3,Grid_GenerationQueue!$AU$5:$AU$550,$AK$3)</f>
        <v>0</v>
      </c>
      <c r="AK177">
        <f>Y177+SUMIFS(Grid_GenerationQueue!U$5:U$550,Grid_GenerationQueue!$AJ$5:$AJ$550,$B177,Grid_GenerationQueue!$AK$5:$AK$550,$C177,Grid_GenerationQueue!$AW$5:$AW$550,"&lt;&gt;"&amp;$Y$3,Grid_GenerationQueue!$AU$5:$AU$550,$AK$3)+SUMIFS(Grid_GenerationQueue!U$5:U$550,Grid_GenerationQueue!$AM$5:$AM$550,$B177,Grid_GenerationQueue!$AN$5:$AN$550,$C177,Grid_GenerationQueue!$AW$5:$AW$550,"&lt;&gt;"&amp;$Y$3,Grid_GenerationQueue!$AU$5:$AU$550,$AK$3)</f>
        <v>0</v>
      </c>
      <c r="AL177">
        <f>Z177+SUMIFS(Grid_GenerationQueue!V$5:V$550,Grid_GenerationQueue!$AJ$5:$AJ$550,$B177,Grid_GenerationQueue!$AK$5:$AK$550,$C177,Grid_GenerationQueue!$AW$5:$AW$550,"&lt;&gt;"&amp;$Y$3,Grid_GenerationQueue!$AU$5:$AU$550,$AK$3)+SUMIFS(Grid_GenerationQueue!V$5:V$550,Grid_GenerationQueue!$AM$5:$AM$550,$B177,Grid_GenerationQueue!$AN$5:$AN$550,$C177,Grid_GenerationQueue!$AW$5:$AW$550,"&lt;&gt;"&amp;$Y$3,Grid_GenerationQueue!$AU$5:$AU$550,$AK$3)</f>
        <v>0</v>
      </c>
      <c r="AM177">
        <f>AA177+SUMIFS(Grid_GenerationQueue!W$5:W$550,Grid_GenerationQueue!$AJ$5:$AJ$550,$B177,Grid_GenerationQueue!$AK$5:$AK$550,$C177,Grid_GenerationQueue!$AW$5:$AW$550,"&lt;&gt;"&amp;$Y$3,Grid_GenerationQueue!$AU$5:$AU$550,$AK$3)+SUMIFS(Grid_GenerationQueue!W$5:W$550,Grid_GenerationQueue!$AM$5:$AM$550,$B177,Grid_GenerationQueue!$AN$5:$AN$550,$C177,Grid_GenerationQueue!$AW$5:$AW$550,"&lt;&gt;"&amp;$Y$3,Grid_GenerationQueue!$AU$5:$AU$550,$AK$3)</f>
        <v>0</v>
      </c>
      <c r="AN177">
        <f>AB177+SUMIFS(Grid_GenerationQueue!X$5:X$550,Grid_GenerationQueue!$AJ$5:$AJ$550,$B177,Grid_GenerationQueue!$AK$5:$AK$550,$C177,Grid_GenerationQueue!$AW$5:$AW$550,"&lt;&gt;"&amp;$Y$3,Grid_GenerationQueue!$AU$5:$AU$550,$AK$3)+SUMIFS(Grid_GenerationQueue!X$5:X$550,Grid_GenerationQueue!$AM$5:$AM$550,$B177,Grid_GenerationQueue!$AN$5:$AN$550,$C177,Grid_GenerationQueue!$AW$5:$AW$550,"&lt;&gt;"&amp;$Y$3,Grid_GenerationQueue!$AU$5:$AU$550,$AK$3)</f>
        <v>0</v>
      </c>
      <c r="AO177">
        <f>AC177+SUMIFS(Grid_GenerationQueue!Y$5:Y$550,Grid_GenerationQueue!$AJ$5:$AJ$550,$B177,Grid_GenerationQueue!$AK$5:$AK$550,$C177,Grid_GenerationQueue!$AW$5:$AW$550,"&lt;&gt;"&amp;$Y$3,Grid_GenerationQueue!$AU$5:$AU$550,$AK$3)+SUMIFS(Grid_GenerationQueue!Y$5:Y$550,Grid_GenerationQueue!$AM$5:$AM$550,$B177,Grid_GenerationQueue!$AN$5:$AN$550,$C177,Grid_GenerationQueue!$AW$5:$AW$550,"&lt;&gt;"&amp;$Y$3,Grid_GenerationQueue!$AU$5:$AU$550,$AK$3)</f>
        <v>0</v>
      </c>
      <c r="AP177">
        <f>AD177+SUMIFS(Grid_GenerationQueue!Z$5:Z$550,Grid_GenerationQueue!$AJ$5:$AJ$550,$B177,Grid_GenerationQueue!$AK$5:$AK$550,$C177,Grid_GenerationQueue!$AW$5:$AW$550,"&lt;&gt;"&amp;$Y$3,Grid_GenerationQueue!$AU$5:$AU$550,$AK$3)+SUMIFS(Grid_GenerationQueue!Z$5:Z$550,Grid_GenerationQueue!$AM$5:$AM$550,$B177,Grid_GenerationQueue!$AN$5:$AN$550,$C177,Grid_GenerationQueue!$AW$5:$AW$550,"&lt;&gt;"&amp;$Y$3,Grid_GenerationQueue!$AU$5:$AU$550,$AK$3)</f>
        <v>0</v>
      </c>
      <c r="AQ177">
        <f>AE177+SUMIFS(Grid_GenerationQueue!AA$5:AA$550,Grid_GenerationQueue!$AJ$5:$AJ$550,$B177,Grid_GenerationQueue!$AK$5:$AK$550,$C177,Grid_GenerationQueue!$AW$5:$AW$550,"&lt;&gt;"&amp;$Y$3,Grid_GenerationQueue!$AU$5:$AU$550,$AK$3)+SUMIFS(Grid_GenerationQueue!AA$5:AA$550,Grid_GenerationQueue!$AM$5:$AM$550,$B177,Grid_GenerationQueue!$AN$5:$AN$550,$C177,Grid_GenerationQueue!$AW$5:$AW$550,"&lt;&gt;"&amp;$Y$3,Grid_GenerationQueue!$AU$5:$AU$550,$AK$3)</f>
        <v>0</v>
      </c>
      <c r="AR177">
        <f>AF177+SUMIFS(Grid_GenerationQueue!AB$5:AB$550,Grid_GenerationQueue!$AJ$5:$AJ$550,$B177,Grid_GenerationQueue!$AK$5:$AK$550,$C177,Grid_GenerationQueue!$AW$5:$AW$550,"&lt;&gt;"&amp;$Y$3,Grid_GenerationQueue!$AU$5:$AU$550,$AK$3)+SUMIFS(Grid_GenerationQueue!AB$5:AB$550,Grid_GenerationQueue!$AM$5:$AM$550,$B177,Grid_GenerationQueue!$AN$5:$AN$550,$C177,Grid_GenerationQueue!$AW$5:$AW$550,"&lt;&gt;"&amp;$Y$3,Grid_GenerationQueue!$AU$5:$AU$550,$AK$3)</f>
        <v>0</v>
      </c>
      <c r="AS177">
        <f>AG177+SUMIFS(Grid_GenerationQueue!AC$5:AC$550,Grid_GenerationQueue!$AJ$5:$AJ$550,$B177,Grid_GenerationQueue!$AK$5:$AK$550,$C177,Grid_GenerationQueue!$AW$5:$AW$550,"&lt;&gt;"&amp;$Y$3,Grid_GenerationQueue!$AU$5:$AU$550,$AK$3)+SUMIFS(Grid_GenerationQueue!AC$5:AC$550,Grid_GenerationQueue!$AM$5:$AM$550,$B177,Grid_GenerationQueue!$AN$5:$AN$550,$C177,Grid_GenerationQueue!$AW$5:$AW$550,"&lt;&gt;"&amp;$Y$3,Grid_GenerationQueue!$AU$5:$AU$550,$AK$3)</f>
        <v>0</v>
      </c>
      <c r="AT177">
        <f>AH177+SUMIFS(Grid_GenerationQueue!AD$5:AD$550,Grid_GenerationQueue!$AJ$5:$AJ$550,$B177,Grid_GenerationQueue!$AK$5:$AK$550,$C177,Grid_GenerationQueue!$AW$5:$AW$550,"&lt;&gt;"&amp;$Y$3,Grid_GenerationQueue!$AU$5:$AU$550,$AK$3)+SUMIFS(Grid_GenerationQueue!AD$5:AD$550,Grid_GenerationQueue!$AM$5:$AM$550,$B177,Grid_GenerationQueue!$AN$5:$AN$550,$C177,Grid_GenerationQueue!$AW$5:$AW$550,"&lt;&gt;"&amp;$Y$3,Grid_GenerationQueue!$AU$5:$AU$550,$AK$3)</f>
        <v>0</v>
      </c>
      <c r="AV177">
        <v>0</v>
      </c>
      <c r="AW177">
        <v>0</v>
      </c>
      <c r="AX177">
        <v>0</v>
      </c>
      <c r="AY177">
        <v>0</v>
      </c>
      <c r="AZ177">
        <v>0</v>
      </c>
      <c r="BB177">
        <f t="shared" si="99"/>
        <v>0</v>
      </c>
      <c r="BC177">
        <f t="shared" si="100"/>
        <v>0</v>
      </c>
      <c r="BD177">
        <f t="shared" si="101"/>
        <v>0</v>
      </c>
      <c r="BE177">
        <f t="shared" si="102"/>
        <v>0</v>
      </c>
      <c r="BF177">
        <f t="shared" si="103"/>
        <v>0</v>
      </c>
      <c r="BG177">
        <f t="shared" si="104"/>
        <v>0</v>
      </c>
      <c r="BH177">
        <f t="shared" si="105"/>
        <v>0</v>
      </c>
      <c r="BI177">
        <f t="shared" si="106"/>
        <v>0</v>
      </c>
      <c r="BJ177">
        <f t="shared" si="107"/>
        <v>0</v>
      </c>
      <c r="BK177">
        <f t="shared" si="108"/>
        <v>0</v>
      </c>
      <c r="BL177">
        <f t="shared" si="109"/>
        <v>0</v>
      </c>
      <c r="BN177">
        <f t="shared" si="110"/>
        <v>0</v>
      </c>
      <c r="BO177">
        <f t="shared" si="111"/>
        <v>0</v>
      </c>
      <c r="BP177">
        <f t="shared" si="112"/>
        <v>0</v>
      </c>
      <c r="BQ177">
        <f t="shared" si="113"/>
        <v>0</v>
      </c>
      <c r="BR177">
        <f t="shared" si="114"/>
        <v>0</v>
      </c>
      <c r="BS177">
        <f t="shared" si="115"/>
        <v>0</v>
      </c>
      <c r="BT177">
        <f t="shared" si="116"/>
        <v>0</v>
      </c>
      <c r="BU177">
        <f t="shared" si="117"/>
        <v>0</v>
      </c>
      <c r="BV177">
        <f t="shared" si="118"/>
        <v>0</v>
      </c>
      <c r="BW177">
        <f t="shared" si="119"/>
        <v>0</v>
      </c>
      <c r="BX177">
        <f t="shared" si="120"/>
        <v>0</v>
      </c>
      <c r="BZ177">
        <f t="shared" si="121"/>
        <v>0</v>
      </c>
      <c r="CA177">
        <f t="shared" si="122"/>
        <v>0</v>
      </c>
      <c r="CB177">
        <f t="shared" si="123"/>
        <v>0</v>
      </c>
      <c r="CC177">
        <f t="shared" si="124"/>
        <v>0</v>
      </c>
      <c r="CD177">
        <f t="shared" si="125"/>
        <v>0</v>
      </c>
      <c r="CE177">
        <f t="shared" si="126"/>
        <v>0</v>
      </c>
      <c r="CF177">
        <f t="shared" si="127"/>
        <v>0</v>
      </c>
      <c r="CG177">
        <f t="shared" si="128"/>
        <v>0</v>
      </c>
      <c r="CH177">
        <f t="shared" si="129"/>
        <v>0</v>
      </c>
      <c r="CI177">
        <f t="shared" si="130"/>
        <v>0</v>
      </c>
      <c r="CJ177">
        <f t="shared" si="131"/>
        <v>0</v>
      </c>
    </row>
    <row r="178" spans="1:88" x14ac:dyDescent="0.35">
      <c r="A178" t="str">
        <f>Substation_Info!A178</f>
        <v>SDG&amp;E Study Area</v>
      </c>
      <c r="B178" t="str">
        <f>Substation_Info!B178</f>
        <v>Miguel</v>
      </c>
      <c r="C178">
        <f>Substation_Info!C178</f>
        <v>230</v>
      </c>
      <c r="D178" t="str" cm="1">
        <f t="array" ref="D178">INDEX(Substation_Info!$AT$5:$BB$322,MATCH(1,($B178=Substation_Info!$B$5:$B$322)*($C178=Substation_Info!$C$5:$C$322),0),MATCH(D$4,Substation_Info!$AT$4:$BB$4,0))</f>
        <v>San_Diego_Li_Battery</v>
      </c>
      <c r="E178" t="str" cm="1">
        <f t="array" ref="E178">INDEX(Substation_Info!$AT$5:$BB$322,MATCH(1,($B178=Substation_Info!$B$5:$B$322)*($C178=Substation_Info!$C$5:$C$322),0),MATCH(E$4,Substation_Info!$AT$4:$BB$4,0))</f>
        <v>San_Diego_Solar</v>
      </c>
      <c r="F178" cm="1">
        <f t="array" ref="F178">INDEX(Substation_Info!$AT$5:$BB$322,MATCH(1,($B178=Substation_Info!$B$5:$B$322)*($C178=Substation_Info!$C$5:$C$322),0),MATCH(F$4,Substation_Info!$AT$4:$BB$4,0))</f>
        <v>0</v>
      </c>
      <c r="G178" cm="1">
        <f t="array" ref="G178">INDEX(Substation_Info!$AT$5:$BB$322,MATCH(1,($B178=Substation_Info!$B$5:$B$322)*($C178=Substation_Info!$C$5:$C$322),0),MATCH(G$4,Substation_Info!$AT$4:$BB$4,0))</f>
        <v>0</v>
      </c>
      <c r="H178" cm="1">
        <f t="array" ref="H178">INDEX(Substation_Info!$AT$5:$BB$322,MATCH(1,($B178=Substation_Info!$B$5:$B$322)*($C178=Substation_Info!$C$5:$C$322),0),MATCH(H$4,Substation_Info!$AT$4:$BB$4,0))</f>
        <v>0</v>
      </c>
      <c r="I178" cm="1">
        <f t="array" ref="I178">INDEX(Substation_Info!$AT$5:$BB$322,MATCH(1,($B178=Substation_Info!$B$5:$B$322)*($C178=Substation_Info!$C$5:$C$322),0),MATCH(I$4,Substation_Info!$AT$4:$BB$4,0))</f>
        <v>0</v>
      </c>
      <c r="J178" cm="1">
        <f t="array" ref="J178">INDEX(Substation_Info!$AT$5:$BB$322,MATCH(1,($B178=Substation_Info!$B$5:$B$322)*($C178=Substation_Info!$C$5:$C$322),0),MATCH(J$4,Substation_Info!$AT$4:$BB$4,0))</f>
        <v>0</v>
      </c>
      <c r="L178">
        <f>SUMIFS(Grid_GenerationQueue!T$5:T$550,Grid_GenerationQueue!$AJ$5:$AJ$550,$B178,Grid_GenerationQueue!$AK$5:$AK$550,$C178)+SUMIFS(Grid_GenerationQueue!T$5:T$550,Grid_GenerationQueue!$AM$5:$AM$550,$B178,Grid_GenerationQueue!$AN$5:$AN$550,$C178)</f>
        <v>150</v>
      </c>
      <c r="M178">
        <f>SUMIFS(Grid_GenerationQueue!U$5:U$550,Grid_GenerationQueue!$AJ$5:$AJ$550,$B178,Grid_GenerationQueue!$AK$5:$AK$550,$C178)+SUMIFS(Grid_GenerationQueue!U$5:U$550,Grid_GenerationQueue!$AM$5:$AM$550,$B178,Grid_GenerationQueue!$AN$5:$AN$550,$C178)</f>
        <v>0</v>
      </c>
      <c r="N178">
        <f>SUMIFS(Grid_GenerationQueue!V$5:V$550,Grid_GenerationQueue!$AJ$5:$AJ$550,$B178,Grid_GenerationQueue!$AK$5:$AK$550,$C178)+SUMIFS(Grid_GenerationQueue!V$5:V$550,Grid_GenerationQueue!$AM$5:$AM$550,$B178,Grid_GenerationQueue!$AN$5:$AN$550,$C178)</f>
        <v>0</v>
      </c>
      <c r="O178">
        <f>SUMIFS(Grid_GenerationQueue!W$5:W$550,Grid_GenerationQueue!$AJ$5:$AJ$550,$B178,Grid_GenerationQueue!$AK$5:$AK$550,$C178)+SUMIFS(Grid_GenerationQueue!W$5:W$550,Grid_GenerationQueue!$AM$5:$AM$550,$B178,Grid_GenerationQueue!$AN$5:$AN$550,$C178)</f>
        <v>0</v>
      </c>
      <c r="P178">
        <f>SUMIFS(Grid_GenerationQueue!X$5:X$550,Grid_GenerationQueue!$AJ$5:$AJ$550,$B178,Grid_GenerationQueue!$AK$5:$AK$550,$C178)+SUMIFS(Grid_GenerationQueue!X$5:X$550,Grid_GenerationQueue!$AM$5:$AM$550,$B178,Grid_GenerationQueue!$AN$5:$AN$550,$C178)</f>
        <v>0</v>
      </c>
      <c r="Q178">
        <f>SUMIFS(Grid_GenerationQueue!Y$5:Y$550,Grid_GenerationQueue!$AJ$5:$AJ$550,$B178,Grid_GenerationQueue!$AK$5:$AK$550,$C178)+SUMIFS(Grid_GenerationQueue!Y$5:Y$550,Grid_GenerationQueue!$AM$5:$AM$550,$B178,Grid_GenerationQueue!$AN$5:$AN$550,$C178)</f>
        <v>0</v>
      </c>
      <c r="R178">
        <f>SUMIFS(Grid_GenerationQueue!Z$5:Z$550,Grid_GenerationQueue!$AJ$5:$AJ$550,$B178,Grid_GenerationQueue!$AK$5:$AK$550,$C178)+SUMIFS(Grid_GenerationQueue!Z$5:Z$550,Grid_GenerationQueue!$AM$5:$AM$550,$B178,Grid_GenerationQueue!$AN$5:$AN$550,$C178)</f>
        <v>0</v>
      </c>
      <c r="S178">
        <f>SUMIFS(Grid_GenerationQueue!AA$5:AA$550,Grid_GenerationQueue!$AJ$5:$AJ$550,$B178,Grid_GenerationQueue!$AK$5:$AK$550,$C178)+SUMIFS(Grid_GenerationQueue!AA$5:AA$550,Grid_GenerationQueue!$AM$5:$AM$550,$B178,Grid_GenerationQueue!$AN$5:$AN$550,$C178)</f>
        <v>0</v>
      </c>
      <c r="T178">
        <f>SUMIFS(Grid_GenerationQueue!AB$5:AB$550,Grid_GenerationQueue!$AJ$5:$AJ$550,$B178,Grid_GenerationQueue!$AK$5:$AK$550,$C178)+SUMIFS(Grid_GenerationQueue!AB$5:AB$550,Grid_GenerationQueue!$AM$5:$AM$550,$B178,Grid_GenerationQueue!$AN$5:$AN$550,$C178)</f>
        <v>0</v>
      </c>
      <c r="U178">
        <f>SUMIFS(Grid_GenerationQueue!AC$5:AC$550,Grid_GenerationQueue!$AJ$5:$AJ$550,$B178,Grid_GenerationQueue!$AK$5:$AK$550,$C178)+SUMIFS(Grid_GenerationQueue!AC$5:AC$550,Grid_GenerationQueue!$AM$5:$AM$550,$B178,Grid_GenerationQueue!$AN$5:$AN$550,$C178)</f>
        <v>0</v>
      </c>
      <c r="V178">
        <f>SUMIFS(Grid_GenerationQueue!AD$5:AD$550,Grid_GenerationQueue!$AJ$5:$AJ$550,$B178,Grid_GenerationQueue!$AK$5:$AK$550,$C178)+SUMIFS(Grid_GenerationQueue!AD$5:AD$550,Grid_GenerationQueue!$AM$5:$AM$550,$B178,Grid_GenerationQueue!$AN$5:$AN$550,$C178)</f>
        <v>0</v>
      </c>
      <c r="X178">
        <f>SUMIFS(Grid_GenerationQueue!T$5:T$550,Grid_GenerationQueue!$AJ$5:$AJ$550,$B178,Grid_GenerationQueue!$AK$5:$AK$550,$C178,Grid_GenerationQueue!$AW$5:$AW$550,$Y$3)+SUMIFS(Grid_GenerationQueue!T$5:T$550,Grid_GenerationQueue!$AM$5:$AM$550,$B178,Grid_GenerationQueue!$AN$5:$AN$550,$C178,Grid_GenerationQueue!$AW$5:$AW$550,$Y$3)</f>
        <v>0</v>
      </c>
      <c r="Y178">
        <f>SUMIFS(Grid_GenerationQueue!U$5:U$550,Grid_GenerationQueue!$AJ$5:$AJ$550,$B178,Grid_GenerationQueue!$AK$5:$AK$550,$C178,Grid_GenerationQueue!$AW$5:$AW$550,$Y$3)+SUMIFS(Grid_GenerationQueue!U$5:U$550,Grid_GenerationQueue!$AM$5:$AM$550,$B178,Grid_GenerationQueue!$AN$5:$AN$550,$C178,Grid_GenerationQueue!$AW$5:$AW$550,$Y$3)</f>
        <v>0</v>
      </c>
      <c r="Z178">
        <f>SUMIFS(Grid_GenerationQueue!V$5:V$550,Grid_GenerationQueue!$AJ$5:$AJ$550,$B178,Grid_GenerationQueue!$AK$5:$AK$550,$C178,Grid_GenerationQueue!$AW$5:$AW$550,$Y$3)+SUMIFS(Grid_GenerationQueue!V$5:V$550,Grid_GenerationQueue!$AM$5:$AM$550,$B178,Grid_GenerationQueue!$AN$5:$AN$550,$C178,Grid_GenerationQueue!$AW$5:$AW$550,$Y$3)</f>
        <v>0</v>
      </c>
      <c r="AA178">
        <f>SUMIFS(Grid_GenerationQueue!W$5:W$550,Grid_GenerationQueue!$AJ$5:$AJ$550,$B178,Grid_GenerationQueue!$AK$5:$AK$550,$C178,Grid_GenerationQueue!$AW$5:$AW$550,$Y$3)+SUMIFS(Grid_GenerationQueue!W$5:W$550,Grid_GenerationQueue!$AM$5:$AM$550,$B178,Grid_GenerationQueue!$AN$5:$AN$550,$C178,Grid_GenerationQueue!$AW$5:$AW$550,$Y$3)</f>
        <v>0</v>
      </c>
      <c r="AB178">
        <f>SUMIFS(Grid_GenerationQueue!X$5:X$550,Grid_GenerationQueue!$AJ$5:$AJ$550,$B178,Grid_GenerationQueue!$AK$5:$AK$550,$C178,Grid_GenerationQueue!$AW$5:$AW$550,$Y$3)+SUMIFS(Grid_GenerationQueue!X$5:X$550,Grid_GenerationQueue!$AM$5:$AM$550,$B178,Grid_GenerationQueue!$AN$5:$AN$550,$C178,Grid_GenerationQueue!$AW$5:$AW$550,$Y$3)</f>
        <v>0</v>
      </c>
      <c r="AC178">
        <f>SUMIFS(Grid_GenerationQueue!Y$5:Y$550,Grid_GenerationQueue!$AJ$5:$AJ$550,$B178,Grid_GenerationQueue!$AK$5:$AK$550,$C178,Grid_GenerationQueue!$AW$5:$AW$550,$Y$3)+SUMIFS(Grid_GenerationQueue!Y$5:Y$550,Grid_GenerationQueue!$AM$5:$AM$550,$B178,Grid_GenerationQueue!$AN$5:$AN$550,$C178,Grid_GenerationQueue!$AW$5:$AW$550,$Y$3)</f>
        <v>0</v>
      </c>
      <c r="AD178">
        <f>SUMIFS(Grid_GenerationQueue!Z$5:Z$550,Grid_GenerationQueue!$AJ$5:$AJ$550,$B178,Grid_GenerationQueue!$AK$5:$AK$550,$C178,Grid_GenerationQueue!$AW$5:$AW$550,$Y$3)+SUMIFS(Grid_GenerationQueue!Z$5:Z$550,Grid_GenerationQueue!$AM$5:$AM$550,$B178,Grid_GenerationQueue!$AN$5:$AN$550,$C178,Grid_GenerationQueue!$AW$5:$AW$550,$Y$3)</f>
        <v>0</v>
      </c>
      <c r="AE178">
        <f>SUMIFS(Grid_GenerationQueue!AA$5:AA$550,Grid_GenerationQueue!$AJ$5:$AJ$550,$B178,Grid_GenerationQueue!$AK$5:$AK$550,$C178,Grid_GenerationQueue!$AW$5:$AW$550,$Y$3)+SUMIFS(Grid_GenerationQueue!AA$5:AA$550,Grid_GenerationQueue!$AM$5:$AM$550,$B178,Grid_GenerationQueue!$AN$5:$AN$550,$C178,Grid_GenerationQueue!$AW$5:$AW$550,$Y$3)</f>
        <v>0</v>
      </c>
      <c r="AF178">
        <f>SUMIFS(Grid_GenerationQueue!AB$5:AB$550,Grid_GenerationQueue!$AJ$5:$AJ$550,$B178,Grid_GenerationQueue!$AK$5:$AK$550,$C178,Grid_GenerationQueue!$AW$5:$AW$550,$Y$3)+SUMIFS(Grid_GenerationQueue!AB$5:AB$550,Grid_GenerationQueue!$AM$5:$AM$550,$B178,Grid_GenerationQueue!$AN$5:$AN$550,$C178,Grid_GenerationQueue!$AW$5:$AW$550,$Y$3)</f>
        <v>0</v>
      </c>
      <c r="AG178">
        <f>SUMIFS(Grid_GenerationQueue!AC$5:AC$550,Grid_GenerationQueue!$AJ$5:$AJ$550,$B178,Grid_GenerationQueue!$AK$5:$AK$550,$C178,Grid_GenerationQueue!$AW$5:$AW$550,$Y$3)+SUMIFS(Grid_GenerationQueue!AC$5:AC$550,Grid_GenerationQueue!$AM$5:$AM$550,$B178,Grid_GenerationQueue!$AN$5:$AN$550,$C178,Grid_GenerationQueue!$AW$5:$AW$550,$Y$3)</f>
        <v>0</v>
      </c>
      <c r="AH178">
        <f>SUMIFS(Grid_GenerationQueue!AD$5:AD$550,Grid_GenerationQueue!$AJ$5:$AJ$550,$B178,Grid_GenerationQueue!$AK$5:$AK$550,$C178,Grid_GenerationQueue!$AW$5:$AW$550,$Y$3)+SUMIFS(Grid_GenerationQueue!AD$5:AD$550,Grid_GenerationQueue!$AM$5:$AM$550,$B178,Grid_GenerationQueue!$AN$5:$AN$550,$C178,Grid_GenerationQueue!$AW$5:$AW$550,$Y$3)</f>
        <v>0</v>
      </c>
      <c r="AJ178">
        <f>X178+SUMIFS(Grid_GenerationQueue!T$5:T$550,Grid_GenerationQueue!$AJ$5:$AJ$550,$B178,Grid_GenerationQueue!$AK$5:$AK$550,$C178,Grid_GenerationQueue!$AW$5:$AW$550,"&lt;&gt;"&amp;$Y$3,Grid_GenerationQueue!$AU$5:$AU$550,$AK$3)+SUMIFS(Grid_GenerationQueue!T$5:T$550,Grid_GenerationQueue!$AM$5:$AM$550,$B178,Grid_GenerationQueue!$AN$5:$AN$550,$C178,Grid_GenerationQueue!$AW$5:$AW$550,"&lt;&gt;"&amp;$Y$3,Grid_GenerationQueue!$AU$5:$AU$550,$AK$3)</f>
        <v>0</v>
      </c>
      <c r="AK178">
        <f>Y178+SUMIFS(Grid_GenerationQueue!U$5:U$550,Grid_GenerationQueue!$AJ$5:$AJ$550,$B178,Grid_GenerationQueue!$AK$5:$AK$550,$C178,Grid_GenerationQueue!$AW$5:$AW$550,"&lt;&gt;"&amp;$Y$3,Grid_GenerationQueue!$AU$5:$AU$550,$AK$3)+SUMIFS(Grid_GenerationQueue!U$5:U$550,Grid_GenerationQueue!$AM$5:$AM$550,$B178,Grid_GenerationQueue!$AN$5:$AN$550,$C178,Grid_GenerationQueue!$AW$5:$AW$550,"&lt;&gt;"&amp;$Y$3,Grid_GenerationQueue!$AU$5:$AU$550,$AK$3)</f>
        <v>0</v>
      </c>
      <c r="AL178">
        <f>Z178+SUMIFS(Grid_GenerationQueue!V$5:V$550,Grid_GenerationQueue!$AJ$5:$AJ$550,$B178,Grid_GenerationQueue!$AK$5:$AK$550,$C178,Grid_GenerationQueue!$AW$5:$AW$550,"&lt;&gt;"&amp;$Y$3,Grid_GenerationQueue!$AU$5:$AU$550,$AK$3)+SUMIFS(Grid_GenerationQueue!V$5:V$550,Grid_GenerationQueue!$AM$5:$AM$550,$B178,Grid_GenerationQueue!$AN$5:$AN$550,$C178,Grid_GenerationQueue!$AW$5:$AW$550,"&lt;&gt;"&amp;$Y$3,Grid_GenerationQueue!$AU$5:$AU$550,$AK$3)</f>
        <v>0</v>
      </c>
      <c r="AM178">
        <f>AA178+SUMIFS(Grid_GenerationQueue!W$5:W$550,Grid_GenerationQueue!$AJ$5:$AJ$550,$B178,Grid_GenerationQueue!$AK$5:$AK$550,$C178,Grid_GenerationQueue!$AW$5:$AW$550,"&lt;&gt;"&amp;$Y$3,Grid_GenerationQueue!$AU$5:$AU$550,$AK$3)+SUMIFS(Grid_GenerationQueue!W$5:W$550,Grid_GenerationQueue!$AM$5:$AM$550,$B178,Grid_GenerationQueue!$AN$5:$AN$550,$C178,Grid_GenerationQueue!$AW$5:$AW$550,"&lt;&gt;"&amp;$Y$3,Grid_GenerationQueue!$AU$5:$AU$550,$AK$3)</f>
        <v>0</v>
      </c>
      <c r="AN178">
        <f>AB178+SUMIFS(Grid_GenerationQueue!X$5:X$550,Grid_GenerationQueue!$AJ$5:$AJ$550,$B178,Grid_GenerationQueue!$AK$5:$AK$550,$C178,Grid_GenerationQueue!$AW$5:$AW$550,"&lt;&gt;"&amp;$Y$3,Grid_GenerationQueue!$AU$5:$AU$550,$AK$3)+SUMIFS(Grid_GenerationQueue!X$5:X$550,Grid_GenerationQueue!$AM$5:$AM$550,$B178,Grid_GenerationQueue!$AN$5:$AN$550,$C178,Grid_GenerationQueue!$AW$5:$AW$550,"&lt;&gt;"&amp;$Y$3,Grid_GenerationQueue!$AU$5:$AU$550,$AK$3)</f>
        <v>0</v>
      </c>
      <c r="AO178">
        <f>AC178+SUMIFS(Grid_GenerationQueue!Y$5:Y$550,Grid_GenerationQueue!$AJ$5:$AJ$550,$B178,Grid_GenerationQueue!$AK$5:$AK$550,$C178,Grid_GenerationQueue!$AW$5:$AW$550,"&lt;&gt;"&amp;$Y$3,Grid_GenerationQueue!$AU$5:$AU$550,$AK$3)+SUMIFS(Grid_GenerationQueue!Y$5:Y$550,Grid_GenerationQueue!$AM$5:$AM$550,$B178,Grid_GenerationQueue!$AN$5:$AN$550,$C178,Grid_GenerationQueue!$AW$5:$AW$550,"&lt;&gt;"&amp;$Y$3,Grid_GenerationQueue!$AU$5:$AU$550,$AK$3)</f>
        <v>0</v>
      </c>
      <c r="AP178">
        <f>AD178+SUMIFS(Grid_GenerationQueue!Z$5:Z$550,Grid_GenerationQueue!$AJ$5:$AJ$550,$B178,Grid_GenerationQueue!$AK$5:$AK$550,$C178,Grid_GenerationQueue!$AW$5:$AW$550,"&lt;&gt;"&amp;$Y$3,Grid_GenerationQueue!$AU$5:$AU$550,$AK$3)+SUMIFS(Grid_GenerationQueue!Z$5:Z$550,Grid_GenerationQueue!$AM$5:$AM$550,$B178,Grid_GenerationQueue!$AN$5:$AN$550,$C178,Grid_GenerationQueue!$AW$5:$AW$550,"&lt;&gt;"&amp;$Y$3,Grid_GenerationQueue!$AU$5:$AU$550,$AK$3)</f>
        <v>0</v>
      </c>
      <c r="AQ178">
        <f>AE178+SUMIFS(Grid_GenerationQueue!AA$5:AA$550,Grid_GenerationQueue!$AJ$5:$AJ$550,$B178,Grid_GenerationQueue!$AK$5:$AK$550,$C178,Grid_GenerationQueue!$AW$5:$AW$550,"&lt;&gt;"&amp;$Y$3,Grid_GenerationQueue!$AU$5:$AU$550,$AK$3)+SUMIFS(Grid_GenerationQueue!AA$5:AA$550,Grid_GenerationQueue!$AM$5:$AM$550,$B178,Grid_GenerationQueue!$AN$5:$AN$550,$C178,Grid_GenerationQueue!$AW$5:$AW$550,"&lt;&gt;"&amp;$Y$3,Grid_GenerationQueue!$AU$5:$AU$550,$AK$3)</f>
        <v>0</v>
      </c>
      <c r="AR178">
        <f>AF178+SUMIFS(Grid_GenerationQueue!AB$5:AB$550,Grid_GenerationQueue!$AJ$5:$AJ$550,$B178,Grid_GenerationQueue!$AK$5:$AK$550,$C178,Grid_GenerationQueue!$AW$5:$AW$550,"&lt;&gt;"&amp;$Y$3,Grid_GenerationQueue!$AU$5:$AU$550,$AK$3)+SUMIFS(Grid_GenerationQueue!AB$5:AB$550,Grid_GenerationQueue!$AM$5:$AM$550,$B178,Grid_GenerationQueue!$AN$5:$AN$550,$C178,Grid_GenerationQueue!$AW$5:$AW$550,"&lt;&gt;"&amp;$Y$3,Grid_GenerationQueue!$AU$5:$AU$550,$AK$3)</f>
        <v>0</v>
      </c>
      <c r="AS178">
        <f>AG178+SUMIFS(Grid_GenerationQueue!AC$5:AC$550,Grid_GenerationQueue!$AJ$5:$AJ$550,$B178,Grid_GenerationQueue!$AK$5:$AK$550,$C178,Grid_GenerationQueue!$AW$5:$AW$550,"&lt;&gt;"&amp;$Y$3,Grid_GenerationQueue!$AU$5:$AU$550,$AK$3)+SUMIFS(Grid_GenerationQueue!AC$5:AC$550,Grid_GenerationQueue!$AM$5:$AM$550,$B178,Grid_GenerationQueue!$AN$5:$AN$550,$C178,Grid_GenerationQueue!$AW$5:$AW$550,"&lt;&gt;"&amp;$Y$3,Grid_GenerationQueue!$AU$5:$AU$550,$AK$3)</f>
        <v>0</v>
      </c>
      <c r="AT178">
        <f>AH178+SUMIFS(Grid_GenerationQueue!AD$5:AD$550,Grid_GenerationQueue!$AJ$5:$AJ$550,$B178,Grid_GenerationQueue!$AK$5:$AK$550,$C178,Grid_GenerationQueue!$AW$5:$AW$550,"&lt;&gt;"&amp;$Y$3,Grid_GenerationQueue!$AU$5:$AU$550,$AK$3)+SUMIFS(Grid_GenerationQueue!AD$5:AD$550,Grid_GenerationQueue!$AM$5:$AM$550,$B178,Grid_GenerationQueue!$AN$5:$AN$550,$C178,Grid_GenerationQueue!$AW$5:$AW$550,"&lt;&gt;"&amp;$Y$3,Grid_GenerationQueue!$AU$5:$AU$550,$AK$3)</f>
        <v>0</v>
      </c>
      <c r="AV178">
        <v>0</v>
      </c>
      <c r="AW178">
        <v>0</v>
      </c>
      <c r="AX178">
        <v>0</v>
      </c>
      <c r="AY178">
        <v>0</v>
      </c>
      <c r="AZ178">
        <v>0</v>
      </c>
      <c r="BB178">
        <f t="shared" si="99"/>
        <v>150</v>
      </c>
      <c r="BC178">
        <f t="shared" si="100"/>
        <v>0</v>
      </c>
      <c r="BD178">
        <f t="shared" si="101"/>
        <v>0</v>
      </c>
      <c r="BE178">
        <f t="shared" si="102"/>
        <v>0</v>
      </c>
      <c r="BF178">
        <f t="shared" si="103"/>
        <v>0</v>
      </c>
      <c r="BG178">
        <f t="shared" si="104"/>
        <v>0</v>
      </c>
      <c r="BH178">
        <f t="shared" si="105"/>
        <v>0</v>
      </c>
      <c r="BI178">
        <f t="shared" si="106"/>
        <v>0</v>
      </c>
      <c r="BJ178">
        <f t="shared" si="107"/>
        <v>0</v>
      </c>
      <c r="BK178">
        <f t="shared" si="108"/>
        <v>0</v>
      </c>
      <c r="BL178">
        <f t="shared" si="109"/>
        <v>0</v>
      </c>
      <c r="BN178">
        <f t="shared" si="110"/>
        <v>0</v>
      </c>
      <c r="BO178">
        <f t="shared" si="111"/>
        <v>0</v>
      </c>
      <c r="BP178">
        <f t="shared" si="112"/>
        <v>0</v>
      </c>
      <c r="BQ178">
        <f t="shared" si="113"/>
        <v>0</v>
      </c>
      <c r="BR178">
        <f t="shared" si="114"/>
        <v>0</v>
      </c>
      <c r="BS178">
        <f t="shared" si="115"/>
        <v>0</v>
      </c>
      <c r="BT178">
        <f t="shared" si="116"/>
        <v>0</v>
      </c>
      <c r="BU178">
        <f t="shared" si="117"/>
        <v>0</v>
      </c>
      <c r="BV178">
        <f t="shared" si="118"/>
        <v>0</v>
      </c>
      <c r="BW178">
        <f t="shared" si="119"/>
        <v>0</v>
      </c>
      <c r="BX178">
        <f t="shared" si="120"/>
        <v>0</v>
      </c>
      <c r="BZ178">
        <f t="shared" si="121"/>
        <v>0</v>
      </c>
      <c r="CA178">
        <f t="shared" si="122"/>
        <v>0</v>
      </c>
      <c r="CB178">
        <f t="shared" si="123"/>
        <v>0</v>
      </c>
      <c r="CC178">
        <f t="shared" si="124"/>
        <v>0</v>
      </c>
      <c r="CD178">
        <f t="shared" si="125"/>
        <v>0</v>
      </c>
      <c r="CE178">
        <f t="shared" si="126"/>
        <v>0</v>
      </c>
      <c r="CF178">
        <f t="shared" si="127"/>
        <v>0</v>
      </c>
      <c r="CG178">
        <f t="shared" si="128"/>
        <v>0</v>
      </c>
      <c r="CH178">
        <f t="shared" si="129"/>
        <v>0</v>
      </c>
      <c r="CI178">
        <f t="shared" si="130"/>
        <v>0</v>
      </c>
      <c r="CJ178">
        <f t="shared" si="131"/>
        <v>0</v>
      </c>
    </row>
    <row r="179" spans="1:88" x14ac:dyDescent="0.35">
      <c r="A179" t="str">
        <f>Substation_Info!A179</f>
        <v xml:space="preserve">SCE Metro Study Area </v>
      </c>
      <c r="B179" t="str">
        <f>Substation_Info!B179</f>
        <v>Mira Loma</v>
      </c>
      <c r="C179">
        <f>Substation_Info!C179</f>
        <v>500</v>
      </c>
      <c r="D179" t="str" cm="1">
        <f t="array" ref="D179">INDEX(Substation_Info!$AT$5:$BB$322,MATCH(1,($B179=Substation_Info!$B$5:$B$322)*($C179=Substation_Info!$C$5:$C$322),0),MATCH(D$4,Substation_Info!$AT$4:$BB$4,0))</f>
        <v>Greater_LA_Li_Battery</v>
      </c>
      <c r="E179" t="str" cm="1">
        <f t="array" ref="E179">INDEX(Substation_Info!$AT$5:$BB$322,MATCH(1,($B179=Substation_Info!$B$5:$B$322)*($C179=Substation_Info!$C$5:$C$322),0),MATCH(E$4,Substation_Info!$AT$4:$BB$4,0))</f>
        <v>Greater_LA_Solar</v>
      </c>
      <c r="F179" cm="1">
        <f t="array" ref="F179">INDEX(Substation_Info!$AT$5:$BB$322,MATCH(1,($B179=Substation_Info!$B$5:$B$322)*($C179=Substation_Info!$C$5:$C$322),0),MATCH(F$4,Substation_Info!$AT$4:$BB$4,0))</f>
        <v>0</v>
      </c>
      <c r="G179" cm="1">
        <f t="array" ref="G179">INDEX(Substation_Info!$AT$5:$BB$322,MATCH(1,($B179=Substation_Info!$B$5:$B$322)*($C179=Substation_Info!$C$5:$C$322),0),MATCH(G$4,Substation_Info!$AT$4:$BB$4,0))</f>
        <v>0</v>
      </c>
      <c r="H179" cm="1">
        <f t="array" ref="H179">INDEX(Substation_Info!$AT$5:$BB$322,MATCH(1,($B179=Substation_Info!$B$5:$B$322)*($C179=Substation_Info!$C$5:$C$322),0),MATCH(H$4,Substation_Info!$AT$4:$BB$4,0))</f>
        <v>0</v>
      </c>
      <c r="I179" cm="1">
        <f t="array" ref="I179">INDEX(Substation_Info!$AT$5:$BB$322,MATCH(1,($B179=Substation_Info!$B$5:$B$322)*($C179=Substation_Info!$C$5:$C$322),0),MATCH(I$4,Substation_Info!$AT$4:$BB$4,0))</f>
        <v>0</v>
      </c>
      <c r="J179" cm="1">
        <f t="array" ref="J179">INDEX(Substation_Info!$AT$5:$BB$322,MATCH(1,($B179=Substation_Info!$B$5:$B$322)*($C179=Substation_Info!$C$5:$C$322),0),MATCH(J$4,Substation_Info!$AT$4:$BB$4,0))</f>
        <v>0</v>
      </c>
      <c r="L179">
        <f>SUMIFS(Grid_GenerationQueue!T$5:T$550,Grid_GenerationQueue!$AJ$5:$AJ$550,$B179,Grid_GenerationQueue!$AK$5:$AK$550,$C179)+SUMIFS(Grid_GenerationQueue!T$5:T$550,Grid_GenerationQueue!$AM$5:$AM$550,$B179,Grid_GenerationQueue!$AN$5:$AN$550,$C179)</f>
        <v>0</v>
      </c>
      <c r="M179">
        <f>SUMIFS(Grid_GenerationQueue!U$5:U$550,Grid_GenerationQueue!$AJ$5:$AJ$550,$B179,Grid_GenerationQueue!$AK$5:$AK$550,$C179)+SUMIFS(Grid_GenerationQueue!U$5:U$550,Grid_GenerationQueue!$AM$5:$AM$550,$B179,Grid_GenerationQueue!$AN$5:$AN$550,$C179)</f>
        <v>0</v>
      </c>
      <c r="N179">
        <f>SUMIFS(Grid_GenerationQueue!V$5:V$550,Grid_GenerationQueue!$AJ$5:$AJ$550,$B179,Grid_GenerationQueue!$AK$5:$AK$550,$C179)+SUMIFS(Grid_GenerationQueue!V$5:V$550,Grid_GenerationQueue!$AM$5:$AM$550,$B179,Grid_GenerationQueue!$AN$5:$AN$550,$C179)</f>
        <v>0</v>
      </c>
      <c r="O179">
        <f>SUMIFS(Grid_GenerationQueue!W$5:W$550,Grid_GenerationQueue!$AJ$5:$AJ$550,$B179,Grid_GenerationQueue!$AK$5:$AK$550,$C179)+SUMIFS(Grid_GenerationQueue!W$5:W$550,Grid_GenerationQueue!$AM$5:$AM$550,$B179,Grid_GenerationQueue!$AN$5:$AN$550,$C179)</f>
        <v>0</v>
      </c>
      <c r="P179">
        <f>SUMIFS(Grid_GenerationQueue!X$5:X$550,Grid_GenerationQueue!$AJ$5:$AJ$550,$B179,Grid_GenerationQueue!$AK$5:$AK$550,$C179)+SUMIFS(Grid_GenerationQueue!X$5:X$550,Grid_GenerationQueue!$AM$5:$AM$550,$B179,Grid_GenerationQueue!$AN$5:$AN$550,$C179)</f>
        <v>0</v>
      </c>
      <c r="Q179">
        <f>SUMIFS(Grid_GenerationQueue!Y$5:Y$550,Grid_GenerationQueue!$AJ$5:$AJ$550,$B179,Grid_GenerationQueue!$AK$5:$AK$550,$C179)+SUMIFS(Grid_GenerationQueue!Y$5:Y$550,Grid_GenerationQueue!$AM$5:$AM$550,$B179,Grid_GenerationQueue!$AN$5:$AN$550,$C179)</f>
        <v>0</v>
      </c>
      <c r="R179">
        <f>SUMIFS(Grid_GenerationQueue!Z$5:Z$550,Grid_GenerationQueue!$AJ$5:$AJ$550,$B179,Grid_GenerationQueue!$AK$5:$AK$550,$C179)+SUMIFS(Grid_GenerationQueue!Z$5:Z$550,Grid_GenerationQueue!$AM$5:$AM$550,$B179,Grid_GenerationQueue!$AN$5:$AN$550,$C179)</f>
        <v>0</v>
      </c>
      <c r="S179">
        <f>SUMIFS(Grid_GenerationQueue!AA$5:AA$550,Grid_GenerationQueue!$AJ$5:$AJ$550,$B179,Grid_GenerationQueue!$AK$5:$AK$550,$C179)+SUMIFS(Grid_GenerationQueue!AA$5:AA$550,Grid_GenerationQueue!$AM$5:$AM$550,$B179,Grid_GenerationQueue!$AN$5:$AN$550,$C179)</f>
        <v>0</v>
      </c>
      <c r="T179">
        <f>SUMIFS(Grid_GenerationQueue!AB$5:AB$550,Grid_GenerationQueue!$AJ$5:$AJ$550,$B179,Grid_GenerationQueue!$AK$5:$AK$550,$C179)+SUMIFS(Grid_GenerationQueue!AB$5:AB$550,Grid_GenerationQueue!$AM$5:$AM$550,$B179,Grid_GenerationQueue!$AN$5:$AN$550,$C179)</f>
        <v>0</v>
      </c>
      <c r="U179">
        <f>SUMIFS(Grid_GenerationQueue!AC$5:AC$550,Grid_GenerationQueue!$AJ$5:$AJ$550,$B179,Grid_GenerationQueue!$AK$5:$AK$550,$C179)+SUMIFS(Grid_GenerationQueue!AC$5:AC$550,Grid_GenerationQueue!$AM$5:$AM$550,$B179,Grid_GenerationQueue!$AN$5:$AN$550,$C179)</f>
        <v>0</v>
      </c>
      <c r="V179">
        <f>SUMIFS(Grid_GenerationQueue!AD$5:AD$550,Grid_GenerationQueue!$AJ$5:$AJ$550,$B179,Grid_GenerationQueue!$AK$5:$AK$550,$C179)+SUMIFS(Grid_GenerationQueue!AD$5:AD$550,Grid_GenerationQueue!$AM$5:$AM$550,$B179,Grid_GenerationQueue!$AN$5:$AN$550,$C179)</f>
        <v>0</v>
      </c>
      <c r="X179">
        <f>SUMIFS(Grid_GenerationQueue!T$5:T$550,Grid_GenerationQueue!$AJ$5:$AJ$550,$B179,Grid_GenerationQueue!$AK$5:$AK$550,$C179,Grid_GenerationQueue!$AW$5:$AW$550,$Y$3)+SUMIFS(Grid_GenerationQueue!T$5:T$550,Grid_GenerationQueue!$AM$5:$AM$550,$B179,Grid_GenerationQueue!$AN$5:$AN$550,$C179,Grid_GenerationQueue!$AW$5:$AW$550,$Y$3)</f>
        <v>0</v>
      </c>
      <c r="Y179">
        <f>SUMIFS(Grid_GenerationQueue!U$5:U$550,Grid_GenerationQueue!$AJ$5:$AJ$550,$B179,Grid_GenerationQueue!$AK$5:$AK$550,$C179,Grid_GenerationQueue!$AW$5:$AW$550,$Y$3)+SUMIFS(Grid_GenerationQueue!U$5:U$550,Grid_GenerationQueue!$AM$5:$AM$550,$B179,Grid_GenerationQueue!$AN$5:$AN$550,$C179,Grid_GenerationQueue!$AW$5:$AW$550,$Y$3)</f>
        <v>0</v>
      </c>
      <c r="Z179">
        <f>SUMIFS(Grid_GenerationQueue!V$5:V$550,Grid_GenerationQueue!$AJ$5:$AJ$550,$B179,Grid_GenerationQueue!$AK$5:$AK$550,$C179,Grid_GenerationQueue!$AW$5:$AW$550,$Y$3)+SUMIFS(Grid_GenerationQueue!V$5:V$550,Grid_GenerationQueue!$AM$5:$AM$550,$B179,Grid_GenerationQueue!$AN$5:$AN$550,$C179,Grid_GenerationQueue!$AW$5:$AW$550,$Y$3)</f>
        <v>0</v>
      </c>
      <c r="AA179">
        <f>SUMIFS(Grid_GenerationQueue!W$5:W$550,Grid_GenerationQueue!$AJ$5:$AJ$550,$B179,Grid_GenerationQueue!$AK$5:$AK$550,$C179,Grid_GenerationQueue!$AW$5:$AW$550,$Y$3)+SUMIFS(Grid_GenerationQueue!W$5:W$550,Grid_GenerationQueue!$AM$5:$AM$550,$B179,Grid_GenerationQueue!$AN$5:$AN$550,$C179,Grid_GenerationQueue!$AW$5:$AW$550,$Y$3)</f>
        <v>0</v>
      </c>
      <c r="AB179">
        <f>SUMIFS(Grid_GenerationQueue!X$5:X$550,Grid_GenerationQueue!$AJ$5:$AJ$550,$B179,Grid_GenerationQueue!$AK$5:$AK$550,$C179,Grid_GenerationQueue!$AW$5:$AW$550,$Y$3)+SUMIFS(Grid_GenerationQueue!X$5:X$550,Grid_GenerationQueue!$AM$5:$AM$550,$B179,Grid_GenerationQueue!$AN$5:$AN$550,$C179,Grid_GenerationQueue!$AW$5:$AW$550,$Y$3)</f>
        <v>0</v>
      </c>
      <c r="AC179">
        <f>SUMIFS(Grid_GenerationQueue!Y$5:Y$550,Grid_GenerationQueue!$AJ$5:$AJ$550,$B179,Grid_GenerationQueue!$AK$5:$AK$550,$C179,Grid_GenerationQueue!$AW$5:$AW$550,$Y$3)+SUMIFS(Grid_GenerationQueue!Y$5:Y$550,Grid_GenerationQueue!$AM$5:$AM$550,$B179,Grid_GenerationQueue!$AN$5:$AN$550,$C179,Grid_GenerationQueue!$AW$5:$AW$550,$Y$3)</f>
        <v>0</v>
      </c>
      <c r="AD179">
        <f>SUMIFS(Grid_GenerationQueue!Z$5:Z$550,Grid_GenerationQueue!$AJ$5:$AJ$550,$B179,Grid_GenerationQueue!$AK$5:$AK$550,$C179,Grid_GenerationQueue!$AW$5:$AW$550,$Y$3)+SUMIFS(Grid_GenerationQueue!Z$5:Z$550,Grid_GenerationQueue!$AM$5:$AM$550,$B179,Grid_GenerationQueue!$AN$5:$AN$550,$C179,Grid_GenerationQueue!$AW$5:$AW$550,$Y$3)</f>
        <v>0</v>
      </c>
      <c r="AE179">
        <f>SUMIFS(Grid_GenerationQueue!AA$5:AA$550,Grid_GenerationQueue!$AJ$5:$AJ$550,$B179,Grid_GenerationQueue!$AK$5:$AK$550,$C179,Grid_GenerationQueue!$AW$5:$AW$550,$Y$3)+SUMIFS(Grid_GenerationQueue!AA$5:AA$550,Grid_GenerationQueue!$AM$5:$AM$550,$B179,Grid_GenerationQueue!$AN$5:$AN$550,$C179,Grid_GenerationQueue!$AW$5:$AW$550,$Y$3)</f>
        <v>0</v>
      </c>
      <c r="AF179">
        <f>SUMIFS(Grid_GenerationQueue!AB$5:AB$550,Grid_GenerationQueue!$AJ$5:$AJ$550,$B179,Grid_GenerationQueue!$AK$5:$AK$550,$C179,Grid_GenerationQueue!$AW$5:$AW$550,$Y$3)+SUMIFS(Grid_GenerationQueue!AB$5:AB$550,Grid_GenerationQueue!$AM$5:$AM$550,$B179,Grid_GenerationQueue!$AN$5:$AN$550,$C179,Grid_GenerationQueue!$AW$5:$AW$550,$Y$3)</f>
        <v>0</v>
      </c>
      <c r="AG179">
        <f>SUMIFS(Grid_GenerationQueue!AC$5:AC$550,Grid_GenerationQueue!$AJ$5:$AJ$550,$B179,Grid_GenerationQueue!$AK$5:$AK$550,$C179,Grid_GenerationQueue!$AW$5:$AW$550,$Y$3)+SUMIFS(Grid_GenerationQueue!AC$5:AC$550,Grid_GenerationQueue!$AM$5:$AM$550,$B179,Grid_GenerationQueue!$AN$5:$AN$550,$C179,Grid_GenerationQueue!$AW$5:$AW$550,$Y$3)</f>
        <v>0</v>
      </c>
      <c r="AH179">
        <f>SUMIFS(Grid_GenerationQueue!AD$5:AD$550,Grid_GenerationQueue!$AJ$5:$AJ$550,$B179,Grid_GenerationQueue!$AK$5:$AK$550,$C179,Grid_GenerationQueue!$AW$5:$AW$550,$Y$3)+SUMIFS(Grid_GenerationQueue!AD$5:AD$550,Grid_GenerationQueue!$AM$5:$AM$550,$B179,Grid_GenerationQueue!$AN$5:$AN$550,$C179,Grid_GenerationQueue!$AW$5:$AW$550,$Y$3)</f>
        <v>0</v>
      </c>
      <c r="AJ179">
        <f>X179+SUMIFS(Grid_GenerationQueue!T$5:T$550,Grid_GenerationQueue!$AJ$5:$AJ$550,$B179,Grid_GenerationQueue!$AK$5:$AK$550,$C179,Grid_GenerationQueue!$AW$5:$AW$550,"&lt;&gt;"&amp;$Y$3,Grid_GenerationQueue!$AU$5:$AU$550,$AK$3)+SUMIFS(Grid_GenerationQueue!T$5:T$550,Grid_GenerationQueue!$AM$5:$AM$550,$B179,Grid_GenerationQueue!$AN$5:$AN$550,$C179,Grid_GenerationQueue!$AW$5:$AW$550,"&lt;&gt;"&amp;$Y$3,Grid_GenerationQueue!$AU$5:$AU$550,$AK$3)</f>
        <v>0</v>
      </c>
      <c r="AK179">
        <f>Y179+SUMIFS(Grid_GenerationQueue!U$5:U$550,Grid_GenerationQueue!$AJ$5:$AJ$550,$B179,Grid_GenerationQueue!$AK$5:$AK$550,$C179,Grid_GenerationQueue!$AW$5:$AW$550,"&lt;&gt;"&amp;$Y$3,Grid_GenerationQueue!$AU$5:$AU$550,$AK$3)+SUMIFS(Grid_GenerationQueue!U$5:U$550,Grid_GenerationQueue!$AM$5:$AM$550,$B179,Grid_GenerationQueue!$AN$5:$AN$550,$C179,Grid_GenerationQueue!$AW$5:$AW$550,"&lt;&gt;"&amp;$Y$3,Grid_GenerationQueue!$AU$5:$AU$550,$AK$3)</f>
        <v>0</v>
      </c>
      <c r="AL179">
        <f>Z179+SUMIFS(Grid_GenerationQueue!V$5:V$550,Grid_GenerationQueue!$AJ$5:$AJ$550,$B179,Grid_GenerationQueue!$AK$5:$AK$550,$C179,Grid_GenerationQueue!$AW$5:$AW$550,"&lt;&gt;"&amp;$Y$3,Grid_GenerationQueue!$AU$5:$AU$550,$AK$3)+SUMIFS(Grid_GenerationQueue!V$5:V$550,Grid_GenerationQueue!$AM$5:$AM$550,$B179,Grid_GenerationQueue!$AN$5:$AN$550,$C179,Grid_GenerationQueue!$AW$5:$AW$550,"&lt;&gt;"&amp;$Y$3,Grid_GenerationQueue!$AU$5:$AU$550,$AK$3)</f>
        <v>0</v>
      </c>
      <c r="AM179">
        <f>AA179+SUMIFS(Grid_GenerationQueue!W$5:W$550,Grid_GenerationQueue!$AJ$5:$AJ$550,$B179,Grid_GenerationQueue!$AK$5:$AK$550,$C179,Grid_GenerationQueue!$AW$5:$AW$550,"&lt;&gt;"&amp;$Y$3,Grid_GenerationQueue!$AU$5:$AU$550,$AK$3)+SUMIFS(Grid_GenerationQueue!W$5:W$550,Grid_GenerationQueue!$AM$5:$AM$550,$B179,Grid_GenerationQueue!$AN$5:$AN$550,$C179,Grid_GenerationQueue!$AW$5:$AW$550,"&lt;&gt;"&amp;$Y$3,Grid_GenerationQueue!$AU$5:$AU$550,$AK$3)</f>
        <v>0</v>
      </c>
      <c r="AN179">
        <f>AB179+SUMIFS(Grid_GenerationQueue!X$5:X$550,Grid_GenerationQueue!$AJ$5:$AJ$550,$B179,Grid_GenerationQueue!$AK$5:$AK$550,$C179,Grid_GenerationQueue!$AW$5:$AW$550,"&lt;&gt;"&amp;$Y$3,Grid_GenerationQueue!$AU$5:$AU$550,$AK$3)+SUMIFS(Grid_GenerationQueue!X$5:X$550,Grid_GenerationQueue!$AM$5:$AM$550,$B179,Grid_GenerationQueue!$AN$5:$AN$550,$C179,Grid_GenerationQueue!$AW$5:$AW$550,"&lt;&gt;"&amp;$Y$3,Grid_GenerationQueue!$AU$5:$AU$550,$AK$3)</f>
        <v>0</v>
      </c>
      <c r="AO179">
        <f>AC179+SUMIFS(Grid_GenerationQueue!Y$5:Y$550,Grid_GenerationQueue!$AJ$5:$AJ$550,$B179,Grid_GenerationQueue!$AK$5:$AK$550,$C179,Grid_GenerationQueue!$AW$5:$AW$550,"&lt;&gt;"&amp;$Y$3,Grid_GenerationQueue!$AU$5:$AU$550,$AK$3)+SUMIFS(Grid_GenerationQueue!Y$5:Y$550,Grid_GenerationQueue!$AM$5:$AM$550,$B179,Grid_GenerationQueue!$AN$5:$AN$550,$C179,Grid_GenerationQueue!$AW$5:$AW$550,"&lt;&gt;"&amp;$Y$3,Grid_GenerationQueue!$AU$5:$AU$550,$AK$3)</f>
        <v>0</v>
      </c>
      <c r="AP179">
        <f>AD179+SUMIFS(Grid_GenerationQueue!Z$5:Z$550,Grid_GenerationQueue!$AJ$5:$AJ$550,$B179,Grid_GenerationQueue!$AK$5:$AK$550,$C179,Grid_GenerationQueue!$AW$5:$AW$550,"&lt;&gt;"&amp;$Y$3,Grid_GenerationQueue!$AU$5:$AU$550,$AK$3)+SUMIFS(Grid_GenerationQueue!Z$5:Z$550,Grid_GenerationQueue!$AM$5:$AM$550,$B179,Grid_GenerationQueue!$AN$5:$AN$550,$C179,Grid_GenerationQueue!$AW$5:$AW$550,"&lt;&gt;"&amp;$Y$3,Grid_GenerationQueue!$AU$5:$AU$550,$AK$3)</f>
        <v>0</v>
      </c>
      <c r="AQ179">
        <f>AE179+SUMIFS(Grid_GenerationQueue!AA$5:AA$550,Grid_GenerationQueue!$AJ$5:$AJ$550,$B179,Grid_GenerationQueue!$AK$5:$AK$550,$C179,Grid_GenerationQueue!$AW$5:$AW$550,"&lt;&gt;"&amp;$Y$3,Grid_GenerationQueue!$AU$5:$AU$550,$AK$3)+SUMIFS(Grid_GenerationQueue!AA$5:AA$550,Grid_GenerationQueue!$AM$5:$AM$550,$B179,Grid_GenerationQueue!$AN$5:$AN$550,$C179,Grid_GenerationQueue!$AW$5:$AW$550,"&lt;&gt;"&amp;$Y$3,Grid_GenerationQueue!$AU$5:$AU$550,$AK$3)</f>
        <v>0</v>
      </c>
      <c r="AR179">
        <f>AF179+SUMIFS(Grid_GenerationQueue!AB$5:AB$550,Grid_GenerationQueue!$AJ$5:$AJ$550,$B179,Grid_GenerationQueue!$AK$5:$AK$550,$C179,Grid_GenerationQueue!$AW$5:$AW$550,"&lt;&gt;"&amp;$Y$3,Grid_GenerationQueue!$AU$5:$AU$550,$AK$3)+SUMIFS(Grid_GenerationQueue!AB$5:AB$550,Grid_GenerationQueue!$AM$5:$AM$550,$B179,Grid_GenerationQueue!$AN$5:$AN$550,$C179,Grid_GenerationQueue!$AW$5:$AW$550,"&lt;&gt;"&amp;$Y$3,Grid_GenerationQueue!$AU$5:$AU$550,$AK$3)</f>
        <v>0</v>
      </c>
      <c r="AS179">
        <f>AG179+SUMIFS(Grid_GenerationQueue!AC$5:AC$550,Grid_GenerationQueue!$AJ$5:$AJ$550,$B179,Grid_GenerationQueue!$AK$5:$AK$550,$C179,Grid_GenerationQueue!$AW$5:$AW$550,"&lt;&gt;"&amp;$Y$3,Grid_GenerationQueue!$AU$5:$AU$550,$AK$3)+SUMIFS(Grid_GenerationQueue!AC$5:AC$550,Grid_GenerationQueue!$AM$5:$AM$550,$B179,Grid_GenerationQueue!$AN$5:$AN$550,$C179,Grid_GenerationQueue!$AW$5:$AW$550,"&lt;&gt;"&amp;$Y$3,Grid_GenerationQueue!$AU$5:$AU$550,$AK$3)</f>
        <v>0</v>
      </c>
      <c r="AT179">
        <f>AH179+SUMIFS(Grid_GenerationQueue!AD$5:AD$550,Grid_GenerationQueue!$AJ$5:$AJ$550,$B179,Grid_GenerationQueue!$AK$5:$AK$550,$C179,Grid_GenerationQueue!$AW$5:$AW$550,"&lt;&gt;"&amp;$Y$3,Grid_GenerationQueue!$AU$5:$AU$550,$AK$3)+SUMIFS(Grid_GenerationQueue!AD$5:AD$550,Grid_GenerationQueue!$AM$5:$AM$550,$B179,Grid_GenerationQueue!$AN$5:$AN$550,$C179,Grid_GenerationQueue!$AW$5:$AW$550,"&lt;&gt;"&amp;$Y$3,Grid_GenerationQueue!$AU$5:$AU$550,$AK$3)</f>
        <v>0</v>
      </c>
      <c r="AV179">
        <v>0</v>
      </c>
      <c r="AW179">
        <v>0</v>
      </c>
      <c r="AX179">
        <v>0</v>
      </c>
      <c r="AY179">
        <v>0</v>
      </c>
      <c r="AZ179">
        <v>0</v>
      </c>
      <c r="BB179">
        <f t="shared" si="99"/>
        <v>0</v>
      </c>
      <c r="BC179">
        <f t="shared" si="100"/>
        <v>0</v>
      </c>
      <c r="BD179">
        <f t="shared" si="101"/>
        <v>0</v>
      </c>
      <c r="BE179">
        <f t="shared" si="102"/>
        <v>0</v>
      </c>
      <c r="BF179">
        <f t="shared" si="103"/>
        <v>0</v>
      </c>
      <c r="BG179">
        <f t="shared" si="104"/>
        <v>0</v>
      </c>
      <c r="BH179">
        <f t="shared" si="105"/>
        <v>0</v>
      </c>
      <c r="BI179">
        <f t="shared" si="106"/>
        <v>0</v>
      </c>
      <c r="BJ179">
        <f t="shared" si="107"/>
        <v>0</v>
      </c>
      <c r="BK179">
        <f t="shared" si="108"/>
        <v>0</v>
      </c>
      <c r="BL179">
        <f t="shared" si="109"/>
        <v>0</v>
      </c>
      <c r="BN179">
        <f t="shared" si="110"/>
        <v>0</v>
      </c>
      <c r="BO179">
        <f t="shared" si="111"/>
        <v>0</v>
      </c>
      <c r="BP179">
        <f t="shared" si="112"/>
        <v>0</v>
      </c>
      <c r="BQ179">
        <f t="shared" si="113"/>
        <v>0</v>
      </c>
      <c r="BR179">
        <f t="shared" si="114"/>
        <v>0</v>
      </c>
      <c r="BS179">
        <f t="shared" si="115"/>
        <v>0</v>
      </c>
      <c r="BT179">
        <f t="shared" si="116"/>
        <v>0</v>
      </c>
      <c r="BU179">
        <f t="shared" si="117"/>
        <v>0</v>
      </c>
      <c r="BV179">
        <f t="shared" si="118"/>
        <v>0</v>
      </c>
      <c r="BW179">
        <f t="shared" si="119"/>
        <v>0</v>
      </c>
      <c r="BX179">
        <f t="shared" si="120"/>
        <v>0</v>
      </c>
      <c r="BZ179">
        <f t="shared" si="121"/>
        <v>0</v>
      </c>
      <c r="CA179">
        <f t="shared" si="122"/>
        <v>0</v>
      </c>
      <c r="CB179">
        <f t="shared" si="123"/>
        <v>0</v>
      </c>
      <c r="CC179">
        <f t="shared" si="124"/>
        <v>0</v>
      </c>
      <c r="CD179">
        <f t="shared" si="125"/>
        <v>0</v>
      </c>
      <c r="CE179">
        <f t="shared" si="126"/>
        <v>0</v>
      </c>
      <c r="CF179">
        <f t="shared" si="127"/>
        <v>0</v>
      </c>
      <c r="CG179">
        <f t="shared" si="128"/>
        <v>0</v>
      </c>
      <c r="CH179">
        <f t="shared" si="129"/>
        <v>0</v>
      </c>
      <c r="CI179">
        <f t="shared" si="130"/>
        <v>0</v>
      </c>
      <c r="CJ179">
        <f t="shared" si="131"/>
        <v>0</v>
      </c>
    </row>
    <row r="180" spans="1:88" x14ac:dyDescent="0.35">
      <c r="A180" t="str">
        <f>Substation_Info!A180</f>
        <v xml:space="preserve">SCE Metro Study Area </v>
      </c>
      <c r="B180" t="str">
        <f>Substation_Info!B180</f>
        <v>Mira Loma</v>
      </c>
      <c r="C180">
        <f>Substation_Info!C180</f>
        <v>230</v>
      </c>
      <c r="D180" t="str" cm="1">
        <f t="array" ref="D180">INDEX(Substation_Info!$AT$5:$BB$322,MATCH(1,($B180=Substation_Info!$B$5:$B$322)*($C180=Substation_Info!$C$5:$C$322),0),MATCH(D$4,Substation_Info!$AT$4:$BB$4,0))</f>
        <v>Greater_LA_Li_Battery</v>
      </c>
      <c r="E180" t="str" cm="1">
        <f t="array" ref="E180">INDEX(Substation_Info!$AT$5:$BB$322,MATCH(1,($B180=Substation_Info!$B$5:$B$322)*($C180=Substation_Info!$C$5:$C$322),0),MATCH(E$4,Substation_Info!$AT$4:$BB$4,0))</f>
        <v>Greater_LA_Solar</v>
      </c>
      <c r="F180" cm="1">
        <f t="array" ref="F180">INDEX(Substation_Info!$AT$5:$BB$322,MATCH(1,($B180=Substation_Info!$B$5:$B$322)*($C180=Substation_Info!$C$5:$C$322),0),MATCH(F$4,Substation_Info!$AT$4:$BB$4,0))</f>
        <v>0</v>
      </c>
      <c r="G180" cm="1">
        <f t="array" ref="G180">INDEX(Substation_Info!$AT$5:$BB$322,MATCH(1,($B180=Substation_Info!$B$5:$B$322)*($C180=Substation_Info!$C$5:$C$322),0),MATCH(G$4,Substation_Info!$AT$4:$BB$4,0))</f>
        <v>0</v>
      </c>
      <c r="H180" cm="1">
        <f t="array" ref="H180">INDEX(Substation_Info!$AT$5:$BB$322,MATCH(1,($B180=Substation_Info!$B$5:$B$322)*($C180=Substation_Info!$C$5:$C$322),0),MATCH(H$4,Substation_Info!$AT$4:$BB$4,0))</f>
        <v>0</v>
      </c>
      <c r="I180" cm="1">
        <f t="array" ref="I180">INDEX(Substation_Info!$AT$5:$BB$322,MATCH(1,($B180=Substation_Info!$B$5:$B$322)*($C180=Substation_Info!$C$5:$C$322),0),MATCH(I$4,Substation_Info!$AT$4:$BB$4,0))</f>
        <v>0</v>
      </c>
      <c r="J180" cm="1">
        <f t="array" ref="J180">INDEX(Substation_Info!$AT$5:$BB$322,MATCH(1,($B180=Substation_Info!$B$5:$B$322)*($C180=Substation_Info!$C$5:$C$322),0),MATCH(J$4,Substation_Info!$AT$4:$BB$4,0))</f>
        <v>0</v>
      </c>
      <c r="L180">
        <f>SUMIFS(Grid_GenerationQueue!T$5:T$550,Grid_GenerationQueue!$AJ$5:$AJ$550,$B180,Grid_GenerationQueue!$AK$5:$AK$550,$C180)+SUMIFS(Grid_GenerationQueue!T$5:T$550,Grid_GenerationQueue!$AM$5:$AM$550,$B180,Grid_GenerationQueue!$AN$5:$AN$550,$C180)</f>
        <v>2000</v>
      </c>
      <c r="M180">
        <f>SUMIFS(Grid_GenerationQueue!U$5:U$550,Grid_GenerationQueue!$AJ$5:$AJ$550,$B180,Grid_GenerationQueue!$AK$5:$AK$550,$C180)+SUMIFS(Grid_GenerationQueue!U$5:U$550,Grid_GenerationQueue!$AM$5:$AM$550,$B180,Grid_GenerationQueue!$AN$5:$AN$550,$C180)</f>
        <v>0</v>
      </c>
      <c r="N180">
        <f>SUMIFS(Grid_GenerationQueue!V$5:V$550,Grid_GenerationQueue!$AJ$5:$AJ$550,$B180,Grid_GenerationQueue!$AK$5:$AK$550,$C180)+SUMIFS(Grid_GenerationQueue!V$5:V$550,Grid_GenerationQueue!$AM$5:$AM$550,$B180,Grid_GenerationQueue!$AN$5:$AN$550,$C180)</f>
        <v>0</v>
      </c>
      <c r="O180">
        <f>SUMIFS(Grid_GenerationQueue!W$5:W$550,Grid_GenerationQueue!$AJ$5:$AJ$550,$B180,Grid_GenerationQueue!$AK$5:$AK$550,$C180)+SUMIFS(Grid_GenerationQueue!W$5:W$550,Grid_GenerationQueue!$AM$5:$AM$550,$B180,Grid_GenerationQueue!$AN$5:$AN$550,$C180)</f>
        <v>0</v>
      </c>
      <c r="P180">
        <f>SUMIFS(Grid_GenerationQueue!X$5:X$550,Grid_GenerationQueue!$AJ$5:$AJ$550,$B180,Grid_GenerationQueue!$AK$5:$AK$550,$C180)+SUMIFS(Grid_GenerationQueue!X$5:X$550,Grid_GenerationQueue!$AM$5:$AM$550,$B180,Grid_GenerationQueue!$AN$5:$AN$550,$C180)</f>
        <v>0</v>
      </c>
      <c r="Q180">
        <f>SUMIFS(Grid_GenerationQueue!Y$5:Y$550,Grid_GenerationQueue!$AJ$5:$AJ$550,$B180,Grid_GenerationQueue!$AK$5:$AK$550,$C180)+SUMIFS(Grid_GenerationQueue!Y$5:Y$550,Grid_GenerationQueue!$AM$5:$AM$550,$B180,Grid_GenerationQueue!$AN$5:$AN$550,$C180)</f>
        <v>0</v>
      </c>
      <c r="R180">
        <f>SUMIFS(Grid_GenerationQueue!Z$5:Z$550,Grid_GenerationQueue!$AJ$5:$AJ$550,$B180,Grid_GenerationQueue!$AK$5:$AK$550,$C180)+SUMIFS(Grid_GenerationQueue!Z$5:Z$550,Grid_GenerationQueue!$AM$5:$AM$550,$B180,Grid_GenerationQueue!$AN$5:$AN$550,$C180)</f>
        <v>0</v>
      </c>
      <c r="S180">
        <f>SUMIFS(Grid_GenerationQueue!AA$5:AA$550,Grid_GenerationQueue!$AJ$5:$AJ$550,$B180,Grid_GenerationQueue!$AK$5:$AK$550,$C180)+SUMIFS(Grid_GenerationQueue!AA$5:AA$550,Grid_GenerationQueue!$AM$5:$AM$550,$B180,Grid_GenerationQueue!$AN$5:$AN$550,$C180)</f>
        <v>0</v>
      </c>
      <c r="T180">
        <f>SUMIFS(Grid_GenerationQueue!AB$5:AB$550,Grid_GenerationQueue!$AJ$5:$AJ$550,$B180,Grid_GenerationQueue!$AK$5:$AK$550,$C180)+SUMIFS(Grid_GenerationQueue!AB$5:AB$550,Grid_GenerationQueue!$AM$5:$AM$550,$B180,Grid_GenerationQueue!$AN$5:$AN$550,$C180)</f>
        <v>0</v>
      </c>
      <c r="U180">
        <f>SUMIFS(Grid_GenerationQueue!AC$5:AC$550,Grid_GenerationQueue!$AJ$5:$AJ$550,$B180,Grid_GenerationQueue!$AK$5:$AK$550,$C180)+SUMIFS(Grid_GenerationQueue!AC$5:AC$550,Grid_GenerationQueue!$AM$5:$AM$550,$B180,Grid_GenerationQueue!$AN$5:$AN$550,$C180)</f>
        <v>0</v>
      </c>
      <c r="V180">
        <f>SUMIFS(Grid_GenerationQueue!AD$5:AD$550,Grid_GenerationQueue!$AJ$5:$AJ$550,$B180,Grid_GenerationQueue!$AK$5:$AK$550,$C180)+SUMIFS(Grid_GenerationQueue!AD$5:AD$550,Grid_GenerationQueue!$AM$5:$AM$550,$B180,Grid_GenerationQueue!$AN$5:$AN$550,$C180)</f>
        <v>0</v>
      </c>
      <c r="X180">
        <f>SUMIFS(Grid_GenerationQueue!T$5:T$550,Grid_GenerationQueue!$AJ$5:$AJ$550,$B180,Grid_GenerationQueue!$AK$5:$AK$550,$C180,Grid_GenerationQueue!$AW$5:$AW$550,$Y$3)+SUMIFS(Grid_GenerationQueue!T$5:T$550,Grid_GenerationQueue!$AM$5:$AM$550,$B180,Grid_GenerationQueue!$AN$5:$AN$550,$C180,Grid_GenerationQueue!$AW$5:$AW$550,$Y$3)</f>
        <v>0</v>
      </c>
      <c r="Y180">
        <f>SUMIFS(Grid_GenerationQueue!U$5:U$550,Grid_GenerationQueue!$AJ$5:$AJ$550,$B180,Grid_GenerationQueue!$AK$5:$AK$550,$C180,Grid_GenerationQueue!$AW$5:$AW$550,$Y$3)+SUMIFS(Grid_GenerationQueue!U$5:U$550,Grid_GenerationQueue!$AM$5:$AM$550,$B180,Grid_GenerationQueue!$AN$5:$AN$550,$C180,Grid_GenerationQueue!$AW$5:$AW$550,$Y$3)</f>
        <v>0</v>
      </c>
      <c r="Z180">
        <f>SUMIFS(Grid_GenerationQueue!V$5:V$550,Grid_GenerationQueue!$AJ$5:$AJ$550,$B180,Grid_GenerationQueue!$AK$5:$AK$550,$C180,Grid_GenerationQueue!$AW$5:$AW$550,$Y$3)+SUMIFS(Grid_GenerationQueue!V$5:V$550,Grid_GenerationQueue!$AM$5:$AM$550,$B180,Grid_GenerationQueue!$AN$5:$AN$550,$C180,Grid_GenerationQueue!$AW$5:$AW$550,$Y$3)</f>
        <v>0</v>
      </c>
      <c r="AA180">
        <f>SUMIFS(Grid_GenerationQueue!W$5:W$550,Grid_GenerationQueue!$AJ$5:$AJ$550,$B180,Grid_GenerationQueue!$AK$5:$AK$550,$C180,Grid_GenerationQueue!$AW$5:$AW$550,$Y$3)+SUMIFS(Grid_GenerationQueue!W$5:W$550,Grid_GenerationQueue!$AM$5:$AM$550,$B180,Grid_GenerationQueue!$AN$5:$AN$550,$C180,Grid_GenerationQueue!$AW$5:$AW$550,$Y$3)</f>
        <v>0</v>
      </c>
      <c r="AB180">
        <f>SUMIFS(Grid_GenerationQueue!X$5:X$550,Grid_GenerationQueue!$AJ$5:$AJ$550,$B180,Grid_GenerationQueue!$AK$5:$AK$550,$C180,Grid_GenerationQueue!$AW$5:$AW$550,$Y$3)+SUMIFS(Grid_GenerationQueue!X$5:X$550,Grid_GenerationQueue!$AM$5:$AM$550,$B180,Grid_GenerationQueue!$AN$5:$AN$550,$C180,Grid_GenerationQueue!$AW$5:$AW$550,$Y$3)</f>
        <v>0</v>
      </c>
      <c r="AC180">
        <f>SUMIFS(Grid_GenerationQueue!Y$5:Y$550,Grid_GenerationQueue!$AJ$5:$AJ$550,$B180,Grid_GenerationQueue!$AK$5:$AK$550,$C180,Grid_GenerationQueue!$AW$5:$AW$550,$Y$3)+SUMIFS(Grid_GenerationQueue!Y$5:Y$550,Grid_GenerationQueue!$AM$5:$AM$550,$B180,Grid_GenerationQueue!$AN$5:$AN$550,$C180,Grid_GenerationQueue!$AW$5:$AW$550,$Y$3)</f>
        <v>0</v>
      </c>
      <c r="AD180">
        <f>SUMIFS(Grid_GenerationQueue!Z$5:Z$550,Grid_GenerationQueue!$AJ$5:$AJ$550,$B180,Grid_GenerationQueue!$AK$5:$AK$550,$C180,Grid_GenerationQueue!$AW$5:$AW$550,$Y$3)+SUMIFS(Grid_GenerationQueue!Z$5:Z$550,Grid_GenerationQueue!$AM$5:$AM$550,$B180,Grid_GenerationQueue!$AN$5:$AN$550,$C180,Grid_GenerationQueue!$AW$5:$AW$550,$Y$3)</f>
        <v>0</v>
      </c>
      <c r="AE180">
        <f>SUMIFS(Grid_GenerationQueue!AA$5:AA$550,Grid_GenerationQueue!$AJ$5:$AJ$550,$B180,Grid_GenerationQueue!$AK$5:$AK$550,$C180,Grid_GenerationQueue!$AW$5:$AW$550,$Y$3)+SUMIFS(Grid_GenerationQueue!AA$5:AA$550,Grid_GenerationQueue!$AM$5:$AM$550,$B180,Grid_GenerationQueue!$AN$5:$AN$550,$C180,Grid_GenerationQueue!$AW$5:$AW$550,$Y$3)</f>
        <v>0</v>
      </c>
      <c r="AF180">
        <f>SUMIFS(Grid_GenerationQueue!AB$5:AB$550,Grid_GenerationQueue!$AJ$5:$AJ$550,$B180,Grid_GenerationQueue!$AK$5:$AK$550,$C180,Grid_GenerationQueue!$AW$5:$AW$550,$Y$3)+SUMIFS(Grid_GenerationQueue!AB$5:AB$550,Grid_GenerationQueue!$AM$5:$AM$550,$B180,Grid_GenerationQueue!$AN$5:$AN$550,$C180,Grid_GenerationQueue!$AW$5:$AW$550,$Y$3)</f>
        <v>0</v>
      </c>
      <c r="AG180">
        <f>SUMIFS(Grid_GenerationQueue!AC$5:AC$550,Grid_GenerationQueue!$AJ$5:$AJ$550,$B180,Grid_GenerationQueue!$AK$5:$AK$550,$C180,Grid_GenerationQueue!$AW$5:$AW$550,$Y$3)+SUMIFS(Grid_GenerationQueue!AC$5:AC$550,Grid_GenerationQueue!$AM$5:$AM$550,$B180,Grid_GenerationQueue!$AN$5:$AN$550,$C180,Grid_GenerationQueue!$AW$5:$AW$550,$Y$3)</f>
        <v>0</v>
      </c>
      <c r="AH180">
        <f>SUMIFS(Grid_GenerationQueue!AD$5:AD$550,Grid_GenerationQueue!$AJ$5:$AJ$550,$B180,Grid_GenerationQueue!$AK$5:$AK$550,$C180,Grid_GenerationQueue!$AW$5:$AW$550,$Y$3)+SUMIFS(Grid_GenerationQueue!AD$5:AD$550,Grid_GenerationQueue!$AM$5:$AM$550,$B180,Grid_GenerationQueue!$AN$5:$AN$550,$C180,Grid_GenerationQueue!$AW$5:$AW$550,$Y$3)</f>
        <v>0</v>
      </c>
      <c r="AJ180">
        <f>X180+SUMIFS(Grid_GenerationQueue!T$5:T$550,Grid_GenerationQueue!$AJ$5:$AJ$550,$B180,Grid_GenerationQueue!$AK$5:$AK$550,$C180,Grid_GenerationQueue!$AW$5:$AW$550,"&lt;&gt;"&amp;$Y$3,Grid_GenerationQueue!$AU$5:$AU$550,$AK$3)+SUMIFS(Grid_GenerationQueue!T$5:T$550,Grid_GenerationQueue!$AM$5:$AM$550,$B180,Grid_GenerationQueue!$AN$5:$AN$550,$C180,Grid_GenerationQueue!$AW$5:$AW$550,"&lt;&gt;"&amp;$Y$3,Grid_GenerationQueue!$AU$5:$AU$550,$AK$3)</f>
        <v>300</v>
      </c>
      <c r="AK180">
        <f>Y180+SUMIFS(Grid_GenerationQueue!U$5:U$550,Grid_GenerationQueue!$AJ$5:$AJ$550,$B180,Grid_GenerationQueue!$AK$5:$AK$550,$C180,Grid_GenerationQueue!$AW$5:$AW$550,"&lt;&gt;"&amp;$Y$3,Grid_GenerationQueue!$AU$5:$AU$550,$AK$3)+SUMIFS(Grid_GenerationQueue!U$5:U$550,Grid_GenerationQueue!$AM$5:$AM$550,$B180,Grid_GenerationQueue!$AN$5:$AN$550,$C180,Grid_GenerationQueue!$AW$5:$AW$550,"&lt;&gt;"&amp;$Y$3,Grid_GenerationQueue!$AU$5:$AU$550,$AK$3)</f>
        <v>0</v>
      </c>
      <c r="AL180">
        <f>Z180+SUMIFS(Grid_GenerationQueue!V$5:V$550,Grid_GenerationQueue!$AJ$5:$AJ$550,$B180,Grid_GenerationQueue!$AK$5:$AK$550,$C180,Grid_GenerationQueue!$AW$5:$AW$550,"&lt;&gt;"&amp;$Y$3,Grid_GenerationQueue!$AU$5:$AU$550,$AK$3)+SUMIFS(Grid_GenerationQueue!V$5:V$550,Grid_GenerationQueue!$AM$5:$AM$550,$B180,Grid_GenerationQueue!$AN$5:$AN$550,$C180,Grid_GenerationQueue!$AW$5:$AW$550,"&lt;&gt;"&amp;$Y$3,Grid_GenerationQueue!$AU$5:$AU$550,$AK$3)</f>
        <v>0</v>
      </c>
      <c r="AM180">
        <f>AA180+SUMIFS(Grid_GenerationQueue!W$5:W$550,Grid_GenerationQueue!$AJ$5:$AJ$550,$B180,Grid_GenerationQueue!$AK$5:$AK$550,$C180,Grid_GenerationQueue!$AW$5:$AW$550,"&lt;&gt;"&amp;$Y$3,Grid_GenerationQueue!$AU$5:$AU$550,$AK$3)+SUMIFS(Grid_GenerationQueue!W$5:W$550,Grid_GenerationQueue!$AM$5:$AM$550,$B180,Grid_GenerationQueue!$AN$5:$AN$550,$C180,Grid_GenerationQueue!$AW$5:$AW$550,"&lt;&gt;"&amp;$Y$3,Grid_GenerationQueue!$AU$5:$AU$550,$AK$3)</f>
        <v>0</v>
      </c>
      <c r="AN180">
        <f>AB180+SUMIFS(Grid_GenerationQueue!X$5:X$550,Grid_GenerationQueue!$AJ$5:$AJ$550,$B180,Grid_GenerationQueue!$AK$5:$AK$550,$C180,Grid_GenerationQueue!$AW$5:$AW$550,"&lt;&gt;"&amp;$Y$3,Grid_GenerationQueue!$AU$5:$AU$550,$AK$3)+SUMIFS(Grid_GenerationQueue!X$5:X$550,Grid_GenerationQueue!$AM$5:$AM$550,$B180,Grid_GenerationQueue!$AN$5:$AN$550,$C180,Grid_GenerationQueue!$AW$5:$AW$550,"&lt;&gt;"&amp;$Y$3,Grid_GenerationQueue!$AU$5:$AU$550,$AK$3)</f>
        <v>0</v>
      </c>
      <c r="AO180">
        <f>AC180+SUMIFS(Grid_GenerationQueue!Y$5:Y$550,Grid_GenerationQueue!$AJ$5:$AJ$550,$B180,Grid_GenerationQueue!$AK$5:$AK$550,$C180,Grid_GenerationQueue!$AW$5:$AW$550,"&lt;&gt;"&amp;$Y$3,Grid_GenerationQueue!$AU$5:$AU$550,$AK$3)+SUMIFS(Grid_GenerationQueue!Y$5:Y$550,Grid_GenerationQueue!$AM$5:$AM$550,$B180,Grid_GenerationQueue!$AN$5:$AN$550,$C180,Grid_GenerationQueue!$AW$5:$AW$550,"&lt;&gt;"&amp;$Y$3,Grid_GenerationQueue!$AU$5:$AU$550,$AK$3)</f>
        <v>0</v>
      </c>
      <c r="AP180">
        <f>AD180+SUMIFS(Grid_GenerationQueue!Z$5:Z$550,Grid_GenerationQueue!$AJ$5:$AJ$550,$B180,Grid_GenerationQueue!$AK$5:$AK$550,$C180,Grid_GenerationQueue!$AW$5:$AW$550,"&lt;&gt;"&amp;$Y$3,Grid_GenerationQueue!$AU$5:$AU$550,$AK$3)+SUMIFS(Grid_GenerationQueue!Z$5:Z$550,Grid_GenerationQueue!$AM$5:$AM$550,$B180,Grid_GenerationQueue!$AN$5:$AN$550,$C180,Grid_GenerationQueue!$AW$5:$AW$550,"&lt;&gt;"&amp;$Y$3,Grid_GenerationQueue!$AU$5:$AU$550,$AK$3)</f>
        <v>0</v>
      </c>
      <c r="AQ180">
        <f>AE180+SUMIFS(Grid_GenerationQueue!AA$5:AA$550,Grid_GenerationQueue!$AJ$5:$AJ$550,$B180,Grid_GenerationQueue!$AK$5:$AK$550,$C180,Grid_GenerationQueue!$AW$5:$AW$550,"&lt;&gt;"&amp;$Y$3,Grid_GenerationQueue!$AU$5:$AU$550,$AK$3)+SUMIFS(Grid_GenerationQueue!AA$5:AA$550,Grid_GenerationQueue!$AM$5:$AM$550,$B180,Grid_GenerationQueue!$AN$5:$AN$550,$C180,Grid_GenerationQueue!$AW$5:$AW$550,"&lt;&gt;"&amp;$Y$3,Grid_GenerationQueue!$AU$5:$AU$550,$AK$3)</f>
        <v>0</v>
      </c>
      <c r="AR180">
        <f>AF180+SUMIFS(Grid_GenerationQueue!AB$5:AB$550,Grid_GenerationQueue!$AJ$5:$AJ$550,$B180,Grid_GenerationQueue!$AK$5:$AK$550,$C180,Grid_GenerationQueue!$AW$5:$AW$550,"&lt;&gt;"&amp;$Y$3,Grid_GenerationQueue!$AU$5:$AU$550,$AK$3)+SUMIFS(Grid_GenerationQueue!AB$5:AB$550,Grid_GenerationQueue!$AM$5:$AM$550,$B180,Grid_GenerationQueue!$AN$5:$AN$550,$C180,Grid_GenerationQueue!$AW$5:$AW$550,"&lt;&gt;"&amp;$Y$3,Grid_GenerationQueue!$AU$5:$AU$550,$AK$3)</f>
        <v>0</v>
      </c>
      <c r="AS180">
        <f>AG180+SUMIFS(Grid_GenerationQueue!AC$5:AC$550,Grid_GenerationQueue!$AJ$5:$AJ$550,$B180,Grid_GenerationQueue!$AK$5:$AK$550,$C180,Grid_GenerationQueue!$AW$5:$AW$550,"&lt;&gt;"&amp;$Y$3,Grid_GenerationQueue!$AU$5:$AU$550,$AK$3)+SUMIFS(Grid_GenerationQueue!AC$5:AC$550,Grid_GenerationQueue!$AM$5:$AM$550,$B180,Grid_GenerationQueue!$AN$5:$AN$550,$C180,Grid_GenerationQueue!$AW$5:$AW$550,"&lt;&gt;"&amp;$Y$3,Grid_GenerationQueue!$AU$5:$AU$550,$AK$3)</f>
        <v>0</v>
      </c>
      <c r="AT180">
        <f>AH180+SUMIFS(Grid_GenerationQueue!AD$5:AD$550,Grid_GenerationQueue!$AJ$5:$AJ$550,$B180,Grid_GenerationQueue!$AK$5:$AK$550,$C180,Grid_GenerationQueue!$AW$5:$AW$550,"&lt;&gt;"&amp;$Y$3,Grid_GenerationQueue!$AU$5:$AU$550,$AK$3)+SUMIFS(Grid_GenerationQueue!AD$5:AD$550,Grid_GenerationQueue!$AM$5:$AM$550,$B180,Grid_GenerationQueue!$AN$5:$AN$550,$C180,Grid_GenerationQueue!$AW$5:$AW$550,"&lt;&gt;"&amp;$Y$3,Grid_GenerationQueue!$AU$5:$AU$550,$AK$3)</f>
        <v>0</v>
      </c>
      <c r="AV180">
        <v>0</v>
      </c>
      <c r="AW180">
        <v>0</v>
      </c>
      <c r="AX180">
        <v>0</v>
      </c>
      <c r="AY180">
        <v>0</v>
      </c>
      <c r="AZ180">
        <v>0</v>
      </c>
      <c r="BB180">
        <f t="shared" si="99"/>
        <v>2000</v>
      </c>
      <c r="BC180">
        <f t="shared" si="100"/>
        <v>0</v>
      </c>
      <c r="BD180">
        <f t="shared" si="101"/>
        <v>0</v>
      </c>
      <c r="BE180">
        <f t="shared" si="102"/>
        <v>0</v>
      </c>
      <c r="BF180">
        <f t="shared" si="103"/>
        <v>0</v>
      </c>
      <c r="BG180">
        <f t="shared" si="104"/>
        <v>0</v>
      </c>
      <c r="BH180">
        <f t="shared" si="105"/>
        <v>0</v>
      </c>
      <c r="BI180">
        <f t="shared" si="106"/>
        <v>0</v>
      </c>
      <c r="BJ180">
        <f t="shared" si="107"/>
        <v>0</v>
      </c>
      <c r="BK180">
        <f t="shared" si="108"/>
        <v>0</v>
      </c>
      <c r="BL180">
        <f t="shared" si="109"/>
        <v>0</v>
      </c>
      <c r="BN180">
        <f t="shared" si="110"/>
        <v>0</v>
      </c>
      <c r="BO180">
        <f t="shared" si="111"/>
        <v>0</v>
      </c>
      <c r="BP180">
        <f t="shared" si="112"/>
        <v>0</v>
      </c>
      <c r="BQ180">
        <f t="shared" si="113"/>
        <v>0</v>
      </c>
      <c r="BR180">
        <f t="shared" si="114"/>
        <v>0</v>
      </c>
      <c r="BS180">
        <f t="shared" si="115"/>
        <v>0</v>
      </c>
      <c r="BT180">
        <f t="shared" si="116"/>
        <v>0</v>
      </c>
      <c r="BU180">
        <f t="shared" si="117"/>
        <v>0</v>
      </c>
      <c r="BV180">
        <f t="shared" si="118"/>
        <v>0</v>
      </c>
      <c r="BW180">
        <f t="shared" si="119"/>
        <v>0</v>
      </c>
      <c r="BX180">
        <f t="shared" si="120"/>
        <v>0</v>
      </c>
      <c r="BZ180">
        <f t="shared" si="121"/>
        <v>300</v>
      </c>
      <c r="CA180">
        <f t="shared" si="122"/>
        <v>0</v>
      </c>
      <c r="CB180">
        <f t="shared" si="123"/>
        <v>0</v>
      </c>
      <c r="CC180">
        <f t="shared" si="124"/>
        <v>0</v>
      </c>
      <c r="CD180">
        <f t="shared" si="125"/>
        <v>0</v>
      </c>
      <c r="CE180">
        <f t="shared" si="126"/>
        <v>0</v>
      </c>
      <c r="CF180">
        <f t="shared" si="127"/>
        <v>0</v>
      </c>
      <c r="CG180">
        <f t="shared" si="128"/>
        <v>0</v>
      </c>
      <c r="CH180">
        <f t="shared" si="129"/>
        <v>0</v>
      </c>
      <c r="CI180">
        <f t="shared" si="130"/>
        <v>0</v>
      </c>
      <c r="CJ180">
        <f t="shared" si="131"/>
        <v>0</v>
      </c>
    </row>
    <row r="181" spans="1:88" x14ac:dyDescent="0.35">
      <c r="A181" t="str">
        <f>Substation_Info!A181</f>
        <v>SDG&amp;E Study Area</v>
      </c>
      <c r="B181" t="str">
        <f>Substation_Info!B181</f>
        <v>Mission</v>
      </c>
      <c r="C181">
        <f>Substation_Info!C181</f>
        <v>230</v>
      </c>
      <c r="D181" t="str" cm="1">
        <f t="array" ref="D181">INDEX(Substation_Info!$AT$5:$BB$322,MATCH(1,($B181=Substation_Info!$B$5:$B$322)*($C181=Substation_Info!$C$5:$C$322),0),MATCH(D$4,Substation_Info!$AT$4:$BB$4,0))</f>
        <v>San_Diego_Li_Battery</v>
      </c>
      <c r="E181" t="str" cm="1">
        <f t="array" ref="E181">INDEX(Substation_Info!$AT$5:$BB$322,MATCH(1,($B181=Substation_Info!$B$5:$B$322)*($C181=Substation_Info!$C$5:$C$322),0),MATCH(E$4,Substation_Info!$AT$4:$BB$4,0))</f>
        <v>San_Diego_Solar</v>
      </c>
      <c r="F181" cm="1">
        <f t="array" ref="F181">INDEX(Substation_Info!$AT$5:$BB$322,MATCH(1,($B181=Substation_Info!$B$5:$B$322)*($C181=Substation_Info!$C$5:$C$322),0),MATCH(F$4,Substation_Info!$AT$4:$BB$4,0))</f>
        <v>0</v>
      </c>
      <c r="G181" cm="1">
        <f t="array" ref="G181">INDEX(Substation_Info!$AT$5:$BB$322,MATCH(1,($B181=Substation_Info!$B$5:$B$322)*($C181=Substation_Info!$C$5:$C$322),0),MATCH(G$4,Substation_Info!$AT$4:$BB$4,0))</f>
        <v>0</v>
      </c>
      <c r="H181" cm="1">
        <f t="array" ref="H181">INDEX(Substation_Info!$AT$5:$BB$322,MATCH(1,($B181=Substation_Info!$B$5:$B$322)*($C181=Substation_Info!$C$5:$C$322),0),MATCH(H$4,Substation_Info!$AT$4:$BB$4,0))</f>
        <v>0</v>
      </c>
      <c r="I181" cm="1">
        <f t="array" ref="I181">INDEX(Substation_Info!$AT$5:$BB$322,MATCH(1,($B181=Substation_Info!$B$5:$B$322)*($C181=Substation_Info!$C$5:$C$322),0),MATCH(I$4,Substation_Info!$AT$4:$BB$4,0))</f>
        <v>0</v>
      </c>
      <c r="J181" cm="1">
        <f t="array" ref="J181">INDEX(Substation_Info!$AT$5:$BB$322,MATCH(1,($B181=Substation_Info!$B$5:$B$322)*($C181=Substation_Info!$C$5:$C$322),0),MATCH(J$4,Substation_Info!$AT$4:$BB$4,0))</f>
        <v>0</v>
      </c>
      <c r="L181">
        <f>SUMIFS(Grid_GenerationQueue!T$5:T$550,Grid_GenerationQueue!$AJ$5:$AJ$550,$B181,Grid_GenerationQueue!$AK$5:$AK$550,$C181)+SUMIFS(Grid_GenerationQueue!T$5:T$550,Grid_GenerationQueue!$AM$5:$AM$550,$B181,Grid_GenerationQueue!$AN$5:$AN$550,$C181)</f>
        <v>0</v>
      </c>
      <c r="M181">
        <f>SUMIFS(Grid_GenerationQueue!U$5:U$550,Grid_GenerationQueue!$AJ$5:$AJ$550,$B181,Grid_GenerationQueue!$AK$5:$AK$550,$C181)+SUMIFS(Grid_GenerationQueue!U$5:U$550,Grid_GenerationQueue!$AM$5:$AM$550,$B181,Grid_GenerationQueue!$AN$5:$AN$550,$C181)</f>
        <v>0</v>
      </c>
      <c r="N181">
        <f>SUMIFS(Grid_GenerationQueue!V$5:V$550,Grid_GenerationQueue!$AJ$5:$AJ$550,$B181,Grid_GenerationQueue!$AK$5:$AK$550,$C181)+SUMIFS(Grid_GenerationQueue!V$5:V$550,Grid_GenerationQueue!$AM$5:$AM$550,$B181,Grid_GenerationQueue!$AN$5:$AN$550,$C181)</f>
        <v>0</v>
      </c>
      <c r="O181">
        <f>SUMIFS(Grid_GenerationQueue!W$5:W$550,Grid_GenerationQueue!$AJ$5:$AJ$550,$B181,Grid_GenerationQueue!$AK$5:$AK$550,$C181)+SUMIFS(Grid_GenerationQueue!W$5:W$550,Grid_GenerationQueue!$AM$5:$AM$550,$B181,Grid_GenerationQueue!$AN$5:$AN$550,$C181)</f>
        <v>0</v>
      </c>
      <c r="P181">
        <f>SUMIFS(Grid_GenerationQueue!X$5:X$550,Grid_GenerationQueue!$AJ$5:$AJ$550,$B181,Grid_GenerationQueue!$AK$5:$AK$550,$C181)+SUMIFS(Grid_GenerationQueue!X$5:X$550,Grid_GenerationQueue!$AM$5:$AM$550,$B181,Grid_GenerationQueue!$AN$5:$AN$550,$C181)</f>
        <v>0</v>
      </c>
      <c r="Q181">
        <f>SUMIFS(Grid_GenerationQueue!Y$5:Y$550,Grid_GenerationQueue!$AJ$5:$AJ$550,$B181,Grid_GenerationQueue!$AK$5:$AK$550,$C181)+SUMIFS(Grid_GenerationQueue!Y$5:Y$550,Grid_GenerationQueue!$AM$5:$AM$550,$B181,Grid_GenerationQueue!$AN$5:$AN$550,$C181)</f>
        <v>0</v>
      </c>
      <c r="R181">
        <f>SUMIFS(Grid_GenerationQueue!Z$5:Z$550,Grid_GenerationQueue!$AJ$5:$AJ$550,$B181,Grid_GenerationQueue!$AK$5:$AK$550,$C181)+SUMIFS(Grid_GenerationQueue!Z$5:Z$550,Grid_GenerationQueue!$AM$5:$AM$550,$B181,Grid_GenerationQueue!$AN$5:$AN$550,$C181)</f>
        <v>0</v>
      </c>
      <c r="S181">
        <f>SUMIFS(Grid_GenerationQueue!AA$5:AA$550,Grid_GenerationQueue!$AJ$5:$AJ$550,$B181,Grid_GenerationQueue!$AK$5:$AK$550,$C181)+SUMIFS(Grid_GenerationQueue!AA$5:AA$550,Grid_GenerationQueue!$AM$5:$AM$550,$B181,Grid_GenerationQueue!$AN$5:$AN$550,$C181)</f>
        <v>0</v>
      </c>
      <c r="T181">
        <f>SUMIFS(Grid_GenerationQueue!AB$5:AB$550,Grid_GenerationQueue!$AJ$5:$AJ$550,$B181,Grid_GenerationQueue!$AK$5:$AK$550,$C181)+SUMIFS(Grid_GenerationQueue!AB$5:AB$550,Grid_GenerationQueue!$AM$5:$AM$550,$B181,Grid_GenerationQueue!$AN$5:$AN$550,$C181)</f>
        <v>0</v>
      </c>
      <c r="U181">
        <f>SUMIFS(Grid_GenerationQueue!AC$5:AC$550,Grid_GenerationQueue!$AJ$5:$AJ$550,$B181,Grid_GenerationQueue!$AK$5:$AK$550,$C181)+SUMIFS(Grid_GenerationQueue!AC$5:AC$550,Grid_GenerationQueue!$AM$5:$AM$550,$B181,Grid_GenerationQueue!$AN$5:$AN$550,$C181)</f>
        <v>0</v>
      </c>
      <c r="V181">
        <f>SUMIFS(Grid_GenerationQueue!AD$5:AD$550,Grid_GenerationQueue!$AJ$5:$AJ$550,$B181,Grid_GenerationQueue!$AK$5:$AK$550,$C181)+SUMIFS(Grid_GenerationQueue!AD$5:AD$550,Grid_GenerationQueue!$AM$5:$AM$550,$B181,Grid_GenerationQueue!$AN$5:$AN$550,$C181)</f>
        <v>0</v>
      </c>
      <c r="X181">
        <f>SUMIFS(Grid_GenerationQueue!T$5:T$550,Grid_GenerationQueue!$AJ$5:$AJ$550,$B181,Grid_GenerationQueue!$AK$5:$AK$550,$C181,Grid_GenerationQueue!$AW$5:$AW$550,$Y$3)+SUMIFS(Grid_GenerationQueue!T$5:T$550,Grid_GenerationQueue!$AM$5:$AM$550,$B181,Grid_GenerationQueue!$AN$5:$AN$550,$C181,Grid_GenerationQueue!$AW$5:$AW$550,$Y$3)</f>
        <v>0</v>
      </c>
      <c r="Y181">
        <f>SUMIFS(Grid_GenerationQueue!U$5:U$550,Grid_GenerationQueue!$AJ$5:$AJ$550,$B181,Grid_GenerationQueue!$AK$5:$AK$550,$C181,Grid_GenerationQueue!$AW$5:$AW$550,$Y$3)+SUMIFS(Grid_GenerationQueue!U$5:U$550,Grid_GenerationQueue!$AM$5:$AM$550,$B181,Grid_GenerationQueue!$AN$5:$AN$550,$C181,Grid_GenerationQueue!$AW$5:$AW$550,$Y$3)</f>
        <v>0</v>
      </c>
      <c r="Z181">
        <f>SUMIFS(Grid_GenerationQueue!V$5:V$550,Grid_GenerationQueue!$AJ$5:$AJ$550,$B181,Grid_GenerationQueue!$AK$5:$AK$550,$C181,Grid_GenerationQueue!$AW$5:$AW$550,$Y$3)+SUMIFS(Grid_GenerationQueue!V$5:V$550,Grid_GenerationQueue!$AM$5:$AM$550,$B181,Grid_GenerationQueue!$AN$5:$AN$550,$C181,Grid_GenerationQueue!$AW$5:$AW$550,$Y$3)</f>
        <v>0</v>
      </c>
      <c r="AA181">
        <f>SUMIFS(Grid_GenerationQueue!W$5:W$550,Grid_GenerationQueue!$AJ$5:$AJ$550,$B181,Grid_GenerationQueue!$AK$5:$AK$550,$C181,Grid_GenerationQueue!$AW$5:$AW$550,$Y$3)+SUMIFS(Grid_GenerationQueue!W$5:W$550,Grid_GenerationQueue!$AM$5:$AM$550,$B181,Grid_GenerationQueue!$AN$5:$AN$550,$C181,Grid_GenerationQueue!$AW$5:$AW$550,$Y$3)</f>
        <v>0</v>
      </c>
      <c r="AB181">
        <f>SUMIFS(Grid_GenerationQueue!X$5:X$550,Grid_GenerationQueue!$AJ$5:$AJ$550,$B181,Grid_GenerationQueue!$AK$5:$AK$550,$C181,Grid_GenerationQueue!$AW$5:$AW$550,$Y$3)+SUMIFS(Grid_GenerationQueue!X$5:X$550,Grid_GenerationQueue!$AM$5:$AM$550,$B181,Grid_GenerationQueue!$AN$5:$AN$550,$C181,Grid_GenerationQueue!$AW$5:$AW$550,$Y$3)</f>
        <v>0</v>
      </c>
      <c r="AC181">
        <f>SUMIFS(Grid_GenerationQueue!Y$5:Y$550,Grid_GenerationQueue!$AJ$5:$AJ$550,$B181,Grid_GenerationQueue!$AK$5:$AK$550,$C181,Grid_GenerationQueue!$AW$5:$AW$550,$Y$3)+SUMIFS(Grid_GenerationQueue!Y$5:Y$550,Grid_GenerationQueue!$AM$5:$AM$550,$B181,Grid_GenerationQueue!$AN$5:$AN$550,$C181,Grid_GenerationQueue!$AW$5:$AW$550,$Y$3)</f>
        <v>0</v>
      </c>
      <c r="AD181">
        <f>SUMIFS(Grid_GenerationQueue!Z$5:Z$550,Grid_GenerationQueue!$AJ$5:$AJ$550,$B181,Grid_GenerationQueue!$AK$5:$AK$550,$C181,Grid_GenerationQueue!$AW$5:$AW$550,$Y$3)+SUMIFS(Grid_GenerationQueue!Z$5:Z$550,Grid_GenerationQueue!$AM$5:$AM$550,$B181,Grid_GenerationQueue!$AN$5:$AN$550,$C181,Grid_GenerationQueue!$AW$5:$AW$550,$Y$3)</f>
        <v>0</v>
      </c>
      <c r="AE181">
        <f>SUMIFS(Grid_GenerationQueue!AA$5:AA$550,Grid_GenerationQueue!$AJ$5:$AJ$550,$B181,Grid_GenerationQueue!$AK$5:$AK$550,$C181,Grid_GenerationQueue!$AW$5:$AW$550,$Y$3)+SUMIFS(Grid_GenerationQueue!AA$5:AA$550,Grid_GenerationQueue!$AM$5:$AM$550,$B181,Grid_GenerationQueue!$AN$5:$AN$550,$C181,Grid_GenerationQueue!$AW$5:$AW$550,$Y$3)</f>
        <v>0</v>
      </c>
      <c r="AF181">
        <f>SUMIFS(Grid_GenerationQueue!AB$5:AB$550,Grid_GenerationQueue!$AJ$5:$AJ$550,$B181,Grid_GenerationQueue!$AK$5:$AK$550,$C181,Grid_GenerationQueue!$AW$5:$AW$550,$Y$3)+SUMIFS(Grid_GenerationQueue!AB$5:AB$550,Grid_GenerationQueue!$AM$5:$AM$550,$B181,Grid_GenerationQueue!$AN$5:$AN$550,$C181,Grid_GenerationQueue!$AW$5:$AW$550,$Y$3)</f>
        <v>0</v>
      </c>
      <c r="AG181">
        <f>SUMIFS(Grid_GenerationQueue!AC$5:AC$550,Grid_GenerationQueue!$AJ$5:$AJ$550,$B181,Grid_GenerationQueue!$AK$5:$AK$550,$C181,Grid_GenerationQueue!$AW$5:$AW$550,$Y$3)+SUMIFS(Grid_GenerationQueue!AC$5:AC$550,Grid_GenerationQueue!$AM$5:$AM$550,$B181,Grid_GenerationQueue!$AN$5:$AN$550,$C181,Grid_GenerationQueue!$AW$5:$AW$550,$Y$3)</f>
        <v>0</v>
      </c>
      <c r="AH181">
        <f>SUMIFS(Grid_GenerationQueue!AD$5:AD$550,Grid_GenerationQueue!$AJ$5:$AJ$550,$B181,Grid_GenerationQueue!$AK$5:$AK$550,$C181,Grid_GenerationQueue!$AW$5:$AW$550,$Y$3)+SUMIFS(Grid_GenerationQueue!AD$5:AD$550,Grid_GenerationQueue!$AM$5:$AM$550,$B181,Grid_GenerationQueue!$AN$5:$AN$550,$C181,Grid_GenerationQueue!$AW$5:$AW$550,$Y$3)</f>
        <v>0</v>
      </c>
      <c r="AJ181">
        <f>X181+SUMIFS(Grid_GenerationQueue!T$5:T$550,Grid_GenerationQueue!$AJ$5:$AJ$550,$B181,Grid_GenerationQueue!$AK$5:$AK$550,$C181,Grid_GenerationQueue!$AW$5:$AW$550,"&lt;&gt;"&amp;$Y$3,Grid_GenerationQueue!$AU$5:$AU$550,$AK$3)+SUMIFS(Grid_GenerationQueue!T$5:T$550,Grid_GenerationQueue!$AM$5:$AM$550,$B181,Grid_GenerationQueue!$AN$5:$AN$550,$C181,Grid_GenerationQueue!$AW$5:$AW$550,"&lt;&gt;"&amp;$Y$3,Grid_GenerationQueue!$AU$5:$AU$550,$AK$3)</f>
        <v>0</v>
      </c>
      <c r="AK181">
        <f>Y181+SUMIFS(Grid_GenerationQueue!U$5:U$550,Grid_GenerationQueue!$AJ$5:$AJ$550,$B181,Grid_GenerationQueue!$AK$5:$AK$550,$C181,Grid_GenerationQueue!$AW$5:$AW$550,"&lt;&gt;"&amp;$Y$3,Grid_GenerationQueue!$AU$5:$AU$550,$AK$3)+SUMIFS(Grid_GenerationQueue!U$5:U$550,Grid_GenerationQueue!$AM$5:$AM$550,$B181,Grid_GenerationQueue!$AN$5:$AN$550,$C181,Grid_GenerationQueue!$AW$5:$AW$550,"&lt;&gt;"&amp;$Y$3,Grid_GenerationQueue!$AU$5:$AU$550,$AK$3)</f>
        <v>0</v>
      </c>
      <c r="AL181">
        <f>Z181+SUMIFS(Grid_GenerationQueue!V$5:V$550,Grid_GenerationQueue!$AJ$5:$AJ$550,$B181,Grid_GenerationQueue!$AK$5:$AK$550,$C181,Grid_GenerationQueue!$AW$5:$AW$550,"&lt;&gt;"&amp;$Y$3,Grid_GenerationQueue!$AU$5:$AU$550,$AK$3)+SUMIFS(Grid_GenerationQueue!V$5:V$550,Grid_GenerationQueue!$AM$5:$AM$550,$B181,Grid_GenerationQueue!$AN$5:$AN$550,$C181,Grid_GenerationQueue!$AW$5:$AW$550,"&lt;&gt;"&amp;$Y$3,Grid_GenerationQueue!$AU$5:$AU$550,$AK$3)</f>
        <v>0</v>
      </c>
      <c r="AM181">
        <f>AA181+SUMIFS(Grid_GenerationQueue!W$5:W$550,Grid_GenerationQueue!$AJ$5:$AJ$550,$B181,Grid_GenerationQueue!$AK$5:$AK$550,$C181,Grid_GenerationQueue!$AW$5:$AW$550,"&lt;&gt;"&amp;$Y$3,Grid_GenerationQueue!$AU$5:$AU$550,$AK$3)+SUMIFS(Grid_GenerationQueue!W$5:W$550,Grid_GenerationQueue!$AM$5:$AM$550,$B181,Grid_GenerationQueue!$AN$5:$AN$550,$C181,Grid_GenerationQueue!$AW$5:$AW$550,"&lt;&gt;"&amp;$Y$3,Grid_GenerationQueue!$AU$5:$AU$550,$AK$3)</f>
        <v>0</v>
      </c>
      <c r="AN181">
        <f>AB181+SUMIFS(Grid_GenerationQueue!X$5:X$550,Grid_GenerationQueue!$AJ$5:$AJ$550,$B181,Grid_GenerationQueue!$AK$5:$AK$550,$C181,Grid_GenerationQueue!$AW$5:$AW$550,"&lt;&gt;"&amp;$Y$3,Grid_GenerationQueue!$AU$5:$AU$550,$AK$3)+SUMIFS(Grid_GenerationQueue!X$5:X$550,Grid_GenerationQueue!$AM$5:$AM$550,$B181,Grid_GenerationQueue!$AN$5:$AN$550,$C181,Grid_GenerationQueue!$AW$5:$AW$550,"&lt;&gt;"&amp;$Y$3,Grid_GenerationQueue!$AU$5:$AU$550,$AK$3)</f>
        <v>0</v>
      </c>
      <c r="AO181">
        <f>AC181+SUMIFS(Grid_GenerationQueue!Y$5:Y$550,Grid_GenerationQueue!$AJ$5:$AJ$550,$B181,Grid_GenerationQueue!$AK$5:$AK$550,$C181,Grid_GenerationQueue!$AW$5:$AW$550,"&lt;&gt;"&amp;$Y$3,Grid_GenerationQueue!$AU$5:$AU$550,$AK$3)+SUMIFS(Grid_GenerationQueue!Y$5:Y$550,Grid_GenerationQueue!$AM$5:$AM$550,$B181,Grid_GenerationQueue!$AN$5:$AN$550,$C181,Grid_GenerationQueue!$AW$5:$AW$550,"&lt;&gt;"&amp;$Y$3,Grid_GenerationQueue!$AU$5:$AU$550,$AK$3)</f>
        <v>0</v>
      </c>
      <c r="AP181">
        <f>AD181+SUMIFS(Grid_GenerationQueue!Z$5:Z$550,Grid_GenerationQueue!$AJ$5:$AJ$550,$B181,Grid_GenerationQueue!$AK$5:$AK$550,$C181,Grid_GenerationQueue!$AW$5:$AW$550,"&lt;&gt;"&amp;$Y$3,Grid_GenerationQueue!$AU$5:$AU$550,$AK$3)+SUMIFS(Grid_GenerationQueue!Z$5:Z$550,Grid_GenerationQueue!$AM$5:$AM$550,$B181,Grid_GenerationQueue!$AN$5:$AN$550,$C181,Grid_GenerationQueue!$AW$5:$AW$550,"&lt;&gt;"&amp;$Y$3,Grid_GenerationQueue!$AU$5:$AU$550,$AK$3)</f>
        <v>0</v>
      </c>
      <c r="AQ181">
        <f>AE181+SUMIFS(Grid_GenerationQueue!AA$5:AA$550,Grid_GenerationQueue!$AJ$5:$AJ$550,$B181,Grid_GenerationQueue!$AK$5:$AK$550,$C181,Grid_GenerationQueue!$AW$5:$AW$550,"&lt;&gt;"&amp;$Y$3,Grid_GenerationQueue!$AU$5:$AU$550,$AK$3)+SUMIFS(Grid_GenerationQueue!AA$5:AA$550,Grid_GenerationQueue!$AM$5:$AM$550,$B181,Grid_GenerationQueue!$AN$5:$AN$550,$C181,Grid_GenerationQueue!$AW$5:$AW$550,"&lt;&gt;"&amp;$Y$3,Grid_GenerationQueue!$AU$5:$AU$550,$AK$3)</f>
        <v>0</v>
      </c>
      <c r="AR181">
        <f>AF181+SUMIFS(Grid_GenerationQueue!AB$5:AB$550,Grid_GenerationQueue!$AJ$5:$AJ$550,$B181,Grid_GenerationQueue!$AK$5:$AK$550,$C181,Grid_GenerationQueue!$AW$5:$AW$550,"&lt;&gt;"&amp;$Y$3,Grid_GenerationQueue!$AU$5:$AU$550,$AK$3)+SUMIFS(Grid_GenerationQueue!AB$5:AB$550,Grid_GenerationQueue!$AM$5:$AM$550,$B181,Grid_GenerationQueue!$AN$5:$AN$550,$C181,Grid_GenerationQueue!$AW$5:$AW$550,"&lt;&gt;"&amp;$Y$3,Grid_GenerationQueue!$AU$5:$AU$550,$AK$3)</f>
        <v>0</v>
      </c>
      <c r="AS181">
        <f>AG181+SUMIFS(Grid_GenerationQueue!AC$5:AC$550,Grid_GenerationQueue!$AJ$5:$AJ$550,$B181,Grid_GenerationQueue!$AK$5:$AK$550,$C181,Grid_GenerationQueue!$AW$5:$AW$550,"&lt;&gt;"&amp;$Y$3,Grid_GenerationQueue!$AU$5:$AU$550,$AK$3)+SUMIFS(Grid_GenerationQueue!AC$5:AC$550,Grid_GenerationQueue!$AM$5:$AM$550,$B181,Grid_GenerationQueue!$AN$5:$AN$550,$C181,Grid_GenerationQueue!$AW$5:$AW$550,"&lt;&gt;"&amp;$Y$3,Grid_GenerationQueue!$AU$5:$AU$550,$AK$3)</f>
        <v>0</v>
      </c>
      <c r="AT181">
        <f>AH181+SUMIFS(Grid_GenerationQueue!AD$5:AD$550,Grid_GenerationQueue!$AJ$5:$AJ$550,$B181,Grid_GenerationQueue!$AK$5:$AK$550,$C181,Grid_GenerationQueue!$AW$5:$AW$550,"&lt;&gt;"&amp;$Y$3,Grid_GenerationQueue!$AU$5:$AU$550,$AK$3)+SUMIFS(Grid_GenerationQueue!AD$5:AD$550,Grid_GenerationQueue!$AM$5:$AM$550,$B181,Grid_GenerationQueue!$AN$5:$AN$550,$C181,Grid_GenerationQueue!$AW$5:$AW$550,"&lt;&gt;"&amp;$Y$3,Grid_GenerationQueue!$AU$5:$AU$550,$AK$3)</f>
        <v>0</v>
      </c>
      <c r="AV181">
        <v>0</v>
      </c>
      <c r="AW181">
        <v>0</v>
      </c>
      <c r="AX181">
        <v>0</v>
      </c>
      <c r="AY181">
        <v>0</v>
      </c>
      <c r="AZ181">
        <v>0</v>
      </c>
      <c r="BB181">
        <f t="shared" si="99"/>
        <v>0</v>
      </c>
      <c r="BC181">
        <f t="shared" si="100"/>
        <v>0</v>
      </c>
      <c r="BD181">
        <f t="shared" si="101"/>
        <v>0</v>
      </c>
      <c r="BE181">
        <f t="shared" si="102"/>
        <v>0</v>
      </c>
      <c r="BF181">
        <f t="shared" si="103"/>
        <v>0</v>
      </c>
      <c r="BG181">
        <f t="shared" si="104"/>
        <v>0</v>
      </c>
      <c r="BH181">
        <f t="shared" si="105"/>
        <v>0</v>
      </c>
      <c r="BI181">
        <f t="shared" si="106"/>
        <v>0</v>
      </c>
      <c r="BJ181">
        <f t="shared" si="107"/>
        <v>0</v>
      </c>
      <c r="BK181">
        <f t="shared" si="108"/>
        <v>0</v>
      </c>
      <c r="BL181">
        <f t="shared" si="109"/>
        <v>0</v>
      </c>
      <c r="BN181">
        <f t="shared" si="110"/>
        <v>0</v>
      </c>
      <c r="BO181">
        <f t="shared" si="111"/>
        <v>0</v>
      </c>
      <c r="BP181">
        <f t="shared" si="112"/>
        <v>0</v>
      </c>
      <c r="BQ181">
        <f t="shared" si="113"/>
        <v>0</v>
      </c>
      <c r="BR181">
        <f t="shared" si="114"/>
        <v>0</v>
      </c>
      <c r="BS181">
        <f t="shared" si="115"/>
        <v>0</v>
      </c>
      <c r="BT181">
        <f t="shared" si="116"/>
        <v>0</v>
      </c>
      <c r="BU181">
        <f t="shared" si="117"/>
        <v>0</v>
      </c>
      <c r="BV181">
        <f t="shared" si="118"/>
        <v>0</v>
      </c>
      <c r="BW181">
        <f t="shared" si="119"/>
        <v>0</v>
      </c>
      <c r="BX181">
        <f t="shared" si="120"/>
        <v>0</v>
      </c>
      <c r="BZ181">
        <f t="shared" si="121"/>
        <v>0</v>
      </c>
      <c r="CA181">
        <f t="shared" si="122"/>
        <v>0</v>
      </c>
      <c r="CB181">
        <f t="shared" si="123"/>
        <v>0</v>
      </c>
      <c r="CC181">
        <f t="shared" si="124"/>
        <v>0</v>
      </c>
      <c r="CD181">
        <f t="shared" si="125"/>
        <v>0</v>
      </c>
      <c r="CE181">
        <f t="shared" si="126"/>
        <v>0</v>
      </c>
      <c r="CF181">
        <f t="shared" si="127"/>
        <v>0</v>
      </c>
      <c r="CG181">
        <f t="shared" si="128"/>
        <v>0</v>
      </c>
      <c r="CH181">
        <f t="shared" si="129"/>
        <v>0</v>
      </c>
      <c r="CI181">
        <f t="shared" si="130"/>
        <v>0</v>
      </c>
      <c r="CJ181">
        <f t="shared" si="131"/>
        <v>0</v>
      </c>
    </row>
    <row r="182" spans="1:88" x14ac:dyDescent="0.35">
      <c r="A182" t="str">
        <f>Substation_Info!A182</f>
        <v>SDG&amp;E Study Area</v>
      </c>
      <c r="B182" t="str">
        <f>Substation_Info!B182</f>
        <v>Mission</v>
      </c>
      <c r="C182">
        <f>Substation_Info!C182</f>
        <v>138</v>
      </c>
      <c r="D182" t="str" cm="1">
        <f t="array" ref="D182">INDEX(Substation_Info!$AT$5:$BB$322,MATCH(1,($B182=Substation_Info!$B$5:$B$322)*($C182=Substation_Info!$C$5:$C$322),0),MATCH(D$4,Substation_Info!$AT$4:$BB$4,0))</f>
        <v>San_Diego_Li_Battery</v>
      </c>
      <c r="E182" t="str" cm="1">
        <f t="array" ref="E182">INDEX(Substation_Info!$AT$5:$BB$322,MATCH(1,($B182=Substation_Info!$B$5:$B$322)*($C182=Substation_Info!$C$5:$C$322),0),MATCH(E$4,Substation_Info!$AT$4:$BB$4,0))</f>
        <v>San_Diego_Solar</v>
      </c>
      <c r="F182" cm="1">
        <f t="array" ref="F182">INDEX(Substation_Info!$AT$5:$BB$322,MATCH(1,($B182=Substation_Info!$B$5:$B$322)*($C182=Substation_Info!$C$5:$C$322),0),MATCH(F$4,Substation_Info!$AT$4:$BB$4,0))</f>
        <v>0</v>
      </c>
      <c r="G182" cm="1">
        <f t="array" ref="G182">INDEX(Substation_Info!$AT$5:$BB$322,MATCH(1,($B182=Substation_Info!$B$5:$B$322)*($C182=Substation_Info!$C$5:$C$322),0),MATCH(G$4,Substation_Info!$AT$4:$BB$4,0))</f>
        <v>0</v>
      </c>
      <c r="H182" cm="1">
        <f t="array" ref="H182">INDEX(Substation_Info!$AT$5:$BB$322,MATCH(1,($B182=Substation_Info!$B$5:$B$322)*($C182=Substation_Info!$C$5:$C$322),0),MATCH(H$4,Substation_Info!$AT$4:$BB$4,0))</f>
        <v>0</v>
      </c>
      <c r="I182" cm="1">
        <f t="array" ref="I182">INDEX(Substation_Info!$AT$5:$BB$322,MATCH(1,($B182=Substation_Info!$B$5:$B$322)*($C182=Substation_Info!$C$5:$C$322),0),MATCH(I$4,Substation_Info!$AT$4:$BB$4,0))</f>
        <v>0</v>
      </c>
      <c r="J182" cm="1">
        <f t="array" ref="J182">INDEX(Substation_Info!$AT$5:$BB$322,MATCH(1,($B182=Substation_Info!$B$5:$B$322)*($C182=Substation_Info!$C$5:$C$322),0),MATCH(J$4,Substation_Info!$AT$4:$BB$4,0))</f>
        <v>0</v>
      </c>
      <c r="L182">
        <f>SUMIFS(Grid_GenerationQueue!T$5:T$550,Grid_GenerationQueue!$AJ$5:$AJ$550,$B182,Grid_GenerationQueue!$AK$5:$AK$550,$C182)+SUMIFS(Grid_GenerationQueue!T$5:T$550,Grid_GenerationQueue!$AM$5:$AM$550,$B182,Grid_GenerationQueue!$AN$5:$AN$550,$C182)</f>
        <v>100</v>
      </c>
      <c r="M182">
        <f>SUMIFS(Grid_GenerationQueue!U$5:U$550,Grid_GenerationQueue!$AJ$5:$AJ$550,$B182,Grid_GenerationQueue!$AK$5:$AK$550,$C182)+SUMIFS(Grid_GenerationQueue!U$5:U$550,Grid_GenerationQueue!$AM$5:$AM$550,$B182,Grid_GenerationQueue!$AN$5:$AN$550,$C182)</f>
        <v>0</v>
      </c>
      <c r="N182">
        <f>SUMIFS(Grid_GenerationQueue!V$5:V$550,Grid_GenerationQueue!$AJ$5:$AJ$550,$B182,Grid_GenerationQueue!$AK$5:$AK$550,$C182)+SUMIFS(Grid_GenerationQueue!V$5:V$550,Grid_GenerationQueue!$AM$5:$AM$550,$B182,Grid_GenerationQueue!$AN$5:$AN$550,$C182)</f>
        <v>0</v>
      </c>
      <c r="O182">
        <f>SUMIFS(Grid_GenerationQueue!W$5:W$550,Grid_GenerationQueue!$AJ$5:$AJ$550,$B182,Grid_GenerationQueue!$AK$5:$AK$550,$C182)+SUMIFS(Grid_GenerationQueue!W$5:W$550,Grid_GenerationQueue!$AM$5:$AM$550,$B182,Grid_GenerationQueue!$AN$5:$AN$550,$C182)</f>
        <v>0</v>
      </c>
      <c r="P182">
        <f>SUMIFS(Grid_GenerationQueue!X$5:X$550,Grid_GenerationQueue!$AJ$5:$AJ$550,$B182,Grid_GenerationQueue!$AK$5:$AK$550,$C182)+SUMIFS(Grid_GenerationQueue!X$5:X$550,Grid_GenerationQueue!$AM$5:$AM$550,$B182,Grid_GenerationQueue!$AN$5:$AN$550,$C182)</f>
        <v>0</v>
      </c>
      <c r="Q182">
        <f>SUMIFS(Grid_GenerationQueue!Y$5:Y$550,Grid_GenerationQueue!$AJ$5:$AJ$550,$B182,Grid_GenerationQueue!$AK$5:$AK$550,$C182)+SUMIFS(Grid_GenerationQueue!Y$5:Y$550,Grid_GenerationQueue!$AM$5:$AM$550,$B182,Grid_GenerationQueue!$AN$5:$AN$550,$C182)</f>
        <v>0</v>
      </c>
      <c r="R182">
        <f>SUMIFS(Grid_GenerationQueue!Z$5:Z$550,Grid_GenerationQueue!$AJ$5:$AJ$550,$B182,Grid_GenerationQueue!$AK$5:$AK$550,$C182)+SUMIFS(Grid_GenerationQueue!Z$5:Z$550,Grid_GenerationQueue!$AM$5:$AM$550,$B182,Grid_GenerationQueue!$AN$5:$AN$550,$C182)</f>
        <v>0</v>
      </c>
      <c r="S182">
        <f>SUMIFS(Grid_GenerationQueue!AA$5:AA$550,Grid_GenerationQueue!$AJ$5:$AJ$550,$B182,Grid_GenerationQueue!$AK$5:$AK$550,$C182)+SUMIFS(Grid_GenerationQueue!AA$5:AA$550,Grid_GenerationQueue!$AM$5:$AM$550,$B182,Grid_GenerationQueue!$AN$5:$AN$550,$C182)</f>
        <v>0</v>
      </c>
      <c r="T182">
        <f>SUMIFS(Grid_GenerationQueue!AB$5:AB$550,Grid_GenerationQueue!$AJ$5:$AJ$550,$B182,Grid_GenerationQueue!$AK$5:$AK$550,$C182)+SUMIFS(Grid_GenerationQueue!AB$5:AB$550,Grid_GenerationQueue!$AM$5:$AM$550,$B182,Grid_GenerationQueue!$AN$5:$AN$550,$C182)</f>
        <v>0</v>
      </c>
      <c r="U182">
        <f>SUMIFS(Grid_GenerationQueue!AC$5:AC$550,Grid_GenerationQueue!$AJ$5:$AJ$550,$B182,Grid_GenerationQueue!$AK$5:$AK$550,$C182)+SUMIFS(Grid_GenerationQueue!AC$5:AC$550,Grid_GenerationQueue!$AM$5:$AM$550,$B182,Grid_GenerationQueue!$AN$5:$AN$550,$C182)</f>
        <v>0</v>
      </c>
      <c r="V182">
        <f>SUMIFS(Grid_GenerationQueue!AD$5:AD$550,Grid_GenerationQueue!$AJ$5:$AJ$550,$B182,Grid_GenerationQueue!$AK$5:$AK$550,$C182)+SUMIFS(Grid_GenerationQueue!AD$5:AD$550,Grid_GenerationQueue!$AM$5:$AM$550,$B182,Grid_GenerationQueue!$AN$5:$AN$550,$C182)</f>
        <v>0</v>
      </c>
      <c r="X182">
        <f>SUMIFS(Grid_GenerationQueue!T$5:T$550,Grid_GenerationQueue!$AJ$5:$AJ$550,$B182,Grid_GenerationQueue!$AK$5:$AK$550,$C182,Grid_GenerationQueue!$AW$5:$AW$550,$Y$3)+SUMIFS(Grid_GenerationQueue!T$5:T$550,Grid_GenerationQueue!$AM$5:$AM$550,$B182,Grid_GenerationQueue!$AN$5:$AN$550,$C182,Grid_GenerationQueue!$AW$5:$AW$550,$Y$3)</f>
        <v>100</v>
      </c>
      <c r="Y182">
        <f>SUMIFS(Grid_GenerationQueue!U$5:U$550,Grid_GenerationQueue!$AJ$5:$AJ$550,$B182,Grid_GenerationQueue!$AK$5:$AK$550,$C182,Grid_GenerationQueue!$AW$5:$AW$550,$Y$3)+SUMIFS(Grid_GenerationQueue!U$5:U$550,Grid_GenerationQueue!$AM$5:$AM$550,$B182,Grid_GenerationQueue!$AN$5:$AN$550,$C182,Grid_GenerationQueue!$AW$5:$AW$550,$Y$3)</f>
        <v>0</v>
      </c>
      <c r="Z182">
        <f>SUMIFS(Grid_GenerationQueue!V$5:V$550,Grid_GenerationQueue!$AJ$5:$AJ$550,$B182,Grid_GenerationQueue!$AK$5:$AK$550,$C182,Grid_GenerationQueue!$AW$5:$AW$550,$Y$3)+SUMIFS(Grid_GenerationQueue!V$5:V$550,Grid_GenerationQueue!$AM$5:$AM$550,$B182,Grid_GenerationQueue!$AN$5:$AN$550,$C182,Grid_GenerationQueue!$AW$5:$AW$550,$Y$3)</f>
        <v>0</v>
      </c>
      <c r="AA182">
        <f>SUMIFS(Grid_GenerationQueue!W$5:W$550,Grid_GenerationQueue!$AJ$5:$AJ$550,$B182,Grid_GenerationQueue!$AK$5:$AK$550,$C182,Grid_GenerationQueue!$AW$5:$AW$550,$Y$3)+SUMIFS(Grid_GenerationQueue!W$5:W$550,Grid_GenerationQueue!$AM$5:$AM$550,$B182,Grid_GenerationQueue!$AN$5:$AN$550,$C182,Grid_GenerationQueue!$AW$5:$AW$550,$Y$3)</f>
        <v>0</v>
      </c>
      <c r="AB182">
        <f>SUMIFS(Grid_GenerationQueue!X$5:X$550,Grid_GenerationQueue!$AJ$5:$AJ$550,$B182,Grid_GenerationQueue!$AK$5:$AK$550,$C182,Grid_GenerationQueue!$AW$5:$AW$550,$Y$3)+SUMIFS(Grid_GenerationQueue!X$5:X$550,Grid_GenerationQueue!$AM$5:$AM$550,$B182,Grid_GenerationQueue!$AN$5:$AN$550,$C182,Grid_GenerationQueue!$AW$5:$AW$550,$Y$3)</f>
        <v>0</v>
      </c>
      <c r="AC182">
        <f>SUMIFS(Grid_GenerationQueue!Y$5:Y$550,Grid_GenerationQueue!$AJ$5:$AJ$550,$B182,Grid_GenerationQueue!$AK$5:$AK$550,$C182,Grid_GenerationQueue!$AW$5:$AW$550,$Y$3)+SUMIFS(Grid_GenerationQueue!Y$5:Y$550,Grid_GenerationQueue!$AM$5:$AM$550,$B182,Grid_GenerationQueue!$AN$5:$AN$550,$C182,Grid_GenerationQueue!$AW$5:$AW$550,$Y$3)</f>
        <v>0</v>
      </c>
      <c r="AD182">
        <f>SUMIFS(Grid_GenerationQueue!Z$5:Z$550,Grid_GenerationQueue!$AJ$5:$AJ$550,$B182,Grid_GenerationQueue!$AK$5:$AK$550,$C182,Grid_GenerationQueue!$AW$5:$AW$550,$Y$3)+SUMIFS(Grid_GenerationQueue!Z$5:Z$550,Grid_GenerationQueue!$AM$5:$AM$550,$B182,Grid_GenerationQueue!$AN$5:$AN$550,$C182,Grid_GenerationQueue!$AW$5:$AW$550,$Y$3)</f>
        <v>0</v>
      </c>
      <c r="AE182">
        <f>SUMIFS(Grid_GenerationQueue!AA$5:AA$550,Grid_GenerationQueue!$AJ$5:$AJ$550,$B182,Grid_GenerationQueue!$AK$5:$AK$550,$C182,Grid_GenerationQueue!$AW$5:$AW$550,$Y$3)+SUMIFS(Grid_GenerationQueue!AA$5:AA$550,Grid_GenerationQueue!$AM$5:$AM$550,$B182,Grid_GenerationQueue!$AN$5:$AN$550,$C182,Grid_GenerationQueue!$AW$5:$AW$550,$Y$3)</f>
        <v>0</v>
      </c>
      <c r="AF182">
        <f>SUMIFS(Grid_GenerationQueue!AB$5:AB$550,Grid_GenerationQueue!$AJ$5:$AJ$550,$B182,Grid_GenerationQueue!$AK$5:$AK$550,$C182,Grid_GenerationQueue!$AW$5:$AW$550,$Y$3)+SUMIFS(Grid_GenerationQueue!AB$5:AB$550,Grid_GenerationQueue!$AM$5:$AM$550,$B182,Grid_GenerationQueue!$AN$5:$AN$550,$C182,Grid_GenerationQueue!$AW$5:$AW$550,$Y$3)</f>
        <v>0</v>
      </c>
      <c r="AG182">
        <f>SUMIFS(Grid_GenerationQueue!AC$5:AC$550,Grid_GenerationQueue!$AJ$5:$AJ$550,$B182,Grid_GenerationQueue!$AK$5:$AK$550,$C182,Grid_GenerationQueue!$AW$5:$AW$550,$Y$3)+SUMIFS(Grid_GenerationQueue!AC$5:AC$550,Grid_GenerationQueue!$AM$5:$AM$550,$B182,Grid_GenerationQueue!$AN$5:$AN$550,$C182,Grid_GenerationQueue!$AW$5:$AW$550,$Y$3)</f>
        <v>0</v>
      </c>
      <c r="AH182">
        <f>SUMIFS(Grid_GenerationQueue!AD$5:AD$550,Grid_GenerationQueue!$AJ$5:$AJ$550,$B182,Grid_GenerationQueue!$AK$5:$AK$550,$C182,Grid_GenerationQueue!$AW$5:$AW$550,$Y$3)+SUMIFS(Grid_GenerationQueue!AD$5:AD$550,Grid_GenerationQueue!$AM$5:$AM$550,$B182,Grid_GenerationQueue!$AN$5:$AN$550,$C182,Grid_GenerationQueue!$AW$5:$AW$550,$Y$3)</f>
        <v>0</v>
      </c>
      <c r="AJ182">
        <f>X182+SUMIFS(Grid_GenerationQueue!T$5:T$550,Grid_GenerationQueue!$AJ$5:$AJ$550,$B182,Grid_GenerationQueue!$AK$5:$AK$550,$C182,Grid_GenerationQueue!$AW$5:$AW$550,"&lt;&gt;"&amp;$Y$3,Grid_GenerationQueue!$AU$5:$AU$550,$AK$3)+SUMIFS(Grid_GenerationQueue!T$5:T$550,Grid_GenerationQueue!$AM$5:$AM$550,$B182,Grid_GenerationQueue!$AN$5:$AN$550,$C182,Grid_GenerationQueue!$AW$5:$AW$550,"&lt;&gt;"&amp;$Y$3,Grid_GenerationQueue!$AU$5:$AU$550,$AK$3)</f>
        <v>100</v>
      </c>
      <c r="AK182">
        <f>Y182+SUMIFS(Grid_GenerationQueue!U$5:U$550,Grid_GenerationQueue!$AJ$5:$AJ$550,$B182,Grid_GenerationQueue!$AK$5:$AK$550,$C182,Grid_GenerationQueue!$AW$5:$AW$550,"&lt;&gt;"&amp;$Y$3,Grid_GenerationQueue!$AU$5:$AU$550,$AK$3)+SUMIFS(Grid_GenerationQueue!U$5:U$550,Grid_GenerationQueue!$AM$5:$AM$550,$B182,Grid_GenerationQueue!$AN$5:$AN$550,$C182,Grid_GenerationQueue!$AW$5:$AW$550,"&lt;&gt;"&amp;$Y$3,Grid_GenerationQueue!$AU$5:$AU$550,$AK$3)</f>
        <v>0</v>
      </c>
      <c r="AL182">
        <f>Z182+SUMIFS(Grid_GenerationQueue!V$5:V$550,Grid_GenerationQueue!$AJ$5:$AJ$550,$B182,Grid_GenerationQueue!$AK$5:$AK$550,$C182,Grid_GenerationQueue!$AW$5:$AW$550,"&lt;&gt;"&amp;$Y$3,Grid_GenerationQueue!$AU$5:$AU$550,$AK$3)+SUMIFS(Grid_GenerationQueue!V$5:V$550,Grid_GenerationQueue!$AM$5:$AM$550,$B182,Grid_GenerationQueue!$AN$5:$AN$550,$C182,Grid_GenerationQueue!$AW$5:$AW$550,"&lt;&gt;"&amp;$Y$3,Grid_GenerationQueue!$AU$5:$AU$550,$AK$3)</f>
        <v>0</v>
      </c>
      <c r="AM182">
        <f>AA182+SUMIFS(Grid_GenerationQueue!W$5:W$550,Grid_GenerationQueue!$AJ$5:$AJ$550,$B182,Grid_GenerationQueue!$AK$5:$AK$550,$C182,Grid_GenerationQueue!$AW$5:$AW$550,"&lt;&gt;"&amp;$Y$3,Grid_GenerationQueue!$AU$5:$AU$550,$AK$3)+SUMIFS(Grid_GenerationQueue!W$5:W$550,Grid_GenerationQueue!$AM$5:$AM$550,$B182,Grid_GenerationQueue!$AN$5:$AN$550,$C182,Grid_GenerationQueue!$AW$5:$AW$550,"&lt;&gt;"&amp;$Y$3,Grid_GenerationQueue!$AU$5:$AU$550,$AK$3)</f>
        <v>0</v>
      </c>
      <c r="AN182">
        <f>AB182+SUMIFS(Grid_GenerationQueue!X$5:X$550,Grid_GenerationQueue!$AJ$5:$AJ$550,$B182,Grid_GenerationQueue!$AK$5:$AK$550,$C182,Grid_GenerationQueue!$AW$5:$AW$550,"&lt;&gt;"&amp;$Y$3,Grid_GenerationQueue!$AU$5:$AU$550,$AK$3)+SUMIFS(Grid_GenerationQueue!X$5:X$550,Grid_GenerationQueue!$AM$5:$AM$550,$B182,Grid_GenerationQueue!$AN$5:$AN$550,$C182,Grid_GenerationQueue!$AW$5:$AW$550,"&lt;&gt;"&amp;$Y$3,Grid_GenerationQueue!$AU$5:$AU$550,$AK$3)</f>
        <v>0</v>
      </c>
      <c r="AO182">
        <f>AC182+SUMIFS(Grid_GenerationQueue!Y$5:Y$550,Grid_GenerationQueue!$AJ$5:$AJ$550,$B182,Grid_GenerationQueue!$AK$5:$AK$550,$C182,Grid_GenerationQueue!$AW$5:$AW$550,"&lt;&gt;"&amp;$Y$3,Grid_GenerationQueue!$AU$5:$AU$550,$AK$3)+SUMIFS(Grid_GenerationQueue!Y$5:Y$550,Grid_GenerationQueue!$AM$5:$AM$550,$B182,Grid_GenerationQueue!$AN$5:$AN$550,$C182,Grid_GenerationQueue!$AW$5:$AW$550,"&lt;&gt;"&amp;$Y$3,Grid_GenerationQueue!$AU$5:$AU$550,$AK$3)</f>
        <v>0</v>
      </c>
      <c r="AP182">
        <f>AD182+SUMIFS(Grid_GenerationQueue!Z$5:Z$550,Grid_GenerationQueue!$AJ$5:$AJ$550,$B182,Grid_GenerationQueue!$AK$5:$AK$550,$C182,Grid_GenerationQueue!$AW$5:$AW$550,"&lt;&gt;"&amp;$Y$3,Grid_GenerationQueue!$AU$5:$AU$550,$AK$3)+SUMIFS(Grid_GenerationQueue!Z$5:Z$550,Grid_GenerationQueue!$AM$5:$AM$550,$B182,Grid_GenerationQueue!$AN$5:$AN$550,$C182,Grid_GenerationQueue!$AW$5:$AW$550,"&lt;&gt;"&amp;$Y$3,Grid_GenerationQueue!$AU$5:$AU$550,$AK$3)</f>
        <v>0</v>
      </c>
      <c r="AQ182">
        <f>AE182+SUMIFS(Grid_GenerationQueue!AA$5:AA$550,Grid_GenerationQueue!$AJ$5:$AJ$550,$B182,Grid_GenerationQueue!$AK$5:$AK$550,$C182,Grid_GenerationQueue!$AW$5:$AW$550,"&lt;&gt;"&amp;$Y$3,Grid_GenerationQueue!$AU$5:$AU$550,$AK$3)+SUMIFS(Grid_GenerationQueue!AA$5:AA$550,Grid_GenerationQueue!$AM$5:$AM$550,$B182,Grid_GenerationQueue!$AN$5:$AN$550,$C182,Grid_GenerationQueue!$AW$5:$AW$550,"&lt;&gt;"&amp;$Y$3,Grid_GenerationQueue!$AU$5:$AU$550,$AK$3)</f>
        <v>0</v>
      </c>
      <c r="AR182">
        <f>AF182+SUMIFS(Grid_GenerationQueue!AB$5:AB$550,Grid_GenerationQueue!$AJ$5:$AJ$550,$B182,Grid_GenerationQueue!$AK$5:$AK$550,$C182,Grid_GenerationQueue!$AW$5:$AW$550,"&lt;&gt;"&amp;$Y$3,Grid_GenerationQueue!$AU$5:$AU$550,$AK$3)+SUMIFS(Grid_GenerationQueue!AB$5:AB$550,Grid_GenerationQueue!$AM$5:$AM$550,$B182,Grid_GenerationQueue!$AN$5:$AN$550,$C182,Grid_GenerationQueue!$AW$5:$AW$550,"&lt;&gt;"&amp;$Y$3,Grid_GenerationQueue!$AU$5:$AU$550,$AK$3)</f>
        <v>0</v>
      </c>
      <c r="AS182">
        <f>AG182+SUMIFS(Grid_GenerationQueue!AC$5:AC$550,Grid_GenerationQueue!$AJ$5:$AJ$550,$B182,Grid_GenerationQueue!$AK$5:$AK$550,$C182,Grid_GenerationQueue!$AW$5:$AW$550,"&lt;&gt;"&amp;$Y$3,Grid_GenerationQueue!$AU$5:$AU$550,$AK$3)+SUMIFS(Grid_GenerationQueue!AC$5:AC$550,Grid_GenerationQueue!$AM$5:$AM$550,$B182,Grid_GenerationQueue!$AN$5:$AN$550,$C182,Grid_GenerationQueue!$AW$5:$AW$550,"&lt;&gt;"&amp;$Y$3,Grid_GenerationQueue!$AU$5:$AU$550,$AK$3)</f>
        <v>0</v>
      </c>
      <c r="AT182">
        <f>AH182+SUMIFS(Grid_GenerationQueue!AD$5:AD$550,Grid_GenerationQueue!$AJ$5:$AJ$550,$B182,Grid_GenerationQueue!$AK$5:$AK$550,$C182,Grid_GenerationQueue!$AW$5:$AW$550,"&lt;&gt;"&amp;$Y$3,Grid_GenerationQueue!$AU$5:$AU$550,$AK$3)+SUMIFS(Grid_GenerationQueue!AD$5:AD$550,Grid_GenerationQueue!$AM$5:$AM$550,$B182,Grid_GenerationQueue!$AN$5:$AN$550,$C182,Grid_GenerationQueue!$AW$5:$AW$550,"&lt;&gt;"&amp;$Y$3,Grid_GenerationQueue!$AU$5:$AU$550,$AK$3)</f>
        <v>0</v>
      </c>
      <c r="AV182">
        <v>0</v>
      </c>
      <c r="AW182">
        <v>0</v>
      </c>
      <c r="AX182">
        <v>0</v>
      </c>
      <c r="AY182">
        <v>0</v>
      </c>
      <c r="AZ182">
        <v>0</v>
      </c>
      <c r="BB182">
        <f t="shared" si="99"/>
        <v>100</v>
      </c>
      <c r="BC182">
        <f t="shared" si="100"/>
        <v>0</v>
      </c>
      <c r="BD182">
        <f t="shared" si="101"/>
        <v>0</v>
      </c>
      <c r="BE182">
        <f t="shared" si="102"/>
        <v>0</v>
      </c>
      <c r="BF182">
        <f t="shared" si="103"/>
        <v>0</v>
      </c>
      <c r="BG182">
        <f t="shared" si="104"/>
        <v>0</v>
      </c>
      <c r="BH182">
        <f t="shared" si="105"/>
        <v>0</v>
      </c>
      <c r="BI182">
        <f t="shared" si="106"/>
        <v>0</v>
      </c>
      <c r="BJ182">
        <f t="shared" si="107"/>
        <v>0</v>
      </c>
      <c r="BK182">
        <f t="shared" si="108"/>
        <v>0</v>
      </c>
      <c r="BL182">
        <f t="shared" si="109"/>
        <v>0</v>
      </c>
      <c r="BN182">
        <f t="shared" si="110"/>
        <v>100</v>
      </c>
      <c r="BO182">
        <f t="shared" si="111"/>
        <v>0</v>
      </c>
      <c r="BP182">
        <f t="shared" si="112"/>
        <v>0</v>
      </c>
      <c r="BQ182">
        <f t="shared" si="113"/>
        <v>0</v>
      </c>
      <c r="BR182">
        <f t="shared" si="114"/>
        <v>0</v>
      </c>
      <c r="BS182">
        <f t="shared" si="115"/>
        <v>0</v>
      </c>
      <c r="BT182">
        <f t="shared" si="116"/>
        <v>0</v>
      </c>
      <c r="BU182">
        <f t="shared" si="117"/>
        <v>0</v>
      </c>
      <c r="BV182">
        <f t="shared" si="118"/>
        <v>0</v>
      </c>
      <c r="BW182">
        <f t="shared" si="119"/>
        <v>0</v>
      </c>
      <c r="BX182">
        <f t="shared" si="120"/>
        <v>0</v>
      </c>
      <c r="BZ182">
        <f t="shared" si="121"/>
        <v>100</v>
      </c>
      <c r="CA182">
        <f t="shared" si="122"/>
        <v>0</v>
      </c>
      <c r="CB182">
        <f t="shared" si="123"/>
        <v>0</v>
      </c>
      <c r="CC182">
        <f t="shared" si="124"/>
        <v>0</v>
      </c>
      <c r="CD182">
        <f t="shared" si="125"/>
        <v>0</v>
      </c>
      <c r="CE182">
        <f t="shared" si="126"/>
        <v>0</v>
      </c>
      <c r="CF182">
        <f t="shared" si="127"/>
        <v>0</v>
      </c>
      <c r="CG182">
        <f t="shared" si="128"/>
        <v>0</v>
      </c>
      <c r="CH182">
        <f t="shared" si="129"/>
        <v>0</v>
      </c>
      <c r="CI182">
        <f t="shared" si="130"/>
        <v>0</v>
      </c>
      <c r="CJ182">
        <f t="shared" si="131"/>
        <v>0</v>
      </c>
    </row>
    <row r="183" spans="1:88" x14ac:dyDescent="0.35">
      <c r="A183" t="str">
        <f>Substation_Info!A183</f>
        <v xml:space="preserve">East of Pisgah Study Area </v>
      </c>
      <c r="B183" t="str">
        <f>Substation_Info!B183</f>
        <v>Mohave</v>
      </c>
      <c r="C183">
        <f>Substation_Info!C183</f>
        <v>500</v>
      </c>
      <c r="D183" t="str" cm="1">
        <f t="array" ref="D183">INDEX(Substation_Info!$AT$5:$BB$322,MATCH(1,($B183=Substation_Info!$B$5:$B$322)*($C183=Substation_Info!$C$5:$C$322),0),MATCH(D$4,Substation_Info!$AT$4:$BB$4,0))</f>
        <v>Southern_NV_Eldorado_Li_Battery</v>
      </c>
      <c r="E183" t="str" cm="1">
        <f t="array" ref="E183">INDEX(Substation_Info!$AT$5:$BB$322,MATCH(1,($B183=Substation_Info!$B$5:$B$322)*($C183=Substation_Info!$C$5:$C$322),0),MATCH(E$4,Substation_Info!$AT$4:$BB$4,0))</f>
        <v>Southern_NV_Eldorado_Solar</v>
      </c>
      <c r="F183" cm="1">
        <f t="array" ref="F183">INDEX(Substation_Info!$AT$5:$BB$322,MATCH(1,($B183=Substation_Info!$B$5:$B$322)*($C183=Substation_Info!$C$5:$C$322),0),MATCH(F$4,Substation_Info!$AT$4:$BB$4,0))</f>
        <v>0</v>
      </c>
      <c r="G183" cm="1">
        <f t="array" ref="G183">INDEX(Substation_Info!$AT$5:$BB$322,MATCH(1,($B183=Substation_Info!$B$5:$B$322)*($C183=Substation_Info!$C$5:$C$322),0),MATCH(G$4,Substation_Info!$AT$4:$BB$4,0))</f>
        <v>0</v>
      </c>
      <c r="H183" cm="1">
        <f t="array" ref="H183">INDEX(Substation_Info!$AT$5:$BB$322,MATCH(1,($B183=Substation_Info!$B$5:$B$322)*($C183=Substation_Info!$C$5:$C$322),0),MATCH(H$4,Substation_Info!$AT$4:$BB$4,0))</f>
        <v>0</v>
      </c>
      <c r="I183" cm="1">
        <f t="array" ref="I183">INDEX(Substation_Info!$AT$5:$BB$322,MATCH(1,($B183=Substation_Info!$B$5:$B$322)*($C183=Substation_Info!$C$5:$C$322),0),MATCH(I$4,Substation_Info!$AT$4:$BB$4,0))</f>
        <v>0</v>
      </c>
      <c r="J183" cm="1">
        <f t="array" ref="J183">INDEX(Substation_Info!$AT$5:$BB$322,MATCH(1,($B183=Substation_Info!$B$5:$B$322)*($C183=Substation_Info!$C$5:$C$322),0),MATCH(J$4,Substation_Info!$AT$4:$BB$4,0))</f>
        <v>0</v>
      </c>
      <c r="K183" s="78"/>
      <c r="L183">
        <f>SUMIFS(Grid_GenerationQueue!T$5:T$550,Grid_GenerationQueue!$AJ$5:$AJ$550,$B183,Grid_GenerationQueue!$AK$5:$AK$550,$C183)+SUMIFS(Grid_GenerationQueue!T$5:T$550,Grid_GenerationQueue!$AM$5:$AM$550,$B183,Grid_GenerationQueue!$AN$5:$AN$550,$C183)</f>
        <v>1770</v>
      </c>
      <c r="M183">
        <f>SUMIFS(Grid_GenerationQueue!U$5:U$550,Grid_GenerationQueue!$AJ$5:$AJ$550,$B183,Grid_GenerationQueue!$AK$5:$AK$550,$C183)+SUMIFS(Grid_GenerationQueue!U$5:U$550,Grid_GenerationQueue!$AM$5:$AM$550,$B183,Grid_GenerationQueue!$AN$5:$AN$550,$C183)</f>
        <v>0</v>
      </c>
      <c r="N183">
        <f>SUMIFS(Grid_GenerationQueue!V$5:V$550,Grid_GenerationQueue!$AJ$5:$AJ$550,$B183,Grid_GenerationQueue!$AK$5:$AK$550,$C183)+SUMIFS(Grid_GenerationQueue!V$5:V$550,Grid_GenerationQueue!$AM$5:$AM$550,$B183,Grid_GenerationQueue!$AN$5:$AN$550,$C183)</f>
        <v>0</v>
      </c>
      <c r="O183">
        <f>SUMIFS(Grid_GenerationQueue!W$5:W$550,Grid_GenerationQueue!$AJ$5:$AJ$550,$B183,Grid_GenerationQueue!$AK$5:$AK$550,$C183)+SUMIFS(Grid_GenerationQueue!W$5:W$550,Grid_GenerationQueue!$AM$5:$AM$550,$B183,Grid_GenerationQueue!$AN$5:$AN$550,$C183)</f>
        <v>0</v>
      </c>
      <c r="P183">
        <f>SUMIFS(Grid_GenerationQueue!X$5:X$550,Grid_GenerationQueue!$AJ$5:$AJ$550,$B183,Grid_GenerationQueue!$AK$5:$AK$550,$C183)+SUMIFS(Grid_GenerationQueue!X$5:X$550,Grid_GenerationQueue!$AM$5:$AM$550,$B183,Grid_GenerationQueue!$AN$5:$AN$550,$C183)</f>
        <v>0</v>
      </c>
      <c r="Q183">
        <f>SUMIFS(Grid_GenerationQueue!Y$5:Y$550,Grid_GenerationQueue!$AJ$5:$AJ$550,$B183,Grid_GenerationQueue!$AK$5:$AK$550,$C183)+SUMIFS(Grid_GenerationQueue!Y$5:Y$550,Grid_GenerationQueue!$AM$5:$AM$550,$B183,Grid_GenerationQueue!$AN$5:$AN$550,$C183)</f>
        <v>0</v>
      </c>
      <c r="R183">
        <f>SUMIFS(Grid_GenerationQueue!Z$5:Z$550,Grid_GenerationQueue!$AJ$5:$AJ$550,$B183,Grid_GenerationQueue!$AK$5:$AK$550,$C183)+SUMIFS(Grid_GenerationQueue!Z$5:Z$550,Grid_GenerationQueue!$AM$5:$AM$550,$B183,Grid_GenerationQueue!$AN$5:$AN$550,$C183)</f>
        <v>1770</v>
      </c>
      <c r="S183">
        <f>SUMIFS(Grid_GenerationQueue!AA$5:AA$550,Grid_GenerationQueue!$AJ$5:$AJ$550,$B183,Grid_GenerationQueue!$AK$5:$AK$550,$C183)+SUMIFS(Grid_GenerationQueue!AA$5:AA$550,Grid_GenerationQueue!$AM$5:$AM$550,$B183,Grid_GenerationQueue!$AN$5:$AN$550,$C183)</f>
        <v>0</v>
      </c>
      <c r="T183">
        <f>SUMIFS(Grid_GenerationQueue!AB$5:AB$550,Grid_GenerationQueue!$AJ$5:$AJ$550,$B183,Grid_GenerationQueue!$AK$5:$AK$550,$C183)+SUMIFS(Grid_GenerationQueue!AB$5:AB$550,Grid_GenerationQueue!$AM$5:$AM$550,$B183,Grid_GenerationQueue!$AN$5:$AN$550,$C183)</f>
        <v>1770</v>
      </c>
      <c r="U183">
        <f>SUMIFS(Grid_GenerationQueue!AC$5:AC$550,Grid_GenerationQueue!$AJ$5:$AJ$550,$B183,Grid_GenerationQueue!$AK$5:$AK$550,$C183)+SUMIFS(Grid_GenerationQueue!AC$5:AC$550,Grid_GenerationQueue!$AM$5:$AM$550,$B183,Grid_GenerationQueue!$AN$5:$AN$550,$C183)</f>
        <v>0</v>
      </c>
      <c r="V183">
        <f>SUMIFS(Grid_GenerationQueue!AD$5:AD$550,Grid_GenerationQueue!$AJ$5:$AJ$550,$B183,Grid_GenerationQueue!$AK$5:$AK$550,$C183)+SUMIFS(Grid_GenerationQueue!AD$5:AD$550,Grid_GenerationQueue!$AM$5:$AM$550,$B183,Grid_GenerationQueue!$AN$5:$AN$550,$C183)</f>
        <v>0</v>
      </c>
      <c r="W183" s="78"/>
      <c r="X183">
        <f>SUMIFS(Grid_GenerationQueue!T$5:T$550,Grid_GenerationQueue!$AJ$5:$AJ$550,$B183,Grid_GenerationQueue!$AK$5:$AK$550,$C183,Grid_GenerationQueue!$AW$5:$AW$550,$Y$3)+SUMIFS(Grid_GenerationQueue!T$5:T$550,Grid_GenerationQueue!$AM$5:$AM$550,$B183,Grid_GenerationQueue!$AN$5:$AN$550,$C183,Grid_GenerationQueue!$AW$5:$AW$550,$Y$3)</f>
        <v>0</v>
      </c>
      <c r="Y183">
        <f>SUMIFS(Grid_GenerationQueue!U$5:U$550,Grid_GenerationQueue!$AJ$5:$AJ$550,$B183,Grid_GenerationQueue!$AK$5:$AK$550,$C183,Grid_GenerationQueue!$AW$5:$AW$550,$Y$3)+SUMIFS(Grid_GenerationQueue!U$5:U$550,Grid_GenerationQueue!$AM$5:$AM$550,$B183,Grid_GenerationQueue!$AN$5:$AN$550,$C183,Grid_GenerationQueue!$AW$5:$AW$550,$Y$3)</f>
        <v>0</v>
      </c>
      <c r="Z183">
        <f>SUMIFS(Grid_GenerationQueue!V$5:V$550,Grid_GenerationQueue!$AJ$5:$AJ$550,$B183,Grid_GenerationQueue!$AK$5:$AK$550,$C183,Grid_GenerationQueue!$AW$5:$AW$550,$Y$3)+SUMIFS(Grid_GenerationQueue!V$5:V$550,Grid_GenerationQueue!$AM$5:$AM$550,$B183,Grid_GenerationQueue!$AN$5:$AN$550,$C183,Grid_GenerationQueue!$AW$5:$AW$550,$Y$3)</f>
        <v>0</v>
      </c>
      <c r="AA183">
        <f>SUMIFS(Grid_GenerationQueue!W$5:W$550,Grid_GenerationQueue!$AJ$5:$AJ$550,$B183,Grid_GenerationQueue!$AK$5:$AK$550,$C183,Grid_GenerationQueue!$AW$5:$AW$550,$Y$3)+SUMIFS(Grid_GenerationQueue!W$5:W$550,Grid_GenerationQueue!$AM$5:$AM$550,$B183,Grid_GenerationQueue!$AN$5:$AN$550,$C183,Grid_GenerationQueue!$AW$5:$AW$550,$Y$3)</f>
        <v>0</v>
      </c>
      <c r="AB183">
        <f>SUMIFS(Grid_GenerationQueue!X$5:X$550,Grid_GenerationQueue!$AJ$5:$AJ$550,$B183,Grid_GenerationQueue!$AK$5:$AK$550,$C183,Grid_GenerationQueue!$AW$5:$AW$550,$Y$3)+SUMIFS(Grid_GenerationQueue!X$5:X$550,Grid_GenerationQueue!$AM$5:$AM$550,$B183,Grid_GenerationQueue!$AN$5:$AN$550,$C183,Grid_GenerationQueue!$AW$5:$AW$550,$Y$3)</f>
        <v>0</v>
      </c>
      <c r="AC183">
        <f>SUMIFS(Grid_GenerationQueue!Y$5:Y$550,Grid_GenerationQueue!$AJ$5:$AJ$550,$B183,Grid_GenerationQueue!$AK$5:$AK$550,$C183,Grid_GenerationQueue!$AW$5:$AW$550,$Y$3)+SUMIFS(Grid_GenerationQueue!Y$5:Y$550,Grid_GenerationQueue!$AM$5:$AM$550,$B183,Grid_GenerationQueue!$AN$5:$AN$550,$C183,Grid_GenerationQueue!$AW$5:$AW$550,$Y$3)</f>
        <v>0</v>
      </c>
      <c r="AD183">
        <f>SUMIFS(Grid_GenerationQueue!Z$5:Z$550,Grid_GenerationQueue!$AJ$5:$AJ$550,$B183,Grid_GenerationQueue!$AK$5:$AK$550,$C183,Grid_GenerationQueue!$AW$5:$AW$550,$Y$3)+SUMIFS(Grid_GenerationQueue!Z$5:Z$550,Grid_GenerationQueue!$AM$5:$AM$550,$B183,Grid_GenerationQueue!$AN$5:$AN$550,$C183,Grid_GenerationQueue!$AW$5:$AW$550,$Y$3)</f>
        <v>0</v>
      </c>
      <c r="AE183">
        <f>SUMIFS(Grid_GenerationQueue!AA$5:AA$550,Grid_GenerationQueue!$AJ$5:$AJ$550,$B183,Grid_GenerationQueue!$AK$5:$AK$550,$C183,Grid_GenerationQueue!$AW$5:$AW$550,$Y$3)+SUMIFS(Grid_GenerationQueue!AA$5:AA$550,Grid_GenerationQueue!$AM$5:$AM$550,$B183,Grid_GenerationQueue!$AN$5:$AN$550,$C183,Grid_GenerationQueue!$AW$5:$AW$550,$Y$3)</f>
        <v>0</v>
      </c>
      <c r="AF183">
        <f>SUMIFS(Grid_GenerationQueue!AB$5:AB$550,Grid_GenerationQueue!$AJ$5:$AJ$550,$B183,Grid_GenerationQueue!$AK$5:$AK$550,$C183,Grid_GenerationQueue!$AW$5:$AW$550,$Y$3)+SUMIFS(Grid_GenerationQueue!AB$5:AB$550,Grid_GenerationQueue!$AM$5:$AM$550,$B183,Grid_GenerationQueue!$AN$5:$AN$550,$C183,Grid_GenerationQueue!$AW$5:$AW$550,$Y$3)</f>
        <v>0</v>
      </c>
      <c r="AG183">
        <f>SUMIFS(Grid_GenerationQueue!AC$5:AC$550,Grid_GenerationQueue!$AJ$5:$AJ$550,$B183,Grid_GenerationQueue!$AK$5:$AK$550,$C183,Grid_GenerationQueue!$AW$5:$AW$550,$Y$3)+SUMIFS(Grid_GenerationQueue!AC$5:AC$550,Grid_GenerationQueue!$AM$5:$AM$550,$B183,Grid_GenerationQueue!$AN$5:$AN$550,$C183,Grid_GenerationQueue!$AW$5:$AW$550,$Y$3)</f>
        <v>0</v>
      </c>
      <c r="AH183">
        <f>SUMIFS(Grid_GenerationQueue!AD$5:AD$550,Grid_GenerationQueue!$AJ$5:$AJ$550,$B183,Grid_GenerationQueue!$AK$5:$AK$550,$C183,Grid_GenerationQueue!$AW$5:$AW$550,$Y$3)+SUMIFS(Grid_GenerationQueue!AD$5:AD$550,Grid_GenerationQueue!$AM$5:$AM$550,$B183,Grid_GenerationQueue!$AN$5:$AN$550,$C183,Grid_GenerationQueue!$AW$5:$AW$550,$Y$3)</f>
        <v>0</v>
      </c>
      <c r="AI183" s="78"/>
      <c r="AJ183">
        <f>X183+SUMIFS(Grid_GenerationQueue!T$5:T$550,Grid_GenerationQueue!$AJ$5:$AJ$550,$B183,Grid_GenerationQueue!$AK$5:$AK$550,$C183,Grid_GenerationQueue!$AW$5:$AW$550,"&lt;&gt;"&amp;$Y$3,Grid_GenerationQueue!$AU$5:$AU$550,$AK$3)+SUMIFS(Grid_GenerationQueue!T$5:T$550,Grid_GenerationQueue!$AM$5:$AM$550,$B183,Grid_GenerationQueue!$AN$5:$AN$550,$C183,Grid_GenerationQueue!$AW$5:$AW$550,"&lt;&gt;"&amp;$Y$3,Grid_GenerationQueue!$AU$5:$AU$550,$AK$3)</f>
        <v>1520</v>
      </c>
      <c r="AK183">
        <f>Y183+SUMIFS(Grid_GenerationQueue!U$5:U$550,Grid_GenerationQueue!$AJ$5:$AJ$550,$B183,Grid_GenerationQueue!$AK$5:$AK$550,$C183,Grid_GenerationQueue!$AW$5:$AW$550,"&lt;&gt;"&amp;$Y$3,Grid_GenerationQueue!$AU$5:$AU$550,$AK$3)+SUMIFS(Grid_GenerationQueue!U$5:U$550,Grid_GenerationQueue!$AM$5:$AM$550,$B183,Grid_GenerationQueue!$AN$5:$AN$550,$C183,Grid_GenerationQueue!$AW$5:$AW$550,"&lt;&gt;"&amp;$Y$3,Grid_GenerationQueue!$AU$5:$AU$550,$AK$3)</f>
        <v>0</v>
      </c>
      <c r="AL183">
        <f>Z183+SUMIFS(Grid_GenerationQueue!V$5:V$550,Grid_GenerationQueue!$AJ$5:$AJ$550,$B183,Grid_GenerationQueue!$AK$5:$AK$550,$C183,Grid_GenerationQueue!$AW$5:$AW$550,"&lt;&gt;"&amp;$Y$3,Grid_GenerationQueue!$AU$5:$AU$550,$AK$3)+SUMIFS(Grid_GenerationQueue!V$5:V$550,Grid_GenerationQueue!$AM$5:$AM$550,$B183,Grid_GenerationQueue!$AN$5:$AN$550,$C183,Grid_GenerationQueue!$AW$5:$AW$550,"&lt;&gt;"&amp;$Y$3,Grid_GenerationQueue!$AU$5:$AU$550,$AK$3)</f>
        <v>0</v>
      </c>
      <c r="AM183">
        <f>AA183+SUMIFS(Grid_GenerationQueue!W$5:W$550,Grid_GenerationQueue!$AJ$5:$AJ$550,$B183,Grid_GenerationQueue!$AK$5:$AK$550,$C183,Grid_GenerationQueue!$AW$5:$AW$550,"&lt;&gt;"&amp;$Y$3,Grid_GenerationQueue!$AU$5:$AU$550,$AK$3)+SUMIFS(Grid_GenerationQueue!W$5:W$550,Grid_GenerationQueue!$AM$5:$AM$550,$B183,Grid_GenerationQueue!$AN$5:$AN$550,$C183,Grid_GenerationQueue!$AW$5:$AW$550,"&lt;&gt;"&amp;$Y$3,Grid_GenerationQueue!$AU$5:$AU$550,$AK$3)</f>
        <v>0</v>
      </c>
      <c r="AN183">
        <f>AB183+SUMIFS(Grid_GenerationQueue!X$5:X$550,Grid_GenerationQueue!$AJ$5:$AJ$550,$B183,Grid_GenerationQueue!$AK$5:$AK$550,$C183,Grid_GenerationQueue!$AW$5:$AW$550,"&lt;&gt;"&amp;$Y$3,Grid_GenerationQueue!$AU$5:$AU$550,$AK$3)+SUMIFS(Grid_GenerationQueue!X$5:X$550,Grid_GenerationQueue!$AM$5:$AM$550,$B183,Grid_GenerationQueue!$AN$5:$AN$550,$C183,Grid_GenerationQueue!$AW$5:$AW$550,"&lt;&gt;"&amp;$Y$3,Grid_GenerationQueue!$AU$5:$AU$550,$AK$3)</f>
        <v>0</v>
      </c>
      <c r="AO183">
        <f>AC183+SUMIFS(Grid_GenerationQueue!Y$5:Y$550,Grid_GenerationQueue!$AJ$5:$AJ$550,$B183,Grid_GenerationQueue!$AK$5:$AK$550,$C183,Grid_GenerationQueue!$AW$5:$AW$550,"&lt;&gt;"&amp;$Y$3,Grid_GenerationQueue!$AU$5:$AU$550,$AK$3)+SUMIFS(Grid_GenerationQueue!Y$5:Y$550,Grid_GenerationQueue!$AM$5:$AM$550,$B183,Grid_GenerationQueue!$AN$5:$AN$550,$C183,Grid_GenerationQueue!$AW$5:$AW$550,"&lt;&gt;"&amp;$Y$3,Grid_GenerationQueue!$AU$5:$AU$550,$AK$3)</f>
        <v>0</v>
      </c>
      <c r="AP183">
        <f>AD183+SUMIFS(Grid_GenerationQueue!Z$5:Z$550,Grid_GenerationQueue!$AJ$5:$AJ$550,$B183,Grid_GenerationQueue!$AK$5:$AK$550,$C183,Grid_GenerationQueue!$AW$5:$AW$550,"&lt;&gt;"&amp;$Y$3,Grid_GenerationQueue!$AU$5:$AU$550,$AK$3)+SUMIFS(Grid_GenerationQueue!Z$5:Z$550,Grid_GenerationQueue!$AM$5:$AM$550,$B183,Grid_GenerationQueue!$AN$5:$AN$550,$C183,Grid_GenerationQueue!$AW$5:$AW$550,"&lt;&gt;"&amp;$Y$3,Grid_GenerationQueue!$AU$5:$AU$550,$AK$3)</f>
        <v>1520</v>
      </c>
      <c r="AQ183">
        <f>AE183+SUMIFS(Grid_GenerationQueue!AA$5:AA$550,Grid_GenerationQueue!$AJ$5:$AJ$550,$B183,Grid_GenerationQueue!$AK$5:$AK$550,$C183,Grid_GenerationQueue!$AW$5:$AW$550,"&lt;&gt;"&amp;$Y$3,Grid_GenerationQueue!$AU$5:$AU$550,$AK$3)+SUMIFS(Grid_GenerationQueue!AA$5:AA$550,Grid_GenerationQueue!$AM$5:$AM$550,$B183,Grid_GenerationQueue!$AN$5:$AN$550,$C183,Grid_GenerationQueue!$AW$5:$AW$550,"&lt;&gt;"&amp;$Y$3,Grid_GenerationQueue!$AU$5:$AU$550,$AK$3)</f>
        <v>0</v>
      </c>
      <c r="AR183">
        <f>AF183+SUMIFS(Grid_GenerationQueue!AB$5:AB$550,Grid_GenerationQueue!$AJ$5:$AJ$550,$B183,Grid_GenerationQueue!$AK$5:$AK$550,$C183,Grid_GenerationQueue!$AW$5:$AW$550,"&lt;&gt;"&amp;$Y$3,Grid_GenerationQueue!$AU$5:$AU$550,$AK$3)+SUMIFS(Grid_GenerationQueue!AB$5:AB$550,Grid_GenerationQueue!$AM$5:$AM$550,$B183,Grid_GenerationQueue!$AN$5:$AN$550,$C183,Grid_GenerationQueue!$AW$5:$AW$550,"&lt;&gt;"&amp;$Y$3,Grid_GenerationQueue!$AU$5:$AU$550,$AK$3)</f>
        <v>1520</v>
      </c>
      <c r="AS183">
        <f>AG183+SUMIFS(Grid_GenerationQueue!AC$5:AC$550,Grid_GenerationQueue!$AJ$5:$AJ$550,$B183,Grid_GenerationQueue!$AK$5:$AK$550,$C183,Grid_GenerationQueue!$AW$5:$AW$550,"&lt;&gt;"&amp;$Y$3,Grid_GenerationQueue!$AU$5:$AU$550,$AK$3)+SUMIFS(Grid_GenerationQueue!AC$5:AC$550,Grid_GenerationQueue!$AM$5:$AM$550,$B183,Grid_GenerationQueue!$AN$5:$AN$550,$C183,Grid_GenerationQueue!$AW$5:$AW$550,"&lt;&gt;"&amp;$Y$3,Grid_GenerationQueue!$AU$5:$AU$550,$AK$3)</f>
        <v>0</v>
      </c>
      <c r="AT183">
        <f>AH183+SUMIFS(Grid_GenerationQueue!AD$5:AD$550,Grid_GenerationQueue!$AJ$5:$AJ$550,$B183,Grid_GenerationQueue!$AK$5:$AK$550,$C183,Grid_GenerationQueue!$AW$5:$AW$550,"&lt;&gt;"&amp;$Y$3,Grid_GenerationQueue!$AU$5:$AU$550,$AK$3)+SUMIFS(Grid_GenerationQueue!AD$5:AD$550,Grid_GenerationQueue!$AM$5:$AM$550,$B183,Grid_GenerationQueue!$AN$5:$AN$550,$C183,Grid_GenerationQueue!$AW$5:$AW$550,"&lt;&gt;"&amp;$Y$3,Grid_GenerationQueue!$AU$5:$AU$550,$AK$3)</f>
        <v>0</v>
      </c>
      <c r="AV183">
        <v>0</v>
      </c>
      <c r="AW183">
        <v>0</v>
      </c>
      <c r="AX183">
        <v>0</v>
      </c>
      <c r="AY183">
        <v>0</v>
      </c>
      <c r="AZ183">
        <v>0</v>
      </c>
      <c r="BB183">
        <f t="shared" si="99"/>
        <v>1770</v>
      </c>
      <c r="BC183">
        <f t="shared" si="100"/>
        <v>0</v>
      </c>
      <c r="BD183">
        <f t="shared" si="101"/>
        <v>0</v>
      </c>
      <c r="BE183">
        <f t="shared" si="102"/>
        <v>0</v>
      </c>
      <c r="BF183">
        <f t="shared" si="103"/>
        <v>0</v>
      </c>
      <c r="BG183">
        <f t="shared" si="104"/>
        <v>0</v>
      </c>
      <c r="BH183">
        <f t="shared" si="105"/>
        <v>1770</v>
      </c>
      <c r="BI183">
        <f t="shared" si="106"/>
        <v>0</v>
      </c>
      <c r="BJ183">
        <f t="shared" si="107"/>
        <v>1770</v>
      </c>
      <c r="BK183">
        <f t="shared" si="108"/>
        <v>0</v>
      </c>
      <c r="BL183">
        <f t="shared" si="109"/>
        <v>0</v>
      </c>
      <c r="BN183">
        <f t="shared" si="110"/>
        <v>0</v>
      </c>
      <c r="BO183">
        <f t="shared" si="111"/>
        <v>0</v>
      </c>
      <c r="BP183">
        <f t="shared" si="112"/>
        <v>0</v>
      </c>
      <c r="BQ183">
        <f t="shared" si="113"/>
        <v>0</v>
      </c>
      <c r="BR183">
        <f t="shared" si="114"/>
        <v>0</v>
      </c>
      <c r="BS183">
        <f t="shared" si="115"/>
        <v>0</v>
      </c>
      <c r="BT183">
        <f t="shared" si="116"/>
        <v>0</v>
      </c>
      <c r="BU183">
        <f t="shared" si="117"/>
        <v>0</v>
      </c>
      <c r="BV183">
        <f t="shared" si="118"/>
        <v>0</v>
      </c>
      <c r="BW183">
        <f t="shared" si="119"/>
        <v>0</v>
      </c>
      <c r="BX183">
        <f t="shared" si="120"/>
        <v>0</v>
      </c>
      <c r="BZ183">
        <f t="shared" si="121"/>
        <v>1520</v>
      </c>
      <c r="CA183">
        <f t="shared" si="122"/>
        <v>0</v>
      </c>
      <c r="CB183">
        <f t="shared" si="123"/>
        <v>0</v>
      </c>
      <c r="CC183">
        <f t="shared" si="124"/>
        <v>0</v>
      </c>
      <c r="CD183">
        <f t="shared" si="125"/>
        <v>0</v>
      </c>
      <c r="CE183">
        <f t="shared" si="126"/>
        <v>0</v>
      </c>
      <c r="CF183">
        <f t="shared" si="127"/>
        <v>1520</v>
      </c>
      <c r="CG183">
        <f t="shared" si="128"/>
        <v>0</v>
      </c>
      <c r="CH183">
        <f t="shared" si="129"/>
        <v>1520</v>
      </c>
      <c r="CI183">
        <f t="shared" si="130"/>
        <v>0</v>
      </c>
      <c r="CJ183">
        <f t="shared" si="131"/>
        <v>0</v>
      </c>
    </row>
    <row r="184" spans="1:88" x14ac:dyDescent="0.35">
      <c r="A184" t="str">
        <f>Substation_Info!A184</f>
        <v>SCE Northern Area</v>
      </c>
      <c r="B184" t="str">
        <f>Substation_Info!B184</f>
        <v>Moorpark</v>
      </c>
      <c r="C184">
        <f>Substation_Info!C184</f>
        <v>230</v>
      </c>
      <c r="D184" t="str" cm="1">
        <f t="array" ref="D184">INDEX(Substation_Info!$AT$5:$BB$322,MATCH(1,($B184=Substation_Info!$B$5:$B$322)*($C184=Substation_Info!$C$5:$C$322),0),MATCH(D$4,Substation_Info!$AT$4:$BB$4,0))</f>
        <v>Greater_LA_Li_Battery</v>
      </c>
      <c r="E184" t="str" cm="1">
        <f t="array" ref="E184">INDEX(Substation_Info!$AT$5:$BB$322,MATCH(1,($B184=Substation_Info!$B$5:$B$322)*($C184=Substation_Info!$C$5:$C$322),0),MATCH(E$4,Substation_Info!$AT$4:$BB$4,0))</f>
        <v>Greater_LA_Solar</v>
      </c>
      <c r="F184" cm="1">
        <f t="array" ref="F184">INDEX(Substation_Info!$AT$5:$BB$322,MATCH(1,($B184=Substation_Info!$B$5:$B$322)*($C184=Substation_Info!$C$5:$C$322),0),MATCH(F$4,Substation_Info!$AT$4:$BB$4,0))</f>
        <v>0</v>
      </c>
      <c r="G184" t="str" cm="1">
        <f t="array" ref="G184">INDEX(Substation_Info!$AT$5:$BB$322,MATCH(1,($B184=Substation_Info!$B$5:$B$322)*($C184=Substation_Info!$C$5:$C$322),0),MATCH(G$4,Substation_Info!$AT$4:$BB$4,0))</f>
        <v>Tehachapi_Wind</v>
      </c>
      <c r="H184" cm="1">
        <f t="array" ref="H184">INDEX(Substation_Info!$AT$5:$BB$322,MATCH(1,($B184=Substation_Info!$B$5:$B$322)*($C184=Substation_Info!$C$5:$C$322),0),MATCH(H$4,Substation_Info!$AT$4:$BB$4,0))</f>
        <v>0</v>
      </c>
      <c r="I184" cm="1">
        <f t="array" ref="I184">INDEX(Substation_Info!$AT$5:$BB$322,MATCH(1,($B184=Substation_Info!$B$5:$B$322)*($C184=Substation_Info!$C$5:$C$322),0),MATCH(I$4,Substation_Info!$AT$4:$BB$4,0))</f>
        <v>0</v>
      </c>
      <c r="J184" cm="1">
        <f t="array" ref="J184">INDEX(Substation_Info!$AT$5:$BB$322,MATCH(1,($B184=Substation_Info!$B$5:$B$322)*($C184=Substation_Info!$C$5:$C$322),0),MATCH(J$4,Substation_Info!$AT$4:$BB$4,0))</f>
        <v>0</v>
      </c>
      <c r="L184">
        <f>SUMIFS(Grid_GenerationQueue!T$5:T$550,Grid_GenerationQueue!$AJ$5:$AJ$550,$B184,Grid_GenerationQueue!$AK$5:$AK$550,$C184)+SUMIFS(Grid_GenerationQueue!T$5:T$550,Grid_GenerationQueue!$AM$5:$AM$550,$B184,Grid_GenerationQueue!$AN$5:$AN$550,$C184)</f>
        <v>2465</v>
      </c>
      <c r="M184">
        <f>SUMIFS(Grid_GenerationQueue!U$5:U$550,Grid_GenerationQueue!$AJ$5:$AJ$550,$B184,Grid_GenerationQueue!$AK$5:$AK$550,$C184)+SUMIFS(Grid_GenerationQueue!U$5:U$550,Grid_GenerationQueue!$AM$5:$AM$550,$B184,Grid_GenerationQueue!$AN$5:$AN$550,$C184)</f>
        <v>0</v>
      </c>
      <c r="N184">
        <f>SUMIFS(Grid_GenerationQueue!V$5:V$550,Grid_GenerationQueue!$AJ$5:$AJ$550,$B184,Grid_GenerationQueue!$AK$5:$AK$550,$C184)+SUMIFS(Grid_GenerationQueue!V$5:V$550,Grid_GenerationQueue!$AM$5:$AM$550,$B184,Grid_GenerationQueue!$AN$5:$AN$550,$C184)</f>
        <v>0</v>
      </c>
      <c r="O184">
        <f>SUMIFS(Grid_GenerationQueue!W$5:W$550,Grid_GenerationQueue!$AJ$5:$AJ$550,$B184,Grid_GenerationQueue!$AK$5:$AK$550,$C184)+SUMIFS(Grid_GenerationQueue!W$5:W$550,Grid_GenerationQueue!$AM$5:$AM$550,$B184,Grid_GenerationQueue!$AN$5:$AN$550,$C184)</f>
        <v>0</v>
      </c>
      <c r="P184">
        <f>SUMIFS(Grid_GenerationQueue!X$5:X$550,Grid_GenerationQueue!$AJ$5:$AJ$550,$B184,Grid_GenerationQueue!$AK$5:$AK$550,$C184)+SUMIFS(Grid_GenerationQueue!X$5:X$550,Grid_GenerationQueue!$AM$5:$AM$550,$B184,Grid_GenerationQueue!$AN$5:$AN$550,$C184)</f>
        <v>0</v>
      </c>
      <c r="Q184">
        <f>SUMIFS(Grid_GenerationQueue!Y$5:Y$550,Grid_GenerationQueue!$AJ$5:$AJ$550,$B184,Grid_GenerationQueue!$AK$5:$AK$550,$C184)+SUMIFS(Grid_GenerationQueue!Y$5:Y$550,Grid_GenerationQueue!$AM$5:$AM$550,$B184,Grid_GenerationQueue!$AN$5:$AN$550,$C184)</f>
        <v>0</v>
      </c>
      <c r="R184">
        <f>SUMIFS(Grid_GenerationQueue!Z$5:Z$550,Grid_GenerationQueue!$AJ$5:$AJ$550,$B184,Grid_GenerationQueue!$AK$5:$AK$550,$C184)+SUMIFS(Grid_GenerationQueue!Z$5:Z$550,Grid_GenerationQueue!$AM$5:$AM$550,$B184,Grid_GenerationQueue!$AN$5:$AN$550,$C184)</f>
        <v>0</v>
      </c>
      <c r="S184">
        <f>SUMIFS(Grid_GenerationQueue!AA$5:AA$550,Grid_GenerationQueue!$AJ$5:$AJ$550,$B184,Grid_GenerationQueue!$AK$5:$AK$550,$C184)+SUMIFS(Grid_GenerationQueue!AA$5:AA$550,Grid_GenerationQueue!$AM$5:$AM$550,$B184,Grid_GenerationQueue!$AN$5:$AN$550,$C184)</f>
        <v>0</v>
      </c>
      <c r="T184">
        <f>SUMIFS(Grid_GenerationQueue!AB$5:AB$550,Grid_GenerationQueue!$AJ$5:$AJ$550,$B184,Grid_GenerationQueue!$AK$5:$AK$550,$C184)+SUMIFS(Grid_GenerationQueue!AB$5:AB$550,Grid_GenerationQueue!$AM$5:$AM$550,$B184,Grid_GenerationQueue!$AN$5:$AN$550,$C184)</f>
        <v>0</v>
      </c>
      <c r="U184">
        <f>SUMIFS(Grid_GenerationQueue!AC$5:AC$550,Grid_GenerationQueue!$AJ$5:$AJ$550,$B184,Grid_GenerationQueue!$AK$5:$AK$550,$C184)+SUMIFS(Grid_GenerationQueue!AC$5:AC$550,Grid_GenerationQueue!$AM$5:$AM$550,$B184,Grid_GenerationQueue!$AN$5:$AN$550,$C184)</f>
        <v>0</v>
      </c>
      <c r="V184">
        <f>SUMIFS(Grid_GenerationQueue!AD$5:AD$550,Grid_GenerationQueue!$AJ$5:$AJ$550,$B184,Grid_GenerationQueue!$AK$5:$AK$550,$C184)+SUMIFS(Grid_GenerationQueue!AD$5:AD$550,Grid_GenerationQueue!$AM$5:$AM$550,$B184,Grid_GenerationQueue!$AN$5:$AN$550,$C184)</f>
        <v>0</v>
      </c>
      <c r="X184">
        <f>SUMIFS(Grid_GenerationQueue!T$5:T$550,Grid_GenerationQueue!$AJ$5:$AJ$550,$B184,Grid_GenerationQueue!$AK$5:$AK$550,$C184,Grid_GenerationQueue!$AW$5:$AW$550,$Y$3)+SUMIFS(Grid_GenerationQueue!T$5:T$550,Grid_GenerationQueue!$AM$5:$AM$550,$B184,Grid_GenerationQueue!$AN$5:$AN$550,$C184,Grid_GenerationQueue!$AW$5:$AW$550,$Y$3)</f>
        <v>500</v>
      </c>
      <c r="Y184">
        <f>SUMIFS(Grid_GenerationQueue!U$5:U$550,Grid_GenerationQueue!$AJ$5:$AJ$550,$B184,Grid_GenerationQueue!$AK$5:$AK$550,$C184,Grid_GenerationQueue!$AW$5:$AW$550,$Y$3)+SUMIFS(Grid_GenerationQueue!U$5:U$550,Grid_GenerationQueue!$AM$5:$AM$550,$B184,Grid_GenerationQueue!$AN$5:$AN$550,$C184,Grid_GenerationQueue!$AW$5:$AW$550,$Y$3)</f>
        <v>0</v>
      </c>
      <c r="Z184">
        <f>SUMIFS(Grid_GenerationQueue!V$5:V$550,Grid_GenerationQueue!$AJ$5:$AJ$550,$B184,Grid_GenerationQueue!$AK$5:$AK$550,$C184,Grid_GenerationQueue!$AW$5:$AW$550,$Y$3)+SUMIFS(Grid_GenerationQueue!V$5:V$550,Grid_GenerationQueue!$AM$5:$AM$550,$B184,Grid_GenerationQueue!$AN$5:$AN$550,$C184,Grid_GenerationQueue!$AW$5:$AW$550,$Y$3)</f>
        <v>0</v>
      </c>
      <c r="AA184">
        <f>SUMIFS(Grid_GenerationQueue!W$5:W$550,Grid_GenerationQueue!$AJ$5:$AJ$550,$B184,Grid_GenerationQueue!$AK$5:$AK$550,$C184,Grid_GenerationQueue!$AW$5:$AW$550,$Y$3)+SUMIFS(Grid_GenerationQueue!W$5:W$550,Grid_GenerationQueue!$AM$5:$AM$550,$B184,Grid_GenerationQueue!$AN$5:$AN$550,$C184,Grid_GenerationQueue!$AW$5:$AW$550,$Y$3)</f>
        <v>0</v>
      </c>
      <c r="AB184">
        <f>SUMIFS(Grid_GenerationQueue!X$5:X$550,Grid_GenerationQueue!$AJ$5:$AJ$550,$B184,Grid_GenerationQueue!$AK$5:$AK$550,$C184,Grid_GenerationQueue!$AW$5:$AW$550,$Y$3)+SUMIFS(Grid_GenerationQueue!X$5:X$550,Grid_GenerationQueue!$AM$5:$AM$550,$B184,Grid_GenerationQueue!$AN$5:$AN$550,$C184,Grid_GenerationQueue!$AW$5:$AW$550,$Y$3)</f>
        <v>0</v>
      </c>
      <c r="AC184">
        <f>SUMIFS(Grid_GenerationQueue!Y$5:Y$550,Grid_GenerationQueue!$AJ$5:$AJ$550,$B184,Grid_GenerationQueue!$AK$5:$AK$550,$C184,Grid_GenerationQueue!$AW$5:$AW$550,$Y$3)+SUMIFS(Grid_GenerationQueue!Y$5:Y$550,Grid_GenerationQueue!$AM$5:$AM$550,$B184,Grid_GenerationQueue!$AN$5:$AN$550,$C184,Grid_GenerationQueue!$AW$5:$AW$550,$Y$3)</f>
        <v>0</v>
      </c>
      <c r="AD184">
        <f>SUMIFS(Grid_GenerationQueue!Z$5:Z$550,Grid_GenerationQueue!$AJ$5:$AJ$550,$B184,Grid_GenerationQueue!$AK$5:$AK$550,$C184,Grid_GenerationQueue!$AW$5:$AW$550,$Y$3)+SUMIFS(Grid_GenerationQueue!Z$5:Z$550,Grid_GenerationQueue!$AM$5:$AM$550,$B184,Grid_GenerationQueue!$AN$5:$AN$550,$C184,Grid_GenerationQueue!$AW$5:$AW$550,$Y$3)</f>
        <v>0</v>
      </c>
      <c r="AE184">
        <f>SUMIFS(Grid_GenerationQueue!AA$5:AA$550,Grid_GenerationQueue!$AJ$5:$AJ$550,$B184,Grid_GenerationQueue!$AK$5:$AK$550,$C184,Grid_GenerationQueue!$AW$5:$AW$550,$Y$3)+SUMIFS(Grid_GenerationQueue!AA$5:AA$550,Grid_GenerationQueue!$AM$5:$AM$550,$B184,Grid_GenerationQueue!$AN$5:$AN$550,$C184,Grid_GenerationQueue!$AW$5:$AW$550,$Y$3)</f>
        <v>0</v>
      </c>
      <c r="AF184">
        <f>SUMIFS(Grid_GenerationQueue!AB$5:AB$550,Grid_GenerationQueue!$AJ$5:$AJ$550,$B184,Grid_GenerationQueue!$AK$5:$AK$550,$C184,Grid_GenerationQueue!$AW$5:$AW$550,$Y$3)+SUMIFS(Grid_GenerationQueue!AB$5:AB$550,Grid_GenerationQueue!$AM$5:$AM$550,$B184,Grid_GenerationQueue!$AN$5:$AN$550,$C184,Grid_GenerationQueue!$AW$5:$AW$550,$Y$3)</f>
        <v>0</v>
      </c>
      <c r="AG184">
        <f>SUMIFS(Grid_GenerationQueue!AC$5:AC$550,Grid_GenerationQueue!$AJ$5:$AJ$550,$B184,Grid_GenerationQueue!$AK$5:$AK$550,$C184,Grid_GenerationQueue!$AW$5:$AW$550,$Y$3)+SUMIFS(Grid_GenerationQueue!AC$5:AC$550,Grid_GenerationQueue!$AM$5:$AM$550,$B184,Grid_GenerationQueue!$AN$5:$AN$550,$C184,Grid_GenerationQueue!$AW$5:$AW$550,$Y$3)</f>
        <v>0</v>
      </c>
      <c r="AH184">
        <f>SUMIFS(Grid_GenerationQueue!AD$5:AD$550,Grid_GenerationQueue!$AJ$5:$AJ$550,$B184,Grid_GenerationQueue!$AK$5:$AK$550,$C184,Grid_GenerationQueue!$AW$5:$AW$550,$Y$3)+SUMIFS(Grid_GenerationQueue!AD$5:AD$550,Grid_GenerationQueue!$AM$5:$AM$550,$B184,Grid_GenerationQueue!$AN$5:$AN$550,$C184,Grid_GenerationQueue!$AW$5:$AW$550,$Y$3)</f>
        <v>0</v>
      </c>
      <c r="AJ184">
        <f>X184+SUMIFS(Grid_GenerationQueue!T$5:T$550,Grid_GenerationQueue!$AJ$5:$AJ$550,$B184,Grid_GenerationQueue!$AK$5:$AK$550,$C184,Grid_GenerationQueue!$AW$5:$AW$550,"&lt;&gt;"&amp;$Y$3,Grid_GenerationQueue!$AU$5:$AU$550,$AK$3)+SUMIFS(Grid_GenerationQueue!T$5:T$550,Grid_GenerationQueue!$AM$5:$AM$550,$B184,Grid_GenerationQueue!$AN$5:$AN$550,$C184,Grid_GenerationQueue!$AW$5:$AW$550,"&lt;&gt;"&amp;$Y$3,Grid_GenerationQueue!$AU$5:$AU$550,$AK$3)</f>
        <v>500</v>
      </c>
      <c r="AK184">
        <f>Y184+SUMIFS(Grid_GenerationQueue!U$5:U$550,Grid_GenerationQueue!$AJ$5:$AJ$550,$B184,Grid_GenerationQueue!$AK$5:$AK$550,$C184,Grid_GenerationQueue!$AW$5:$AW$550,"&lt;&gt;"&amp;$Y$3,Grid_GenerationQueue!$AU$5:$AU$550,$AK$3)+SUMIFS(Grid_GenerationQueue!U$5:U$550,Grid_GenerationQueue!$AM$5:$AM$550,$B184,Grid_GenerationQueue!$AN$5:$AN$550,$C184,Grid_GenerationQueue!$AW$5:$AW$550,"&lt;&gt;"&amp;$Y$3,Grid_GenerationQueue!$AU$5:$AU$550,$AK$3)</f>
        <v>0</v>
      </c>
      <c r="AL184">
        <f>Z184+SUMIFS(Grid_GenerationQueue!V$5:V$550,Grid_GenerationQueue!$AJ$5:$AJ$550,$B184,Grid_GenerationQueue!$AK$5:$AK$550,$C184,Grid_GenerationQueue!$AW$5:$AW$550,"&lt;&gt;"&amp;$Y$3,Grid_GenerationQueue!$AU$5:$AU$550,$AK$3)+SUMIFS(Grid_GenerationQueue!V$5:V$550,Grid_GenerationQueue!$AM$5:$AM$550,$B184,Grid_GenerationQueue!$AN$5:$AN$550,$C184,Grid_GenerationQueue!$AW$5:$AW$550,"&lt;&gt;"&amp;$Y$3,Grid_GenerationQueue!$AU$5:$AU$550,$AK$3)</f>
        <v>0</v>
      </c>
      <c r="AM184">
        <f>AA184+SUMIFS(Grid_GenerationQueue!W$5:W$550,Grid_GenerationQueue!$AJ$5:$AJ$550,$B184,Grid_GenerationQueue!$AK$5:$AK$550,$C184,Grid_GenerationQueue!$AW$5:$AW$550,"&lt;&gt;"&amp;$Y$3,Grid_GenerationQueue!$AU$5:$AU$550,$AK$3)+SUMIFS(Grid_GenerationQueue!W$5:W$550,Grid_GenerationQueue!$AM$5:$AM$550,$B184,Grid_GenerationQueue!$AN$5:$AN$550,$C184,Grid_GenerationQueue!$AW$5:$AW$550,"&lt;&gt;"&amp;$Y$3,Grid_GenerationQueue!$AU$5:$AU$550,$AK$3)</f>
        <v>0</v>
      </c>
      <c r="AN184">
        <f>AB184+SUMIFS(Grid_GenerationQueue!X$5:X$550,Grid_GenerationQueue!$AJ$5:$AJ$550,$B184,Grid_GenerationQueue!$AK$5:$AK$550,$C184,Grid_GenerationQueue!$AW$5:$AW$550,"&lt;&gt;"&amp;$Y$3,Grid_GenerationQueue!$AU$5:$AU$550,$AK$3)+SUMIFS(Grid_GenerationQueue!X$5:X$550,Grid_GenerationQueue!$AM$5:$AM$550,$B184,Grid_GenerationQueue!$AN$5:$AN$550,$C184,Grid_GenerationQueue!$AW$5:$AW$550,"&lt;&gt;"&amp;$Y$3,Grid_GenerationQueue!$AU$5:$AU$550,$AK$3)</f>
        <v>0</v>
      </c>
      <c r="AO184">
        <f>AC184+SUMIFS(Grid_GenerationQueue!Y$5:Y$550,Grid_GenerationQueue!$AJ$5:$AJ$550,$B184,Grid_GenerationQueue!$AK$5:$AK$550,$C184,Grid_GenerationQueue!$AW$5:$AW$550,"&lt;&gt;"&amp;$Y$3,Grid_GenerationQueue!$AU$5:$AU$550,$AK$3)+SUMIFS(Grid_GenerationQueue!Y$5:Y$550,Grid_GenerationQueue!$AM$5:$AM$550,$B184,Grid_GenerationQueue!$AN$5:$AN$550,$C184,Grid_GenerationQueue!$AW$5:$AW$550,"&lt;&gt;"&amp;$Y$3,Grid_GenerationQueue!$AU$5:$AU$550,$AK$3)</f>
        <v>0</v>
      </c>
      <c r="AP184">
        <f>AD184+SUMIFS(Grid_GenerationQueue!Z$5:Z$550,Grid_GenerationQueue!$AJ$5:$AJ$550,$B184,Grid_GenerationQueue!$AK$5:$AK$550,$C184,Grid_GenerationQueue!$AW$5:$AW$550,"&lt;&gt;"&amp;$Y$3,Grid_GenerationQueue!$AU$5:$AU$550,$AK$3)+SUMIFS(Grid_GenerationQueue!Z$5:Z$550,Grid_GenerationQueue!$AM$5:$AM$550,$B184,Grid_GenerationQueue!$AN$5:$AN$550,$C184,Grid_GenerationQueue!$AW$5:$AW$550,"&lt;&gt;"&amp;$Y$3,Grid_GenerationQueue!$AU$5:$AU$550,$AK$3)</f>
        <v>0</v>
      </c>
      <c r="AQ184">
        <f>AE184+SUMIFS(Grid_GenerationQueue!AA$5:AA$550,Grid_GenerationQueue!$AJ$5:$AJ$550,$B184,Grid_GenerationQueue!$AK$5:$AK$550,$C184,Grid_GenerationQueue!$AW$5:$AW$550,"&lt;&gt;"&amp;$Y$3,Grid_GenerationQueue!$AU$5:$AU$550,$AK$3)+SUMIFS(Grid_GenerationQueue!AA$5:AA$550,Grid_GenerationQueue!$AM$5:$AM$550,$B184,Grid_GenerationQueue!$AN$5:$AN$550,$C184,Grid_GenerationQueue!$AW$5:$AW$550,"&lt;&gt;"&amp;$Y$3,Grid_GenerationQueue!$AU$5:$AU$550,$AK$3)</f>
        <v>0</v>
      </c>
      <c r="AR184">
        <f>AF184+SUMIFS(Grid_GenerationQueue!AB$5:AB$550,Grid_GenerationQueue!$AJ$5:$AJ$550,$B184,Grid_GenerationQueue!$AK$5:$AK$550,$C184,Grid_GenerationQueue!$AW$5:$AW$550,"&lt;&gt;"&amp;$Y$3,Grid_GenerationQueue!$AU$5:$AU$550,$AK$3)+SUMIFS(Grid_GenerationQueue!AB$5:AB$550,Grid_GenerationQueue!$AM$5:$AM$550,$B184,Grid_GenerationQueue!$AN$5:$AN$550,$C184,Grid_GenerationQueue!$AW$5:$AW$550,"&lt;&gt;"&amp;$Y$3,Grid_GenerationQueue!$AU$5:$AU$550,$AK$3)</f>
        <v>0</v>
      </c>
      <c r="AS184">
        <f>AG184+SUMIFS(Grid_GenerationQueue!AC$5:AC$550,Grid_GenerationQueue!$AJ$5:$AJ$550,$B184,Grid_GenerationQueue!$AK$5:$AK$550,$C184,Grid_GenerationQueue!$AW$5:$AW$550,"&lt;&gt;"&amp;$Y$3,Grid_GenerationQueue!$AU$5:$AU$550,$AK$3)+SUMIFS(Grid_GenerationQueue!AC$5:AC$550,Grid_GenerationQueue!$AM$5:$AM$550,$B184,Grid_GenerationQueue!$AN$5:$AN$550,$C184,Grid_GenerationQueue!$AW$5:$AW$550,"&lt;&gt;"&amp;$Y$3,Grid_GenerationQueue!$AU$5:$AU$550,$AK$3)</f>
        <v>0</v>
      </c>
      <c r="AT184">
        <f>AH184+SUMIFS(Grid_GenerationQueue!AD$5:AD$550,Grid_GenerationQueue!$AJ$5:$AJ$550,$B184,Grid_GenerationQueue!$AK$5:$AK$550,$C184,Grid_GenerationQueue!$AW$5:$AW$550,"&lt;&gt;"&amp;$Y$3,Grid_GenerationQueue!$AU$5:$AU$550,$AK$3)+SUMIFS(Grid_GenerationQueue!AD$5:AD$550,Grid_GenerationQueue!$AM$5:$AM$550,$B184,Grid_GenerationQueue!$AN$5:$AN$550,$C184,Grid_GenerationQueue!$AW$5:$AW$550,"&lt;&gt;"&amp;$Y$3,Grid_GenerationQueue!$AU$5:$AU$550,$AK$3)</f>
        <v>0</v>
      </c>
      <c r="AV184">
        <v>0</v>
      </c>
      <c r="AW184">
        <v>0</v>
      </c>
      <c r="AX184">
        <v>0</v>
      </c>
      <c r="AY184">
        <v>0</v>
      </c>
      <c r="AZ184">
        <v>0</v>
      </c>
      <c r="BB184">
        <f t="shared" si="99"/>
        <v>2465</v>
      </c>
      <c r="BC184">
        <f t="shared" si="100"/>
        <v>0</v>
      </c>
      <c r="BD184">
        <f t="shared" si="101"/>
        <v>0</v>
      </c>
      <c r="BE184">
        <f t="shared" si="102"/>
        <v>0</v>
      </c>
      <c r="BF184">
        <f t="shared" si="103"/>
        <v>0</v>
      </c>
      <c r="BG184">
        <f t="shared" si="104"/>
        <v>0</v>
      </c>
      <c r="BH184">
        <f t="shared" si="105"/>
        <v>0</v>
      </c>
      <c r="BI184">
        <f t="shared" si="106"/>
        <v>0</v>
      </c>
      <c r="BJ184">
        <f t="shared" si="107"/>
        <v>0</v>
      </c>
      <c r="BK184">
        <f t="shared" si="108"/>
        <v>0</v>
      </c>
      <c r="BL184">
        <f t="shared" si="109"/>
        <v>0</v>
      </c>
      <c r="BN184">
        <f t="shared" si="110"/>
        <v>500</v>
      </c>
      <c r="BO184">
        <f t="shared" si="111"/>
        <v>0</v>
      </c>
      <c r="BP184">
        <f t="shared" si="112"/>
        <v>0</v>
      </c>
      <c r="BQ184">
        <f t="shared" si="113"/>
        <v>0</v>
      </c>
      <c r="BR184">
        <f t="shared" si="114"/>
        <v>0</v>
      </c>
      <c r="BS184">
        <f t="shared" si="115"/>
        <v>0</v>
      </c>
      <c r="BT184">
        <f t="shared" si="116"/>
        <v>0</v>
      </c>
      <c r="BU184">
        <f t="shared" si="117"/>
        <v>0</v>
      </c>
      <c r="BV184">
        <f t="shared" si="118"/>
        <v>0</v>
      </c>
      <c r="BW184">
        <f t="shared" si="119"/>
        <v>0</v>
      </c>
      <c r="BX184">
        <f t="shared" si="120"/>
        <v>0</v>
      </c>
      <c r="BZ184">
        <f t="shared" si="121"/>
        <v>500</v>
      </c>
      <c r="CA184">
        <f t="shared" si="122"/>
        <v>0</v>
      </c>
      <c r="CB184">
        <f t="shared" si="123"/>
        <v>0</v>
      </c>
      <c r="CC184">
        <f t="shared" si="124"/>
        <v>0</v>
      </c>
      <c r="CD184">
        <f t="shared" si="125"/>
        <v>0</v>
      </c>
      <c r="CE184">
        <f t="shared" si="126"/>
        <v>0</v>
      </c>
      <c r="CF184">
        <f t="shared" si="127"/>
        <v>0</v>
      </c>
      <c r="CG184">
        <f t="shared" si="128"/>
        <v>0</v>
      </c>
      <c r="CH184">
        <f t="shared" si="129"/>
        <v>0</v>
      </c>
      <c r="CI184">
        <f t="shared" si="130"/>
        <v>0</v>
      </c>
      <c r="CJ184">
        <f t="shared" si="131"/>
        <v>0</v>
      </c>
    </row>
    <row r="185" spans="1:88" x14ac:dyDescent="0.35">
      <c r="A185" t="str">
        <f>Substation_Info!A185</f>
        <v xml:space="preserve">PG&amp;E East Kern Study Area </v>
      </c>
      <c r="B185" t="str">
        <f>Substation_Info!B185</f>
        <v>Morro Bay</v>
      </c>
      <c r="C185">
        <f>Substation_Info!C185</f>
        <v>230</v>
      </c>
      <c r="D185" t="str" cm="1">
        <f t="array" ref="D185">INDEX(Substation_Info!$AT$5:$BB$322,MATCH(1,($B185=Substation_Info!$B$5:$B$322)*($C185=Substation_Info!$C$5:$C$322),0),MATCH(D$4,Substation_Info!$AT$4:$BB$4,0))</f>
        <v>Southern_PGAE_Li_Battery</v>
      </c>
      <c r="E185" t="str" cm="1">
        <f t="array" ref="E185">INDEX(Substation_Info!$AT$5:$BB$322,MATCH(1,($B185=Substation_Info!$B$5:$B$322)*($C185=Substation_Info!$C$5:$C$322),0),MATCH(E$4,Substation_Info!$AT$4:$BB$4,0))</f>
        <v>Southern_PGAE_Solar</v>
      </c>
      <c r="F185" cm="1">
        <f t="array" ref="F185">INDEX(Substation_Info!$AT$5:$BB$322,MATCH(1,($B185=Substation_Info!$B$5:$B$322)*($C185=Substation_Info!$C$5:$C$322),0),MATCH(F$4,Substation_Info!$AT$4:$BB$4,0))</f>
        <v>0</v>
      </c>
      <c r="G185" cm="1">
        <f t="array" ref="G185">INDEX(Substation_Info!$AT$5:$BB$322,MATCH(1,($B185=Substation_Info!$B$5:$B$322)*($C185=Substation_Info!$C$5:$C$322),0),MATCH(G$4,Substation_Info!$AT$4:$BB$4,0))</f>
        <v>0</v>
      </c>
      <c r="H185" cm="1">
        <f t="array" ref="H185">INDEX(Substation_Info!$AT$5:$BB$322,MATCH(1,($B185=Substation_Info!$B$5:$B$322)*($C185=Substation_Info!$C$5:$C$322),0),MATCH(H$4,Substation_Info!$AT$4:$BB$4,0))</f>
        <v>0</v>
      </c>
      <c r="I185" t="str" cm="1">
        <f t="array" ref="I185">INDEX(Substation_Info!$AT$5:$BB$322,MATCH(1,($B185=Substation_Info!$B$5:$B$322)*($C185=Substation_Info!$C$5:$C$322),0),MATCH(I$4,Substation_Info!$AT$4:$BB$4,0))</f>
        <v>Morro_Bay_Offshore_Wind</v>
      </c>
      <c r="J185" cm="1">
        <f t="array" ref="J185">INDEX(Substation_Info!$AT$5:$BB$322,MATCH(1,($B185=Substation_Info!$B$5:$B$322)*($C185=Substation_Info!$C$5:$C$322),0),MATCH(J$4,Substation_Info!$AT$4:$BB$4,0))</f>
        <v>0</v>
      </c>
      <c r="L185">
        <f>SUMIFS(Grid_GenerationQueue!T$5:T$550,Grid_GenerationQueue!$AJ$5:$AJ$550,$B185,Grid_GenerationQueue!$AK$5:$AK$550,$C185)+SUMIFS(Grid_GenerationQueue!T$5:T$550,Grid_GenerationQueue!$AM$5:$AM$550,$B185,Grid_GenerationQueue!$AN$5:$AN$550,$C185)</f>
        <v>1008</v>
      </c>
      <c r="M185">
        <f>SUMIFS(Grid_GenerationQueue!U$5:U$550,Grid_GenerationQueue!$AJ$5:$AJ$550,$B185,Grid_GenerationQueue!$AK$5:$AK$550,$C185)+SUMIFS(Grid_GenerationQueue!U$5:U$550,Grid_GenerationQueue!$AM$5:$AM$550,$B185,Grid_GenerationQueue!$AN$5:$AN$550,$C185)</f>
        <v>0</v>
      </c>
      <c r="N185">
        <f>SUMIFS(Grid_GenerationQueue!V$5:V$550,Grid_GenerationQueue!$AJ$5:$AJ$550,$B185,Grid_GenerationQueue!$AK$5:$AK$550,$C185)+SUMIFS(Grid_GenerationQueue!V$5:V$550,Grid_GenerationQueue!$AM$5:$AM$550,$B185,Grid_GenerationQueue!$AN$5:$AN$550,$C185)</f>
        <v>0</v>
      </c>
      <c r="O185">
        <f>SUMIFS(Grid_GenerationQueue!W$5:W$550,Grid_GenerationQueue!$AJ$5:$AJ$550,$B185,Grid_GenerationQueue!$AK$5:$AK$550,$C185)+SUMIFS(Grid_GenerationQueue!W$5:W$550,Grid_GenerationQueue!$AM$5:$AM$550,$B185,Grid_GenerationQueue!$AN$5:$AN$550,$C185)</f>
        <v>0</v>
      </c>
      <c r="P185">
        <f>SUMIFS(Grid_GenerationQueue!X$5:X$550,Grid_GenerationQueue!$AJ$5:$AJ$550,$B185,Grid_GenerationQueue!$AK$5:$AK$550,$C185)+SUMIFS(Grid_GenerationQueue!X$5:X$550,Grid_GenerationQueue!$AM$5:$AM$550,$B185,Grid_GenerationQueue!$AN$5:$AN$550,$C185)</f>
        <v>628.65</v>
      </c>
      <c r="Q185">
        <f>SUMIFS(Grid_GenerationQueue!Y$5:Y$550,Grid_GenerationQueue!$AJ$5:$AJ$550,$B185,Grid_GenerationQueue!$AK$5:$AK$550,$C185)+SUMIFS(Grid_GenerationQueue!Y$5:Y$550,Grid_GenerationQueue!$AM$5:$AM$550,$B185,Grid_GenerationQueue!$AN$5:$AN$550,$C185)</f>
        <v>0</v>
      </c>
      <c r="R185">
        <f>SUMIFS(Grid_GenerationQueue!Z$5:Z$550,Grid_GenerationQueue!$AJ$5:$AJ$550,$B185,Grid_GenerationQueue!$AK$5:$AK$550,$C185)+SUMIFS(Grid_GenerationQueue!Z$5:Z$550,Grid_GenerationQueue!$AM$5:$AM$550,$B185,Grid_GenerationQueue!$AN$5:$AN$550,$C185)</f>
        <v>0</v>
      </c>
      <c r="S185">
        <f>SUMIFS(Grid_GenerationQueue!AA$5:AA$550,Grid_GenerationQueue!$AJ$5:$AJ$550,$B185,Grid_GenerationQueue!$AK$5:$AK$550,$C185)+SUMIFS(Grid_GenerationQueue!AA$5:AA$550,Grid_GenerationQueue!$AM$5:$AM$550,$B185,Grid_GenerationQueue!$AN$5:$AN$550,$C185)</f>
        <v>0</v>
      </c>
      <c r="T185">
        <f>SUMIFS(Grid_GenerationQueue!AB$5:AB$550,Grid_GenerationQueue!$AJ$5:$AJ$550,$B185,Grid_GenerationQueue!$AK$5:$AK$550,$C185)+SUMIFS(Grid_GenerationQueue!AB$5:AB$550,Grid_GenerationQueue!$AM$5:$AM$550,$B185,Grid_GenerationQueue!$AN$5:$AN$550,$C185)</f>
        <v>0</v>
      </c>
      <c r="U185">
        <f>SUMIFS(Grid_GenerationQueue!AC$5:AC$550,Grid_GenerationQueue!$AJ$5:$AJ$550,$B185,Grid_GenerationQueue!$AK$5:$AK$550,$C185)+SUMIFS(Grid_GenerationQueue!AC$5:AC$550,Grid_GenerationQueue!$AM$5:$AM$550,$B185,Grid_GenerationQueue!$AN$5:$AN$550,$C185)</f>
        <v>0</v>
      </c>
      <c r="V185">
        <f>SUMIFS(Grid_GenerationQueue!AD$5:AD$550,Grid_GenerationQueue!$AJ$5:$AJ$550,$B185,Grid_GenerationQueue!$AK$5:$AK$550,$C185)+SUMIFS(Grid_GenerationQueue!AD$5:AD$550,Grid_GenerationQueue!$AM$5:$AM$550,$B185,Grid_GenerationQueue!$AN$5:$AN$550,$C185)</f>
        <v>500</v>
      </c>
      <c r="X185">
        <f>SUMIFS(Grid_GenerationQueue!T$5:T$550,Grid_GenerationQueue!$AJ$5:$AJ$550,$B185,Grid_GenerationQueue!$AK$5:$AK$550,$C185,Grid_GenerationQueue!$AW$5:$AW$550,$Y$3)+SUMIFS(Grid_GenerationQueue!T$5:T$550,Grid_GenerationQueue!$AM$5:$AM$550,$B185,Grid_GenerationQueue!$AN$5:$AN$550,$C185,Grid_GenerationQueue!$AW$5:$AW$550,$Y$3)</f>
        <v>0</v>
      </c>
      <c r="Y185">
        <f>SUMIFS(Grid_GenerationQueue!U$5:U$550,Grid_GenerationQueue!$AJ$5:$AJ$550,$B185,Grid_GenerationQueue!$AK$5:$AK$550,$C185,Grid_GenerationQueue!$AW$5:$AW$550,$Y$3)+SUMIFS(Grid_GenerationQueue!U$5:U$550,Grid_GenerationQueue!$AM$5:$AM$550,$B185,Grid_GenerationQueue!$AN$5:$AN$550,$C185,Grid_GenerationQueue!$AW$5:$AW$550,$Y$3)</f>
        <v>0</v>
      </c>
      <c r="Z185">
        <f>SUMIFS(Grid_GenerationQueue!V$5:V$550,Grid_GenerationQueue!$AJ$5:$AJ$550,$B185,Grid_GenerationQueue!$AK$5:$AK$550,$C185,Grid_GenerationQueue!$AW$5:$AW$550,$Y$3)+SUMIFS(Grid_GenerationQueue!V$5:V$550,Grid_GenerationQueue!$AM$5:$AM$550,$B185,Grid_GenerationQueue!$AN$5:$AN$550,$C185,Grid_GenerationQueue!$AW$5:$AW$550,$Y$3)</f>
        <v>0</v>
      </c>
      <c r="AA185">
        <f>SUMIFS(Grid_GenerationQueue!W$5:W$550,Grid_GenerationQueue!$AJ$5:$AJ$550,$B185,Grid_GenerationQueue!$AK$5:$AK$550,$C185,Grid_GenerationQueue!$AW$5:$AW$550,$Y$3)+SUMIFS(Grid_GenerationQueue!W$5:W$550,Grid_GenerationQueue!$AM$5:$AM$550,$B185,Grid_GenerationQueue!$AN$5:$AN$550,$C185,Grid_GenerationQueue!$AW$5:$AW$550,$Y$3)</f>
        <v>0</v>
      </c>
      <c r="AB185">
        <f>SUMIFS(Grid_GenerationQueue!X$5:X$550,Grid_GenerationQueue!$AJ$5:$AJ$550,$B185,Grid_GenerationQueue!$AK$5:$AK$550,$C185,Grid_GenerationQueue!$AW$5:$AW$550,$Y$3)+SUMIFS(Grid_GenerationQueue!X$5:X$550,Grid_GenerationQueue!$AM$5:$AM$550,$B185,Grid_GenerationQueue!$AN$5:$AN$550,$C185,Grid_GenerationQueue!$AW$5:$AW$550,$Y$3)</f>
        <v>0</v>
      </c>
      <c r="AC185">
        <f>SUMIFS(Grid_GenerationQueue!Y$5:Y$550,Grid_GenerationQueue!$AJ$5:$AJ$550,$B185,Grid_GenerationQueue!$AK$5:$AK$550,$C185,Grid_GenerationQueue!$AW$5:$AW$550,$Y$3)+SUMIFS(Grid_GenerationQueue!Y$5:Y$550,Grid_GenerationQueue!$AM$5:$AM$550,$B185,Grid_GenerationQueue!$AN$5:$AN$550,$C185,Grid_GenerationQueue!$AW$5:$AW$550,$Y$3)</f>
        <v>0</v>
      </c>
      <c r="AD185">
        <f>SUMIFS(Grid_GenerationQueue!Z$5:Z$550,Grid_GenerationQueue!$AJ$5:$AJ$550,$B185,Grid_GenerationQueue!$AK$5:$AK$550,$C185,Grid_GenerationQueue!$AW$5:$AW$550,$Y$3)+SUMIFS(Grid_GenerationQueue!Z$5:Z$550,Grid_GenerationQueue!$AM$5:$AM$550,$B185,Grid_GenerationQueue!$AN$5:$AN$550,$C185,Grid_GenerationQueue!$AW$5:$AW$550,$Y$3)</f>
        <v>0</v>
      </c>
      <c r="AE185">
        <f>SUMIFS(Grid_GenerationQueue!AA$5:AA$550,Grid_GenerationQueue!$AJ$5:$AJ$550,$B185,Grid_GenerationQueue!$AK$5:$AK$550,$C185,Grid_GenerationQueue!$AW$5:$AW$550,$Y$3)+SUMIFS(Grid_GenerationQueue!AA$5:AA$550,Grid_GenerationQueue!$AM$5:$AM$550,$B185,Grid_GenerationQueue!$AN$5:$AN$550,$C185,Grid_GenerationQueue!$AW$5:$AW$550,$Y$3)</f>
        <v>0</v>
      </c>
      <c r="AF185">
        <f>SUMIFS(Grid_GenerationQueue!AB$5:AB$550,Grid_GenerationQueue!$AJ$5:$AJ$550,$B185,Grid_GenerationQueue!$AK$5:$AK$550,$C185,Grid_GenerationQueue!$AW$5:$AW$550,$Y$3)+SUMIFS(Grid_GenerationQueue!AB$5:AB$550,Grid_GenerationQueue!$AM$5:$AM$550,$B185,Grid_GenerationQueue!$AN$5:$AN$550,$C185,Grid_GenerationQueue!$AW$5:$AW$550,$Y$3)</f>
        <v>0</v>
      </c>
      <c r="AG185">
        <f>SUMIFS(Grid_GenerationQueue!AC$5:AC$550,Grid_GenerationQueue!$AJ$5:$AJ$550,$B185,Grid_GenerationQueue!$AK$5:$AK$550,$C185,Grid_GenerationQueue!$AW$5:$AW$550,$Y$3)+SUMIFS(Grid_GenerationQueue!AC$5:AC$550,Grid_GenerationQueue!$AM$5:$AM$550,$B185,Grid_GenerationQueue!$AN$5:$AN$550,$C185,Grid_GenerationQueue!$AW$5:$AW$550,$Y$3)</f>
        <v>0</v>
      </c>
      <c r="AH185">
        <f>SUMIFS(Grid_GenerationQueue!AD$5:AD$550,Grid_GenerationQueue!$AJ$5:$AJ$550,$B185,Grid_GenerationQueue!$AK$5:$AK$550,$C185,Grid_GenerationQueue!$AW$5:$AW$550,$Y$3)+SUMIFS(Grid_GenerationQueue!AD$5:AD$550,Grid_GenerationQueue!$AM$5:$AM$550,$B185,Grid_GenerationQueue!$AN$5:$AN$550,$C185,Grid_GenerationQueue!$AW$5:$AW$550,$Y$3)</f>
        <v>0</v>
      </c>
      <c r="AJ185">
        <f>X185+SUMIFS(Grid_GenerationQueue!T$5:T$550,Grid_GenerationQueue!$AJ$5:$AJ$550,$B185,Grid_GenerationQueue!$AK$5:$AK$550,$C185,Grid_GenerationQueue!$AW$5:$AW$550,"&lt;&gt;"&amp;$Y$3,Grid_GenerationQueue!$AU$5:$AU$550,$AK$3)+SUMIFS(Grid_GenerationQueue!T$5:T$550,Grid_GenerationQueue!$AM$5:$AM$550,$B185,Grid_GenerationQueue!$AN$5:$AN$550,$C185,Grid_GenerationQueue!$AW$5:$AW$550,"&lt;&gt;"&amp;$Y$3,Grid_GenerationQueue!$AU$5:$AU$550,$AK$3)</f>
        <v>308</v>
      </c>
      <c r="AK185">
        <f>Y185+SUMIFS(Grid_GenerationQueue!U$5:U$550,Grid_GenerationQueue!$AJ$5:$AJ$550,$B185,Grid_GenerationQueue!$AK$5:$AK$550,$C185,Grid_GenerationQueue!$AW$5:$AW$550,"&lt;&gt;"&amp;$Y$3,Grid_GenerationQueue!$AU$5:$AU$550,$AK$3)+SUMIFS(Grid_GenerationQueue!U$5:U$550,Grid_GenerationQueue!$AM$5:$AM$550,$B185,Grid_GenerationQueue!$AN$5:$AN$550,$C185,Grid_GenerationQueue!$AW$5:$AW$550,"&lt;&gt;"&amp;$Y$3,Grid_GenerationQueue!$AU$5:$AU$550,$AK$3)</f>
        <v>0</v>
      </c>
      <c r="AL185">
        <f>Z185+SUMIFS(Grid_GenerationQueue!V$5:V$550,Grid_GenerationQueue!$AJ$5:$AJ$550,$B185,Grid_GenerationQueue!$AK$5:$AK$550,$C185,Grid_GenerationQueue!$AW$5:$AW$550,"&lt;&gt;"&amp;$Y$3,Grid_GenerationQueue!$AU$5:$AU$550,$AK$3)+SUMIFS(Grid_GenerationQueue!V$5:V$550,Grid_GenerationQueue!$AM$5:$AM$550,$B185,Grid_GenerationQueue!$AN$5:$AN$550,$C185,Grid_GenerationQueue!$AW$5:$AW$550,"&lt;&gt;"&amp;$Y$3,Grid_GenerationQueue!$AU$5:$AU$550,$AK$3)</f>
        <v>0</v>
      </c>
      <c r="AM185">
        <f>AA185+SUMIFS(Grid_GenerationQueue!W$5:W$550,Grid_GenerationQueue!$AJ$5:$AJ$550,$B185,Grid_GenerationQueue!$AK$5:$AK$550,$C185,Grid_GenerationQueue!$AW$5:$AW$550,"&lt;&gt;"&amp;$Y$3,Grid_GenerationQueue!$AU$5:$AU$550,$AK$3)+SUMIFS(Grid_GenerationQueue!W$5:W$550,Grid_GenerationQueue!$AM$5:$AM$550,$B185,Grid_GenerationQueue!$AN$5:$AN$550,$C185,Grid_GenerationQueue!$AW$5:$AW$550,"&lt;&gt;"&amp;$Y$3,Grid_GenerationQueue!$AU$5:$AU$550,$AK$3)</f>
        <v>0</v>
      </c>
      <c r="AN185">
        <f>AB185+SUMIFS(Grid_GenerationQueue!X$5:X$550,Grid_GenerationQueue!$AJ$5:$AJ$550,$B185,Grid_GenerationQueue!$AK$5:$AK$550,$C185,Grid_GenerationQueue!$AW$5:$AW$550,"&lt;&gt;"&amp;$Y$3,Grid_GenerationQueue!$AU$5:$AU$550,$AK$3)+SUMIFS(Grid_GenerationQueue!X$5:X$550,Grid_GenerationQueue!$AM$5:$AM$550,$B185,Grid_GenerationQueue!$AN$5:$AN$550,$C185,Grid_GenerationQueue!$AW$5:$AW$550,"&lt;&gt;"&amp;$Y$3,Grid_GenerationQueue!$AU$5:$AU$550,$AK$3)</f>
        <v>0</v>
      </c>
      <c r="AO185">
        <f>AC185+SUMIFS(Grid_GenerationQueue!Y$5:Y$550,Grid_GenerationQueue!$AJ$5:$AJ$550,$B185,Grid_GenerationQueue!$AK$5:$AK$550,$C185,Grid_GenerationQueue!$AW$5:$AW$550,"&lt;&gt;"&amp;$Y$3,Grid_GenerationQueue!$AU$5:$AU$550,$AK$3)+SUMIFS(Grid_GenerationQueue!Y$5:Y$550,Grid_GenerationQueue!$AM$5:$AM$550,$B185,Grid_GenerationQueue!$AN$5:$AN$550,$C185,Grid_GenerationQueue!$AW$5:$AW$550,"&lt;&gt;"&amp;$Y$3,Grid_GenerationQueue!$AU$5:$AU$550,$AK$3)</f>
        <v>0</v>
      </c>
      <c r="AP185">
        <f>AD185+SUMIFS(Grid_GenerationQueue!Z$5:Z$550,Grid_GenerationQueue!$AJ$5:$AJ$550,$B185,Grid_GenerationQueue!$AK$5:$AK$550,$C185,Grid_GenerationQueue!$AW$5:$AW$550,"&lt;&gt;"&amp;$Y$3,Grid_GenerationQueue!$AU$5:$AU$550,$AK$3)+SUMIFS(Grid_GenerationQueue!Z$5:Z$550,Grid_GenerationQueue!$AM$5:$AM$550,$B185,Grid_GenerationQueue!$AN$5:$AN$550,$C185,Grid_GenerationQueue!$AW$5:$AW$550,"&lt;&gt;"&amp;$Y$3,Grid_GenerationQueue!$AU$5:$AU$550,$AK$3)</f>
        <v>0</v>
      </c>
      <c r="AQ185">
        <f>AE185+SUMIFS(Grid_GenerationQueue!AA$5:AA$550,Grid_GenerationQueue!$AJ$5:$AJ$550,$B185,Grid_GenerationQueue!$AK$5:$AK$550,$C185,Grid_GenerationQueue!$AW$5:$AW$550,"&lt;&gt;"&amp;$Y$3,Grid_GenerationQueue!$AU$5:$AU$550,$AK$3)+SUMIFS(Grid_GenerationQueue!AA$5:AA$550,Grid_GenerationQueue!$AM$5:$AM$550,$B185,Grid_GenerationQueue!$AN$5:$AN$550,$C185,Grid_GenerationQueue!$AW$5:$AW$550,"&lt;&gt;"&amp;$Y$3,Grid_GenerationQueue!$AU$5:$AU$550,$AK$3)</f>
        <v>0</v>
      </c>
      <c r="AR185">
        <f>AF185+SUMIFS(Grid_GenerationQueue!AB$5:AB$550,Grid_GenerationQueue!$AJ$5:$AJ$550,$B185,Grid_GenerationQueue!$AK$5:$AK$550,$C185,Grid_GenerationQueue!$AW$5:$AW$550,"&lt;&gt;"&amp;$Y$3,Grid_GenerationQueue!$AU$5:$AU$550,$AK$3)+SUMIFS(Grid_GenerationQueue!AB$5:AB$550,Grid_GenerationQueue!$AM$5:$AM$550,$B185,Grid_GenerationQueue!$AN$5:$AN$550,$C185,Grid_GenerationQueue!$AW$5:$AW$550,"&lt;&gt;"&amp;$Y$3,Grid_GenerationQueue!$AU$5:$AU$550,$AK$3)</f>
        <v>0</v>
      </c>
      <c r="AS185">
        <f>AG185+SUMIFS(Grid_GenerationQueue!AC$5:AC$550,Grid_GenerationQueue!$AJ$5:$AJ$550,$B185,Grid_GenerationQueue!$AK$5:$AK$550,$C185,Grid_GenerationQueue!$AW$5:$AW$550,"&lt;&gt;"&amp;$Y$3,Grid_GenerationQueue!$AU$5:$AU$550,$AK$3)+SUMIFS(Grid_GenerationQueue!AC$5:AC$550,Grid_GenerationQueue!$AM$5:$AM$550,$B185,Grid_GenerationQueue!$AN$5:$AN$550,$C185,Grid_GenerationQueue!$AW$5:$AW$550,"&lt;&gt;"&amp;$Y$3,Grid_GenerationQueue!$AU$5:$AU$550,$AK$3)</f>
        <v>0</v>
      </c>
      <c r="AT185">
        <f>AH185+SUMIFS(Grid_GenerationQueue!AD$5:AD$550,Grid_GenerationQueue!$AJ$5:$AJ$550,$B185,Grid_GenerationQueue!$AK$5:$AK$550,$C185,Grid_GenerationQueue!$AW$5:$AW$550,"&lt;&gt;"&amp;$Y$3,Grid_GenerationQueue!$AU$5:$AU$550,$AK$3)+SUMIFS(Grid_GenerationQueue!AD$5:AD$550,Grid_GenerationQueue!$AM$5:$AM$550,$B185,Grid_GenerationQueue!$AN$5:$AN$550,$C185,Grid_GenerationQueue!$AW$5:$AW$550,"&lt;&gt;"&amp;$Y$3,Grid_GenerationQueue!$AU$5:$AU$550,$AK$3)</f>
        <v>500</v>
      </c>
      <c r="AV185">
        <v>0</v>
      </c>
      <c r="AW185">
        <v>0</v>
      </c>
      <c r="AX185">
        <v>0</v>
      </c>
      <c r="AY185">
        <v>0</v>
      </c>
      <c r="AZ185">
        <v>0</v>
      </c>
      <c r="BB185">
        <f t="shared" si="99"/>
        <v>1008</v>
      </c>
      <c r="BC185">
        <f t="shared" si="100"/>
        <v>0</v>
      </c>
      <c r="BD185">
        <f t="shared" si="101"/>
        <v>0</v>
      </c>
      <c r="BE185">
        <f t="shared" si="102"/>
        <v>0</v>
      </c>
      <c r="BF185">
        <f t="shared" si="103"/>
        <v>628.65</v>
      </c>
      <c r="BG185">
        <f t="shared" si="104"/>
        <v>0</v>
      </c>
      <c r="BH185">
        <f t="shared" si="105"/>
        <v>0</v>
      </c>
      <c r="BI185">
        <f t="shared" si="106"/>
        <v>0</v>
      </c>
      <c r="BJ185">
        <f t="shared" si="107"/>
        <v>0</v>
      </c>
      <c r="BK185">
        <f t="shared" si="108"/>
        <v>0</v>
      </c>
      <c r="BL185">
        <f t="shared" si="109"/>
        <v>500</v>
      </c>
      <c r="BN185">
        <f t="shared" si="110"/>
        <v>0</v>
      </c>
      <c r="BO185">
        <f t="shared" si="111"/>
        <v>0</v>
      </c>
      <c r="BP185">
        <f t="shared" si="112"/>
        <v>0</v>
      </c>
      <c r="BQ185">
        <f t="shared" si="113"/>
        <v>0</v>
      </c>
      <c r="BR185">
        <f t="shared" si="114"/>
        <v>0</v>
      </c>
      <c r="BS185">
        <f t="shared" si="115"/>
        <v>0</v>
      </c>
      <c r="BT185">
        <f t="shared" si="116"/>
        <v>0</v>
      </c>
      <c r="BU185">
        <f t="shared" si="117"/>
        <v>0</v>
      </c>
      <c r="BV185">
        <f t="shared" si="118"/>
        <v>0</v>
      </c>
      <c r="BW185">
        <f t="shared" si="119"/>
        <v>0</v>
      </c>
      <c r="BX185">
        <f t="shared" si="120"/>
        <v>0</v>
      </c>
      <c r="BZ185">
        <f t="shared" si="121"/>
        <v>308</v>
      </c>
      <c r="CA185">
        <f t="shared" si="122"/>
        <v>0</v>
      </c>
      <c r="CB185">
        <f t="shared" si="123"/>
        <v>0</v>
      </c>
      <c r="CC185">
        <f t="shared" si="124"/>
        <v>0</v>
      </c>
      <c r="CD185">
        <f t="shared" si="125"/>
        <v>0</v>
      </c>
      <c r="CE185">
        <f t="shared" si="126"/>
        <v>0</v>
      </c>
      <c r="CF185">
        <f t="shared" si="127"/>
        <v>0</v>
      </c>
      <c r="CG185">
        <f t="shared" si="128"/>
        <v>0</v>
      </c>
      <c r="CH185">
        <f t="shared" si="129"/>
        <v>0</v>
      </c>
      <c r="CI185">
        <f t="shared" si="130"/>
        <v>0</v>
      </c>
      <c r="CJ185">
        <f t="shared" si="131"/>
        <v>500</v>
      </c>
    </row>
    <row r="186" spans="1:88" x14ac:dyDescent="0.35">
      <c r="A186" t="str">
        <f>Substation_Info!A186</f>
        <v xml:space="preserve">PG&amp;E East Kern Study Area </v>
      </c>
      <c r="B186" t="str">
        <f>Substation_Info!B186</f>
        <v>Morro Bay (Proposed)</v>
      </c>
      <c r="C186">
        <f>Substation_Info!C186</f>
        <v>500</v>
      </c>
      <c r="D186" t="str" cm="1">
        <f t="array" ref="D186">INDEX(Substation_Info!$AT$5:$BB$322,MATCH(1,($B186=Substation_Info!$B$5:$B$322)*($C186=Substation_Info!$C$5:$C$322),0),MATCH(D$4,Substation_Info!$AT$4:$BB$4,0))</f>
        <v>Southern_PGAE_Li_Battery</v>
      </c>
      <c r="E186" t="str" cm="1">
        <f t="array" ref="E186">INDEX(Substation_Info!$AT$5:$BB$322,MATCH(1,($B186=Substation_Info!$B$5:$B$322)*($C186=Substation_Info!$C$5:$C$322),0),MATCH(E$4,Substation_Info!$AT$4:$BB$4,0))</f>
        <v>Southern_PGAE_Solar</v>
      </c>
      <c r="F186" cm="1">
        <f t="array" ref="F186">INDEX(Substation_Info!$AT$5:$BB$322,MATCH(1,($B186=Substation_Info!$B$5:$B$322)*($C186=Substation_Info!$C$5:$C$322),0),MATCH(F$4,Substation_Info!$AT$4:$BB$4,0))</f>
        <v>0</v>
      </c>
      <c r="G186" cm="1">
        <f t="array" ref="G186">INDEX(Substation_Info!$AT$5:$BB$322,MATCH(1,($B186=Substation_Info!$B$5:$B$322)*($C186=Substation_Info!$C$5:$C$322),0),MATCH(G$4,Substation_Info!$AT$4:$BB$4,0))</f>
        <v>0</v>
      </c>
      <c r="H186" cm="1">
        <f t="array" ref="H186">INDEX(Substation_Info!$AT$5:$BB$322,MATCH(1,($B186=Substation_Info!$B$5:$B$322)*($C186=Substation_Info!$C$5:$C$322),0),MATCH(H$4,Substation_Info!$AT$4:$BB$4,0))</f>
        <v>0</v>
      </c>
      <c r="I186" t="str" cm="1">
        <f t="array" ref="I186">INDEX(Substation_Info!$AT$5:$BB$322,MATCH(1,($B186=Substation_Info!$B$5:$B$322)*($C186=Substation_Info!$C$5:$C$322),0),MATCH(I$4,Substation_Info!$AT$4:$BB$4,0))</f>
        <v>Morro_Bay_Offshore_Wind</v>
      </c>
      <c r="J186" cm="1">
        <f t="array" ref="J186">INDEX(Substation_Info!$AT$5:$BB$322,MATCH(1,($B186=Substation_Info!$B$5:$B$322)*($C186=Substation_Info!$C$5:$C$322),0),MATCH(J$4,Substation_Info!$AT$4:$BB$4,0))</f>
        <v>0</v>
      </c>
      <c r="L186">
        <f>SUMIFS(Grid_GenerationQueue!T$5:T$550,Grid_GenerationQueue!$AJ$5:$AJ$550,$B186,Grid_GenerationQueue!$AK$5:$AK$550,$C186)+SUMIFS(Grid_GenerationQueue!T$5:T$550,Grid_GenerationQueue!$AM$5:$AM$550,$B186,Grid_GenerationQueue!$AN$5:$AN$550,$C186)</f>
        <v>319.35000000000002</v>
      </c>
      <c r="M186">
        <f>SUMIFS(Grid_GenerationQueue!U$5:U$550,Grid_GenerationQueue!$AJ$5:$AJ$550,$B186,Grid_GenerationQueue!$AK$5:$AK$550,$C186)+SUMIFS(Grid_GenerationQueue!U$5:U$550,Grid_GenerationQueue!$AM$5:$AM$550,$B186,Grid_GenerationQueue!$AN$5:$AN$550,$C186)</f>
        <v>0</v>
      </c>
      <c r="N186">
        <f>SUMIFS(Grid_GenerationQueue!V$5:V$550,Grid_GenerationQueue!$AJ$5:$AJ$550,$B186,Grid_GenerationQueue!$AK$5:$AK$550,$C186)+SUMIFS(Grid_GenerationQueue!V$5:V$550,Grid_GenerationQueue!$AM$5:$AM$550,$B186,Grid_GenerationQueue!$AN$5:$AN$550,$C186)</f>
        <v>0</v>
      </c>
      <c r="O186">
        <f>SUMIFS(Grid_GenerationQueue!W$5:W$550,Grid_GenerationQueue!$AJ$5:$AJ$550,$B186,Grid_GenerationQueue!$AK$5:$AK$550,$C186)+SUMIFS(Grid_GenerationQueue!W$5:W$550,Grid_GenerationQueue!$AM$5:$AM$550,$B186,Grid_GenerationQueue!$AN$5:$AN$550,$C186)</f>
        <v>0</v>
      </c>
      <c r="P186">
        <f>SUMIFS(Grid_GenerationQueue!X$5:X$550,Grid_GenerationQueue!$AJ$5:$AJ$550,$B186,Grid_GenerationQueue!$AK$5:$AK$550,$C186)+SUMIFS(Grid_GenerationQueue!X$5:X$550,Grid_GenerationQueue!$AM$5:$AM$550,$B186,Grid_GenerationQueue!$AN$5:$AN$550,$C186)</f>
        <v>1190</v>
      </c>
      <c r="Q186">
        <f>SUMIFS(Grid_GenerationQueue!Y$5:Y$550,Grid_GenerationQueue!$AJ$5:$AJ$550,$B186,Grid_GenerationQueue!$AK$5:$AK$550,$C186)+SUMIFS(Grid_GenerationQueue!Y$5:Y$550,Grid_GenerationQueue!$AM$5:$AM$550,$B186,Grid_GenerationQueue!$AN$5:$AN$550,$C186)</f>
        <v>0</v>
      </c>
      <c r="R186">
        <f>SUMIFS(Grid_GenerationQueue!Z$5:Z$550,Grid_GenerationQueue!$AJ$5:$AJ$550,$B186,Grid_GenerationQueue!$AK$5:$AK$550,$C186)+SUMIFS(Grid_GenerationQueue!Z$5:Z$550,Grid_GenerationQueue!$AM$5:$AM$550,$B186,Grid_GenerationQueue!$AN$5:$AN$550,$C186)</f>
        <v>0</v>
      </c>
      <c r="S186">
        <f>SUMIFS(Grid_GenerationQueue!AA$5:AA$550,Grid_GenerationQueue!$AJ$5:$AJ$550,$B186,Grid_GenerationQueue!$AK$5:$AK$550,$C186)+SUMIFS(Grid_GenerationQueue!AA$5:AA$550,Grid_GenerationQueue!$AM$5:$AM$550,$B186,Grid_GenerationQueue!$AN$5:$AN$550,$C186)</f>
        <v>0</v>
      </c>
      <c r="T186">
        <f>SUMIFS(Grid_GenerationQueue!AB$5:AB$550,Grid_GenerationQueue!$AJ$5:$AJ$550,$B186,Grid_GenerationQueue!$AK$5:$AK$550,$C186)+SUMIFS(Grid_GenerationQueue!AB$5:AB$550,Grid_GenerationQueue!$AM$5:$AM$550,$B186,Grid_GenerationQueue!$AN$5:$AN$550,$C186)</f>
        <v>0</v>
      </c>
      <c r="U186">
        <f>SUMIFS(Grid_GenerationQueue!AC$5:AC$550,Grid_GenerationQueue!$AJ$5:$AJ$550,$B186,Grid_GenerationQueue!$AK$5:$AK$550,$C186)+SUMIFS(Grid_GenerationQueue!AC$5:AC$550,Grid_GenerationQueue!$AM$5:$AM$550,$B186,Grid_GenerationQueue!$AN$5:$AN$550,$C186)</f>
        <v>0</v>
      </c>
      <c r="V186">
        <f>SUMIFS(Grid_GenerationQueue!AD$5:AD$550,Grid_GenerationQueue!$AJ$5:$AJ$550,$B186,Grid_GenerationQueue!$AK$5:$AK$550,$C186)+SUMIFS(Grid_GenerationQueue!AD$5:AD$550,Grid_GenerationQueue!$AM$5:$AM$550,$B186,Grid_GenerationQueue!$AN$5:$AN$550,$C186)</f>
        <v>0</v>
      </c>
      <c r="X186">
        <f>SUMIFS(Grid_GenerationQueue!T$5:T$550,Grid_GenerationQueue!$AJ$5:$AJ$550,$B186,Grid_GenerationQueue!$AK$5:$AK$550,$C186,Grid_GenerationQueue!$AW$5:$AW$550,$Y$3)+SUMIFS(Grid_GenerationQueue!T$5:T$550,Grid_GenerationQueue!$AM$5:$AM$550,$B186,Grid_GenerationQueue!$AN$5:$AN$550,$C186,Grid_GenerationQueue!$AW$5:$AW$550,$Y$3)</f>
        <v>0</v>
      </c>
      <c r="Y186">
        <f>SUMIFS(Grid_GenerationQueue!U$5:U$550,Grid_GenerationQueue!$AJ$5:$AJ$550,$B186,Grid_GenerationQueue!$AK$5:$AK$550,$C186,Grid_GenerationQueue!$AW$5:$AW$550,$Y$3)+SUMIFS(Grid_GenerationQueue!U$5:U$550,Grid_GenerationQueue!$AM$5:$AM$550,$B186,Grid_GenerationQueue!$AN$5:$AN$550,$C186,Grid_GenerationQueue!$AW$5:$AW$550,$Y$3)</f>
        <v>0</v>
      </c>
      <c r="Z186">
        <f>SUMIFS(Grid_GenerationQueue!V$5:V$550,Grid_GenerationQueue!$AJ$5:$AJ$550,$B186,Grid_GenerationQueue!$AK$5:$AK$550,$C186,Grid_GenerationQueue!$AW$5:$AW$550,$Y$3)+SUMIFS(Grid_GenerationQueue!V$5:V$550,Grid_GenerationQueue!$AM$5:$AM$550,$B186,Grid_GenerationQueue!$AN$5:$AN$550,$C186,Grid_GenerationQueue!$AW$5:$AW$550,$Y$3)</f>
        <v>0</v>
      </c>
      <c r="AA186">
        <f>SUMIFS(Grid_GenerationQueue!W$5:W$550,Grid_GenerationQueue!$AJ$5:$AJ$550,$B186,Grid_GenerationQueue!$AK$5:$AK$550,$C186,Grid_GenerationQueue!$AW$5:$AW$550,$Y$3)+SUMIFS(Grid_GenerationQueue!W$5:W$550,Grid_GenerationQueue!$AM$5:$AM$550,$B186,Grid_GenerationQueue!$AN$5:$AN$550,$C186,Grid_GenerationQueue!$AW$5:$AW$550,$Y$3)</f>
        <v>0</v>
      </c>
      <c r="AB186">
        <f>SUMIFS(Grid_GenerationQueue!X$5:X$550,Grid_GenerationQueue!$AJ$5:$AJ$550,$B186,Grid_GenerationQueue!$AK$5:$AK$550,$C186,Grid_GenerationQueue!$AW$5:$AW$550,$Y$3)+SUMIFS(Grid_GenerationQueue!X$5:X$550,Grid_GenerationQueue!$AM$5:$AM$550,$B186,Grid_GenerationQueue!$AN$5:$AN$550,$C186,Grid_GenerationQueue!$AW$5:$AW$550,$Y$3)</f>
        <v>0</v>
      </c>
      <c r="AC186">
        <f>SUMIFS(Grid_GenerationQueue!Y$5:Y$550,Grid_GenerationQueue!$AJ$5:$AJ$550,$B186,Grid_GenerationQueue!$AK$5:$AK$550,$C186,Grid_GenerationQueue!$AW$5:$AW$550,$Y$3)+SUMIFS(Grid_GenerationQueue!Y$5:Y$550,Grid_GenerationQueue!$AM$5:$AM$550,$B186,Grid_GenerationQueue!$AN$5:$AN$550,$C186,Grid_GenerationQueue!$AW$5:$AW$550,$Y$3)</f>
        <v>0</v>
      </c>
      <c r="AD186">
        <f>SUMIFS(Grid_GenerationQueue!Z$5:Z$550,Grid_GenerationQueue!$AJ$5:$AJ$550,$B186,Grid_GenerationQueue!$AK$5:$AK$550,$C186,Grid_GenerationQueue!$AW$5:$AW$550,$Y$3)+SUMIFS(Grid_GenerationQueue!Z$5:Z$550,Grid_GenerationQueue!$AM$5:$AM$550,$B186,Grid_GenerationQueue!$AN$5:$AN$550,$C186,Grid_GenerationQueue!$AW$5:$AW$550,$Y$3)</f>
        <v>0</v>
      </c>
      <c r="AE186">
        <f>SUMIFS(Grid_GenerationQueue!AA$5:AA$550,Grid_GenerationQueue!$AJ$5:$AJ$550,$B186,Grid_GenerationQueue!$AK$5:$AK$550,$C186,Grid_GenerationQueue!$AW$5:$AW$550,$Y$3)+SUMIFS(Grid_GenerationQueue!AA$5:AA$550,Grid_GenerationQueue!$AM$5:$AM$550,$B186,Grid_GenerationQueue!$AN$5:$AN$550,$C186,Grid_GenerationQueue!$AW$5:$AW$550,$Y$3)</f>
        <v>0</v>
      </c>
      <c r="AF186">
        <f>SUMIFS(Grid_GenerationQueue!AB$5:AB$550,Grid_GenerationQueue!$AJ$5:$AJ$550,$B186,Grid_GenerationQueue!$AK$5:$AK$550,$C186,Grid_GenerationQueue!$AW$5:$AW$550,$Y$3)+SUMIFS(Grid_GenerationQueue!AB$5:AB$550,Grid_GenerationQueue!$AM$5:$AM$550,$B186,Grid_GenerationQueue!$AN$5:$AN$550,$C186,Grid_GenerationQueue!$AW$5:$AW$550,$Y$3)</f>
        <v>0</v>
      </c>
      <c r="AG186">
        <f>SUMIFS(Grid_GenerationQueue!AC$5:AC$550,Grid_GenerationQueue!$AJ$5:$AJ$550,$B186,Grid_GenerationQueue!$AK$5:$AK$550,$C186,Grid_GenerationQueue!$AW$5:$AW$550,$Y$3)+SUMIFS(Grid_GenerationQueue!AC$5:AC$550,Grid_GenerationQueue!$AM$5:$AM$550,$B186,Grid_GenerationQueue!$AN$5:$AN$550,$C186,Grid_GenerationQueue!$AW$5:$AW$550,$Y$3)</f>
        <v>0</v>
      </c>
      <c r="AH186">
        <f>SUMIFS(Grid_GenerationQueue!AD$5:AD$550,Grid_GenerationQueue!$AJ$5:$AJ$550,$B186,Grid_GenerationQueue!$AK$5:$AK$550,$C186,Grid_GenerationQueue!$AW$5:$AW$550,$Y$3)+SUMIFS(Grid_GenerationQueue!AD$5:AD$550,Grid_GenerationQueue!$AM$5:$AM$550,$B186,Grid_GenerationQueue!$AN$5:$AN$550,$C186,Grid_GenerationQueue!$AW$5:$AW$550,$Y$3)</f>
        <v>0</v>
      </c>
      <c r="AJ186">
        <f>X186+SUMIFS(Grid_GenerationQueue!T$5:T$550,Grid_GenerationQueue!$AJ$5:$AJ$550,$B186,Grid_GenerationQueue!$AK$5:$AK$550,$C186,Grid_GenerationQueue!$AW$5:$AW$550,"&lt;&gt;"&amp;$Y$3,Grid_GenerationQueue!$AU$5:$AU$550,$AK$3)+SUMIFS(Grid_GenerationQueue!T$5:T$550,Grid_GenerationQueue!$AM$5:$AM$550,$B186,Grid_GenerationQueue!$AN$5:$AN$550,$C186,Grid_GenerationQueue!$AW$5:$AW$550,"&lt;&gt;"&amp;$Y$3,Grid_GenerationQueue!$AU$5:$AU$550,$AK$3)</f>
        <v>0</v>
      </c>
      <c r="AK186">
        <f>Y186+SUMIFS(Grid_GenerationQueue!U$5:U$550,Grid_GenerationQueue!$AJ$5:$AJ$550,$B186,Grid_GenerationQueue!$AK$5:$AK$550,$C186,Grid_GenerationQueue!$AW$5:$AW$550,"&lt;&gt;"&amp;$Y$3,Grid_GenerationQueue!$AU$5:$AU$550,$AK$3)+SUMIFS(Grid_GenerationQueue!U$5:U$550,Grid_GenerationQueue!$AM$5:$AM$550,$B186,Grid_GenerationQueue!$AN$5:$AN$550,$C186,Grid_GenerationQueue!$AW$5:$AW$550,"&lt;&gt;"&amp;$Y$3,Grid_GenerationQueue!$AU$5:$AU$550,$AK$3)</f>
        <v>0</v>
      </c>
      <c r="AL186">
        <f>Z186+SUMIFS(Grid_GenerationQueue!V$5:V$550,Grid_GenerationQueue!$AJ$5:$AJ$550,$B186,Grid_GenerationQueue!$AK$5:$AK$550,$C186,Grid_GenerationQueue!$AW$5:$AW$550,"&lt;&gt;"&amp;$Y$3,Grid_GenerationQueue!$AU$5:$AU$550,$AK$3)+SUMIFS(Grid_GenerationQueue!V$5:V$550,Grid_GenerationQueue!$AM$5:$AM$550,$B186,Grid_GenerationQueue!$AN$5:$AN$550,$C186,Grid_GenerationQueue!$AW$5:$AW$550,"&lt;&gt;"&amp;$Y$3,Grid_GenerationQueue!$AU$5:$AU$550,$AK$3)</f>
        <v>0</v>
      </c>
      <c r="AM186">
        <f>AA186+SUMIFS(Grid_GenerationQueue!W$5:W$550,Grid_GenerationQueue!$AJ$5:$AJ$550,$B186,Grid_GenerationQueue!$AK$5:$AK$550,$C186,Grid_GenerationQueue!$AW$5:$AW$550,"&lt;&gt;"&amp;$Y$3,Grid_GenerationQueue!$AU$5:$AU$550,$AK$3)+SUMIFS(Grid_GenerationQueue!W$5:W$550,Grid_GenerationQueue!$AM$5:$AM$550,$B186,Grid_GenerationQueue!$AN$5:$AN$550,$C186,Grid_GenerationQueue!$AW$5:$AW$550,"&lt;&gt;"&amp;$Y$3,Grid_GenerationQueue!$AU$5:$AU$550,$AK$3)</f>
        <v>0</v>
      </c>
      <c r="AN186">
        <f>AB186+SUMIFS(Grid_GenerationQueue!X$5:X$550,Grid_GenerationQueue!$AJ$5:$AJ$550,$B186,Grid_GenerationQueue!$AK$5:$AK$550,$C186,Grid_GenerationQueue!$AW$5:$AW$550,"&lt;&gt;"&amp;$Y$3,Grid_GenerationQueue!$AU$5:$AU$550,$AK$3)+SUMIFS(Grid_GenerationQueue!X$5:X$550,Grid_GenerationQueue!$AM$5:$AM$550,$B186,Grid_GenerationQueue!$AN$5:$AN$550,$C186,Grid_GenerationQueue!$AW$5:$AW$550,"&lt;&gt;"&amp;$Y$3,Grid_GenerationQueue!$AU$5:$AU$550,$AK$3)</f>
        <v>0</v>
      </c>
      <c r="AO186">
        <f>AC186+SUMIFS(Grid_GenerationQueue!Y$5:Y$550,Grid_GenerationQueue!$AJ$5:$AJ$550,$B186,Grid_GenerationQueue!$AK$5:$AK$550,$C186,Grid_GenerationQueue!$AW$5:$AW$550,"&lt;&gt;"&amp;$Y$3,Grid_GenerationQueue!$AU$5:$AU$550,$AK$3)+SUMIFS(Grid_GenerationQueue!Y$5:Y$550,Grid_GenerationQueue!$AM$5:$AM$550,$B186,Grid_GenerationQueue!$AN$5:$AN$550,$C186,Grid_GenerationQueue!$AW$5:$AW$550,"&lt;&gt;"&amp;$Y$3,Grid_GenerationQueue!$AU$5:$AU$550,$AK$3)</f>
        <v>0</v>
      </c>
      <c r="AP186">
        <f>AD186+SUMIFS(Grid_GenerationQueue!Z$5:Z$550,Grid_GenerationQueue!$AJ$5:$AJ$550,$B186,Grid_GenerationQueue!$AK$5:$AK$550,$C186,Grid_GenerationQueue!$AW$5:$AW$550,"&lt;&gt;"&amp;$Y$3,Grid_GenerationQueue!$AU$5:$AU$550,$AK$3)+SUMIFS(Grid_GenerationQueue!Z$5:Z$550,Grid_GenerationQueue!$AM$5:$AM$550,$B186,Grid_GenerationQueue!$AN$5:$AN$550,$C186,Grid_GenerationQueue!$AW$5:$AW$550,"&lt;&gt;"&amp;$Y$3,Grid_GenerationQueue!$AU$5:$AU$550,$AK$3)</f>
        <v>0</v>
      </c>
      <c r="AQ186">
        <f>AE186+SUMIFS(Grid_GenerationQueue!AA$5:AA$550,Grid_GenerationQueue!$AJ$5:$AJ$550,$B186,Grid_GenerationQueue!$AK$5:$AK$550,$C186,Grid_GenerationQueue!$AW$5:$AW$550,"&lt;&gt;"&amp;$Y$3,Grid_GenerationQueue!$AU$5:$AU$550,$AK$3)+SUMIFS(Grid_GenerationQueue!AA$5:AA$550,Grid_GenerationQueue!$AM$5:$AM$550,$B186,Grid_GenerationQueue!$AN$5:$AN$550,$C186,Grid_GenerationQueue!$AW$5:$AW$550,"&lt;&gt;"&amp;$Y$3,Grid_GenerationQueue!$AU$5:$AU$550,$AK$3)</f>
        <v>0</v>
      </c>
      <c r="AR186">
        <f>AF186+SUMIFS(Grid_GenerationQueue!AB$5:AB$550,Grid_GenerationQueue!$AJ$5:$AJ$550,$B186,Grid_GenerationQueue!$AK$5:$AK$550,$C186,Grid_GenerationQueue!$AW$5:$AW$550,"&lt;&gt;"&amp;$Y$3,Grid_GenerationQueue!$AU$5:$AU$550,$AK$3)+SUMIFS(Grid_GenerationQueue!AB$5:AB$550,Grid_GenerationQueue!$AM$5:$AM$550,$B186,Grid_GenerationQueue!$AN$5:$AN$550,$C186,Grid_GenerationQueue!$AW$5:$AW$550,"&lt;&gt;"&amp;$Y$3,Grid_GenerationQueue!$AU$5:$AU$550,$AK$3)</f>
        <v>0</v>
      </c>
      <c r="AS186">
        <f>AG186+SUMIFS(Grid_GenerationQueue!AC$5:AC$550,Grid_GenerationQueue!$AJ$5:$AJ$550,$B186,Grid_GenerationQueue!$AK$5:$AK$550,$C186,Grid_GenerationQueue!$AW$5:$AW$550,"&lt;&gt;"&amp;$Y$3,Grid_GenerationQueue!$AU$5:$AU$550,$AK$3)+SUMIFS(Grid_GenerationQueue!AC$5:AC$550,Grid_GenerationQueue!$AM$5:$AM$550,$B186,Grid_GenerationQueue!$AN$5:$AN$550,$C186,Grid_GenerationQueue!$AW$5:$AW$550,"&lt;&gt;"&amp;$Y$3,Grid_GenerationQueue!$AU$5:$AU$550,$AK$3)</f>
        <v>0</v>
      </c>
      <c r="AT186">
        <f>AH186+SUMIFS(Grid_GenerationQueue!AD$5:AD$550,Grid_GenerationQueue!$AJ$5:$AJ$550,$B186,Grid_GenerationQueue!$AK$5:$AK$550,$C186,Grid_GenerationQueue!$AW$5:$AW$550,"&lt;&gt;"&amp;$Y$3,Grid_GenerationQueue!$AU$5:$AU$550,$AK$3)+SUMIFS(Grid_GenerationQueue!AD$5:AD$550,Grid_GenerationQueue!$AM$5:$AM$550,$B186,Grid_GenerationQueue!$AN$5:$AN$550,$C186,Grid_GenerationQueue!$AW$5:$AW$550,"&lt;&gt;"&amp;$Y$3,Grid_GenerationQueue!$AU$5:$AU$550,$AK$3)</f>
        <v>0</v>
      </c>
      <c r="AV186">
        <v>0</v>
      </c>
      <c r="AW186">
        <v>0</v>
      </c>
      <c r="AX186">
        <v>0</v>
      </c>
      <c r="AY186">
        <v>0</v>
      </c>
      <c r="AZ186">
        <v>0</v>
      </c>
      <c r="BB186">
        <f t="shared" si="99"/>
        <v>319.35000000000002</v>
      </c>
      <c r="BC186">
        <f t="shared" si="100"/>
        <v>0</v>
      </c>
      <c r="BD186">
        <f t="shared" si="101"/>
        <v>0</v>
      </c>
      <c r="BE186">
        <f t="shared" si="102"/>
        <v>0</v>
      </c>
      <c r="BF186">
        <f t="shared" si="103"/>
        <v>1190</v>
      </c>
      <c r="BG186">
        <f t="shared" si="104"/>
        <v>0</v>
      </c>
      <c r="BH186">
        <f t="shared" si="105"/>
        <v>0</v>
      </c>
      <c r="BI186">
        <f t="shared" si="106"/>
        <v>0</v>
      </c>
      <c r="BJ186">
        <f t="shared" si="107"/>
        <v>0</v>
      </c>
      <c r="BK186">
        <f t="shared" si="108"/>
        <v>0</v>
      </c>
      <c r="BL186">
        <f t="shared" si="109"/>
        <v>0</v>
      </c>
      <c r="BN186">
        <f t="shared" si="110"/>
        <v>0</v>
      </c>
      <c r="BO186">
        <f t="shared" si="111"/>
        <v>0</v>
      </c>
      <c r="BP186">
        <f t="shared" si="112"/>
        <v>0</v>
      </c>
      <c r="BQ186">
        <f t="shared" si="113"/>
        <v>0</v>
      </c>
      <c r="BR186">
        <f t="shared" si="114"/>
        <v>0</v>
      </c>
      <c r="BS186">
        <f t="shared" si="115"/>
        <v>0</v>
      </c>
      <c r="BT186">
        <f t="shared" si="116"/>
        <v>0</v>
      </c>
      <c r="BU186">
        <f t="shared" si="117"/>
        <v>0</v>
      </c>
      <c r="BV186">
        <f t="shared" si="118"/>
        <v>0</v>
      </c>
      <c r="BW186">
        <f t="shared" si="119"/>
        <v>0</v>
      </c>
      <c r="BX186">
        <f t="shared" si="120"/>
        <v>0</v>
      </c>
      <c r="BZ186">
        <f t="shared" si="121"/>
        <v>0</v>
      </c>
      <c r="CA186">
        <f t="shared" si="122"/>
        <v>0</v>
      </c>
      <c r="CB186">
        <f t="shared" si="123"/>
        <v>0</v>
      </c>
      <c r="CC186">
        <f t="shared" si="124"/>
        <v>0</v>
      </c>
      <c r="CD186">
        <f t="shared" si="125"/>
        <v>0</v>
      </c>
      <c r="CE186">
        <f t="shared" si="126"/>
        <v>0</v>
      </c>
      <c r="CF186">
        <f t="shared" si="127"/>
        <v>0</v>
      </c>
      <c r="CG186">
        <f t="shared" si="128"/>
        <v>0</v>
      </c>
      <c r="CH186">
        <f t="shared" si="129"/>
        <v>0</v>
      </c>
      <c r="CI186">
        <f t="shared" si="130"/>
        <v>0</v>
      </c>
      <c r="CJ186">
        <f t="shared" si="131"/>
        <v>0</v>
      </c>
    </row>
    <row r="187" spans="1:88" x14ac:dyDescent="0.35">
      <c r="A187" t="str">
        <f>Substation_Info!A187</f>
        <v>PG&amp;E Fresno Study Area</v>
      </c>
      <c r="B187" t="str">
        <f>Substation_Info!B187</f>
        <v>Moss Landing</v>
      </c>
      <c r="C187">
        <f>Substation_Info!C187</f>
        <v>500</v>
      </c>
      <c r="D187" t="str" cm="1">
        <f t="array" ref="D187">INDEX(Substation_Info!$AT$5:$BB$322,MATCH(1,($B187=Substation_Info!$B$5:$B$322)*($C187=Substation_Info!$C$5:$C$322),0),MATCH(D$4,Substation_Info!$AT$4:$BB$4,0))</f>
        <v>Southern_PGAE_Li_Battery</v>
      </c>
      <c r="E187" t="str" cm="1">
        <f t="array" ref="E187">INDEX(Substation_Info!$AT$5:$BB$322,MATCH(1,($B187=Substation_Info!$B$5:$B$322)*($C187=Substation_Info!$C$5:$C$322),0),MATCH(E$4,Substation_Info!$AT$4:$BB$4,0))</f>
        <v>Southern_PGAE_Solar</v>
      </c>
      <c r="F187" cm="1">
        <f t="array" ref="F187">INDEX(Substation_Info!$AT$5:$BB$322,MATCH(1,($B187=Substation_Info!$B$5:$B$322)*($C187=Substation_Info!$C$5:$C$322),0),MATCH(F$4,Substation_Info!$AT$4:$BB$4,0))</f>
        <v>0</v>
      </c>
      <c r="G187" cm="1">
        <f t="array" ref="G187">INDEX(Substation_Info!$AT$5:$BB$322,MATCH(1,($B187=Substation_Info!$B$5:$B$322)*($C187=Substation_Info!$C$5:$C$322),0),MATCH(G$4,Substation_Info!$AT$4:$BB$4,0))</f>
        <v>0</v>
      </c>
      <c r="H187" cm="1">
        <f t="array" ref="H187">INDEX(Substation_Info!$AT$5:$BB$322,MATCH(1,($B187=Substation_Info!$B$5:$B$322)*($C187=Substation_Info!$C$5:$C$322),0),MATCH(H$4,Substation_Info!$AT$4:$BB$4,0))</f>
        <v>0</v>
      </c>
      <c r="I187" cm="1">
        <f t="array" ref="I187">INDEX(Substation_Info!$AT$5:$BB$322,MATCH(1,($B187=Substation_Info!$B$5:$B$322)*($C187=Substation_Info!$C$5:$C$322),0),MATCH(I$4,Substation_Info!$AT$4:$BB$4,0))</f>
        <v>0</v>
      </c>
      <c r="J187" cm="1">
        <f t="array" ref="J187">INDEX(Substation_Info!$AT$5:$BB$322,MATCH(1,($B187=Substation_Info!$B$5:$B$322)*($C187=Substation_Info!$C$5:$C$322),0),MATCH(J$4,Substation_Info!$AT$4:$BB$4,0))</f>
        <v>0</v>
      </c>
      <c r="L187">
        <f>SUMIFS(Grid_GenerationQueue!T$5:T$550,Grid_GenerationQueue!$AJ$5:$AJ$550,$B187,Grid_GenerationQueue!$AK$5:$AK$550,$C187)+SUMIFS(Grid_GenerationQueue!T$5:T$550,Grid_GenerationQueue!$AM$5:$AM$550,$B187,Grid_GenerationQueue!$AN$5:$AN$550,$C187)</f>
        <v>1856.8130000000001</v>
      </c>
      <c r="M187">
        <f>SUMIFS(Grid_GenerationQueue!U$5:U$550,Grid_GenerationQueue!$AJ$5:$AJ$550,$B187,Grid_GenerationQueue!$AK$5:$AK$550,$C187)+SUMIFS(Grid_GenerationQueue!U$5:U$550,Grid_GenerationQueue!$AM$5:$AM$550,$B187,Grid_GenerationQueue!$AN$5:$AN$550,$C187)</f>
        <v>0</v>
      </c>
      <c r="N187">
        <f>SUMIFS(Grid_GenerationQueue!V$5:V$550,Grid_GenerationQueue!$AJ$5:$AJ$550,$B187,Grid_GenerationQueue!$AK$5:$AK$550,$C187)+SUMIFS(Grid_GenerationQueue!V$5:V$550,Grid_GenerationQueue!$AM$5:$AM$550,$B187,Grid_GenerationQueue!$AN$5:$AN$550,$C187)</f>
        <v>0</v>
      </c>
      <c r="O187">
        <f>SUMIFS(Grid_GenerationQueue!W$5:W$550,Grid_GenerationQueue!$AJ$5:$AJ$550,$B187,Grid_GenerationQueue!$AK$5:$AK$550,$C187)+SUMIFS(Grid_GenerationQueue!W$5:W$550,Grid_GenerationQueue!$AM$5:$AM$550,$B187,Grid_GenerationQueue!$AN$5:$AN$550,$C187)</f>
        <v>0</v>
      </c>
      <c r="P187">
        <f>SUMIFS(Grid_GenerationQueue!X$5:X$550,Grid_GenerationQueue!$AJ$5:$AJ$550,$B187,Grid_GenerationQueue!$AK$5:$AK$550,$C187)+SUMIFS(Grid_GenerationQueue!X$5:X$550,Grid_GenerationQueue!$AM$5:$AM$550,$B187,Grid_GenerationQueue!$AN$5:$AN$550,$C187)</f>
        <v>1525.172</v>
      </c>
      <c r="Q187">
        <f>SUMIFS(Grid_GenerationQueue!Y$5:Y$550,Grid_GenerationQueue!$AJ$5:$AJ$550,$B187,Grid_GenerationQueue!$AK$5:$AK$550,$C187)+SUMIFS(Grid_GenerationQueue!Y$5:Y$550,Grid_GenerationQueue!$AM$5:$AM$550,$B187,Grid_GenerationQueue!$AN$5:$AN$550,$C187)</f>
        <v>0</v>
      </c>
      <c r="R187">
        <f>SUMIFS(Grid_GenerationQueue!Z$5:Z$550,Grid_GenerationQueue!$AJ$5:$AJ$550,$B187,Grid_GenerationQueue!$AK$5:$AK$550,$C187)+SUMIFS(Grid_GenerationQueue!Z$5:Z$550,Grid_GenerationQueue!$AM$5:$AM$550,$B187,Grid_GenerationQueue!$AN$5:$AN$550,$C187)</f>
        <v>0</v>
      </c>
      <c r="S187">
        <f>SUMIFS(Grid_GenerationQueue!AA$5:AA$550,Grid_GenerationQueue!$AJ$5:$AJ$550,$B187,Grid_GenerationQueue!$AK$5:$AK$550,$C187)+SUMIFS(Grid_GenerationQueue!AA$5:AA$550,Grid_GenerationQueue!$AM$5:$AM$550,$B187,Grid_GenerationQueue!$AN$5:$AN$550,$C187)</f>
        <v>0</v>
      </c>
      <c r="T187">
        <f>SUMIFS(Grid_GenerationQueue!AB$5:AB$550,Grid_GenerationQueue!$AJ$5:$AJ$550,$B187,Grid_GenerationQueue!$AK$5:$AK$550,$C187)+SUMIFS(Grid_GenerationQueue!AB$5:AB$550,Grid_GenerationQueue!$AM$5:$AM$550,$B187,Grid_GenerationQueue!$AN$5:$AN$550,$C187)</f>
        <v>0</v>
      </c>
      <c r="U187">
        <f>SUMIFS(Grid_GenerationQueue!AC$5:AC$550,Grid_GenerationQueue!$AJ$5:$AJ$550,$B187,Grid_GenerationQueue!$AK$5:$AK$550,$C187)+SUMIFS(Grid_GenerationQueue!AC$5:AC$550,Grid_GenerationQueue!$AM$5:$AM$550,$B187,Grid_GenerationQueue!$AN$5:$AN$550,$C187)</f>
        <v>0</v>
      </c>
      <c r="V187">
        <f>SUMIFS(Grid_GenerationQueue!AD$5:AD$550,Grid_GenerationQueue!$AJ$5:$AJ$550,$B187,Grid_GenerationQueue!$AK$5:$AK$550,$C187)+SUMIFS(Grid_GenerationQueue!AD$5:AD$550,Grid_GenerationQueue!$AM$5:$AM$550,$B187,Grid_GenerationQueue!$AN$5:$AN$550,$C187)</f>
        <v>0</v>
      </c>
      <c r="X187">
        <f>SUMIFS(Grid_GenerationQueue!T$5:T$550,Grid_GenerationQueue!$AJ$5:$AJ$550,$B187,Grid_GenerationQueue!$AK$5:$AK$550,$C187,Grid_GenerationQueue!$AW$5:$AW$550,$Y$3)+SUMIFS(Grid_GenerationQueue!T$5:T$550,Grid_GenerationQueue!$AM$5:$AM$550,$B187,Grid_GenerationQueue!$AN$5:$AN$550,$C187,Grid_GenerationQueue!$AW$5:$AW$550,$Y$3)</f>
        <v>1100</v>
      </c>
      <c r="Y187">
        <f>SUMIFS(Grid_GenerationQueue!U$5:U$550,Grid_GenerationQueue!$AJ$5:$AJ$550,$B187,Grid_GenerationQueue!$AK$5:$AK$550,$C187,Grid_GenerationQueue!$AW$5:$AW$550,$Y$3)+SUMIFS(Grid_GenerationQueue!U$5:U$550,Grid_GenerationQueue!$AM$5:$AM$550,$B187,Grid_GenerationQueue!$AN$5:$AN$550,$C187,Grid_GenerationQueue!$AW$5:$AW$550,$Y$3)</f>
        <v>0</v>
      </c>
      <c r="Z187">
        <f>SUMIFS(Grid_GenerationQueue!V$5:V$550,Grid_GenerationQueue!$AJ$5:$AJ$550,$B187,Grid_GenerationQueue!$AK$5:$AK$550,$C187,Grid_GenerationQueue!$AW$5:$AW$550,$Y$3)+SUMIFS(Grid_GenerationQueue!V$5:V$550,Grid_GenerationQueue!$AM$5:$AM$550,$B187,Grid_GenerationQueue!$AN$5:$AN$550,$C187,Grid_GenerationQueue!$AW$5:$AW$550,$Y$3)</f>
        <v>0</v>
      </c>
      <c r="AA187">
        <f>SUMIFS(Grid_GenerationQueue!W$5:W$550,Grid_GenerationQueue!$AJ$5:$AJ$550,$B187,Grid_GenerationQueue!$AK$5:$AK$550,$C187,Grid_GenerationQueue!$AW$5:$AW$550,$Y$3)+SUMIFS(Grid_GenerationQueue!W$5:W$550,Grid_GenerationQueue!$AM$5:$AM$550,$B187,Grid_GenerationQueue!$AN$5:$AN$550,$C187,Grid_GenerationQueue!$AW$5:$AW$550,$Y$3)</f>
        <v>0</v>
      </c>
      <c r="AB187">
        <f>SUMIFS(Grid_GenerationQueue!X$5:X$550,Grid_GenerationQueue!$AJ$5:$AJ$550,$B187,Grid_GenerationQueue!$AK$5:$AK$550,$C187,Grid_GenerationQueue!$AW$5:$AW$550,$Y$3)+SUMIFS(Grid_GenerationQueue!X$5:X$550,Grid_GenerationQueue!$AM$5:$AM$550,$B187,Grid_GenerationQueue!$AN$5:$AN$550,$C187,Grid_GenerationQueue!$AW$5:$AW$550,$Y$3)</f>
        <v>0</v>
      </c>
      <c r="AC187">
        <f>SUMIFS(Grid_GenerationQueue!Y$5:Y$550,Grid_GenerationQueue!$AJ$5:$AJ$550,$B187,Grid_GenerationQueue!$AK$5:$AK$550,$C187,Grid_GenerationQueue!$AW$5:$AW$550,$Y$3)+SUMIFS(Grid_GenerationQueue!Y$5:Y$550,Grid_GenerationQueue!$AM$5:$AM$550,$B187,Grid_GenerationQueue!$AN$5:$AN$550,$C187,Grid_GenerationQueue!$AW$5:$AW$550,$Y$3)</f>
        <v>0</v>
      </c>
      <c r="AD187">
        <f>SUMIFS(Grid_GenerationQueue!Z$5:Z$550,Grid_GenerationQueue!$AJ$5:$AJ$550,$B187,Grid_GenerationQueue!$AK$5:$AK$550,$C187,Grid_GenerationQueue!$AW$5:$AW$550,$Y$3)+SUMIFS(Grid_GenerationQueue!Z$5:Z$550,Grid_GenerationQueue!$AM$5:$AM$550,$B187,Grid_GenerationQueue!$AN$5:$AN$550,$C187,Grid_GenerationQueue!$AW$5:$AW$550,$Y$3)</f>
        <v>0</v>
      </c>
      <c r="AE187">
        <f>SUMIFS(Grid_GenerationQueue!AA$5:AA$550,Grid_GenerationQueue!$AJ$5:$AJ$550,$B187,Grid_GenerationQueue!$AK$5:$AK$550,$C187,Grid_GenerationQueue!$AW$5:$AW$550,$Y$3)+SUMIFS(Grid_GenerationQueue!AA$5:AA$550,Grid_GenerationQueue!$AM$5:$AM$550,$B187,Grid_GenerationQueue!$AN$5:$AN$550,$C187,Grid_GenerationQueue!$AW$5:$AW$550,$Y$3)</f>
        <v>0</v>
      </c>
      <c r="AF187">
        <f>SUMIFS(Grid_GenerationQueue!AB$5:AB$550,Grid_GenerationQueue!$AJ$5:$AJ$550,$B187,Grid_GenerationQueue!$AK$5:$AK$550,$C187,Grid_GenerationQueue!$AW$5:$AW$550,$Y$3)+SUMIFS(Grid_GenerationQueue!AB$5:AB$550,Grid_GenerationQueue!$AM$5:$AM$550,$B187,Grid_GenerationQueue!$AN$5:$AN$550,$C187,Grid_GenerationQueue!$AW$5:$AW$550,$Y$3)</f>
        <v>0</v>
      </c>
      <c r="AG187">
        <f>SUMIFS(Grid_GenerationQueue!AC$5:AC$550,Grid_GenerationQueue!$AJ$5:$AJ$550,$B187,Grid_GenerationQueue!$AK$5:$AK$550,$C187,Grid_GenerationQueue!$AW$5:$AW$550,$Y$3)+SUMIFS(Grid_GenerationQueue!AC$5:AC$550,Grid_GenerationQueue!$AM$5:$AM$550,$B187,Grid_GenerationQueue!$AN$5:$AN$550,$C187,Grid_GenerationQueue!$AW$5:$AW$550,$Y$3)</f>
        <v>0</v>
      </c>
      <c r="AH187">
        <f>SUMIFS(Grid_GenerationQueue!AD$5:AD$550,Grid_GenerationQueue!$AJ$5:$AJ$550,$B187,Grid_GenerationQueue!$AK$5:$AK$550,$C187,Grid_GenerationQueue!$AW$5:$AW$550,$Y$3)+SUMIFS(Grid_GenerationQueue!AD$5:AD$550,Grid_GenerationQueue!$AM$5:$AM$550,$B187,Grid_GenerationQueue!$AN$5:$AN$550,$C187,Grid_GenerationQueue!$AW$5:$AW$550,$Y$3)</f>
        <v>0</v>
      </c>
      <c r="AJ187">
        <f>X187+SUMIFS(Grid_GenerationQueue!T$5:T$550,Grid_GenerationQueue!$AJ$5:$AJ$550,$B187,Grid_GenerationQueue!$AK$5:$AK$550,$C187,Grid_GenerationQueue!$AW$5:$AW$550,"&lt;&gt;"&amp;$Y$3,Grid_GenerationQueue!$AU$5:$AU$550,$AK$3)+SUMIFS(Grid_GenerationQueue!T$5:T$550,Grid_GenerationQueue!$AM$5:$AM$550,$B187,Grid_GenerationQueue!$AN$5:$AN$550,$C187,Grid_GenerationQueue!$AW$5:$AW$550,"&lt;&gt;"&amp;$Y$3,Grid_GenerationQueue!$AU$5:$AU$550,$AK$3)</f>
        <v>1100</v>
      </c>
      <c r="AK187">
        <f>Y187+SUMIFS(Grid_GenerationQueue!U$5:U$550,Grid_GenerationQueue!$AJ$5:$AJ$550,$B187,Grid_GenerationQueue!$AK$5:$AK$550,$C187,Grid_GenerationQueue!$AW$5:$AW$550,"&lt;&gt;"&amp;$Y$3,Grid_GenerationQueue!$AU$5:$AU$550,$AK$3)+SUMIFS(Grid_GenerationQueue!U$5:U$550,Grid_GenerationQueue!$AM$5:$AM$550,$B187,Grid_GenerationQueue!$AN$5:$AN$550,$C187,Grid_GenerationQueue!$AW$5:$AW$550,"&lt;&gt;"&amp;$Y$3,Grid_GenerationQueue!$AU$5:$AU$550,$AK$3)</f>
        <v>0</v>
      </c>
      <c r="AL187">
        <f>Z187+SUMIFS(Grid_GenerationQueue!V$5:V$550,Grid_GenerationQueue!$AJ$5:$AJ$550,$B187,Grid_GenerationQueue!$AK$5:$AK$550,$C187,Grid_GenerationQueue!$AW$5:$AW$550,"&lt;&gt;"&amp;$Y$3,Grid_GenerationQueue!$AU$5:$AU$550,$AK$3)+SUMIFS(Grid_GenerationQueue!V$5:V$550,Grid_GenerationQueue!$AM$5:$AM$550,$B187,Grid_GenerationQueue!$AN$5:$AN$550,$C187,Grid_GenerationQueue!$AW$5:$AW$550,"&lt;&gt;"&amp;$Y$3,Grid_GenerationQueue!$AU$5:$AU$550,$AK$3)</f>
        <v>0</v>
      </c>
      <c r="AM187">
        <f>AA187+SUMIFS(Grid_GenerationQueue!W$5:W$550,Grid_GenerationQueue!$AJ$5:$AJ$550,$B187,Grid_GenerationQueue!$AK$5:$AK$550,$C187,Grid_GenerationQueue!$AW$5:$AW$550,"&lt;&gt;"&amp;$Y$3,Grid_GenerationQueue!$AU$5:$AU$550,$AK$3)+SUMIFS(Grid_GenerationQueue!W$5:W$550,Grid_GenerationQueue!$AM$5:$AM$550,$B187,Grid_GenerationQueue!$AN$5:$AN$550,$C187,Grid_GenerationQueue!$AW$5:$AW$550,"&lt;&gt;"&amp;$Y$3,Grid_GenerationQueue!$AU$5:$AU$550,$AK$3)</f>
        <v>0</v>
      </c>
      <c r="AN187">
        <f>AB187+SUMIFS(Grid_GenerationQueue!X$5:X$550,Grid_GenerationQueue!$AJ$5:$AJ$550,$B187,Grid_GenerationQueue!$AK$5:$AK$550,$C187,Grid_GenerationQueue!$AW$5:$AW$550,"&lt;&gt;"&amp;$Y$3,Grid_GenerationQueue!$AU$5:$AU$550,$AK$3)+SUMIFS(Grid_GenerationQueue!X$5:X$550,Grid_GenerationQueue!$AM$5:$AM$550,$B187,Grid_GenerationQueue!$AN$5:$AN$550,$C187,Grid_GenerationQueue!$AW$5:$AW$550,"&lt;&gt;"&amp;$Y$3,Grid_GenerationQueue!$AU$5:$AU$550,$AK$3)</f>
        <v>0</v>
      </c>
      <c r="AO187">
        <f>AC187+SUMIFS(Grid_GenerationQueue!Y$5:Y$550,Grid_GenerationQueue!$AJ$5:$AJ$550,$B187,Grid_GenerationQueue!$AK$5:$AK$550,$C187,Grid_GenerationQueue!$AW$5:$AW$550,"&lt;&gt;"&amp;$Y$3,Grid_GenerationQueue!$AU$5:$AU$550,$AK$3)+SUMIFS(Grid_GenerationQueue!Y$5:Y$550,Grid_GenerationQueue!$AM$5:$AM$550,$B187,Grid_GenerationQueue!$AN$5:$AN$550,$C187,Grid_GenerationQueue!$AW$5:$AW$550,"&lt;&gt;"&amp;$Y$3,Grid_GenerationQueue!$AU$5:$AU$550,$AK$3)</f>
        <v>0</v>
      </c>
      <c r="AP187">
        <f>AD187+SUMIFS(Grid_GenerationQueue!Z$5:Z$550,Grid_GenerationQueue!$AJ$5:$AJ$550,$B187,Grid_GenerationQueue!$AK$5:$AK$550,$C187,Grid_GenerationQueue!$AW$5:$AW$550,"&lt;&gt;"&amp;$Y$3,Grid_GenerationQueue!$AU$5:$AU$550,$AK$3)+SUMIFS(Grid_GenerationQueue!Z$5:Z$550,Grid_GenerationQueue!$AM$5:$AM$550,$B187,Grid_GenerationQueue!$AN$5:$AN$550,$C187,Grid_GenerationQueue!$AW$5:$AW$550,"&lt;&gt;"&amp;$Y$3,Grid_GenerationQueue!$AU$5:$AU$550,$AK$3)</f>
        <v>0</v>
      </c>
      <c r="AQ187">
        <f>AE187+SUMIFS(Grid_GenerationQueue!AA$5:AA$550,Grid_GenerationQueue!$AJ$5:$AJ$550,$B187,Grid_GenerationQueue!$AK$5:$AK$550,$C187,Grid_GenerationQueue!$AW$5:$AW$550,"&lt;&gt;"&amp;$Y$3,Grid_GenerationQueue!$AU$5:$AU$550,$AK$3)+SUMIFS(Grid_GenerationQueue!AA$5:AA$550,Grid_GenerationQueue!$AM$5:$AM$550,$B187,Grid_GenerationQueue!$AN$5:$AN$550,$C187,Grid_GenerationQueue!$AW$5:$AW$550,"&lt;&gt;"&amp;$Y$3,Grid_GenerationQueue!$AU$5:$AU$550,$AK$3)</f>
        <v>0</v>
      </c>
      <c r="AR187">
        <f>AF187+SUMIFS(Grid_GenerationQueue!AB$5:AB$550,Grid_GenerationQueue!$AJ$5:$AJ$550,$B187,Grid_GenerationQueue!$AK$5:$AK$550,$C187,Grid_GenerationQueue!$AW$5:$AW$550,"&lt;&gt;"&amp;$Y$3,Grid_GenerationQueue!$AU$5:$AU$550,$AK$3)+SUMIFS(Grid_GenerationQueue!AB$5:AB$550,Grid_GenerationQueue!$AM$5:$AM$550,$B187,Grid_GenerationQueue!$AN$5:$AN$550,$C187,Grid_GenerationQueue!$AW$5:$AW$550,"&lt;&gt;"&amp;$Y$3,Grid_GenerationQueue!$AU$5:$AU$550,$AK$3)</f>
        <v>0</v>
      </c>
      <c r="AS187">
        <f>AG187+SUMIFS(Grid_GenerationQueue!AC$5:AC$550,Grid_GenerationQueue!$AJ$5:$AJ$550,$B187,Grid_GenerationQueue!$AK$5:$AK$550,$C187,Grid_GenerationQueue!$AW$5:$AW$550,"&lt;&gt;"&amp;$Y$3,Grid_GenerationQueue!$AU$5:$AU$550,$AK$3)+SUMIFS(Grid_GenerationQueue!AC$5:AC$550,Grid_GenerationQueue!$AM$5:$AM$550,$B187,Grid_GenerationQueue!$AN$5:$AN$550,$C187,Grid_GenerationQueue!$AW$5:$AW$550,"&lt;&gt;"&amp;$Y$3,Grid_GenerationQueue!$AU$5:$AU$550,$AK$3)</f>
        <v>0</v>
      </c>
      <c r="AT187">
        <f>AH187+SUMIFS(Grid_GenerationQueue!AD$5:AD$550,Grid_GenerationQueue!$AJ$5:$AJ$550,$B187,Grid_GenerationQueue!$AK$5:$AK$550,$C187,Grid_GenerationQueue!$AW$5:$AW$550,"&lt;&gt;"&amp;$Y$3,Grid_GenerationQueue!$AU$5:$AU$550,$AK$3)+SUMIFS(Grid_GenerationQueue!AD$5:AD$550,Grid_GenerationQueue!$AM$5:$AM$550,$B187,Grid_GenerationQueue!$AN$5:$AN$550,$C187,Grid_GenerationQueue!$AW$5:$AW$550,"&lt;&gt;"&amp;$Y$3,Grid_GenerationQueue!$AU$5:$AU$550,$AK$3)</f>
        <v>0</v>
      </c>
      <c r="AV187">
        <v>0</v>
      </c>
      <c r="AW187">
        <v>0</v>
      </c>
      <c r="AX187">
        <v>0</v>
      </c>
      <c r="AY187">
        <v>0</v>
      </c>
      <c r="AZ187">
        <v>0</v>
      </c>
      <c r="BB187">
        <f t="shared" si="99"/>
        <v>1856.8130000000001</v>
      </c>
      <c r="BC187">
        <f t="shared" si="100"/>
        <v>0</v>
      </c>
      <c r="BD187">
        <f t="shared" si="101"/>
        <v>0</v>
      </c>
      <c r="BE187">
        <f t="shared" si="102"/>
        <v>0</v>
      </c>
      <c r="BF187">
        <f t="shared" si="103"/>
        <v>1525.172</v>
      </c>
      <c r="BG187">
        <f t="shared" si="104"/>
        <v>0</v>
      </c>
      <c r="BH187">
        <f t="shared" si="105"/>
        <v>0</v>
      </c>
      <c r="BI187">
        <f t="shared" si="106"/>
        <v>0</v>
      </c>
      <c r="BJ187">
        <f t="shared" si="107"/>
        <v>0</v>
      </c>
      <c r="BK187">
        <f t="shared" si="108"/>
        <v>0</v>
      </c>
      <c r="BL187">
        <f t="shared" si="109"/>
        <v>0</v>
      </c>
      <c r="BN187">
        <f t="shared" si="110"/>
        <v>1100</v>
      </c>
      <c r="BO187">
        <f t="shared" si="111"/>
        <v>0</v>
      </c>
      <c r="BP187">
        <f t="shared" si="112"/>
        <v>0</v>
      </c>
      <c r="BQ187">
        <f t="shared" si="113"/>
        <v>0</v>
      </c>
      <c r="BR187">
        <f t="shared" si="114"/>
        <v>0</v>
      </c>
      <c r="BS187">
        <f t="shared" si="115"/>
        <v>0</v>
      </c>
      <c r="BT187">
        <f t="shared" si="116"/>
        <v>0</v>
      </c>
      <c r="BU187">
        <f t="shared" si="117"/>
        <v>0</v>
      </c>
      <c r="BV187">
        <f t="shared" si="118"/>
        <v>0</v>
      </c>
      <c r="BW187">
        <f t="shared" si="119"/>
        <v>0</v>
      </c>
      <c r="BX187">
        <f t="shared" si="120"/>
        <v>0</v>
      </c>
      <c r="BZ187">
        <f t="shared" si="121"/>
        <v>1100</v>
      </c>
      <c r="CA187">
        <f t="shared" si="122"/>
        <v>0</v>
      </c>
      <c r="CB187">
        <f t="shared" si="123"/>
        <v>0</v>
      </c>
      <c r="CC187">
        <f t="shared" si="124"/>
        <v>0</v>
      </c>
      <c r="CD187">
        <f t="shared" si="125"/>
        <v>0</v>
      </c>
      <c r="CE187">
        <f t="shared" si="126"/>
        <v>0</v>
      </c>
      <c r="CF187">
        <f t="shared" si="127"/>
        <v>0</v>
      </c>
      <c r="CG187">
        <f t="shared" si="128"/>
        <v>0</v>
      </c>
      <c r="CH187">
        <f t="shared" si="129"/>
        <v>0</v>
      </c>
      <c r="CI187">
        <f t="shared" si="130"/>
        <v>0</v>
      </c>
      <c r="CJ187">
        <f t="shared" si="131"/>
        <v>0</v>
      </c>
    </row>
    <row r="188" spans="1:88" x14ac:dyDescent="0.35">
      <c r="A188" t="str">
        <f>Substation_Info!A188</f>
        <v>PG&amp;E Fresno Study Area</v>
      </c>
      <c r="B188" t="str">
        <f>Substation_Info!B188</f>
        <v>Moss Landing</v>
      </c>
      <c r="C188">
        <f>Substation_Info!C188</f>
        <v>230</v>
      </c>
      <c r="D188" t="str" cm="1">
        <f t="array" ref="D188">INDEX(Substation_Info!$AT$5:$BB$322,MATCH(1,($B188=Substation_Info!$B$5:$B$322)*($C188=Substation_Info!$C$5:$C$322),0),MATCH(D$4,Substation_Info!$AT$4:$BB$4,0))</f>
        <v>Southern_PGAE_Li_Battery</v>
      </c>
      <c r="E188" t="str" cm="1">
        <f t="array" ref="E188">INDEX(Substation_Info!$AT$5:$BB$322,MATCH(1,($B188=Substation_Info!$B$5:$B$322)*($C188=Substation_Info!$C$5:$C$322),0),MATCH(E$4,Substation_Info!$AT$4:$BB$4,0))</f>
        <v>Southern_PGAE_Solar</v>
      </c>
      <c r="F188" cm="1">
        <f t="array" ref="F188">INDEX(Substation_Info!$AT$5:$BB$322,MATCH(1,($B188=Substation_Info!$B$5:$B$322)*($C188=Substation_Info!$C$5:$C$322),0),MATCH(F$4,Substation_Info!$AT$4:$BB$4,0))</f>
        <v>0</v>
      </c>
      <c r="G188" cm="1">
        <f t="array" ref="G188">INDEX(Substation_Info!$AT$5:$BB$322,MATCH(1,($B188=Substation_Info!$B$5:$B$322)*($C188=Substation_Info!$C$5:$C$322),0),MATCH(G$4,Substation_Info!$AT$4:$BB$4,0))</f>
        <v>0</v>
      </c>
      <c r="H188" cm="1">
        <f t="array" ref="H188">INDEX(Substation_Info!$AT$5:$BB$322,MATCH(1,($B188=Substation_Info!$B$5:$B$322)*($C188=Substation_Info!$C$5:$C$322),0),MATCH(H$4,Substation_Info!$AT$4:$BB$4,0))</f>
        <v>0</v>
      </c>
      <c r="I188" cm="1">
        <f t="array" ref="I188">INDEX(Substation_Info!$AT$5:$BB$322,MATCH(1,($B188=Substation_Info!$B$5:$B$322)*($C188=Substation_Info!$C$5:$C$322),0),MATCH(I$4,Substation_Info!$AT$4:$BB$4,0))</f>
        <v>0</v>
      </c>
      <c r="J188" cm="1">
        <f t="array" ref="J188">INDEX(Substation_Info!$AT$5:$BB$322,MATCH(1,($B188=Substation_Info!$B$5:$B$322)*($C188=Substation_Info!$C$5:$C$322),0),MATCH(J$4,Substation_Info!$AT$4:$BB$4,0))</f>
        <v>0</v>
      </c>
      <c r="L188">
        <f>SUMIFS(Grid_GenerationQueue!T$5:T$550,Grid_GenerationQueue!$AJ$5:$AJ$550,$B188,Grid_GenerationQueue!$AK$5:$AK$550,$C188)+SUMIFS(Grid_GenerationQueue!T$5:T$550,Grid_GenerationQueue!$AM$5:$AM$550,$B188,Grid_GenerationQueue!$AN$5:$AN$550,$C188)</f>
        <v>510</v>
      </c>
      <c r="M188">
        <f>SUMIFS(Grid_GenerationQueue!U$5:U$550,Grid_GenerationQueue!$AJ$5:$AJ$550,$B188,Grid_GenerationQueue!$AK$5:$AK$550,$C188)+SUMIFS(Grid_GenerationQueue!U$5:U$550,Grid_GenerationQueue!$AM$5:$AM$550,$B188,Grid_GenerationQueue!$AN$5:$AN$550,$C188)</f>
        <v>0</v>
      </c>
      <c r="N188">
        <f>SUMIFS(Grid_GenerationQueue!V$5:V$550,Grid_GenerationQueue!$AJ$5:$AJ$550,$B188,Grid_GenerationQueue!$AK$5:$AK$550,$C188)+SUMIFS(Grid_GenerationQueue!V$5:V$550,Grid_GenerationQueue!$AM$5:$AM$550,$B188,Grid_GenerationQueue!$AN$5:$AN$550,$C188)</f>
        <v>0</v>
      </c>
      <c r="O188">
        <f>SUMIFS(Grid_GenerationQueue!W$5:W$550,Grid_GenerationQueue!$AJ$5:$AJ$550,$B188,Grid_GenerationQueue!$AK$5:$AK$550,$C188)+SUMIFS(Grid_GenerationQueue!W$5:W$550,Grid_GenerationQueue!$AM$5:$AM$550,$B188,Grid_GenerationQueue!$AN$5:$AN$550,$C188)</f>
        <v>0</v>
      </c>
      <c r="P188">
        <f>SUMIFS(Grid_GenerationQueue!X$5:X$550,Grid_GenerationQueue!$AJ$5:$AJ$550,$B188,Grid_GenerationQueue!$AK$5:$AK$550,$C188)+SUMIFS(Grid_GenerationQueue!X$5:X$550,Grid_GenerationQueue!$AM$5:$AM$550,$B188,Grid_GenerationQueue!$AN$5:$AN$550,$C188)</f>
        <v>0</v>
      </c>
      <c r="Q188">
        <f>SUMIFS(Grid_GenerationQueue!Y$5:Y$550,Grid_GenerationQueue!$AJ$5:$AJ$550,$B188,Grid_GenerationQueue!$AK$5:$AK$550,$C188)+SUMIFS(Grid_GenerationQueue!Y$5:Y$550,Grid_GenerationQueue!$AM$5:$AM$550,$B188,Grid_GenerationQueue!$AN$5:$AN$550,$C188)</f>
        <v>0</v>
      </c>
      <c r="R188">
        <f>SUMIFS(Grid_GenerationQueue!Z$5:Z$550,Grid_GenerationQueue!$AJ$5:$AJ$550,$B188,Grid_GenerationQueue!$AK$5:$AK$550,$C188)+SUMIFS(Grid_GenerationQueue!Z$5:Z$550,Grid_GenerationQueue!$AM$5:$AM$550,$B188,Grid_GenerationQueue!$AN$5:$AN$550,$C188)</f>
        <v>110</v>
      </c>
      <c r="S188">
        <f>SUMIFS(Grid_GenerationQueue!AA$5:AA$550,Grid_GenerationQueue!$AJ$5:$AJ$550,$B188,Grid_GenerationQueue!$AK$5:$AK$550,$C188)+SUMIFS(Grid_GenerationQueue!AA$5:AA$550,Grid_GenerationQueue!$AM$5:$AM$550,$B188,Grid_GenerationQueue!$AN$5:$AN$550,$C188)</f>
        <v>0</v>
      </c>
      <c r="T188">
        <f>SUMIFS(Grid_GenerationQueue!AB$5:AB$550,Grid_GenerationQueue!$AJ$5:$AJ$550,$B188,Grid_GenerationQueue!$AK$5:$AK$550,$C188)+SUMIFS(Grid_GenerationQueue!AB$5:AB$550,Grid_GenerationQueue!$AM$5:$AM$550,$B188,Grid_GenerationQueue!$AN$5:$AN$550,$C188)</f>
        <v>110</v>
      </c>
      <c r="U188">
        <f>SUMIFS(Grid_GenerationQueue!AC$5:AC$550,Grid_GenerationQueue!$AJ$5:$AJ$550,$B188,Grid_GenerationQueue!$AK$5:$AK$550,$C188)+SUMIFS(Grid_GenerationQueue!AC$5:AC$550,Grid_GenerationQueue!$AM$5:$AM$550,$B188,Grid_GenerationQueue!$AN$5:$AN$550,$C188)</f>
        <v>0</v>
      </c>
      <c r="V188">
        <f>SUMIFS(Grid_GenerationQueue!AD$5:AD$550,Grid_GenerationQueue!$AJ$5:$AJ$550,$B188,Grid_GenerationQueue!$AK$5:$AK$550,$C188)+SUMIFS(Grid_GenerationQueue!AD$5:AD$550,Grid_GenerationQueue!$AM$5:$AM$550,$B188,Grid_GenerationQueue!$AN$5:$AN$550,$C188)</f>
        <v>0</v>
      </c>
      <c r="X188">
        <f>SUMIFS(Grid_GenerationQueue!T$5:T$550,Grid_GenerationQueue!$AJ$5:$AJ$550,$B188,Grid_GenerationQueue!$AK$5:$AK$550,$C188,Grid_GenerationQueue!$AW$5:$AW$550,$Y$3)+SUMIFS(Grid_GenerationQueue!T$5:T$550,Grid_GenerationQueue!$AM$5:$AM$550,$B188,Grid_GenerationQueue!$AN$5:$AN$550,$C188,Grid_GenerationQueue!$AW$5:$AW$550,$Y$3)</f>
        <v>0</v>
      </c>
      <c r="Y188">
        <f>SUMIFS(Grid_GenerationQueue!U$5:U$550,Grid_GenerationQueue!$AJ$5:$AJ$550,$B188,Grid_GenerationQueue!$AK$5:$AK$550,$C188,Grid_GenerationQueue!$AW$5:$AW$550,$Y$3)+SUMIFS(Grid_GenerationQueue!U$5:U$550,Grid_GenerationQueue!$AM$5:$AM$550,$B188,Grid_GenerationQueue!$AN$5:$AN$550,$C188,Grid_GenerationQueue!$AW$5:$AW$550,$Y$3)</f>
        <v>0</v>
      </c>
      <c r="Z188">
        <f>SUMIFS(Grid_GenerationQueue!V$5:V$550,Grid_GenerationQueue!$AJ$5:$AJ$550,$B188,Grid_GenerationQueue!$AK$5:$AK$550,$C188,Grid_GenerationQueue!$AW$5:$AW$550,$Y$3)+SUMIFS(Grid_GenerationQueue!V$5:V$550,Grid_GenerationQueue!$AM$5:$AM$550,$B188,Grid_GenerationQueue!$AN$5:$AN$550,$C188,Grid_GenerationQueue!$AW$5:$AW$550,$Y$3)</f>
        <v>0</v>
      </c>
      <c r="AA188">
        <f>SUMIFS(Grid_GenerationQueue!W$5:W$550,Grid_GenerationQueue!$AJ$5:$AJ$550,$B188,Grid_GenerationQueue!$AK$5:$AK$550,$C188,Grid_GenerationQueue!$AW$5:$AW$550,$Y$3)+SUMIFS(Grid_GenerationQueue!W$5:W$550,Grid_GenerationQueue!$AM$5:$AM$550,$B188,Grid_GenerationQueue!$AN$5:$AN$550,$C188,Grid_GenerationQueue!$AW$5:$AW$550,$Y$3)</f>
        <v>0</v>
      </c>
      <c r="AB188">
        <f>SUMIFS(Grid_GenerationQueue!X$5:X$550,Grid_GenerationQueue!$AJ$5:$AJ$550,$B188,Grid_GenerationQueue!$AK$5:$AK$550,$C188,Grid_GenerationQueue!$AW$5:$AW$550,$Y$3)+SUMIFS(Grid_GenerationQueue!X$5:X$550,Grid_GenerationQueue!$AM$5:$AM$550,$B188,Grid_GenerationQueue!$AN$5:$AN$550,$C188,Grid_GenerationQueue!$AW$5:$AW$550,$Y$3)</f>
        <v>0</v>
      </c>
      <c r="AC188">
        <f>SUMIFS(Grid_GenerationQueue!Y$5:Y$550,Grid_GenerationQueue!$AJ$5:$AJ$550,$B188,Grid_GenerationQueue!$AK$5:$AK$550,$C188,Grid_GenerationQueue!$AW$5:$AW$550,$Y$3)+SUMIFS(Grid_GenerationQueue!Y$5:Y$550,Grid_GenerationQueue!$AM$5:$AM$550,$B188,Grid_GenerationQueue!$AN$5:$AN$550,$C188,Grid_GenerationQueue!$AW$5:$AW$550,$Y$3)</f>
        <v>0</v>
      </c>
      <c r="AD188">
        <f>SUMIFS(Grid_GenerationQueue!Z$5:Z$550,Grid_GenerationQueue!$AJ$5:$AJ$550,$B188,Grid_GenerationQueue!$AK$5:$AK$550,$C188,Grid_GenerationQueue!$AW$5:$AW$550,$Y$3)+SUMIFS(Grid_GenerationQueue!Z$5:Z$550,Grid_GenerationQueue!$AM$5:$AM$550,$B188,Grid_GenerationQueue!$AN$5:$AN$550,$C188,Grid_GenerationQueue!$AW$5:$AW$550,$Y$3)</f>
        <v>0</v>
      </c>
      <c r="AE188">
        <f>SUMIFS(Grid_GenerationQueue!AA$5:AA$550,Grid_GenerationQueue!$AJ$5:$AJ$550,$B188,Grid_GenerationQueue!$AK$5:$AK$550,$C188,Grid_GenerationQueue!$AW$5:$AW$550,$Y$3)+SUMIFS(Grid_GenerationQueue!AA$5:AA$550,Grid_GenerationQueue!$AM$5:$AM$550,$B188,Grid_GenerationQueue!$AN$5:$AN$550,$C188,Grid_GenerationQueue!$AW$5:$AW$550,$Y$3)</f>
        <v>0</v>
      </c>
      <c r="AF188">
        <f>SUMIFS(Grid_GenerationQueue!AB$5:AB$550,Grid_GenerationQueue!$AJ$5:$AJ$550,$B188,Grid_GenerationQueue!$AK$5:$AK$550,$C188,Grid_GenerationQueue!$AW$5:$AW$550,$Y$3)+SUMIFS(Grid_GenerationQueue!AB$5:AB$550,Grid_GenerationQueue!$AM$5:$AM$550,$B188,Grid_GenerationQueue!$AN$5:$AN$550,$C188,Grid_GenerationQueue!$AW$5:$AW$550,$Y$3)</f>
        <v>0</v>
      </c>
      <c r="AG188">
        <f>SUMIFS(Grid_GenerationQueue!AC$5:AC$550,Grid_GenerationQueue!$AJ$5:$AJ$550,$B188,Grid_GenerationQueue!$AK$5:$AK$550,$C188,Grid_GenerationQueue!$AW$5:$AW$550,$Y$3)+SUMIFS(Grid_GenerationQueue!AC$5:AC$550,Grid_GenerationQueue!$AM$5:$AM$550,$B188,Grid_GenerationQueue!$AN$5:$AN$550,$C188,Grid_GenerationQueue!$AW$5:$AW$550,$Y$3)</f>
        <v>0</v>
      </c>
      <c r="AH188">
        <f>SUMIFS(Grid_GenerationQueue!AD$5:AD$550,Grid_GenerationQueue!$AJ$5:$AJ$550,$B188,Grid_GenerationQueue!$AK$5:$AK$550,$C188,Grid_GenerationQueue!$AW$5:$AW$550,$Y$3)+SUMIFS(Grid_GenerationQueue!AD$5:AD$550,Grid_GenerationQueue!$AM$5:$AM$550,$B188,Grid_GenerationQueue!$AN$5:$AN$550,$C188,Grid_GenerationQueue!$AW$5:$AW$550,$Y$3)</f>
        <v>0</v>
      </c>
      <c r="AJ188">
        <f>X188+SUMIFS(Grid_GenerationQueue!T$5:T$550,Grid_GenerationQueue!$AJ$5:$AJ$550,$B188,Grid_GenerationQueue!$AK$5:$AK$550,$C188,Grid_GenerationQueue!$AW$5:$AW$550,"&lt;&gt;"&amp;$Y$3,Grid_GenerationQueue!$AU$5:$AU$550,$AK$3)+SUMIFS(Grid_GenerationQueue!T$5:T$550,Grid_GenerationQueue!$AM$5:$AM$550,$B188,Grid_GenerationQueue!$AN$5:$AN$550,$C188,Grid_GenerationQueue!$AW$5:$AW$550,"&lt;&gt;"&amp;$Y$3,Grid_GenerationQueue!$AU$5:$AU$550,$AK$3)</f>
        <v>0</v>
      </c>
      <c r="AK188">
        <f>Y188+SUMIFS(Grid_GenerationQueue!U$5:U$550,Grid_GenerationQueue!$AJ$5:$AJ$550,$B188,Grid_GenerationQueue!$AK$5:$AK$550,$C188,Grid_GenerationQueue!$AW$5:$AW$550,"&lt;&gt;"&amp;$Y$3,Grid_GenerationQueue!$AU$5:$AU$550,$AK$3)+SUMIFS(Grid_GenerationQueue!U$5:U$550,Grid_GenerationQueue!$AM$5:$AM$550,$B188,Grid_GenerationQueue!$AN$5:$AN$550,$C188,Grid_GenerationQueue!$AW$5:$AW$550,"&lt;&gt;"&amp;$Y$3,Grid_GenerationQueue!$AU$5:$AU$550,$AK$3)</f>
        <v>0</v>
      </c>
      <c r="AL188">
        <f>Z188+SUMIFS(Grid_GenerationQueue!V$5:V$550,Grid_GenerationQueue!$AJ$5:$AJ$550,$B188,Grid_GenerationQueue!$AK$5:$AK$550,$C188,Grid_GenerationQueue!$AW$5:$AW$550,"&lt;&gt;"&amp;$Y$3,Grid_GenerationQueue!$AU$5:$AU$550,$AK$3)+SUMIFS(Grid_GenerationQueue!V$5:V$550,Grid_GenerationQueue!$AM$5:$AM$550,$B188,Grid_GenerationQueue!$AN$5:$AN$550,$C188,Grid_GenerationQueue!$AW$5:$AW$550,"&lt;&gt;"&amp;$Y$3,Grid_GenerationQueue!$AU$5:$AU$550,$AK$3)</f>
        <v>0</v>
      </c>
      <c r="AM188">
        <f>AA188+SUMIFS(Grid_GenerationQueue!W$5:W$550,Grid_GenerationQueue!$AJ$5:$AJ$550,$B188,Grid_GenerationQueue!$AK$5:$AK$550,$C188,Grid_GenerationQueue!$AW$5:$AW$550,"&lt;&gt;"&amp;$Y$3,Grid_GenerationQueue!$AU$5:$AU$550,$AK$3)+SUMIFS(Grid_GenerationQueue!W$5:W$550,Grid_GenerationQueue!$AM$5:$AM$550,$B188,Grid_GenerationQueue!$AN$5:$AN$550,$C188,Grid_GenerationQueue!$AW$5:$AW$550,"&lt;&gt;"&amp;$Y$3,Grid_GenerationQueue!$AU$5:$AU$550,$AK$3)</f>
        <v>0</v>
      </c>
      <c r="AN188">
        <f>AB188+SUMIFS(Grid_GenerationQueue!X$5:X$550,Grid_GenerationQueue!$AJ$5:$AJ$550,$B188,Grid_GenerationQueue!$AK$5:$AK$550,$C188,Grid_GenerationQueue!$AW$5:$AW$550,"&lt;&gt;"&amp;$Y$3,Grid_GenerationQueue!$AU$5:$AU$550,$AK$3)+SUMIFS(Grid_GenerationQueue!X$5:X$550,Grid_GenerationQueue!$AM$5:$AM$550,$B188,Grid_GenerationQueue!$AN$5:$AN$550,$C188,Grid_GenerationQueue!$AW$5:$AW$550,"&lt;&gt;"&amp;$Y$3,Grid_GenerationQueue!$AU$5:$AU$550,$AK$3)</f>
        <v>0</v>
      </c>
      <c r="AO188">
        <f>AC188+SUMIFS(Grid_GenerationQueue!Y$5:Y$550,Grid_GenerationQueue!$AJ$5:$AJ$550,$B188,Grid_GenerationQueue!$AK$5:$AK$550,$C188,Grid_GenerationQueue!$AW$5:$AW$550,"&lt;&gt;"&amp;$Y$3,Grid_GenerationQueue!$AU$5:$AU$550,$AK$3)+SUMIFS(Grid_GenerationQueue!Y$5:Y$550,Grid_GenerationQueue!$AM$5:$AM$550,$B188,Grid_GenerationQueue!$AN$5:$AN$550,$C188,Grid_GenerationQueue!$AW$5:$AW$550,"&lt;&gt;"&amp;$Y$3,Grid_GenerationQueue!$AU$5:$AU$550,$AK$3)</f>
        <v>0</v>
      </c>
      <c r="AP188">
        <f>AD188+SUMIFS(Grid_GenerationQueue!Z$5:Z$550,Grid_GenerationQueue!$AJ$5:$AJ$550,$B188,Grid_GenerationQueue!$AK$5:$AK$550,$C188,Grid_GenerationQueue!$AW$5:$AW$550,"&lt;&gt;"&amp;$Y$3,Grid_GenerationQueue!$AU$5:$AU$550,$AK$3)+SUMIFS(Grid_GenerationQueue!Z$5:Z$550,Grid_GenerationQueue!$AM$5:$AM$550,$B188,Grid_GenerationQueue!$AN$5:$AN$550,$C188,Grid_GenerationQueue!$AW$5:$AW$550,"&lt;&gt;"&amp;$Y$3,Grid_GenerationQueue!$AU$5:$AU$550,$AK$3)</f>
        <v>0</v>
      </c>
      <c r="AQ188">
        <f>AE188+SUMIFS(Grid_GenerationQueue!AA$5:AA$550,Grid_GenerationQueue!$AJ$5:$AJ$550,$B188,Grid_GenerationQueue!$AK$5:$AK$550,$C188,Grid_GenerationQueue!$AW$5:$AW$550,"&lt;&gt;"&amp;$Y$3,Grid_GenerationQueue!$AU$5:$AU$550,$AK$3)+SUMIFS(Grid_GenerationQueue!AA$5:AA$550,Grid_GenerationQueue!$AM$5:$AM$550,$B188,Grid_GenerationQueue!$AN$5:$AN$550,$C188,Grid_GenerationQueue!$AW$5:$AW$550,"&lt;&gt;"&amp;$Y$3,Grid_GenerationQueue!$AU$5:$AU$550,$AK$3)</f>
        <v>0</v>
      </c>
      <c r="AR188">
        <f>AF188+SUMIFS(Grid_GenerationQueue!AB$5:AB$550,Grid_GenerationQueue!$AJ$5:$AJ$550,$B188,Grid_GenerationQueue!$AK$5:$AK$550,$C188,Grid_GenerationQueue!$AW$5:$AW$550,"&lt;&gt;"&amp;$Y$3,Grid_GenerationQueue!$AU$5:$AU$550,$AK$3)+SUMIFS(Grid_GenerationQueue!AB$5:AB$550,Grid_GenerationQueue!$AM$5:$AM$550,$B188,Grid_GenerationQueue!$AN$5:$AN$550,$C188,Grid_GenerationQueue!$AW$5:$AW$550,"&lt;&gt;"&amp;$Y$3,Grid_GenerationQueue!$AU$5:$AU$550,$AK$3)</f>
        <v>0</v>
      </c>
      <c r="AS188">
        <f>AG188+SUMIFS(Grid_GenerationQueue!AC$5:AC$550,Grid_GenerationQueue!$AJ$5:$AJ$550,$B188,Grid_GenerationQueue!$AK$5:$AK$550,$C188,Grid_GenerationQueue!$AW$5:$AW$550,"&lt;&gt;"&amp;$Y$3,Grid_GenerationQueue!$AU$5:$AU$550,$AK$3)+SUMIFS(Grid_GenerationQueue!AC$5:AC$550,Grid_GenerationQueue!$AM$5:$AM$550,$B188,Grid_GenerationQueue!$AN$5:$AN$550,$C188,Grid_GenerationQueue!$AW$5:$AW$550,"&lt;&gt;"&amp;$Y$3,Grid_GenerationQueue!$AU$5:$AU$550,$AK$3)</f>
        <v>0</v>
      </c>
      <c r="AT188">
        <f>AH188+SUMIFS(Grid_GenerationQueue!AD$5:AD$550,Grid_GenerationQueue!$AJ$5:$AJ$550,$B188,Grid_GenerationQueue!$AK$5:$AK$550,$C188,Grid_GenerationQueue!$AW$5:$AW$550,"&lt;&gt;"&amp;$Y$3,Grid_GenerationQueue!$AU$5:$AU$550,$AK$3)+SUMIFS(Grid_GenerationQueue!AD$5:AD$550,Grid_GenerationQueue!$AM$5:$AM$550,$B188,Grid_GenerationQueue!$AN$5:$AN$550,$C188,Grid_GenerationQueue!$AW$5:$AW$550,"&lt;&gt;"&amp;$Y$3,Grid_GenerationQueue!$AU$5:$AU$550,$AK$3)</f>
        <v>0</v>
      </c>
      <c r="AV188">
        <v>0</v>
      </c>
      <c r="AW188">
        <v>0</v>
      </c>
      <c r="AX188">
        <v>0</v>
      </c>
      <c r="AY188">
        <v>0</v>
      </c>
      <c r="AZ188">
        <v>0</v>
      </c>
      <c r="BB188">
        <f t="shared" si="99"/>
        <v>510</v>
      </c>
      <c r="BC188">
        <f t="shared" si="100"/>
        <v>0</v>
      </c>
      <c r="BD188">
        <f t="shared" si="101"/>
        <v>0</v>
      </c>
      <c r="BE188">
        <f t="shared" si="102"/>
        <v>0</v>
      </c>
      <c r="BF188">
        <f t="shared" si="103"/>
        <v>0</v>
      </c>
      <c r="BG188">
        <f t="shared" si="104"/>
        <v>0</v>
      </c>
      <c r="BH188">
        <f t="shared" si="105"/>
        <v>110</v>
      </c>
      <c r="BI188">
        <f t="shared" si="106"/>
        <v>0</v>
      </c>
      <c r="BJ188">
        <f t="shared" si="107"/>
        <v>110</v>
      </c>
      <c r="BK188">
        <f t="shared" si="108"/>
        <v>0</v>
      </c>
      <c r="BL188">
        <f t="shared" si="109"/>
        <v>0</v>
      </c>
      <c r="BN188">
        <f t="shared" si="110"/>
        <v>0</v>
      </c>
      <c r="BO188">
        <f t="shared" si="111"/>
        <v>0</v>
      </c>
      <c r="BP188">
        <f t="shared" si="112"/>
        <v>0</v>
      </c>
      <c r="BQ188">
        <f t="shared" si="113"/>
        <v>0</v>
      </c>
      <c r="BR188">
        <f t="shared" si="114"/>
        <v>0</v>
      </c>
      <c r="BS188">
        <f t="shared" si="115"/>
        <v>0</v>
      </c>
      <c r="BT188">
        <f t="shared" si="116"/>
        <v>0</v>
      </c>
      <c r="BU188">
        <f t="shared" si="117"/>
        <v>0</v>
      </c>
      <c r="BV188">
        <f t="shared" si="118"/>
        <v>0</v>
      </c>
      <c r="BW188">
        <f t="shared" si="119"/>
        <v>0</v>
      </c>
      <c r="BX188">
        <f t="shared" si="120"/>
        <v>0</v>
      </c>
      <c r="BZ188">
        <f t="shared" si="121"/>
        <v>0</v>
      </c>
      <c r="CA188">
        <f t="shared" si="122"/>
        <v>0</v>
      </c>
      <c r="CB188">
        <f t="shared" si="123"/>
        <v>0</v>
      </c>
      <c r="CC188">
        <f t="shared" si="124"/>
        <v>0</v>
      </c>
      <c r="CD188">
        <f t="shared" si="125"/>
        <v>0</v>
      </c>
      <c r="CE188">
        <f t="shared" si="126"/>
        <v>0</v>
      </c>
      <c r="CF188">
        <f t="shared" si="127"/>
        <v>0</v>
      </c>
      <c r="CG188">
        <f t="shared" si="128"/>
        <v>0</v>
      </c>
      <c r="CH188">
        <f t="shared" si="129"/>
        <v>0</v>
      </c>
      <c r="CI188">
        <f t="shared" si="130"/>
        <v>0</v>
      </c>
      <c r="CJ188">
        <f t="shared" si="131"/>
        <v>0</v>
      </c>
    </row>
    <row r="189" spans="1:88" x14ac:dyDescent="0.35">
      <c r="A189" t="str">
        <f>Substation_Info!A189</f>
        <v xml:space="preserve">PG&amp;E East Kern Study Area </v>
      </c>
      <c r="B189" t="str">
        <f>Substation_Info!B189</f>
        <v>Mustang</v>
      </c>
      <c r="C189">
        <f>Substation_Info!C189</f>
        <v>230</v>
      </c>
      <c r="D189" t="str" cm="1">
        <f t="array" ref="D189">INDEX(Substation_Info!$AT$5:$BB$322,MATCH(1,($B189=Substation_Info!$B$5:$B$322)*($C189=Substation_Info!$C$5:$C$322),0),MATCH(D$4,Substation_Info!$AT$4:$BB$4,0))</f>
        <v>Southern_PGAE_Li_Battery</v>
      </c>
      <c r="E189" t="str" cm="1">
        <f t="array" ref="E189">INDEX(Substation_Info!$AT$5:$BB$322,MATCH(1,($B189=Substation_Info!$B$5:$B$322)*($C189=Substation_Info!$C$5:$C$322),0),MATCH(E$4,Substation_Info!$AT$4:$BB$4,0))</f>
        <v>Southern_PGAE_Solar</v>
      </c>
      <c r="F189" cm="1">
        <f t="array" ref="F189">INDEX(Substation_Info!$AT$5:$BB$322,MATCH(1,($B189=Substation_Info!$B$5:$B$322)*($C189=Substation_Info!$C$5:$C$322),0),MATCH(F$4,Substation_Info!$AT$4:$BB$4,0))</f>
        <v>0</v>
      </c>
      <c r="G189" cm="1">
        <f t="array" ref="G189">INDEX(Substation_Info!$AT$5:$BB$322,MATCH(1,($B189=Substation_Info!$B$5:$B$322)*($C189=Substation_Info!$C$5:$C$322),0),MATCH(G$4,Substation_Info!$AT$4:$BB$4,0))</f>
        <v>0</v>
      </c>
      <c r="H189" cm="1">
        <f t="array" ref="H189">INDEX(Substation_Info!$AT$5:$BB$322,MATCH(1,($B189=Substation_Info!$B$5:$B$322)*($C189=Substation_Info!$C$5:$C$322),0),MATCH(H$4,Substation_Info!$AT$4:$BB$4,0))</f>
        <v>0</v>
      </c>
      <c r="I189" cm="1">
        <f t="array" ref="I189">INDEX(Substation_Info!$AT$5:$BB$322,MATCH(1,($B189=Substation_Info!$B$5:$B$322)*($C189=Substation_Info!$C$5:$C$322),0),MATCH(I$4,Substation_Info!$AT$4:$BB$4,0))</f>
        <v>0</v>
      </c>
      <c r="J189" cm="1">
        <f t="array" ref="J189">INDEX(Substation_Info!$AT$5:$BB$322,MATCH(1,($B189=Substation_Info!$B$5:$B$322)*($C189=Substation_Info!$C$5:$C$322),0),MATCH(J$4,Substation_Info!$AT$4:$BB$4,0))</f>
        <v>0</v>
      </c>
      <c r="L189">
        <f>SUMIFS(Grid_GenerationQueue!T$5:T$550,Grid_GenerationQueue!$AJ$5:$AJ$550,$B189,Grid_GenerationQueue!$AK$5:$AK$550,$C189)+SUMIFS(Grid_GenerationQueue!T$5:T$550,Grid_GenerationQueue!$AM$5:$AM$550,$B189,Grid_GenerationQueue!$AN$5:$AN$550,$C189)</f>
        <v>600</v>
      </c>
      <c r="M189">
        <f>SUMIFS(Grid_GenerationQueue!U$5:U$550,Grid_GenerationQueue!$AJ$5:$AJ$550,$B189,Grid_GenerationQueue!$AK$5:$AK$550,$C189)+SUMIFS(Grid_GenerationQueue!U$5:U$550,Grid_GenerationQueue!$AM$5:$AM$550,$B189,Grid_GenerationQueue!$AN$5:$AN$550,$C189)</f>
        <v>0</v>
      </c>
      <c r="N189">
        <f>SUMIFS(Grid_GenerationQueue!V$5:V$550,Grid_GenerationQueue!$AJ$5:$AJ$550,$B189,Grid_GenerationQueue!$AK$5:$AK$550,$C189)+SUMIFS(Grid_GenerationQueue!V$5:V$550,Grid_GenerationQueue!$AM$5:$AM$550,$B189,Grid_GenerationQueue!$AN$5:$AN$550,$C189)</f>
        <v>0</v>
      </c>
      <c r="O189">
        <f>SUMIFS(Grid_GenerationQueue!W$5:W$550,Grid_GenerationQueue!$AJ$5:$AJ$550,$B189,Grid_GenerationQueue!$AK$5:$AK$550,$C189)+SUMIFS(Grid_GenerationQueue!W$5:W$550,Grid_GenerationQueue!$AM$5:$AM$550,$B189,Grid_GenerationQueue!$AN$5:$AN$550,$C189)</f>
        <v>0</v>
      </c>
      <c r="P189">
        <f>SUMIFS(Grid_GenerationQueue!X$5:X$550,Grid_GenerationQueue!$AJ$5:$AJ$550,$B189,Grid_GenerationQueue!$AK$5:$AK$550,$C189)+SUMIFS(Grid_GenerationQueue!X$5:X$550,Grid_GenerationQueue!$AM$5:$AM$550,$B189,Grid_GenerationQueue!$AN$5:$AN$550,$C189)</f>
        <v>0</v>
      </c>
      <c r="Q189">
        <f>SUMIFS(Grid_GenerationQueue!Y$5:Y$550,Grid_GenerationQueue!$AJ$5:$AJ$550,$B189,Grid_GenerationQueue!$AK$5:$AK$550,$C189)+SUMIFS(Grid_GenerationQueue!Y$5:Y$550,Grid_GenerationQueue!$AM$5:$AM$550,$B189,Grid_GenerationQueue!$AN$5:$AN$550,$C189)</f>
        <v>0</v>
      </c>
      <c r="R189">
        <f>SUMIFS(Grid_GenerationQueue!Z$5:Z$550,Grid_GenerationQueue!$AJ$5:$AJ$550,$B189,Grid_GenerationQueue!$AK$5:$AK$550,$C189)+SUMIFS(Grid_GenerationQueue!Z$5:Z$550,Grid_GenerationQueue!$AM$5:$AM$550,$B189,Grid_GenerationQueue!$AN$5:$AN$550,$C189)</f>
        <v>600</v>
      </c>
      <c r="S189">
        <f>SUMIFS(Grid_GenerationQueue!AA$5:AA$550,Grid_GenerationQueue!$AJ$5:$AJ$550,$B189,Grid_GenerationQueue!$AK$5:$AK$550,$C189)+SUMIFS(Grid_GenerationQueue!AA$5:AA$550,Grid_GenerationQueue!$AM$5:$AM$550,$B189,Grid_GenerationQueue!$AN$5:$AN$550,$C189)</f>
        <v>0</v>
      </c>
      <c r="T189">
        <f>SUMIFS(Grid_GenerationQueue!AB$5:AB$550,Grid_GenerationQueue!$AJ$5:$AJ$550,$B189,Grid_GenerationQueue!$AK$5:$AK$550,$C189)+SUMIFS(Grid_GenerationQueue!AB$5:AB$550,Grid_GenerationQueue!$AM$5:$AM$550,$B189,Grid_GenerationQueue!$AN$5:$AN$550,$C189)</f>
        <v>600</v>
      </c>
      <c r="U189">
        <f>SUMIFS(Grid_GenerationQueue!AC$5:AC$550,Grid_GenerationQueue!$AJ$5:$AJ$550,$B189,Grid_GenerationQueue!$AK$5:$AK$550,$C189)+SUMIFS(Grid_GenerationQueue!AC$5:AC$550,Grid_GenerationQueue!$AM$5:$AM$550,$B189,Grid_GenerationQueue!$AN$5:$AN$550,$C189)</f>
        <v>0</v>
      </c>
      <c r="V189">
        <f>SUMIFS(Grid_GenerationQueue!AD$5:AD$550,Grid_GenerationQueue!$AJ$5:$AJ$550,$B189,Grid_GenerationQueue!$AK$5:$AK$550,$C189)+SUMIFS(Grid_GenerationQueue!AD$5:AD$550,Grid_GenerationQueue!$AM$5:$AM$550,$B189,Grid_GenerationQueue!$AN$5:$AN$550,$C189)</f>
        <v>0</v>
      </c>
      <c r="X189">
        <f>SUMIFS(Grid_GenerationQueue!T$5:T$550,Grid_GenerationQueue!$AJ$5:$AJ$550,$B189,Grid_GenerationQueue!$AK$5:$AK$550,$C189,Grid_GenerationQueue!$AW$5:$AW$550,$Y$3)+SUMIFS(Grid_GenerationQueue!T$5:T$550,Grid_GenerationQueue!$AM$5:$AM$550,$B189,Grid_GenerationQueue!$AN$5:$AN$550,$C189,Grid_GenerationQueue!$AW$5:$AW$550,$Y$3)</f>
        <v>300</v>
      </c>
      <c r="Y189">
        <f>SUMIFS(Grid_GenerationQueue!U$5:U$550,Grid_GenerationQueue!$AJ$5:$AJ$550,$B189,Grid_GenerationQueue!$AK$5:$AK$550,$C189,Grid_GenerationQueue!$AW$5:$AW$550,$Y$3)+SUMIFS(Grid_GenerationQueue!U$5:U$550,Grid_GenerationQueue!$AM$5:$AM$550,$B189,Grid_GenerationQueue!$AN$5:$AN$550,$C189,Grid_GenerationQueue!$AW$5:$AW$550,$Y$3)</f>
        <v>0</v>
      </c>
      <c r="Z189">
        <f>SUMIFS(Grid_GenerationQueue!V$5:V$550,Grid_GenerationQueue!$AJ$5:$AJ$550,$B189,Grid_GenerationQueue!$AK$5:$AK$550,$C189,Grid_GenerationQueue!$AW$5:$AW$550,$Y$3)+SUMIFS(Grid_GenerationQueue!V$5:V$550,Grid_GenerationQueue!$AM$5:$AM$550,$B189,Grid_GenerationQueue!$AN$5:$AN$550,$C189,Grid_GenerationQueue!$AW$5:$AW$550,$Y$3)</f>
        <v>0</v>
      </c>
      <c r="AA189">
        <f>SUMIFS(Grid_GenerationQueue!W$5:W$550,Grid_GenerationQueue!$AJ$5:$AJ$550,$B189,Grid_GenerationQueue!$AK$5:$AK$550,$C189,Grid_GenerationQueue!$AW$5:$AW$550,$Y$3)+SUMIFS(Grid_GenerationQueue!W$5:W$550,Grid_GenerationQueue!$AM$5:$AM$550,$B189,Grid_GenerationQueue!$AN$5:$AN$550,$C189,Grid_GenerationQueue!$AW$5:$AW$550,$Y$3)</f>
        <v>0</v>
      </c>
      <c r="AB189">
        <f>SUMIFS(Grid_GenerationQueue!X$5:X$550,Grid_GenerationQueue!$AJ$5:$AJ$550,$B189,Grid_GenerationQueue!$AK$5:$AK$550,$C189,Grid_GenerationQueue!$AW$5:$AW$550,$Y$3)+SUMIFS(Grid_GenerationQueue!X$5:X$550,Grid_GenerationQueue!$AM$5:$AM$550,$B189,Grid_GenerationQueue!$AN$5:$AN$550,$C189,Grid_GenerationQueue!$AW$5:$AW$550,$Y$3)</f>
        <v>0</v>
      </c>
      <c r="AC189">
        <f>SUMIFS(Grid_GenerationQueue!Y$5:Y$550,Grid_GenerationQueue!$AJ$5:$AJ$550,$B189,Grid_GenerationQueue!$AK$5:$AK$550,$C189,Grid_GenerationQueue!$AW$5:$AW$550,$Y$3)+SUMIFS(Grid_GenerationQueue!Y$5:Y$550,Grid_GenerationQueue!$AM$5:$AM$550,$B189,Grid_GenerationQueue!$AN$5:$AN$550,$C189,Grid_GenerationQueue!$AW$5:$AW$550,$Y$3)</f>
        <v>0</v>
      </c>
      <c r="AD189">
        <f>SUMIFS(Grid_GenerationQueue!Z$5:Z$550,Grid_GenerationQueue!$AJ$5:$AJ$550,$B189,Grid_GenerationQueue!$AK$5:$AK$550,$C189,Grid_GenerationQueue!$AW$5:$AW$550,$Y$3)+SUMIFS(Grid_GenerationQueue!Z$5:Z$550,Grid_GenerationQueue!$AM$5:$AM$550,$B189,Grid_GenerationQueue!$AN$5:$AN$550,$C189,Grid_GenerationQueue!$AW$5:$AW$550,$Y$3)</f>
        <v>300</v>
      </c>
      <c r="AE189">
        <f>SUMIFS(Grid_GenerationQueue!AA$5:AA$550,Grid_GenerationQueue!$AJ$5:$AJ$550,$B189,Grid_GenerationQueue!$AK$5:$AK$550,$C189,Grid_GenerationQueue!$AW$5:$AW$550,$Y$3)+SUMIFS(Grid_GenerationQueue!AA$5:AA$550,Grid_GenerationQueue!$AM$5:$AM$550,$B189,Grid_GenerationQueue!$AN$5:$AN$550,$C189,Grid_GenerationQueue!$AW$5:$AW$550,$Y$3)</f>
        <v>0</v>
      </c>
      <c r="AF189">
        <f>SUMIFS(Grid_GenerationQueue!AB$5:AB$550,Grid_GenerationQueue!$AJ$5:$AJ$550,$B189,Grid_GenerationQueue!$AK$5:$AK$550,$C189,Grid_GenerationQueue!$AW$5:$AW$550,$Y$3)+SUMIFS(Grid_GenerationQueue!AB$5:AB$550,Grid_GenerationQueue!$AM$5:$AM$550,$B189,Grid_GenerationQueue!$AN$5:$AN$550,$C189,Grid_GenerationQueue!$AW$5:$AW$550,$Y$3)</f>
        <v>300</v>
      </c>
      <c r="AG189">
        <f>SUMIFS(Grid_GenerationQueue!AC$5:AC$550,Grid_GenerationQueue!$AJ$5:$AJ$550,$B189,Grid_GenerationQueue!$AK$5:$AK$550,$C189,Grid_GenerationQueue!$AW$5:$AW$550,$Y$3)+SUMIFS(Grid_GenerationQueue!AC$5:AC$550,Grid_GenerationQueue!$AM$5:$AM$550,$B189,Grid_GenerationQueue!$AN$5:$AN$550,$C189,Grid_GenerationQueue!$AW$5:$AW$550,$Y$3)</f>
        <v>0</v>
      </c>
      <c r="AH189">
        <f>SUMIFS(Grid_GenerationQueue!AD$5:AD$550,Grid_GenerationQueue!$AJ$5:$AJ$550,$B189,Grid_GenerationQueue!$AK$5:$AK$550,$C189,Grid_GenerationQueue!$AW$5:$AW$550,$Y$3)+SUMIFS(Grid_GenerationQueue!AD$5:AD$550,Grid_GenerationQueue!$AM$5:$AM$550,$B189,Grid_GenerationQueue!$AN$5:$AN$550,$C189,Grid_GenerationQueue!$AW$5:$AW$550,$Y$3)</f>
        <v>0</v>
      </c>
      <c r="AJ189">
        <f>X189+SUMIFS(Grid_GenerationQueue!T$5:T$550,Grid_GenerationQueue!$AJ$5:$AJ$550,$B189,Grid_GenerationQueue!$AK$5:$AK$550,$C189,Grid_GenerationQueue!$AW$5:$AW$550,"&lt;&gt;"&amp;$Y$3,Grid_GenerationQueue!$AU$5:$AU$550,$AK$3)+SUMIFS(Grid_GenerationQueue!T$5:T$550,Grid_GenerationQueue!$AM$5:$AM$550,$B189,Grid_GenerationQueue!$AN$5:$AN$550,$C189,Grid_GenerationQueue!$AW$5:$AW$550,"&lt;&gt;"&amp;$Y$3,Grid_GenerationQueue!$AU$5:$AU$550,$AK$3)</f>
        <v>600</v>
      </c>
      <c r="AK189">
        <f>Y189+SUMIFS(Grid_GenerationQueue!U$5:U$550,Grid_GenerationQueue!$AJ$5:$AJ$550,$B189,Grid_GenerationQueue!$AK$5:$AK$550,$C189,Grid_GenerationQueue!$AW$5:$AW$550,"&lt;&gt;"&amp;$Y$3,Grid_GenerationQueue!$AU$5:$AU$550,$AK$3)+SUMIFS(Grid_GenerationQueue!U$5:U$550,Grid_GenerationQueue!$AM$5:$AM$550,$B189,Grid_GenerationQueue!$AN$5:$AN$550,$C189,Grid_GenerationQueue!$AW$5:$AW$550,"&lt;&gt;"&amp;$Y$3,Grid_GenerationQueue!$AU$5:$AU$550,$AK$3)</f>
        <v>0</v>
      </c>
      <c r="AL189">
        <f>Z189+SUMIFS(Grid_GenerationQueue!V$5:V$550,Grid_GenerationQueue!$AJ$5:$AJ$550,$B189,Grid_GenerationQueue!$AK$5:$AK$550,$C189,Grid_GenerationQueue!$AW$5:$AW$550,"&lt;&gt;"&amp;$Y$3,Grid_GenerationQueue!$AU$5:$AU$550,$AK$3)+SUMIFS(Grid_GenerationQueue!V$5:V$550,Grid_GenerationQueue!$AM$5:$AM$550,$B189,Grid_GenerationQueue!$AN$5:$AN$550,$C189,Grid_GenerationQueue!$AW$5:$AW$550,"&lt;&gt;"&amp;$Y$3,Grid_GenerationQueue!$AU$5:$AU$550,$AK$3)</f>
        <v>0</v>
      </c>
      <c r="AM189">
        <f>AA189+SUMIFS(Grid_GenerationQueue!W$5:W$550,Grid_GenerationQueue!$AJ$5:$AJ$550,$B189,Grid_GenerationQueue!$AK$5:$AK$550,$C189,Grid_GenerationQueue!$AW$5:$AW$550,"&lt;&gt;"&amp;$Y$3,Grid_GenerationQueue!$AU$5:$AU$550,$AK$3)+SUMIFS(Grid_GenerationQueue!W$5:W$550,Grid_GenerationQueue!$AM$5:$AM$550,$B189,Grid_GenerationQueue!$AN$5:$AN$550,$C189,Grid_GenerationQueue!$AW$5:$AW$550,"&lt;&gt;"&amp;$Y$3,Grid_GenerationQueue!$AU$5:$AU$550,$AK$3)</f>
        <v>0</v>
      </c>
      <c r="AN189">
        <f>AB189+SUMIFS(Grid_GenerationQueue!X$5:X$550,Grid_GenerationQueue!$AJ$5:$AJ$550,$B189,Grid_GenerationQueue!$AK$5:$AK$550,$C189,Grid_GenerationQueue!$AW$5:$AW$550,"&lt;&gt;"&amp;$Y$3,Grid_GenerationQueue!$AU$5:$AU$550,$AK$3)+SUMIFS(Grid_GenerationQueue!X$5:X$550,Grid_GenerationQueue!$AM$5:$AM$550,$B189,Grid_GenerationQueue!$AN$5:$AN$550,$C189,Grid_GenerationQueue!$AW$5:$AW$550,"&lt;&gt;"&amp;$Y$3,Grid_GenerationQueue!$AU$5:$AU$550,$AK$3)</f>
        <v>0</v>
      </c>
      <c r="AO189">
        <f>AC189+SUMIFS(Grid_GenerationQueue!Y$5:Y$550,Grid_GenerationQueue!$AJ$5:$AJ$550,$B189,Grid_GenerationQueue!$AK$5:$AK$550,$C189,Grid_GenerationQueue!$AW$5:$AW$550,"&lt;&gt;"&amp;$Y$3,Grid_GenerationQueue!$AU$5:$AU$550,$AK$3)+SUMIFS(Grid_GenerationQueue!Y$5:Y$550,Grid_GenerationQueue!$AM$5:$AM$550,$B189,Grid_GenerationQueue!$AN$5:$AN$550,$C189,Grid_GenerationQueue!$AW$5:$AW$550,"&lt;&gt;"&amp;$Y$3,Grid_GenerationQueue!$AU$5:$AU$550,$AK$3)</f>
        <v>0</v>
      </c>
      <c r="AP189">
        <f>AD189+SUMIFS(Grid_GenerationQueue!Z$5:Z$550,Grid_GenerationQueue!$AJ$5:$AJ$550,$B189,Grid_GenerationQueue!$AK$5:$AK$550,$C189,Grid_GenerationQueue!$AW$5:$AW$550,"&lt;&gt;"&amp;$Y$3,Grid_GenerationQueue!$AU$5:$AU$550,$AK$3)+SUMIFS(Grid_GenerationQueue!Z$5:Z$550,Grid_GenerationQueue!$AM$5:$AM$550,$B189,Grid_GenerationQueue!$AN$5:$AN$550,$C189,Grid_GenerationQueue!$AW$5:$AW$550,"&lt;&gt;"&amp;$Y$3,Grid_GenerationQueue!$AU$5:$AU$550,$AK$3)</f>
        <v>600</v>
      </c>
      <c r="AQ189">
        <f>AE189+SUMIFS(Grid_GenerationQueue!AA$5:AA$550,Grid_GenerationQueue!$AJ$5:$AJ$550,$B189,Grid_GenerationQueue!$AK$5:$AK$550,$C189,Grid_GenerationQueue!$AW$5:$AW$550,"&lt;&gt;"&amp;$Y$3,Grid_GenerationQueue!$AU$5:$AU$550,$AK$3)+SUMIFS(Grid_GenerationQueue!AA$5:AA$550,Grid_GenerationQueue!$AM$5:$AM$550,$B189,Grid_GenerationQueue!$AN$5:$AN$550,$C189,Grid_GenerationQueue!$AW$5:$AW$550,"&lt;&gt;"&amp;$Y$3,Grid_GenerationQueue!$AU$5:$AU$550,$AK$3)</f>
        <v>0</v>
      </c>
      <c r="AR189">
        <f>AF189+SUMIFS(Grid_GenerationQueue!AB$5:AB$550,Grid_GenerationQueue!$AJ$5:$AJ$550,$B189,Grid_GenerationQueue!$AK$5:$AK$550,$C189,Grid_GenerationQueue!$AW$5:$AW$550,"&lt;&gt;"&amp;$Y$3,Grid_GenerationQueue!$AU$5:$AU$550,$AK$3)+SUMIFS(Grid_GenerationQueue!AB$5:AB$550,Grid_GenerationQueue!$AM$5:$AM$550,$B189,Grid_GenerationQueue!$AN$5:$AN$550,$C189,Grid_GenerationQueue!$AW$5:$AW$550,"&lt;&gt;"&amp;$Y$3,Grid_GenerationQueue!$AU$5:$AU$550,$AK$3)</f>
        <v>600</v>
      </c>
      <c r="AS189">
        <f>AG189+SUMIFS(Grid_GenerationQueue!AC$5:AC$550,Grid_GenerationQueue!$AJ$5:$AJ$550,$B189,Grid_GenerationQueue!$AK$5:$AK$550,$C189,Grid_GenerationQueue!$AW$5:$AW$550,"&lt;&gt;"&amp;$Y$3,Grid_GenerationQueue!$AU$5:$AU$550,$AK$3)+SUMIFS(Grid_GenerationQueue!AC$5:AC$550,Grid_GenerationQueue!$AM$5:$AM$550,$B189,Grid_GenerationQueue!$AN$5:$AN$550,$C189,Grid_GenerationQueue!$AW$5:$AW$550,"&lt;&gt;"&amp;$Y$3,Grid_GenerationQueue!$AU$5:$AU$550,$AK$3)</f>
        <v>0</v>
      </c>
      <c r="AT189">
        <f>AH189+SUMIFS(Grid_GenerationQueue!AD$5:AD$550,Grid_GenerationQueue!$AJ$5:$AJ$550,$B189,Grid_GenerationQueue!$AK$5:$AK$550,$C189,Grid_GenerationQueue!$AW$5:$AW$550,"&lt;&gt;"&amp;$Y$3,Grid_GenerationQueue!$AU$5:$AU$550,$AK$3)+SUMIFS(Grid_GenerationQueue!AD$5:AD$550,Grid_GenerationQueue!$AM$5:$AM$550,$B189,Grid_GenerationQueue!$AN$5:$AN$550,$C189,Grid_GenerationQueue!$AW$5:$AW$550,"&lt;&gt;"&amp;$Y$3,Grid_GenerationQueue!$AU$5:$AU$550,$AK$3)</f>
        <v>0</v>
      </c>
      <c r="AV189">
        <v>130.19999999999999</v>
      </c>
      <c r="AW189">
        <v>0</v>
      </c>
      <c r="AX189">
        <v>0</v>
      </c>
      <c r="AY189">
        <v>0</v>
      </c>
      <c r="AZ189">
        <v>300</v>
      </c>
      <c r="BB189">
        <f t="shared" si="99"/>
        <v>469.8</v>
      </c>
      <c r="BC189">
        <f t="shared" si="100"/>
        <v>0</v>
      </c>
      <c r="BD189">
        <f t="shared" si="101"/>
        <v>0</v>
      </c>
      <c r="BE189">
        <f t="shared" si="102"/>
        <v>0</v>
      </c>
      <c r="BF189">
        <f t="shared" si="103"/>
        <v>0</v>
      </c>
      <c r="BG189">
        <f t="shared" si="104"/>
        <v>0</v>
      </c>
      <c r="BH189">
        <f t="shared" si="105"/>
        <v>300</v>
      </c>
      <c r="BI189">
        <f t="shared" si="106"/>
        <v>0</v>
      </c>
      <c r="BJ189">
        <f t="shared" si="107"/>
        <v>300</v>
      </c>
      <c r="BK189">
        <f t="shared" si="108"/>
        <v>0</v>
      </c>
      <c r="BL189">
        <f t="shared" si="109"/>
        <v>0</v>
      </c>
      <c r="BN189">
        <f t="shared" si="110"/>
        <v>169.8</v>
      </c>
      <c r="BO189">
        <f t="shared" si="111"/>
        <v>0</v>
      </c>
      <c r="BP189">
        <f t="shared" si="112"/>
        <v>0</v>
      </c>
      <c r="BQ189">
        <f t="shared" si="113"/>
        <v>0</v>
      </c>
      <c r="BR189">
        <f t="shared" si="114"/>
        <v>0</v>
      </c>
      <c r="BS189">
        <f t="shared" si="115"/>
        <v>0</v>
      </c>
      <c r="BT189">
        <f t="shared" si="116"/>
        <v>0</v>
      </c>
      <c r="BU189">
        <f t="shared" si="117"/>
        <v>0</v>
      </c>
      <c r="BV189">
        <f t="shared" si="118"/>
        <v>0</v>
      </c>
      <c r="BW189">
        <f t="shared" si="119"/>
        <v>0</v>
      </c>
      <c r="BX189">
        <f t="shared" si="120"/>
        <v>0</v>
      </c>
      <c r="BZ189">
        <f t="shared" si="121"/>
        <v>469.8</v>
      </c>
      <c r="CA189">
        <f t="shared" si="122"/>
        <v>0</v>
      </c>
      <c r="CB189">
        <f t="shared" si="123"/>
        <v>0</v>
      </c>
      <c r="CC189">
        <f t="shared" si="124"/>
        <v>0</v>
      </c>
      <c r="CD189">
        <f t="shared" si="125"/>
        <v>0</v>
      </c>
      <c r="CE189">
        <f t="shared" si="126"/>
        <v>0</v>
      </c>
      <c r="CF189">
        <f t="shared" si="127"/>
        <v>300</v>
      </c>
      <c r="CG189">
        <f t="shared" si="128"/>
        <v>0</v>
      </c>
      <c r="CH189">
        <f t="shared" si="129"/>
        <v>300</v>
      </c>
      <c r="CI189">
        <f t="shared" si="130"/>
        <v>0</v>
      </c>
      <c r="CJ189">
        <f t="shared" si="131"/>
        <v>0</v>
      </c>
    </row>
    <row r="190" spans="1:88" x14ac:dyDescent="0.35">
      <c r="A190" t="str">
        <f>Substation_Info!A190</f>
        <v>PG&amp;E Fresno Study Area</v>
      </c>
      <c r="B190" t="str">
        <f>Substation_Info!B190</f>
        <v>Newhall</v>
      </c>
      <c r="C190">
        <f>Substation_Info!C190</f>
        <v>115</v>
      </c>
      <c r="D190" t="str" cm="1">
        <f t="array" ref="D190">INDEX(Substation_Info!$AT$5:$BB$322,MATCH(1,($B190=Substation_Info!$B$5:$B$322)*($C190=Substation_Info!$C$5:$C$322),0),MATCH(D$4,Substation_Info!$AT$4:$BB$4,0))</f>
        <v>Southern_PGAE_Li_Battery</v>
      </c>
      <c r="E190" t="str" cm="1">
        <f t="array" ref="E190">INDEX(Substation_Info!$AT$5:$BB$322,MATCH(1,($B190=Substation_Info!$B$5:$B$322)*($C190=Substation_Info!$C$5:$C$322),0),MATCH(E$4,Substation_Info!$AT$4:$BB$4,0))</f>
        <v>Southern_PGAE_Solar</v>
      </c>
      <c r="F190" cm="1">
        <f t="array" ref="F190">INDEX(Substation_Info!$AT$5:$BB$322,MATCH(1,($B190=Substation_Info!$B$5:$B$322)*($C190=Substation_Info!$C$5:$C$322),0),MATCH(F$4,Substation_Info!$AT$4:$BB$4,0))</f>
        <v>0</v>
      </c>
      <c r="G190" cm="1">
        <f t="array" ref="G190">INDEX(Substation_Info!$AT$5:$BB$322,MATCH(1,($B190=Substation_Info!$B$5:$B$322)*($C190=Substation_Info!$C$5:$C$322),0),MATCH(G$4,Substation_Info!$AT$4:$BB$4,0))</f>
        <v>0</v>
      </c>
      <c r="H190" cm="1">
        <f t="array" ref="H190">INDEX(Substation_Info!$AT$5:$BB$322,MATCH(1,($B190=Substation_Info!$B$5:$B$322)*($C190=Substation_Info!$C$5:$C$322),0),MATCH(H$4,Substation_Info!$AT$4:$BB$4,0))</f>
        <v>0</v>
      </c>
      <c r="I190" cm="1">
        <f t="array" ref="I190">INDEX(Substation_Info!$AT$5:$BB$322,MATCH(1,($B190=Substation_Info!$B$5:$B$322)*($C190=Substation_Info!$C$5:$C$322),0),MATCH(I$4,Substation_Info!$AT$4:$BB$4,0))</f>
        <v>0</v>
      </c>
      <c r="J190" cm="1">
        <f t="array" ref="J190">INDEX(Substation_Info!$AT$5:$BB$322,MATCH(1,($B190=Substation_Info!$B$5:$B$322)*($C190=Substation_Info!$C$5:$C$322),0),MATCH(J$4,Substation_Info!$AT$4:$BB$4,0))</f>
        <v>0</v>
      </c>
      <c r="L190">
        <f>SUMIFS(Grid_GenerationQueue!T$5:T$550,Grid_GenerationQueue!$AJ$5:$AJ$550,$B190,Grid_GenerationQueue!$AK$5:$AK$550,$C190)+SUMIFS(Grid_GenerationQueue!T$5:T$550,Grid_GenerationQueue!$AM$5:$AM$550,$B190,Grid_GenerationQueue!$AN$5:$AN$550,$C190)</f>
        <v>0</v>
      </c>
      <c r="M190">
        <f>SUMIFS(Grid_GenerationQueue!U$5:U$550,Grid_GenerationQueue!$AJ$5:$AJ$550,$B190,Grid_GenerationQueue!$AK$5:$AK$550,$C190)+SUMIFS(Grid_GenerationQueue!U$5:U$550,Grid_GenerationQueue!$AM$5:$AM$550,$B190,Grid_GenerationQueue!$AN$5:$AN$550,$C190)</f>
        <v>0</v>
      </c>
      <c r="N190">
        <f>SUMIFS(Grid_GenerationQueue!V$5:V$550,Grid_GenerationQueue!$AJ$5:$AJ$550,$B190,Grid_GenerationQueue!$AK$5:$AK$550,$C190)+SUMIFS(Grid_GenerationQueue!V$5:V$550,Grid_GenerationQueue!$AM$5:$AM$550,$B190,Grid_GenerationQueue!$AN$5:$AN$550,$C190)</f>
        <v>0</v>
      </c>
      <c r="O190">
        <f>SUMIFS(Grid_GenerationQueue!W$5:W$550,Grid_GenerationQueue!$AJ$5:$AJ$550,$B190,Grid_GenerationQueue!$AK$5:$AK$550,$C190)+SUMIFS(Grid_GenerationQueue!W$5:W$550,Grid_GenerationQueue!$AM$5:$AM$550,$B190,Grid_GenerationQueue!$AN$5:$AN$550,$C190)</f>
        <v>0</v>
      </c>
      <c r="P190">
        <f>SUMIFS(Grid_GenerationQueue!X$5:X$550,Grid_GenerationQueue!$AJ$5:$AJ$550,$B190,Grid_GenerationQueue!$AK$5:$AK$550,$C190)+SUMIFS(Grid_GenerationQueue!X$5:X$550,Grid_GenerationQueue!$AM$5:$AM$550,$B190,Grid_GenerationQueue!$AN$5:$AN$550,$C190)</f>
        <v>0</v>
      </c>
      <c r="Q190">
        <f>SUMIFS(Grid_GenerationQueue!Y$5:Y$550,Grid_GenerationQueue!$AJ$5:$AJ$550,$B190,Grid_GenerationQueue!$AK$5:$AK$550,$C190)+SUMIFS(Grid_GenerationQueue!Y$5:Y$550,Grid_GenerationQueue!$AM$5:$AM$550,$B190,Grid_GenerationQueue!$AN$5:$AN$550,$C190)</f>
        <v>0</v>
      </c>
      <c r="R190">
        <f>SUMIFS(Grid_GenerationQueue!Z$5:Z$550,Grid_GenerationQueue!$AJ$5:$AJ$550,$B190,Grid_GenerationQueue!$AK$5:$AK$550,$C190)+SUMIFS(Grid_GenerationQueue!Z$5:Z$550,Grid_GenerationQueue!$AM$5:$AM$550,$B190,Grid_GenerationQueue!$AN$5:$AN$550,$C190)</f>
        <v>0</v>
      </c>
      <c r="S190">
        <f>SUMIFS(Grid_GenerationQueue!AA$5:AA$550,Grid_GenerationQueue!$AJ$5:$AJ$550,$B190,Grid_GenerationQueue!$AK$5:$AK$550,$C190)+SUMIFS(Grid_GenerationQueue!AA$5:AA$550,Grid_GenerationQueue!$AM$5:$AM$550,$B190,Grid_GenerationQueue!$AN$5:$AN$550,$C190)</f>
        <v>0</v>
      </c>
      <c r="T190">
        <f>SUMIFS(Grid_GenerationQueue!AB$5:AB$550,Grid_GenerationQueue!$AJ$5:$AJ$550,$B190,Grid_GenerationQueue!$AK$5:$AK$550,$C190)+SUMIFS(Grid_GenerationQueue!AB$5:AB$550,Grid_GenerationQueue!$AM$5:$AM$550,$B190,Grid_GenerationQueue!$AN$5:$AN$550,$C190)</f>
        <v>0</v>
      </c>
      <c r="U190">
        <f>SUMIFS(Grid_GenerationQueue!AC$5:AC$550,Grid_GenerationQueue!$AJ$5:$AJ$550,$B190,Grid_GenerationQueue!$AK$5:$AK$550,$C190)+SUMIFS(Grid_GenerationQueue!AC$5:AC$550,Grid_GenerationQueue!$AM$5:$AM$550,$B190,Grid_GenerationQueue!$AN$5:$AN$550,$C190)</f>
        <v>0</v>
      </c>
      <c r="V190">
        <f>SUMIFS(Grid_GenerationQueue!AD$5:AD$550,Grid_GenerationQueue!$AJ$5:$AJ$550,$B190,Grid_GenerationQueue!$AK$5:$AK$550,$C190)+SUMIFS(Grid_GenerationQueue!AD$5:AD$550,Grid_GenerationQueue!$AM$5:$AM$550,$B190,Grid_GenerationQueue!$AN$5:$AN$550,$C190)</f>
        <v>0</v>
      </c>
      <c r="X190">
        <f>SUMIFS(Grid_GenerationQueue!T$5:T$550,Grid_GenerationQueue!$AJ$5:$AJ$550,$B190,Grid_GenerationQueue!$AK$5:$AK$550,$C190,Grid_GenerationQueue!$AW$5:$AW$550,$Y$3)+SUMIFS(Grid_GenerationQueue!T$5:T$550,Grid_GenerationQueue!$AM$5:$AM$550,$B190,Grid_GenerationQueue!$AN$5:$AN$550,$C190,Grid_GenerationQueue!$AW$5:$AW$550,$Y$3)</f>
        <v>0</v>
      </c>
      <c r="Y190">
        <f>SUMIFS(Grid_GenerationQueue!U$5:U$550,Grid_GenerationQueue!$AJ$5:$AJ$550,$B190,Grid_GenerationQueue!$AK$5:$AK$550,$C190,Grid_GenerationQueue!$AW$5:$AW$550,$Y$3)+SUMIFS(Grid_GenerationQueue!U$5:U$550,Grid_GenerationQueue!$AM$5:$AM$550,$B190,Grid_GenerationQueue!$AN$5:$AN$550,$C190,Grid_GenerationQueue!$AW$5:$AW$550,$Y$3)</f>
        <v>0</v>
      </c>
      <c r="Z190">
        <f>SUMIFS(Grid_GenerationQueue!V$5:V$550,Grid_GenerationQueue!$AJ$5:$AJ$550,$B190,Grid_GenerationQueue!$AK$5:$AK$550,$C190,Grid_GenerationQueue!$AW$5:$AW$550,$Y$3)+SUMIFS(Grid_GenerationQueue!V$5:V$550,Grid_GenerationQueue!$AM$5:$AM$550,$B190,Grid_GenerationQueue!$AN$5:$AN$550,$C190,Grid_GenerationQueue!$AW$5:$AW$550,$Y$3)</f>
        <v>0</v>
      </c>
      <c r="AA190">
        <f>SUMIFS(Grid_GenerationQueue!W$5:W$550,Grid_GenerationQueue!$AJ$5:$AJ$550,$B190,Grid_GenerationQueue!$AK$5:$AK$550,$C190,Grid_GenerationQueue!$AW$5:$AW$550,$Y$3)+SUMIFS(Grid_GenerationQueue!W$5:W$550,Grid_GenerationQueue!$AM$5:$AM$550,$B190,Grid_GenerationQueue!$AN$5:$AN$550,$C190,Grid_GenerationQueue!$AW$5:$AW$550,$Y$3)</f>
        <v>0</v>
      </c>
      <c r="AB190">
        <f>SUMIFS(Grid_GenerationQueue!X$5:X$550,Grid_GenerationQueue!$AJ$5:$AJ$550,$B190,Grid_GenerationQueue!$AK$5:$AK$550,$C190,Grid_GenerationQueue!$AW$5:$AW$550,$Y$3)+SUMIFS(Grid_GenerationQueue!X$5:X$550,Grid_GenerationQueue!$AM$5:$AM$550,$B190,Grid_GenerationQueue!$AN$5:$AN$550,$C190,Grid_GenerationQueue!$AW$5:$AW$550,$Y$3)</f>
        <v>0</v>
      </c>
      <c r="AC190">
        <f>SUMIFS(Grid_GenerationQueue!Y$5:Y$550,Grid_GenerationQueue!$AJ$5:$AJ$550,$B190,Grid_GenerationQueue!$AK$5:$AK$550,$C190,Grid_GenerationQueue!$AW$5:$AW$550,$Y$3)+SUMIFS(Grid_GenerationQueue!Y$5:Y$550,Grid_GenerationQueue!$AM$5:$AM$550,$B190,Grid_GenerationQueue!$AN$5:$AN$550,$C190,Grid_GenerationQueue!$AW$5:$AW$550,$Y$3)</f>
        <v>0</v>
      </c>
      <c r="AD190">
        <f>SUMIFS(Grid_GenerationQueue!Z$5:Z$550,Grid_GenerationQueue!$AJ$5:$AJ$550,$B190,Grid_GenerationQueue!$AK$5:$AK$550,$C190,Grid_GenerationQueue!$AW$5:$AW$550,$Y$3)+SUMIFS(Grid_GenerationQueue!Z$5:Z$550,Grid_GenerationQueue!$AM$5:$AM$550,$B190,Grid_GenerationQueue!$AN$5:$AN$550,$C190,Grid_GenerationQueue!$AW$5:$AW$550,$Y$3)</f>
        <v>0</v>
      </c>
      <c r="AE190">
        <f>SUMIFS(Grid_GenerationQueue!AA$5:AA$550,Grid_GenerationQueue!$AJ$5:$AJ$550,$B190,Grid_GenerationQueue!$AK$5:$AK$550,$C190,Grid_GenerationQueue!$AW$5:$AW$550,$Y$3)+SUMIFS(Grid_GenerationQueue!AA$5:AA$550,Grid_GenerationQueue!$AM$5:$AM$550,$B190,Grid_GenerationQueue!$AN$5:$AN$550,$C190,Grid_GenerationQueue!$AW$5:$AW$550,$Y$3)</f>
        <v>0</v>
      </c>
      <c r="AF190">
        <f>SUMIFS(Grid_GenerationQueue!AB$5:AB$550,Grid_GenerationQueue!$AJ$5:$AJ$550,$B190,Grid_GenerationQueue!$AK$5:$AK$550,$C190,Grid_GenerationQueue!$AW$5:$AW$550,$Y$3)+SUMIFS(Grid_GenerationQueue!AB$5:AB$550,Grid_GenerationQueue!$AM$5:$AM$550,$B190,Grid_GenerationQueue!$AN$5:$AN$550,$C190,Grid_GenerationQueue!$AW$5:$AW$550,$Y$3)</f>
        <v>0</v>
      </c>
      <c r="AG190">
        <f>SUMIFS(Grid_GenerationQueue!AC$5:AC$550,Grid_GenerationQueue!$AJ$5:$AJ$550,$B190,Grid_GenerationQueue!$AK$5:$AK$550,$C190,Grid_GenerationQueue!$AW$5:$AW$550,$Y$3)+SUMIFS(Grid_GenerationQueue!AC$5:AC$550,Grid_GenerationQueue!$AM$5:$AM$550,$B190,Grid_GenerationQueue!$AN$5:$AN$550,$C190,Grid_GenerationQueue!$AW$5:$AW$550,$Y$3)</f>
        <v>0</v>
      </c>
      <c r="AH190">
        <f>SUMIFS(Grid_GenerationQueue!AD$5:AD$550,Grid_GenerationQueue!$AJ$5:$AJ$550,$B190,Grid_GenerationQueue!$AK$5:$AK$550,$C190,Grid_GenerationQueue!$AW$5:$AW$550,$Y$3)+SUMIFS(Grid_GenerationQueue!AD$5:AD$550,Grid_GenerationQueue!$AM$5:$AM$550,$B190,Grid_GenerationQueue!$AN$5:$AN$550,$C190,Grid_GenerationQueue!$AW$5:$AW$550,$Y$3)</f>
        <v>0</v>
      </c>
      <c r="AJ190">
        <f>X190+SUMIFS(Grid_GenerationQueue!T$5:T$550,Grid_GenerationQueue!$AJ$5:$AJ$550,$B190,Grid_GenerationQueue!$AK$5:$AK$550,$C190,Grid_GenerationQueue!$AW$5:$AW$550,"&lt;&gt;"&amp;$Y$3,Grid_GenerationQueue!$AU$5:$AU$550,$AK$3)+SUMIFS(Grid_GenerationQueue!T$5:T$550,Grid_GenerationQueue!$AM$5:$AM$550,$B190,Grid_GenerationQueue!$AN$5:$AN$550,$C190,Grid_GenerationQueue!$AW$5:$AW$550,"&lt;&gt;"&amp;$Y$3,Grid_GenerationQueue!$AU$5:$AU$550,$AK$3)</f>
        <v>0</v>
      </c>
      <c r="AK190">
        <f>Y190+SUMIFS(Grid_GenerationQueue!U$5:U$550,Grid_GenerationQueue!$AJ$5:$AJ$550,$B190,Grid_GenerationQueue!$AK$5:$AK$550,$C190,Grid_GenerationQueue!$AW$5:$AW$550,"&lt;&gt;"&amp;$Y$3,Grid_GenerationQueue!$AU$5:$AU$550,$AK$3)+SUMIFS(Grid_GenerationQueue!U$5:U$550,Grid_GenerationQueue!$AM$5:$AM$550,$B190,Grid_GenerationQueue!$AN$5:$AN$550,$C190,Grid_GenerationQueue!$AW$5:$AW$550,"&lt;&gt;"&amp;$Y$3,Grid_GenerationQueue!$AU$5:$AU$550,$AK$3)</f>
        <v>0</v>
      </c>
      <c r="AL190">
        <f>Z190+SUMIFS(Grid_GenerationQueue!V$5:V$550,Grid_GenerationQueue!$AJ$5:$AJ$550,$B190,Grid_GenerationQueue!$AK$5:$AK$550,$C190,Grid_GenerationQueue!$AW$5:$AW$550,"&lt;&gt;"&amp;$Y$3,Grid_GenerationQueue!$AU$5:$AU$550,$AK$3)+SUMIFS(Grid_GenerationQueue!V$5:V$550,Grid_GenerationQueue!$AM$5:$AM$550,$B190,Grid_GenerationQueue!$AN$5:$AN$550,$C190,Grid_GenerationQueue!$AW$5:$AW$550,"&lt;&gt;"&amp;$Y$3,Grid_GenerationQueue!$AU$5:$AU$550,$AK$3)</f>
        <v>0</v>
      </c>
      <c r="AM190">
        <f>AA190+SUMIFS(Grid_GenerationQueue!W$5:W$550,Grid_GenerationQueue!$AJ$5:$AJ$550,$B190,Grid_GenerationQueue!$AK$5:$AK$550,$C190,Grid_GenerationQueue!$AW$5:$AW$550,"&lt;&gt;"&amp;$Y$3,Grid_GenerationQueue!$AU$5:$AU$550,$AK$3)+SUMIFS(Grid_GenerationQueue!W$5:W$550,Grid_GenerationQueue!$AM$5:$AM$550,$B190,Grid_GenerationQueue!$AN$5:$AN$550,$C190,Grid_GenerationQueue!$AW$5:$AW$550,"&lt;&gt;"&amp;$Y$3,Grid_GenerationQueue!$AU$5:$AU$550,$AK$3)</f>
        <v>0</v>
      </c>
      <c r="AN190">
        <f>AB190+SUMIFS(Grid_GenerationQueue!X$5:X$550,Grid_GenerationQueue!$AJ$5:$AJ$550,$B190,Grid_GenerationQueue!$AK$5:$AK$550,$C190,Grid_GenerationQueue!$AW$5:$AW$550,"&lt;&gt;"&amp;$Y$3,Grid_GenerationQueue!$AU$5:$AU$550,$AK$3)+SUMIFS(Grid_GenerationQueue!X$5:X$550,Grid_GenerationQueue!$AM$5:$AM$550,$B190,Grid_GenerationQueue!$AN$5:$AN$550,$C190,Grid_GenerationQueue!$AW$5:$AW$550,"&lt;&gt;"&amp;$Y$3,Grid_GenerationQueue!$AU$5:$AU$550,$AK$3)</f>
        <v>0</v>
      </c>
      <c r="AO190">
        <f>AC190+SUMIFS(Grid_GenerationQueue!Y$5:Y$550,Grid_GenerationQueue!$AJ$5:$AJ$550,$B190,Grid_GenerationQueue!$AK$5:$AK$550,$C190,Grid_GenerationQueue!$AW$5:$AW$550,"&lt;&gt;"&amp;$Y$3,Grid_GenerationQueue!$AU$5:$AU$550,$AK$3)+SUMIFS(Grid_GenerationQueue!Y$5:Y$550,Grid_GenerationQueue!$AM$5:$AM$550,$B190,Grid_GenerationQueue!$AN$5:$AN$550,$C190,Grid_GenerationQueue!$AW$5:$AW$550,"&lt;&gt;"&amp;$Y$3,Grid_GenerationQueue!$AU$5:$AU$550,$AK$3)</f>
        <v>0</v>
      </c>
      <c r="AP190">
        <f>AD190+SUMIFS(Grid_GenerationQueue!Z$5:Z$550,Grid_GenerationQueue!$AJ$5:$AJ$550,$B190,Grid_GenerationQueue!$AK$5:$AK$550,$C190,Grid_GenerationQueue!$AW$5:$AW$550,"&lt;&gt;"&amp;$Y$3,Grid_GenerationQueue!$AU$5:$AU$550,$AK$3)+SUMIFS(Grid_GenerationQueue!Z$5:Z$550,Grid_GenerationQueue!$AM$5:$AM$550,$B190,Grid_GenerationQueue!$AN$5:$AN$550,$C190,Grid_GenerationQueue!$AW$5:$AW$550,"&lt;&gt;"&amp;$Y$3,Grid_GenerationQueue!$AU$5:$AU$550,$AK$3)</f>
        <v>0</v>
      </c>
      <c r="AQ190">
        <f>AE190+SUMIFS(Grid_GenerationQueue!AA$5:AA$550,Grid_GenerationQueue!$AJ$5:$AJ$550,$B190,Grid_GenerationQueue!$AK$5:$AK$550,$C190,Grid_GenerationQueue!$AW$5:$AW$550,"&lt;&gt;"&amp;$Y$3,Grid_GenerationQueue!$AU$5:$AU$550,$AK$3)+SUMIFS(Grid_GenerationQueue!AA$5:AA$550,Grid_GenerationQueue!$AM$5:$AM$550,$B190,Grid_GenerationQueue!$AN$5:$AN$550,$C190,Grid_GenerationQueue!$AW$5:$AW$550,"&lt;&gt;"&amp;$Y$3,Grid_GenerationQueue!$AU$5:$AU$550,$AK$3)</f>
        <v>0</v>
      </c>
      <c r="AR190">
        <f>AF190+SUMIFS(Grid_GenerationQueue!AB$5:AB$550,Grid_GenerationQueue!$AJ$5:$AJ$550,$B190,Grid_GenerationQueue!$AK$5:$AK$550,$C190,Grid_GenerationQueue!$AW$5:$AW$550,"&lt;&gt;"&amp;$Y$3,Grid_GenerationQueue!$AU$5:$AU$550,$AK$3)+SUMIFS(Grid_GenerationQueue!AB$5:AB$550,Grid_GenerationQueue!$AM$5:$AM$550,$B190,Grid_GenerationQueue!$AN$5:$AN$550,$C190,Grid_GenerationQueue!$AW$5:$AW$550,"&lt;&gt;"&amp;$Y$3,Grid_GenerationQueue!$AU$5:$AU$550,$AK$3)</f>
        <v>0</v>
      </c>
      <c r="AS190">
        <f>AG190+SUMIFS(Grid_GenerationQueue!AC$5:AC$550,Grid_GenerationQueue!$AJ$5:$AJ$550,$B190,Grid_GenerationQueue!$AK$5:$AK$550,$C190,Grid_GenerationQueue!$AW$5:$AW$550,"&lt;&gt;"&amp;$Y$3,Grid_GenerationQueue!$AU$5:$AU$550,$AK$3)+SUMIFS(Grid_GenerationQueue!AC$5:AC$550,Grid_GenerationQueue!$AM$5:$AM$550,$B190,Grid_GenerationQueue!$AN$5:$AN$550,$C190,Grid_GenerationQueue!$AW$5:$AW$550,"&lt;&gt;"&amp;$Y$3,Grid_GenerationQueue!$AU$5:$AU$550,$AK$3)</f>
        <v>0</v>
      </c>
      <c r="AT190">
        <f>AH190+SUMIFS(Grid_GenerationQueue!AD$5:AD$550,Grid_GenerationQueue!$AJ$5:$AJ$550,$B190,Grid_GenerationQueue!$AK$5:$AK$550,$C190,Grid_GenerationQueue!$AW$5:$AW$550,"&lt;&gt;"&amp;$Y$3,Grid_GenerationQueue!$AU$5:$AU$550,$AK$3)+SUMIFS(Grid_GenerationQueue!AD$5:AD$550,Grid_GenerationQueue!$AM$5:$AM$550,$B190,Grid_GenerationQueue!$AN$5:$AN$550,$C190,Grid_GenerationQueue!$AW$5:$AW$550,"&lt;&gt;"&amp;$Y$3,Grid_GenerationQueue!$AU$5:$AU$550,$AK$3)</f>
        <v>0</v>
      </c>
      <c r="AV190">
        <v>0</v>
      </c>
      <c r="AW190">
        <v>0</v>
      </c>
      <c r="AX190">
        <v>0</v>
      </c>
      <c r="AY190">
        <v>0</v>
      </c>
      <c r="AZ190">
        <v>0</v>
      </c>
      <c r="BB190">
        <f t="shared" si="99"/>
        <v>0</v>
      </c>
      <c r="BC190">
        <f t="shared" si="100"/>
        <v>0</v>
      </c>
      <c r="BD190">
        <f t="shared" si="101"/>
        <v>0</v>
      </c>
      <c r="BE190">
        <f t="shared" si="102"/>
        <v>0</v>
      </c>
      <c r="BF190">
        <f t="shared" si="103"/>
        <v>0</v>
      </c>
      <c r="BG190">
        <f t="shared" si="104"/>
        <v>0</v>
      </c>
      <c r="BH190">
        <f t="shared" si="105"/>
        <v>0</v>
      </c>
      <c r="BI190">
        <f t="shared" si="106"/>
        <v>0</v>
      </c>
      <c r="BJ190">
        <f t="shared" si="107"/>
        <v>0</v>
      </c>
      <c r="BK190">
        <f t="shared" si="108"/>
        <v>0</v>
      </c>
      <c r="BL190">
        <f t="shared" si="109"/>
        <v>0</v>
      </c>
      <c r="BN190">
        <f t="shared" si="110"/>
        <v>0</v>
      </c>
      <c r="BO190">
        <f t="shared" si="111"/>
        <v>0</v>
      </c>
      <c r="BP190">
        <f t="shared" si="112"/>
        <v>0</v>
      </c>
      <c r="BQ190">
        <f t="shared" si="113"/>
        <v>0</v>
      </c>
      <c r="BR190">
        <f t="shared" si="114"/>
        <v>0</v>
      </c>
      <c r="BS190">
        <f t="shared" si="115"/>
        <v>0</v>
      </c>
      <c r="BT190">
        <f t="shared" si="116"/>
        <v>0</v>
      </c>
      <c r="BU190">
        <f t="shared" si="117"/>
        <v>0</v>
      </c>
      <c r="BV190">
        <f t="shared" si="118"/>
        <v>0</v>
      </c>
      <c r="BW190">
        <f t="shared" si="119"/>
        <v>0</v>
      </c>
      <c r="BX190">
        <f t="shared" si="120"/>
        <v>0</v>
      </c>
      <c r="BZ190">
        <f t="shared" si="121"/>
        <v>0</v>
      </c>
      <c r="CA190">
        <f t="shared" si="122"/>
        <v>0</v>
      </c>
      <c r="CB190">
        <f t="shared" si="123"/>
        <v>0</v>
      </c>
      <c r="CC190">
        <f t="shared" si="124"/>
        <v>0</v>
      </c>
      <c r="CD190">
        <f t="shared" si="125"/>
        <v>0</v>
      </c>
      <c r="CE190">
        <f t="shared" si="126"/>
        <v>0</v>
      </c>
      <c r="CF190">
        <f t="shared" si="127"/>
        <v>0</v>
      </c>
      <c r="CG190">
        <f t="shared" si="128"/>
        <v>0</v>
      </c>
      <c r="CH190">
        <f t="shared" si="129"/>
        <v>0</v>
      </c>
      <c r="CI190">
        <f t="shared" si="130"/>
        <v>0</v>
      </c>
      <c r="CJ190">
        <f t="shared" si="131"/>
        <v>0</v>
      </c>
    </row>
    <row r="191" spans="1:88" x14ac:dyDescent="0.35">
      <c r="A191" t="str">
        <f>Substation_Info!A191</f>
        <v xml:space="preserve">PG&amp;E East Kern Study Area </v>
      </c>
      <c r="B191" t="str">
        <f>Substation_Info!B191</f>
        <v>Norco</v>
      </c>
      <c r="C191">
        <f>Substation_Info!C191</f>
        <v>115</v>
      </c>
      <c r="D191" t="str" cm="1">
        <f t="array" ref="D191">INDEX(Substation_Info!$AT$5:$BB$322,MATCH(1,($B191=Substation_Info!$B$5:$B$322)*($C191=Substation_Info!$C$5:$C$322),0),MATCH(D$4,Substation_Info!$AT$4:$BB$4,0))</f>
        <v>Southern_PGAE_Li_Battery</v>
      </c>
      <c r="E191" t="str" cm="1">
        <f t="array" ref="E191">INDEX(Substation_Info!$AT$5:$BB$322,MATCH(1,($B191=Substation_Info!$B$5:$B$322)*($C191=Substation_Info!$C$5:$C$322),0),MATCH(E$4,Substation_Info!$AT$4:$BB$4,0))</f>
        <v>Southern_PGAE_Solar</v>
      </c>
      <c r="F191" cm="1">
        <f t="array" ref="F191">INDEX(Substation_Info!$AT$5:$BB$322,MATCH(1,($B191=Substation_Info!$B$5:$B$322)*($C191=Substation_Info!$C$5:$C$322),0),MATCH(F$4,Substation_Info!$AT$4:$BB$4,0))</f>
        <v>0</v>
      </c>
      <c r="G191" cm="1">
        <f t="array" ref="G191">INDEX(Substation_Info!$AT$5:$BB$322,MATCH(1,($B191=Substation_Info!$B$5:$B$322)*($C191=Substation_Info!$C$5:$C$322),0),MATCH(G$4,Substation_Info!$AT$4:$BB$4,0))</f>
        <v>0</v>
      </c>
      <c r="H191" cm="1">
        <f t="array" ref="H191">INDEX(Substation_Info!$AT$5:$BB$322,MATCH(1,($B191=Substation_Info!$B$5:$B$322)*($C191=Substation_Info!$C$5:$C$322),0),MATCH(H$4,Substation_Info!$AT$4:$BB$4,0))</f>
        <v>0</v>
      </c>
      <c r="I191" cm="1">
        <f t="array" ref="I191">INDEX(Substation_Info!$AT$5:$BB$322,MATCH(1,($B191=Substation_Info!$B$5:$B$322)*($C191=Substation_Info!$C$5:$C$322),0),MATCH(I$4,Substation_Info!$AT$4:$BB$4,0))</f>
        <v>0</v>
      </c>
      <c r="J191" cm="1">
        <f t="array" ref="J191">INDEX(Substation_Info!$AT$5:$BB$322,MATCH(1,($B191=Substation_Info!$B$5:$B$322)*($C191=Substation_Info!$C$5:$C$322),0),MATCH(J$4,Substation_Info!$AT$4:$BB$4,0))</f>
        <v>0</v>
      </c>
      <c r="L191">
        <f>SUMIFS(Grid_GenerationQueue!T$5:T$550,Grid_GenerationQueue!$AJ$5:$AJ$550,$B191,Grid_GenerationQueue!$AK$5:$AK$550,$C191)+SUMIFS(Grid_GenerationQueue!T$5:T$550,Grid_GenerationQueue!$AM$5:$AM$550,$B191,Grid_GenerationQueue!$AN$5:$AN$550,$C191)</f>
        <v>0</v>
      </c>
      <c r="M191">
        <f>SUMIFS(Grid_GenerationQueue!U$5:U$550,Grid_GenerationQueue!$AJ$5:$AJ$550,$B191,Grid_GenerationQueue!$AK$5:$AK$550,$C191)+SUMIFS(Grid_GenerationQueue!U$5:U$550,Grid_GenerationQueue!$AM$5:$AM$550,$B191,Grid_GenerationQueue!$AN$5:$AN$550,$C191)</f>
        <v>0</v>
      </c>
      <c r="N191">
        <f>SUMIFS(Grid_GenerationQueue!V$5:V$550,Grid_GenerationQueue!$AJ$5:$AJ$550,$B191,Grid_GenerationQueue!$AK$5:$AK$550,$C191)+SUMIFS(Grid_GenerationQueue!V$5:V$550,Grid_GenerationQueue!$AM$5:$AM$550,$B191,Grid_GenerationQueue!$AN$5:$AN$550,$C191)</f>
        <v>0</v>
      </c>
      <c r="O191">
        <f>SUMIFS(Grid_GenerationQueue!W$5:W$550,Grid_GenerationQueue!$AJ$5:$AJ$550,$B191,Grid_GenerationQueue!$AK$5:$AK$550,$C191)+SUMIFS(Grid_GenerationQueue!W$5:W$550,Grid_GenerationQueue!$AM$5:$AM$550,$B191,Grid_GenerationQueue!$AN$5:$AN$550,$C191)</f>
        <v>0</v>
      </c>
      <c r="P191">
        <f>SUMIFS(Grid_GenerationQueue!X$5:X$550,Grid_GenerationQueue!$AJ$5:$AJ$550,$B191,Grid_GenerationQueue!$AK$5:$AK$550,$C191)+SUMIFS(Grid_GenerationQueue!X$5:X$550,Grid_GenerationQueue!$AM$5:$AM$550,$B191,Grid_GenerationQueue!$AN$5:$AN$550,$C191)</f>
        <v>0</v>
      </c>
      <c r="Q191">
        <f>SUMIFS(Grid_GenerationQueue!Y$5:Y$550,Grid_GenerationQueue!$AJ$5:$AJ$550,$B191,Grid_GenerationQueue!$AK$5:$AK$550,$C191)+SUMIFS(Grid_GenerationQueue!Y$5:Y$550,Grid_GenerationQueue!$AM$5:$AM$550,$B191,Grid_GenerationQueue!$AN$5:$AN$550,$C191)</f>
        <v>0</v>
      </c>
      <c r="R191">
        <f>SUMIFS(Grid_GenerationQueue!Z$5:Z$550,Grid_GenerationQueue!$AJ$5:$AJ$550,$B191,Grid_GenerationQueue!$AK$5:$AK$550,$C191)+SUMIFS(Grid_GenerationQueue!Z$5:Z$550,Grid_GenerationQueue!$AM$5:$AM$550,$B191,Grid_GenerationQueue!$AN$5:$AN$550,$C191)</f>
        <v>0</v>
      </c>
      <c r="S191">
        <f>SUMIFS(Grid_GenerationQueue!AA$5:AA$550,Grid_GenerationQueue!$AJ$5:$AJ$550,$B191,Grid_GenerationQueue!$AK$5:$AK$550,$C191)+SUMIFS(Grid_GenerationQueue!AA$5:AA$550,Grid_GenerationQueue!$AM$5:$AM$550,$B191,Grid_GenerationQueue!$AN$5:$AN$550,$C191)</f>
        <v>0</v>
      </c>
      <c r="T191">
        <f>SUMIFS(Grid_GenerationQueue!AB$5:AB$550,Grid_GenerationQueue!$AJ$5:$AJ$550,$B191,Grid_GenerationQueue!$AK$5:$AK$550,$C191)+SUMIFS(Grid_GenerationQueue!AB$5:AB$550,Grid_GenerationQueue!$AM$5:$AM$550,$B191,Grid_GenerationQueue!$AN$5:$AN$550,$C191)</f>
        <v>0</v>
      </c>
      <c r="U191">
        <f>SUMIFS(Grid_GenerationQueue!AC$5:AC$550,Grid_GenerationQueue!$AJ$5:$AJ$550,$B191,Grid_GenerationQueue!$AK$5:$AK$550,$C191)+SUMIFS(Grid_GenerationQueue!AC$5:AC$550,Grid_GenerationQueue!$AM$5:$AM$550,$B191,Grid_GenerationQueue!$AN$5:$AN$550,$C191)</f>
        <v>0</v>
      </c>
      <c r="V191">
        <f>SUMIFS(Grid_GenerationQueue!AD$5:AD$550,Grid_GenerationQueue!$AJ$5:$AJ$550,$B191,Grid_GenerationQueue!$AK$5:$AK$550,$C191)+SUMIFS(Grid_GenerationQueue!AD$5:AD$550,Grid_GenerationQueue!$AM$5:$AM$550,$B191,Grid_GenerationQueue!$AN$5:$AN$550,$C191)</f>
        <v>0</v>
      </c>
      <c r="X191">
        <f>SUMIFS(Grid_GenerationQueue!T$5:T$550,Grid_GenerationQueue!$AJ$5:$AJ$550,$B191,Grid_GenerationQueue!$AK$5:$AK$550,$C191,Grid_GenerationQueue!$AW$5:$AW$550,$Y$3)+SUMIFS(Grid_GenerationQueue!T$5:T$550,Grid_GenerationQueue!$AM$5:$AM$550,$B191,Grid_GenerationQueue!$AN$5:$AN$550,$C191,Grid_GenerationQueue!$AW$5:$AW$550,$Y$3)</f>
        <v>0</v>
      </c>
      <c r="Y191">
        <f>SUMIFS(Grid_GenerationQueue!U$5:U$550,Grid_GenerationQueue!$AJ$5:$AJ$550,$B191,Grid_GenerationQueue!$AK$5:$AK$550,$C191,Grid_GenerationQueue!$AW$5:$AW$550,$Y$3)+SUMIFS(Grid_GenerationQueue!U$5:U$550,Grid_GenerationQueue!$AM$5:$AM$550,$B191,Grid_GenerationQueue!$AN$5:$AN$550,$C191,Grid_GenerationQueue!$AW$5:$AW$550,$Y$3)</f>
        <v>0</v>
      </c>
      <c r="Z191">
        <f>SUMIFS(Grid_GenerationQueue!V$5:V$550,Grid_GenerationQueue!$AJ$5:$AJ$550,$B191,Grid_GenerationQueue!$AK$5:$AK$550,$C191,Grid_GenerationQueue!$AW$5:$AW$550,$Y$3)+SUMIFS(Grid_GenerationQueue!V$5:V$550,Grid_GenerationQueue!$AM$5:$AM$550,$B191,Grid_GenerationQueue!$AN$5:$AN$550,$C191,Grid_GenerationQueue!$AW$5:$AW$550,$Y$3)</f>
        <v>0</v>
      </c>
      <c r="AA191">
        <f>SUMIFS(Grid_GenerationQueue!W$5:W$550,Grid_GenerationQueue!$AJ$5:$AJ$550,$B191,Grid_GenerationQueue!$AK$5:$AK$550,$C191,Grid_GenerationQueue!$AW$5:$AW$550,$Y$3)+SUMIFS(Grid_GenerationQueue!W$5:W$550,Grid_GenerationQueue!$AM$5:$AM$550,$B191,Grid_GenerationQueue!$AN$5:$AN$550,$C191,Grid_GenerationQueue!$AW$5:$AW$550,$Y$3)</f>
        <v>0</v>
      </c>
      <c r="AB191">
        <f>SUMIFS(Grid_GenerationQueue!X$5:X$550,Grid_GenerationQueue!$AJ$5:$AJ$550,$B191,Grid_GenerationQueue!$AK$5:$AK$550,$C191,Grid_GenerationQueue!$AW$5:$AW$550,$Y$3)+SUMIFS(Grid_GenerationQueue!X$5:X$550,Grid_GenerationQueue!$AM$5:$AM$550,$B191,Grid_GenerationQueue!$AN$5:$AN$550,$C191,Grid_GenerationQueue!$AW$5:$AW$550,$Y$3)</f>
        <v>0</v>
      </c>
      <c r="AC191">
        <f>SUMIFS(Grid_GenerationQueue!Y$5:Y$550,Grid_GenerationQueue!$AJ$5:$AJ$550,$B191,Grid_GenerationQueue!$AK$5:$AK$550,$C191,Grid_GenerationQueue!$AW$5:$AW$550,$Y$3)+SUMIFS(Grid_GenerationQueue!Y$5:Y$550,Grid_GenerationQueue!$AM$5:$AM$550,$B191,Grid_GenerationQueue!$AN$5:$AN$550,$C191,Grid_GenerationQueue!$AW$5:$AW$550,$Y$3)</f>
        <v>0</v>
      </c>
      <c r="AD191">
        <f>SUMIFS(Grid_GenerationQueue!Z$5:Z$550,Grid_GenerationQueue!$AJ$5:$AJ$550,$B191,Grid_GenerationQueue!$AK$5:$AK$550,$C191,Grid_GenerationQueue!$AW$5:$AW$550,$Y$3)+SUMIFS(Grid_GenerationQueue!Z$5:Z$550,Grid_GenerationQueue!$AM$5:$AM$550,$B191,Grid_GenerationQueue!$AN$5:$AN$550,$C191,Grid_GenerationQueue!$AW$5:$AW$550,$Y$3)</f>
        <v>0</v>
      </c>
      <c r="AE191">
        <f>SUMIFS(Grid_GenerationQueue!AA$5:AA$550,Grid_GenerationQueue!$AJ$5:$AJ$550,$B191,Grid_GenerationQueue!$AK$5:$AK$550,$C191,Grid_GenerationQueue!$AW$5:$AW$550,$Y$3)+SUMIFS(Grid_GenerationQueue!AA$5:AA$550,Grid_GenerationQueue!$AM$5:$AM$550,$B191,Grid_GenerationQueue!$AN$5:$AN$550,$C191,Grid_GenerationQueue!$AW$5:$AW$550,$Y$3)</f>
        <v>0</v>
      </c>
      <c r="AF191">
        <f>SUMIFS(Grid_GenerationQueue!AB$5:AB$550,Grid_GenerationQueue!$AJ$5:$AJ$550,$B191,Grid_GenerationQueue!$AK$5:$AK$550,$C191,Grid_GenerationQueue!$AW$5:$AW$550,$Y$3)+SUMIFS(Grid_GenerationQueue!AB$5:AB$550,Grid_GenerationQueue!$AM$5:$AM$550,$B191,Grid_GenerationQueue!$AN$5:$AN$550,$C191,Grid_GenerationQueue!$AW$5:$AW$550,$Y$3)</f>
        <v>0</v>
      </c>
      <c r="AG191">
        <f>SUMIFS(Grid_GenerationQueue!AC$5:AC$550,Grid_GenerationQueue!$AJ$5:$AJ$550,$B191,Grid_GenerationQueue!$AK$5:$AK$550,$C191,Grid_GenerationQueue!$AW$5:$AW$550,$Y$3)+SUMIFS(Grid_GenerationQueue!AC$5:AC$550,Grid_GenerationQueue!$AM$5:$AM$550,$B191,Grid_GenerationQueue!$AN$5:$AN$550,$C191,Grid_GenerationQueue!$AW$5:$AW$550,$Y$3)</f>
        <v>0</v>
      </c>
      <c r="AH191">
        <f>SUMIFS(Grid_GenerationQueue!AD$5:AD$550,Grid_GenerationQueue!$AJ$5:$AJ$550,$B191,Grid_GenerationQueue!$AK$5:$AK$550,$C191,Grid_GenerationQueue!$AW$5:$AW$550,$Y$3)+SUMIFS(Grid_GenerationQueue!AD$5:AD$550,Grid_GenerationQueue!$AM$5:$AM$550,$B191,Grid_GenerationQueue!$AN$5:$AN$550,$C191,Grid_GenerationQueue!$AW$5:$AW$550,$Y$3)</f>
        <v>0</v>
      </c>
      <c r="AJ191">
        <f>X191+SUMIFS(Grid_GenerationQueue!T$5:T$550,Grid_GenerationQueue!$AJ$5:$AJ$550,$B191,Grid_GenerationQueue!$AK$5:$AK$550,$C191,Grid_GenerationQueue!$AW$5:$AW$550,"&lt;&gt;"&amp;$Y$3,Grid_GenerationQueue!$AU$5:$AU$550,$AK$3)+SUMIFS(Grid_GenerationQueue!T$5:T$550,Grid_GenerationQueue!$AM$5:$AM$550,$B191,Grid_GenerationQueue!$AN$5:$AN$550,$C191,Grid_GenerationQueue!$AW$5:$AW$550,"&lt;&gt;"&amp;$Y$3,Grid_GenerationQueue!$AU$5:$AU$550,$AK$3)</f>
        <v>0</v>
      </c>
      <c r="AK191">
        <f>Y191+SUMIFS(Grid_GenerationQueue!U$5:U$550,Grid_GenerationQueue!$AJ$5:$AJ$550,$B191,Grid_GenerationQueue!$AK$5:$AK$550,$C191,Grid_GenerationQueue!$AW$5:$AW$550,"&lt;&gt;"&amp;$Y$3,Grid_GenerationQueue!$AU$5:$AU$550,$AK$3)+SUMIFS(Grid_GenerationQueue!U$5:U$550,Grid_GenerationQueue!$AM$5:$AM$550,$B191,Grid_GenerationQueue!$AN$5:$AN$550,$C191,Grid_GenerationQueue!$AW$5:$AW$550,"&lt;&gt;"&amp;$Y$3,Grid_GenerationQueue!$AU$5:$AU$550,$AK$3)</f>
        <v>0</v>
      </c>
      <c r="AL191">
        <f>Z191+SUMIFS(Grid_GenerationQueue!V$5:V$550,Grid_GenerationQueue!$AJ$5:$AJ$550,$B191,Grid_GenerationQueue!$AK$5:$AK$550,$C191,Grid_GenerationQueue!$AW$5:$AW$550,"&lt;&gt;"&amp;$Y$3,Grid_GenerationQueue!$AU$5:$AU$550,$AK$3)+SUMIFS(Grid_GenerationQueue!V$5:V$550,Grid_GenerationQueue!$AM$5:$AM$550,$B191,Grid_GenerationQueue!$AN$5:$AN$550,$C191,Grid_GenerationQueue!$AW$5:$AW$550,"&lt;&gt;"&amp;$Y$3,Grid_GenerationQueue!$AU$5:$AU$550,$AK$3)</f>
        <v>0</v>
      </c>
      <c r="AM191">
        <f>AA191+SUMIFS(Grid_GenerationQueue!W$5:W$550,Grid_GenerationQueue!$AJ$5:$AJ$550,$B191,Grid_GenerationQueue!$AK$5:$AK$550,$C191,Grid_GenerationQueue!$AW$5:$AW$550,"&lt;&gt;"&amp;$Y$3,Grid_GenerationQueue!$AU$5:$AU$550,$AK$3)+SUMIFS(Grid_GenerationQueue!W$5:W$550,Grid_GenerationQueue!$AM$5:$AM$550,$B191,Grid_GenerationQueue!$AN$5:$AN$550,$C191,Grid_GenerationQueue!$AW$5:$AW$550,"&lt;&gt;"&amp;$Y$3,Grid_GenerationQueue!$AU$5:$AU$550,$AK$3)</f>
        <v>0</v>
      </c>
      <c r="AN191">
        <f>AB191+SUMIFS(Grid_GenerationQueue!X$5:X$550,Grid_GenerationQueue!$AJ$5:$AJ$550,$B191,Grid_GenerationQueue!$AK$5:$AK$550,$C191,Grid_GenerationQueue!$AW$5:$AW$550,"&lt;&gt;"&amp;$Y$3,Grid_GenerationQueue!$AU$5:$AU$550,$AK$3)+SUMIFS(Grid_GenerationQueue!X$5:X$550,Grid_GenerationQueue!$AM$5:$AM$550,$B191,Grid_GenerationQueue!$AN$5:$AN$550,$C191,Grid_GenerationQueue!$AW$5:$AW$550,"&lt;&gt;"&amp;$Y$3,Grid_GenerationQueue!$AU$5:$AU$550,$AK$3)</f>
        <v>0</v>
      </c>
      <c r="AO191">
        <f>AC191+SUMIFS(Grid_GenerationQueue!Y$5:Y$550,Grid_GenerationQueue!$AJ$5:$AJ$550,$B191,Grid_GenerationQueue!$AK$5:$AK$550,$C191,Grid_GenerationQueue!$AW$5:$AW$550,"&lt;&gt;"&amp;$Y$3,Grid_GenerationQueue!$AU$5:$AU$550,$AK$3)+SUMIFS(Grid_GenerationQueue!Y$5:Y$550,Grid_GenerationQueue!$AM$5:$AM$550,$B191,Grid_GenerationQueue!$AN$5:$AN$550,$C191,Grid_GenerationQueue!$AW$5:$AW$550,"&lt;&gt;"&amp;$Y$3,Grid_GenerationQueue!$AU$5:$AU$550,$AK$3)</f>
        <v>0</v>
      </c>
      <c r="AP191">
        <f>AD191+SUMIFS(Grid_GenerationQueue!Z$5:Z$550,Grid_GenerationQueue!$AJ$5:$AJ$550,$B191,Grid_GenerationQueue!$AK$5:$AK$550,$C191,Grid_GenerationQueue!$AW$5:$AW$550,"&lt;&gt;"&amp;$Y$3,Grid_GenerationQueue!$AU$5:$AU$550,$AK$3)+SUMIFS(Grid_GenerationQueue!Z$5:Z$550,Grid_GenerationQueue!$AM$5:$AM$550,$B191,Grid_GenerationQueue!$AN$5:$AN$550,$C191,Grid_GenerationQueue!$AW$5:$AW$550,"&lt;&gt;"&amp;$Y$3,Grid_GenerationQueue!$AU$5:$AU$550,$AK$3)</f>
        <v>0</v>
      </c>
      <c r="AQ191">
        <f>AE191+SUMIFS(Grid_GenerationQueue!AA$5:AA$550,Grid_GenerationQueue!$AJ$5:$AJ$550,$B191,Grid_GenerationQueue!$AK$5:$AK$550,$C191,Grid_GenerationQueue!$AW$5:$AW$550,"&lt;&gt;"&amp;$Y$3,Grid_GenerationQueue!$AU$5:$AU$550,$AK$3)+SUMIFS(Grid_GenerationQueue!AA$5:AA$550,Grid_GenerationQueue!$AM$5:$AM$550,$B191,Grid_GenerationQueue!$AN$5:$AN$550,$C191,Grid_GenerationQueue!$AW$5:$AW$550,"&lt;&gt;"&amp;$Y$3,Grid_GenerationQueue!$AU$5:$AU$550,$AK$3)</f>
        <v>0</v>
      </c>
      <c r="AR191">
        <f>AF191+SUMIFS(Grid_GenerationQueue!AB$5:AB$550,Grid_GenerationQueue!$AJ$5:$AJ$550,$B191,Grid_GenerationQueue!$AK$5:$AK$550,$C191,Grid_GenerationQueue!$AW$5:$AW$550,"&lt;&gt;"&amp;$Y$3,Grid_GenerationQueue!$AU$5:$AU$550,$AK$3)+SUMIFS(Grid_GenerationQueue!AB$5:AB$550,Grid_GenerationQueue!$AM$5:$AM$550,$B191,Grid_GenerationQueue!$AN$5:$AN$550,$C191,Grid_GenerationQueue!$AW$5:$AW$550,"&lt;&gt;"&amp;$Y$3,Grid_GenerationQueue!$AU$5:$AU$550,$AK$3)</f>
        <v>0</v>
      </c>
      <c r="AS191">
        <f>AG191+SUMIFS(Grid_GenerationQueue!AC$5:AC$550,Grid_GenerationQueue!$AJ$5:$AJ$550,$B191,Grid_GenerationQueue!$AK$5:$AK$550,$C191,Grid_GenerationQueue!$AW$5:$AW$550,"&lt;&gt;"&amp;$Y$3,Grid_GenerationQueue!$AU$5:$AU$550,$AK$3)+SUMIFS(Grid_GenerationQueue!AC$5:AC$550,Grid_GenerationQueue!$AM$5:$AM$550,$B191,Grid_GenerationQueue!$AN$5:$AN$550,$C191,Grid_GenerationQueue!$AW$5:$AW$550,"&lt;&gt;"&amp;$Y$3,Grid_GenerationQueue!$AU$5:$AU$550,$AK$3)</f>
        <v>0</v>
      </c>
      <c r="AT191">
        <f>AH191+SUMIFS(Grid_GenerationQueue!AD$5:AD$550,Grid_GenerationQueue!$AJ$5:$AJ$550,$B191,Grid_GenerationQueue!$AK$5:$AK$550,$C191,Grid_GenerationQueue!$AW$5:$AW$550,"&lt;&gt;"&amp;$Y$3,Grid_GenerationQueue!$AU$5:$AU$550,$AK$3)+SUMIFS(Grid_GenerationQueue!AD$5:AD$550,Grid_GenerationQueue!$AM$5:$AM$550,$B191,Grid_GenerationQueue!$AN$5:$AN$550,$C191,Grid_GenerationQueue!$AW$5:$AW$550,"&lt;&gt;"&amp;$Y$3,Grid_GenerationQueue!$AU$5:$AU$550,$AK$3)</f>
        <v>0</v>
      </c>
      <c r="AV191">
        <v>0</v>
      </c>
      <c r="AW191">
        <v>0</v>
      </c>
      <c r="AX191">
        <v>0</v>
      </c>
      <c r="AY191">
        <v>0</v>
      </c>
      <c r="AZ191">
        <v>0</v>
      </c>
      <c r="BB191">
        <f t="shared" si="99"/>
        <v>0</v>
      </c>
      <c r="BC191">
        <f t="shared" si="100"/>
        <v>0</v>
      </c>
      <c r="BD191">
        <f t="shared" si="101"/>
        <v>0</v>
      </c>
      <c r="BE191">
        <f t="shared" si="102"/>
        <v>0</v>
      </c>
      <c r="BF191">
        <f t="shared" si="103"/>
        <v>0</v>
      </c>
      <c r="BG191">
        <f t="shared" si="104"/>
        <v>0</v>
      </c>
      <c r="BH191">
        <f t="shared" si="105"/>
        <v>0</v>
      </c>
      <c r="BI191">
        <f t="shared" si="106"/>
        <v>0</v>
      </c>
      <c r="BJ191">
        <f t="shared" si="107"/>
        <v>0</v>
      </c>
      <c r="BK191">
        <f t="shared" si="108"/>
        <v>0</v>
      </c>
      <c r="BL191">
        <f t="shared" si="109"/>
        <v>0</v>
      </c>
      <c r="BN191">
        <f t="shared" si="110"/>
        <v>0</v>
      </c>
      <c r="BO191">
        <f t="shared" si="111"/>
        <v>0</v>
      </c>
      <c r="BP191">
        <f t="shared" si="112"/>
        <v>0</v>
      </c>
      <c r="BQ191">
        <f t="shared" si="113"/>
        <v>0</v>
      </c>
      <c r="BR191">
        <f t="shared" si="114"/>
        <v>0</v>
      </c>
      <c r="BS191">
        <f t="shared" si="115"/>
        <v>0</v>
      </c>
      <c r="BT191">
        <f t="shared" si="116"/>
        <v>0</v>
      </c>
      <c r="BU191">
        <f t="shared" si="117"/>
        <v>0</v>
      </c>
      <c r="BV191">
        <f t="shared" si="118"/>
        <v>0</v>
      </c>
      <c r="BW191">
        <f t="shared" si="119"/>
        <v>0</v>
      </c>
      <c r="BX191">
        <f t="shared" si="120"/>
        <v>0</v>
      </c>
      <c r="BZ191">
        <f t="shared" si="121"/>
        <v>0</v>
      </c>
      <c r="CA191">
        <f t="shared" si="122"/>
        <v>0</v>
      </c>
      <c r="CB191">
        <f t="shared" si="123"/>
        <v>0</v>
      </c>
      <c r="CC191">
        <f t="shared" si="124"/>
        <v>0</v>
      </c>
      <c r="CD191">
        <f t="shared" si="125"/>
        <v>0</v>
      </c>
      <c r="CE191">
        <f t="shared" si="126"/>
        <v>0</v>
      </c>
      <c r="CF191">
        <f t="shared" si="127"/>
        <v>0</v>
      </c>
      <c r="CG191">
        <f t="shared" si="128"/>
        <v>0</v>
      </c>
      <c r="CH191">
        <f t="shared" si="129"/>
        <v>0</v>
      </c>
      <c r="CI191">
        <f t="shared" si="130"/>
        <v>0</v>
      </c>
      <c r="CJ191">
        <f t="shared" si="131"/>
        <v>0</v>
      </c>
    </row>
    <row r="192" spans="1:88" x14ac:dyDescent="0.35">
      <c r="A192" t="str">
        <f>Substation_Info!A192</f>
        <v>SDG&amp;E Study Area</v>
      </c>
      <c r="B192" t="str">
        <f>Substation_Info!B192</f>
        <v>North Gila</v>
      </c>
      <c r="C192">
        <f>Substation_Info!C192</f>
        <v>500</v>
      </c>
      <c r="D192" t="str" cm="1">
        <f t="array" ref="D192">INDEX(Substation_Info!$AT$5:$BB$322,MATCH(1,($B192=Substation_Info!$B$5:$B$322)*($C192=Substation_Info!$C$5:$C$322),0),MATCH(D$4,Substation_Info!$AT$4:$BB$4,0))</f>
        <v>Arizona_Li_Battery</v>
      </c>
      <c r="E192" t="str" cm="1">
        <f t="array" ref="E192">INDEX(Substation_Info!$AT$5:$BB$322,MATCH(1,($B192=Substation_Info!$B$5:$B$322)*($C192=Substation_Info!$C$5:$C$322),0),MATCH(E$4,Substation_Info!$AT$4:$BB$4,0))</f>
        <v>Arizona_Solar</v>
      </c>
      <c r="F192" cm="1">
        <f t="array" ref="F192">INDEX(Substation_Info!$AT$5:$BB$322,MATCH(1,($B192=Substation_Info!$B$5:$B$322)*($C192=Substation_Info!$C$5:$C$322),0),MATCH(F$4,Substation_Info!$AT$4:$BB$4,0))</f>
        <v>0</v>
      </c>
      <c r="G192" cm="1">
        <f t="array" ref="G192">INDEX(Substation_Info!$AT$5:$BB$322,MATCH(1,($B192=Substation_Info!$B$5:$B$322)*($C192=Substation_Info!$C$5:$C$322),0),MATCH(G$4,Substation_Info!$AT$4:$BB$4,0))</f>
        <v>0</v>
      </c>
      <c r="H192" cm="1">
        <f t="array" ref="H192">INDEX(Substation_Info!$AT$5:$BB$322,MATCH(1,($B192=Substation_Info!$B$5:$B$322)*($C192=Substation_Info!$C$5:$C$322),0),MATCH(H$4,Substation_Info!$AT$4:$BB$4,0))</f>
        <v>0</v>
      </c>
      <c r="I192" cm="1">
        <f t="array" ref="I192">INDEX(Substation_Info!$AT$5:$BB$322,MATCH(1,($B192=Substation_Info!$B$5:$B$322)*($C192=Substation_Info!$C$5:$C$322),0),MATCH(I$4,Substation_Info!$AT$4:$BB$4,0))</f>
        <v>0</v>
      </c>
      <c r="J192" cm="1">
        <f t="array" ref="J192">INDEX(Substation_Info!$AT$5:$BB$322,MATCH(1,($B192=Substation_Info!$B$5:$B$322)*($C192=Substation_Info!$C$5:$C$322),0),MATCH(J$4,Substation_Info!$AT$4:$BB$4,0))</f>
        <v>0</v>
      </c>
      <c r="L192">
        <f>SUMIFS(Grid_GenerationQueue!T$5:T$550,Grid_GenerationQueue!$AJ$5:$AJ$550,$B192,Grid_GenerationQueue!$AK$5:$AK$550,$C192)+SUMIFS(Grid_GenerationQueue!T$5:T$550,Grid_GenerationQueue!$AM$5:$AM$550,$B192,Grid_GenerationQueue!$AN$5:$AN$550,$C192)</f>
        <v>0</v>
      </c>
      <c r="M192">
        <f>SUMIFS(Grid_GenerationQueue!U$5:U$550,Grid_GenerationQueue!$AJ$5:$AJ$550,$B192,Grid_GenerationQueue!$AK$5:$AK$550,$C192)+SUMIFS(Grid_GenerationQueue!U$5:U$550,Grid_GenerationQueue!$AM$5:$AM$550,$B192,Grid_GenerationQueue!$AN$5:$AN$550,$C192)</f>
        <v>0</v>
      </c>
      <c r="N192">
        <f>SUMIFS(Grid_GenerationQueue!V$5:V$550,Grid_GenerationQueue!$AJ$5:$AJ$550,$B192,Grid_GenerationQueue!$AK$5:$AK$550,$C192)+SUMIFS(Grid_GenerationQueue!V$5:V$550,Grid_GenerationQueue!$AM$5:$AM$550,$B192,Grid_GenerationQueue!$AN$5:$AN$550,$C192)</f>
        <v>0</v>
      </c>
      <c r="O192">
        <f>SUMIFS(Grid_GenerationQueue!W$5:W$550,Grid_GenerationQueue!$AJ$5:$AJ$550,$B192,Grid_GenerationQueue!$AK$5:$AK$550,$C192)+SUMIFS(Grid_GenerationQueue!W$5:W$550,Grid_GenerationQueue!$AM$5:$AM$550,$B192,Grid_GenerationQueue!$AN$5:$AN$550,$C192)</f>
        <v>0</v>
      </c>
      <c r="P192">
        <f>SUMIFS(Grid_GenerationQueue!X$5:X$550,Grid_GenerationQueue!$AJ$5:$AJ$550,$B192,Grid_GenerationQueue!$AK$5:$AK$550,$C192)+SUMIFS(Grid_GenerationQueue!X$5:X$550,Grid_GenerationQueue!$AM$5:$AM$550,$B192,Grid_GenerationQueue!$AN$5:$AN$550,$C192)</f>
        <v>0</v>
      </c>
      <c r="Q192">
        <f>SUMIFS(Grid_GenerationQueue!Y$5:Y$550,Grid_GenerationQueue!$AJ$5:$AJ$550,$B192,Grid_GenerationQueue!$AK$5:$AK$550,$C192)+SUMIFS(Grid_GenerationQueue!Y$5:Y$550,Grid_GenerationQueue!$AM$5:$AM$550,$B192,Grid_GenerationQueue!$AN$5:$AN$550,$C192)</f>
        <v>0</v>
      </c>
      <c r="R192">
        <f>SUMIFS(Grid_GenerationQueue!Z$5:Z$550,Grid_GenerationQueue!$AJ$5:$AJ$550,$B192,Grid_GenerationQueue!$AK$5:$AK$550,$C192)+SUMIFS(Grid_GenerationQueue!Z$5:Z$550,Grid_GenerationQueue!$AM$5:$AM$550,$B192,Grid_GenerationQueue!$AN$5:$AN$550,$C192)</f>
        <v>0</v>
      </c>
      <c r="S192">
        <f>SUMIFS(Grid_GenerationQueue!AA$5:AA$550,Grid_GenerationQueue!$AJ$5:$AJ$550,$B192,Grid_GenerationQueue!$AK$5:$AK$550,$C192)+SUMIFS(Grid_GenerationQueue!AA$5:AA$550,Grid_GenerationQueue!$AM$5:$AM$550,$B192,Grid_GenerationQueue!$AN$5:$AN$550,$C192)</f>
        <v>0</v>
      </c>
      <c r="T192">
        <f>SUMIFS(Grid_GenerationQueue!AB$5:AB$550,Grid_GenerationQueue!$AJ$5:$AJ$550,$B192,Grid_GenerationQueue!$AK$5:$AK$550,$C192)+SUMIFS(Grid_GenerationQueue!AB$5:AB$550,Grid_GenerationQueue!$AM$5:$AM$550,$B192,Grid_GenerationQueue!$AN$5:$AN$550,$C192)</f>
        <v>0</v>
      </c>
      <c r="U192">
        <f>SUMIFS(Grid_GenerationQueue!AC$5:AC$550,Grid_GenerationQueue!$AJ$5:$AJ$550,$B192,Grid_GenerationQueue!$AK$5:$AK$550,$C192)+SUMIFS(Grid_GenerationQueue!AC$5:AC$550,Grid_GenerationQueue!$AM$5:$AM$550,$B192,Grid_GenerationQueue!$AN$5:$AN$550,$C192)</f>
        <v>0</v>
      </c>
      <c r="V192">
        <f>SUMIFS(Grid_GenerationQueue!AD$5:AD$550,Grid_GenerationQueue!$AJ$5:$AJ$550,$B192,Grid_GenerationQueue!$AK$5:$AK$550,$C192)+SUMIFS(Grid_GenerationQueue!AD$5:AD$550,Grid_GenerationQueue!$AM$5:$AM$550,$B192,Grid_GenerationQueue!$AN$5:$AN$550,$C192)</f>
        <v>0</v>
      </c>
      <c r="X192">
        <f>SUMIFS(Grid_GenerationQueue!T$5:T$550,Grid_GenerationQueue!$AJ$5:$AJ$550,$B192,Grid_GenerationQueue!$AK$5:$AK$550,$C192,Grid_GenerationQueue!$AW$5:$AW$550,$Y$3)+SUMIFS(Grid_GenerationQueue!T$5:T$550,Grid_GenerationQueue!$AM$5:$AM$550,$B192,Grid_GenerationQueue!$AN$5:$AN$550,$C192,Grid_GenerationQueue!$AW$5:$AW$550,$Y$3)</f>
        <v>0</v>
      </c>
      <c r="Y192">
        <f>SUMIFS(Grid_GenerationQueue!U$5:U$550,Grid_GenerationQueue!$AJ$5:$AJ$550,$B192,Grid_GenerationQueue!$AK$5:$AK$550,$C192,Grid_GenerationQueue!$AW$5:$AW$550,$Y$3)+SUMIFS(Grid_GenerationQueue!U$5:U$550,Grid_GenerationQueue!$AM$5:$AM$550,$B192,Grid_GenerationQueue!$AN$5:$AN$550,$C192,Grid_GenerationQueue!$AW$5:$AW$550,$Y$3)</f>
        <v>0</v>
      </c>
      <c r="Z192">
        <f>SUMIFS(Grid_GenerationQueue!V$5:V$550,Grid_GenerationQueue!$AJ$5:$AJ$550,$B192,Grid_GenerationQueue!$AK$5:$AK$550,$C192,Grid_GenerationQueue!$AW$5:$AW$550,$Y$3)+SUMIFS(Grid_GenerationQueue!V$5:V$550,Grid_GenerationQueue!$AM$5:$AM$550,$B192,Grid_GenerationQueue!$AN$5:$AN$550,$C192,Grid_GenerationQueue!$AW$5:$AW$550,$Y$3)</f>
        <v>0</v>
      </c>
      <c r="AA192">
        <f>SUMIFS(Grid_GenerationQueue!W$5:W$550,Grid_GenerationQueue!$AJ$5:$AJ$550,$B192,Grid_GenerationQueue!$AK$5:$AK$550,$C192,Grid_GenerationQueue!$AW$5:$AW$550,$Y$3)+SUMIFS(Grid_GenerationQueue!W$5:W$550,Grid_GenerationQueue!$AM$5:$AM$550,$B192,Grid_GenerationQueue!$AN$5:$AN$550,$C192,Grid_GenerationQueue!$AW$5:$AW$550,$Y$3)</f>
        <v>0</v>
      </c>
      <c r="AB192">
        <f>SUMIFS(Grid_GenerationQueue!X$5:X$550,Grid_GenerationQueue!$AJ$5:$AJ$550,$B192,Grid_GenerationQueue!$AK$5:$AK$550,$C192,Grid_GenerationQueue!$AW$5:$AW$550,$Y$3)+SUMIFS(Grid_GenerationQueue!X$5:X$550,Grid_GenerationQueue!$AM$5:$AM$550,$B192,Grid_GenerationQueue!$AN$5:$AN$550,$C192,Grid_GenerationQueue!$AW$5:$AW$550,$Y$3)</f>
        <v>0</v>
      </c>
      <c r="AC192">
        <f>SUMIFS(Grid_GenerationQueue!Y$5:Y$550,Grid_GenerationQueue!$AJ$5:$AJ$550,$B192,Grid_GenerationQueue!$AK$5:$AK$550,$C192,Grid_GenerationQueue!$AW$5:$AW$550,$Y$3)+SUMIFS(Grid_GenerationQueue!Y$5:Y$550,Grid_GenerationQueue!$AM$5:$AM$550,$B192,Grid_GenerationQueue!$AN$5:$AN$550,$C192,Grid_GenerationQueue!$AW$5:$AW$550,$Y$3)</f>
        <v>0</v>
      </c>
      <c r="AD192">
        <f>SUMIFS(Grid_GenerationQueue!Z$5:Z$550,Grid_GenerationQueue!$AJ$5:$AJ$550,$B192,Grid_GenerationQueue!$AK$5:$AK$550,$C192,Grid_GenerationQueue!$AW$5:$AW$550,$Y$3)+SUMIFS(Grid_GenerationQueue!Z$5:Z$550,Grid_GenerationQueue!$AM$5:$AM$550,$B192,Grid_GenerationQueue!$AN$5:$AN$550,$C192,Grid_GenerationQueue!$AW$5:$AW$550,$Y$3)</f>
        <v>0</v>
      </c>
      <c r="AE192">
        <f>SUMIFS(Grid_GenerationQueue!AA$5:AA$550,Grid_GenerationQueue!$AJ$5:$AJ$550,$B192,Grid_GenerationQueue!$AK$5:$AK$550,$C192,Grid_GenerationQueue!$AW$5:$AW$550,$Y$3)+SUMIFS(Grid_GenerationQueue!AA$5:AA$550,Grid_GenerationQueue!$AM$5:$AM$550,$B192,Grid_GenerationQueue!$AN$5:$AN$550,$C192,Grid_GenerationQueue!$AW$5:$AW$550,$Y$3)</f>
        <v>0</v>
      </c>
      <c r="AF192">
        <f>SUMIFS(Grid_GenerationQueue!AB$5:AB$550,Grid_GenerationQueue!$AJ$5:$AJ$550,$B192,Grid_GenerationQueue!$AK$5:$AK$550,$C192,Grid_GenerationQueue!$AW$5:$AW$550,$Y$3)+SUMIFS(Grid_GenerationQueue!AB$5:AB$550,Grid_GenerationQueue!$AM$5:$AM$550,$B192,Grid_GenerationQueue!$AN$5:$AN$550,$C192,Grid_GenerationQueue!$AW$5:$AW$550,$Y$3)</f>
        <v>0</v>
      </c>
      <c r="AG192">
        <f>SUMIFS(Grid_GenerationQueue!AC$5:AC$550,Grid_GenerationQueue!$AJ$5:$AJ$550,$B192,Grid_GenerationQueue!$AK$5:$AK$550,$C192,Grid_GenerationQueue!$AW$5:$AW$550,$Y$3)+SUMIFS(Grid_GenerationQueue!AC$5:AC$550,Grid_GenerationQueue!$AM$5:$AM$550,$B192,Grid_GenerationQueue!$AN$5:$AN$550,$C192,Grid_GenerationQueue!$AW$5:$AW$550,$Y$3)</f>
        <v>0</v>
      </c>
      <c r="AH192">
        <f>SUMIFS(Grid_GenerationQueue!AD$5:AD$550,Grid_GenerationQueue!$AJ$5:$AJ$550,$B192,Grid_GenerationQueue!$AK$5:$AK$550,$C192,Grid_GenerationQueue!$AW$5:$AW$550,$Y$3)+SUMIFS(Grid_GenerationQueue!AD$5:AD$550,Grid_GenerationQueue!$AM$5:$AM$550,$B192,Grid_GenerationQueue!$AN$5:$AN$550,$C192,Grid_GenerationQueue!$AW$5:$AW$550,$Y$3)</f>
        <v>0</v>
      </c>
      <c r="AJ192">
        <f>X192+SUMIFS(Grid_GenerationQueue!T$5:T$550,Grid_GenerationQueue!$AJ$5:$AJ$550,$B192,Grid_GenerationQueue!$AK$5:$AK$550,$C192,Grid_GenerationQueue!$AW$5:$AW$550,"&lt;&gt;"&amp;$Y$3,Grid_GenerationQueue!$AU$5:$AU$550,$AK$3)+SUMIFS(Grid_GenerationQueue!T$5:T$550,Grid_GenerationQueue!$AM$5:$AM$550,$B192,Grid_GenerationQueue!$AN$5:$AN$550,$C192,Grid_GenerationQueue!$AW$5:$AW$550,"&lt;&gt;"&amp;$Y$3,Grid_GenerationQueue!$AU$5:$AU$550,$AK$3)</f>
        <v>0</v>
      </c>
      <c r="AK192">
        <f>Y192+SUMIFS(Grid_GenerationQueue!U$5:U$550,Grid_GenerationQueue!$AJ$5:$AJ$550,$B192,Grid_GenerationQueue!$AK$5:$AK$550,$C192,Grid_GenerationQueue!$AW$5:$AW$550,"&lt;&gt;"&amp;$Y$3,Grid_GenerationQueue!$AU$5:$AU$550,$AK$3)+SUMIFS(Grid_GenerationQueue!U$5:U$550,Grid_GenerationQueue!$AM$5:$AM$550,$B192,Grid_GenerationQueue!$AN$5:$AN$550,$C192,Grid_GenerationQueue!$AW$5:$AW$550,"&lt;&gt;"&amp;$Y$3,Grid_GenerationQueue!$AU$5:$AU$550,$AK$3)</f>
        <v>0</v>
      </c>
      <c r="AL192">
        <f>Z192+SUMIFS(Grid_GenerationQueue!V$5:V$550,Grid_GenerationQueue!$AJ$5:$AJ$550,$B192,Grid_GenerationQueue!$AK$5:$AK$550,$C192,Grid_GenerationQueue!$AW$5:$AW$550,"&lt;&gt;"&amp;$Y$3,Grid_GenerationQueue!$AU$5:$AU$550,$AK$3)+SUMIFS(Grid_GenerationQueue!V$5:V$550,Grid_GenerationQueue!$AM$5:$AM$550,$B192,Grid_GenerationQueue!$AN$5:$AN$550,$C192,Grid_GenerationQueue!$AW$5:$AW$550,"&lt;&gt;"&amp;$Y$3,Grid_GenerationQueue!$AU$5:$AU$550,$AK$3)</f>
        <v>0</v>
      </c>
      <c r="AM192">
        <f>AA192+SUMIFS(Grid_GenerationQueue!W$5:W$550,Grid_GenerationQueue!$AJ$5:$AJ$550,$B192,Grid_GenerationQueue!$AK$5:$AK$550,$C192,Grid_GenerationQueue!$AW$5:$AW$550,"&lt;&gt;"&amp;$Y$3,Grid_GenerationQueue!$AU$5:$AU$550,$AK$3)+SUMIFS(Grid_GenerationQueue!W$5:W$550,Grid_GenerationQueue!$AM$5:$AM$550,$B192,Grid_GenerationQueue!$AN$5:$AN$550,$C192,Grid_GenerationQueue!$AW$5:$AW$550,"&lt;&gt;"&amp;$Y$3,Grid_GenerationQueue!$AU$5:$AU$550,$AK$3)</f>
        <v>0</v>
      </c>
      <c r="AN192">
        <f>AB192+SUMIFS(Grid_GenerationQueue!X$5:X$550,Grid_GenerationQueue!$AJ$5:$AJ$550,$B192,Grid_GenerationQueue!$AK$5:$AK$550,$C192,Grid_GenerationQueue!$AW$5:$AW$550,"&lt;&gt;"&amp;$Y$3,Grid_GenerationQueue!$AU$5:$AU$550,$AK$3)+SUMIFS(Grid_GenerationQueue!X$5:X$550,Grid_GenerationQueue!$AM$5:$AM$550,$B192,Grid_GenerationQueue!$AN$5:$AN$550,$C192,Grid_GenerationQueue!$AW$5:$AW$550,"&lt;&gt;"&amp;$Y$3,Grid_GenerationQueue!$AU$5:$AU$550,$AK$3)</f>
        <v>0</v>
      </c>
      <c r="AO192">
        <f>AC192+SUMIFS(Grid_GenerationQueue!Y$5:Y$550,Grid_GenerationQueue!$AJ$5:$AJ$550,$B192,Grid_GenerationQueue!$AK$5:$AK$550,$C192,Grid_GenerationQueue!$AW$5:$AW$550,"&lt;&gt;"&amp;$Y$3,Grid_GenerationQueue!$AU$5:$AU$550,$AK$3)+SUMIFS(Grid_GenerationQueue!Y$5:Y$550,Grid_GenerationQueue!$AM$5:$AM$550,$B192,Grid_GenerationQueue!$AN$5:$AN$550,$C192,Grid_GenerationQueue!$AW$5:$AW$550,"&lt;&gt;"&amp;$Y$3,Grid_GenerationQueue!$AU$5:$AU$550,$AK$3)</f>
        <v>0</v>
      </c>
      <c r="AP192">
        <f>AD192+SUMIFS(Grid_GenerationQueue!Z$5:Z$550,Grid_GenerationQueue!$AJ$5:$AJ$550,$B192,Grid_GenerationQueue!$AK$5:$AK$550,$C192,Grid_GenerationQueue!$AW$5:$AW$550,"&lt;&gt;"&amp;$Y$3,Grid_GenerationQueue!$AU$5:$AU$550,$AK$3)+SUMIFS(Grid_GenerationQueue!Z$5:Z$550,Grid_GenerationQueue!$AM$5:$AM$550,$B192,Grid_GenerationQueue!$AN$5:$AN$550,$C192,Grid_GenerationQueue!$AW$5:$AW$550,"&lt;&gt;"&amp;$Y$3,Grid_GenerationQueue!$AU$5:$AU$550,$AK$3)</f>
        <v>0</v>
      </c>
      <c r="AQ192">
        <f>AE192+SUMIFS(Grid_GenerationQueue!AA$5:AA$550,Grid_GenerationQueue!$AJ$5:$AJ$550,$B192,Grid_GenerationQueue!$AK$5:$AK$550,$C192,Grid_GenerationQueue!$AW$5:$AW$550,"&lt;&gt;"&amp;$Y$3,Grid_GenerationQueue!$AU$5:$AU$550,$AK$3)+SUMIFS(Grid_GenerationQueue!AA$5:AA$550,Grid_GenerationQueue!$AM$5:$AM$550,$B192,Grid_GenerationQueue!$AN$5:$AN$550,$C192,Grid_GenerationQueue!$AW$5:$AW$550,"&lt;&gt;"&amp;$Y$3,Grid_GenerationQueue!$AU$5:$AU$550,$AK$3)</f>
        <v>0</v>
      </c>
      <c r="AR192">
        <f>AF192+SUMIFS(Grid_GenerationQueue!AB$5:AB$550,Grid_GenerationQueue!$AJ$5:$AJ$550,$B192,Grid_GenerationQueue!$AK$5:$AK$550,$C192,Grid_GenerationQueue!$AW$5:$AW$550,"&lt;&gt;"&amp;$Y$3,Grid_GenerationQueue!$AU$5:$AU$550,$AK$3)+SUMIFS(Grid_GenerationQueue!AB$5:AB$550,Grid_GenerationQueue!$AM$5:$AM$550,$B192,Grid_GenerationQueue!$AN$5:$AN$550,$C192,Grid_GenerationQueue!$AW$5:$AW$550,"&lt;&gt;"&amp;$Y$3,Grid_GenerationQueue!$AU$5:$AU$550,$AK$3)</f>
        <v>0</v>
      </c>
      <c r="AS192">
        <f>AG192+SUMIFS(Grid_GenerationQueue!AC$5:AC$550,Grid_GenerationQueue!$AJ$5:$AJ$550,$B192,Grid_GenerationQueue!$AK$5:$AK$550,$C192,Grid_GenerationQueue!$AW$5:$AW$550,"&lt;&gt;"&amp;$Y$3,Grid_GenerationQueue!$AU$5:$AU$550,$AK$3)+SUMIFS(Grid_GenerationQueue!AC$5:AC$550,Grid_GenerationQueue!$AM$5:$AM$550,$B192,Grid_GenerationQueue!$AN$5:$AN$550,$C192,Grid_GenerationQueue!$AW$5:$AW$550,"&lt;&gt;"&amp;$Y$3,Grid_GenerationQueue!$AU$5:$AU$550,$AK$3)</f>
        <v>0</v>
      </c>
      <c r="AT192">
        <f>AH192+SUMIFS(Grid_GenerationQueue!AD$5:AD$550,Grid_GenerationQueue!$AJ$5:$AJ$550,$B192,Grid_GenerationQueue!$AK$5:$AK$550,$C192,Grid_GenerationQueue!$AW$5:$AW$550,"&lt;&gt;"&amp;$Y$3,Grid_GenerationQueue!$AU$5:$AU$550,$AK$3)+SUMIFS(Grid_GenerationQueue!AD$5:AD$550,Grid_GenerationQueue!$AM$5:$AM$550,$B192,Grid_GenerationQueue!$AN$5:$AN$550,$C192,Grid_GenerationQueue!$AW$5:$AW$550,"&lt;&gt;"&amp;$Y$3,Grid_GenerationQueue!$AU$5:$AU$550,$AK$3)</f>
        <v>0</v>
      </c>
      <c r="AV192">
        <v>0</v>
      </c>
      <c r="AW192">
        <v>0</v>
      </c>
      <c r="AX192">
        <v>0</v>
      </c>
      <c r="AY192">
        <v>0</v>
      </c>
      <c r="AZ192">
        <v>0</v>
      </c>
      <c r="BB192">
        <f t="shared" si="99"/>
        <v>0</v>
      </c>
      <c r="BC192">
        <f t="shared" si="100"/>
        <v>0</v>
      </c>
      <c r="BD192">
        <f t="shared" si="101"/>
        <v>0</v>
      </c>
      <c r="BE192">
        <f t="shared" si="102"/>
        <v>0</v>
      </c>
      <c r="BF192">
        <f t="shared" si="103"/>
        <v>0</v>
      </c>
      <c r="BG192">
        <f t="shared" si="104"/>
        <v>0</v>
      </c>
      <c r="BH192">
        <f t="shared" si="105"/>
        <v>0</v>
      </c>
      <c r="BI192">
        <f t="shared" si="106"/>
        <v>0</v>
      </c>
      <c r="BJ192">
        <f t="shared" si="107"/>
        <v>0</v>
      </c>
      <c r="BK192">
        <f t="shared" si="108"/>
        <v>0</v>
      </c>
      <c r="BL192">
        <f t="shared" si="109"/>
        <v>0</v>
      </c>
      <c r="BN192">
        <f t="shared" si="110"/>
        <v>0</v>
      </c>
      <c r="BO192">
        <f t="shared" si="111"/>
        <v>0</v>
      </c>
      <c r="BP192">
        <f t="shared" si="112"/>
        <v>0</v>
      </c>
      <c r="BQ192">
        <f t="shared" si="113"/>
        <v>0</v>
      </c>
      <c r="BR192">
        <f t="shared" si="114"/>
        <v>0</v>
      </c>
      <c r="BS192">
        <f t="shared" si="115"/>
        <v>0</v>
      </c>
      <c r="BT192">
        <f t="shared" si="116"/>
        <v>0</v>
      </c>
      <c r="BU192">
        <f t="shared" si="117"/>
        <v>0</v>
      </c>
      <c r="BV192">
        <f t="shared" si="118"/>
        <v>0</v>
      </c>
      <c r="BW192">
        <f t="shared" si="119"/>
        <v>0</v>
      </c>
      <c r="BX192">
        <f t="shared" si="120"/>
        <v>0</v>
      </c>
      <c r="BZ192">
        <f t="shared" si="121"/>
        <v>0</v>
      </c>
      <c r="CA192">
        <f t="shared" si="122"/>
        <v>0</v>
      </c>
      <c r="CB192">
        <f t="shared" si="123"/>
        <v>0</v>
      </c>
      <c r="CC192">
        <f t="shared" si="124"/>
        <v>0</v>
      </c>
      <c r="CD192">
        <f t="shared" si="125"/>
        <v>0</v>
      </c>
      <c r="CE192">
        <f t="shared" si="126"/>
        <v>0</v>
      </c>
      <c r="CF192">
        <f t="shared" si="127"/>
        <v>0</v>
      </c>
      <c r="CG192">
        <f t="shared" si="128"/>
        <v>0</v>
      </c>
      <c r="CH192">
        <f t="shared" si="129"/>
        <v>0</v>
      </c>
      <c r="CI192">
        <f t="shared" si="130"/>
        <v>0</v>
      </c>
      <c r="CJ192">
        <f t="shared" si="131"/>
        <v>0</v>
      </c>
    </row>
    <row r="193" spans="1:88" x14ac:dyDescent="0.35">
      <c r="A193" t="str">
        <f>Substation_Info!A193</f>
        <v>SDG&amp;E Study Area</v>
      </c>
      <c r="B193" t="str">
        <f>Substation_Info!B193</f>
        <v>Ocotillo</v>
      </c>
      <c r="C193">
        <f>Substation_Info!C193</f>
        <v>500</v>
      </c>
      <c r="D193" t="str" cm="1">
        <f t="array" ref="D193">INDEX(Substation_Info!$AT$5:$BB$322,MATCH(1,($B193=Substation_Info!$B$5:$B$322)*($C193=Substation_Info!$C$5:$C$322),0),MATCH(D$4,Substation_Info!$AT$4:$BB$4,0))</f>
        <v>Imperial_Li_Battery</v>
      </c>
      <c r="E193" t="str" cm="1">
        <f t="array" ref="E193">INDEX(Substation_Info!$AT$5:$BB$322,MATCH(1,($B193=Substation_Info!$B$5:$B$322)*($C193=Substation_Info!$C$5:$C$322),0),MATCH(E$4,Substation_Info!$AT$4:$BB$4,0))</f>
        <v>Imperial_Solar</v>
      </c>
      <c r="F193" cm="1">
        <f t="array" ref="F193">INDEX(Substation_Info!$AT$5:$BB$322,MATCH(1,($B193=Substation_Info!$B$5:$B$322)*($C193=Substation_Info!$C$5:$C$322),0),MATCH(F$4,Substation_Info!$AT$4:$BB$4,0))</f>
        <v>0</v>
      </c>
      <c r="G193" t="str" cm="1">
        <f t="array" ref="G193">INDEX(Substation_Info!$AT$5:$BB$322,MATCH(1,($B193=Substation_Info!$B$5:$B$322)*($C193=Substation_Info!$C$5:$C$322),0),MATCH(G$4,Substation_Info!$AT$4:$BB$4,0))</f>
        <v>Baja_California_Wind</v>
      </c>
      <c r="H193" cm="1">
        <f t="array" ref="H193">INDEX(Substation_Info!$AT$5:$BB$322,MATCH(1,($B193=Substation_Info!$B$5:$B$322)*($C193=Substation_Info!$C$5:$C$322),0),MATCH(H$4,Substation_Info!$AT$4:$BB$4,0))</f>
        <v>0</v>
      </c>
      <c r="I193" cm="1">
        <f t="array" ref="I193">INDEX(Substation_Info!$AT$5:$BB$322,MATCH(1,($B193=Substation_Info!$B$5:$B$322)*($C193=Substation_Info!$C$5:$C$322),0),MATCH(I$4,Substation_Info!$AT$4:$BB$4,0))</f>
        <v>0</v>
      </c>
      <c r="J193" cm="1">
        <f t="array" ref="J193">INDEX(Substation_Info!$AT$5:$BB$322,MATCH(1,($B193=Substation_Info!$B$5:$B$322)*($C193=Substation_Info!$C$5:$C$322),0),MATCH(J$4,Substation_Info!$AT$4:$BB$4,0))</f>
        <v>0</v>
      </c>
      <c r="L193">
        <f>SUMIFS(Grid_GenerationQueue!T$5:T$550,Grid_GenerationQueue!$AJ$5:$AJ$550,$B193,Grid_GenerationQueue!$AK$5:$AK$550,$C193)+SUMIFS(Grid_GenerationQueue!T$5:T$550,Grid_GenerationQueue!$AM$5:$AM$550,$B193,Grid_GenerationQueue!$AN$5:$AN$550,$C193)</f>
        <v>313.91928000000001</v>
      </c>
      <c r="M193">
        <f>SUMIFS(Grid_GenerationQueue!U$5:U$550,Grid_GenerationQueue!$AJ$5:$AJ$550,$B193,Grid_GenerationQueue!$AK$5:$AK$550,$C193)+SUMIFS(Grid_GenerationQueue!U$5:U$550,Grid_GenerationQueue!$AM$5:$AM$550,$B193,Grid_GenerationQueue!$AN$5:$AN$550,$C193)</f>
        <v>505.8</v>
      </c>
      <c r="N193">
        <f>SUMIFS(Grid_GenerationQueue!V$5:V$550,Grid_GenerationQueue!$AJ$5:$AJ$550,$B193,Grid_GenerationQueue!$AK$5:$AK$550,$C193)+SUMIFS(Grid_GenerationQueue!V$5:V$550,Grid_GenerationQueue!$AM$5:$AM$550,$B193,Grid_GenerationQueue!$AN$5:$AN$550,$C193)</f>
        <v>105.8</v>
      </c>
      <c r="O193">
        <f>SUMIFS(Grid_GenerationQueue!W$5:W$550,Grid_GenerationQueue!$AJ$5:$AJ$550,$B193,Grid_GenerationQueue!$AK$5:$AK$550,$C193)+SUMIFS(Grid_GenerationQueue!W$5:W$550,Grid_GenerationQueue!$AM$5:$AM$550,$B193,Grid_GenerationQueue!$AN$5:$AN$550,$C193)</f>
        <v>400</v>
      </c>
      <c r="P193">
        <f>SUMIFS(Grid_GenerationQueue!X$5:X$550,Grid_GenerationQueue!$AJ$5:$AJ$550,$B193,Grid_GenerationQueue!$AK$5:$AK$550,$C193)+SUMIFS(Grid_GenerationQueue!X$5:X$550,Grid_GenerationQueue!$AM$5:$AM$550,$B193,Grid_GenerationQueue!$AN$5:$AN$550,$C193)</f>
        <v>0</v>
      </c>
      <c r="Q193">
        <f>SUMIFS(Grid_GenerationQueue!Y$5:Y$550,Grid_GenerationQueue!$AJ$5:$AJ$550,$B193,Grid_GenerationQueue!$AK$5:$AK$550,$C193)+SUMIFS(Grid_GenerationQueue!Y$5:Y$550,Grid_GenerationQueue!$AM$5:$AM$550,$B193,Grid_GenerationQueue!$AN$5:$AN$550,$C193)</f>
        <v>0</v>
      </c>
      <c r="R193">
        <f>SUMIFS(Grid_GenerationQueue!Z$5:Z$550,Grid_GenerationQueue!$AJ$5:$AJ$550,$B193,Grid_GenerationQueue!$AK$5:$AK$550,$C193)+SUMIFS(Grid_GenerationQueue!Z$5:Z$550,Grid_GenerationQueue!$AM$5:$AM$550,$B193,Grid_GenerationQueue!$AN$5:$AN$550,$C193)</f>
        <v>0</v>
      </c>
      <c r="S193">
        <f>SUMIFS(Grid_GenerationQueue!AA$5:AA$550,Grid_GenerationQueue!$AJ$5:$AJ$550,$B193,Grid_GenerationQueue!$AK$5:$AK$550,$C193)+SUMIFS(Grid_GenerationQueue!AA$5:AA$550,Grid_GenerationQueue!$AM$5:$AM$550,$B193,Grid_GenerationQueue!$AN$5:$AN$550,$C193)</f>
        <v>0</v>
      </c>
      <c r="T193">
        <f>SUMIFS(Grid_GenerationQueue!AB$5:AB$550,Grid_GenerationQueue!$AJ$5:$AJ$550,$B193,Grid_GenerationQueue!$AK$5:$AK$550,$C193)+SUMIFS(Grid_GenerationQueue!AB$5:AB$550,Grid_GenerationQueue!$AM$5:$AM$550,$B193,Grid_GenerationQueue!$AN$5:$AN$550,$C193)</f>
        <v>0</v>
      </c>
      <c r="U193">
        <f>SUMIFS(Grid_GenerationQueue!AC$5:AC$550,Grid_GenerationQueue!$AJ$5:$AJ$550,$B193,Grid_GenerationQueue!$AK$5:$AK$550,$C193)+SUMIFS(Grid_GenerationQueue!AC$5:AC$550,Grid_GenerationQueue!$AM$5:$AM$550,$B193,Grid_GenerationQueue!$AN$5:$AN$550,$C193)</f>
        <v>0</v>
      </c>
      <c r="V193">
        <f>SUMIFS(Grid_GenerationQueue!AD$5:AD$550,Grid_GenerationQueue!$AJ$5:$AJ$550,$B193,Grid_GenerationQueue!$AK$5:$AK$550,$C193)+SUMIFS(Grid_GenerationQueue!AD$5:AD$550,Grid_GenerationQueue!$AM$5:$AM$550,$B193,Grid_GenerationQueue!$AN$5:$AN$550,$C193)</f>
        <v>0</v>
      </c>
      <c r="X193">
        <f>SUMIFS(Grid_GenerationQueue!T$5:T$550,Grid_GenerationQueue!$AJ$5:$AJ$550,$B193,Grid_GenerationQueue!$AK$5:$AK$550,$C193,Grid_GenerationQueue!$AW$5:$AW$550,$Y$3)+SUMIFS(Grid_GenerationQueue!T$5:T$550,Grid_GenerationQueue!$AM$5:$AM$550,$B193,Grid_GenerationQueue!$AN$5:$AN$550,$C193,Grid_GenerationQueue!$AW$5:$AW$550,$Y$3)</f>
        <v>0</v>
      </c>
      <c r="Y193">
        <f>SUMIFS(Grid_GenerationQueue!U$5:U$550,Grid_GenerationQueue!$AJ$5:$AJ$550,$B193,Grid_GenerationQueue!$AK$5:$AK$550,$C193,Grid_GenerationQueue!$AW$5:$AW$550,$Y$3)+SUMIFS(Grid_GenerationQueue!U$5:U$550,Grid_GenerationQueue!$AM$5:$AM$550,$B193,Grid_GenerationQueue!$AN$5:$AN$550,$C193,Grid_GenerationQueue!$AW$5:$AW$550,$Y$3)</f>
        <v>0</v>
      </c>
      <c r="Z193">
        <f>SUMIFS(Grid_GenerationQueue!V$5:V$550,Grid_GenerationQueue!$AJ$5:$AJ$550,$B193,Grid_GenerationQueue!$AK$5:$AK$550,$C193,Grid_GenerationQueue!$AW$5:$AW$550,$Y$3)+SUMIFS(Grid_GenerationQueue!V$5:V$550,Grid_GenerationQueue!$AM$5:$AM$550,$B193,Grid_GenerationQueue!$AN$5:$AN$550,$C193,Grid_GenerationQueue!$AW$5:$AW$550,$Y$3)</f>
        <v>0</v>
      </c>
      <c r="AA193">
        <f>SUMIFS(Grid_GenerationQueue!W$5:W$550,Grid_GenerationQueue!$AJ$5:$AJ$550,$B193,Grid_GenerationQueue!$AK$5:$AK$550,$C193,Grid_GenerationQueue!$AW$5:$AW$550,$Y$3)+SUMIFS(Grid_GenerationQueue!W$5:W$550,Grid_GenerationQueue!$AM$5:$AM$550,$B193,Grid_GenerationQueue!$AN$5:$AN$550,$C193,Grid_GenerationQueue!$AW$5:$AW$550,$Y$3)</f>
        <v>0</v>
      </c>
      <c r="AB193">
        <f>SUMIFS(Grid_GenerationQueue!X$5:X$550,Grid_GenerationQueue!$AJ$5:$AJ$550,$B193,Grid_GenerationQueue!$AK$5:$AK$550,$C193,Grid_GenerationQueue!$AW$5:$AW$550,$Y$3)+SUMIFS(Grid_GenerationQueue!X$5:X$550,Grid_GenerationQueue!$AM$5:$AM$550,$B193,Grid_GenerationQueue!$AN$5:$AN$550,$C193,Grid_GenerationQueue!$AW$5:$AW$550,$Y$3)</f>
        <v>0</v>
      </c>
      <c r="AC193">
        <f>SUMIFS(Grid_GenerationQueue!Y$5:Y$550,Grid_GenerationQueue!$AJ$5:$AJ$550,$B193,Grid_GenerationQueue!$AK$5:$AK$550,$C193,Grid_GenerationQueue!$AW$5:$AW$550,$Y$3)+SUMIFS(Grid_GenerationQueue!Y$5:Y$550,Grid_GenerationQueue!$AM$5:$AM$550,$B193,Grid_GenerationQueue!$AN$5:$AN$550,$C193,Grid_GenerationQueue!$AW$5:$AW$550,$Y$3)</f>
        <v>0</v>
      </c>
      <c r="AD193">
        <f>SUMIFS(Grid_GenerationQueue!Z$5:Z$550,Grid_GenerationQueue!$AJ$5:$AJ$550,$B193,Grid_GenerationQueue!$AK$5:$AK$550,$C193,Grid_GenerationQueue!$AW$5:$AW$550,$Y$3)+SUMIFS(Grid_GenerationQueue!Z$5:Z$550,Grid_GenerationQueue!$AM$5:$AM$550,$B193,Grid_GenerationQueue!$AN$5:$AN$550,$C193,Grid_GenerationQueue!$AW$5:$AW$550,$Y$3)</f>
        <v>0</v>
      </c>
      <c r="AE193">
        <f>SUMIFS(Grid_GenerationQueue!AA$5:AA$550,Grid_GenerationQueue!$AJ$5:$AJ$550,$B193,Grid_GenerationQueue!$AK$5:$AK$550,$C193,Grid_GenerationQueue!$AW$5:$AW$550,$Y$3)+SUMIFS(Grid_GenerationQueue!AA$5:AA$550,Grid_GenerationQueue!$AM$5:$AM$550,$B193,Grid_GenerationQueue!$AN$5:$AN$550,$C193,Grid_GenerationQueue!$AW$5:$AW$550,$Y$3)</f>
        <v>0</v>
      </c>
      <c r="AF193">
        <f>SUMIFS(Grid_GenerationQueue!AB$5:AB$550,Grid_GenerationQueue!$AJ$5:$AJ$550,$B193,Grid_GenerationQueue!$AK$5:$AK$550,$C193,Grid_GenerationQueue!$AW$5:$AW$550,$Y$3)+SUMIFS(Grid_GenerationQueue!AB$5:AB$550,Grid_GenerationQueue!$AM$5:$AM$550,$B193,Grid_GenerationQueue!$AN$5:$AN$550,$C193,Grid_GenerationQueue!$AW$5:$AW$550,$Y$3)</f>
        <v>0</v>
      </c>
      <c r="AG193">
        <f>SUMIFS(Grid_GenerationQueue!AC$5:AC$550,Grid_GenerationQueue!$AJ$5:$AJ$550,$B193,Grid_GenerationQueue!$AK$5:$AK$550,$C193,Grid_GenerationQueue!$AW$5:$AW$550,$Y$3)+SUMIFS(Grid_GenerationQueue!AC$5:AC$550,Grid_GenerationQueue!$AM$5:$AM$550,$B193,Grid_GenerationQueue!$AN$5:$AN$550,$C193,Grid_GenerationQueue!$AW$5:$AW$550,$Y$3)</f>
        <v>0</v>
      </c>
      <c r="AH193">
        <f>SUMIFS(Grid_GenerationQueue!AD$5:AD$550,Grid_GenerationQueue!$AJ$5:$AJ$550,$B193,Grid_GenerationQueue!$AK$5:$AK$550,$C193,Grid_GenerationQueue!$AW$5:$AW$550,$Y$3)+SUMIFS(Grid_GenerationQueue!AD$5:AD$550,Grid_GenerationQueue!$AM$5:$AM$550,$B193,Grid_GenerationQueue!$AN$5:$AN$550,$C193,Grid_GenerationQueue!$AW$5:$AW$550,$Y$3)</f>
        <v>0</v>
      </c>
      <c r="AJ193">
        <f>X193+SUMIFS(Grid_GenerationQueue!T$5:T$550,Grid_GenerationQueue!$AJ$5:$AJ$550,$B193,Grid_GenerationQueue!$AK$5:$AK$550,$C193,Grid_GenerationQueue!$AW$5:$AW$550,"&lt;&gt;"&amp;$Y$3,Grid_GenerationQueue!$AU$5:$AU$550,$AK$3)+SUMIFS(Grid_GenerationQueue!T$5:T$550,Grid_GenerationQueue!$AM$5:$AM$550,$B193,Grid_GenerationQueue!$AN$5:$AN$550,$C193,Grid_GenerationQueue!$AW$5:$AW$550,"&lt;&gt;"&amp;$Y$3,Grid_GenerationQueue!$AU$5:$AU$550,$AK$3)</f>
        <v>0</v>
      </c>
      <c r="AK193">
        <f>Y193+SUMIFS(Grid_GenerationQueue!U$5:U$550,Grid_GenerationQueue!$AJ$5:$AJ$550,$B193,Grid_GenerationQueue!$AK$5:$AK$550,$C193,Grid_GenerationQueue!$AW$5:$AW$550,"&lt;&gt;"&amp;$Y$3,Grid_GenerationQueue!$AU$5:$AU$550,$AK$3)+SUMIFS(Grid_GenerationQueue!U$5:U$550,Grid_GenerationQueue!$AM$5:$AM$550,$B193,Grid_GenerationQueue!$AN$5:$AN$550,$C193,Grid_GenerationQueue!$AW$5:$AW$550,"&lt;&gt;"&amp;$Y$3,Grid_GenerationQueue!$AU$5:$AU$550,$AK$3)</f>
        <v>400</v>
      </c>
      <c r="AL193">
        <f>Z193+SUMIFS(Grid_GenerationQueue!V$5:V$550,Grid_GenerationQueue!$AJ$5:$AJ$550,$B193,Grid_GenerationQueue!$AK$5:$AK$550,$C193,Grid_GenerationQueue!$AW$5:$AW$550,"&lt;&gt;"&amp;$Y$3,Grid_GenerationQueue!$AU$5:$AU$550,$AK$3)+SUMIFS(Grid_GenerationQueue!V$5:V$550,Grid_GenerationQueue!$AM$5:$AM$550,$B193,Grid_GenerationQueue!$AN$5:$AN$550,$C193,Grid_GenerationQueue!$AW$5:$AW$550,"&lt;&gt;"&amp;$Y$3,Grid_GenerationQueue!$AU$5:$AU$550,$AK$3)</f>
        <v>0</v>
      </c>
      <c r="AM193">
        <f>AA193+SUMIFS(Grid_GenerationQueue!W$5:W$550,Grid_GenerationQueue!$AJ$5:$AJ$550,$B193,Grid_GenerationQueue!$AK$5:$AK$550,$C193,Grid_GenerationQueue!$AW$5:$AW$550,"&lt;&gt;"&amp;$Y$3,Grid_GenerationQueue!$AU$5:$AU$550,$AK$3)+SUMIFS(Grid_GenerationQueue!W$5:W$550,Grid_GenerationQueue!$AM$5:$AM$550,$B193,Grid_GenerationQueue!$AN$5:$AN$550,$C193,Grid_GenerationQueue!$AW$5:$AW$550,"&lt;&gt;"&amp;$Y$3,Grid_GenerationQueue!$AU$5:$AU$550,$AK$3)</f>
        <v>400</v>
      </c>
      <c r="AN193">
        <f>AB193+SUMIFS(Grid_GenerationQueue!X$5:X$550,Grid_GenerationQueue!$AJ$5:$AJ$550,$B193,Grid_GenerationQueue!$AK$5:$AK$550,$C193,Grid_GenerationQueue!$AW$5:$AW$550,"&lt;&gt;"&amp;$Y$3,Grid_GenerationQueue!$AU$5:$AU$550,$AK$3)+SUMIFS(Grid_GenerationQueue!X$5:X$550,Grid_GenerationQueue!$AM$5:$AM$550,$B193,Grid_GenerationQueue!$AN$5:$AN$550,$C193,Grid_GenerationQueue!$AW$5:$AW$550,"&lt;&gt;"&amp;$Y$3,Grid_GenerationQueue!$AU$5:$AU$550,$AK$3)</f>
        <v>0</v>
      </c>
      <c r="AO193">
        <f>AC193+SUMIFS(Grid_GenerationQueue!Y$5:Y$550,Grid_GenerationQueue!$AJ$5:$AJ$550,$B193,Grid_GenerationQueue!$AK$5:$AK$550,$C193,Grid_GenerationQueue!$AW$5:$AW$550,"&lt;&gt;"&amp;$Y$3,Grid_GenerationQueue!$AU$5:$AU$550,$AK$3)+SUMIFS(Grid_GenerationQueue!Y$5:Y$550,Grid_GenerationQueue!$AM$5:$AM$550,$B193,Grid_GenerationQueue!$AN$5:$AN$550,$C193,Grid_GenerationQueue!$AW$5:$AW$550,"&lt;&gt;"&amp;$Y$3,Grid_GenerationQueue!$AU$5:$AU$550,$AK$3)</f>
        <v>0</v>
      </c>
      <c r="AP193">
        <f>AD193+SUMIFS(Grid_GenerationQueue!Z$5:Z$550,Grid_GenerationQueue!$AJ$5:$AJ$550,$B193,Grid_GenerationQueue!$AK$5:$AK$550,$C193,Grid_GenerationQueue!$AW$5:$AW$550,"&lt;&gt;"&amp;$Y$3,Grid_GenerationQueue!$AU$5:$AU$550,$AK$3)+SUMIFS(Grid_GenerationQueue!Z$5:Z$550,Grid_GenerationQueue!$AM$5:$AM$550,$B193,Grid_GenerationQueue!$AN$5:$AN$550,$C193,Grid_GenerationQueue!$AW$5:$AW$550,"&lt;&gt;"&amp;$Y$3,Grid_GenerationQueue!$AU$5:$AU$550,$AK$3)</f>
        <v>0</v>
      </c>
      <c r="AQ193">
        <f>AE193+SUMIFS(Grid_GenerationQueue!AA$5:AA$550,Grid_GenerationQueue!$AJ$5:$AJ$550,$B193,Grid_GenerationQueue!$AK$5:$AK$550,$C193,Grid_GenerationQueue!$AW$5:$AW$550,"&lt;&gt;"&amp;$Y$3,Grid_GenerationQueue!$AU$5:$AU$550,$AK$3)+SUMIFS(Grid_GenerationQueue!AA$5:AA$550,Grid_GenerationQueue!$AM$5:$AM$550,$B193,Grid_GenerationQueue!$AN$5:$AN$550,$C193,Grid_GenerationQueue!$AW$5:$AW$550,"&lt;&gt;"&amp;$Y$3,Grid_GenerationQueue!$AU$5:$AU$550,$AK$3)</f>
        <v>0</v>
      </c>
      <c r="AR193">
        <f>AF193+SUMIFS(Grid_GenerationQueue!AB$5:AB$550,Grid_GenerationQueue!$AJ$5:$AJ$550,$B193,Grid_GenerationQueue!$AK$5:$AK$550,$C193,Grid_GenerationQueue!$AW$5:$AW$550,"&lt;&gt;"&amp;$Y$3,Grid_GenerationQueue!$AU$5:$AU$550,$AK$3)+SUMIFS(Grid_GenerationQueue!AB$5:AB$550,Grid_GenerationQueue!$AM$5:$AM$550,$B193,Grid_GenerationQueue!$AN$5:$AN$550,$C193,Grid_GenerationQueue!$AW$5:$AW$550,"&lt;&gt;"&amp;$Y$3,Grid_GenerationQueue!$AU$5:$AU$550,$AK$3)</f>
        <v>0</v>
      </c>
      <c r="AS193">
        <f>AG193+SUMIFS(Grid_GenerationQueue!AC$5:AC$550,Grid_GenerationQueue!$AJ$5:$AJ$550,$B193,Grid_GenerationQueue!$AK$5:$AK$550,$C193,Grid_GenerationQueue!$AW$5:$AW$550,"&lt;&gt;"&amp;$Y$3,Grid_GenerationQueue!$AU$5:$AU$550,$AK$3)+SUMIFS(Grid_GenerationQueue!AC$5:AC$550,Grid_GenerationQueue!$AM$5:$AM$550,$B193,Grid_GenerationQueue!$AN$5:$AN$550,$C193,Grid_GenerationQueue!$AW$5:$AW$550,"&lt;&gt;"&amp;$Y$3,Grid_GenerationQueue!$AU$5:$AU$550,$AK$3)</f>
        <v>0</v>
      </c>
      <c r="AT193">
        <f>AH193+SUMIFS(Grid_GenerationQueue!AD$5:AD$550,Grid_GenerationQueue!$AJ$5:$AJ$550,$B193,Grid_GenerationQueue!$AK$5:$AK$550,$C193,Grid_GenerationQueue!$AW$5:$AW$550,"&lt;&gt;"&amp;$Y$3,Grid_GenerationQueue!$AU$5:$AU$550,$AK$3)+SUMIFS(Grid_GenerationQueue!AD$5:AD$550,Grid_GenerationQueue!$AM$5:$AM$550,$B193,Grid_GenerationQueue!$AN$5:$AN$550,$C193,Grid_GenerationQueue!$AW$5:$AW$550,"&lt;&gt;"&amp;$Y$3,Grid_GenerationQueue!$AU$5:$AU$550,$AK$3)</f>
        <v>0</v>
      </c>
      <c r="AV193">
        <v>0</v>
      </c>
      <c r="AW193">
        <v>0</v>
      </c>
      <c r="AX193">
        <v>0</v>
      </c>
      <c r="AY193">
        <v>0</v>
      </c>
      <c r="AZ193">
        <v>0</v>
      </c>
      <c r="BB193">
        <f t="shared" si="99"/>
        <v>313.91928000000001</v>
      </c>
      <c r="BC193">
        <f t="shared" si="100"/>
        <v>505.8</v>
      </c>
      <c r="BD193">
        <f t="shared" si="101"/>
        <v>105.8</v>
      </c>
      <c r="BE193">
        <f t="shared" si="102"/>
        <v>400</v>
      </c>
      <c r="BF193">
        <f t="shared" si="103"/>
        <v>0</v>
      </c>
      <c r="BG193">
        <f t="shared" si="104"/>
        <v>0</v>
      </c>
      <c r="BH193">
        <f t="shared" si="105"/>
        <v>0</v>
      </c>
      <c r="BI193">
        <f t="shared" si="106"/>
        <v>0</v>
      </c>
      <c r="BJ193">
        <f t="shared" si="107"/>
        <v>0</v>
      </c>
      <c r="BK193">
        <f t="shared" si="108"/>
        <v>0</v>
      </c>
      <c r="BL193">
        <f t="shared" si="109"/>
        <v>0</v>
      </c>
      <c r="BN193">
        <f t="shared" si="110"/>
        <v>0</v>
      </c>
      <c r="BO193">
        <f t="shared" si="111"/>
        <v>0</v>
      </c>
      <c r="BP193">
        <f t="shared" si="112"/>
        <v>0</v>
      </c>
      <c r="BQ193">
        <f t="shared" si="113"/>
        <v>0</v>
      </c>
      <c r="BR193">
        <f t="shared" si="114"/>
        <v>0</v>
      </c>
      <c r="BS193">
        <f t="shared" si="115"/>
        <v>0</v>
      </c>
      <c r="BT193">
        <f t="shared" si="116"/>
        <v>0</v>
      </c>
      <c r="BU193">
        <f t="shared" si="117"/>
        <v>0</v>
      </c>
      <c r="BV193">
        <f t="shared" si="118"/>
        <v>0</v>
      </c>
      <c r="BW193">
        <f t="shared" si="119"/>
        <v>0</v>
      </c>
      <c r="BX193">
        <f t="shared" si="120"/>
        <v>0</v>
      </c>
      <c r="BZ193">
        <f t="shared" si="121"/>
        <v>0</v>
      </c>
      <c r="CA193">
        <f t="shared" si="122"/>
        <v>400</v>
      </c>
      <c r="CB193">
        <f t="shared" si="123"/>
        <v>0</v>
      </c>
      <c r="CC193">
        <f t="shared" si="124"/>
        <v>400</v>
      </c>
      <c r="CD193">
        <f t="shared" si="125"/>
        <v>0</v>
      </c>
      <c r="CE193">
        <f t="shared" si="126"/>
        <v>0</v>
      </c>
      <c r="CF193">
        <f t="shared" si="127"/>
        <v>0</v>
      </c>
      <c r="CG193">
        <f t="shared" si="128"/>
        <v>0</v>
      </c>
      <c r="CH193">
        <f t="shared" si="129"/>
        <v>0</v>
      </c>
      <c r="CI193">
        <f t="shared" si="130"/>
        <v>0</v>
      </c>
      <c r="CJ193">
        <f t="shared" si="131"/>
        <v>0</v>
      </c>
    </row>
    <row r="194" spans="1:88" x14ac:dyDescent="0.35">
      <c r="A194" t="str">
        <f>Substation_Info!A194</f>
        <v>SDG&amp;E Study Area</v>
      </c>
      <c r="B194" t="str">
        <f>Substation_Info!B194</f>
        <v>Old Town</v>
      </c>
      <c r="C194">
        <f>Substation_Info!C194</f>
        <v>230</v>
      </c>
      <c r="D194" t="str" cm="1">
        <f t="array" ref="D194">INDEX(Substation_Info!$AT$5:$BB$322,MATCH(1,($B194=Substation_Info!$B$5:$B$322)*($C194=Substation_Info!$C$5:$C$322),0),MATCH(D$4,Substation_Info!$AT$4:$BB$4,0))</f>
        <v>San_Diego_Li_Battery</v>
      </c>
      <c r="E194" t="str" cm="1">
        <f t="array" ref="E194">INDEX(Substation_Info!$AT$5:$BB$322,MATCH(1,($B194=Substation_Info!$B$5:$B$322)*($C194=Substation_Info!$C$5:$C$322),0),MATCH(E$4,Substation_Info!$AT$4:$BB$4,0))</f>
        <v>San_Diego_Solar</v>
      </c>
      <c r="F194" cm="1">
        <f t="array" ref="F194">INDEX(Substation_Info!$AT$5:$BB$322,MATCH(1,($B194=Substation_Info!$B$5:$B$322)*($C194=Substation_Info!$C$5:$C$322),0),MATCH(F$4,Substation_Info!$AT$4:$BB$4,0))</f>
        <v>0</v>
      </c>
      <c r="G194" cm="1">
        <f t="array" ref="G194">INDEX(Substation_Info!$AT$5:$BB$322,MATCH(1,($B194=Substation_Info!$B$5:$B$322)*($C194=Substation_Info!$C$5:$C$322),0),MATCH(G$4,Substation_Info!$AT$4:$BB$4,0))</f>
        <v>0</v>
      </c>
      <c r="H194" cm="1">
        <f t="array" ref="H194">INDEX(Substation_Info!$AT$5:$BB$322,MATCH(1,($B194=Substation_Info!$B$5:$B$322)*($C194=Substation_Info!$C$5:$C$322),0),MATCH(H$4,Substation_Info!$AT$4:$BB$4,0))</f>
        <v>0</v>
      </c>
      <c r="I194" cm="1">
        <f t="array" ref="I194">INDEX(Substation_Info!$AT$5:$BB$322,MATCH(1,($B194=Substation_Info!$B$5:$B$322)*($C194=Substation_Info!$C$5:$C$322),0),MATCH(I$4,Substation_Info!$AT$4:$BB$4,0))</f>
        <v>0</v>
      </c>
      <c r="J194" cm="1">
        <f t="array" ref="J194">INDEX(Substation_Info!$AT$5:$BB$322,MATCH(1,($B194=Substation_Info!$B$5:$B$322)*($C194=Substation_Info!$C$5:$C$322),0),MATCH(J$4,Substation_Info!$AT$4:$BB$4,0))</f>
        <v>0</v>
      </c>
      <c r="L194">
        <f>SUMIFS(Grid_GenerationQueue!T$5:T$550,Grid_GenerationQueue!$AJ$5:$AJ$550,$B194,Grid_GenerationQueue!$AK$5:$AK$550,$C194)+SUMIFS(Grid_GenerationQueue!T$5:T$550,Grid_GenerationQueue!$AM$5:$AM$550,$B194,Grid_GenerationQueue!$AN$5:$AN$550,$C194)</f>
        <v>25</v>
      </c>
      <c r="M194">
        <f>SUMIFS(Grid_GenerationQueue!U$5:U$550,Grid_GenerationQueue!$AJ$5:$AJ$550,$B194,Grid_GenerationQueue!$AK$5:$AK$550,$C194)+SUMIFS(Grid_GenerationQueue!U$5:U$550,Grid_GenerationQueue!$AM$5:$AM$550,$B194,Grid_GenerationQueue!$AN$5:$AN$550,$C194)</f>
        <v>0</v>
      </c>
      <c r="N194">
        <f>SUMIFS(Grid_GenerationQueue!V$5:V$550,Grid_GenerationQueue!$AJ$5:$AJ$550,$B194,Grid_GenerationQueue!$AK$5:$AK$550,$C194)+SUMIFS(Grid_GenerationQueue!V$5:V$550,Grid_GenerationQueue!$AM$5:$AM$550,$B194,Grid_GenerationQueue!$AN$5:$AN$550,$C194)</f>
        <v>0</v>
      </c>
      <c r="O194">
        <f>SUMIFS(Grid_GenerationQueue!W$5:W$550,Grid_GenerationQueue!$AJ$5:$AJ$550,$B194,Grid_GenerationQueue!$AK$5:$AK$550,$C194)+SUMIFS(Grid_GenerationQueue!W$5:W$550,Grid_GenerationQueue!$AM$5:$AM$550,$B194,Grid_GenerationQueue!$AN$5:$AN$550,$C194)</f>
        <v>0</v>
      </c>
      <c r="P194">
        <f>SUMIFS(Grid_GenerationQueue!X$5:X$550,Grid_GenerationQueue!$AJ$5:$AJ$550,$B194,Grid_GenerationQueue!$AK$5:$AK$550,$C194)+SUMIFS(Grid_GenerationQueue!X$5:X$550,Grid_GenerationQueue!$AM$5:$AM$550,$B194,Grid_GenerationQueue!$AN$5:$AN$550,$C194)</f>
        <v>0</v>
      </c>
      <c r="Q194">
        <f>SUMIFS(Grid_GenerationQueue!Y$5:Y$550,Grid_GenerationQueue!$AJ$5:$AJ$550,$B194,Grid_GenerationQueue!$AK$5:$AK$550,$C194)+SUMIFS(Grid_GenerationQueue!Y$5:Y$550,Grid_GenerationQueue!$AM$5:$AM$550,$B194,Grid_GenerationQueue!$AN$5:$AN$550,$C194)</f>
        <v>0</v>
      </c>
      <c r="R194">
        <f>SUMIFS(Grid_GenerationQueue!Z$5:Z$550,Grid_GenerationQueue!$AJ$5:$AJ$550,$B194,Grid_GenerationQueue!$AK$5:$AK$550,$C194)+SUMIFS(Grid_GenerationQueue!Z$5:Z$550,Grid_GenerationQueue!$AM$5:$AM$550,$B194,Grid_GenerationQueue!$AN$5:$AN$550,$C194)</f>
        <v>0</v>
      </c>
      <c r="S194">
        <f>SUMIFS(Grid_GenerationQueue!AA$5:AA$550,Grid_GenerationQueue!$AJ$5:$AJ$550,$B194,Grid_GenerationQueue!$AK$5:$AK$550,$C194)+SUMIFS(Grid_GenerationQueue!AA$5:AA$550,Grid_GenerationQueue!$AM$5:$AM$550,$B194,Grid_GenerationQueue!$AN$5:$AN$550,$C194)</f>
        <v>0</v>
      </c>
      <c r="T194">
        <f>SUMIFS(Grid_GenerationQueue!AB$5:AB$550,Grid_GenerationQueue!$AJ$5:$AJ$550,$B194,Grid_GenerationQueue!$AK$5:$AK$550,$C194)+SUMIFS(Grid_GenerationQueue!AB$5:AB$550,Grid_GenerationQueue!$AM$5:$AM$550,$B194,Grid_GenerationQueue!$AN$5:$AN$550,$C194)</f>
        <v>0</v>
      </c>
      <c r="U194">
        <f>SUMIFS(Grid_GenerationQueue!AC$5:AC$550,Grid_GenerationQueue!$AJ$5:$AJ$550,$B194,Grid_GenerationQueue!$AK$5:$AK$550,$C194)+SUMIFS(Grid_GenerationQueue!AC$5:AC$550,Grid_GenerationQueue!$AM$5:$AM$550,$B194,Grid_GenerationQueue!$AN$5:$AN$550,$C194)</f>
        <v>0</v>
      </c>
      <c r="V194">
        <f>SUMIFS(Grid_GenerationQueue!AD$5:AD$550,Grid_GenerationQueue!$AJ$5:$AJ$550,$B194,Grid_GenerationQueue!$AK$5:$AK$550,$C194)+SUMIFS(Grid_GenerationQueue!AD$5:AD$550,Grid_GenerationQueue!$AM$5:$AM$550,$B194,Grid_GenerationQueue!$AN$5:$AN$550,$C194)</f>
        <v>0</v>
      </c>
      <c r="X194">
        <f>SUMIFS(Grid_GenerationQueue!T$5:T$550,Grid_GenerationQueue!$AJ$5:$AJ$550,$B194,Grid_GenerationQueue!$AK$5:$AK$550,$C194,Grid_GenerationQueue!$AW$5:$AW$550,$Y$3)+SUMIFS(Grid_GenerationQueue!T$5:T$550,Grid_GenerationQueue!$AM$5:$AM$550,$B194,Grid_GenerationQueue!$AN$5:$AN$550,$C194,Grid_GenerationQueue!$AW$5:$AW$550,$Y$3)</f>
        <v>0</v>
      </c>
      <c r="Y194">
        <f>SUMIFS(Grid_GenerationQueue!U$5:U$550,Grid_GenerationQueue!$AJ$5:$AJ$550,$B194,Grid_GenerationQueue!$AK$5:$AK$550,$C194,Grid_GenerationQueue!$AW$5:$AW$550,$Y$3)+SUMIFS(Grid_GenerationQueue!U$5:U$550,Grid_GenerationQueue!$AM$5:$AM$550,$B194,Grid_GenerationQueue!$AN$5:$AN$550,$C194,Grid_GenerationQueue!$AW$5:$AW$550,$Y$3)</f>
        <v>0</v>
      </c>
      <c r="Z194">
        <f>SUMIFS(Grid_GenerationQueue!V$5:V$550,Grid_GenerationQueue!$AJ$5:$AJ$550,$B194,Grid_GenerationQueue!$AK$5:$AK$550,$C194,Grid_GenerationQueue!$AW$5:$AW$550,$Y$3)+SUMIFS(Grid_GenerationQueue!V$5:V$550,Grid_GenerationQueue!$AM$5:$AM$550,$B194,Grid_GenerationQueue!$AN$5:$AN$550,$C194,Grid_GenerationQueue!$AW$5:$AW$550,$Y$3)</f>
        <v>0</v>
      </c>
      <c r="AA194">
        <f>SUMIFS(Grid_GenerationQueue!W$5:W$550,Grid_GenerationQueue!$AJ$5:$AJ$550,$B194,Grid_GenerationQueue!$AK$5:$AK$550,$C194,Grid_GenerationQueue!$AW$5:$AW$550,$Y$3)+SUMIFS(Grid_GenerationQueue!W$5:W$550,Grid_GenerationQueue!$AM$5:$AM$550,$B194,Grid_GenerationQueue!$AN$5:$AN$550,$C194,Grid_GenerationQueue!$AW$5:$AW$550,$Y$3)</f>
        <v>0</v>
      </c>
      <c r="AB194">
        <f>SUMIFS(Grid_GenerationQueue!X$5:X$550,Grid_GenerationQueue!$AJ$5:$AJ$550,$B194,Grid_GenerationQueue!$AK$5:$AK$550,$C194,Grid_GenerationQueue!$AW$5:$AW$550,$Y$3)+SUMIFS(Grid_GenerationQueue!X$5:X$550,Grid_GenerationQueue!$AM$5:$AM$550,$B194,Grid_GenerationQueue!$AN$5:$AN$550,$C194,Grid_GenerationQueue!$AW$5:$AW$550,$Y$3)</f>
        <v>0</v>
      </c>
      <c r="AC194">
        <f>SUMIFS(Grid_GenerationQueue!Y$5:Y$550,Grid_GenerationQueue!$AJ$5:$AJ$550,$B194,Grid_GenerationQueue!$AK$5:$AK$550,$C194,Grid_GenerationQueue!$AW$5:$AW$550,$Y$3)+SUMIFS(Grid_GenerationQueue!Y$5:Y$550,Grid_GenerationQueue!$AM$5:$AM$550,$B194,Grid_GenerationQueue!$AN$5:$AN$550,$C194,Grid_GenerationQueue!$AW$5:$AW$550,$Y$3)</f>
        <v>0</v>
      </c>
      <c r="AD194">
        <f>SUMIFS(Grid_GenerationQueue!Z$5:Z$550,Grid_GenerationQueue!$AJ$5:$AJ$550,$B194,Grid_GenerationQueue!$AK$5:$AK$550,$C194,Grid_GenerationQueue!$AW$5:$AW$550,$Y$3)+SUMIFS(Grid_GenerationQueue!Z$5:Z$550,Grid_GenerationQueue!$AM$5:$AM$550,$B194,Grid_GenerationQueue!$AN$5:$AN$550,$C194,Grid_GenerationQueue!$AW$5:$AW$550,$Y$3)</f>
        <v>0</v>
      </c>
      <c r="AE194">
        <f>SUMIFS(Grid_GenerationQueue!AA$5:AA$550,Grid_GenerationQueue!$AJ$5:$AJ$550,$B194,Grid_GenerationQueue!$AK$5:$AK$550,$C194,Grid_GenerationQueue!$AW$5:$AW$550,$Y$3)+SUMIFS(Grid_GenerationQueue!AA$5:AA$550,Grid_GenerationQueue!$AM$5:$AM$550,$B194,Grid_GenerationQueue!$AN$5:$AN$550,$C194,Grid_GenerationQueue!$AW$5:$AW$550,$Y$3)</f>
        <v>0</v>
      </c>
      <c r="AF194">
        <f>SUMIFS(Grid_GenerationQueue!AB$5:AB$550,Grid_GenerationQueue!$AJ$5:$AJ$550,$B194,Grid_GenerationQueue!$AK$5:$AK$550,$C194,Grid_GenerationQueue!$AW$5:$AW$550,$Y$3)+SUMIFS(Grid_GenerationQueue!AB$5:AB$550,Grid_GenerationQueue!$AM$5:$AM$550,$B194,Grid_GenerationQueue!$AN$5:$AN$550,$C194,Grid_GenerationQueue!$AW$5:$AW$550,$Y$3)</f>
        <v>0</v>
      </c>
      <c r="AG194">
        <f>SUMIFS(Grid_GenerationQueue!AC$5:AC$550,Grid_GenerationQueue!$AJ$5:$AJ$550,$B194,Grid_GenerationQueue!$AK$5:$AK$550,$C194,Grid_GenerationQueue!$AW$5:$AW$550,$Y$3)+SUMIFS(Grid_GenerationQueue!AC$5:AC$550,Grid_GenerationQueue!$AM$5:$AM$550,$B194,Grid_GenerationQueue!$AN$5:$AN$550,$C194,Grid_GenerationQueue!$AW$5:$AW$550,$Y$3)</f>
        <v>0</v>
      </c>
      <c r="AH194">
        <f>SUMIFS(Grid_GenerationQueue!AD$5:AD$550,Grid_GenerationQueue!$AJ$5:$AJ$550,$B194,Grid_GenerationQueue!$AK$5:$AK$550,$C194,Grid_GenerationQueue!$AW$5:$AW$550,$Y$3)+SUMIFS(Grid_GenerationQueue!AD$5:AD$550,Grid_GenerationQueue!$AM$5:$AM$550,$B194,Grid_GenerationQueue!$AN$5:$AN$550,$C194,Grid_GenerationQueue!$AW$5:$AW$550,$Y$3)</f>
        <v>0</v>
      </c>
      <c r="AJ194">
        <f>X194+SUMIFS(Grid_GenerationQueue!T$5:T$550,Grid_GenerationQueue!$AJ$5:$AJ$550,$B194,Grid_GenerationQueue!$AK$5:$AK$550,$C194,Grid_GenerationQueue!$AW$5:$AW$550,"&lt;&gt;"&amp;$Y$3,Grid_GenerationQueue!$AU$5:$AU$550,$AK$3)+SUMIFS(Grid_GenerationQueue!T$5:T$550,Grid_GenerationQueue!$AM$5:$AM$550,$B194,Grid_GenerationQueue!$AN$5:$AN$550,$C194,Grid_GenerationQueue!$AW$5:$AW$550,"&lt;&gt;"&amp;$Y$3,Grid_GenerationQueue!$AU$5:$AU$550,$AK$3)</f>
        <v>25</v>
      </c>
      <c r="AK194">
        <f>Y194+SUMIFS(Grid_GenerationQueue!U$5:U$550,Grid_GenerationQueue!$AJ$5:$AJ$550,$B194,Grid_GenerationQueue!$AK$5:$AK$550,$C194,Grid_GenerationQueue!$AW$5:$AW$550,"&lt;&gt;"&amp;$Y$3,Grid_GenerationQueue!$AU$5:$AU$550,$AK$3)+SUMIFS(Grid_GenerationQueue!U$5:U$550,Grid_GenerationQueue!$AM$5:$AM$550,$B194,Grid_GenerationQueue!$AN$5:$AN$550,$C194,Grid_GenerationQueue!$AW$5:$AW$550,"&lt;&gt;"&amp;$Y$3,Grid_GenerationQueue!$AU$5:$AU$550,$AK$3)</f>
        <v>0</v>
      </c>
      <c r="AL194">
        <f>Z194+SUMIFS(Grid_GenerationQueue!V$5:V$550,Grid_GenerationQueue!$AJ$5:$AJ$550,$B194,Grid_GenerationQueue!$AK$5:$AK$550,$C194,Grid_GenerationQueue!$AW$5:$AW$550,"&lt;&gt;"&amp;$Y$3,Grid_GenerationQueue!$AU$5:$AU$550,$AK$3)+SUMIFS(Grid_GenerationQueue!V$5:V$550,Grid_GenerationQueue!$AM$5:$AM$550,$B194,Grid_GenerationQueue!$AN$5:$AN$550,$C194,Grid_GenerationQueue!$AW$5:$AW$550,"&lt;&gt;"&amp;$Y$3,Grid_GenerationQueue!$AU$5:$AU$550,$AK$3)</f>
        <v>0</v>
      </c>
      <c r="AM194">
        <f>AA194+SUMIFS(Grid_GenerationQueue!W$5:W$550,Grid_GenerationQueue!$AJ$5:$AJ$550,$B194,Grid_GenerationQueue!$AK$5:$AK$550,$C194,Grid_GenerationQueue!$AW$5:$AW$550,"&lt;&gt;"&amp;$Y$3,Grid_GenerationQueue!$AU$5:$AU$550,$AK$3)+SUMIFS(Grid_GenerationQueue!W$5:W$550,Grid_GenerationQueue!$AM$5:$AM$550,$B194,Grid_GenerationQueue!$AN$5:$AN$550,$C194,Grid_GenerationQueue!$AW$5:$AW$550,"&lt;&gt;"&amp;$Y$3,Grid_GenerationQueue!$AU$5:$AU$550,$AK$3)</f>
        <v>0</v>
      </c>
      <c r="AN194">
        <f>AB194+SUMIFS(Grid_GenerationQueue!X$5:X$550,Grid_GenerationQueue!$AJ$5:$AJ$550,$B194,Grid_GenerationQueue!$AK$5:$AK$550,$C194,Grid_GenerationQueue!$AW$5:$AW$550,"&lt;&gt;"&amp;$Y$3,Grid_GenerationQueue!$AU$5:$AU$550,$AK$3)+SUMIFS(Grid_GenerationQueue!X$5:X$550,Grid_GenerationQueue!$AM$5:$AM$550,$B194,Grid_GenerationQueue!$AN$5:$AN$550,$C194,Grid_GenerationQueue!$AW$5:$AW$550,"&lt;&gt;"&amp;$Y$3,Grid_GenerationQueue!$AU$5:$AU$550,$AK$3)</f>
        <v>0</v>
      </c>
      <c r="AO194">
        <f>AC194+SUMIFS(Grid_GenerationQueue!Y$5:Y$550,Grid_GenerationQueue!$AJ$5:$AJ$550,$B194,Grid_GenerationQueue!$AK$5:$AK$550,$C194,Grid_GenerationQueue!$AW$5:$AW$550,"&lt;&gt;"&amp;$Y$3,Grid_GenerationQueue!$AU$5:$AU$550,$AK$3)+SUMIFS(Grid_GenerationQueue!Y$5:Y$550,Grid_GenerationQueue!$AM$5:$AM$550,$B194,Grid_GenerationQueue!$AN$5:$AN$550,$C194,Grid_GenerationQueue!$AW$5:$AW$550,"&lt;&gt;"&amp;$Y$3,Grid_GenerationQueue!$AU$5:$AU$550,$AK$3)</f>
        <v>0</v>
      </c>
      <c r="AP194">
        <f>AD194+SUMIFS(Grid_GenerationQueue!Z$5:Z$550,Grid_GenerationQueue!$AJ$5:$AJ$550,$B194,Grid_GenerationQueue!$AK$5:$AK$550,$C194,Grid_GenerationQueue!$AW$5:$AW$550,"&lt;&gt;"&amp;$Y$3,Grid_GenerationQueue!$AU$5:$AU$550,$AK$3)+SUMIFS(Grid_GenerationQueue!Z$5:Z$550,Grid_GenerationQueue!$AM$5:$AM$550,$B194,Grid_GenerationQueue!$AN$5:$AN$550,$C194,Grid_GenerationQueue!$AW$5:$AW$550,"&lt;&gt;"&amp;$Y$3,Grid_GenerationQueue!$AU$5:$AU$550,$AK$3)</f>
        <v>0</v>
      </c>
      <c r="AQ194">
        <f>AE194+SUMIFS(Grid_GenerationQueue!AA$5:AA$550,Grid_GenerationQueue!$AJ$5:$AJ$550,$B194,Grid_GenerationQueue!$AK$5:$AK$550,$C194,Grid_GenerationQueue!$AW$5:$AW$550,"&lt;&gt;"&amp;$Y$3,Grid_GenerationQueue!$AU$5:$AU$550,$AK$3)+SUMIFS(Grid_GenerationQueue!AA$5:AA$550,Grid_GenerationQueue!$AM$5:$AM$550,$B194,Grid_GenerationQueue!$AN$5:$AN$550,$C194,Grid_GenerationQueue!$AW$5:$AW$550,"&lt;&gt;"&amp;$Y$3,Grid_GenerationQueue!$AU$5:$AU$550,$AK$3)</f>
        <v>0</v>
      </c>
      <c r="AR194">
        <f>AF194+SUMIFS(Grid_GenerationQueue!AB$5:AB$550,Grid_GenerationQueue!$AJ$5:$AJ$550,$B194,Grid_GenerationQueue!$AK$5:$AK$550,$C194,Grid_GenerationQueue!$AW$5:$AW$550,"&lt;&gt;"&amp;$Y$3,Grid_GenerationQueue!$AU$5:$AU$550,$AK$3)+SUMIFS(Grid_GenerationQueue!AB$5:AB$550,Grid_GenerationQueue!$AM$5:$AM$550,$B194,Grid_GenerationQueue!$AN$5:$AN$550,$C194,Grid_GenerationQueue!$AW$5:$AW$550,"&lt;&gt;"&amp;$Y$3,Grid_GenerationQueue!$AU$5:$AU$550,$AK$3)</f>
        <v>0</v>
      </c>
      <c r="AS194">
        <f>AG194+SUMIFS(Grid_GenerationQueue!AC$5:AC$550,Grid_GenerationQueue!$AJ$5:$AJ$550,$B194,Grid_GenerationQueue!$AK$5:$AK$550,$C194,Grid_GenerationQueue!$AW$5:$AW$550,"&lt;&gt;"&amp;$Y$3,Grid_GenerationQueue!$AU$5:$AU$550,$AK$3)+SUMIFS(Grid_GenerationQueue!AC$5:AC$550,Grid_GenerationQueue!$AM$5:$AM$550,$B194,Grid_GenerationQueue!$AN$5:$AN$550,$C194,Grid_GenerationQueue!$AW$5:$AW$550,"&lt;&gt;"&amp;$Y$3,Grid_GenerationQueue!$AU$5:$AU$550,$AK$3)</f>
        <v>0</v>
      </c>
      <c r="AT194">
        <f>AH194+SUMIFS(Grid_GenerationQueue!AD$5:AD$550,Grid_GenerationQueue!$AJ$5:$AJ$550,$B194,Grid_GenerationQueue!$AK$5:$AK$550,$C194,Grid_GenerationQueue!$AW$5:$AW$550,"&lt;&gt;"&amp;$Y$3,Grid_GenerationQueue!$AU$5:$AU$550,$AK$3)+SUMIFS(Grid_GenerationQueue!AD$5:AD$550,Grid_GenerationQueue!$AM$5:$AM$550,$B194,Grid_GenerationQueue!$AN$5:$AN$550,$C194,Grid_GenerationQueue!$AW$5:$AW$550,"&lt;&gt;"&amp;$Y$3,Grid_GenerationQueue!$AU$5:$AU$550,$AK$3)</f>
        <v>0</v>
      </c>
      <c r="AV194">
        <v>0</v>
      </c>
      <c r="AW194">
        <v>0</v>
      </c>
      <c r="AX194">
        <v>0</v>
      </c>
      <c r="AY194">
        <v>0</v>
      </c>
      <c r="AZ194">
        <v>0</v>
      </c>
      <c r="BB194">
        <f t="shared" si="99"/>
        <v>25</v>
      </c>
      <c r="BC194">
        <f t="shared" si="100"/>
        <v>0</v>
      </c>
      <c r="BD194">
        <f t="shared" si="101"/>
        <v>0</v>
      </c>
      <c r="BE194">
        <f t="shared" si="102"/>
        <v>0</v>
      </c>
      <c r="BF194">
        <f t="shared" si="103"/>
        <v>0</v>
      </c>
      <c r="BG194">
        <f t="shared" si="104"/>
        <v>0</v>
      </c>
      <c r="BH194">
        <f t="shared" si="105"/>
        <v>0</v>
      </c>
      <c r="BI194">
        <f t="shared" si="106"/>
        <v>0</v>
      </c>
      <c r="BJ194">
        <f t="shared" si="107"/>
        <v>0</v>
      </c>
      <c r="BK194">
        <f t="shared" si="108"/>
        <v>0</v>
      </c>
      <c r="BL194">
        <f t="shared" si="109"/>
        <v>0</v>
      </c>
      <c r="BN194">
        <f t="shared" si="110"/>
        <v>0</v>
      </c>
      <c r="BO194">
        <f t="shared" si="111"/>
        <v>0</v>
      </c>
      <c r="BP194">
        <f t="shared" si="112"/>
        <v>0</v>
      </c>
      <c r="BQ194">
        <f t="shared" si="113"/>
        <v>0</v>
      </c>
      <c r="BR194">
        <f t="shared" si="114"/>
        <v>0</v>
      </c>
      <c r="BS194">
        <f t="shared" si="115"/>
        <v>0</v>
      </c>
      <c r="BT194">
        <f t="shared" si="116"/>
        <v>0</v>
      </c>
      <c r="BU194">
        <f t="shared" si="117"/>
        <v>0</v>
      </c>
      <c r="BV194">
        <f t="shared" si="118"/>
        <v>0</v>
      </c>
      <c r="BW194">
        <f t="shared" si="119"/>
        <v>0</v>
      </c>
      <c r="BX194">
        <f t="shared" si="120"/>
        <v>0</v>
      </c>
      <c r="BZ194">
        <f t="shared" si="121"/>
        <v>25</v>
      </c>
      <c r="CA194">
        <f t="shared" si="122"/>
        <v>0</v>
      </c>
      <c r="CB194">
        <f t="shared" si="123"/>
        <v>0</v>
      </c>
      <c r="CC194">
        <f t="shared" si="124"/>
        <v>0</v>
      </c>
      <c r="CD194">
        <f t="shared" si="125"/>
        <v>0</v>
      </c>
      <c r="CE194">
        <f t="shared" si="126"/>
        <v>0</v>
      </c>
      <c r="CF194">
        <f t="shared" si="127"/>
        <v>0</v>
      </c>
      <c r="CG194">
        <f t="shared" si="128"/>
        <v>0</v>
      </c>
      <c r="CH194">
        <f t="shared" si="129"/>
        <v>0</v>
      </c>
      <c r="CI194">
        <f t="shared" si="130"/>
        <v>0</v>
      </c>
      <c r="CJ194">
        <f t="shared" si="131"/>
        <v>0</v>
      </c>
    </row>
    <row r="195" spans="1:88" x14ac:dyDescent="0.35">
      <c r="A195" t="str">
        <f>Substation_Info!A195</f>
        <v xml:space="preserve">SCE Metro Study Area </v>
      </c>
      <c r="B195" t="str">
        <f>Substation_Info!B195</f>
        <v>Olinda</v>
      </c>
      <c r="C195">
        <f>Substation_Info!C195</f>
        <v>230</v>
      </c>
      <c r="D195" t="str" cm="1">
        <f t="array" ref="D195">INDEX(Substation_Info!$AT$5:$BB$322,MATCH(1,($B195=Substation_Info!$B$5:$B$322)*($C195=Substation_Info!$C$5:$C$322),0),MATCH(D$4,Substation_Info!$AT$4:$BB$4,0))</f>
        <v>Greater_LA_Li_Battery</v>
      </c>
      <c r="E195" t="str" cm="1">
        <f t="array" ref="E195">INDEX(Substation_Info!$AT$5:$BB$322,MATCH(1,($B195=Substation_Info!$B$5:$B$322)*($C195=Substation_Info!$C$5:$C$322),0),MATCH(E$4,Substation_Info!$AT$4:$BB$4,0))</f>
        <v>Greater_LA_Solar</v>
      </c>
      <c r="F195" cm="1">
        <f t="array" ref="F195">INDEX(Substation_Info!$AT$5:$BB$322,MATCH(1,($B195=Substation_Info!$B$5:$B$322)*($C195=Substation_Info!$C$5:$C$322),0),MATCH(F$4,Substation_Info!$AT$4:$BB$4,0))</f>
        <v>0</v>
      </c>
      <c r="G195" cm="1">
        <f t="array" ref="G195">INDEX(Substation_Info!$AT$5:$BB$322,MATCH(1,($B195=Substation_Info!$B$5:$B$322)*($C195=Substation_Info!$C$5:$C$322),0),MATCH(G$4,Substation_Info!$AT$4:$BB$4,0))</f>
        <v>0</v>
      </c>
      <c r="H195" cm="1">
        <f t="array" ref="H195">INDEX(Substation_Info!$AT$5:$BB$322,MATCH(1,($B195=Substation_Info!$B$5:$B$322)*($C195=Substation_Info!$C$5:$C$322),0),MATCH(H$4,Substation_Info!$AT$4:$BB$4,0))</f>
        <v>0</v>
      </c>
      <c r="I195" cm="1">
        <f t="array" ref="I195">INDEX(Substation_Info!$AT$5:$BB$322,MATCH(1,($B195=Substation_Info!$B$5:$B$322)*($C195=Substation_Info!$C$5:$C$322),0),MATCH(I$4,Substation_Info!$AT$4:$BB$4,0))</f>
        <v>0</v>
      </c>
      <c r="J195" cm="1">
        <f t="array" ref="J195">INDEX(Substation_Info!$AT$5:$BB$322,MATCH(1,($B195=Substation_Info!$B$5:$B$322)*($C195=Substation_Info!$C$5:$C$322),0),MATCH(J$4,Substation_Info!$AT$4:$BB$4,0))</f>
        <v>0</v>
      </c>
      <c r="L195">
        <f>SUMIFS(Grid_GenerationQueue!T$5:T$550,Grid_GenerationQueue!$AJ$5:$AJ$550,$B195,Grid_GenerationQueue!$AK$5:$AK$550,$C195)+SUMIFS(Grid_GenerationQueue!T$5:T$550,Grid_GenerationQueue!$AM$5:$AM$550,$B195,Grid_GenerationQueue!$AN$5:$AN$550,$C195)</f>
        <v>0</v>
      </c>
      <c r="M195">
        <f>SUMIFS(Grid_GenerationQueue!U$5:U$550,Grid_GenerationQueue!$AJ$5:$AJ$550,$B195,Grid_GenerationQueue!$AK$5:$AK$550,$C195)+SUMIFS(Grid_GenerationQueue!U$5:U$550,Grid_GenerationQueue!$AM$5:$AM$550,$B195,Grid_GenerationQueue!$AN$5:$AN$550,$C195)</f>
        <v>0</v>
      </c>
      <c r="N195">
        <f>SUMIFS(Grid_GenerationQueue!V$5:V$550,Grid_GenerationQueue!$AJ$5:$AJ$550,$B195,Grid_GenerationQueue!$AK$5:$AK$550,$C195)+SUMIFS(Grid_GenerationQueue!V$5:V$550,Grid_GenerationQueue!$AM$5:$AM$550,$B195,Grid_GenerationQueue!$AN$5:$AN$550,$C195)</f>
        <v>0</v>
      </c>
      <c r="O195">
        <f>SUMIFS(Grid_GenerationQueue!W$5:W$550,Grid_GenerationQueue!$AJ$5:$AJ$550,$B195,Grid_GenerationQueue!$AK$5:$AK$550,$C195)+SUMIFS(Grid_GenerationQueue!W$5:W$550,Grid_GenerationQueue!$AM$5:$AM$550,$B195,Grid_GenerationQueue!$AN$5:$AN$550,$C195)</f>
        <v>0</v>
      </c>
      <c r="P195">
        <f>SUMIFS(Grid_GenerationQueue!X$5:X$550,Grid_GenerationQueue!$AJ$5:$AJ$550,$B195,Grid_GenerationQueue!$AK$5:$AK$550,$C195)+SUMIFS(Grid_GenerationQueue!X$5:X$550,Grid_GenerationQueue!$AM$5:$AM$550,$B195,Grid_GenerationQueue!$AN$5:$AN$550,$C195)</f>
        <v>0</v>
      </c>
      <c r="Q195">
        <f>SUMIFS(Grid_GenerationQueue!Y$5:Y$550,Grid_GenerationQueue!$AJ$5:$AJ$550,$B195,Grid_GenerationQueue!$AK$5:$AK$550,$C195)+SUMIFS(Grid_GenerationQueue!Y$5:Y$550,Grid_GenerationQueue!$AM$5:$AM$550,$B195,Grid_GenerationQueue!$AN$5:$AN$550,$C195)</f>
        <v>0</v>
      </c>
      <c r="R195">
        <f>SUMIFS(Grid_GenerationQueue!Z$5:Z$550,Grid_GenerationQueue!$AJ$5:$AJ$550,$B195,Grid_GenerationQueue!$AK$5:$AK$550,$C195)+SUMIFS(Grid_GenerationQueue!Z$5:Z$550,Grid_GenerationQueue!$AM$5:$AM$550,$B195,Grid_GenerationQueue!$AN$5:$AN$550,$C195)</f>
        <v>0</v>
      </c>
      <c r="S195">
        <f>SUMIFS(Grid_GenerationQueue!AA$5:AA$550,Grid_GenerationQueue!$AJ$5:$AJ$550,$B195,Grid_GenerationQueue!$AK$5:$AK$550,$C195)+SUMIFS(Grid_GenerationQueue!AA$5:AA$550,Grid_GenerationQueue!$AM$5:$AM$550,$B195,Grid_GenerationQueue!$AN$5:$AN$550,$C195)</f>
        <v>0</v>
      </c>
      <c r="T195">
        <f>SUMIFS(Grid_GenerationQueue!AB$5:AB$550,Grid_GenerationQueue!$AJ$5:$AJ$550,$B195,Grid_GenerationQueue!$AK$5:$AK$550,$C195)+SUMIFS(Grid_GenerationQueue!AB$5:AB$550,Grid_GenerationQueue!$AM$5:$AM$550,$B195,Grid_GenerationQueue!$AN$5:$AN$550,$C195)</f>
        <v>0</v>
      </c>
      <c r="U195">
        <f>SUMIFS(Grid_GenerationQueue!AC$5:AC$550,Grid_GenerationQueue!$AJ$5:$AJ$550,$B195,Grid_GenerationQueue!$AK$5:$AK$550,$C195)+SUMIFS(Grid_GenerationQueue!AC$5:AC$550,Grid_GenerationQueue!$AM$5:$AM$550,$B195,Grid_GenerationQueue!$AN$5:$AN$550,$C195)</f>
        <v>0</v>
      </c>
      <c r="V195">
        <f>SUMIFS(Grid_GenerationQueue!AD$5:AD$550,Grid_GenerationQueue!$AJ$5:$AJ$550,$B195,Grid_GenerationQueue!$AK$5:$AK$550,$C195)+SUMIFS(Grid_GenerationQueue!AD$5:AD$550,Grid_GenerationQueue!$AM$5:$AM$550,$B195,Grid_GenerationQueue!$AN$5:$AN$550,$C195)</f>
        <v>0</v>
      </c>
      <c r="X195">
        <f>SUMIFS(Grid_GenerationQueue!T$5:T$550,Grid_GenerationQueue!$AJ$5:$AJ$550,$B195,Grid_GenerationQueue!$AK$5:$AK$550,$C195,Grid_GenerationQueue!$AW$5:$AW$550,$Y$3)+SUMIFS(Grid_GenerationQueue!T$5:T$550,Grid_GenerationQueue!$AM$5:$AM$550,$B195,Grid_GenerationQueue!$AN$5:$AN$550,$C195,Grid_GenerationQueue!$AW$5:$AW$550,$Y$3)</f>
        <v>0</v>
      </c>
      <c r="Y195">
        <f>SUMIFS(Grid_GenerationQueue!U$5:U$550,Grid_GenerationQueue!$AJ$5:$AJ$550,$B195,Grid_GenerationQueue!$AK$5:$AK$550,$C195,Grid_GenerationQueue!$AW$5:$AW$550,$Y$3)+SUMIFS(Grid_GenerationQueue!U$5:U$550,Grid_GenerationQueue!$AM$5:$AM$550,$B195,Grid_GenerationQueue!$AN$5:$AN$550,$C195,Grid_GenerationQueue!$AW$5:$AW$550,$Y$3)</f>
        <v>0</v>
      </c>
      <c r="Z195">
        <f>SUMIFS(Grid_GenerationQueue!V$5:V$550,Grid_GenerationQueue!$AJ$5:$AJ$550,$B195,Grid_GenerationQueue!$AK$5:$AK$550,$C195,Grid_GenerationQueue!$AW$5:$AW$550,$Y$3)+SUMIFS(Grid_GenerationQueue!V$5:V$550,Grid_GenerationQueue!$AM$5:$AM$550,$B195,Grid_GenerationQueue!$AN$5:$AN$550,$C195,Grid_GenerationQueue!$AW$5:$AW$550,$Y$3)</f>
        <v>0</v>
      </c>
      <c r="AA195">
        <f>SUMIFS(Grid_GenerationQueue!W$5:W$550,Grid_GenerationQueue!$AJ$5:$AJ$550,$B195,Grid_GenerationQueue!$AK$5:$AK$550,$C195,Grid_GenerationQueue!$AW$5:$AW$550,$Y$3)+SUMIFS(Grid_GenerationQueue!W$5:W$550,Grid_GenerationQueue!$AM$5:$AM$550,$B195,Grid_GenerationQueue!$AN$5:$AN$550,$C195,Grid_GenerationQueue!$AW$5:$AW$550,$Y$3)</f>
        <v>0</v>
      </c>
      <c r="AB195">
        <f>SUMIFS(Grid_GenerationQueue!X$5:X$550,Grid_GenerationQueue!$AJ$5:$AJ$550,$B195,Grid_GenerationQueue!$AK$5:$AK$550,$C195,Grid_GenerationQueue!$AW$5:$AW$550,$Y$3)+SUMIFS(Grid_GenerationQueue!X$5:X$550,Grid_GenerationQueue!$AM$5:$AM$550,$B195,Grid_GenerationQueue!$AN$5:$AN$550,$C195,Grid_GenerationQueue!$AW$5:$AW$550,$Y$3)</f>
        <v>0</v>
      </c>
      <c r="AC195">
        <f>SUMIFS(Grid_GenerationQueue!Y$5:Y$550,Grid_GenerationQueue!$AJ$5:$AJ$550,$B195,Grid_GenerationQueue!$AK$5:$AK$550,$C195,Grid_GenerationQueue!$AW$5:$AW$550,$Y$3)+SUMIFS(Grid_GenerationQueue!Y$5:Y$550,Grid_GenerationQueue!$AM$5:$AM$550,$B195,Grid_GenerationQueue!$AN$5:$AN$550,$C195,Grid_GenerationQueue!$AW$5:$AW$550,$Y$3)</f>
        <v>0</v>
      </c>
      <c r="AD195">
        <f>SUMIFS(Grid_GenerationQueue!Z$5:Z$550,Grid_GenerationQueue!$AJ$5:$AJ$550,$B195,Grid_GenerationQueue!$AK$5:$AK$550,$C195,Grid_GenerationQueue!$AW$5:$AW$550,$Y$3)+SUMIFS(Grid_GenerationQueue!Z$5:Z$550,Grid_GenerationQueue!$AM$5:$AM$550,$B195,Grid_GenerationQueue!$AN$5:$AN$550,$C195,Grid_GenerationQueue!$AW$5:$AW$550,$Y$3)</f>
        <v>0</v>
      </c>
      <c r="AE195">
        <f>SUMIFS(Grid_GenerationQueue!AA$5:AA$550,Grid_GenerationQueue!$AJ$5:$AJ$550,$B195,Grid_GenerationQueue!$AK$5:$AK$550,$C195,Grid_GenerationQueue!$AW$5:$AW$550,$Y$3)+SUMIFS(Grid_GenerationQueue!AA$5:AA$550,Grid_GenerationQueue!$AM$5:$AM$550,$B195,Grid_GenerationQueue!$AN$5:$AN$550,$C195,Grid_GenerationQueue!$AW$5:$AW$550,$Y$3)</f>
        <v>0</v>
      </c>
      <c r="AF195">
        <f>SUMIFS(Grid_GenerationQueue!AB$5:AB$550,Grid_GenerationQueue!$AJ$5:$AJ$550,$B195,Grid_GenerationQueue!$AK$5:$AK$550,$C195,Grid_GenerationQueue!$AW$5:$AW$550,$Y$3)+SUMIFS(Grid_GenerationQueue!AB$5:AB$550,Grid_GenerationQueue!$AM$5:$AM$550,$B195,Grid_GenerationQueue!$AN$5:$AN$550,$C195,Grid_GenerationQueue!$AW$5:$AW$550,$Y$3)</f>
        <v>0</v>
      </c>
      <c r="AG195">
        <f>SUMIFS(Grid_GenerationQueue!AC$5:AC$550,Grid_GenerationQueue!$AJ$5:$AJ$550,$B195,Grid_GenerationQueue!$AK$5:$AK$550,$C195,Grid_GenerationQueue!$AW$5:$AW$550,$Y$3)+SUMIFS(Grid_GenerationQueue!AC$5:AC$550,Grid_GenerationQueue!$AM$5:$AM$550,$B195,Grid_GenerationQueue!$AN$5:$AN$550,$C195,Grid_GenerationQueue!$AW$5:$AW$550,$Y$3)</f>
        <v>0</v>
      </c>
      <c r="AH195">
        <f>SUMIFS(Grid_GenerationQueue!AD$5:AD$550,Grid_GenerationQueue!$AJ$5:$AJ$550,$B195,Grid_GenerationQueue!$AK$5:$AK$550,$C195,Grid_GenerationQueue!$AW$5:$AW$550,$Y$3)+SUMIFS(Grid_GenerationQueue!AD$5:AD$550,Grid_GenerationQueue!$AM$5:$AM$550,$B195,Grid_GenerationQueue!$AN$5:$AN$550,$C195,Grid_GenerationQueue!$AW$5:$AW$550,$Y$3)</f>
        <v>0</v>
      </c>
      <c r="AJ195">
        <f>X195+SUMIFS(Grid_GenerationQueue!T$5:T$550,Grid_GenerationQueue!$AJ$5:$AJ$550,$B195,Grid_GenerationQueue!$AK$5:$AK$550,$C195,Grid_GenerationQueue!$AW$5:$AW$550,"&lt;&gt;"&amp;$Y$3,Grid_GenerationQueue!$AU$5:$AU$550,$AK$3)+SUMIFS(Grid_GenerationQueue!T$5:T$550,Grid_GenerationQueue!$AM$5:$AM$550,$B195,Grid_GenerationQueue!$AN$5:$AN$550,$C195,Grid_GenerationQueue!$AW$5:$AW$550,"&lt;&gt;"&amp;$Y$3,Grid_GenerationQueue!$AU$5:$AU$550,$AK$3)</f>
        <v>0</v>
      </c>
      <c r="AK195">
        <f>Y195+SUMIFS(Grid_GenerationQueue!U$5:U$550,Grid_GenerationQueue!$AJ$5:$AJ$550,$B195,Grid_GenerationQueue!$AK$5:$AK$550,$C195,Grid_GenerationQueue!$AW$5:$AW$550,"&lt;&gt;"&amp;$Y$3,Grid_GenerationQueue!$AU$5:$AU$550,$AK$3)+SUMIFS(Grid_GenerationQueue!U$5:U$550,Grid_GenerationQueue!$AM$5:$AM$550,$B195,Grid_GenerationQueue!$AN$5:$AN$550,$C195,Grid_GenerationQueue!$AW$5:$AW$550,"&lt;&gt;"&amp;$Y$3,Grid_GenerationQueue!$AU$5:$AU$550,$AK$3)</f>
        <v>0</v>
      </c>
      <c r="AL195">
        <f>Z195+SUMIFS(Grid_GenerationQueue!V$5:V$550,Grid_GenerationQueue!$AJ$5:$AJ$550,$B195,Grid_GenerationQueue!$AK$5:$AK$550,$C195,Grid_GenerationQueue!$AW$5:$AW$550,"&lt;&gt;"&amp;$Y$3,Grid_GenerationQueue!$AU$5:$AU$550,$AK$3)+SUMIFS(Grid_GenerationQueue!V$5:V$550,Grid_GenerationQueue!$AM$5:$AM$550,$B195,Grid_GenerationQueue!$AN$5:$AN$550,$C195,Grid_GenerationQueue!$AW$5:$AW$550,"&lt;&gt;"&amp;$Y$3,Grid_GenerationQueue!$AU$5:$AU$550,$AK$3)</f>
        <v>0</v>
      </c>
      <c r="AM195">
        <f>AA195+SUMIFS(Grid_GenerationQueue!W$5:W$550,Grid_GenerationQueue!$AJ$5:$AJ$550,$B195,Grid_GenerationQueue!$AK$5:$AK$550,$C195,Grid_GenerationQueue!$AW$5:$AW$550,"&lt;&gt;"&amp;$Y$3,Grid_GenerationQueue!$AU$5:$AU$550,$AK$3)+SUMIFS(Grid_GenerationQueue!W$5:W$550,Grid_GenerationQueue!$AM$5:$AM$550,$B195,Grid_GenerationQueue!$AN$5:$AN$550,$C195,Grid_GenerationQueue!$AW$5:$AW$550,"&lt;&gt;"&amp;$Y$3,Grid_GenerationQueue!$AU$5:$AU$550,$AK$3)</f>
        <v>0</v>
      </c>
      <c r="AN195">
        <f>AB195+SUMIFS(Grid_GenerationQueue!X$5:X$550,Grid_GenerationQueue!$AJ$5:$AJ$550,$B195,Grid_GenerationQueue!$AK$5:$AK$550,$C195,Grid_GenerationQueue!$AW$5:$AW$550,"&lt;&gt;"&amp;$Y$3,Grid_GenerationQueue!$AU$5:$AU$550,$AK$3)+SUMIFS(Grid_GenerationQueue!X$5:X$550,Grid_GenerationQueue!$AM$5:$AM$550,$B195,Grid_GenerationQueue!$AN$5:$AN$550,$C195,Grid_GenerationQueue!$AW$5:$AW$550,"&lt;&gt;"&amp;$Y$3,Grid_GenerationQueue!$AU$5:$AU$550,$AK$3)</f>
        <v>0</v>
      </c>
      <c r="AO195">
        <f>AC195+SUMIFS(Grid_GenerationQueue!Y$5:Y$550,Grid_GenerationQueue!$AJ$5:$AJ$550,$B195,Grid_GenerationQueue!$AK$5:$AK$550,$C195,Grid_GenerationQueue!$AW$5:$AW$550,"&lt;&gt;"&amp;$Y$3,Grid_GenerationQueue!$AU$5:$AU$550,$AK$3)+SUMIFS(Grid_GenerationQueue!Y$5:Y$550,Grid_GenerationQueue!$AM$5:$AM$550,$B195,Grid_GenerationQueue!$AN$5:$AN$550,$C195,Grid_GenerationQueue!$AW$5:$AW$550,"&lt;&gt;"&amp;$Y$3,Grid_GenerationQueue!$AU$5:$AU$550,$AK$3)</f>
        <v>0</v>
      </c>
      <c r="AP195">
        <f>AD195+SUMIFS(Grid_GenerationQueue!Z$5:Z$550,Grid_GenerationQueue!$AJ$5:$AJ$550,$B195,Grid_GenerationQueue!$AK$5:$AK$550,$C195,Grid_GenerationQueue!$AW$5:$AW$550,"&lt;&gt;"&amp;$Y$3,Grid_GenerationQueue!$AU$5:$AU$550,$AK$3)+SUMIFS(Grid_GenerationQueue!Z$5:Z$550,Grid_GenerationQueue!$AM$5:$AM$550,$B195,Grid_GenerationQueue!$AN$5:$AN$550,$C195,Grid_GenerationQueue!$AW$5:$AW$550,"&lt;&gt;"&amp;$Y$3,Grid_GenerationQueue!$AU$5:$AU$550,$AK$3)</f>
        <v>0</v>
      </c>
      <c r="AQ195">
        <f>AE195+SUMIFS(Grid_GenerationQueue!AA$5:AA$550,Grid_GenerationQueue!$AJ$5:$AJ$550,$B195,Grid_GenerationQueue!$AK$5:$AK$550,$C195,Grid_GenerationQueue!$AW$5:$AW$550,"&lt;&gt;"&amp;$Y$3,Grid_GenerationQueue!$AU$5:$AU$550,$AK$3)+SUMIFS(Grid_GenerationQueue!AA$5:AA$550,Grid_GenerationQueue!$AM$5:$AM$550,$B195,Grid_GenerationQueue!$AN$5:$AN$550,$C195,Grid_GenerationQueue!$AW$5:$AW$550,"&lt;&gt;"&amp;$Y$3,Grid_GenerationQueue!$AU$5:$AU$550,$AK$3)</f>
        <v>0</v>
      </c>
      <c r="AR195">
        <f>AF195+SUMIFS(Grid_GenerationQueue!AB$5:AB$550,Grid_GenerationQueue!$AJ$5:$AJ$550,$B195,Grid_GenerationQueue!$AK$5:$AK$550,$C195,Grid_GenerationQueue!$AW$5:$AW$550,"&lt;&gt;"&amp;$Y$3,Grid_GenerationQueue!$AU$5:$AU$550,$AK$3)+SUMIFS(Grid_GenerationQueue!AB$5:AB$550,Grid_GenerationQueue!$AM$5:$AM$550,$B195,Grid_GenerationQueue!$AN$5:$AN$550,$C195,Grid_GenerationQueue!$AW$5:$AW$550,"&lt;&gt;"&amp;$Y$3,Grid_GenerationQueue!$AU$5:$AU$550,$AK$3)</f>
        <v>0</v>
      </c>
      <c r="AS195">
        <f>AG195+SUMIFS(Grid_GenerationQueue!AC$5:AC$550,Grid_GenerationQueue!$AJ$5:$AJ$550,$B195,Grid_GenerationQueue!$AK$5:$AK$550,$C195,Grid_GenerationQueue!$AW$5:$AW$550,"&lt;&gt;"&amp;$Y$3,Grid_GenerationQueue!$AU$5:$AU$550,$AK$3)+SUMIFS(Grid_GenerationQueue!AC$5:AC$550,Grid_GenerationQueue!$AM$5:$AM$550,$B195,Grid_GenerationQueue!$AN$5:$AN$550,$C195,Grid_GenerationQueue!$AW$5:$AW$550,"&lt;&gt;"&amp;$Y$3,Grid_GenerationQueue!$AU$5:$AU$550,$AK$3)</f>
        <v>0</v>
      </c>
      <c r="AT195">
        <f>AH195+SUMIFS(Grid_GenerationQueue!AD$5:AD$550,Grid_GenerationQueue!$AJ$5:$AJ$550,$B195,Grid_GenerationQueue!$AK$5:$AK$550,$C195,Grid_GenerationQueue!$AW$5:$AW$550,"&lt;&gt;"&amp;$Y$3,Grid_GenerationQueue!$AU$5:$AU$550,$AK$3)+SUMIFS(Grid_GenerationQueue!AD$5:AD$550,Grid_GenerationQueue!$AM$5:$AM$550,$B195,Grid_GenerationQueue!$AN$5:$AN$550,$C195,Grid_GenerationQueue!$AW$5:$AW$550,"&lt;&gt;"&amp;$Y$3,Grid_GenerationQueue!$AU$5:$AU$550,$AK$3)</f>
        <v>0</v>
      </c>
      <c r="AV195">
        <v>0</v>
      </c>
      <c r="AW195">
        <v>0</v>
      </c>
      <c r="AX195">
        <v>0</v>
      </c>
      <c r="AY195">
        <v>0</v>
      </c>
      <c r="AZ195">
        <v>0</v>
      </c>
      <c r="BB195">
        <f t="shared" si="99"/>
        <v>0</v>
      </c>
      <c r="BC195">
        <f t="shared" si="100"/>
        <v>0</v>
      </c>
      <c r="BD195">
        <f t="shared" si="101"/>
        <v>0</v>
      </c>
      <c r="BE195">
        <f t="shared" si="102"/>
        <v>0</v>
      </c>
      <c r="BF195">
        <f t="shared" si="103"/>
        <v>0</v>
      </c>
      <c r="BG195">
        <f t="shared" si="104"/>
        <v>0</v>
      </c>
      <c r="BH195">
        <f t="shared" si="105"/>
        <v>0</v>
      </c>
      <c r="BI195">
        <f t="shared" si="106"/>
        <v>0</v>
      </c>
      <c r="BJ195">
        <f t="shared" si="107"/>
        <v>0</v>
      </c>
      <c r="BK195">
        <f t="shared" si="108"/>
        <v>0</v>
      </c>
      <c r="BL195">
        <f t="shared" si="109"/>
        <v>0</v>
      </c>
      <c r="BN195">
        <f t="shared" si="110"/>
        <v>0</v>
      </c>
      <c r="BO195">
        <f t="shared" si="111"/>
        <v>0</v>
      </c>
      <c r="BP195">
        <f t="shared" si="112"/>
        <v>0</v>
      </c>
      <c r="BQ195">
        <f t="shared" si="113"/>
        <v>0</v>
      </c>
      <c r="BR195">
        <f t="shared" si="114"/>
        <v>0</v>
      </c>
      <c r="BS195">
        <f t="shared" si="115"/>
        <v>0</v>
      </c>
      <c r="BT195">
        <f t="shared" si="116"/>
        <v>0</v>
      </c>
      <c r="BU195">
        <f t="shared" si="117"/>
        <v>0</v>
      </c>
      <c r="BV195">
        <f t="shared" si="118"/>
        <v>0</v>
      </c>
      <c r="BW195">
        <f t="shared" si="119"/>
        <v>0</v>
      </c>
      <c r="BX195">
        <f t="shared" si="120"/>
        <v>0</v>
      </c>
      <c r="BZ195">
        <f t="shared" si="121"/>
        <v>0</v>
      </c>
      <c r="CA195">
        <f t="shared" si="122"/>
        <v>0</v>
      </c>
      <c r="CB195">
        <f t="shared" si="123"/>
        <v>0</v>
      </c>
      <c r="CC195">
        <f t="shared" si="124"/>
        <v>0</v>
      </c>
      <c r="CD195">
        <f t="shared" si="125"/>
        <v>0</v>
      </c>
      <c r="CE195">
        <f t="shared" si="126"/>
        <v>0</v>
      </c>
      <c r="CF195">
        <f t="shared" si="127"/>
        <v>0</v>
      </c>
      <c r="CG195">
        <f t="shared" si="128"/>
        <v>0</v>
      </c>
      <c r="CH195">
        <f t="shared" si="129"/>
        <v>0</v>
      </c>
      <c r="CI195">
        <f t="shared" si="130"/>
        <v>0</v>
      </c>
      <c r="CJ195">
        <f t="shared" si="131"/>
        <v>0</v>
      </c>
    </row>
    <row r="196" spans="1:88" x14ac:dyDescent="0.35">
      <c r="A196" t="str">
        <f>Substation_Info!A196</f>
        <v xml:space="preserve">PG&amp;E East Kern Study Area </v>
      </c>
      <c r="B196" t="str">
        <f>Substation_Info!B196</f>
        <v>Olive</v>
      </c>
      <c r="C196">
        <f>Substation_Info!C196</f>
        <v>115</v>
      </c>
      <c r="D196" t="str" cm="1">
        <f t="array" ref="D196">INDEX(Substation_Info!$AT$5:$BB$322,MATCH(1,($B196=Substation_Info!$B$5:$B$322)*($C196=Substation_Info!$C$5:$C$322),0),MATCH(D$4,Substation_Info!$AT$4:$BB$4,0))</f>
        <v>Southern_PGAE_Li_Battery</v>
      </c>
      <c r="E196" t="str" cm="1">
        <f t="array" ref="E196">INDEX(Substation_Info!$AT$5:$BB$322,MATCH(1,($B196=Substation_Info!$B$5:$B$322)*($C196=Substation_Info!$C$5:$C$322),0),MATCH(E$4,Substation_Info!$AT$4:$BB$4,0))</f>
        <v>Southern_PGAE_Solar</v>
      </c>
      <c r="F196" cm="1">
        <f t="array" ref="F196">INDEX(Substation_Info!$AT$5:$BB$322,MATCH(1,($B196=Substation_Info!$B$5:$B$322)*($C196=Substation_Info!$C$5:$C$322),0),MATCH(F$4,Substation_Info!$AT$4:$BB$4,0))</f>
        <v>0</v>
      </c>
      <c r="G196" cm="1">
        <f t="array" ref="G196">INDEX(Substation_Info!$AT$5:$BB$322,MATCH(1,($B196=Substation_Info!$B$5:$B$322)*($C196=Substation_Info!$C$5:$C$322),0),MATCH(G$4,Substation_Info!$AT$4:$BB$4,0))</f>
        <v>0</v>
      </c>
      <c r="H196" cm="1">
        <f t="array" ref="H196">INDEX(Substation_Info!$AT$5:$BB$322,MATCH(1,($B196=Substation_Info!$B$5:$B$322)*($C196=Substation_Info!$C$5:$C$322),0),MATCH(H$4,Substation_Info!$AT$4:$BB$4,0))</f>
        <v>0</v>
      </c>
      <c r="I196" cm="1">
        <f t="array" ref="I196">INDEX(Substation_Info!$AT$5:$BB$322,MATCH(1,($B196=Substation_Info!$B$5:$B$322)*($C196=Substation_Info!$C$5:$C$322),0),MATCH(I$4,Substation_Info!$AT$4:$BB$4,0))</f>
        <v>0</v>
      </c>
      <c r="J196" cm="1">
        <f t="array" ref="J196">INDEX(Substation_Info!$AT$5:$BB$322,MATCH(1,($B196=Substation_Info!$B$5:$B$322)*($C196=Substation_Info!$C$5:$C$322),0),MATCH(J$4,Substation_Info!$AT$4:$BB$4,0))</f>
        <v>0</v>
      </c>
      <c r="L196">
        <f>SUMIFS(Grid_GenerationQueue!T$5:T$550,Grid_GenerationQueue!$AJ$5:$AJ$550,$B196,Grid_GenerationQueue!$AK$5:$AK$550,$C196)+SUMIFS(Grid_GenerationQueue!T$5:T$550,Grid_GenerationQueue!$AM$5:$AM$550,$B196,Grid_GenerationQueue!$AN$5:$AN$550,$C196)</f>
        <v>180</v>
      </c>
      <c r="M196">
        <f>SUMIFS(Grid_GenerationQueue!U$5:U$550,Grid_GenerationQueue!$AJ$5:$AJ$550,$B196,Grid_GenerationQueue!$AK$5:$AK$550,$C196)+SUMIFS(Grid_GenerationQueue!U$5:U$550,Grid_GenerationQueue!$AM$5:$AM$550,$B196,Grid_GenerationQueue!$AN$5:$AN$550,$C196)</f>
        <v>0</v>
      </c>
      <c r="N196">
        <f>SUMIFS(Grid_GenerationQueue!V$5:V$550,Grid_GenerationQueue!$AJ$5:$AJ$550,$B196,Grid_GenerationQueue!$AK$5:$AK$550,$C196)+SUMIFS(Grid_GenerationQueue!V$5:V$550,Grid_GenerationQueue!$AM$5:$AM$550,$B196,Grid_GenerationQueue!$AN$5:$AN$550,$C196)</f>
        <v>0</v>
      </c>
      <c r="O196">
        <f>SUMIFS(Grid_GenerationQueue!W$5:W$550,Grid_GenerationQueue!$AJ$5:$AJ$550,$B196,Grid_GenerationQueue!$AK$5:$AK$550,$C196)+SUMIFS(Grid_GenerationQueue!W$5:W$550,Grid_GenerationQueue!$AM$5:$AM$550,$B196,Grid_GenerationQueue!$AN$5:$AN$550,$C196)</f>
        <v>0</v>
      </c>
      <c r="P196">
        <f>SUMIFS(Grid_GenerationQueue!X$5:X$550,Grid_GenerationQueue!$AJ$5:$AJ$550,$B196,Grid_GenerationQueue!$AK$5:$AK$550,$C196)+SUMIFS(Grid_GenerationQueue!X$5:X$550,Grid_GenerationQueue!$AM$5:$AM$550,$B196,Grid_GenerationQueue!$AN$5:$AN$550,$C196)</f>
        <v>0</v>
      </c>
      <c r="Q196">
        <f>SUMIFS(Grid_GenerationQueue!Y$5:Y$550,Grid_GenerationQueue!$AJ$5:$AJ$550,$B196,Grid_GenerationQueue!$AK$5:$AK$550,$C196)+SUMIFS(Grid_GenerationQueue!Y$5:Y$550,Grid_GenerationQueue!$AM$5:$AM$550,$B196,Grid_GenerationQueue!$AN$5:$AN$550,$C196)</f>
        <v>0</v>
      </c>
      <c r="R196">
        <f>SUMIFS(Grid_GenerationQueue!Z$5:Z$550,Grid_GenerationQueue!$AJ$5:$AJ$550,$B196,Grid_GenerationQueue!$AK$5:$AK$550,$C196)+SUMIFS(Grid_GenerationQueue!Z$5:Z$550,Grid_GenerationQueue!$AM$5:$AM$550,$B196,Grid_GenerationQueue!$AN$5:$AN$550,$C196)</f>
        <v>200</v>
      </c>
      <c r="S196">
        <f>SUMIFS(Grid_GenerationQueue!AA$5:AA$550,Grid_GenerationQueue!$AJ$5:$AJ$550,$B196,Grid_GenerationQueue!$AK$5:$AK$550,$C196)+SUMIFS(Grid_GenerationQueue!AA$5:AA$550,Grid_GenerationQueue!$AM$5:$AM$550,$B196,Grid_GenerationQueue!$AN$5:$AN$550,$C196)</f>
        <v>40</v>
      </c>
      <c r="T196">
        <f>SUMIFS(Grid_GenerationQueue!AB$5:AB$550,Grid_GenerationQueue!$AJ$5:$AJ$550,$B196,Grid_GenerationQueue!$AK$5:$AK$550,$C196)+SUMIFS(Grid_GenerationQueue!AB$5:AB$550,Grid_GenerationQueue!$AM$5:$AM$550,$B196,Grid_GenerationQueue!$AN$5:$AN$550,$C196)</f>
        <v>160</v>
      </c>
      <c r="U196">
        <f>SUMIFS(Grid_GenerationQueue!AC$5:AC$550,Grid_GenerationQueue!$AJ$5:$AJ$550,$B196,Grid_GenerationQueue!$AK$5:$AK$550,$C196)+SUMIFS(Grid_GenerationQueue!AC$5:AC$550,Grid_GenerationQueue!$AM$5:$AM$550,$B196,Grid_GenerationQueue!$AN$5:$AN$550,$C196)</f>
        <v>0</v>
      </c>
      <c r="V196">
        <f>SUMIFS(Grid_GenerationQueue!AD$5:AD$550,Grid_GenerationQueue!$AJ$5:$AJ$550,$B196,Grid_GenerationQueue!$AK$5:$AK$550,$C196)+SUMIFS(Grid_GenerationQueue!AD$5:AD$550,Grid_GenerationQueue!$AM$5:$AM$550,$B196,Grid_GenerationQueue!$AN$5:$AN$550,$C196)</f>
        <v>0</v>
      </c>
      <c r="X196">
        <f>SUMIFS(Grid_GenerationQueue!T$5:T$550,Grid_GenerationQueue!$AJ$5:$AJ$550,$B196,Grid_GenerationQueue!$AK$5:$AK$550,$C196,Grid_GenerationQueue!$AW$5:$AW$550,$Y$3)+SUMIFS(Grid_GenerationQueue!T$5:T$550,Grid_GenerationQueue!$AM$5:$AM$550,$B196,Grid_GenerationQueue!$AN$5:$AN$550,$C196,Grid_GenerationQueue!$AW$5:$AW$550,$Y$3)</f>
        <v>20</v>
      </c>
      <c r="Y196">
        <f>SUMIFS(Grid_GenerationQueue!U$5:U$550,Grid_GenerationQueue!$AJ$5:$AJ$550,$B196,Grid_GenerationQueue!$AK$5:$AK$550,$C196,Grid_GenerationQueue!$AW$5:$AW$550,$Y$3)+SUMIFS(Grid_GenerationQueue!U$5:U$550,Grid_GenerationQueue!$AM$5:$AM$550,$B196,Grid_GenerationQueue!$AN$5:$AN$550,$C196,Grid_GenerationQueue!$AW$5:$AW$550,$Y$3)</f>
        <v>0</v>
      </c>
      <c r="Z196">
        <f>SUMIFS(Grid_GenerationQueue!V$5:V$550,Grid_GenerationQueue!$AJ$5:$AJ$550,$B196,Grid_GenerationQueue!$AK$5:$AK$550,$C196,Grid_GenerationQueue!$AW$5:$AW$550,$Y$3)+SUMIFS(Grid_GenerationQueue!V$5:V$550,Grid_GenerationQueue!$AM$5:$AM$550,$B196,Grid_GenerationQueue!$AN$5:$AN$550,$C196,Grid_GenerationQueue!$AW$5:$AW$550,$Y$3)</f>
        <v>0</v>
      </c>
      <c r="AA196">
        <f>SUMIFS(Grid_GenerationQueue!W$5:W$550,Grid_GenerationQueue!$AJ$5:$AJ$550,$B196,Grid_GenerationQueue!$AK$5:$AK$550,$C196,Grid_GenerationQueue!$AW$5:$AW$550,$Y$3)+SUMIFS(Grid_GenerationQueue!W$5:W$550,Grid_GenerationQueue!$AM$5:$AM$550,$B196,Grid_GenerationQueue!$AN$5:$AN$550,$C196,Grid_GenerationQueue!$AW$5:$AW$550,$Y$3)</f>
        <v>0</v>
      </c>
      <c r="AB196">
        <f>SUMIFS(Grid_GenerationQueue!X$5:X$550,Grid_GenerationQueue!$AJ$5:$AJ$550,$B196,Grid_GenerationQueue!$AK$5:$AK$550,$C196,Grid_GenerationQueue!$AW$5:$AW$550,$Y$3)+SUMIFS(Grid_GenerationQueue!X$5:X$550,Grid_GenerationQueue!$AM$5:$AM$550,$B196,Grid_GenerationQueue!$AN$5:$AN$550,$C196,Grid_GenerationQueue!$AW$5:$AW$550,$Y$3)</f>
        <v>0</v>
      </c>
      <c r="AC196">
        <f>SUMIFS(Grid_GenerationQueue!Y$5:Y$550,Grid_GenerationQueue!$AJ$5:$AJ$550,$B196,Grid_GenerationQueue!$AK$5:$AK$550,$C196,Grid_GenerationQueue!$AW$5:$AW$550,$Y$3)+SUMIFS(Grid_GenerationQueue!Y$5:Y$550,Grid_GenerationQueue!$AM$5:$AM$550,$B196,Grid_GenerationQueue!$AN$5:$AN$550,$C196,Grid_GenerationQueue!$AW$5:$AW$550,$Y$3)</f>
        <v>0</v>
      </c>
      <c r="AD196">
        <f>SUMIFS(Grid_GenerationQueue!Z$5:Z$550,Grid_GenerationQueue!$AJ$5:$AJ$550,$B196,Grid_GenerationQueue!$AK$5:$AK$550,$C196,Grid_GenerationQueue!$AW$5:$AW$550,$Y$3)+SUMIFS(Grid_GenerationQueue!Z$5:Z$550,Grid_GenerationQueue!$AM$5:$AM$550,$B196,Grid_GenerationQueue!$AN$5:$AN$550,$C196,Grid_GenerationQueue!$AW$5:$AW$550,$Y$3)</f>
        <v>40</v>
      </c>
      <c r="AE196">
        <f>SUMIFS(Grid_GenerationQueue!AA$5:AA$550,Grid_GenerationQueue!$AJ$5:$AJ$550,$B196,Grid_GenerationQueue!$AK$5:$AK$550,$C196,Grid_GenerationQueue!$AW$5:$AW$550,$Y$3)+SUMIFS(Grid_GenerationQueue!AA$5:AA$550,Grid_GenerationQueue!$AM$5:$AM$550,$B196,Grid_GenerationQueue!$AN$5:$AN$550,$C196,Grid_GenerationQueue!$AW$5:$AW$550,$Y$3)</f>
        <v>40</v>
      </c>
      <c r="AF196">
        <f>SUMIFS(Grid_GenerationQueue!AB$5:AB$550,Grid_GenerationQueue!$AJ$5:$AJ$550,$B196,Grid_GenerationQueue!$AK$5:$AK$550,$C196,Grid_GenerationQueue!$AW$5:$AW$550,$Y$3)+SUMIFS(Grid_GenerationQueue!AB$5:AB$550,Grid_GenerationQueue!$AM$5:$AM$550,$B196,Grid_GenerationQueue!$AN$5:$AN$550,$C196,Grid_GenerationQueue!$AW$5:$AW$550,$Y$3)</f>
        <v>0</v>
      </c>
      <c r="AG196">
        <f>SUMIFS(Grid_GenerationQueue!AC$5:AC$550,Grid_GenerationQueue!$AJ$5:$AJ$550,$B196,Grid_GenerationQueue!$AK$5:$AK$550,$C196,Grid_GenerationQueue!$AW$5:$AW$550,$Y$3)+SUMIFS(Grid_GenerationQueue!AC$5:AC$550,Grid_GenerationQueue!$AM$5:$AM$550,$B196,Grid_GenerationQueue!$AN$5:$AN$550,$C196,Grid_GenerationQueue!$AW$5:$AW$550,$Y$3)</f>
        <v>0</v>
      </c>
      <c r="AH196">
        <f>SUMIFS(Grid_GenerationQueue!AD$5:AD$550,Grid_GenerationQueue!$AJ$5:$AJ$550,$B196,Grid_GenerationQueue!$AK$5:$AK$550,$C196,Grid_GenerationQueue!$AW$5:$AW$550,$Y$3)+SUMIFS(Grid_GenerationQueue!AD$5:AD$550,Grid_GenerationQueue!$AM$5:$AM$550,$B196,Grid_GenerationQueue!$AN$5:$AN$550,$C196,Grid_GenerationQueue!$AW$5:$AW$550,$Y$3)</f>
        <v>0</v>
      </c>
      <c r="AJ196">
        <f>X196+SUMIFS(Grid_GenerationQueue!T$5:T$550,Grid_GenerationQueue!$AJ$5:$AJ$550,$B196,Grid_GenerationQueue!$AK$5:$AK$550,$C196,Grid_GenerationQueue!$AW$5:$AW$550,"&lt;&gt;"&amp;$Y$3,Grid_GenerationQueue!$AU$5:$AU$550,$AK$3)+SUMIFS(Grid_GenerationQueue!T$5:T$550,Grid_GenerationQueue!$AM$5:$AM$550,$B196,Grid_GenerationQueue!$AN$5:$AN$550,$C196,Grid_GenerationQueue!$AW$5:$AW$550,"&lt;&gt;"&amp;$Y$3,Grid_GenerationQueue!$AU$5:$AU$550,$AK$3)</f>
        <v>20</v>
      </c>
      <c r="AK196">
        <f>Y196+SUMIFS(Grid_GenerationQueue!U$5:U$550,Grid_GenerationQueue!$AJ$5:$AJ$550,$B196,Grid_GenerationQueue!$AK$5:$AK$550,$C196,Grid_GenerationQueue!$AW$5:$AW$550,"&lt;&gt;"&amp;$Y$3,Grid_GenerationQueue!$AU$5:$AU$550,$AK$3)+SUMIFS(Grid_GenerationQueue!U$5:U$550,Grid_GenerationQueue!$AM$5:$AM$550,$B196,Grid_GenerationQueue!$AN$5:$AN$550,$C196,Grid_GenerationQueue!$AW$5:$AW$550,"&lt;&gt;"&amp;$Y$3,Grid_GenerationQueue!$AU$5:$AU$550,$AK$3)</f>
        <v>0</v>
      </c>
      <c r="AL196">
        <f>Z196+SUMIFS(Grid_GenerationQueue!V$5:V$550,Grid_GenerationQueue!$AJ$5:$AJ$550,$B196,Grid_GenerationQueue!$AK$5:$AK$550,$C196,Grid_GenerationQueue!$AW$5:$AW$550,"&lt;&gt;"&amp;$Y$3,Grid_GenerationQueue!$AU$5:$AU$550,$AK$3)+SUMIFS(Grid_GenerationQueue!V$5:V$550,Grid_GenerationQueue!$AM$5:$AM$550,$B196,Grid_GenerationQueue!$AN$5:$AN$550,$C196,Grid_GenerationQueue!$AW$5:$AW$550,"&lt;&gt;"&amp;$Y$3,Grid_GenerationQueue!$AU$5:$AU$550,$AK$3)</f>
        <v>0</v>
      </c>
      <c r="AM196">
        <f>AA196+SUMIFS(Grid_GenerationQueue!W$5:W$550,Grid_GenerationQueue!$AJ$5:$AJ$550,$B196,Grid_GenerationQueue!$AK$5:$AK$550,$C196,Grid_GenerationQueue!$AW$5:$AW$550,"&lt;&gt;"&amp;$Y$3,Grid_GenerationQueue!$AU$5:$AU$550,$AK$3)+SUMIFS(Grid_GenerationQueue!W$5:W$550,Grid_GenerationQueue!$AM$5:$AM$550,$B196,Grid_GenerationQueue!$AN$5:$AN$550,$C196,Grid_GenerationQueue!$AW$5:$AW$550,"&lt;&gt;"&amp;$Y$3,Grid_GenerationQueue!$AU$5:$AU$550,$AK$3)</f>
        <v>0</v>
      </c>
      <c r="AN196">
        <f>AB196+SUMIFS(Grid_GenerationQueue!X$5:X$550,Grid_GenerationQueue!$AJ$5:$AJ$550,$B196,Grid_GenerationQueue!$AK$5:$AK$550,$C196,Grid_GenerationQueue!$AW$5:$AW$550,"&lt;&gt;"&amp;$Y$3,Grid_GenerationQueue!$AU$5:$AU$550,$AK$3)+SUMIFS(Grid_GenerationQueue!X$5:X$550,Grid_GenerationQueue!$AM$5:$AM$550,$B196,Grid_GenerationQueue!$AN$5:$AN$550,$C196,Grid_GenerationQueue!$AW$5:$AW$550,"&lt;&gt;"&amp;$Y$3,Grid_GenerationQueue!$AU$5:$AU$550,$AK$3)</f>
        <v>0</v>
      </c>
      <c r="AO196">
        <f>AC196+SUMIFS(Grid_GenerationQueue!Y$5:Y$550,Grid_GenerationQueue!$AJ$5:$AJ$550,$B196,Grid_GenerationQueue!$AK$5:$AK$550,$C196,Grid_GenerationQueue!$AW$5:$AW$550,"&lt;&gt;"&amp;$Y$3,Grid_GenerationQueue!$AU$5:$AU$550,$AK$3)+SUMIFS(Grid_GenerationQueue!Y$5:Y$550,Grid_GenerationQueue!$AM$5:$AM$550,$B196,Grid_GenerationQueue!$AN$5:$AN$550,$C196,Grid_GenerationQueue!$AW$5:$AW$550,"&lt;&gt;"&amp;$Y$3,Grid_GenerationQueue!$AU$5:$AU$550,$AK$3)</f>
        <v>0</v>
      </c>
      <c r="AP196">
        <f>AD196+SUMIFS(Grid_GenerationQueue!Z$5:Z$550,Grid_GenerationQueue!$AJ$5:$AJ$550,$B196,Grid_GenerationQueue!$AK$5:$AK$550,$C196,Grid_GenerationQueue!$AW$5:$AW$550,"&lt;&gt;"&amp;$Y$3,Grid_GenerationQueue!$AU$5:$AU$550,$AK$3)+SUMIFS(Grid_GenerationQueue!Z$5:Z$550,Grid_GenerationQueue!$AM$5:$AM$550,$B196,Grid_GenerationQueue!$AN$5:$AN$550,$C196,Grid_GenerationQueue!$AW$5:$AW$550,"&lt;&gt;"&amp;$Y$3,Grid_GenerationQueue!$AU$5:$AU$550,$AK$3)</f>
        <v>40</v>
      </c>
      <c r="AQ196">
        <f>AE196+SUMIFS(Grid_GenerationQueue!AA$5:AA$550,Grid_GenerationQueue!$AJ$5:$AJ$550,$B196,Grid_GenerationQueue!$AK$5:$AK$550,$C196,Grid_GenerationQueue!$AW$5:$AW$550,"&lt;&gt;"&amp;$Y$3,Grid_GenerationQueue!$AU$5:$AU$550,$AK$3)+SUMIFS(Grid_GenerationQueue!AA$5:AA$550,Grid_GenerationQueue!$AM$5:$AM$550,$B196,Grid_GenerationQueue!$AN$5:$AN$550,$C196,Grid_GenerationQueue!$AW$5:$AW$550,"&lt;&gt;"&amp;$Y$3,Grid_GenerationQueue!$AU$5:$AU$550,$AK$3)</f>
        <v>40</v>
      </c>
      <c r="AR196">
        <f>AF196+SUMIFS(Grid_GenerationQueue!AB$5:AB$550,Grid_GenerationQueue!$AJ$5:$AJ$550,$B196,Grid_GenerationQueue!$AK$5:$AK$550,$C196,Grid_GenerationQueue!$AW$5:$AW$550,"&lt;&gt;"&amp;$Y$3,Grid_GenerationQueue!$AU$5:$AU$550,$AK$3)+SUMIFS(Grid_GenerationQueue!AB$5:AB$550,Grid_GenerationQueue!$AM$5:$AM$550,$B196,Grid_GenerationQueue!$AN$5:$AN$550,$C196,Grid_GenerationQueue!$AW$5:$AW$550,"&lt;&gt;"&amp;$Y$3,Grid_GenerationQueue!$AU$5:$AU$550,$AK$3)</f>
        <v>0</v>
      </c>
      <c r="AS196">
        <f>AG196+SUMIFS(Grid_GenerationQueue!AC$5:AC$550,Grid_GenerationQueue!$AJ$5:$AJ$550,$B196,Grid_GenerationQueue!$AK$5:$AK$550,$C196,Grid_GenerationQueue!$AW$5:$AW$550,"&lt;&gt;"&amp;$Y$3,Grid_GenerationQueue!$AU$5:$AU$550,$AK$3)+SUMIFS(Grid_GenerationQueue!AC$5:AC$550,Grid_GenerationQueue!$AM$5:$AM$550,$B196,Grid_GenerationQueue!$AN$5:$AN$550,$C196,Grid_GenerationQueue!$AW$5:$AW$550,"&lt;&gt;"&amp;$Y$3,Grid_GenerationQueue!$AU$5:$AU$550,$AK$3)</f>
        <v>0</v>
      </c>
      <c r="AT196">
        <f>AH196+SUMIFS(Grid_GenerationQueue!AD$5:AD$550,Grid_GenerationQueue!$AJ$5:$AJ$550,$B196,Grid_GenerationQueue!$AK$5:$AK$550,$C196,Grid_GenerationQueue!$AW$5:$AW$550,"&lt;&gt;"&amp;$Y$3,Grid_GenerationQueue!$AU$5:$AU$550,$AK$3)+SUMIFS(Grid_GenerationQueue!AD$5:AD$550,Grid_GenerationQueue!$AM$5:$AM$550,$B196,Grid_GenerationQueue!$AN$5:$AN$550,$C196,Grid_GenerationQueue!$AW$5:$AW$550,"&lt;&gt;"&amp;$Y$3,Grid_GenerationQueue!$AU$5:$AU$550,$AK$3)</f>
        <v>0</v>
      </c>
      <c r="AV196">
        <v>0</v>
      </c>
      <c r="AW196">
        <v>0</v>
      </c>
      <c r="AX196">
        <v>0</v>
      </c>
      <c r="AY196">
        <v>0</v>
      </c>
      <c r="AZ196">
        <v>0</v>
      </c>
      <c r="BB196">
        <f t="shared" si="99"/>
        <v>180</v>
      </c>
      <c r="BC196">
        <f t="shared" si="100"/>
        <v>0</v>
      </c>
      <c r="BD196">
        <f t="shared" si="101"/>
        <v>0</v>
      </c>
      <c r="BE196">
        <f t="shared" si="102"/>
        <v>0</v>
      </c>
      <c r="BF196">
        <f t="shared" si="103"/>
        <v>0</v>
      </c>
      <c r="BG196">
        <f t="shared" si="104"/>
        <v>0</v>
      </c>
      <c r="BH196">
        <f t="shared" si="105"/>
        <v>200</v>
      </c>
      <c r="BI196">
        <f t="shared" si="106"/>
        <v>40</v>
      </c>
      <c r="BJ196">
        <f t="shared" si="107"/>
        <v>160</v>
      </c>
      <c r="BK196">
        <f t="shared" si="108"/>
        <v>0</v>
      </c>
      <c r="BL196">
        <f t="shared" si="109"/>
        <v>0</v>
      </c>
      <c r="BN196">
        <f t="shared" si="110"/>
        <v>20</v>
      </c>
      <c r="BO196">
        <f t="shared" si="111"/>
        <v>0</v>
      </c>
      <c r="BP196">
        <f t="shared" si="112"/>
        <v>0</v>
      </c>
      <c r="BQ196">
        <f t="shared" si="113"/>
        <v>0</v>
      </c>
      <c r="BR196">
        <f t="shared" si="114"/>
        <v>0</v>
      </c>
      <c r="BS196">
        <f t="shared" si="115"/>
        <v>0</v>
      </c>
      <c r="BT196">
        <f t="shared" si="116"/>
        <v>40</v>
      </c>
      <c r="BU196">
        <f t="shared" si="117"/>
        <v>40</v>
      </c>
      <c r="BV196">
        <f t="shared" si="118"/>
        <v>0</v>
      </c>
      <c r="BW196">
        <f t="shared" si="119"/>
        <v>0</v>
      </c>
      <c r="BX196">
        <f t="shared" si="120"/>
        <v>0</v>
      </c>
      <c r="BZ196">
        <f t="shared" si="121"/>
        <v>20</v>
      </c>
      <c r="CA196">
        <f t="shared" si="122"/>
        <v>0</v>
      </c>
      <c r="CB196">
        <f t="shared" si="123"/>
        <v>0</v>
      </c>
      <c r="CC196">
        <f t="shared" si="124"/>
        <v>0</v>
      </c>
      <c r="CD196">
        <f t="shared" si="125"/>
        <v>0</v>
      </c>
      <c r="CE196">
        <f t="shared" si="126"/>
        <v>0</v>
      </c>
      <c r="CF196">
        <f t="shared" si="127"/>
        <v>40</v>
      </c>
      <c r="CG196">
        <f t="shared" si="128"/>
        <v>40</v>
      </c>
      <c r="CH196">
        <f t="shared" si="129"/>
        <v>0</v>
      </c>
      <c r="CI196">
        <f t="shared" si="130"/>
        <v>0</v>
      </c>
      <c r="CJ196">
        <f t="shared" si="131"/>
        <v>0</v>
      </c>
    </row>
    <row r="197" spans="1:88" x14ac:dyDescent="0.35">
      <c r="A197" t="str">
        <f>Substation_Info!A197</f>
        <v xml:space="preserve">PG&amp;E North of Greater Bay Study Area </v>
      </c>
      <c r="B197" t="str">
        <f>Substation_Info!B197</f>
        <v>Olivehurst</v>
      </c>
      <c r="C197">
        <f>Substation_Info!C197</f>
        <v>115</v>
      </c>
      <c r="D197" t="str" cm="1">
        <f t="array" ref="D197">INDEX(Substation_Info!$AT$5:$BB$322,MATCH(1,($B197=Substation_Info!$B$5:$B$322)*($C197=Substation_Info!$C$5:$C$322),0),MATCH(D$4,Substation_Info!$AT$4:$BB$4,0))</f>
        <v>Northern_California_Li_Battery</v>
      </c>
      <c r="E197" t="str" cm="1">
        <f t="array" ref="E197">INDEX(Substation_Info!$AT$5:$BB$322,MATCH(1,($B197=Substation_Info!$B$5:$B$322)*($C197=Substation_Info!$C$5:$C$322),0),MATCH(E$4,Substation_Info!$AT$4:$BB$4,0))</f>
        <v>Northern_California_Solar</v>
      </c>
      <c r="F197" cm="1">
        <f t="array" ref="F197">INDEX(Substation_Info!$AT$5:$BB$322,MATCH(1,($B197=Substation_Info!$B$5:$B$322)*($C197=Substation_Info!$C$5:$C$322),0),MATCH(F$4,Substation_Info!$AT$4:$BB$4,0))</f>
        <v>0</v>
      </c>
      <c r="G197" t="str" cm="1">
        <f t="array" ref="G197">INDEX(Substation_Info!$AT$5:$BB$322,MATCH(1,($B197=Substation_Info!$B$5:$B$322)*($C197=Substation_Info!$C$5:$C$322),0),MATCH(G$4,Substation_Info!$AT$4:$BB$4,0))</f>
        <v>Northern_California_Wind</v>
      </c>
      <c r="H197" cm="1">
        <f t="array" ref="H197">INDEX(Substation_Info!$AT$5:$BB$322,MATCH(1,($B197=Substation_Info!$B$5:$B$322)*($C197=Substation_Info!$C$5:$C$322),0),MATCH(H$4,Substation_Info!$AT$4:$BB$4,0))</f>
        <v>0</v>
      </c>
      <c r="I197" cm="1">
        <f t="array" ref="I197">INDEX(Substation_Info!$AT$5:$BB$322,MATCH(1,($B197=Substation_Info!$B$5:$B$322)*($C197=Substation_Info!$C$5:$C$322),0),MATCH(I$4,Substation_Info!$AT$4:$BB$4,0))</f>
        <v>0</v>
      </c>
      <c r="J197" cm="1">
        <f t="array" ref="J197">INDEX(Substation_Info!$AT$5:$BB$322,MATCH(1,($B197=Substation_Info!$B$5:$B$322)*($C197=Substation_Info!$C$5:$C$322),0),MATCH(J$4,Substation_Info!$AT$4:$BB$4,0))</f>
        <v>0</v>
      </c>
      <c r="L197">
        <f>SUMIFS(Grid_GenerationQueue!T$5:T$550,Grid_GenerationQueue!$AJ$5:$AJ$550,$B197,Grid_GenerationQueue!$AK$5:$AK$550,$C197)+SUMIFS(Grid_GenerationQueue!T$5:T$550,Grid_GenerationQueue!$AM$5:$AM$550,$B197,Grid_GenerationQueue!$AN$5:$AN$550,$C197)</f>
        <v>0</v>
      </c>
      <c r="M197">
        <f>SUMIFS(Grid_GenerationQueue!U$5:U$550,Grid_GenerationQueue!$AJ$5:$AJ$550,$B197,Grid_GenerationQueue!$AK$5:$AK$550,$C197)+SUMIFS(Grid_GenerationQueue!U$5:U$550,Grid_GenerationQueue!$AM$5:$AM$550,$B197,Grid_GenerationQueue!$AN$5:$AN$550,$C197)</f>
        <v>0</v>
      </c>
      <c r="N197">
        <f>SUMIFS(Grid_GenerationQueue!V$5:V$550,Grid_GenerationQueue!$AJ$5:$AJ$550,$B197,Grid_GenerationQueue!$AK$5:$AK$550,$C197)+SUMIFS(Grid_GenerationQueue!V$5:V$550,Grid_GenerationQueue!$AM$5:$AM$550,$B197,Grid_GenerationQueue!$AN$5:$AN$550,$C197)</f>
        <v>0</v>
      </c>
      <c r="O197">
        <f>SUMIFS(Grid_GenerationQueue!W$5:W$550,Grid_GenerationQueue!$AJ$5:$AJ$550,$B197,Grid_GenerationQueue!$AK$5:$AK$550,$C197)+SUMIFS(Grid_GenerationQueue!W$5:W$550,Grid_GenerationQueue!$AM$5:$AM$550,$B197,Grid_GenerationQueue!$AN$5:$AN$550,$C197)</f>
        <v>0</v>
      </c>
      <c r="P197">
        <f>SUMIFS(Grid_GenerationQueue!X$5:X$550,Grid_GenerationQueue!$AJ$5:$AJ$550,$B197,Grid_GenerationQueue!$AK$5:$AK$550,$C197)+SUMIFS(Grid_GenerationQueue!X$5:X$550,Grid_GenerationQueue!$AM$5:$AM$550,$B197,Grid_GenerationQueue!$AN$5:$AN$550,$C197)</f>
        <v>0</v>
      </c>
      <c r="Q197">
        <f>SUMIFS(Grid_GenerationQueue!Y$5:Y$550,Grid_GenerationQueue!$AJ$5:$AJ$550,$B197,Grid_GenerationQueue!$AK$5:$AK$550,$C197)+SUMIFS(Grid_GenerationQueue!Y$5:Y$550,Grid_GenerationQueue!$AM$5:$AM$550,$B197,Grid_GenerationQueue!$AN$5:$AN$550,$C197)</f>
        <v>0</v>
      </c>
      <c r="R197">
        <f>SUMIFS(Grid_GenerationQueue!Z$5:Z$550,Grid_GenerationQueue!$AJ$5:$AJ$550,$B197,Grid_GenerationQueue!$AK$5:$AK$550,$C197)+SUMIFS(Grid_GenerationQueue!Z$5:Z$550,Grid_GenerationQueue!$AM$5:$AM$550,$B197,Grid_GenerationQueue!$AN$5:$AN$550,$C197)</f>
        <v>0</v>
      </c>
      <c r="S197">
        <f>SUMIFS(Grid_GenerationQueue!AA$5:AA$550,Grid_GenerationQueue!$AJ$5:$AJ$550,$B197,Grid_GenerationQueue!$AK$5:$AK$550,$C197)+SUMIFS(Grid_GenerationQueue!AA$5:AA$550,Grid_GenerationQueue!$AM$5:$AM$550,$B197,Grid_GenerationQueue!$AN$5:$AN$550,$C197)</f>
        <v>0</v>
      </c>
      <c r="T197">
        <f>SUMIFS(Grid_GenerationQueue!AB$5:AB$550,Grid_GenerationQueue!$AJ$5:$AJ$550,$B197,Grid_GenerationQueue!$AK$5:$AK$550,$C197)+SUMIFS(Grid_GenerationQueue!AB$5:AB$550,Grid_GenerationQueue!$AM$5:$AM$550,$B197,Grid_GenerationQueue!$AN$5:$AN$550,$C197)</f>
        <v>0</v>
      </c>
      <c r="U197">
        <f>SUMIFS(Grid_GenerationQueue!AC$5:AC$550,Grid_GenerationQueue!$AJ$5:$AJ$550,$B197,Grid_GenerationQueue!$AK$5:$AK$550,$C197)+SUMIFS(Grid_GenerationQueue!AC$5:AC$550,Grid_GenerationQueue!$AM$5:$AM$550,$B197,Grid_GenerationQueue!$AN$5:$AN$550,$C197)</f>
        <v>0</v>
      </c>
      <c r="V197">
        <f>SUMIFS(Grid_GenerationQueue!AD$5:AD$550,Grid_GenerationQueue!$AJ$5:$AJ$550,$B197,Grid_GenerationQueue!$AK$5:$AK$550,$C197)+SUMIFS(Grid_GenerationQueue!AD$5:AD$550,Grid_GenerationQueue!$AM$5:$AM$550,$B197,Grid_GenerationQueue!$AN$5:$AN$550,$C197)</f>
        <v>0</v>
      </c>
      <c r="X197">
        <f>SUMIFS(Grid_GenerationQueue!T$5:T$550,Grid_GenerationQueue!$AJ$5:$AJ$550,$B197,Grid_GenerationQueue!$AK$5:$AK$550,$C197,Grid_GenerationQueue!$AW$5:$AW$550,$Y$3)+SUMIFS(Grid_GenerationQueue!T$5:T$550,Grid_GenerationQueue!$AM$5:$AM$550,$B197,Grid_GenerationQueue!$AN$5:$AN$550,$C197,Grid_GenerationQueue!$AW$5:$AW$550,$Y$3)</f>
        <v>0</v>
      </c>
      <c r="Y197">
        <f>SUMIFS(Grid_GenerationQueue!U$5:U$550,Grid_GenerationQueue!$AJ$5:$AJ$550,$B197,Grid_GenerationQueue!$AK$5:$AK$550,$C197,Grid_GenerationQueue!$AW$5:$AW$550,$Y$3)+SUMIFS(Grid_GenerationQueue!U$5:U$550,Grid_GenerationQueue!$AM$5:$AM$550,$B197,Grid_GenerationQueue!$AN$5:$AN$550,$C197,Grid_GenerationQueue!$AW$5:$AW$550,$Y$3)</f>
        <v>0</v>
      </c>
      <c r="Z197">
        <f>SUMIFS(Grid_GenerationQueue!V$5:V$550,Grid_GenerationQueue!$AJ$5:$AJ$550,$B197,Grid_GenerationQueue!$AK$5:$AK$550,$C197,Grid_GenerationQueue!$AW$5:$AW$550,$Y$3)+SUMIFS(Grid_GenerationQueue!V$5:V$550,Grid_GenerationQueue!$AM$5:$AM$550,$B197,Grid_GenerationQueue!$AN$5:$AN$550,$C197,Grid_GenerationQueue!$AW$5:$AW$550,$Y$3)</f>
        <v>0</v>
      </c>
      <c r="AA197">
        <f>SUMIFS(Grid_GenerationQueue!W$5:W$550,Grid_GenerationQueue!$AJ$5:$AJ$550,$B197,Grid_GenerationQueue!$AK$5:$AK$550,$C197,Grid_GenerationQueue!$AW$5:$AW$550,$Y$3)+SUMIFS(Grid_GenerationQueue!W$5:W$550,Grid_GenerationQueue!$AM$5:$AM$550,$B197,Grid_GenerationQueue!$AN$5:$AN$550,$C197,Grid_GenerationQueue!$AW$5:$AW$550,$Y$3)</f>
        <v>0</v>
      </c>
      <c r="AB197">
        <f>SUMIFS(Grid_GenerationQueue!X$5:X$550,Grid_GenerationQueue!$AJ$5:$AJ$550,$B197,Grid_GenerationQueue!$AK$5:$AK$550,$C197,Grid_GenerationQueue!$AW$5:$AW$550,$Y$3)+SUMIFS(Grid_GenerationQueue!X$5:X$550,Grid_GenerationQueue!$AM$5:$AM$550,$B197,Grid_GenerationQueue!$AN$5:$AN$550,$C197,Grid_GenerationQueue!$AW$5:$AW$550,$Y$3)</f>
        <v>0</v>
      </c>
      <c r="AC197">
        <f>SUMIFS(Grid_GenerationQueue!Y$5:Y$550,Grid_GenerationQueue!$AJ$5:$AJ$550,$B197,Grid_GenerationQueue!$AK$5:$AK$550,$C197,Grid_GenerationQueue!$AW$5:$AW$550,$Y$3)+SUMIFS(Grid_GenerationQueue!Y$5:Y$550,Grid_GenerationQueue!$AM$5:$AM$550,$B197,Grid_GenerationQueue!$AN$5:$AN$550,$C197,Grid_GenerationQueue!$AW$5:$AW$550,$Y$3)</f>
        <v>0</v>
      </c>
      <c r="AD197">
        <f>SUMIFS(Grid_GenerationQueue!Z$5:Z$550,Grid_GenerationQueue!$AJ$5:$AJ$550,$B197,Grid_GenerationQueue!$AK$5:$AK$550,$C197,Grid_GenerationQueue!$AW$5:$AW$550,$Y$3)+SUMIFS(Grid_GenerationQueue!Z$5:Z$550,Grid_GenerationQueue!$AM$5:$AM$550,$B197,Grid_GenerationQueue!$AN$5:$AN$550,$C197,Grid_GenerationQueue!$AW$5:$AW$550,$Y$3)</f>
        <v>0</v>
      </c>
      <c r="AE197">
        <f>SUMIFS(Grid_GenerationQueue!AA$5:AA$550,Grid_GenerationQueue!$AJ$5:$AJ$550,$B197,Grid_GenerationQueue!$AK$5:$AK$550,$C197,Grid_GenerationQueue!$AW$5:$AW$550,$Y$3)+SUMIFS(Grid_GenerationQueue!AA$5:AA$550,Grid_GenerationQueue!$AM$5:$AM$550,$B197,Grid_GenerationQueue!$AN$5:$AN$550,$C197,Grid_GenerationQueue!$AW$5:$AW$550,$Y$3)</f>
        <v>0</v>
      </c>
      <c r="AF197">
        <f>SUMIFS(Grid_GenerationQueue!AB$5:AB$550,Grid_GenerationQueue!$AJ$5:$AJ$550,$B197,Grid_GenerationQueue!$AK$5:$AK$550,$C197,Grid_GenerationQueue!$AW$5:$AW$550,$Y$3)+SUMIFS(Grid_GenerationQueue!AB$5:AB$550,Grid_GenerationQueue!$AM$5:$AM$550,$B197,Grid_GenerationQueue!$AN$5:$AN$550,$C197,Grid_GenerationQueue!$AW$5:$AW$550,$Y$3)</f>
        <v>0</v>
      </c>
      <c r="AG197">
        <f>SUMIFS(Grid_GenerationQueue!AC$5:AC$550,Grid_GenerationQueue!$AJ$5:$AJ$550,$B197,Grid_GenerationQueue!$AK$5:$AK$550,$C197,Grid_GenerationQueue!$AW$5:$AW$550,$Y$3)+SUMIFS(Grid_GenerationQueue!AC$5:AC$550,Grid_GenerationQueue!$AM$5:$AM$550,$B197,Grid_GenerationQueue!$AN$5:$AN$550,$C197,Grid_GenerationQueue!$AW$5:$AW$550,$Y$3)</f>
        <v>0</v>
      </c>
      <c r="AH197">
        <f>SUMIFS(Grid_GenerationQueue!AD$5:AD$550,Grid_GenerationQueue!$AJ$5:$AJ$550,$B197,Grid_GenerationQueue!$AK$5:$AK$550,$C197,Grid_GenerationQueue!$AW$5:$AW$550,$Y$3)+SUMIFS(Grid_GenerationQueue!AD$5:AD$550,Grid_GenerationQueue!$AM$5:$AM$550,$B197,Grid_GenerationQueue!$AN$5:$AN$550,$C197,Grid_GenerationQueue!$AW$5:$AW$550,$Y$3)</f>
        <v>0</v>
      </c>
      <c r="AJ197">
        <f>X197+SUMIFS(Grid_GenerationQueue!T$5:T$550,Grid_GenerationQueue!$AJ$5:$AJ$550,$B197,Grid_GenerationQueue!$AK$5:$AK$550,$C197,Grid_GenerationQueue!$AW$5:$AW$550,"&lt;&gt;"&amp;$Y$3,Grid_GenerationQueue!$AU$5:$AU$550,$AK$3)+SUMIFS(Grid_GenerationQueue!T$5:T$550,Grid_GenerationQueue!$AM$5:$AM$550,$B197,Grid_GenerationQueue!$AN$5:$AN$550,$C197,Grid_GenerationQueue!$AW$5:$AW$550,"&lt;&gt;"&amp;$Y$3,Grid_GenerationQueue!$AU$5:$AU$550,$AK$3)</f>
        <v>0</v>
      </c>
      <c r="AK197">
        <f>Y197+SUMIFS(Grid_GenerationQueue!U$5:U$550,Grid_GenerationQueue!$AJ$5:$AJ$550,$B197,Grid_GenerationQueue!$AK$5:$AK$550,$C197,Grid_GenerationQueue!$AW$5:$AW$550,"&lt;&gt;"&amp;$Y$3,Grid_GenerationQueue!$AU$5:$AU$550,$AK$3)+SUMIFS(Grid_GenerationQueue!U$5:U$550,Grid_GenerationQueue!$AM$5:$AM$550,$B197,Grid_GenerationQueue!$AN$5:$AN$550,$C197,Grid_GenerationQueue!$AW$5:$AW$550,"&lt;&gt;"&amp;$Y$3,Grid_GenerationQueue!$AU$5:$AU$550,$AK$3)</f>
        <v>0</v>
      </c>
      <c r="AL197">
        <f>Z197+SUMIFS(Grid_GenerationQueue!V$5:V$550,Grid_GenerationQueue!$AJ$5:$AJ$550,$B197,Grid_GenerationQueue!$AK$5:$AK$550,$C197,Grid_GenerationQueue!$AW$5:$AW$550,"&lt;&gt;"&amp;$Y$3,Grid_GenerationQueue!$AU$5:$AU$550,$AK$3)+SUMIFS(Grid_GenerationQueue!V$5:V$550,Grid_GenerationQueue!$AM$5:$AM$550,$B197,Grid_GenerationQueue!$AN$5:$AN$550,$C197,Grid_GenerationQueue!$AW$5:$AW$550,"&lt;&gt;"&amp;$Y$3,Grid_GenerationQueue!$AU$5:$AU$550,$AK$3)</f>
        <v>0</v>
      </c>
      <c r="AM197">
        <f>AA197+SUMIFS(Grid_GenerationQueue!W$5:W$550,Grid_GenerationQueue!$AJ$5:$AJ$550,$B197,Grid_GenerationQueue!$AK$5:$AK$550,$C197,Grid_GenerationQueue!$AW$5:$AW$550,"&lt;&gt;"&amp;$Y$3,Grid_GenerationQueue!$AU$5:$AU$550,$AK$3)+SUMIFS(Grid_GenerationQueue!W$5:W$550,Grid_GenerationQueue!$AM$5:$AM$550,$B197,Grid_GenerationQueue!$AN$5:$AN$550,$C197,Grid_GenerationQueue!$AW$5:$AW$550,"&lt;&gt;"&amp;$Y$3,Grid_GenerationQueue!$AU$5:$AU$550,$AK$3)</f>
        <v>0</v>
      </c>
      <c r="AN197">
        <f>AB197+SUMIFS(Grid_GenerationQueue!X$5:X$550,Grid_GenerationQueue!$AJ$5:$AJ$550,$B197,Grid_GenerationQueue!$AK$5:$AK$550,$C197,Grid_GenerationQueue!$AW$5:$AW$550,"&lt;&gt;"&amp;$Y$3,Grid_GenerationQueue!$AU$5:$AU$550,$AK$3)+SUMIFS(Grid_GenerationQueue!X$5:X$550,Grid_GenerationQueue!$AM$5:$AM$550,$B197,Grid_GenerationQueue!$AN$5:$AN$550,$C197,Grid_GenerationQueue!$AW$5:$AW$550,"&lt;&gt;"&amp;$Y$3,Grid_GenerationQueue!$AU$5:$AU$550,$AK$3)</f>
        <v>0</v>
      </c>
      <c r="AO197">
        <f>AC197+SUMIFS(Grid_GenerationQueue!Y$5:Y$550,Grid_GenerationQueue!$AJ$5:$AJ$550,$B197,Grid_GenerationQueue!$AK$5:$AK$550,$C197,Grid_GenerationQueue!$AW$5:$AW$550,"&lt;&gt;"&amp;$Y$3,Grid_GenerationQueue!$AU$5:$AU$550,$AK$3)+SUMIFS(Grid_GenerationQueue!Y$5:Y$550,Grid_GenerationQueue!$AM$5:$AM$550,$B197,Grid_GenerationQueue!$AN$5:$AN$550,$C197,Grid_GenerationQueue!$AW$5:$AW$550,"&lt;&gt;"&amp;$Y$3,Grid_GenerationQueue!$AU$5:$AU$550,$AK$3)</f>
        <v>0</v>
      </c>
      <c r="AP197">
        <f>AD197+SUMIFS(Grid_GenerationQueue!Z$5:Z$550,Grid_GenerationQueue!$AJ$5:$AJ$550,$B197,Grid_GenerationQueue!$AK$5:$AK$550,$C197,Grid_GenerationQueue!$AW$5:$AW$550,"&lt;&gt;"&amp;$Y$3,Grid_GenerationQueue!$AU$5:$AU$550,$AK$3)+SUMIFS(Grid_GenerationQueue!Z$5:Z$550,Grid_GenerationQueue!$AM$5:$AM$550,$B197,Grid_GenerationQueue!$AN$5:$AN$550,$C197,Grid_GenerationQueue!$AW$5:$AW$550,"&lt;&gt;"&amp;$Y$3,Grid_GenerationQueue!$AU$5:$AU$550,$AK$3)</f>
        <v>0</v>
      </c>
      <c r="AQ197">
        <f>AE197+SUMIFS(Grid_GenerationQueue!AA$5:AA$550,Grid_GenerationQueue!$AJ$5:$AJ$550,$B197,Grid_GenerationQueue!$AK$5:$AK$550,$C197,Grid_GenerationQueue!$AW$5:$AW$550,"&lt;&gt;"&amp;$Y$3,Grid_GenerationQueue!$AU$5:$AU$550,$AK$3)+SUMIFS(Grid_GenerationQueue!AA$5:AA$550,Grid_GenerationQueue!$AM$5:$AM$550,$B197,Grid_GenerationQueue!$AN$5:$AN$550,$C197,Grid_GenerationQueue!$AW$5:$AW$550,"&lt;&gt;"&amp;$Y$3,Grid_GenerationQueue!$AU$5:$AU$550,$AK$3)</f>
        <v>0</v>
      </c>
      <c r="AR197">
        <f>AF197+SUMIFS(Grid_GenerationQueue!AB$5:AB$550,Grid_GenerationQueue!$AJ$5:$AJ$550,$B197,Grid_GenerationQueue!$AK$5:$AK$550,$C197,Grid_GenerationQueue!$AW$5:$AW$550,"&lt;&gt;"&amp;$Y$3,Grid_GenerationQueue!$AU$5:$AU$550,$AK$3)+SUMIFS(Grid_GenerationQueue!AB$5:AB$550,Grid_GenerationQueue!$AM$5:$AM$550,$B197,Grid_GenerationQueue!$AN$5:$AN$550,$C197,Grid_GenerationQueue!$AW$5:$AW$550,"&lt;&gt;"&amp;$Y$3,Grid_GenerationQueue!$AU$5:$AU$550,$AK$3)</f>
        <v>0</v>
      </c>
      <c r="AS197">
        <f>AG197+SUMIFS(Grid_GenerationQueue!AC$5:AC$550,Grid_GenerationQueue!$AJ$5:$AJ$550,$B197,Grid_GenerationQueue!$AK$5:$AK$550,$C197,Grid_GenerationQueue!$AW$5:$AW$550,"&lt;&gt;"&amp;$Y$3,Grid_GenerationQueue!$AU$5:$AU$550,$AK$3)+SUMIFS(Grid_GenerationQueue!AC$5:AC$550,Grid_GenerationQueue!$AM$5:$AM$550,$B197,Grid_GenerationQueue!$AN$5:$AN$550,$C197,Grid_GenerationQueue!$AW$5:$AW$550,"&lt;&gt;"&amp;$Y$3,Grid_GenerationQueue!$AU$5:$AU$550,$AK$3)</f>
        <v>0</v>
      </c>
      <c r="AT197">
        <f>AH197+SUMIFS(Grid_GenerationQueue!AD$5:AD$550,Grid_GenerationQueue!$AJ$5:$AJ$550,$B197,Grid_GenerationQueue!$AK$5:$AK$550,$C197,Grid_GenerationQueue!$AW$5:$AW$550,"&lt;&gt;"&amp;$Y$3,Grid_GenerationQueue!$AU$5:$AU$550,$AK$3)+SUMIFS(Grid_GenerationQueue!AD$5:AD$550,Grid_GenerationQueue!$AM$5:$AM$550,$B197,Grid_GenerationQueue!$AN$5:$AN$550,$C197,Grid_GenerationQueue!$AW$5:$AW$550,"&lt;&gt;"&amp;$Y$3,Grid_GenerationQueue!$AU$5:$AU$550,$AK$3)</f>
        <v>0</v>
      </c>
      <c r="AV197">
        <v>0</v>
      </c>
      <c r="AW197">
        <v>0</v>
      </c>
      <c r="AX197">
        <v>0</v>
      </c>
      <c r="AY197">
        <v>0</v>
      </c>
      <c r="AZ197">
        <v>0</v>
      </c>
      <c r="BB197">
        <f t="shared" si="99"/>
        <v>0</v>
      </c>
      <c r="BC197">
        <f t="shared" si="100"/>
        <v>0</v>
      </c>
      <c r="BD197">
        <f t="shared" si="101"/>
        <v>0</v>
      </c>
      <c r="BE197">
        <f t="shared" si="102"/>
        <v>0</v>
      </c>
      <c r="BF197">
        <f t="shared" si="103"/>
        <v>0</v>
      </c>
      <c r="BG197">
        <f t="shared" si="104"/>
        <v>0</v>
      </c>
      <c r="BH197">
        <f t="shared" si="105"/>
        <v>0</v>
      </c>
      <c r="BI197">
        <f t="shared" si="106"/>
        <v>0</v>
      </c>
      <c r="BJ197">
        <f t="shared" si="107"/>
        <v>0</v>
      </c>
      <c r="BK197">
        <f t="shared" si="108"/>
        <v>0</v>
      </c>
      <c r="BL197">
        <f t="shared" si="109"/>
        <v>0</v>
      </c>
      <c r="BN197">
        <f t="shared" si="110"/>
        <v>0</v>
      </c>
      <c r="BO197">
        <f t="shared" si="111"/>
        <v>0</v>
      </c>
      <c r="BP197">
        <f t="shared" si="112"/>
        <v>0</v>
      </c>
      <c r="BQ197">
        <f t="shared" si="113"/>
        <v>0</v>
      </c>
      <c r="BR197">
        <f t="shared" si="114"/>
        <v>0</v>
      </c>
      <c r="BS197">
        <f t="shared" si="115"/>
        <v>0</v>
      </c>
      <c r="BT197">
        <f t="shared" si="116"/>
        <v>0</v>
      </c>
      <c r="BU197">
        <f t="shared" si="117"/>
        <v>0</v>
      </c>
      <c r="BV197">
        <f t="shared" si="118"/>
        <v>0</v>
      </c>
      <c r="BW197">
        <f t="shared" si="119"/>
        <v>0</v>
      </c>
      <c r="BX197">
        <f t="shared" si="120"/>
        <v>0</v>
      </c>
      <c r="BZ197">
        <f t="shared" si="121"/>
        <v>0</v>
      </c>
      <c r="CA197">
        <f t="shared" si="122"/>
        <v>0</v>
      </c>
      <c r="CB197">
        <f t="shared" si="123"/>
        <v>0</v>
      </c>
      <c r="CC197">
        <f t="shared" si="124"/>
        <v>0</v>
      </c>
      <c r="CD197">
        <f t="shared" si="125"/>
        <v>0</v>
      </c>
      <c r="CE197">
        <f t="shared" si="126"/>
        <v>0</v>
      </c>
      <c r="CF197">
        <f t="shared" si="127"/>
        <v>0</v>
      </c>
      <c r="CG197">
        <f t="shared" si="128"/>
        <v>0</v>
      </c>
      <c r="CH197">
        <f t="shared" si="129"/>
        <v>0</v>
      </c>
      <c r="CI197">
        <f t="shared" si="130"/>
        <v>0</v>
      </c>
      <c r="CJ197">
        <f t="shared" si="131"/>
        <v>0</v>
      </c>
    </row>
    <row r="198" spans="1:88" x14ac:dyDescent="0.35">
      <c r="A198" t="str">
        <f>Substation_Info!A198</f>
        <v>PG&amp;E Fresno Study Area</v>
      </c>
      <c r="B198" t="str">
        <f>Substation_Info!B198</f>
        <v>Oro Loma</v>
      </c>
      <c r="C198">
        <f>Substation_Info!C198</f>
        <v>115</v>
      </c>
      <c r="D198" t="str" cm="1">
        <f t="array" ref="D198">INDEX(Substation_Info!$AT$5:$BB$322,MATCH(1,($B198=Substation_Info!$B$5:$B$322)*($C198=Substation_Info!$C$5:$C$322),0),MATCH(D$4,Substation_Info!$AT$4:$BB$4,0))</f>
        <v>Southern_PGAE_Li_Battery</v>
      </c>
      <c r="E198" t="str" cm="1">
        <f t="array" ref="E198">INDEX(Substation_Info!$AT$5:$BB$322,MATCH(1,($B198=Substation_Info!$B$5:$B$322)*($C198=Substation_Info!$C$5:$C$322),0),MATCH(E$4,Substation_Info!$AT$4:$BB$4,0))</f>
        <v>Southern_PGAE_Solar</v>
      </c>
      <c r="F198" cm="1">
        <f t="array" ref="F198">INDEX(Substation_Info!$AT$5:$BB$322,MATCH(1,($B198=Substation_Info!$B$5:$B$322)*($C198=Substation_Info!$C$5:$C$322),0),MATCH(F$4,Substation_Info!$AT$4:$BB$4,0))</f>
        <v>0</v>
      </c>
      <c r="G198" cm="1">
        <f t="array" ref="G198">INDEX(Substation_Info!$AT$5:$BB$322,MATCH(1,($B198=Substation_Info!$B$5:$B$322)*($C198=Substation_Info!$C$5:$C$322),0),MATCH(G$4,Substation_Info!$AT$4:$BB$4,0))</f>
        <v>0</v>
      </c>
      <c r="H198" cm="1">
        <f t="array" ref="H198">INDEX(Substation_Info!$AT$5:$BB$322,MATCH(1,($B198=Substation_Info!$B$5:$B$322)*($C198=Substation_Info!$C$5:$C$322),0),MATCH(H$4,Substation_Info!$AT$4:$BB$4,0))</f>
        <v>0</v>
      </c>
      <c r="I198" cm="1">
        <f t="array" ref="I198">INDEX(Substation_Info!$AT$5:$BB$322,MATCH(1,($B198=Substation_Info!$B$5:$B$322)*($C198=Substation_Info!$C$5:$C$322),0),MATCH(I$4,Substation_Info!$AT$4:$BB$4,0))</f>
        <v>0</v>
      </c>
      <c r="J198" cm="1">
        <f t="array" ref="J198">INDEX(Substation_Info!$AT$5:$BB$322,MATCH(1,($B198=Substation_Info!$B$5:$B$322)*($C198=Substation_Info!$C$5:$C$322),0),MATCH(J$4,Substation_Info!$AT$4:$BB$4,0))</f>
        <v>0</v>
      </c>
      <c r="L198">
        <f>SUMIFS(Grid_GenerationQueue!T$5:T$550,Grid_GenerationQueue!$AJ$5:$AJ$550,$B198,Grid_GenerationQueue!$AK$5:$AK$550,$C198)+SUMIFS(Grid_GenerationQueue!T$5:T$550,Grid_GenerationQueue!$AM$5:$AM$550,$B198,Grid_GenerationQueue!$AN$5:$AN$550,$C198)</f>
        <v>0</v>
      </c>
      <c r="M198">
        <f>SUMIFS(Grid_GenerationQueue!U$5:U$550,Grid_GenerationQueue!$AJ$5:$AJ$550,$B198,Grid_GenerationQueue!$AK$5:$AK$550,$C198)+SUMIFS(Grid_GenerationQueue!U$5:U$550,Grid_GenerationQueue!$AM$5:$AM$550,$B198,Grid_GenerationQueue!$AN$5:$AN$550,$C198)</f>
        <v>0</v>
      </c>
      <c r="N198">
        <f>SUMIFS(Grid_GenerationQueue!V$5:V$550,Grid_GenerationQueue!$AJ$5:$AJ$550,$B198,Grid_GenerationQueue!$AK$5:$AK$550,$C198)+SUMIFS(Grid_GenerationQueue!V$5:V$550,Grid_GenerationQueue!$AM$5:$AM$550,$B198,Grid_GenerationQueue!$AN$5:$AN$550,$C198)</f>
        <v>0</v>
      </c>
      <c r="O198">
        <f>SUMIFS(Grid_GenerationQueue!W$5:W$550,Grid_GenerationQueue!$AJ$5:$AJ$550,$B198,Grid_GenerationQueue!$AK$5:$AK$550,$C198)+SUMIFS(Grid_GenerationQueue!W$5:W$550,Grid_GenerationQueue!$AM$5:$AM$550,$B198,Grid_GenerationQueue!$AN$5:$AN$550,$C198)</f>
        <v>0</v>
      </c>
      <c r="P198">
        <f>SUMIFS(Grid_GenerationQueue!X$5:X$550,Grid_GenerationQueue!$AJ$5:$AJ$550,$B198,Grid_GenerationQueue!$AK$5:$AK$550,$C198)+SUMIFS(Grid_GenerationQueue!X$5:X$550,Grid_GenerationQueue!$AM$5:$AM$550,$B198,Grid_GenerationQueue!$AN$5:$AN$550,$C198)</f>
        <v>0</v>
      </c>
      <c r="Q198">
        <f>SUMIFS(Grid_GenerationQueue!Y$5:Y$550,Grid_GenerationQueue!$AJ$5:$AJ$550,$B198,Grid_GenerationQueue!$AK$5:$AK$550,$C198)+SUMIFS(Grid_GenerationQueue!Y$5:Y$550,Grid_GenerationQueue!$AM$5:$AM$550,$B198,Grid_GenerationQueue!$AN$5:$AN$550,$C198)</f>
        <v>0</v>
      </c>
      <c r="R198">
        <f>SUMIFS(Grid_GenerationQueue!Z$5:Z$550,Grid_GenerationQueue!$AJ$5:$AJ$550,$B198,Grid_GenerationQueue!$AK$5:$AK$550,$C198)+SUMIFS(Grid_GenerationQueue!Z$5:Z$550,Grid_GenerationQueue!$AM$5:$AM$550,$B198,Grid_GenerationQueue!$AN$5:$AN$550,$C198)</f>
        <v>0</v>
      </c>
      <c r="S198">
        <f>SUMIFS(Grid_GenerationQueue!AA$5:AA$550,Grid_GenerationQueue!$AJ$5:$AJ$550,$B198,Grid_GenerationQueue!$AK$5:$AK$550,$C198)+SUMIFS(Grid_GenerationQueue!AA$5:AA$550,Grid_GenerationQueue!$AM$5:$AM$550,$B198,Grid_GenerationQueue!$AN$5:$AN$550,$C198)</f>
        <v>0</v>
      </c>
      <c r="T198">
        <f>SUMIFS(Grid_GenerationQueue!AB$5:AB$550,Grid_GenerationQueue!$AJ$5:$AJ$550,$B198,Grid_GenerationQueue!$AK$5:$AK$550,$C198)+SUMIFS(Grid_GenerationQueue!AB$5:AB$550,Grid_GenerationQueue!$AM$5:$AM$550,$B198,Grid_GenerationQueue!$AN$5:$AN$550,$C198)</f>
        <v>0</v>
      </c>
      <c r="U198">
        <f>SUMIFS(Grid_GenerationQueue!AC$5:AC$550,Grid_GenerationQueue!$AJ$5:$AJ$550,$B198,Grid_GenerationQueue!$AK$5:$AK$550,$C198)+SUMIFS(Grid_GenerationQueue!AC$5:AC$550,Grid_GenerationQueue!$AM$5:$AM$550,$B198,Grid_GenerationQueue!$AN$5:$AN$550,$C198)</f>
        <v>0</v>
      </c>
      <c r="V198">
        <f>SUMIFS(Grid_GenerationQueue!AD$5:AD$550,Grid_GenerationQueue!$AJ$5:$AJ$550,$B198,Grid_GenerationQueue!$AK$5:$AK$550,$C198)+SUMIFS(Grid_GenerationQueue!AD$5:AD$550,Grid_GenerationQueue!$AM$5:$AM$550,$B198,Grid_GenerationQueue!$AN$5:$AN$550,$C198)</f>
        <v>0</v>
      </c>
      <c r="X198">
        <f>SUMIFS(Grid_GenerationQueue!T$5:T$550,Grid_GenerationQueue!$AJ$5:$AJ$550,$B198,Grid_GenerationQueue!$AK$5:$AK$550,$C198,Grid_GenerationQueue!$AW$5:$AW$550,$Y$3)+SUMIFS(Grid_GenerationQueue!T$5:T$550,Grid_GenerationQueue!$AM$5:$AM$550,$B198,Grid_GenerationQueue!$AN$5:$AN$550,$C198,Grid_GenerationQueue!$AW$5:$AW$550,$Y$3)</f>
        <v>0</v>
      </c>
      <c r="Y198">
        <f>SUMIFS(Grid_GenerationQueue!U$5:U$550,Grid_GenerationQueue!$AJ$5:$AJ$550,$B198,Grid_GenerationQueue!$AK$5:$AK$550,$C198,Grid_GenerationQueue!$AW$5:$AW$550,$Y$3)+SUMIFS(Grid_GenerationQueue!U$5:U$550,Grid_GenerationQueue!$AM$5:$AM$550,$B198,Grid_GenerationQueue!$AN$5:$AN$550,$C198,Grid_GenerationQueue!$AW$5:$AW$550,$Y$3)</f>
        <v>0</v>
      </c>
      <c r="Z198">
        <f>SUMIFS(Grid_GenerationQueue!V$5:V$550,Grid_GenerationQueue!$AJ$5:$AJ$550,$B198,Grid_GenerationQueue!$AK$5:$AK$550,$C198,Grid_GenerationQueue!$AW$5:$AW$550,$Y$3)+SUMIFS(Grid_GenerationQueue!V$5:V$550,Grid_GenerationQueue!$AM$5:$AM$550,$B198,Grid_GenerationQueue!$AN$5:$AN$550,$C198,Grid_GenerationQueue!$AW$5:$AW$550,$Y$3)</f>
        <v>0</v>
      </c>
      <c r="AA198">
        <f>SUMIFS(Grid_GenerationQueue!W$5:W$550,Grid_GenerationQueue!$AJ$5:$AJ$550,$B198,Grid_GenerationQueue!$AK$5:$AK$550,$C198,Grid_GenerationQueue!$AW$5:$AW$550,$Y$3)+SUMIFS(Grid_GenerationQueue!W$5:W$550,Grid_GenerationQueue!$AM$5:$AM$550,$B198,Grid_GenerationQueue!$AN$5:$AN$550,$C198,Grid_GenerationQueue!$AW$5:$AW$550,$Y$3)</f>
        <v>0</v>
      </c>
      <c r="AB198">
        <f>SUMIFS(Grid_GenerationQueue!X$5:X$550,Grid_GenerationQueue!$AJ$5:$AJ$550,$B198,Grid_GenerationQueue!$AK$5:$AK$550,$C198,Grid_GenerationQueue!$AW$5:$AW$550,$Y$3)+SUMIFS(Grid_GenerationQueue!X$5:X$550,Grid_GenerationQueue!$AM$5:$AM$550,$B198,Grid_GenerationQueue!$AN$5:$AN$550,$C198,Grid_GenerationQueue!$AW$5:$AW$550,$Y$3)</f>
        <v>0</v>
      </c>
      <c r="AC198">
        <f>SUMIFS(Grid_GenerationQueue!Y$5:Y$550,Grid_GenerationQueue!$AJ$5:$AJ$550,$B198,Grid_GenerationQueue!$AK$5:$AK$550,$C198,Grid_GenerationQueue!$AW$5:$AW$550,$Y$3)+SUMIFS(Grid_GenerationQueue!Y$5:Y$550,Grid_GenerationQueue!$AM$5:$AM$550,$B198,Grid_GenerationQueue!$AN$5:$AN$550,$C198,Grid_GenerationQueue!$AW$5:$AW$550,$Y$3)</f>
        <v>0</v>
      </c>
      <c r="AD198">
        <f>SUMIFS(Grid_GenerationQueue!Z$5:Z$550,Grid_GenerationQueue!$AJ$5:$AJ$550,$B198,Grid_GenerationQueue!$AK$5:$AK$550,$C198,Grid_GenerationQueue!$AW$5:$AW$550,$Y$3)+SUMIFS(Grid_GenerationQueue!Z$5:Z$550,Grid_GenerationQueue!$AM$5:$AM$550,$B198,Grid_GenerationQueue!$AN$5:$AN$550,$C198,Grid_GenerationQueue!$AW$5:$AW$550,$Y$3)</f>
        <v>0</v>
      </c>
      <c r="AE198">
        <f>SUMIFS(Grid_GenerationQueue!AA$5:AA$550,Grid_GenerationQueue!$AJ$5:$AJ$550,$B198,Grid_GenerationQueue!$AK$5:$AK$550,$C198,Grid_GenerationQueue!$AW$5:$AW$550,$Y$3)+SUMIFS(Grid_GenerationQueue!AA$5:AA$550,Grid_GenerationQueue!$AM$5:$AM$550,$B198,Grid_GenerationQueue!$AN$5:$AN$550,$C198,Grid_GenerationQueue!$AW$5:$AW$550,$Y$3)</f>
        <v>0</v>
      </c>
      <c r="AF198">
        <f>SUMIFS(Grid_GenerationQueue!AB$5:AB$550,Grid_GenerationQueue!$AJ$5:$AJ$550,$B198,Grid_GenerationQueue!$AK$5:$AK$550,$C198,Grid_GenerationQueue!$AW$5:$AW$550,$Y$3)+SUMIFS(Grid_GenerationQueue!AB$5:AB$550,Grid_GenerationQueue!$AM$5:$AM$550,$B198,Grid_GenerationQueue!$AN$5:$AN$550,$C198,Grid_GenerationQueue!$AW$5:$AW$550,$Y$3)</f>
        <v>0</v>
      </c>
      <c r="AG198">
        <f>SUMIFS(Grid_GenerationQueue!AC$5:AC$550,Grid_GenerationQueue!$AJ$5:$AJ$550,$B198,Grid_GenerationQueue!$AK$5:$AK$550,$C198,Grid_GenerationQueue!$AW$5:$AW$550,$Y$3)+SUMIFS(Grid_GenerationQueue!AC$5:AC$550,Grid_GenerationQueue!$AM$5:$AM$550,$B198,Grid_GenerationQueue!$AN$5:$AN$550,$C198,Grid_GenerationQueue!$AW$5:$AW$550,$Y$3)</f>
        <v>0</v>
      </c>
      <c r="AH198">
        <f>SUMIFS(Grid_GenerationQueue!AD$5:AD$550,Grid_GenerationQueue!$AJ$5:$AJ$550,$B198,Grid_GenerationQueue!$AK$5:$AK$550,$C198,Grid_GenerationQueue!$AW$5:$AW$550,$Y$3)+SUMIFS(Grid_GenerationQueue!AD$5:AD$550,Grid_GenerationQueue!$AM$5:$AM$550,$B198,Grid_GenerationQueue!$AN$5:$AN$550,$C198,Grid_GenerationQueue!$AW$5:$AW$550,$Y$3)</f>
        <v>0</v>
      </c>
      <c r="AJ198">
        <f>X198+SUMIFS(Grid_GenerationQueue!T$5:T$550,Grid_GenerationQueue!$AJ$5:$AJ$550,$B198,Grid_GenerationQueue!$AK$5:$AK$550,$C198,Grid_GenerationQueue!$AW$5:$AW$550,"&lt;&gt;"&amp;$Y$3,Grid_GenerationQueue!$AU$5:$AU$550,$AK$3)+SUMIFS(Grid_GenerationQueue!T$5:T$550,Grid_GenerationQueue!$AM$5:$AM$550,$B198,Grid_GenerationQueue!$AN$5:$AN$550,$C198,Grid_GenerationQueue!$AW$5:$AW$550,"&lt;&gt;"&amp;$Y$3,Grid_GenerationQueue!$AU$5:$AU$550,$AK$3)</f>
        <v>0</v>
      </c>
      <c r="AK198">
        <f>Y198+SUMIFS(Grid_GenerationQueue!U$5:U$550,Grid_GenerationQueue!$AJ$5:$AJ$550,$B198,Grid_GenerationQueue!$AK$5:$AK$550,$C198,Grid_GenerationQueue!$AW$5:$AW$550,"&lt;&gt;"&amp;$Y$3,Grid_GenerationQueue!$AU$5:$AU$550,$AK$3)+SUMIFS(Grid_GenerationQueue!U$5:U$550,Grid_GenerationQueue!$AM$5:$AM$550,$B198,Grid_GenerationQueue!$AN$5:$AN$550,$C198,Grid_GenerationQueue!$AW$5:$AW$550,"&lt;&gt;"&amp;$Y$3,Grid_GenerationQueue!$AU$5:$AU$550,$AK$3)</f>
        <v>0</v>
      </c>
      <c r="AL198">
        <f>Z198+SUMIFS(Grid_GenerationQueue!V$5:V$550,Grid_GenerationQueue!$AJ$5:$AJ$550,$B198,Grid_GenerationQueue!$AK$5:$AK$550,$C198,Grid_GenerationQueue!$AW$5:$AW$550,"&lt;&gt;"&amp;$Y$3,Grid_GenerationQueue!$AU$5:$AU$550,$AK$3)+SUMIFS(Grid_GenerationQueue!V$5:V$550,Grid_GenerationQueue!$AM$5:$AM$550,$B198,Grid_GenerationQueue!$AN$5:$AN$550,$C198,Grid_GenerationQueue!$AW$5:$AW$550,"&lt;&gt;"&amp;$Y$3,Grid_GenerationQueue!$AU$5:$AU$550,$AK$3)</f>
        <v>0</v>
      </c>
      <c r="AM198">
        <f>AA198+SUMIFS(Grid_GenerationQueue!W$5:W$550,Grid_GenerationQueue!$AJ$5:$AJ$550,$B198,Grid_GenerationQueue!$AK$5:$AK$550,$C198,Grid_GenerationQueue!$AW$5:$AW$550,"&lt;&gt;"&amp;$Y$3,Grid_GenerationQueue!$AU$5:$AU$550,$AK$3)+SUMIFS(Grid_GenerationQueue!W$5:W$550,Grid_GenerationQueue!$AM$5:$AM$550,$B198,Grid_GenerationQueue!$AN$5:$AN$550,$C198,Grid_GenerationQueue!$AW$5:$AW$550,"&lt;&gt;"&amp;$Y$3,Grid_GenerationQueue!$AU$5:$AU$550,$AK$3)</f>
        <v>0</v>
      </c>
      <c r="AN198">
        <f>AB198+SUMIFS(Grid_GenerationQueue!X$5:X$550,Grid_GenerationQueue!$AJ$5:$AJ$550,$B198,Grid_GenerationQueue!$AK$5:$AK$550,$C198,Grid_GenerationQueue!$AW$5:$AW$550,"&lt;&gt;"&amp;$Y$3,Grid_GenerationQueue!$AU$5:$AU$550,$AK$3)+SUMIFS(Grid_GenerationQueue!X$5:X$550,Grid_GenerationQueue!$AM$5:$AM$550,$B198,Grid_GenerationQueue!$AN$5:$AN$550,$C198,Grid_GenerationQueue!$AW$5:$AW$550,"&lt;&gt;"&amp;$Y$3,Grid_GenerationQueue!$AU$5:$AU$550,$AK$3)</f>
        <v>0</v>
      </c>
      <c r="AO198">
        <f>AC198+SUMIFS(Grid_GenerationQueue!Y$5:Y$550,Grid_GenerationQueue!$AJ$5:$AJ$550,$B198,Grid_GenerationQueue!$AK$5:$AK$550,$C198,Grid_GenerationQueue!$AW$5:$AW$550,"&lt;&gt;"&amp;$Y$3,Grid_GenerationQueue!$AU$5:$AU$550,$AK$3)+SUMIFS(Grid_GenerationQueue!Y$5:Y$550,Grid_GenerationQueue!$AM$5:$AM$550,$B198,Grid_GenerationQueue!$AN$5:$AN$550,$C198,Grid_GenerationQueue!$AW$5:$AW$550,"&lt;&gt;"&amp;$Y$3,Grid_GenerationQueue!$AU$5:$AU$550,$AK$3)</f>
        <v>0</v>
      </c>
      <c r="AP198">
        <f>AD198+SUMIFS(Grid_GenerationQueue!Z$5:Z$550,Grid_GenerationQueue!$AJ$5:$AJ$550,$B198,Grid_GenerationQueue!$AK$5:$AK$550,$C198,Grid_GenerationQueue!$AW$5:$AW$550,"&lt;&gt;"&amp;$Y$3,Grid_GenerationQueue!$AU$5:$AU$550,$AK$3)+SUMIFS(Grid_GenerationQueue!Z$5:Z$550,Grid_GenerationQueue!$AM$5:$AM$550,$B198,Grid_GenerationQueue!$AN$5:$AN$550,$C198,Grid_GenerationQueue!$AW$5:$AW$550,"&lt;&gt;"&amp;$Y$3,Grid_GenerationQueue!$AU$5:$AU$550,$AK$3)</f>
        <v>0</v>
      </c>
      <c r="AQ198">
        <f>AE198+SUMIFS(Grid_GenerationQueue!AA$5:AA$550,Grid_GenerationQueue!$AJ$5:$AJ$550,$B198,Grid_GenerationQueue!$AK$5:$AK$550,$C198,Grid_GenerationQueue!$AW$5:$AW$550,"&lt;&gt;"&amp;$Y$3,Grid_GenerationQueue!$AU$5:$AU$550,$AK$3)+SUMIFS(Grid_GenerationQueue!AA$5:AA$550,Grid_GenerationQueue!$AM$5:$AM$550,$B198,Grid_GenerationQueue!$AN$5:$AN$550,$C198,Grid_GenerationQueue!$AW$5:$AW$550,"&lt;&gt;"&amp;$Y$3,Grid_GenerationQueue!$AU$5:$AU$550,$AK$3)</f>
        <v>0</v>
      </c>
      <c r="AR198">
        <f>AF198+SUMIFS(Grid_GenerationQueue!AB$5:AB$550,Grid_GenerationQueue!$AJ$5:$AJ$550,$B198,Grid_GenerationQueue!$AK$5:$AK$550,$C198,Grid_GenerationQueue!$AW$5:$AW$550,"&lt;&gt;"&amp;$Y$3,Grid_GenerationQueue!$AU$5:$AU$550,$AK$3)+SUMIFS(Grid_GenerationQueue!AB$5:AB$550,Grid_GenerationQueue!$AM$5:$AM$550,$B198,Grid_GenerationQueue!$AN$5:$AN$550,$C198,Grid_GenerationQueue!$AW$5:$AW$550,"&lt;&gt;"&amp;$Y$3,Grid_GenerationQueue!$AU$5:$AU$550,$AK$3)</f>
        <v>0</v>
      </c>
      <c r="AS198">
        <f>AG198+SUMIFS(Grid_GenerationQueue!AC$5:AC$550,Grid_GenerationQueue!$AJ$5:$AJ$550,$B198,Grid_GenerationQueue!$AK$5:$AK$550,$C198,Grid_GenerationQueue!$AW$5:$AW$550,"&lt;&gt;"&amp;$Y$3,Grid_GenerationQueue!$AU$5:$AU$550,$AK$3)+SUMIFS(Grid_GenerationQueue!AC$5:AC$550,Grid_GenerationQueue!$AM$5:$AM$550,$B198,Grid_GenerationQueue!$AN$5:$AN$550,$C198,Grid_GenerationQueue!$AW$5:$AW$550,"&lt;&gt;"&amp;$Y$3,Grid_GenerationQueue!$AU$5:$AU$550,$AK$3)</f>
        <v>0</v>
      </c>
      <c r="AT198">
        <f>AH198+SUMIFS(Grid_GenerationQueue!AD$5:AD$550,Grid_GenerationQueue!$AJ$5:$AJ$550,$B198,Grid_GenerationQueue!$AK$5:$AK$550,$C198,Grid_GenerationQueue!$AW$5:$AW$550,"&lt;&gt;"&amp;$Y$3,Grid_GenerationQueue!$AU$5:$AU$550,$AK$3)+SUMIFS(Grid_GenerationQueue!AD$5:AD$550,Grid_GenerationQueue!$AM$5:$AM$550,$B198,Grid_GenerationQueue!$AN$5:$AN$550,$C198,Grid_GenerationQueue!$AW$5:$AW$550,"&lt;&gt;"&amp;$Y$3,Grid_GenerationQueue!$AU$5:$AU$550,$AK$3)</f>
        <v>0</v>
      </c>
      <c r="AV198">
        <v>0</v>
      </c>
      <c r="AW198">
        <v>0</v>
      </c>
      <c r="AX198">
        <v>0</v>
      </c>
      <c r="AY198">
        <v>0</v>
      </c>
      <c r="AZ198">
        <v>0</v>
      </c>
      <c r="BB198">
        <f t="shared" si="99"/>
        <v>0</v>
      </c>
      <c r="BC198">
        <f t="shared" si="100"/>
        <v>0</v>
      </c>
      <c r="BD198">
        <f t="shared" si="101"/>
        <v>0</v>
      </c>
      <c r="BE198">
        <f t="shared" si="102"/>
        <v>0</v>
      </c>
      <c r="BF198">
        <f t="shared" si="103"/>
        <v>0</v>
      </c>
      <c r="BG198">
        <f t="shared" si="104"/>
        <v>0</v>
      </c>
      <c r="BH198">
        <f t="shared" si="105"/>
        <v>0</v>
      </c>
      <c r="BI198">
        <f t="shared" si="106"/>
        <v>0</v>
      </c>
      <c r="BJ198">
        <f t="shared" si="107"/>
        <v>0</v>
      </c>
      <c r="BK198">
        <f t="shared" si="108"/>
        <v>0</v>
      </c>
      <c r="BL198">
        <f t="shared" si="109"/>
        <v>0</v>
      </c>
      <c r="BN198">
        <f t="shared" si="110"/>
        <v>0</v>
      </c>
      <c r="BO198">
        <f t="shared" si="111"/>
        <v>0</v>
      </c>
      <c r="BP198">
        <f t="shared" si="112"/>
        <v>0</v>
      </c>
      <c r="BQ198">
        <f t="shared" si="113"/>
        <v>0</v>
      </c>
      <c r="BR198">
        <f t="shared" si="114"/>
        <v>0</v>
      </c>
      <c r="BS198">
        <f t="shared" si="115"/>
        <v>0</v>
      </c>
      <c r="BT198">
        <f t="shared" si="116"/>
        <v>0</v>
      </c>
      <c r="BU198">
        <f t="shared" si="117"/>
        <v>0</v>
      </c>
      <c r="BV198">
        <f t="shared" si="118"/>
        <v>0</v>
      </c>
      <c r="BW198">
        <f t="shared" si="119"/>
        <v>0</v>
      </c>
      <c r="BX198">
        <f t="shared" si="120"/>
        <v>0</v>
      </c>
      <c r="BZ198">
        <f t="shared" si="121"/>
        <v>0</v>
      </c>
      <c r="CA198">
        <f t="shared" si="122"/>
        <v>0</v>
      </c>
      <c r="CB198">
        <f t="shared" si="123"/>
        <v>0</v>
      </c>
      <c r="CC198">
        <f t="shared" si="124"/>
        <v>0</v>
      </c>
      <c r="CD198">
        <f t="shared" si="125"/>
        <v>0</v>
      </c>
      <c r="CE198">
        <f t="shared" si="126"/>
        <v>0</v>
      </c>
      <c r="CF198">
        <f t="shared" si="127"/>
        <v>0</v>
      </c>
      <c r="CG198">
        <f t="shared" si="128"/>
        <v>0</v>
      </c>
      <c r="CH198">
        <f t="shared" si="129"/>
        <v>0</v>
      </c>
      <c r="CI198">
        <f t="shared" si="130"/>
        <v>0</v>
      </c>
      <c r="CJ198">
        <f t="shared" si="131"/>
        <v>0</v>
      </c>
    </row>
    <row r="199" spans="1:88" x14ac:dyDescent="0.35">
      <c r="A199" t="str">
        <f>Substation_Info!A199</f>
        <v>SDG&amp;E Study Area</v>
      </c>
      <c r="B199" t="str">
        <f>Substation_Info!B199</f>
        <v>Otay Mesa</v>
      </c>
      <c r="C199">
        <f>Substation_Info!C199</f>
        <v>230</v>
      </c>
      <c r="D199" t="str" cm="1">
        <f t="array" ref="D199">INDEX(Substation_Info!$AT$5:$BB$322,MATCH(1,($B199=Substation_Info!$B$5:$B$322)*($C199=Substation_Info!$C$5:$C$322),0),MATCH(D$4,Substation_Info!$AT$4:$BB$4,0))</f>
        <v>San_Diego_Li_Battery</v>
      </c>
      <c r="E199" t="str" cm="1">
        <f t="array" ref="E199">INDEX(Substation_Info!$AT$5:$BB$322,MATCH(1,($B199=Substation_Info!$B$5:$B$322)*($C199=Substation_Info!$C$5:$C$322),0),MATCH(E$4,Substation_Info!$AT$4:$BB$4,0))</f>
        <v>San_Diego_Solar</v>
      </c>
      <c r="F199" cm="1">
        <f t="array" ref="F199">INDEX(Substation_Info!$AT$5:$BB$322,MATCH(1,($B199=Substation_Info!$B$5:$B$322)*($C199=Substation_Info!$C$5:$C$322),0),MATCH(F$4,Substation_Info!$AT$4:$BB$4,0))</f>
        <v>0</v>
      </c>
      <c r="G199" cm="1">
        <f t="array" ref="G199">INDEX(Substation_Info!$AT$5:$BB$322,MATCH(1,($B199=Substation_Info!$B$5:$B$322)*($C199=Substation_Info!$C$5:$C$322),0),MATCH(G$4,Substation_Info!$AT$4:$BB$4,0))</f>
        <v>0</v>
      </c>
      <c r="H199" cm="1">
        <f t="array" ref="H199">INDEX(Substation_Info!$AT$5:$BB$322,MATCH(1,($B199=Substation_Info!$B$5:$B$322)*($C199=Substation_Info!$C$5:$C$322),0),MATCH(H$4,Substation_Info!$AT$4:$BB$4,0))</f>
        <v>0</v>
      </c>
      <c r="I199" cm="1">
        <f t="array" ref="I199">INDEX(Substation_Info!$AT$5:$BB$322,MATCH(1,($B199=Substation_Info!$B$5:$B$322)*($C199=Substation_Info!$C$5:$C$322),0),MATCH(I$4,Substation_Info!$AT$4:$BB$4,0))</f>
        <v>0</v>
      </c>
      <c r="J199" cm="1">
        <f t="array" ref="J199">INDEX(Substation_Info!$AT$5:$BB$322,MATCH(1,($B199=Substation_Info!$B$5:$B$322)*($C199=Substation_Info!$C$5:$C$322),0),MATCH(J$4,Substation_Info!$AT$4:$BB$4,0))</f>
        <v>0</v>
      </c>
      <c r="L199">
        <f>SUMIFS(Grid_GenerationQueue!T$5:T$550,Grid_GenerationQueue!$AJ$5:$AJ$550,$B199,Grid_GenerationQueue!$AK$5:$AK$550,$C199)+SUMIFS(Grid_GenerationQueue!T$5:T$550,Grid_GenerationQueue!$AM$5:$AM$550,$B199,Grid_GenerationQueue!$AN$5:$AN$550,$C199)</f>
        <v>1970.01</v>
      </c>
      <c r="M199">
        <f>SUMIFS(Grid_GenerationQueue!U$5:U$550,Grid_GenerationQueue!$AJ$5:$AJ$550,$B199,Grid_GenerationQueue!$AK$5:$AK$550,$C199)+SUMIFS(Grid_GenerationQueue!U$5:U$550,Grid_GenerationQueue!$AM$5:$AM$550,$B199,Grid_GenerationQueue!$AN$5:$AN$550,$C199)</f>
        <v>0</v>
      </c>
      <c r="N199">
        <f>SUMIFS(Grid_GenerationQueue!V$5:V$550,Grid_GenerationQueue!$AJ$5:$AJ$550,$B199,Grid_GenerationQueue!$AK$5:$AK$550,$C199)+SUMIFS(Grid_GenerationQueue!V$5:V$550,Grid_GenerationQueue!$AM$5:$AM$550,$B199,Grid_GenerationQueue!$AN$5:$AN$550,$C199)</f>
        <v>0</v>
      </c>
      <c r="O199">
        <f>SUMIFS(Grid_GenerationQueue!W$5:W$550,Grid_GenerationQueue!$AJ$5:$AJ$550,$B199,Grid_GenerationQueue!$AK$5:$AK$550,$C199)+SUMIFS(Grid_GenerationQueue!W$5:W$550,Grid_GenerationQueue!$AM$5:$AM$550,$B199,Grid_GenerationQueue!$AN$5:$AN$550,$C199)</f>
        <v>0</v>
      </c>
      <c r="P199">
        <f>SUMIFS(Grid_GenerationQueue!X$5:X$550,Grid_GenerationQueue!$AJ$5:$AJ$550,$B199,Grid_GenerationQueue!$AK$5:$AK$550,$C199)+SUMIFS(Grid_GenerationQueue!X$5:X$550,Grid_GenerationQueue!$AM$5:$AM$550,$B199,Grid_GenerationQueue!$AN$5:$AN$550,$C199)</f>
        <v>0</v>
      </c>
      <c r="Q199">
        <f>SUMIFS(Grid_GenerationQueue!Y$5:Y$550,Grid_GenerationQueue!$AJ$5:$AJ$550,$B199,Grid_GenerationQueue!$AK$5:$AK$550,$C199)+SUMIFS(Grid_GenerationQueue!Y$5:Y$550,Grid_GenerationQueue!$AM$5:$AM$550,$B199,Grid_GenerationQueue!$AN$5:$AN$550,$C199)</f>
        <v>0</v>
      </c>
      <c r="R199">
        <f>SUMIFS(Grid_GenerationQueue!Z$5:Z$550,Grid_GenerationQueue!$AJ$5:$AJ$550,$B199,Grid_GenerationQueue!$AK$5:$AK$550,$C199)+SUMIFS(Grid_GenerationQueue!Z$5:Z$550,Grid_GenerationQueue!$AM$5:$AM$550,$B199,Grid_GenerationQueue!$AN$5:$AN$550,$C199)</f>
        <v>0</v>
      </c>
      <c r="S199">
        <f>SUMIFS(Grid_GenerationQueue!AA$5:AA$550,Grid_GenerationQueue!$AJ$5:$AJ$550,$B199,Grid_GenerationQueue!$AK$5:$AK$550,$C199)+SUMIFS(Grid_GenerationQueue!AA$5:AA$550,Grid_GenerationQueue!$AM$5:$AM$550,$B199,Grid_GenerationQueue!$AN$5:$AN$550,$C199)</f>
        <v>0</v>
      </c>
      <c r="T199">
        <f>SUMIFS(Grid_GenerationQueue!AB$5:AB$550,Grid_GenerationQueue!$AJ$5:$AJ$550,$B199,Grid_GenerationQueue!$AK$5:$AK$550,$C199)+SUMIFS(Grid_GenerationQueue!AB$5:AB$550,Grid_GenerationQueue!$AM$5:$AM$550,$B199,Grid_GenerationQueue!$AN$5:$AN$550,$C199)</f>
        <v>0</v>
      </c>
      <c r="U199">
        <f>SUMIFS(Grid_GenerationQueue!AC$5:AC$550,Grid_GenerationQueue!$AJ$5:$AJ$550,$B199,Grid_GenerationQueue!$AK$5:$AK$550,$C199)+SUMIFS(Grid_GenerationQueue!AC$5:AC$550,Grid_GenerationQueue!$AM$5:$AM$550,$B199,Grid_GenerationQueue!$AN$5:$AN$550,$C199)</f>
        <v>0</v>
      </c>
      <c r="V199">
        <f>SUMIFS(Grid_GenerationQueue!AD$5:AD$550,Grid_GenerationQueue!$AJ$5:$AJ$550,$B199,Grid_GenerationQueue!$AK$5:$AK$550,$C199)+SUMIFS(Grid_GenerationQueue!AD$5:AD$550,Grid_GenerationQueue!$AM$5:$AM$550,$B199,Grid_GenerationQueue!$AN$5:$AN$550,$C199)</f>
        <v>0</v>
      </c>
      <c r="X199">
        <f>SUMIFS(Grid_GenerationQueue!T$5:T$550,Grid_GenerationQueue!$AJ$5:$AJ$550,$B199,Grid_GenerationQueue!$AK$5:$AK$550,$C199,Grid_GenerationQueue!$AW$5:$AW$550,$Y$3)+SUMIFS(Grid_GenerationQueue!T$5:T$550,Grid_GenerationQueue!$AM$5:$AM$550,$B199,Grid_GenerationQueue!$AN$5:$AN$550,$C199,Grid_GenerationQueue!$AW$5:$AW$550,$Y$3)</f>
        <v>300</v>
      </c>
      <c r="Y199">
        <f>SUMIFS(Grid_GenerationQueue!U$5:U$550,Grid_GenerationQueue!$AJ$5:$AJ$550,$B199,Grid_GenerationQueue!$AK$5:$AK$550,$C199,Grid_GenerationQueue!$AW$5:$AW$550,$Y$3)+SUMIFS(Grid_GenerationQueue!U$5:U$550,Grid_GenerationQueue!$AM$5:$AM$550,$B199,Grid_GenerationQueue!$AN$5:$AN$550,$C199,Grid_GenerationQueue!$AW$5:$AW$550,$Y$3)</f>
        <v>0</v>
      </c>
      <c r="Z199">
        <f>SUMIFS(Grid_GenerationQueue!V$5:V$550,Grid_GenerationQueue!$AJ$5:$AJ$550,$B199,Grid_GenerationQueue!$AK$5:$AK$550,$C199,Grid_GenerationQueue!$AW$5:$AW$550,$Y$3)+SUMIFS(Grid_GenerationQueue!V$5:V$550,Grid_GenerationQueue!$AM$5:$AM$550,$B199,Grid_GenerationQueue!$AN$5:$AN$550,$C199,Grid_GenerationQueue!$AW$5:$AW$550,$Y$3)</f>
        <v>0</v>
      </c>
      <c r="AA199">
        <f>SUMIFS(Grid_GenerationQueue!W$5:W$550,Grid_GenerationQueue!$AJ$5:$AJ$550,$B199,Grid_GenerationQueue!$AK$5:$AK$550,$C199,Grid_GenerationQueue!$AW$5:$AW$550,$Y$3)+SUMIFS(Grid_GenerationQueue!W$5:W$550,Grid_GenerationQueue!$AM$5:$AM$550,$B199,Grid_GenerationQueue!$AN$5:$AN$550,$C199,Grid_GenerationQueue!$AW$5:$AW$550,$Y$3)</f>
        <v>0</v>
      </c>
      <c r="AB199">
        <f>SUMIFS(Grid_GenerationQueue!X$5:X$550,Grid_GenerationQueue!$AJ$5:$AJ$550,$B199,Grid_GenerationQueue!$AK$5:$AK$550,$C199,Grid_GenerationQueue!$AW$5:$AW$550,$Y$3)+SUMIFS(Grid_GenerationQueue!X$5:X$550,Grid_GenerationQueue!$AM$5:$AM$550,$B199,Grid_GenerationQueue!$AN$5:$AN$550,$C199,Grid_GenerationQueue!$AW$5:$AW$550,$Y$3)</f>
        <v>0</v>
      </c>
      <c r="AC199">
        <f>SUMIFS(Grid_GenerationQueue!Y$5:Y$550,Grid_GenerationQueue!$AJ$5:$AJ$550,$B199,Grid_GenerationQueue!$AK$5:$AK$550,$C199,Grid_GenerationQueue!$AW$5:$AW$550,$Y$3)+SUMIFS(Grid_GenerationQueue!Y$5:Y$550,Grid_GenerationQueue!$AM$5:$AM$550,$B199,Grid_GenerationQueue!$AN$5:$AN$550,$C199,Grid_GenerationQueue!$AW$5:$AW$550,$Y$3)</f>
        <v>0</v>
      </c>
      <c r="AD199">
        <f>SUMIFS(Grid_GenerationQueue!Z$5:Z$550,Grid_GenerationQueue!$AJ$5:$AJ$550,$B199,Grid_GenerationQueue!$AK$5:$AK$550,$C199,Grid_GenerationQueue!$AW$5:$AW$550,$Y$3)+SUMIFS(Grid_GenerationQueue!Z$5:Z$550,Grid_GenerationQueue!$AM$5:$AM$550,$B199,Grid_GenerationQueue!$AN$5:$AN$550,$C199,Grid_GenerationQueue!$AW$5:$AW$550,$Y$3)</f>
        <v>0</v>
      </c>
      <c r="AE199">
        <f>SUMIFS(Grid_GenerationQueue!AA$5:AA$550,Grid_GenerationQueue!$AJ$5:$AJ$550,$B199,Grid_GenerationQueue!$AK$5:$AK$550,$C199,Grid_GenerationQueue!$AW$5:$AW$550,$Y$3)+SUMIFS(Grid_GenerationQueue!AA$5:AA$550,Grid_GenerationQueue!$AM$5:$AM$550,$B199,Grid_GenerationQueue!$AN$5:$AN$550,$C199,Grid_GenerationQueue!$AW$5:$AW$550,$Y$3)</f>
        <v>0</v>
      </c>
      <c r="AF199">
        <f>SUMIFS(Grid_GenerationQueue!AB$5:AB$550,Grid_GenerationQueue!$AJ$5:$AJ$550,$B199,Grid_GenerationQueue!$AK$5:$AK$550,$C199,Grid_GenerationQueue!$AW$5:$AW$550,$Y$3)+SUMIFS(Grid_GenerationQueue!AB$5:AB$550,Grid_GenerationQueue!$AM$5:$AM$550,$B199,Grid_GenerationQueue!$AN$5:$AN$550,$C199,Grid_GenerationQueue!$AW$5:$AW$550,$Y$3)</f>
        <v>0</v>
      </c>
      <c r="AG199">
        <f>SUMIFS(Grid_GenerationQueue!AC$5:AC$550,Grid_GenerationQueue!$AJ$5:$AJ$550,$B199,Grid_GenerationQueue!$AK$5:$AK$550,$C199,Grid_GenerationQueue!$AW$5:$AW$550,$Y$3)+SUMIFS(Grid_GenerationQueue!AC$5:AC$550,Grid_GenerationQueue!$AM$5:$AM$550,$B199,Grid_GenerationQueue!$AN$5:$AN$550,$C199,Grid_GenerationQueue!$AW$5:$AW$550,$Y$3)</f>
        <v>0</v>
      </c>
      <c r="AH199">
        <f>SUMIFS(Grid_GenerationQueue!AD$5:AD$550,Grid_GenerationQueue!$AJ$5:$AJ$550,$B199,Grid_GenerationQueue!$AK$5:$AK$550,$C199,Grid_GenerationQueue!$AW$5:$AW$550,$Y$3)+SUMIFS(Grid_GenerationQueue!AD$5:AD$550,Grid_GenerationQueue!$AM$5:$AM$550,$B199,Grid_GenerationQueue!$AN$5:$AN$550,$C199,Grid_GenerationQueue!$AW$5:$AW$550,$Y$3)</f>
        <v>0</v>
      </c>
      <c r="AJ199">
        <f>X199+SUMIFS(Grid_GenerationQueue!T$5:T$550,Grid_GenerationQueue!$AJ$5:$AJ$550,$B199,Grid_GenerationQueue!$AK$5:$AK$550,$C199,Grid_GenerationQueue!$AW$5:$AW$550,"&lt;&gt;"&amp;$Y$3,Grid_GenerationQueue!$AU$5:$AU$550,$AK$3)+SUMIFS(Grid_GenerationQueue!T$5:T$550,Grid_GenerationQueue!$AM$5:$AM$550,$B199,Grid_GenerationQueue!$AN$5:$AN$550,$C199,Grid_GenerationQueue!$AW$5:$AW$550,"&lt;&gt;"&amp;$Y$3,Grid_GenerationQueue!$AU$5:$AU$550,$AK$3)</f>
        <v>620.01</v>
      </c>
      <c r="AK199">
        <f>Y199+SUMIFS(Grid_GenerationQueue!U$5:U$550,Grid_GenerationQueue!$AJ$5:$AJ$550,$B199,Grid_GenerationQueue!$AK$5:$AK$550,$C199,Grid_GenerationQueue!$AW$5:$AW$550,"&lt;&gt;"&amp;$Y$3,Grid_GenerationQueue!$AU$5:$AU$550,$AK$3)+SUMIFS(Grid_GenerationQueue!U$5:U$550,Grid_GenerationQueue!$AM$5:$AM$550,$B199,Grid_GenerationQueue!$AN$5:$AN$550,$C199,Grid_GenerationQueue!$AW$5:$AW$550,"&lt;&gt;"&amp;$Y$3,Grid_GenerationQueue!$AU$5:$AU$550,$AK$3)</f>
        <v>0</v>
      </c>
      <c r="AL199">
        <f>Z199+SUMIFS(Grid_GenerationQueue!V$5:V$550,Grid_GenerationQueue!$AJ$5:$AJ$550,$B199,Grid_GenerationQueue!$AK$5:$AK$550,$C199,Grid_GenerationQueue!$AW$5:$AW$550,"&lt;&gt;"&amp;$Y$3,Grid_GenerationQueue!$AU$5:$AU$550,$AK$3)+SUMIFS(Grid_GenerationQueue!V$5:V$550,Grid_GenerationQueue!$AM$5:$AM$550,$B199,Grid_GenerationQueue!$AN$5:$AN$550,$C199,Grid_GenerationQueue!$AW$5:$AW$550,"&lt;&gt;"&amp;$Y$3,Grid_GenerationQueue!$AU$5:$AU$550,$AK$3)</f>
        <v>0</v>
      </c>
      <c r="AM199">
        <f>AA199+SUMIFS(Grid_GenerationQueue!W$5:W$550,Grid_GenerationQueue!$AJ$5:$AJ$550,$B199,Grid_GenerationQueue!$AK$5:$AK$550,$C199,Grid_GenerationQueue!$AW$5:$AW$550,"&lt;&gt;"&amp;$Y$3,Grid_GenerationQueue!$AU$5:$AU$550,$AK$3)+SUMIFS(Grid_GenerationQueue!W$5:W$550,Grid_GenerationQueue!$AM$5:$AM$550,$B199,Grid_GenerationQueue!$AN$5:$AN$550,$C199,Grid_GenerationQueue!$AW$5:$AW$550,"&lt;&gt;"&amp;$Y$3,Grid_GenerationQueue!$AU$5:$AU$550,$AK$3)</f>
        <v>0</v>
      </c>
      <c r="AN199">
        <f>AB199+SUMIFS(Grid_GenerationQueue!X$5:X$550,Grid_GenerationQueue!$AJ$5:$AJ$550,$B199,Grid_GenerationQueue!$AK$5:$AK$550,$C199,Grid_GenerationQueue!$AW$5:$AW$550,"&lt;&gt;"&amp;$Y$3,Grid_GenerationQueue!$AU$5:$AU$550,$AK$3)+SUMIFS(Grid_GenerationQueue!X$5:X$550,Grid_GenerationQueue!$AM$5:$AM$550,$B199,Grid_GenerationQueue!$AN$5:$AN$550,$C199,Grid_GenerationQueue!$AW$5:$AW$550,"&lt;&gt;"&amp;$Y$3,Grid_GenerationQueue!$AU$5:$AU$550,$AK$3)</f>
        <v>0</v>
      </c>
      <c r="AO199">
        <f>AC199+SUMIFS(Grid_GenerationQueue!Y$5:Y$550,Grid_GenerationQueue!$AJ$5:$AJ$550,$B199,Grid_GenerationQueue!$AK$5:$AK$550,$C199,Grid_GenerationQueue!$AW$5:$AW$550,"&lt;&gt;"&amp;$Y$3,Grid_GenerationQueue!$AU$5:$AU$550,$AK$3)+SUMIFS(Grid_GenerationQueue!Y$5:Y$550,Grid_GenerationQueue!$AM$5:$AM$550,$B199,Grid_GenerationQueue!$AN$5:$AN$550,$C199,Grid_GenerationQueue!$AW$5:$AW$550,"&lt;&gt;"&amp;$Y$3,Grid_GenerationQueue!$AU$5:$AU$550,$AK$3)</f>
        <v>0</v>
      </c>
      <c r="AP199">
        <f>AD199+SUMIFS(Grid_GenerationQueue!Z$5:Z$550,Grid_GenerationQueue!$AJ$5:$AJ$550,$B199,Grid_GenerationQueue!$AK$5:$AK$550,$C199,Grid_GenerationQueue!$AW$5:$AW$550,"&lt;&gt;"&amp;$Y$3,Grid_GenerationQueue!$AU$5:$AU$550,$AK$3)+SUMIFS(Grid_GenerationQueue!Z$5:Z$550,Grid_GenerationQueue!$AM$5:$AM$550,$B199,Grid_GenerationQueue!$AN$5:$AN$550,$C199,Grid_GenerationQueue!$AW$5:$AW$550,"&lt;&gt;"&amp;$Y$3,Grid_GenerationQueue!$AU$5:$AU$550,$AK$3)</f>
        <v>0</v>
      </c>
      <c r="AQ199">
        <f>AE199+SUMIFS(Grid_GenerationQueue!AA$5:AA$550,Grid_GenerationQueue!$AJ$5:$AJ$550,$B199,Grid_GenerationQueue!$AK$5:$AK$550,$C199,Grid_GenerationQueue!$AW$5:$AW$550,"&lt;&gt;"&amp;$Y$3,Grid_GenerationQueue!$AU$5:$AU$550,$AK$3)+SUMIFS(Grid_GenerationQueue!AA$5:AA$550,Grid_GenerationQueue!$AM$5:$AM$550,$B199,Grid_GenerationQueue!$AN$5:$AN$550,$C199,Grid_GenerationQueue!$AW$5:$AW$550,"&lt;&gt;"&amp;$Y$3,Grid_GenerationQueue!$AU$5:$AU$550,$AK$3)</f>
        <v>0</v>
      </c>
      <c r="AR199">
        <f>AF199+SUMIFS(Grid_GenerationQueue!AB$5:AB$550,Grid_GenerationQueue!$AJ$5:$AJ$550,$B199,Grid_GenerationQueue!$AK$5:$AK$550,$C199,Grid_GenerationQueue!$AW$5:$AW$550,"&lt;&gt;"&amp;$Y$3,Grid_GenerationQueue!$AU$5:$AU$550,$AK$3)+SUMIFS(Grid_GenerationQueue!AB$5:AB$550,Grid_GenerationQueue!$AM$5:$AM$550,$B199,Grid_GenerationQueue!$AN$5:$AN$550,$C199,Grid_GenerationQueue!$AW$5:$AW$550,"&lt;&gt;"&amp;$Y$3,Grid_GenerationQueue!$AU$5:$AU$550,$AK$3)</f>
        <v>0</v>
      </c>
      <c r="AS199">
        <f>AG199+SUMIFS(Grid_GenerationQueue!AC$5:AC$550,Grid_GenerationQueue!$AJ$5:$AJ$550,$B199,Grid_GenerationQueue!$AK$5:$AK$550,$C199,Grid_GenerationQueue!$AW$5:$AW$550,"&lt;&gt;"&amp;$Y$3,Grid_GenerationQueue!$AU$5:$AU$550,$AK$3)+SUMIFS(Grid_GenerationQueue!AC$5:AC$550,Grid_GenerationQueue!$AM$5:$AM$550,$B199,Grid_GenerationQueue!$AN$5:$AN$550,$C199,Grid_GenerationQueue!$AW$5:$AW$550,"&lt;&gt;"&amp;$Y$3,Grid_GenerationQueue!$AU$5:$AU$550,$AK$3)</f>
        <v>0</v>
      </c>
      <c r="AT199">
        <f>AH199+SUMIFS(Grid_GenerationQueue!AD$5:AD$550,Grid_GenerationQueue!$AJ$5:$AJ$550,$B199,Grid_GenerationQueue!$AK$5:$AK$550,$C199,Grid_GenerationQueue!$AW$5:$AW$550,"&lt;&gt;"&amp;$Y$3,Grid_GenerationQueue!$AU$5:$AU$550,$AK$3)+SUMIFS(Grid_GenerationQueue!AD$5:AD$550,Grid_GenerationQueue!$AM$5:$AM$550,$B199,Grid_GenerationQueue!$AN$5:$AN$550,$C199,Grid_GenerationQueue!$AW$5:$AW$550,"&lt;&gt;"&amp;$Y$3,Grid_GenerationQueue!$AU$5:$AU$550,$AK$3)</f>
        <v>0</v>
      </c>
      <c r="AV199">
        <v>175</v>
      </c>
      <c r="AW199">
        <v>0</v>
      </c>
      <c r="AX199">
        <v>0</v>
      </c>
      <c r="AY199">
        <v>0</v>
      </c>
      <c r="AZ199">
        <v>0</v>
      </c>
      <c r="BB199">
        <f t="shared" si="99"/>
        <v>1795.01</v>
      </c>
      <c r="BC199">
        <f t="shared" si="100"/>
        <v>0</v>
      </c>
      <c r="BD199">
        <f t="shared" si="101"/>
        <v>0</v>
      </c>
      <c r="BE199">
        <f t="shared" si="102"/>
        <v>0</v>
      </c>
      <c r="BF199">
        <f t="shared" si="103"/>
        <v>0</v>
      </c>
      <c r="BG199">
        <f t="shared" si="104"/>
        <v>0</v>
      </c>
      <c r="BH199">
        <f t="shared" si="105"/>
        <v>0</v>
      </c>
      <c r="BI199">
        <f t="shared" si="106"/>
        <v>0</v>
      </c>
      <c r="BJ199">
        <f t="shared" si="107"/>
        <v>0</v>
      </c>
      <c r="BK199">
        <f t="shared" si="108"/>
        <v>0</v>
      </c>
      <c r="BL199">
        <f t="shared" si="109"/>
        <v>0</v>
      </c>
      <c r="BN199">
        <f t="shared" si="110"/>
        <v>125</v>
      </c>
      <c r="BO199">
        <f t="shared" si="111"/>
        <v>0</v>
      </c>
      <c r="BP199">
        <f t="shared" si="112"/>
        <v>0</v>
      </c>
      <c r="BQ199">
        <f t="shared" si="113"/>
        <v>0</v>
      </c>
      <c r="BR199">
        <f t="shared" si="114"/>
        <v>0</v>
      </c>
      <c r="BS199">
        <f t="shared" si="115"/>
        <v>0</v>
      </c>
      <c r="BT199">
        <f t="shared" si="116"/>
        <v>0</v>
      </c>
      <c r="BU199">
        <f t="shared" si="117"/>
        <v>0</v>
      </c>
      <c r="BV199">
        <f t="shared" si="118"/>
        <v>0</v>
      </c>
      <c r="BW199">
        <f t="shared" si="119"/>
        <v>0</v>
      </c>
      <c r="BX199">
        <f t="shared" si="120"/>
        <v>0</v>
      </c>
      <c r="BZ199">
        <f t="shared" si="121"/>
        <v>445.01</v>
      </c>
      <c r="CA199">
        <f t="shared" si="122"/>
        <v>0</v>
      </c>
      <c r="CB199">
        <f t="shared" si="123"/>
        <v>0</v>
      </c>
      <c r="CC199">
        <f t="shared" si="124"/>
        <v>0</v>
      </c>
      <c r="CD199">
        <f t="shared" si="125"/>
        <v>0</v>
      </c>
      <c r="CE199">
        <f t="shared" si="126"/>
        <v>0</v>
      </c>
      <c r="CF199">
        <f t="shared" si="127"/>
        <v>0</v>
      </c>
      <c r="CG199">
        <f t="shared" si="128"/>
        <v>0</v>
      </c>
      <c r="CH199">
        <f t="shared" si="129"/>
        <v>0</v>
      </c>
      <c r="CI199">
        <f t="shared" si="130"/>
        <v>0</v>
      </c>
      <c r="CJ199">
        <f t="shared" si="131"/>
        <v>0</v>
      </c>
    </row>
    <row r="200" spans="1:88" x14ac:dyDescent="0.35">
      <c r="A200" t="str">
        <f>Substation_Info!A200</f>
        <v xml:space="preserve">SCE Metro Study Area </v>
      </c>
      <c r="B200" t="str">
        <f>Substation_Info!B200</f>
        <v>Padua</v>
      </c>
      <c r="C200">
        <f>Substation_Info!C200</f>
        <v>230</v>
      </c>
      <c r="D200" t="str" cm="1">
        <f t="array" ref="D200">INDEX(Substation_Info!$AT$5:$BB$322,MATCH(1,($B200=Substation_Info!$B$5:$B$322)*($C200=Substation_Info!$C$5:$C$322),0),MATCH(D$4,Substation_Info!$AT$4:$BB$4,0))</f>
        <v>Greater_LA_Li_Battery</v>
      </c>
      <c r="E200" t="str" cm="1">
        <f t="array" ref="E200">INDEX(Substation_Info!$AT$5:$BB$322,MATCH(1,($B200=Substation_Info!$B$5:$B$322)*($C200=Substation_Info!$C$5:$C$322),0),MATCH(E$4,Substation_Info!$AT$4:$BB$4,0))</f>
        <v>Greater_LA_Solar</v>
      </c>
      <c r="F200" cm="1">
        <f t="array" ref="F200">INDEX(Substation_Info!$AT$5:$BB$322,MATCH(1,($B200=Substation_Info!$B$5:$B$322)*($C200=Substation_Info!$C$5:$C$322),0),MATCH(F$4,Substation_Info!$AT$4:$BB$4,0))</f>
        <v>0</v>
      </c>
      <c r="G200" cm="1">
        <f t="array" ref="G200">INDEX(Substation_Info!$AT$5:$BB$322,MATCH(1,($B200=Substation_Info!$B$5:$B$322)*($C200=Substation_Info!$C$5:$C$322),0),MATCH(G$4,Substation_Info!$AT$4:$BB$4,0))</f>
        <v>0</v>
      </c>
      <c r="H200" cm="1">
        <f t="array" ref="H200">INDEX(Substation_Info!$AT$5:$BB$322,MATCH(1,($B200=Substation_Info!$B$5:$B$322)*($C200=Substation_Info!$C$5:$C$322),0),MATCH(H$4,Substation_Info!$AT$4:$BB$4,0))</f>
        <v>0</v>
      </c>
      <c r="I200" cm="1">
        <f t="array" ref="I200">INDEX(Substation_Info!$AT$5:$BB$322,MATCH(1,($B200=Substation_Info!$B$5:$B$322)*($C200=Substation_Info!$C$5:$C$322),0),MATCH(I$4,Substation_Info!$AT$4:$BB$4,0))</f>
        <v>0</v>
      </c>
      <c r="J200" cm="1">
        <f t="array" ref="J200">INDEX(Substation_Info!$AT$5:$BB$322,MATCH(1,($B200=Substation_Info!$B$5:$B$322)*($C200=Substation_Info!$C$5:$C$322),0),MATCH(J$4,Substation_Info!$AT$4:$BB$4,0))</f>
        <v>0</v>
      </c>
      <c r="L200">
        <f>SUMIFS(Grid_GenerationQueue!T$5:T$550,Grid_GenerationQueue!$AJ$5:$AJ$550,$B200,Grid_GenerationQueue!$AK$5:$AK$550,$C200)+SUMIFS(Grid_GenerationQueue!T$5:T$550,Grid_GenerationQueue!$AM$5:$AM$550,$B200,Grid_GenerationQueue!$AN$5:$AN$550,$C200)</f>
        <v>0</v>
      </c>
      <c r="M200">
        <f>SUMIFS(Grid_GenerationQueue!U$5:U$550,Grid_GenerationQueue!$AJ$5:$AJ$550,$B200,Grid_GenerationQueue!$AK$5:$AK$550,$C200)+SUMIFS(Grid_GenerationQueue!U$5:U$550,Grid_GenerationQueue!$AM$5:$AM$550,$B200,Grid_GenerationQueue!$AN$5:$AN$550,$C200)</f>
        <v>0</v>
      </c>
      <c r="N200">
        <f>SUMIFS(Grid_GenerationQueue!V$5:V$550,Grid_GenerationQueue!$AJ$5:$AJ$550,$B200,Grid_GenerationQueue!$AK$5:$AK$550,$C200)+SUMIFS(Grid_GenerationQueue!V$5:V$550,Grid_GenerationQueue!$AM$5:$AM$550,$B200,Grid_GenerationQueue!$AN$5:$AN$550,$C200)</f>
        <v>0</v>
      </c>
      <c r="O200">
        <f>SUMIFS(Grid_GenerationQueue!W$5:W$550,Grid_GenerationQueue!$AJ$5:$AJ$550,$B200,Grid_GenerationQueue!$AK$5:$AK$550,$C200)+SUMIFS(Grid_GenerationQueue!W$5:W$550,Grid_GenerationQueue!$AM$5:$AM$550,$B200,Grid_GenerationQueue!$AN$5:$AN$550,$C200)</f>
        <v>0</v>
      </c>
      <c r="P200">
        <f>SUMIFS(Grid_GenerationQueue!X$5:X$550,Grid_GenerationQueue!$AJ$5:$AJ$550,$B200,Grid_GenerationQueue!$AK$5:$AK$550,$C200)+SUMIFS(Grid_GenerationQueue!X$5:X$550,Grid_GenerationQueue!$AM$5:$AM$550,$B200,Grid_GenerationQueue!$AN$5:$AN$550,$C200)</f>
        <v>0</v>
      </c>
      <c r="Q200">
        <f>SUMIFS(Grid_GenerationQueue!Y$5:Y$550,Grid_GenerationQueue!$AJ$5:$AJ$550,$B200,Grid_GenerationQueue!$AK$5:$AK$550,$C200)+SUMIFS(Grid_GenerationQueue!Y$5:Y$550,Grid_GenerationQueue!$AM$5:$AM$550,$B200,Grid_GenerationQueue!$AN$5:$AN$550,$C200)</f>
        <v>0</v>
      </c>
      <c r="R200">
        <f>SUMIFS(Grid_GenerationQueue!Z$5:Z$550,Grid_GenerationQueue!$AJ$5:$AJ$550,$B200,Grid_GenerationQueue!$AK$5:$AK$550,$C200)+SUMIFS(Grid_GenerationQueue!Z$5:Z$550,Grid_GenerationQueue!$AM$5:$AM$550,$B200,Grid_GenerationQueue!$AN$5:$AN$550,$C200)</f>
        <v>0</v>
      </c>
      <c r="S200">
        <f>SUMIFS(Grid_GenerationQueue!AA$5:AA$550,Grid_GenerationQueue!$AJ$5:$AJ$550,$B200,Grid_GenerationQueue!$AK$5:$AK$550,$C200)+SUMIFS(Grid_GenerationQueue!AA$5:AA$550,Grid_GenerationQueue!$AM$5:$AM$550,$B200,Grid_GenerationQueue!$AN$5:$AN$550,$C200)</f>
        <v>0</v>
      </c>
      <c r="T200">
        <f>SUMIFS(Grid_GenerationQueue!AB$5:AB$550,Grid_GenerationQueue!$AJ$5:$AJ$550,$B200,Grid_GenerationQueue!$AK$5:$AK$550,$C200)+SUMIFS(Grid_GenerationQueue!AB$5:AB$550,Grid_GenerationQueue!$AM$5:$AM$550,$B200,Grid_GenerationQueue!$AN$5:$AN$550,$C200)</f>
        <v>0</v>
      </c>
      <c r="U200">
        <f>SUMIFS(Grid_GenerationQueue!AC$5:AC$550,Grid_GenerationQueue!$AJ$5:$AJ$550,$B200,Grid_GenerationQueue!$AK$5:$AK$550,$C200)+SUMIFS(Grid_GenerationQueue!AC$5:AC$550,Grid_GenerationQueue!$AM$5:$AM$550,$B200,Grid_GenerationQueue!$AN$5:$AN$550,$C200)</f>
        <v>0</v>
      </c>
      <c r="V200">
        <f>SUMIFS(Grid_GenerationQueue!AD$5:AD$550,Grid_GenerationQueue!$AJ$5:$AJ$550,$B200,Grid_GenerationQueue!$AK$5:$AK$550,$C200)+SUMIFS(Grid_GenerationQueue!AD$5:AD$550,Grid_GenerationQueue!$AM$5:$AM$550,$B200,Grid_GenerationQueue!$AN$5:$AN$550,$C200)</f>
        <v>0</v>
      </c>
      <c r="X200">
        <f>SUMIFS(Grid_GenerationQueue!T$5:T$550,Grid_GenerationQueue!$AJ$5:$AJ$550,$B200,Grid_GenerationQueue!$AK$5:$AK$550,$C200,Grid_GenerationQueue!$AW$5:$AW$550,$Y$3)+SUMIFS(Grid_GenerationQueue!T$5:T$550,Grid_GenerationQueue!$AM$5:$AM$550,$B200,Grid_GenerationQueue!$AN$5:$AN$550,$C200,Grid_GenerationQueue!$AW$5:$AW$550,$Y$3)</f>
        <v>0</v>
      </c>
      <c r="Y200">
        <f>SUMIFS(Grid_GenerationQueue!U$5:U$550,Grid_GenerationQueue!$AJ$5:$AJ$550,$B200,Grid_GenerationQueue!$AK$5:$AK$550,$C200,Grid_GenerationQueue!$AW$5:$AW$550,$Y$3)+SUMIFS(Grid_GenerationQueue!U$5:U$550,Grid_GenerationQueue!$AM$5:$AM$550,$B200,Grid_GenerationQueue!$AN$5:$AN$550,$C200,Grid_GenerationQueue!$AW$5:$AW$550,$Y$3)</f>
        <v>0</v>
      </c>
      <c r="Z200">
        <f>SUMIFS(Grid_GenerationQueue!V$5:V$550,Grid_GenerationQueue!$AJ$5:$AJ$550,$B200,Grid_GenerationQueue!$AK$5:$AK$550,$C200,Grid_GenerationQueue!$AW$5:$AW$550,$Y$3)+SUMIFS(Grid_GenerationQueue!V$5:V$550,Grid_GenerationQueue!$AM$5:$AM$550,$B200,Grid_GenerationQueue!$AN$5:$AN$550,$C200,Grid_GenerationQueue!$AW$5:$AW$550,$Y$3)</f>
        <v>0</v>
      </c>
      <c r="AA200">
        <f>SUMIFS(Grid_GenerationQueue!W$5:W$550,Grid_GenerationQueue!$AJ$5:$AJ$550,$B200,Grid_GenerationQueue!$AK$5:$AK$550,$C200,Grid_GenerationQueue!$AW$5:$AW$550,$Y$3)+SUMIFS(Grid_GenerationQueue!W$5:W$550,Grid_GenerationQueue!$AM$5:$AM$550,$B200,Grid_GenerationQueue!$AN$5:$AN$550,$C200,Grid_GenerationQueue!$AW$5:$AW$550,$Y$3)</f>
        <v>0</v>
      </c>
      <c r="AB200">
        <f>SUMIFS(Grid_GenerationQueue!X$5:X$550,Grid_GenerationQueue!$AJ$5:$AJ$550,$B200,Grid_GenerationQueue!$AK$5:$AK$550,$C200,Grid_GenerationQueue!$AW$5:$AW$550,$Y$3)+SUMIFS(Grid_GenerationQueue!X$5:X$550,Grid_GenerationQueue!$AM$5:$AM$550,$B200,Grid_GenerationQueue!$AN$5:$AN$550,$C200,Grid_GenerationQueue!$AW$5:$AW$550,$Y$3)</f>
        <v>0</v>
      </c>
      <c r="AC200">
        <f>SUMIFS(Grid_GenerationQueue!Y$5:Y$550,Grid_GenerationQueue!$AJ$5:$AJ$550,$B200,Grid_GenerationQueue!$AK$5:$AK$550,$C200,Grid_GenerationQueue!$AW$5:$AW$550,$Y$3)+SUMIFS(Grid_GenerationQueue!Y$5:Y$550,Grid_GenerationQueue!$AM$5:$AM$550,$B200,Grid_GenerationQueue!$AN$5:$AN$550,$C200,Grid_GenerationQueue!$AW$5:$AW$550,$Y$3)</f>
        <v>0</v>
      </c>
      <c r="AD200">
        <f>SUMIFS(Grid_GenerationQueue!Z$5:Z$550,Grid_GenerationQueue!$AJ$5:$AJ$550,$B200,Grid_GenerationQueue!$AK$5:$AK$550,$C200,Grid_GenerationQueue!$AW$5:$AW$550,$Y$3)+SUMIFS(Grid_GenerationQueue!Z$5:Z$550,Grid_GenerationQueue!$AM$5:$AM$550,$B200,Grid_GenerationQueue!$AN$5:$AN$550,$C200,Grid_GenerationQueue!$AW$5:$AW$550,$Y$3)</f>
        <v>0</v>
      </c>
      <c r="AE200">
        <f>SUMIFS(Grid_GenerationQueue!AA$5:AA$550,Grid_GenerationQueue!$AJ$5:$AJ$550,$B200,Grid_GenerationQueue!$AK$5:$AK$550,$C200,Grid_GenerationQueue!$AW$5:$AW$550,$Y$3)+SUMIFS(Grid_GenerationQueue!AA$5:AA$550,Grid_GenerationQueue!$AM$5:$AM$550,$B200,Grid_GenerationQueue!$AN$5:$AN$550,$C200,Grid_GenerationQueue!$AW$5:$AW$550,$Y$3)</f>
        <v>0</v>
      </c>
      <c r="AF200">
        <f>SUMIFS(Grid_GenerationQueue!AB$5:AB$550,Grid_GenerationQueue!$AJ$5:$AJ$550,$B200,Grid_GenerationQueue!$AK$5:$AK$550,$C200,Grid_GenerationQueue!$AW$5:$AW$550,$Y$3)+SUMIFS(Grid_GenerationQueue!AB$5:AB$550,Grid_GenerationQueue!$AM$5:$AM$550,$B200,Grid_GenerationQueue!$AN$5:$AN$550,$C200,Grid_GenerationQueue!$AW$5:$AW$550,$Y$3)</f>
        <v>0</v>
      </c>
      <c r="AG200">
        <f>SUMIFS(Grid_GenerationQueue!AC$5:AC$550,Grid_GenerationQueue!$AJ$5:$AJ$550,$B200,Grid_GenerationQueue!$AK$5:$AK$550,$C200,Grid_GenerationQueue!$AW$5:$AW$550,$Y$3)+SUMIFS(Grid_GenerationQueue!AC$5:AC$550,Grid_GenerationQueue!$AM$5:$AM$550,$B200,Grid_GenerationQueue!$AN$5:$AN$550,$C200,Grid_GenerationQueue!$AW$5:$AW$550,$Y$3)</f>
        <v>0</v>
      </c>
      <c r="AH200">
        <f>SUMIFS(Grid_GenerationQueue!AD$5:AD$550,Grid_GenerationQueue!$AJ$5:$AJ$550,$B200,Grid_GenerationQueue!$AK$5:$AK$550,$C200,Grid_GenerationQueue!$AW$5:$AW$550,$Y$3)+SUMIFS(Grid_GenerationQueue!AD$5:AD$550,Grid_GenerationQueue!$AM$5:$AM$550,$B200,Grid_GenerationQueue!$AN$5:$AN$550,$C200,Grid_GenerationQueue!$AW$5:$AW$550,$Y$3)</f>
        <v>0</v>
      </c>
      <c r="AJ200">
        <f>X200+SUMIFS(Grid_GenerationQueue!T$5:T$550,Grid_GenerationQueue!$AJ$5:$AJ$550,$B200,Grid_GenerationQueue!$AK$5:$AK$550,$C200,Grid_GenerationQueue!$AW$5:$AW$550,"&lt;&gt;"&amp;$Y$3,Grid_GenerationQueue!$AU$5:$AU$550,$AK$3)+SUMIFS(Grid_GenerationQueue!T$5:T$550,Grid_GenerationQueue!$AM$5:$AM$550,$B200,Grid_GenerationQueue!$AN$5:$AN$550,$C200,Grid_GenerationQueue!$AW$5:$AW$550,"&lt;&gt;"&amp;$Y$3,Grid_GenerationQueue!$AU$5:$AU$550,$AK$3)</f>
        <v>0</v>
      </c>
      <c r="AK200">
        <f>Y200+SUMIFS(Grid_GenerationQueue!U$5:U$550,Grid_GenerationQueue!$AJ$5:$AJ$550,$B200,Grid_GenerationQueue!$AK$5:$AK$550,$C200,Grid_GenerationQueue!$AW$5:$AW$550,"&lt;&gt;"&amp;$Y$3,Grid_GenerationQueue!$AU$5:$AU$550,$AK$3)+SUMIFS(Grid_GenerationQueue!U$5:U$550,Grid_GenerationQueue!$AM$5:$AM$550,$B200,Grid_GenerationQueue!$AN$5:$AN$550,$C200,Grid_GenerationQueue!$AW$5:$AW$550,"&lt;&gt;"&amp;$Y$3,Grid_GenerationQueue!$AU$5:$AU$550,$AK$3)</f>
        <v>0</v>
      </c>
      <c r="AL200">
        <f>Z200+SUMIFS(Grid_GenerationQueue!V$5:V$550,Grid_GenerationQueue!$AJ$5:$AJ$550,$B200,Grid_GenerationQueue!$AK$5:$AK$550,$C200,Grid_GenerationQueue!$AW$5:$AW$550,"&lt;&gt;"&amp;$Y$3,Grid_GenerationQueue!$AU$5:$AU$550,$AK$3)+SUMIFS(Grid_GenerationQueue!V$5:V$550,Grid_GenerationQueue!$AM$5:$AM$550,$B200,Grid_GenerationQueue!$AN$5:$AN$550,$C200,Grid_GenerationQueue!$AW$5:$AW$550,"&lt;&gt;"&amp;$Y$3,Grid_GenerationQueue!$AU$5:$AU$550,$AK$3)</f>
        <v>0</v>
      </c>
      <c r="AM200">
        <f>AA200+SUMIFS(Grid_GenerationQueue!W$5:W$550,Grid_GenerationQueue!$AJ$5:$AJ$550,$B200,Grid_GenerationQueue!$AK$5:$AK$550,$C200,Grid_GenerationQueue!$AW$5:$AW$550,"&lt;&gt;"&amp;$Y$3,Grid_GenerationQueue!$AU$5:$AU$550,$AK$3)+SUMIFS(Grid_GenerationQueue!W$5:W$550,Grid_GenerationQueue!$AM$5:$AM$550,$B200,Grid_GenerationQueue!$AN$5:$AN$550,$C200,Grid_GenerationQueue!$AW$5:$AW$550,"&lt;&gt;"&amp;$Y$3,Grid_GenerationQueue!$AU$5:$AU$550,$AK$3)</f>
        <v>0</v>
      </c>
      <c r="AN200">
        <f>AB200+SUMIFS(Grid_GenerationQueue!X$5:X$550,Grid_GenerationQueue!$AJ$5:$AJ$550,$B200,Grid_GenerationQueue!$AK$5:$AK$550,$C200,Grid_GenerationQueue!$AW$5:$AW$550,"&lt;&gt;"&amp;$Y$3,Grid_GenerationQueue!$AU$5:$AU$550,$AK$3)+SUMIFS(Grid_GenerationQueue!X$5:X$550,Grid_GenerationQueue!$AM$5:$AM$550,$B200,Grid_GenerationQueue!$AN$5:$AN$550,$C200,Grid_GenerationQueue!$AW$5:$AW$550,"&lt;&gt;"&amp;$Y$3,Grid_GenerationQueue!$AU$5:$AU$550,$AK$3)</f>
        <v>0</v>
      </c>
      <c r="AO200">
        <f>AC200+SUMIFS(Grid_GenerationQueue!Y$5:Y$550,Grid_GenerationQueue!$AJ$5:$AJ$550,$B200,Grid_GenerationQueue!$AK$5:$AK$550,$C200,Grid_GenerationQueue!$AW$5:$AW$550,"&lt;&gt;"&amp;$Y$3,Grid_GenerationQueue!$AU$5:$AU$550,$AK$3)+SUMIFS(Grid_GenerationQueue!Y$5:Y$550,Grid_GenerationQueue!$AM$5:$AM$550,$B200,Grid_GenerationQueue!$AN$5:$AN$550,$C200,Grid_GenerationQueue!$AW$5:$AW$550,"&lt;&gt;"&amp;$Y$3,Grid_GenerationQueue!$AU$5:$AU$550,$AK$3)</f>
        <v>0</v>
      </c>
      <c r="AP200">
        <f>AD200+SUMIFS(Grid_GenerationQueue!Z$5:Z$550,Grid_GenerationQueue!$AJ$5:$AJ$550,$B200,Grid_GenerationQueue!$AK$5:$AK$550,$C200,Grid_GenerationQueue!$AW$5:$AW$550,"&lt;&gt;"&amp;$Y$3,Grid_GenerationQueue!$AU$5:$AU$550,$AK$3)+SUMIFS(Grid_GenerationQueue!Z$5:Z$550,Grid_GenerationQueue!$AM$5:$AM$550,$B200,Grid_GenerationQueue!$AN$5:$AN$550,$C200,Grid_GenerationQueue!$AW$5:$AW$550,"&lt;&gt;"&amp;$Y$3,Grid_GenerationQueue!$AU$5:$AU$550,$AK$3)</f>
        <v>0</v>
      </c>
      <c r="AQ200">
        <f>AE200+SUMIFS(Grid_GenerationQueue!AA$5:AA$550,Grid_GenerationQueue!$AJ$5:$AJ$550,$B200,Grid_GenerationQueue!$AK$5:$AK$550,$C200,Grid_GenerationQueue!$AW$5:$AW$550,"&lt;&gt;"&amp;$Y$3,Grid_GenerationQueue!$AU$5:$AU$550,$AK$3)+SUMIFS(Grid_GenerationQueue!AA$5:AA$550,Grid_GenerationQueue!$AM$5:$AM$550,$B200,Grid_GenerationQueue!$AN$5:$AN$550,$C200,Grid_GenerationQueue!$AW$5:$AW$550,"&lt;&gt;"&amp;$Y$3,Grid_GenerationQueue!$AU$5:$AU$550,$AK$3)</f>
        <v>0</v>
      </c>
      <c r="AR200">
        <f>AF200+SUMIFS(Grid_GenerationQueue!AB$5:AB$550,Grid_GenerationQueue!$AJ$5:$AJ$550,$B200,Grid_GenerationQueue!$AK$5:$AK$550,$C200,Grid_GenerationQueue!$AW$5:$AW$550,"&lt;&gt;"&amp;$Y$3,Grid_GenerationQueue!$AU$5:$AU$550,$AK$3)+SUMIFS(Grid_GenerationQueue!AB$5:AB$550,Grid_GenerationQueue!$AM$5:$AM$550,$B200,Grid_GenerationQueue!$AN$5:$AN$550,$C200,Grid_GenerationQueue!$AW$5:$AW$550,"&lt;&gt;"&amp;$Y$3,Grid_GenerationQueue!$AU$5:$AU$550,$AK$3)</f>
        <v>0</v>
      </c>
      <c r="AS200">
        <f>AG200+SUMIFS(Grid_GenerationQueue!AC$5:AC$550,Grid_GenerationQueue!$AJ$5:$AJ$550,$B200,Grid_GenerationQueue!$AK$5:$AK$550,$C200,Grid_GenerationQueue!$AW$5:$AW$550,"&lt;&gt;"&amp;$Y$3,Grid_GenerationQueue!$AU$5:$AU$550,$AK$3)+SUMIFS(Grid_GenerationQueue!AC$5:AC$550,Grid_GenerationQueue!$AM$5:$AM$550,$B200,Grid_GenerationQueue!$AN$5:$AN$550,$C200,Grid_GenerationQueue!$AW$5:$AW$550,"&lt;&gt;"&amp;$Y$3,Grid_GenerationQueue!$AU$5:$AU$550,$AK$3)</f>
        <v>0</v>
      </c>
      <c r="AT200">
        <f>AH200+SUMIFS(Grid_GenerationQueue!AD$5:AD$550,Grid_GenerationQueue!$AJ$5:$AJ$550,$B200,Grid_GenerationQueue!$AK$5:$AK$550,$C200,Grid_GenerationQueue!$AW$5:$AW$550,"&lt;&gt;"&amp;$Y$3,Grid_GenerationQueue!$AU$5:$AU$550,$AK$3)+SUMIFS(Grid_GenerationQueue!AD$5:AD$550,Grid_GenerationQueue!$AM$5:$AM$550,$B200,Grid_GenerationQueue!$AN$5:$AN$550,$C200,Grid_GenerationQueue!$AW$5:$AW$550,"&lt;&gt;"&amp;$Y$3,Grid_GenerationQueue!$AU$5:$AU$550,$AK$3)</f>
        <v>0</v>
      </c>
      <c r="AV200">
        <v>0</v>
      </c>
      <c r="AW200">
        <v>0</v>
      </c>
      <c r="AX200">
        <v>0</v>
      </c>
      <c r="AY200">
        <v>0</v>
      </c>
      <c r="AZ200">
        <v>0</v>
      </c>
      <c r="BB200">
        <f t="shared" si="99"/>
        <v>0</v>
      </c>
      <c r="BC200">
        <f t="shared" si="100"/>
        <v>0</v>
      </c>
      <c r="BD200">
        <f t="shared" si="101"/>
        <v>0</v>
      </c>
      <c r="BE200">
        <f t="shared" si="102"/>
        <v>0</v>
      </c>
      <c r="BF200">
        <f t="shared" si="103"/>
        <v>0</v>
      </c>
      <c r="BG200">
        <f t="shared" si="104"/>
        <v>0</v>
      </c>
      <c r="BH200">
        <f t="shared" si="105"/>
        <v>0</v>
      </c>
      <c r="BI200">
        <f t="shared" si="106"/>
        <v>0</v>
      </c>
      <c r="BJ200">
        <f t="shared" si="107"/>
        <v>0</v>
      </c>
      <c r="BK200">
        <f t="shared" si="108"/>
        <v>0</v>
      </c>
      <c r="BL200">
        <f t="shared" si="109"/>
        <v>0</v>
      </c>
      <c r="BN200">
        <f t="shared" si="110"/>
        <v>0</v>
      </c>
      <c r="BO200">
        <f t="shared" si="111"/>
        <v>0</v>
      </c>
      <c r="BP200">
        <f t="shared" si="112"/>
        <v>0</v>
      </c>
      <c r="BQ200">
        <f t="shared" si="113"/>
        <v>0</v>
      </c>
      <c r="BR200">
        <f t="shared" si="114"/>
        <v>0</v>
      </c>
      <c r="BS200">
        <f t="shared" si="115"/>
        <v>0</v>
      </c>
      <c r="BT200">
        <f t="shared" si="116"/>
        <v>0</v>
      </c>
      <c r="BU200">
        <f t="shared" si="117"/>
        <v>0</v>
      </c>
      <c r="BV200">
        <f t="shared" si="118"/>
        <v>0</v>
      </c>
      <c r="BW200">
        <f t="shared" si="119"/>
        <v>0</v>
      </c>
      <c r="BX200">
        <f t="shared" si="120"/>
        <v>0</v>
      </c>
      <c r="BZ200">
        <f t="shared" si="121"/>
        <v>0</v>
      </c>
      <c r="CA200">
        <f t="shared" si="122"/>
        <v>0</v>
      </c>
      <c r="CB200">
        <f t="shared" si="123"/>
        <v>0</v>
      </c>
      <c r="CC200">
        <f t="shared" si="124"/>
        <v>0</v>
      </c>
      <c r="CD200">
        <f t="shared" si="125"/>
        <v>0</v>
      </c>
      <c r="CE200">
        <f t="shared" si="126"/>
        <v>0</v>
      </c>
      <c r="CF200">
        <f t="shared" si="127"/>
        <v>0</v>
      </c>
      <c r="CG200">
        <f t="shared" si="128"/>
        <v>0</v>
      </c>
      <c r="CH200">
        <f t="shared" si="129"/>
        <v>0</v>
      </c>
      <c r="CI200">
        <f t="shared" si="130"/>
        <v>0</v>
      </c>
      <c r="CJ200">
        <f t="shared" si="131"/>
        <v>0</v>
      </c>
    </row>
    <row r="201" spans="1:88" x14ac:dyDescent="0.35">
      <c r="A201" t="str">
        <f>Substation_Info!A201</f>
        <v xml:space="preserve">East of Pisgah Study Area </v>
      </c>
      <c r="B201" t="str">
        <f>Substation_Info!B201</f>
        <v>Pahrump</v>
      </c>
      <c r="C201">
        <f>Substation_Info!C201</f>
        <v>230</v>
      </c>
      <c r="D201" t="str" cm="1">
        <f t="array" ref="D201">INDEX(Substation_Info!$AT$5:$BB$322,MATCH(1,($B201=Substation_Info!$B$5:$B$322)*($C201=Substation_Info!$C$5:$C$322),0),MATCH(D$4,Substation_Info!$AT$4:$BB$4,0))</f>
        <v>Southern_NV_Eldorado_Li_Battery</v>
      </c>
      <c r="E201" t="str" cm="1">
        <f t="array" ref="E201">INDEX(Substation_Info!$AT$5:$BB$322,MATCH(1,($B201=Substation_Info!$B$5:$B$322)*($C201=Substation_Info!$C$5:$C$322),0),MATCH(E$4,Substation_Info!$AT$4:$BB$4,0))</f>
        <v>Southern_NV_Eldorado_Solar</v>
      </c>
      <c r="F201" cm="1">
        <f t="array" ref="F201">INDEX(Substation_Info!$AT$5:$BB$322,MATCH(1,($B201=Substation_Info!$B$5:$B$322)*($C201=Substation_Info!$C$5:$C$322),0),MATCH(F$4,Substation_Info!$AT$4:$BB$4,0))</f>
        <v>0</v>
      </c>
      <c r="G201" t="str" cm="1">
        <f t="array" ref="G201">INDEX(Substation_Info!$AT$5:$BB$322,MATCH(1,($B201=Substation_Info!$B$5:$B$322)*($C201=Substation_Info!$C$5:$C$322),0),MATCH(G$4,Substation_Info!$AT$4:$BB$4,0))</f>
        <v>Southern_Nevada_Wind</v>
      </c>
      <c r="H201" cm="1">
        <f t="array" ref="H201">INDEX(Substation_Info!$AT$5:$BB$322,MATCH(1,($B201=Substation_Info!$B$5:$B$322)*($C201=Substation_Info!$C$5:$C$322),0),MATCH(H$4,Substation_Info!$AT$4:$BB$4,0))</f>
        <v>0</v>
      </c>
      <c r="I201" cm="1">
        <f t="array" ref="I201">INDEX(Substation_Info!$AT$5:$BB$322,MATCH(1,($B201=Substation_Info!$B$5:$B$322)*($C201=Substation_Info!$C$5:$C$322),0),MATCH(I$4,Substation_Info!$AT$4:$BB$4,0))</f>
        <v>0</v>
      </c>
      <c r="J201" cm="1">
        <f t="array" ref="J201">INDEX(Substation_Info!$AT$5:$BB$322,MATCH(1,($B201=Substation_Info!$B$5:$B$322)*($C201=Substation_Info!$C$5:$C$322),0),MATCH(J$4,Substation_Info!$AT$4:$BB$4,0))</f>
        <v>0</v>
      </c>
      <c r="L201">
        <f>SUMIFS(Grid_GenerationQueue!T$5:T$550,Grid_GenerationQueue!$AJ$5:$AJ$550,$B201,Grid_GenerationQueue!$AK$5:$AK$550,$C201)+SUMIFS(Grid_GenerationQueue!T$5:T$550,Grid_GenerationQueue!$AM$5:$AM$550,$B201,Grid_GenerationQueue!$AN$5:$AN$550,$C201)</f>
        <v>0</v>
      </c>
      <c r="M201">
        <f>SUMIFS(Grid_GenerationQueue!U$5:U$550,Grid_GenerationQueue!$AJ$5:$AJ$550,$B201,Grid_GenerationQueue!$AK$5:$AK$550,$C201)+SUMIFS(Grid_GenerationQueue!U$5:U$550,Grid_GenerationQueue!$AM$5:$AM$550,$B201,Grid_GenerationQueue!$AN$5:$AN$550,$C201)</f>
        <v>0</v>
      </c>
      <c r="N201">
        <f>SUMIFS(Grid_GenerationQueue!V$5:V$550,Grid_GenerationQueue!$AJ$5:$AJ$550,$B201,Grid_GenerationQueue!$AK$5:$AK$550,$C201)+SUMIFS(Grid_GenerationQueue!V$5:V$550,Grid_GenerationQueue!$AM$5:$AM$550,$B201,Grid_GenerationQueue!$AN$5:$AN$550,$C201)</f>
        <v>0</v>
      </c>
      <c r="O201">
        <f>SUMIFS(Grid_GenerationQueue!W$5:W$550,Grid_GenerationQueue!$AJ$5:$AJ$550,$B201,Grid_GenerationQueue!$AK$5:$AK$550,$C201)+SUMIFS(Grid_GenerationQueue!W$5:W$550,Grid_GenerationQueue!$AM$5:$AM$550,$B201,Grid_GenerationQueue!$AN$5:$AN$550,$C201)</f>
        <v>0</v>
      </c>
      <c r="P201">
        <f>SUMIFS(Grid_GenerationQueue!X$5:X$550,Grid_GenerationQueue!$AJ$5:$AJ$550,$B201,Grid_GenerationQueue!$AK$5:$AK$550,$C201)+SUMIFS(Grid_GenerationQueue!X$5:X$550,Grid_GenerationQueue!$AM$5:$AM$550,$B201,Grid_GenerationQueue!$AN$5:$AN$550,$C201)</f>
        <v>0</v>
      </c>
      <c r="Q201">
        <f>SUMIFS(Grid_GenerationQueue!Y$5:Y$550,Grid_GenerationQueue!$AJ$5:$AJ$550,$B201,Grid_GenerationQueue!$AK$5:$AK$550,$C201)+SUMIFS(Grid_GenerationQueue!Y$5:Y$550,Grid_GenerationQueue!$AM$5:$AM$550,$B201,Grid_GenerationQueue!$AN$5:$AN$550,$C201)</f>
        <v>0</v>
      </c>
      <c r="R201">
        <f>SUMIFS(Grid_GenerationQueue!Z$5:Z$550,Grid_GenerationQueue!$AJ$5:$AJ$550,$B201,Grid_GenerationQueue!$AK$5:$AK$550,$C201)+SUMIFS(Grid_GenerationQueue!Z$5:Z$550,Grid_GenerationQueue!$AM$5:$AM$550,$B201,Grid_GenerationQueue!$AN$5:$AN$550,$C201)</f>
        <v>0</v>
      </c>
      <c r="S201">
        <f>SUMIFS(Grid_GenerationQueue!AA$5:AA$550,Grid_GenerationQueue!$AJ$5:$AJ$550,$B201,Grid_GenerationQueue!$AK$5:$AK$550,$C201)+SUMIFS(Grid_GenerationQueue!AA$5:AA$550,Grid_GenerationQueue!$AM$5:$AM$550,$B201,Grid_GenerationQueue!$AN$5:$AN$550,$C201)</f>
        <v>0</v>
      </c>
      <c r="T201">
        <f>SUMIFS(Grid_GenerationQueue!AB$5:AB$550,Grid_GenerationQueue!$AJ$5:$AJ$550,$B201,Grid_GenerationQueue!$AK$5:$AK$550,$C201)+SUMIFS(Grid_GenerationQueue!AB$5:AB$550,Grid_GenerationQueue!$AM$5:$AM$550,$B201,Grid_GenerationQueue!$AN$5:$AN$550,$C201)</f>
        <v>0</v>
      </c>
      <c r="U201">
        <f>SUMIFS(Grid_GenerationQueue!AC$5:AC$550,Grid_GenerationQueue!$AJ$5:$AJ$550,$B201,Grid_GenerationQueue!$AK$5:$AK$550,$C201)+SUMIFS(Grid_GenerationQueue!AC$5:AC$550,Grid_GenerationQueue!$AM$5:$AM$550,$B201,Grid_GenerationQueue!$AN$5:$AN$550,$C201)</f>
        <v>0</v>
      </c>
      <c r="V201">
        <f>SUMIFS(Grid_GenerationQueue!AD$5:AD$550,Grid_GenerationQueue!$AJ$5:$AJ$550,$B201,Grid_GenerationQueue!$AK$5:$AK$550,$C201)+SUMIFS(Grid_GenerationQueue!AD$5:AD$550,Grid_GenerationQueue!$AM$5:$AM$550,$B201,Grid_GenerationQueue!$AN$5:$AN$550,$C201)</f>
        <v>0</v>
      </c>
      <c r="X201">
        <f>SUMIFS(Grid_GenerationQueue!T$5:T$550,Grid_GenerationQueue!$AJ$5:$AJ$550,$B201,Grid_GenerationQueue!$AK$5:$AK$550,$C201,Grid_GenerationQueue!$AW$5:$AW$550,$Y$3)+SUMIFS(Grid_GenerationQueue!T$5:T$550,Grid_GenerationQueue!$AM$5:$AM$550,$B201,Grid_GenerationQueue!$AN$5:$AN$550,$C201,Grid_GenerationQueue!$AW$5:$AW$550,$Y$3)</f>
        <v>0</v>
      </c>
      <c r="Y201">
        <f>SUMIFS(Grid_GenerationQueue!U$5:U$550,Grid_GenerationQueue!$AJ$5:$AJ$550,$B201,Grid_GenerationQueue!$AK$5:$AK$550,$C201,Grid_GenerationQueue!$AW$5:$AW$550,$Y$3)+SUMIFS(Grid_GenerationQueue!U$5:U$550,Grid_GenerationQueue!$AM$5:$AM$550,$B201,Grid_GenerationQueue!$AN$5:$AN$550,$C201,Grid_GenerationQueue!$AW$5:$AW$550,$Y$3)</f>
        <v>0</v>
      </c>
      <c r="Z201">
        <f>SUMIFS(Grid_GenerationQueue!V$5:V$550,Grid_GenerationQueue!$AJ$5:$AJ$550,$B201,Grid_GenerationQueue!$AK$5:$AK$550,$C201,Grid_GenerationQueue!$AW$5:$AW$550,$Y$3)+SUMIFS(Grid_GenerationQueue!V$5:V$550,Grid_GenerationQueue!$AM$5:$AM$550,$B201,Grid_GenerationQueue!$AN$5:$AN$550,$C201,Grid_GenerationQueue!$AW$5:$AW$550,$Y$3)</f>
        <v>0</v>
      </c>
      <c r="AA201">
        <f>SUMIFS(Grid_GenerationQueue!W$5:W$550,Grid_GenerationQueue!$AJ$5:$AJ$550,$B201,Grid_GenerationQueue!$AK$5:$AK$550,$C201,Grid_GenerationQueue!$AW$5:$AW$550,$Y$3)+SUMIFS(Grid_GenerationQueue!W$5:W$550,Grid_GenerationQueue!$AM$5:$AM$550,$B201,Grid_GenerationQueue!$AN$5:$AN$550,$C201,Grid_GenerationQueue!$AW$5:$AW$550,$Y$3)</f>
        <v>0</v>
      </c>
      <c r="AB201">
        <f>SUMIFS(Grid_GenerationQueue!X$5:X$550,Grid_GenerationQueue!$AJ$5:$AJ$550,$B201,Grid_GenerationQueue!$AK$5:$AK$550,$C201,Grid_GenerationQueue!$AW$5:$AW$550,$Y$3)+SUMIFS(Grid_GenerationQueue!X$5:X$550,Grid_GenerationQueue!$AM$5:$AM$550,$B201,Grid_GenerationQueue!$AN$5:$AN$550,$C201,Grid_GenerationQueue!$AW$5:$AW$550,$Y$3)</f>
        <v>0</v>
      </c>
      <c r="AC201">
        <f>SUMIFS(Grid_GenerationQueue!Y$5:Y$550,Grid_GenerationQueue!$AJ$5:$AJ$550,$B201,Grid_GenerationQueue!$AK$5:$AK$550,$C201,Grid_GenerationQueue!$AW$5:$AW$550,$Y$3)+SUMIFS(Grid_GenerationQueue!Y$5:Y$550,Grid_GenerationQueue!$AM$5:$AM$550,$B201,Grid_GenerationQueue!$AN$5:$AN$550,$C201,Grid_GenerationQueue!$AW$5:$AW$550,$Y$3)</f>
        <v>0</v>
      </c>
      <c r="AD201">
        <f>SUMIFS(Grid_GenerationQueue!Z$5:Z$550,Grid_GenerationQueue!$AJ$5:$AJ$550,$B201,Grid_GenerationQueue!$AK$5:$AK$550,$C201,Grid_GenerationQueue!$AW$5:$AW$550,$Y$3)+SUMIFS(Grid_GenerationQueue!Z$5:Z$550,Grid_GenerationQueue!$AM$5:$AM$550,$B201,Grid_GenerationQueue!$AN$5:$AN$550,$C201,Grid_GenerationQueue!$AW$5:$AW$550,$Y$3)</f>
        <v>0</v>
      </c>
      <c r="AE201">
        <f>SUMIFS(Grid_GenerationQueue!AA$5:AA$550,Grid_GenerationQueue!$AJ$5:$AJ$550,$B201,Grid_GenerationQueue!$AK$5:$AK$550,$C201,Grid_GenerationQueue!$AW$5:$AW$550,$Y$3)+SUMIFS(Grid_GenerationQueue!AA$5:AA$550,Grid_GenerationQueue!$AM$5:$AM$550,$B201,Grid_GenerationQueue!$AN$5:$AN$550,$C201,Grid_GenerationQueue!$AW$5:$AW$550,$Y$3)</f>
        <v>0</v>
      </c>
      <c r="AF201">
        <f>SUMIFS(Grid_GenerationQueue!AB$5:AB$550,Grid_GenerationQueue!$AJ$5:$AJ$550,$B201,Grid_GenerationQueue!$AK$5:$AK$550,$C201,Grid_GenerationQueue!$AW$5:$AW$550,$Y$3)+SUMIFS(Grid_GenerationQueue!AB$5:AB$550,Grid_GenerationQueue!$AM$5:$AM$550,$B201,Grid_GenerationQueue!$AN$5:$AN$550,$C201,Grid_GenerationQueue!$AW$5:$AW$550,$Y$3)</f>
        <v>0</v>
      </c>
      <c r="AG201">
        <f>SUMIFS(Grid_GenerationQueue!AC$5:AC$550,Grid_GenerationQueue!$AJ$5:$AJ$550,$B201,Grid_GenerationQueue!$AK$5:$AK$550,$C201,Grid_GenerationQueue!$AW$5:$AW$550,$Y$3)+SUMIFS(Grid_GenerationQueue!AC$5:AC$550,Grid_GenerationQueue!$AM$5:$AM$550,$B201,Grid_GenerationQueue!$AN$5:$AN$550,$C201,Grid_GenerationQueue!$AW$5:$AW$550,$Y$3)</f>
        <v>0</v>
      </c>
      <c r="AH201">
        <f>SUMIFS(Grid_GenerationQueue!AD$5:AD$550,Grid_GenerationQueue!$AJ$5:$AJ$550,$B201,Grid_GenerationQueue!$AK$5:$AK$550,$C201,Grid_GenerationQueue!$AW$5:$AW$550,$Y$3)+SUMIFS(Grid_GenerationQueue!AD$5:AD$550,Grid_GenerationQueue!$AM$5:$AM$550,$B201,Grid_GenerationQueue!$AN$5:$AN$550,$C201,Grid_GenerationQueue!$AW$5:$AW$550,$Y$3)</f>
        <v>0</v>
      </c>
      <c r="AJ201">
        <f>X201+SUMIFS(Grid_GenerationQueue!T$5:T$550,Grid_GenerationQueue!$AJ$5:$AJ$550,$B201,Grid_GenerationQueue!$AK$5:$AK$550,$C201,Grid_GenerationQueue!$AW$5:$AW$550,"&lt;&gt;"&amp;$Y$3,Grid_GenerationQueue!$AU$5:$AU$550,$AK$3)+SUMIFS(Grid_GenerationQueue!T$5:T$550,Grid_GenerationQueue!$AM$5:$AM$550,$B201,Grid_GenerationQueue!$AN$5:$AN$550,$C201,Grid_GenerationQueue!$AW$5:$AW$550,"&lt;&gt;"&amp;$Y$3,Grid_GenerationQueue!$AU$5:$AU$550,$AK$3)</f>
        <v>0</v>
      </c>
      <c r="AK201">
        <f>Y201+SUMIFS(Grid_GenerationQueue!U$5:U$550,Grid_GenerationQueue!$AJ$5:$AJ$550,$B201,Grid_GenerationQueue!$AK$5:$AK$550,$C201,Grid_GenerationQueue!$AW$5:$AW$550,"&lt;&gt;"&amp;$Y$3,Grid_GenerationQueue!$AU$5:$AU$550,$AK$3)+SUMIFS(Grid_GenerationQueue!U$5:U$550,Grid_GenerationQueue!$AM$5:$AM$550,$B201,Grid_GenerationQueue!$AN$5:$AN$550,$C201,Grid_GenerationQueue!$AW$5:$AW$550,"&lt;&gt;"&amp;$Y$3,Grid_GenerationQueue!$AU$5:$AU$550,$AK$3)</f>
        <v>0</v>
      </c>
      <c r="AL201">
        <f>Z201+SUMIFS(Grid_GenerationQueue!V$5:V$550,Grid_GenerationQueue!$AJ$5:$AJ$550,$B201,Grid_GenerationQueue!$AK$5:$AK$550,$C201,Grid_GenerationQueue!$AW$5:$AW$550,"&lt;&gt;"&amp;$Y$3,Grid_GenerationQueue!$AU$5:$AU$550,$AK$3)+SUMIFS(Grid_GenerationQueue!V$5:V$550,Grid_GenerationQueue!$AM$5:$AM$550,$B201,Grid_GenerationQueue!$AN$5:$AN$550,$C201,Grid_GenerationQueue!$AW$5:$AW$550,"&lt;&gt;"&amp;$Y$3,Grid_GenerationQueue!$AU$5:$AU$550,$AK$3)</f>
        <v>0</v>
      </c>
      <c r="AM201">
        <f>AA201+SUMIFS(Grid_GenerationQueue!W$5:W$550,Grid_GenerationQueue!$AJ$5:$AJ$550,$B201,Grid_GenerationQueue!$AK$5:$AK$550,$C201,Grid_GenerationQueue!$AW$5:$AW$550,"&lt;&gt;"&amp;$Y$3,Grid_GenerationQueue!$AU$5:$AU$550,$AK$3)+SUMIFS(Grid_GenerationQueue!W$5:W$550,Grid_GenerationQueue!$AM$5:$AM$550,$B201,Grid_GenerationQueue!$AN$5:$AN$550,$C201,Grid_GenerationQueue!$AW$5:$AW$550,"&lt;&gt;"&amp;$Y$3,Grid_GenerationQueue!$AU$5:$AU$550,$AK$3)</f>
        <v>0</v>
      </c>
      <c r="AN201">
        <f>AB201+SUMIFS(Grid_GenerationQueue!X$5:X$550,Grid_GenerationQueue!$AJ$5:$AJ$550,$B201,Grid_GenerationQueue!$AK$5:$AK$550,$C201,Grid_GenerationQueue!$AW$5:$AW$550,"&lt;&gt;"&amp;$Y$3,Grid_GenerationQueue!$AU$5:$AU$550,$AK$3)+SUMIFS(Grid_GenerationQueue!X$5:X$550,Grid_GenerationQueue!$AM$5:$AM$550,$B201,Grid_GenerationQueue!$AN$5:$AN$550,$C201,Grid_GenerationQueue!$AW$5:$AW$550,"&lt;&gt;"&amp;$Y$3,Grid_GenerationQueue!$AU$5:$AU$550,$AK$3)</f>
        <v>0</v>
      </c>
      <c r="AO201">
        <f>AC201+SUMIFS(Grid_GenerationQueue!Y$5:Y$550,Grid_GenerationQueue!$AJ$5:$AJ$550,$B201,Grid_GenerationQueue!$AK$5:$AK$550,$C201,Grid_GenerationQueue!$AW$5:$AW$550,"&lt;&gt;"&amp;$Y$3,Grid_GenerationQueue!$AU$5:$AU$550,$AK$3)+SUMIFS(Grid_GenerationQueue!Y$5:Y$550,Grid_GenerationQueue!$AM$5:$AM$550,$B201,Grid_GenerationQueue!$AN$5:$AN$550,$C201,Grid_GenerationQueue!$AW$5:$AW$550,"&lt;&gt;"&amp;$Y$3,Grid_GenerationQueue!$AU$5:$AU$550,$AK$3)</f>
        <v>0</v>
      </c>
      <c r="AP201">
        <f>AD201+SUMIFS(Grid_GenerationQueue!Z$5:Z$550,Grid_GenerationQueue!$AJ$5:$AJ$550,$B201,Grid_GenerationQueue!$AK$5:$AK$550,$C201,Grid_GenerationQueue!$AW$5:$AW$550,"&lt;&gt;"&amp;$Y$3,Grid_GenerationQueue!$AU$5:$AU$550,$AK$3)+SUMIFS(Grid_GenerationQueue!Z$5:Z$550,Grid_GenerationQueue!$AM$5:$AM$550,$B201,Grid_GenerationQueue!$AN$5:$AN$550,$C201,Grid_GenerationQueue!$AW$5:$AW$550,"&lt;&gt;"&amp;$Y$3,Grid_GenerationQueue!$AU$5:$AU$550,$AK$3)</f>
        <v>0</v>
      </c>
      <c r="AQ201">
        <f>AE201+SUMIFS(Grid_GenerationQueue!AA$5:AA$550,Grid_GenerationQueue!$AJ$5:$AJ$550,$B201,Grid_GenerationQueue!$AK$5:$AK$550,$C201,Grid_GenerationQueue!$AW$5:$AW$550,"&lt;&gt;"&amp;$Y$3,Grid_GenerationQueue!$AU$5:$AU$550,$AK$3)+SUMIFS(Grid_GenerationQueue!AA$5:AA$550,Grid_GenerationQueue!$AM$5:$AM$550,$B201,Grid_GenerationQueue!$AN$5:$AN$550,$C201,Grid_GenerationQueue!$AW$5:$AW$550,"&lt;&gt;"&amp;$Y$3,Grid_GenerationQueue!$AU$5:$AU$550,$AK$3)</f>
        <v>0</v>
      </c>
      <c r="AR201">
        <f>AF201+SUMIFS(Grid_GenerationQueue!AB$5:AB$550,Grid_GenerationQueue!$AJ$5:$AJ$550,$B201,Grid_GenerationQueue!$AK$5:$AK$550,$C201,Grid_GenerationQueue!$AW$5:$AW$550,"&lt;&gt;"&amp;$Y$3,Grid_GenerationQueue!$AU$5:$AU$550,$AK$3)+SUMIFS(Grid_GenerationQueue!AB$5:AB$550,Grid_GenerationQueue!$AM$5:$AM$550,$B201,Grid_GenerationQueue!$AN$5:$AN$550,$C201,Grid_GenerationQueue!$AW$5:$AW$550,"&lt;&gt;"&amp;$Y$3,Grid_GenerationQueue!$AU$5:$AU$550,$AK$3)</f>
        <v>0</v>
      </c>
      <c r="AS201">
        <f>AG201+SUMIFS(Grid_GenerationQueue!AC$5:AC$550,Grid_GenerationQueue!$AJ$5:$AJ$550,$B201,Grid_GenerationQueue!$AK$5:$AK$550,$C201,Grid_GenerationQueue!$AW$5:$AW$550,"&lt;&gt;"&amp;$Y$3,Grid_GenerationQueue!$AU$5:$AU$550,$AK$3)+SUMIFS(Grid_GenerationQueue!AC$5:AC$550,Grid_GenerationQueue!$AM$5:$AM$550,$B201,Grid_GenerationQueue!$AN$5:$AN$550,$C201,Grid_GenerationQueue!$AW$5:$AW$550,"&lt;&gt;"&amp;$Y$3,Grid_GenerationQueue!$AU$5:$AU$550,$AK$3)</f>
        <v>0</v>
      </c>
      <c r="AT201">
        <f>AH201+SUMIFS(Grid_GenerationQueue!AD$5:AD$550,Grid_GenerationQueue!$AJ$5:$AJ$550,$B201,Grid_GenerationQueue!$AK$5:$AK$550,$C201,Grid_GenerationQueue!$AW$5:$AW$550,"&lt;&gt;"&amp;$Y$3,Grid_GenerationQueue!$AU$5:$AU$550,$AK$3)+SUMIFS(Grid_GenerationQueue!AD$5:AD$550,Grid_GenerationQueue!$AM$5:$AM$550,$B201,Grid_GenerationQueue!$AN$5:$AN$550,$C201,Grid_GenerationQueue!$AW$5:$AW$550,"&lt;&gt;"&amp;$Y$3,Grid_GenerationQueue!$AU$5:$AU$550,$AK$3)</f>
        <v>0</v>
      </c>
      <c r="AV201">
        <v>0</v>
      </c>
      <c r="AW201">
        <v>0</v>
      </c>
      <c r="AX201">
        <v>0</v>
      </c>
      <c r="AY201">
        <v>0</v>
      </c>
      <c r="AZ201">
        <v>0</v>
      </c>
      <c r="BB201">
        <f t="shared" si="99"/>
        <v>0</v>
      </c>
      <c r="BC201">
        <f t="shared" si="100"/>
        <v>0</v>
      </c>
      <c r="BD201">
        <f t="shared" si="101"/>
        <v>0</v>
      </c>
      <c r="BE201">
        <f t="shared" si="102"/>
        <v>0</v>
      </c>
      <c r="BF201">
        <f t="shared" si="103"/>
        <v>0</v>
      </c>
      <c r="BG201">
        <f t="shared" si="104"/>
        <v>0</v>
      </c>
      <c r="BH201">
        <f t="shared" si="105"/>
        <v>0</v>
      </c>
      <c r="BI201">
        <f t="shared" si="106"/>
        <v>0</v>
      </c>
      <c r="BJ201">
        <f t="shared" si="107"/>
        <v>0</v>
      </c>
      <c r="BK201">
        <f t="shared" si="108"/>
        <v>0</v>
      </c>
      <c r="BL201">
        <f t="shared" si="109"/>
        <v>0</v>
      </c>
      <c r="BN201">
        <f t="shared" si="110"/>
        <v>0</v>
      </c>
      <c r="BO201">
        <f t="shared" si="111"/>
        <v>0</v>
      </c>
      <c r="BP201">
        <f t="shared" si="112"/>
        <v>0</v>
      </c>
      <c r="BQ201">
        <f t="shared" si="113"/>
        <v>0</v>
      </c>
      <c r="BR201">
        <f t="shared" si="114"/>
        <v>0</v>
      </c>
      <c r="BS201">
        <f t="shared" si="115"/>
        <v>0</v>
      </c>
      <c r="BT201">
        <f t="shared" si="116"/>
        <v>0</v>
      </c>
      <c r="BU201">
        <f t="shared" si="117"/>
        <v>0</v>
      </c>
      <c r="BV201">
        <f t="shared" si="118"/>
        <v>0</v>
      </c>
      <c r="BW201">
        <f t="shared" si="119"/>
        <v>0</v>
      </c>
      <c r="BX201">
        <f t="shared" si="120"/>
        <v>0</v>
      </c>
      <c r="BZ201">
        <f t="shared" si="121"/>
        <v>0</v>
      </c>
      <c r="CA201">
        <f t="shared" si="122"/>
        <v>0</v>
      </c>
      <c r="CB201">
        <f t="shared" si="123"/>
        <v>0</v>
      </c>
      <c r="CC201">
        <f t="shared" si="124"/>
        <v>0</v>
      </c>
      <c r="CD201">
        <f t="shared" si="125"/>
        <v>0</v>
      </c>
      <c r="CE201">
        <f t="shared" si="126"/>
        <v>0</v>
      </c>
      <c r="CF201">
        <f t="shared" si="127"/>
        <v>0</v>
      </c>
      <c r="CG201">
        <f t="shared" si="128"/>
        <v>0</v>
      </c>
      <c r="CH201">
        <f t="shared" si="129"/>
        <v>0</v>
      </c>
      <c r="CI201">
        <f t="shared" si="130"/>
        <v>0</v>
      </c>
      <c r="CJ201">
        <f t="shared" si="131"/>
        <v>0</v>
      </c>
    </row>
    <row r="202" spans="1:88" x14ac:dyDescent="0.35">
      <c r="A202" t="str">
        <f>Substation_Info!A202</f>
        <v xml:space="preserve">East of Pisgah Study Area </v>
      </c>
      <c r="B202" t="str">
        <f>Substation_Info!B202</f>
        <v>Pahrump</v>
      </c>
      <c r="C202">
        <f>Substation_Info!C202</f>
        <v>138</v>
      </c>
      <c r="D202" t="str" cm="1">
        <f t="array" ref="D202">INDEX(Substation_Info!$AT$5:$BB$322,MATCH(1,($B202=Substation_Info!$B$5:$B$322)*($C202=Substation_Info!$C$5:$C$322),0),MATCH(D$4,Substation_Info!$AT$4:$BB$4,0))</f>
        <v>Southern_NV_Eldorado_Li_Battery</v>
      </c>
      <c r="E202" t="str" cm="1">
        <f t="array" ref="E202">INDEX(Substation_Info!$AT$5:$BB$322,MATCH(1,($B202=Substation_Info!$B$5:$B$322)*($C202=Substation_Info!$C$5:$C$322),0),MATCH(E$4,Substation_Info!$AT$4:$BB$4,0))</f>
        <v>Southern_NV_Eldorado_Solar</v>
      </c>
      <c r="F202" cm="1">
        <f t="array" ref="F202">INDEX(Substation_Info!$AT$5:$BB$322,MATCH(1,($B202=Substation_Info!$B$5:$B$322)*($C202=Substation_Info!$C$5:$C$322),0),MATCH(F$4,Substation_Info!$AT$4:$BB$4,0))</f>
        <v>0</v>
      </c>
      <c r="G202" t="str" cm="1">
        <f t="array" ref="G202">INDEX(Substation_Info!$AT$5:$BB$322,MATCH(1,($B202=Substation_Info!$B$5:$B$322)*($C202=Substation_Info!$C$5:$C$322),0),MATCH(G$4,Substation_Info!$AT$4:$BB$4,0))</f>
        <v>Southern_Nevada_Wind</v>
      </c>
      <c r="H202" cm="1">
        <f t="array" ref="H202">INDEX(Substation_Info!$AT$5:$BB$322,MATCH(1,($B202=Substation_Info!$B$5:$B$322)*($C202=Substation_Info!$C$5:$C$322),0),MATCH(H$4,Substation_Info!$AT$4:$BB$4,0))</f>
        <v>0</v>
      </c>
      <c r="I202" cm="1">
        <f t="array" ref="I202">INDEX(Substation_Info!$AT$5:$BB$322,MATCH(1,($B202=Substation_Info!$B$5:$B$322)*($C202=Substation_Info!$C$5:$C$322),0),MATCH(I$4,Substation_Info!$AT$4:$BB$4,0))</f>
        <v>0</v>
      </c>
      <c r="J202" cm="1">
        <f t="array" ref="J202">INDEX(Substation_Info!$AT$5:$BB$322,MATCH(1,($B202=Substation_Info!$B$5:$B$322)*($C202=Substation_Info!$C$5:$C$322),0),MATCH(J$4,Substation_Info!$AT$4:$BB$4,0))</f>
        <v>0</v>
      </c>
      <c r="L202">
        <f>SUMIFS(Grid_GenerationQueue!T$5:T$550,Grid_GenerationQueue!$AJ$5:$AJ$550,$B202,Grid_GenerationQueue!$AK$5:$AK$550,$C202)+SUMIFS(Grid_GenerationQueue!T$5:T$550,Grid_GenerationQueue!$AM$5:$AM$550,$B202,Grid_GenerationQueue!$AN$5:$AN$550,$C202)</f>
        <v>0</v>
      </c>
      <c r="M202">
        <f>SUMIFS(Grid_GenerationQueue!U$5:U$550,Grid_GenerationQueue!$AJ$5:$AJ$550,$B202,Grid_GenerationQueue!$AK$5:$AK$550,$C202)+SUMIFS(Grid_GenerationQueue!U$5:U$550,Grid_GenerationQueue!$AM$5:$AM$550,$B202,Grid_GenerationQueue!$AN$5:$AN$550,$C202)</f>
        <v>0</v>
      </c>
      <c r="N202">
        <f>SUMIFS(Grid_GenerationQueue!V$5:V$550,Grid_GenerationQueue!$AJ$5:$AJ$550,$B202,Grid_GenerationQueue!$AK$5:$AK$550,$C202)+SUMIFS(Grid_GenerationQueue!V$5:V$550,Grid_GenerationQueue!$AM$5:$AM$550,$B202,Grid_GenerationQueue!$AN$5:$AN$550,$C202)</f>
        <v>0</v>
      </c>
      <c r="O202">
        <f>SUMIFS(Grid_GenerationQueue!W$5:W$550,Grid_GenerationQueue!$AJ$5:$AJ$550,$B202,Grid_GenerationQueue!$AK$5:$AK$550,$C202)+SUMIFS(Grid_GenerationQueue!W$5:W$550,Grid_GenerationQueue!$AM$5:$AM$550,$B202,Grid_GenerationQueue!$AN$5:$AN$550,$C202)</f>
        <v>0</v>
      </c>
      <c r="P202">
        <f>SUMIFS(Grid_GenerationQueue!X$5:X$550,Grid_GenerationQueue!$AJ$5:$AJ$550,$B202,Grid_GenerationQueue!$AK$5:$AK$550,$C202)+SUMIFS(Grid_GenerationQueue!X$5:X$550,Grid_GenerationQueue!$AM$5:$AM$550,$B202,Grid_GenerationQueue!$AN$5:$AN$550,$C202)</f>
        <v>0</v>
      </c>
      <c r="Q202">
        <f>SUMIFS(Grid_GenerationQueue!Y$5:Y$550,Grid_GenerationQueue!$AJ$5:$AJ$550,$B202,Grid_GenerationQueue!$AK$5:$AK$550,$C202)+SUMIFS(Grid_GenerationQueue!Y$5:Y$550,Grid_GenerationQueue!$AM$5:$AM$550,$B202,Grid_GenerationQueue!$AN$5:$AN$550,$C202)</f>
        <v>0</v>
      </c>
      <c r="R202">
        <f>SUMIFS(Grid_GenerationQueue!Z$5:Z$550,Grid_GenerationQueue!$AJ$5:$AJ$550,$B202,Grid_GenerationQueue!$AK$5:$AK$550,$C202)+SUMIFS(Grid_GenerationQueue!Z$5:Z$550,Grid_GenerationQueue!$AM$5:$AM$550,$B202,Grid_GenerationQueue!$AN$5:$AN$550,$C202)</f>
        <v>0</v>
      </c>
      <c r="S202">
        <f>SUMIFS(Grid_GenerationQueue!AA$5:AA$550,Grid_GenerationQueue!$AJ$5:$AJ$550,$B202,Grid_GenerationQueue!$AK$5:$AK$550,$C202)+SUMIFS(Grid_GenerationQueue!AA$5:AA$550,Grid_GenerationQueue!$AM$5:$AM$550,$B202,Grid_GenerationQueue!$AN$5:$AN$550,$C202)</f>
        <v>0</v>
      </c>
      <c r="T202">
        <f>SUMIFS(Grid_GenerationQueue!AB$5:AB$550,Grid_GenerationQueue!$AJ$5:$AJ$550,$B202,Grid_GenerationQueue!$AK$5:$AK$550,$C202)+SUMIFS(Grid_GenerationQueue!AB$5:AB$550,Grid_GenerationQueue!$AM$5:$AM$550,$B202,Grid_GenerationQueue!$AN$5:$AN$550,$C202)</f>
        <v>0</v>
      </c>
      <c r="U202">
        <f>SUMIFS(Grid_GenerationQueue!AC$5:AC$550,Grid_GenerationQueue!$AJ$5:$AJ$550,$B202,Grid_GenerationQueue!$AK$5:$AK$550,$C202)+SUMIFS(Grid_GenerationQueue!AC$5:AC$550,Grid_GenerationQueue!$AM$5:$AM$550,$B202,Grid_GenerationQueue!$AN$5:$AN$550,$C202)</f>
        <v>0</v>
      </c>
      <c r="V202">
        <f>SUMIFS(Grid_GenerationQueue!AD$5:AD$550,Grid_GenerationQueue!$AJ$5:$AJ$550,$B202,Grid_GenerationQueue!$AK$5:$AK$550,$C202)+SUMIFS(Grid_GenerationQueue!AD$5:AD$550,Grid_GenerationQueue!$AM$5:$AM$550,$B202,Grid_GenerationQueue!$AN$5:$AN$550,$C202)</f>
        <v>0</v>
      </c>
      <c r="X202">
        <f>SUMIFS(Grid_GenerationQueue!T$5:T$550,Grid_GenerationQueue!$AJ$5:$AJ$550,$B202,Grid_GenerationQueue!$AK$5:$AK$550,$C202,Grid_GenerationQueue!$AW$5:$AW$550,$Y$3)+SUMIFS(Grid_GenerationQueue!T$5:T$550,Grid_GenerationQueue!$AM$5:$AM$550,$B202,Grid_GenerationQueue!$AN$5:$AN$550,$C202,Grid_GenerationQueue!$AW$5:$AW$550,$Y$3)</f>
        <v>0</v>
      </c>
      <c r="Y202">
        <f>SUMIFS(Grid_GenerationQueue!U$5:U$550,Grid_GenerationQueue!$AJ$5:$AJ$550,$B202,Grid_GenerationQueue!$AK$5:$AK$550,$C202,Grid_GenerationQueue!$AW$5:$AW$550,$Y$3)+SUMIFS(Grid_GenerationQueue!U$5:U$550,Grid_GenerationQueue!$AM$5:$AM$550,$B202,Grid_GenerationQueue!$AN$5:$AN$550,$C202,Grid_GenerationQueue!$AW$5:$AW$550,$Y$3)</f>
        <v>0</v>
      </c>
      <c r="Z202">
        <f>SUMIFS(Grid_GenerationQueue!V$5:V$550,Grid_GenerationQueue!$AJ$5:$AJ$550,$B202,Grid_GenerationQueue!$AK$5:$AK$550,$C202,Grid_GenerationQueue!$AW$5:$AW$550,$Y$3)+SUMIFS(Grid_GenerationQueue!V$5:V$550,Grid_GenerationQueue!$AM$5:$AM$550,$B202,Grid_GenerationQueue!$AN$5:$AN$550,$C202,Grid_GenerationQueue!$AW$5:$AW$550,$Y$3)</f>
        <v>0</v>
      </c>
      <c r="AA202">
        <f>SUMIFS(Grid_GenerationQueue!W$5:W$550,Grid_GenerationQueue!$AJ$5:$AJ$550,$B202,Grid_GenerationQueue!$AK$5:$AK$550,$C202,Grid_GenerationQueue!$AW$5:$AW$550,$Y$3)+SUMIFS(Grid_GenerationQueue!W$5:W$550,Grid_GenerationQueue!$AM$5:$AM$550,$B202,Grid_GenerationQueue!$AN$5:$AN$550,$C202,Grid_GenerationQueue!$AW$5:$AW$550,$Y$3)</f>
        <v>0</v>
      </c>
      <c r="AB202">
        <f>SUMIFS(Grid_GenerationQueue!X$5:X$550,Grid_GenerationQueue!$AJ$5:$AJ$550,$B202,Grid_GenerationQueue!$AK$5:$AK$550,$C202,Grid_GenerationQueue!$AW$5:$AW$550,$Y$3)+SUMIFS(Grid_GenerationQueue!X$5:X$550,Grid_GenerationQueue!$AM$5:$AM$550,$B202,Grid_GenerationQueue!$AN$5:$AN$550,$C202,Grid_GenerationQueue!$AW$5:$AW$550,$Y$3)</f>
        <v>0</v>
      </c>
      <c r="AC202">
        <f>SUMIFS(Grid_GenerationQueue!Y$5:Y$550,Grid_GenerationQueue!$AJ$5:$AJ$550,$B202,Grid_GenerationQueue!$AK$5:$AK$550,$C202,Grid_GenerationQueue!$AW$5:$AW$550,$Y$3)+SUMIFS(Grid_GenerationQueue!Y$5:Y$550,Grid_GenerationQueue!$AM$5:$AM$550,$B202,Grid_GenerationQueue!$AN$5:$AN$550,$C202,Grid_GenerationQueue!$AW$5:$AW$550,$Y$3)</f>
        <v>0</v>
      </c>
      <c r="AD202">
        <f>SUMIFS(Grid_GenerationQueue!Z$5:Z$550,Grid_GenerationQueue!$AJ$5:$AJ$550,$B202,Grid_GenerationQueue!$AK$5:$AK$550,$C202,Grid_GenerationQueue!$AW$5:$AW$550,$Y$3)+SUMIFS(Grid_GenerationQueue!Z$5:Z$550,Grid_GenerationQueue!$AM$5:$AM$550,$B202,Grid_GenerationQueue!$AN$5:$AN$550,$C202,Grid_GenerationQueue!$AW$5:$AW$550,$Y$3)</f>
        <v>0</v>
      </c>
      <c r="AE202">
        <f>SUMIFS(Grid_GenerationQueue!AA$5:AA$550,Grid_GenerationQueue!$AJ$5:$AJ$550,$B202,Grid_GenerationQueue!$AK$5:$AK$550,$C202,Grid_GenerationQueue!$AW$5:$AW$550,$Y$3)+SUMIFS(Grid_GenerationQueue!AA$5:AA$550,Grid_GenerationQueue!$AM$5:$AM$550,$B202,Grid_GenerationQueue!$AN$5:$AN$550,$C202,Grid_GenerationQueue!$AW$5:$AW$550,$Y$3)</f>
        <v>0</v>
      </c>
      <c r="AF202">
        <f>SUMIFS(Grid_GenerationQueue!AB$5:AB$550,Grid_GenerationQueue!$AJ$5:$AJ$550,$B202,Grid_GenerationQueue!$AK$5:$AK$550,$C202,Grid_GenerationQueue!$AW$5:$AW$550,$Y$3)+SUMIFS(Grid_GenerationQueue!AB$5:AB$550,Grid_GenerationQueue!$AM$5:$AM$550,$B202,Grid_GenerationQueue!$AN$5:$AN$550,$C202,Grid_GenerationQueue!$AW$5:$AW$550,$Y$3)</f>
        <v>0</v>
      </c>
      <c r="AG202">
        <f>SUMIFS(Grid_GenerationQueue!AC$5:AC$550,Grid_GenerationQueue!$AJ$5:$AJ$550,$B202,Grid_GenerationQueue!$AK$5:$AK$550,$C202,Grid_GenerationQueue!$AW$5:$AW$550,$Y$3)+SUMIFS(Grid_GenerationQueue!AC$5:AC$550,Grid_GenerationQueue!$AM$5:$AM$550,$B202,Grid_GenerationQueue!$AN$5:$AN$550,$C202,Grid_GenerationQueue!$AW$5:$AW$550,$Y$3)</f>
        <v>0</v>
      </c>
      <c r="AH202">
        <f>SUMIFS(Grid_GenerationQueue!AD$5:AD$550,Grid_GenerationQueue!$AJ$5:$AJ$550,$B202,Grid_GenerationQueue!$AK$5:$AK$550,$C202,Grid_GenerationQueue!$AW$5:$AW$550,$Y$3)+SUMIFS(Grid_GenerationQueue!AD$5:AD$550,Grid_GenerationQueue!$AM$5:$AM$550,$B202,Grid_GenerationQueue!$AN$5:$AN$550,$C202,Grid_GenerationQueue!$AW$5:$AW$550,$Y$3)</f>
        <v>0</v>
      </c>
      <c r="AJ202">
        <f>X202+SUMIFS(Grid_GenerationQueue!T$5:T$550,Grid_GenerationQueue!$AJ$5:$AJ$550,$B202,Grid_GenerationQueue!$AK$5:$AK$550,$C202,Grid_GenerationQueue!$AW$5:$AW$550,"&lt;&gt;"&amp;$Y$3,Grid_GenerationQueue!$AU$5:$AU$550,$AK$3)+SUMIFS(Grid_GenerationQueue!T$5:T$550,Grid_GenerationQueue!$AM$5:$AM$550,$B202,Grid_GenerationQueue!$AN$5:$AN$550,$C202,Grid_GenerationQueue!$AW$5:$AW$550,"&lt;&gt;"&amp;$Y$3,Grid_GenerationQueue!$AU$5:$AU$550,$AK$3)</f>
        <v>0</v>
      </c>
      <c r="AK202">
        <f>Y202+SUMIFS(Grid_GenerationQueue!U$5:U$550,Grid_GenerationQueue!$AJ$5:$AJ$550,$B202,Grid_GenerationQueue!$AK$5:$AK$550,$C202,Grid_GenerationQueue!$AW$5:$AW$550,"&lt;&gt;"&amp;$Y$3,Grid_GenerationQueue!$AU$5:$AU$550,$AK$3)+SUMIFS(Grid_GenerationQueue!U$5:U$550,Grid_GenerationQueue!$AM$5:$AM$550,$B202,Grid_GenerationQueue!$AN$5:$AN$550,$C202,Grid_GenerationQueue!$AW$5:$AW$550,"&lt;&gt;"&amp;$Y$3,Grid_GenerationQueue!$AU$5:$AU$550,$AK$3)</f>
        <v>0</v>
      </c>
      <c r="AL202">
        <f>Z202+SUMIFS(Grid_GenerationQueue!V$5:V$550,Grid_GenerationQueue!$AJ$5:$AJ$550,$B202,Grid_GenerationQueue!$AK$5:$AK$550,$C202,Grid_GenerationQueue!$AW$5:$AW$550,"&lt;&gt;"&amp;$Y$3,Grid_GenerationQueue!$AU$5:$AU$550,$AK$3)+SUMIFS(Grid_GenerationQueue!V$5:V$550,Grid_GenerationQueue!$AM$5:$AM$550,$B202,Grid_GenerationQueue!$AN$5:$AN$550,$C202,Grid_GenerationQueue!$AW$5:$AW$550,"&lt;&gt;"&amp;$Y$3,Grid_GenerationQueue!$AU$5:$AU$550,$AK$3)</f>
        <v>0</v>
      </c>
      <c r="AM202">
        <f>AA202+SUMIFS(Grid_GenerationQueue!W$5:W$550,Grid_GenerationQueue!$AJ$5:$AJ$550,$B202,Grid_GenerationQueue!$AK$5:$AK$550,$C202,Grid_GenerationQueue!$AW$5:$AW$550,"&lt;&gt;"&amp;$Y$3,Grid_GenerationQueue!$AU$5:$AU$550,$AK$3)+SUMIFS(Grid_GenerationQueue!W$5:W$550,Grid_GenerationQueue!$AM$5:$AM$550,$B202,Grid_GenerationQueue!$AN$5:$AN$550,$C202,Grid_GenerationQueue!$AW$5:$AW$550,"&lt;&gt;"&amp;$Y$3,Grid_GenerationQueue!$AU$5:$AU$550,$AK$3)</f>
        <v>0</v>
      </c>
      <c r="AN202">
        <f>AB202+SUMIFS(Grid_GenerationQueue!X$5:X$550,Grid_GenerationQueue!$AJ$5:$AJ$550,$B202,Grid_GenerationQueue!$AK$5:$AK$550,$C202,Grid_GenerationQueue!$AW$5:$AW$550,"&lt;&gt;"&amp;$Y$3,Grid_GenerationQueue!$AU$5:$AU$550,$AK$3)+SUMIFS(Grid_GenerationQueue!X$5:X$550,Grid_GenerationQueue!$AM$5:$AM$550,$B202,Grid_GenerationQueue!$AN$5:$AN$550,$C202,Grid_GenerationQueue!$AW$5:$AW$550,"&lt;&gt;"&amp;$Y$3,Grid_GenerationQueue!$AU$5:$AU$550,$AK$3)</f>
        <v>0</v>
      </c>
      <c r="AO202">
        <f>AC202+SUMIFS(Grid_GenerationQueue!Y$5:Y$550,Grid_GenerationQueue!$AJ$5:$AJ$550,$B202,Grid_GenerationQueue!$AK$5:$AK$550,$C202,Grid_GenerationQueue!$AW$5:$AW$550,"&lt;&gt;"&amp;$Y$3,Grid_GenerationQueue!$AU$5:$AU$550,$AK$3)+SUMIFS(Grid_GenerationQueue!Y$5:Y$550,Grid_GenerationQueue!$AM$5:$AM$550,$B202,Grid_GenerationQueue!$AN$5:$AN$550,$C202,Grid_GenerationQueue!$AW$5:$AW$550,"&lt;&gt;"&amp;$Y$3,Grid_GenerationQueue!$AU$5:$AU$550,$AK$3)</f>
        <v>0</v>
      </c>
      <c r="AP202">
        <f>AD202+SUMIFS(Grid_GenerationQueue!Z$5:Z$550,Grid_GenerationQueue!$AJ$5:$AJ$550,$B202,Grid_GenerationQueue!$AK$5:$AK$550,$C202,Grid_GenerationQueue!$AW$5:$AW$550,"&lt;&gt;"&amp;$Y$3,Grid_GenerationQueue!$AU$5:$AU$550,$AK$3)+SUMIFS(Grid_GenerationQueue!Z$5:Z$550,Grid_GenerationQueue!$AM$5:$AM$550,$B202,Grid_GenerationQueue!$AN$5:$AN$550,$C202,Grid_GenerationQueue!$AW$5:$AW$550,"&lt;&gt;"&amp;$Y$3,Grid_GenerationQueue!$AU$5:$AU$550,$AK$3)</f>
        <v>0</v>
      </c>
      <c r="AQ202">
        <f>AE202+SUMIFS(Grid_GenerationQueue!AA$5:AA$550,Grid_GenerationQueue!$AJ$5:$AJ$550,$B202,Grid_GenerationQueue!$AK$5:$AK$550,$C202,Grid_GenerationQueue!$AW$5:$AW$550,"&lt;&gt;"&amp;$Y$3,Grid_GenerationQueue!$AU$5:$AU$550,$AK$3)+SUMIFS(Grid_GenerationQueue!AA$5:AA$550,Grid_GenerationQueue!$AM$5:$AM$550,$B202,Grid_GenerationQueue!$AN$5:$AN$550,$C202,Grid_GenerationQueue!$AW$5:$AW$550,"&lt;&gt;"&amp;$Y$3,Grid_GenerationQueue!$AU$5:$AU$550,$AK$3)</f>
        <v>0</v>
      </c>
      <c r="AR202">
        <f>AF202+SUMIFS(Grid_GenerationQueue!AB$5:AB$550,Grid_GenerationQueue!$AJ$5:$AJ$550,$B202,Grid_GenerationQueue!$AK$5:$AK$550,$C202,Grid_GenerationQueue!$AW$5:$AW$550,"&lt;&gt;"&amp;$Y$3,Grid_GenerationQueue!$AU$5:$AU$550,$AK$3)+SUMIFS(Grid_GenerationQueue!AB$5:AB$550,Grid_GenerationQueue!$AM$5:$AM$550,$B202,Grid_GenerationQueue!$AN$5:$AN$550,$C202,Grid_GenerationQueue!$AW$5:$AW$550,"&lt;&gt;"&amp;$Y$3,Grid_GenerationQueue!$AU$5:$AU$550,$AK$3)</f>
        <v>0</v>
      </c>
      <c r="AS202">
        <f>AG202+SUMIFS(Grid_GenerationQueue!AC$5:AC$550,Grid_GenerationQueue!$AJ$5:$AJ$550,$B202,Grid_GenerationQueue!$AK$5:$AK$550,$C202,Grid_GenerationQueue!$AW$5:$AW$550,"&lt;&gt;"&amp;$Y$3,Grid_GenerationQueue!$AU$5:$AU$550,$AK$3)+SUMIFS(Grid_GenerationQueue!AC$5:AC$550,Grid_GenerationQueue!$AM$5:$AM$550,$B202,Grid_GenerationQueue!$AN$5:$AN$550,$C202,Grid_GenerationQueue!$AW$5:$AW$550,"&lt;&gt;"&amp;$Y$3,Grid_GenerationQueue!$AU$5:$AU$550,$AK$3)</f>
        <v>0</v>
      </c>
      <c r="AT202">
        <f>AH202+SUMIFS(Grid_GenerationQueue!AD$5:AD$550,Grid_GenerationQueue!$AJ$5:$AJ$550,$B202,Grid_GenerationQueue!$AK$5:$AK$550,$C202,Grid_GenerationQueue!$AW$5:$AW$550,"&lt;&gt;"&amp;$Y$3,Grid_GenerationQueue!$AU$5:$AU$550,$AK$3)+SUMIFS(Grid_GenerationQueue!AD$5:AD$550,Grid_GenerationQueue!$AM$5:$AM$550,$B202,Grid_GenerationQueue!$AN$5:$AN$550,$C202,Grid_GenerationQueue!$AW$5:$AW$550,"&lt;&gt;"&amp;$Y$3,Grid_GenerationQueue!$AU$5:$AU$550,$AK$3)</f>
        <v>0</v>
      </c>
      <c r="AV202">
        <v>0</v>
      </c>
      <c r="AW202">
        <v>0</v>
      </c>
      <c r="AX202">
        <v>0</v>
      </c>
      <c r="AY202">
        <v>0</v>
      </c>
      <c r="AZ202">
        <v>0</v>
      </c>
      <c r="BB202">
        <f t="shared" si="99"/>
        <v>0</v>
      </c>
      <c r="BC202">
        <f t="shared" si="100"/>
        <v>0</v>
      </c>
      <c r="BD202">
        <f t="shared" si="101"/>
        <v>0</v>
      </c>
      <c r="BE202">
        <f t="shared" si="102"/>
        <v>0</v>
      </c>
      <c r="BF202">
        <f t="shared" si="103"/>
        <v>0</v>
      </c>
      <c r="BG202">
        <f t="shared" si="104"/>
        <v>0</v>
      </c>
      <c r="BH202">
        <f t="shared" si="105"/>
        <v>0</v>
      </c>
      <c r="BI202">
        <f t="shared" si="106"/>
        <v>0</v>
      </c>
      <c r="BJ202">
        <f t="shared" si="107"/>
        <v>0</v>
      </c>
      <c r="BK202">
        <f t="shared" si="108"/>
        <v>0</v>
      </c>
      <c r="BL202">
        <f t="shared" si="109"/>
        <v>0</v>
      </c>
      <c r="BN202">
        <f t="shared" si="110"/>
        <v>0</v>
      </c>
      <c r="BO202">
        <f t="shared" si="111"/>
        <v>0</v>
      </c>
      <c r="BP202">
        <f t="shared" si="112"/>
        <v>0</v>
      </c>
      <c r="BQ202">
        <f t="shared" si="113"/>
        <v>0</v>
      </c>
      <c r="BR202">
        <f t="shared" si="114"/>
        <v>0</v>
      </c>
      <c r="BS202">
        <f t="shared" si="115"/>
        <v>0</v>
      </c>
      <c r="BT202">
        <f t="shared" si="116"/>
        <v>0</v>
      </c>
      <c r="BU202">
        <f t="shared" si="117"/>
        <v>0</v>
      </c>
      <c r="BV202">
        <f t="shared" si="118"/>
        <v>0</v>
      </c>
      <c r="BW202">
        <f t="shared" si="119"/>
        <v>0</v>
      </c>
      <c r="BX202">
        <f t="shared" si="120"/>
        <v>0</v>
      </c>
      <c r="BZ202">
        <f t="shared" si="121"/>
        <v>0</v>
      </c>
      <c r="CA202">
        <f t="shared" si="122"/>
        <v>0</v>
      </c>
      <c r="CB202">
        <f t="shared" si="123"/>
        <v>0</v>
      </c>
      <c r="CC202">
        <f t="shared" si="124"/>
        <v>0</v>
      </c>
      <c r="CD202">
        <f t="shared" si="125"/>
        <v>0</v>
      </c>
      <c r="CE202">
        <f t="shared" si="126"/>
        <v>0</v>
      </c>
      <c r="CF202">
        <f t="shared" si="127"/>
        <v>0</v>
      </c>
      <c r="CG202">
        <f t="shared" si="128"/>
        <v>0</v>
      </c>
      <c r="CH202">
        <f t="shared" si="129"/>
        <v>0</v>
      </c>
      <c r="CI202">
        <f t="shared" si="130"/>
        <v>0</v>
      </c>
      <c r="CJ202">
        <f t="shared" si="131"/>
        <v>0</v>
      </c>
    </row>
    <row r="203" spans="1:88" x14ac:dyDescent="0.35">
      <c r="A203" t="str">
        <f>Substation_Info!A203</f>
        <v xml:space="preserve">PG&amp;E North of Greater Bay Study Area </v>
      </c>
      <c r="B203" t="str">
        <f>Substation_Info!B203</f>
        <v>Palermo</v>
      </c>
      <c r="C203">
        <f>Substation_Info!C203</f>
        <v>230</v>
      </c>
      <c r="D203" t="str" cm="1">
        <f t="array" ref="D203">INDEX(Substation_Info!$AT$5:$BB$322,MATCH(1,($B203=Substation_Info!$B$5:$B$322)*($C203=Substation_Info!$C$5:$C$322),0),MATCH(D$4,Substation_Info!$AT$4:$BB$4,0))</f>
        <v>Northern_California_Li_Battery</v>
      </c>
      <c r="E203" t="str" cm="1">
        <f t="array" ref="E203">INDEX(Substation_Info!$AT$5:$BB$322,MATCH(1,($B203=Substation_Info!$B$5:$B$322)*($C203=Substation_Info!$C$5:$C$322),0),MATCH(E$4,Substation_Info!$AT$4:$BB$4,0))</f>
        <v>Northern_California_Solar</v>
      </c>
      <c r="F203" cm="1">
        <f t="array" ref="F203">INDEX(Substation_Info!$AT$5:$BB$322,MATCH(1,($B203=Substation_Info!$B$5:$B$322)*($C203=Substation_Info!$C$5:$C$322),0),MATCH(F$4,Substation_Info!$AT$4:$BB$4,0))</f>
        <v>0</v>
      </c>
      <c r="G203" cm="1">
        <f t="array" ref="G203">INDEX(Substation_Info!$AT$5:$BB$322,MATCH(1,($B203=Substation_Info!$B$5:$B$322)*($C203=Substation_Info!$C$5:$C$322),0),MATCH(G$4,Substation_Info!$AT$4:$BB$4,0))</f>
        <v>0</v>
      </c>
      <c r="H203" cm="1">
        <f t="array" ref="H203">INDEX(Substation_Info!$AT$5:$BB$322,MATCH(1,($B203=Substation_Info!$B$5:$B$322)*($C203=Substation_Info!$C$5:$C$322),0),MATCH(H$4,Substation_Info!$AT$4:$BB$4,0))</f>
        <v>0</v>
      </c>
      <c r="I203" cm="1">
        <f t="array" ref="I203">INDEX(Substation_Info!$AT$5:$BB$322,MATCH(1,($B203=Substation_Info!$B$5:$B$322)*($C203=Substation_Info!$C$5:$C$322),0),MATCH(I$4,Substation_Info!$AT$4:$BB$4,0))</f>
        <v>0</v>
      </c>
      <c r="J203" cm="1">
        <f t="array" ref="J203">INDEX(Substation_Info!$AT$5:$BB$322,MATCH(1,($B203=Substation_Info!$B$5:$B$322)*($C203=Substation_Info!$C$5:$C$322),0),MATCH(J$4,Substation_Info!$AT$4:$BB$4,0))</f>
        <v>0</v>
      </c>
      <c r="L203">
        <f>SUMIFS(Grid_GenerationQueue!T$5:T$550,Grid_GenerationQueue!$AJ$5:$AJ$550,$B203,Grid_GenerationQueue!$AK$5:$AK$550,$C203)+SUMIFS(Grid_GenerationQueue!T$5:T$550,Grid_GenerationQueue!$AM$5:$AM$550,$B203,Grid_GenerationQueue!$AN$5:$AN$550,$C203)</f>
        <v>200</v>
      </c>
      <c r="M203">
        <f>SUMIFS(Grid_GenerationQueue!U$5:U$550,Grid_GenerationQueue!$AJ$5:$AJ$550,$B203,Grid_GenerationQueue!$AK$5:$AK$550,$C203)+SUMIFS(Grid_GenerationQueue!U$5:U$550,Grid_GenerationQueue!$AM$5:$AM$550,$B203,Grid_GenerationQueue!$AN$5:$AN$550,$C203)</f>
        <v>0</v>
      </c>
      <c r="N203">
        <f>SUMIFS(Grid_GenerationQueue!V$5:V$550,Grid_GenerationQueue!$AJ$5:$AJ$550,$B203,Grid_GenerationQueue!$AK$5:$AK$550,$C203)+SUMIFS(Grid_GenerationQueue!V$5:V$550,Grid_GenerationQueue!$AM$5:$AM$550,$B203,Grid_GenerationQueue!$AN$5:$AN$550,$C203)</f>
        <v>0</v>
      </c>
      <c r="O203">
        <f>SUMIFS(Grid_GenerationQueue!W$5:W$550,Grid_GenerationQueue!$AJ$5:$AJ$550,$B203,Grid_GenerationQueue!$AK$5:$AK$550,$C203)+SUMIFS(Grid_GenerationQueue!W$5:W$550,Grid_GenerationQueue!$AM$5:$AM$550,$B203,Grid_GenerationQueue!$AN$5:$AN$550,$C203)</f>
        <v>0</v>
      </c>
      <c r="P203">
        <f>SUMIFS(Grid_GenerationQueue!X$5:X$550,Grid_GenerationQueue!$AJ$5:$AJ$550,$B203,Grid_GenerationQueue!$AK$5:$AK$550,$C203)+SUMIFS(Grid_GenerationQueue!X$5:X$550,Grid_GenerationQueue!$AM$5:$AM$550,$B203,Grid_GenerationQueue!$AN$5:$AN$550,$C203)</f>
        <v>0</v>
      </c>
      <c r="Q203">
        <f>SUMIFS(Grid_GenerationQueue!Y$5:Y$550,Grid_GenerationQueue!$AJ$5:$AJ$550,$B203,Grid_GenerationQueue!$AK$5:$AK$550,$C203)+SUMIFS(Grid_GenerationQueue!Y$5:Y$550,Grid_GenerationQueue!$AM$5:$AM$550,$B203,Grid_GenerationQueue!$AN$5:$AN$550,$C203)</f>
        <v>0</v>
      </c>
      <c r="R203">
        <f>SUMIFS(Grid_GenerationQueue!Z$5:Z$550,Grid_GenerationQueue!$AJ$5:$AJ$550,$B203,Grid_GenerationQueue!$AK$5:$AK$550,$C203)+SUMIFS(Grid_GenerationQueue!Z$5:Z$550,Grid_GenerationQueue!$AM$5:$AM$550,$B203,Grid_GenerationQueue!$AN$5:$AN$550,$C203)</f>
        <v>0</v>
      </c>
      <c r="S203">
        <f>SUMIFS(Grid_GenerationQueue!AA$5:AA$550,Grid_GenerationQueue!$AJ$5:$AJ$550,$B203,Grid_GenerationQueue!$AK$5:$AK$550,$C203)+SUMIFS(Grid_GenerationQueue!AA$5:AA$550,Grid_GenerationQueue!$AM$5:$AM$550,$B203,Grid_GenerationQueue!$AN$5:$AN$550,$C203)</f>
        <v>0</v>
      </c>
      <c r="T203">
        <f>SUMIFS(Grid_GenerationQueue!AB$5:AB$550,Grid_GenerationQueue!$AJ$5:$AJ$550,$B203,Grid_GenerationQueue!$AK$5:$AK$550,$C203)+SUMIFS(Grid_GenerationQueue!AB$5:AB$550,Grid_GenerationQueue!$AM$5:$AM$550,$B203,Grid_GenerationQueue!$AN$5:$AN$550,$C203)</f>
        <v>0</v>
      </c>
      <c r="U203">
        <f>SUMIFS(Grid_GenerationQueue!AC$5:AC$550,Grid_GenerationQueue!$AJ$5:$AJ$550,$B203,Grid_GenerationQueue!$AK$5:$AK$550,$C203)+SUMIFS(Grid_GenerationQueue!AC$5:AC$550,Grid_GenerationQueue!$AM$5:$AM$550,$B203,Grid_GenerationQueue!$AN$5:$AN$550,$C203)</f>
        <v>0</v>
      </c>
      <c r="V203">
        <f>SUMIFS(Grid_GenerationQueue!AD$5:AD$550,Grid_GenerationQueue!$AJ$5:$AJ$550,$B203,Grid_GenerationQueue!$AK$5:$AK$550,$C203)+SUMIFS(Grid_GenerationQueue!AD$5:AD$550,Grid_GenerationQueue!$AM$5:$AM$550,$B203,Grid_GenerationQueue!$AN$5:$AN$550,$C203)</f>
        <v>0</v>
      </c>
      <c r="X203">
        <f>SUMIFS(Grid_GenerationQueue!T$5:T$550,Grid_GenerationQueue!$AJ$5:$AJ$550,$B203,Grid_GenerationQueue!$AK$5:$AK$550,$C203,Grid_GenerationQueue!$AW$5:$AW$550,$Y$3)+SUMIFS(Grid_GenerationQueue!T$5:T$550,Grid_GenerationQueue!$AM$5:$AM$550,$B203,Grid_GenerationQueue!$AN$5:$AN$550,$C203,Grid_GenerationQueue!$AW$5:$AW$550,$Y$3)</f>
        <v>0</v>
      </c>
      <c r="Y203">
        <f>SUMIFS(Grid_GenerationQueue!U$5:U$550,Grid_GenerationQueue!$AJ$5:$AJ$550,$B203,Grid_GenerationQueue!$AK$5:$AK$550,$C203,Grid_GenerationQueue!$AW$5:$AW$550,$Y$3)+SUMIFS(Grid_GenerationQueue!U$5:U$550,Grid_GenerationQueue!$AM$5:$AM$550,$B203,Grid_GenerationQueue!$AN$5:$AN$550,$C203,Grid_GenerationQueue!$AW$5:$AW$550,$Y$3)</f>
        <v>0</v>
      </c>
      <c r="Z203">
        <f>SUMIFS(Grid_GenerationQueue!V$5:V$550,Grid_GenerationQueue!$AJ$5:$AJ$550,$B203,Grid_GenerationQueue!$AK$5:$AK$550,$C203,Grid_GenerationQueue!$AW$5:$AW$550,$Y$3)+SUMIFS(Grid_GenerationQueue!V$5:V$550,Grid_GenerationQueue!$AM$5:$AM$550,$B203,Grid_GenerationQueue!$AN$5:$AN$550,$C203,Grid_GenerationQueue!$AW$5:$AW$550,$Y$3)</f>
        <v>0</v>
      </c>
      <c r="AA203">
        <f>SUMIFS(Grid_GenerationQueue!W$5:W$550,Grid_GenerationQueue!$AJ$5:$AJ$550,$B203,Grid_GenerationQueue!$AK$5:$AK$550,$C203,Grid_GenerationQueue!$AW$5:$AW$550,$Y$3)+SUMIFS(Grid_GenerationQueue!W$5:W$550,Grid_GenerationQueue!$AM$5:$AM$550,$B203,Grid_GenerationQueue!$AN$5:$AN$550,$C203,Grid_GenerationQueue!$AW$5:$AW$550,$Y$3)</f>
        <v>0</v>
      </c>
      <c r="AB203">
        <f>SUMIFS(Grid_GenerationQueue!X$5:X$550,Grid_GenerationQueue!$AJ$5:$AJ$550,$B203,Grid_GenerationQueue!$AK$5:$AK$550,$C203,Grid_GenerationQueue!$AW$5:$AW$550,$Y$3)+SUMIFS(Grid_GenerationQueue!X$5:X$550,Grid_GenerationQueue!$AM$5:$AM$550,$B203,Grid_GenerationQueue!$AN$5:$AN$550,$C203,Grid_GenerationQueue!$AW$5:$AW$550,$Y$3)</f>
        <v>0</v>
      </c>
      <c r="AC203">
        <f>SUMIFS(Grid_GenerationQueue!Y$5:Y$550,Grid_GenerationQueue!$AJ$5:$AJ$550,$B203,Grid_GenerationQueue!$AK$5:$AK$550,$C203,Grid_GenerationQueue!$AW$5:$AW$550,$Y$3)+SUMIFS(Grid_GenerationQueue!Y$5:Y$550,Grid_GenerationQueue!$AM$5:$AM$550,$B203,Grid_GenerationQueue!$AN$5:$AN$550,$C203,Grid_GenerationQueue!$AW$5:$AW$550,$Y$3)</f>
        <v>0</v>
      </c>
      <c r="AD203">
        <f>SUMIFS(Grid_GenerationQueue!Z$5:Z$550,Grid_GenerationQueue!$AJ$5:$AJ$550,$B203,Grid_GenerationQueue!$AK$5:$AK$550,$C203,Grid_GenerationQueue!$AW$5:$AW$550,$Y$3)+SUMIFS(Grid_GenerationQueue!Z$5:Z$550,Grid_GenerationQueue!$AM$5:$AM$550,$B203,Grid_GenerationQueue!$AN$5:$AN$550,$C203,Grid_GenerationQueue!$AW$5:$AW$550,$Y$3)</f>
        <v>0</v>
      </c>
      <c r="AE203">
        <f>SUMIFS(Grid_GenerationQueue!AA$5:AA$550,Grid_GenerationQueue!$AJ$5:$AJ$550,$B203,Grid_GenerationQueue!$AK$5:$AK$550,$C203,Grid_GenerationQueue!$AW$5:$AW$550,$Y$3)+SUMIFS(Grid_GenerationQueue!AA$5:AA$550,Grid_GenerationQueue!$AM$5:$AM$550,$B203,Grid_GenerationQueue!$AN$5:$AN$550,$C203,Grid_GenerationQueue!$AW$5:$AW$550,$Y$3)</f>
        <v>0</v>
      </c>
      <c r="AF203">
        <f>SUMIFS(Grid_GenerationQueue!AB$5:AB$550,Grid_GenerationQueue!$AJ$5:$AJ$550,$B203,Grid_GenerationQueue!$AK$5:$AK$550,$C203,Grid_GenerationQueue!$AW$5:$AW$550,$Y$3)+SUMIFS(Grid_GenerationQueue!AB$5:AB$550,Grid_GenerationQueue!$AM$5:$AM$550,$B203,Grid_GenerationQueue!$AN$5:$AN$550,$C203,Grid_GenerationQueue!$AW$5:$AW$550,$Y$3)</f>
        <v>0</v>
      </c>
      <c r="AG203">
        <f>SUMIFS(Grid_GenerationQueue!AC$5:AC$550,Grid_GenerationQueue!$AJ$5:$AJ$550,$B203,Grid_GenerationQueue!$AK$5:$AK$550,$C203,Grid_GenerationQueue!$AW$5:$AW$550,$Y$3)+SUMIFS(Grid_GenerationQueue!AC$5:AC$550,Grid_GenerationQueue!$AM$5:$AM$550,$B203,Grid_GenerationQueue!$AN$5:$AN$550,$C203,Grid_GenerationQueue!$AW$5:$AW$550,$Y$3)</f>
        <v>0</v>
      </c>
      <c r="AH203">
        <f>SUMIFS(Grid_GenerationQueue!AD$5:AD$550,Grid_GenerationQueue!$AJ$5:$AJ$550,$B203,Grid_GenerationQueue!$AK$5:$AK$550,$C203,Grid_GenerationQueue!$AW$5:$AW$550,$Y$3)+SUMIFS(Grid_GenerationQueue!AD$5:AD$550,Grid_GenerationQueue!$AM$5:$AM$550,$B203,Grid_GenerationQueue!$AN$5:$AN$550,$C203,Grid_GenerationQueue!$AW$5:$AW$550,$Y$3)</f>
        <v>0</v>
      </c>
      <c r="AJ203">
        <f>X203+SUMIFS(Grid_GenerationQueue!T$5:T$550,Grid_GenerationQueue!$AJ$5:$AJ$550,$B203,Grid_GenerationQueue!$AK$5:$AK$550,$C203,Grid_GenerationQueue!$AW$5:$AW$550,"&lt;&gt;"&amp;$Y$3,Grid_GenerationQueue!$AU$5:$AU$550,$AK$3)+SUMIFS(Grid_GenerationQueue!T$5:T$550,Grid_GenerationQueue!$AM$5:$AM$550,$B203,Grid_GenerationQueue!$AN$5:$AN$550,$C203,Grid_GenerationQueue!$AW$5:$AW$550,"&lt;&gt;"&amp;$Y$3,Grid_GenerationQueue!$AU$5:$AU$550,$AK$3)</f>
        <v>0</v>
      </c>
      <c r="AK203">
        <f>Y203+SUMIFS(Grid_GenerationQueue!U$5:U$550,Grid_GenerationQueue!$AJ$5:$AJ$550,$B203,Grid_GenerationQueue!$AK$5:$AK$550,$C203,Grid_GenerationQueue!$AW$5:$AW$550,"&lt;&gt;"&amp;$Y$3,Grid_GenerationQueue!$AU$5:$AU$550,$AK$3)+SUMIFS(Grid_GenerationQueue!U$5:U$550,Grid_GenerationQueue!$AM$5:$AM$550,$B203,Grid_GenerationQueue!$AN$5:$AN$550,$C203,Grid_GenerationQueue!$AW$5:$AW$550,"&lt;&gt;"&amp;$Y$3,Grid_GenerationQueue!$AU$5:$AU$550,$AK$3)</f>
        <v>0</v>
      </c>
      <c r="AL203">
        <f>Z203+SUMIFS(Grid_GenerationQueue!V$5:V$550,Grid_GenerationQueue!$AJ$5:$AJ$550,$B203,Grid_GenerationQueue!$AK$5:$AK$550,$C203,Grid_GenerationQueue!$AW$5:$AW$550,"&lt;&gt;"&amp;$Y$3,Grid_GenerationQueue!$AU$5:$AU$550,$AK$3)+SUMIFS(Grid_GenerationQueue!V$5:V$550,Grid_GenerationQueue!$AM$5:$AM$550,$B203,Grid_GenerationQueue!$AN$5:$AN$550,$C203,Grid_GenerationQueue!$AW$5:$AW$550,"&lt;&gt;"&amp;$Y$3,Grid_GenerationQueue!$AU$5:$AU$550,$AK$3)</f>
        <v>0</v>
      </c>
      <c r="AM203">
        <f>AA203+SUMIFS(Grid_GenerationQueue!W$5:W$550,Grid_GenerationQueue!$AJ$5:$AJ$550,$B203,Grid_GenerationQueue!$AK$5:$AK$550,$C203,Grid_GenerationQueue!$AW$5:$AW$550,"&lt;&gt;"&amp;$Y$3,Grid_GenerationQueue!$AU$5:$AU$550,$AK$3)+SUMIFS(Grid_GenerationQueue!W$5:W$550,Grid_GenerationQueue!$AM$5:$AM$550,$B203,Grid_GenerationQueue!$AN$5:$AN$550,$C203,Grid_GenerationQueue!$AW$5:$AW$550,"&lt;&gt;"&amp;$Y$3,Grid_GenerationQueue!$AU$5:$AU$550,$AK$3)</f>
        <v>0</v>
      </c>
      <c r="AN203">
        <f>AB203+SUMIFS(Grid_GenerationQueue!X$5:X$550,Grid_GenerationQueue!$AJ$5:$AJ$550,$B203,Grid_GenerationQueue!$AK$5:$AK$550,$C203,Grid_GenerationQueue!$AW$5:$AW$550,"&lt;&gt;"&amp;$Y$3,Grid_GenerationQueue!$AU$5:$AU$550,$AK$3)+SUMIFS(Grid_GenerationQueue!X$5:X$550,Grid_GenerationQueue!$AM$5:$AM$550,$B203,Grid_GenerationQueue!$AN$5:$AN$550,$C203,Grid_GenerationQueue!$AW$5:$AW$550,"&lt;&gt;"&amp;$Y$3,Grid_GenerationQueue!$AU$5:$AU$550,$AK$3)</f>
        <v>0</v>
      </c>
      <c r="AO203">
        <f>AC203+SUMIFS(Grid_GenerationQueue!Y$5:Y$550,Grid_GenerationQueue!$AJ$5:$AJ$550,$B203,Grid_GenerationQueue!$AK$5:$AK$550,$C203,Grid_GenerationQueue!$AW$5:$AW$550,"&lt;&gt;"&amp;$Y$3,Grid_GenerationQueue!$AU$5:$AU$550,$AK$3)+SUMIFS(Grid_GenerationQueue!Y$5:Y$550,Grid_GenerationQueue!$AM$5:$AM$550,$B203,Grid_GenerationQueue!$AN$5:$AN$550,$C203,Grid_GenerationQueue!$AW$5:$AW$550,"&lt;&gt;"&amp;$Y$3,Grid_GenerationQueue!$AU$5:$AU$550,$AK$3)</f>
        <v>0</v>
      </c>
      <c r="AP203">
        <f>AD203+SUMIFS(Grid_GenerationQueue!Z$5:Z$550,Grid_GenerationQueue!$AJ$5:$AJ$550,$B203,Grid_GenerationQueue!$AK$5:$AK$550,$C203,Grid_GenerationQueue!$AW$5:$AW$550,"&lt;&gt;"&amp;$Y$3,Grid_GenerationQueue!$AU$5:$AU$550,$AK$3)+SUMIFS(Grid_GenerationQueue!Z$5:Z$550,Grid_GenerationQueue!$AM$5:$AM$550,$B203,Grid_GenerationQueue!$AN$5:$AN$550,$C203,Grid_GenerationQueue!$AW$5:$AW$550,"&lt;&gt;"&amp;$Y$3,Grid_GenerationQueue!$AU$5:$AU$550,$AK$3)</f>
        <v>0</v>
      </c>
      <c r="AQ203">
        <f>AE203+SUMIFS(Grid_GenerationQueue!AA$5:AA$550,Grid_GenerationQueue!$AJ$5:$AJ$550,$B203,Grid_GenerationQueue!$AK$5:$AK$550,$C203,Grid_GenerationQueue!$AW$5:$AW$550,"&lt;&gt;"&amp;$Y$3,Grid_GenerationQueue!$AU$5:$AU$550,$AK$3)+SUMIFS(Grid_GenerationQueue!AA$5:AA$550,Grid_GenerationQueue!$AM$5:$AM$550,$B203,Grid_GenerationQueue!$AN$5:$AN$550,$C203,Grid_GenerationQueue!$AW$5:$AW$550,"&lt;&gt;"&amp;$Y$3,Grid_GenerationQueue!$AU$5:$AU$550,$AK$3)</f>
        <v>0</v>
      </c>
      <c r="AR203">
        <f>AF203+SUMIFS(Grid_GenerationQueue!AB$5:AB$550,Grid_GenerationQueue!$AJ$5:$AJ$550,$B203,Grid_GenerationQueue!$AK$5:$AK$550,$C203,Grid_GenerationQueue!$AW$5:$AW$550,"&lt;&gt;"&amp;$Y$3,Grid_GenerationQueue!$AU$5:$AU$550,$AK$3)+SUMIFS(Grid_GenerationQueue!AB$5:AB$550,Grid_GenerationQueue!$AM$5:$AM$550,$B203,Grid_GenerationQueue!$AN$5:$AN$550,$C203,Grid_GenerationQueue!$AW$5:$AW$550,"&lt;&gt;"&amp;$Y$3,Grid_GenerationQueue!$AU$5:$AU$550,$AK$3)</f>
        <v>0</v>
      </c>
      <c r="AS203">
        <f>AG203+SUMIFS(Grid_GenerationQueue!AC$5:AC$550,Grid_GenerationQueue!$AJ$5:$AJ$550,$B203,Grid_GenerationQueue!$AK$5:$AK$550,$C203,Grid_GenerationQueue!$AW$5:$AW$550,"&lt;&gt;"&amp;$Y$3,Grid_GenerationQueue!$AU$5:$AU$550,$AK$3)+SUMIFS(Grid_GenerationQueue!AC$5:AC$550,Grid_GenerationQueue!$AM$5:$AM$550,$B203,Grid_GenerationQueue!$AN$5:$AN$550,$C203,Grid_GenerationQueue!$AW$5:$AW$550,"&lt;&gt;"&amp;$Y$3,Grid_GenerationQueue!$AU$5:$AU$550,$AK$3)</f>
        <v>0</v>
      </c>
      <c r="AT203">
        <f>AH203+SUMIFS(Grid_GenerationQueue!AD$5:AD$550,Grid_GenerationQueue!$AJ$5:$AJ$550,$B203,Grid_GenerationQueue!$AK$5:$AK$550,$C203,Grid_GenerationQueue!$AW$5:$AW$550,"&lt;&gt;"&amp;$Y$3,Grid_GenerationQueue!$AU$5:$AU$550,$AK$3)+SUMIFS(Grid_GenerationQueue!AD$5:AD$550,Grid_GenerationQueue!$AM$5:$AM$550,$B203,Grid_GenerationQueue!$AN$5:$AN$550,$C203,Grid_GenerationQueue!$AW$5:$AW$550,"&lt;&gt;"&amp;$Y$3,Grid_GenerationQueue!$AU$5:$AU$550,$AK$3)</f>
        <v>0</v>
      </c>
      <c r="AV203">
        <v>0</v>
      </c>
      <c r="AW203">
        <v>0</v>
      </c>
      <c r="AX203">
        <v>0</v>
      </c>
      <c r="AY203">
        <v>0</v>
      </c>
      <c r="AZ203">
        <v>0</v>
      </c>
      <c r="BB203">
        <f t="shared" si="99"/>
        <v>200</v>
      </c>
      <c r="BC203">
        <f t="shared" si="100"/>
        <v>0</v>
      </c>
      <c r="BD203">
        <f t="shared" si="101"/>
        <v>0</v>
      </c>
      <c r="BE203">
        <f t="shared" si="102"/>
        <v>0</v>
      </c>
      <c r="BF203">
        <f t="shared" si="103"/>
        <v>0</v>
      </c>
      <c r="BG203">
        <f t="shared" si="104"/>
        <v>0</v>
      </c>
      <c r="BH203">
        <f t="shared" si="105"/>
        <v>0</v>
      </c>
      <c r="BI203">
        <f t="shared" si="106"/>
        <v>0</v>
      </c>
      <c r="BJ203">
        <f t="shared" si="107"/>
        <v>0</v>
      </c>
      <c r="BK203">
        <f t="shared" si="108"/>
        <v>0</v>
      </c>
      <c r="BL203">
        <f t="shared" si="109"/>
        <v>0</v>
      </c>
      <c r="BN203">
        <f t="shared" si="110"/>
        <v>0</v>
      </c>
      <c r="BO203">
        <f t="shared" si="111"/>
        <v>0</v>
      </c>
      <c r="BP203">
        <f t="shared" si="112"/>
        <v>0</v>
      </c>
      <c r="BQ203">
        <f t="shared" si="113"/>
        <v>0</v>
      </c>
      <c r="BR203">
        <f t="shared" si="114"/>
        <v>0</v>
      </c>
      <c r="BS203">
        <f t="shared" si="115"/>
        <v>0</v>
      </c>
      <c r="BT203">
        <f t="shared" si="116"/>
        <v>0</v>
      </c>
      <c r="BU203">
        <f t="shared" si="117"/>
        <v>0</v>
      </c>
      <c r="BV203">
        <f t="shared" si="118"/>
        <v>0</v>
      </c>
      <c r="BW203">
        <f t="shared" si="119"/>
        <v>0</v>
      </c>
      <c r="BX203">
        <f t="shared" si="120"/>
        <v>0</v>
      </c>
      <c r="BZ203">
        <f t="shared" si="121"/>
        <v>0</v>
      </c>
      <c r="CA203">
        <f t="shared" si="122"/>
        <v>0</v>
      </c>
      <c r="CB203">
        <f t="shared" si="123"/>
        <v>0</v>
      </c>
      <c r="CC203">
        <f t="shared" si="124"/>
        <v>0</v>
      </c>
      <c r="CD203">
        <f t="shared" si="125"/>
        <v>0</v>
      </c>
      <c r="CE203">
        <f t="shared" si="126"/>
        <v>0</v>
      </c>
      <c r="CF203">
        <f t="shared" si="127"/>
        <v>0</v>
      </c>
      <c r="CG203">
        <f t="shared" si="128"/>
        <v>0</v>
      </c>
      <c r="CH203">
        <f t="shared" si="129"/>
        <v>0</v>
      </c>
      <c r="CI203">
        <f t="shared" si="130"/>
        <v>0</v>
      </c>
      <c r="CJ203">
        <f t="shared" si="131"/>
        <v>0</v>
      </c>
    </row>
    <row r="204" spans="1:88" x14ac:dyDescent="0.35">
      <c r="A204" t="str">
        <f>Substation_Info!A204</f>
        <v>SCE Eastern Study Area</v>
      </c>
      <c r="B204" t="str">
        <f>Substation_Info!B204</f>
        <v>Palo Verde</v>
      </c>
      <c r="C204">
        <f>Substation_Info!C204</f>
        <v>500</v>
      </c>
      <c r="D204" t="str" cm="1">
        <f t="array" ref="D204">INDEX(Substation_Info!$AT$5:$BB$322,MATCH(1,($B204=Substation_Info!$B$5:$B$322)*($C204=Substation_Info!$C$5:$C$322),0),MATCH(D$4,Substation_Info!$AT$4:$BB$4,0))</f>
        <v>Arizona_Li_Battery</v>
      </c>
      <c r="E204" t="str" cm="1">
        <f t="array" ref="E204">INDEX(Substation_Info!$AT$5:$BB$322,MATCH(1,($B204=Substation_Info!$B$5:$B$322)*($C204=Substation_Info!$C$5:$C$322),0),MATCH(E$4,Substation_Info!$AT$4:$BB$4,0))</f>
        <v>Arizona_Solar</v>
      </c>
      <c r="F204" cm="1">
        <f t="array" ref="F204">INDEX(Substation_Info!$AT$5:$BB$322,MATCH(1,($B204=Substation_Info!$B$5:$B$322)*($C204=Substation_Info!$C$5:$C$322),0),MATCH(F$4,Substation_Info!$AT$4:$BB$4,0))</f>
        <v>0</v>
      </c>
      <c r="G204" t="str" cm="1">
        <f t="array" ref="G204">INDEX(Substation_Info!$AT$5:$BB$322,MATCH(1,($B204=Substation_Info!$B$5:$B$322)*($C204=Substation_Info!$C$5:$C$322),0),MATCH(G$4,Substation_Info!$AT$4:$BB$4,0))</f>
        <v>SW_Ext_Tx_Wind</v>
      </c>
      <c r="H204" t="str" cm="1">
        <f t="array" ref="H204">INDEX(Substation_Info!$AT$5:$BB$322,MATCH(1,($B204=Substation_Info!$B$5:$B$322)*($C204=Substation_Info!$C$5:$C$322),0),MATCH(H$4,Substation_Info!$AT$4:$BB$4,0))</f>
        <v>New_Mexico_Wind</v>
      </c>
      <c r="I204" cm="1">
        <f t="array" ref="I204">INDEX(Substation_Info!$AT$5:$BB$322,MATCH(1,($B204=Substation_Info!$B$5:$B$322)*($C204=Substation_Info!$C$5:$C$322),0),MATCH(I$4,Substation_Info!$AT$4:$BB$4,0))</f>
        <v>0</v>
      </c>
      <c r="J204" cm="1">
        <f t="array" ref="J204">INDEX(Substation_Info!$AT$5:$BB$322,MATCH(1,($B204=Substation_Info!$B$5:$B$322)*($C204=Substation_Info!$C$5:$C$322),0),MATCH(J$4,Substation_Info!$AT$4:$BB$4,0))</f>
        <v>0</v>
      </c>
      <c r="L204">
        <f>SUMIFS(Grid_GenerationQueue!T$5:T$550,Grid_GenerationQueue!$AJ$5:$AJ$550,$B204,Grid_GenerationQueue!$AK$5:$AK$550,$C204)+SUMIFS(Grid_GenerationQueue!T$5:T$550,Grid_GenerationQueue!$AM$5:$AM$550,$B204,Grid_GenerationQueue!$AN$5:$AN$550,$C204)</f>
        <v>0</v>
      </c>
      <c r="M204">
        <f>SUMIFS(Grid_GenerationQueue!U$5:U$550,Grid_GenerationQueue!$AJ$5:$AJ$550,$B204,Grid_GenerationQueue!$AK$5:$AK$550,$C204)+SUMIFS(Grid_GenerationQueue!U$5:U$550,Grid_GenerationQueue!$AM$5:$AM$550,$B204,Grid_GenerationQueue!$AN$5:$AN$550,$C204)</f>
        <v>0</v>
      </c>
      <c r="N204">
        <f>SUMIFS(Grid_GenerationQueue!V$5:V$550,Grid_GenerationQueue!$AJ$5:$AJ$550,$B204,Grid_GenerationQueue!$AK$5:$AK$550,$C204)+SUMIFS(Grid_GenerationQueue!V$5:V$550,Grid_GenerationQueue!$AM$5:$AM$550,$B204,Grid_GenerationQueue!$AN$5:$AN$550,$C204)</f>
        <v>0</v>
      </c>
      <c r="O204">
        <f>SUMIFS(Grid_GenerationQueue!W$5:W$550,Grid_GenerationQueue!$AJ$5:$AJ$550,$B204,Grid_GenerationQueue!$AK$5:$AK$550,$C204)+SUMIFS(Grid_GenerationQueue!W$5:W$550,Grid_GenerationQueue!$AM$5:$AM$550,$B204,Grid_GenerationQueue!$AN$5:$AN$550,$C204)</f>
        <v>0</v>
      </c>
      <c r="P204">
        <f>SUMIFS(Grid_GenerationQueue!X$5:X$550,Grid_GenerationQueue!$AJ$5:$AJ$550,$B204,Grid_GenerationQueue!$AK$5:$AK$550,$C204)+SUMIFS(Grid_GenerationQueue!X$5:X$550,Grid_GenerationQueue!$AM$5:$AM$550,$B204,Grid_GenerationQueue!$AN$5:$AN$550,$C204)</f>
        <v>0</v>
      </c>
      <c r="Q204">
        <f>SUMIFS(Grid_GenerationQueue!Y$5:Y$550,Grid_GenerationQueue!$AJ$5:$AJ$550,$B204,Grid_GenerationQueue!$AK$5:$AK$550,$C204)+SUMIFS(Grid_GenerationQueue!Y$5:Y$550,Grid_GenerationQueue!$AM$5:$AM$550,$B204,Grid_GenerationQueue!$AN$5:$AN$550,$C204)</f>
        <v>0</v>
      </c>
      <c r="R204">
        <f>SUMIFS(Grid_GenerationQueue!Z$5:Z$550,Grid_GenerationQueue!$AJ$5:$AJ$550,$B204,Grid_GenerationQueue!$AK$5:$AK$550,$C204)+SUMIFS(Grid_GenerationQueue!Z$5:Z$550,Grid_GenerationQueue!$AM$5:$AM$550,$B204,Grid_GenerationQueue!$AN$5:$AN$550,$C204)</f>
        <v>0</v>
      </c>
      <c r="S204">
        <f>SUMIFS(Grid_GenerationQueue!AA$5:AA$550,Grid_GenerationQueue!$AJ$5:$AJ$550,$B204,Grid_GenerationQueue!$AK$5:$AK$550,$C204)+SUMIFS(Grid_GenerationQueue!AA$5:AA$550,Grid_GenerationQueue!$AM$5:$AM$550,$B204,Grid_GenerationQueue!$AN$5:$AN$550,$C204)</f>
        <v>0</v>
      </c>
      <c r="T204">
        <f>SUMIFS(Grid_GenerationQueue!AB$5:AB$550,Grid_GenerationQueue!$AJ$5:$AJ$550,$B204,Grid_GenerationQueue!$AK$5:$AK$550,$C204)+SUMIFS(Grid_GenerationQueue!AB$5:AB$550,Grid_GenerationQueue!$AM$5:$AM$550,$B204,Grid_GenerationQueue!$AN$5:$AN$550,$C204)</f>
        <v>0</v>
      </c>
      <c r="U204">
        <f>SUMIFS(Grid_GenerationQueue!AC$5:AC$550,Grid_GenerationQueue!$AJ$5:$AJ$550,$B204,Grid_GenerationQueue!$AK$5:$AK$550,$C204)+SUMIFS(Grid_GenerationQueue!AC$5:AC$550,Grid_GenerationQueue!$AM$5:$AM$550,$B204,Grid_GenerationQueue!$AN$5:$AN$550,$C204)</f>
        <v>0</v>
      </c>
      <c r="V204">
        <f>SUMIFS(Grid_GenerationQueue!AD$5:AD$550,Grid_GenerationQueue!$AJ$5:$AJ$550,$B204,Grid_GenerationQueue!$AK$5:$AK$550,$C204)+SUMIFS(Grid_GenerationQueue!AD$5:AD$550,Grid_GenerationQueue!$AM$5:$AM$550,$B204,Grid_GenerationQueue!$AN$5:$AN$550,$C204)</f>
        <v>0</v>
      </c>
      <c r="X204">
        <f>SUMIFS(Grid_GenerationQueue!T$5:T$550,Grid_GenerationQueue!$AJ$5:$AJ$550,$B204,Grid_GenerationQueue!$AK$5:$AK$550,$C204,Grid_GenerationQueue!$AW$5:$AW$550,$Y$3)+SUMIFS(Grid_GenerationQueue!T$5:T$550,Grid_GenerationQueue!$AM$5:$AM$550,$B204,Grid_GenerationQueue!$AN$5:$AN$550,$C204,Grid_GenerationQueue!$AW$5:$AW$550,$Y$3)</f>
        <v>0</v>
      </c>
      <c r="Y204">
        <f>SUMIFS(Grid_GenerationQueue!U$5:U$550,Grid_GenerationQueue!$AJ$5:$AJ$550,$B204,Grid_GenerationQueue!$AK$5:$AK$550,$C204,Grid_GenerationQueue!$AW$5:$AW$550,$Y$3)+SUMIFS(Grid_GenerationQueue!U$5:U$550,Grid_GenerationQueue!$AM$5:$AM$550,$B204,Grid_GenerationQueue!$AN$5:$AN$550,$C204,Grid_GenerationQueue!$AW$5:$AW$550,$Y$3)</f>
        <v>0</v>
      </c>
      <c r="Z204">
        <f>SUMIFS(Grid_GenerationQueue!V$5:V$550,Grid_GenerationQueue!$AJ$5:$AJ$550,$B204,Grid_GenerationQueue!$AK$5:$AK$550,$C204,Grid_GenerationQueue!$AW$5:$AW$550,$Y$3)+SUMIFS(Grid_GenerationQueue!V$5:V$550,Grid_GenerationQueue!$AM$5:$AM$550,$B204,Grid_GenerationQueue!$AN$5:$AN$550,$C204,Grid_GenerationQueue!$AW$5:$AW$550,$Y$3)</f>
        <v>0</v>
      </c>
      <c r="AA204">
        <f>SUMIFS(Grid_GenerationQueue!W$5:W$550,Grid_GenerationQueue!$AJ$5:$AJ$550,$B204,Grid_GenerationQueue!$AK$5:$AK$550,$C204,Grid_GenerationQueue!$AW$5:$AW$550,$Y$3)+SUMIFS(Grid_GenerationQueue!W$5:W$550,Grid_GenerationQueue!$AM$5:$AM$550,$B204,Grid_GenerationQueue!$AN$5:$AN$550,$C204,Grid_GenerationQueue!$AW$5:$AW$550,$Y$3)</f>
        <v>0</v>
      </c>
      <c r="AB204">
        <f>SUMIFS(Grid_GenerationQueue!X$5:X$550,Grid_GenerationQueue!$AJ$5:$AJ$550,$B204,Grid_GenerationQueue!$AK$5:$AK$550,$C204,Grid_GenerationQueue!$AW$5:$AW$550,$Y$3)+SUMIFS(Grid_GenerationQueue!X$5:X$550,Grid_GenerationQueue!$AM$5:$AM$550,$B204,Grid_GenerationQueue!$AN$5:$AN$550,$C204,Grid_GenerationQueue!$AW$5:$AW$550,$Y$3)</f>
        <v>0</v>
      </c>
      <c r="AC204">
        <f>SUMIFS(Grid_GenerationQueue!Y$5:Y$550,Grid_GenerationQueue!$AJ$5:$AJ$550,$B204,Grid_GenerationQueue!$AK$5:$AK$550,$C204,Grid_GenerationQueue!$AW$5:$AW$550,$Y$3)+SUMIFS(Grid_GenerationQueue!Y$5:Y$550,Grid_GenerationQueue!$AM$5:$AM$550,$B204,Grid_GenerationQueue!$AN$5:$AN$550,$C204,Grid_GenerationQueue!$AW$5:$AW$550,$Y$3)</f>
        <v>0</v>
      </c>
      <c r="AD204">
        <f>SUMIFS(Grid_GenerationQueue!Z$5:Z$550,Grid_GenerationQueue!$AJ$5:$AJ$550,$B204,Grid_GenerationQueue!$AK$5:$AK$550,$C204,Grid_GenerationQueue!$AW$5:$AW$550,$Y$3)+SUMIFS(Grid_GenerationQueue!Z$5:Z$550,Grid_GenerationQueue!$AM$5:$AM$550,$B204,Grid_GenerationQueue!$AN$5:$AN$550,$C204,Grid_GenerationQueue!$AW$5:$AW$550,$Y$3)</f>
        <v>0</v>
      </c>
      <c r="AE204">
        <f>SUMIFS(Grid_GenerationQueue!AA$5:AA$550,Grid_GenerationQueue!$AJ$5:$AJ$550,$B204,Grid_GenerationQueue!$AK$5:$AK$550,$C204,Grid_GenerationQueue!$AW$5:$AW$550,$Y$3)+SUMIFS(Grid_GenerationQueue!AA$5:AA$550,Grid_GenerationQueue!$AM$5:$AM$550,$B204,Grid_GenerationQueue!$AN$5:$AN$550,$C204,Grid_GenerationQueue!$AW$5:$AW$550,$Y$3)</f>
        <v>0</v>
      </c>
      <c r="AF204">
        <f>SUMIFS(Grid_GenerationQueue!AB$5:AB$550,Grid_GenerationQueue!$AJ$5:$AJ$550,$B204,Grid_GenerationQueue!$AK$5:$AK$550,$C204,Grid_GenerationQueue!$AW$5:$AW$550,$Y$3)+SUMIFS(Grid_GenerationQueue!AB$5:AB$550,Grid_GenerationQueue!$AM$5:$AM$550,$B204,Grid_GenerationQueue!$AN$5:$AN$550,$C204,Grid_GenerationQueue!$AW$5:$AW$550,$Y$3)</f>
        <v>0</v>
      </c>
      <c r="AG204">
        <f>SUMIFS(Grid_GenerationQueue!AC$5:AC$550,Grid_GenerationQueue!$AJ$5:$AJ$550,$B204,Grid_GenerationQueue!$AK$5:$AK$550,$C204,Grid_GenerationQueue!$AW$5:$AW$550,$Y$3)+SUMIFS(Grid_GenerationQueue!AC$5:AC$550,Grid_GenerationQueue!$AM$5:$AM$550,$B204,Grid_GenerationQueue!$AN$5:$AN$550,$C204,Grid_GenerationQueue!$AW$5:$AW$550,$Y$3)</f>
        <v>0</v>
      </c>
      <c r="AH204">
        <f>SUMIFS(Grid_GenerationQueue!AD$5:AD$550,Grid_GenerationQueue!$AJ$5:$AJ$550,$B204,Grid_GenerationQueue!$AK$5:$AK$550,$C204,Grid_GenerationQueue!$AW$5:$AW$550,$Y$3)+SUMIFS(Grid_GenerationQueue!AD$5:AD$550,Grid_GenerationQueue!$AM$5:$AM$550,$B204,Grid_GenerationQueue!$AN$5:$AN$550,$C204,Grid_GenerationQueue!$AW$5:$AW$550,$Y$3)</f>
        <v>0</v>
      </c>
      <c r="AJ204">
        <f>X204+SUMIFS(Grid_GenerationQueue!T$5:T$550,Grid_GenerationQueue!$AJ$5:$AJ$550,$B204,Grid_GenerationQueue!$AK$5:$AK$550,$C204,Grid_GenerationQueue!$AW$5:$AW$550,"&lt;&gt;"&amp;$Y$3,Grid_GenerationQueue!$AU$5:$AU$550,$AK$3)+SUMIFS(Grid_GenerationQueue!T$5:T$550,Grid_GenerationQueue!$AM$5:$AM$550,$B204,Grid_GenerationQueue!$AN$5:$AN$550,$C204,Grid_GenerationQueue!$AW$5:$AW$550,"&lt;&gt;"&amp;$Y$3,Grid_GenerationQueue!$AU$5:$AU$550,$AK$3)</f>
        <v>0</v>
      </c>
      <c r="AK204">
        <f>Y204+SUMIFS(Grid_GenerationQueue!U$5:U$550,Grid_GenerationQueue!$AJ$5:$AJ$550,$B204,Grid_GenerationQueue!$AK$5:$AK$550,$C204,Grid_GenerationQueue!$AW$5:$AW$550,"&lt;&gt;"&amp;$Y$3,Grid_GenerationQueue!$AU$5:$AU$550,$AK$3)+SUMIFS(Grid_GenerationQueue!U$5:U$550,Grid_GenerationQueue!$AM$5:$AM$550,$B204,Grid_GenerationQueue!$AN$5:$AN$550,$C204,Grid_GenerationQueue!$AW$5:$AW$550,"&lt;&gt;"&amp;$Y$3,Grid_GenerationQueue!$AU$5:$AU$550,$AK$3)</f>
        <v>0</v>
      </c>
      <c r="AL204">
        <f>Z204+SUMIFS(Grid_GenerationQueue!V$5:V$550,Grid_GenerationQueue!$AJ$5:$AJ$550,$B204,Grid_GenerationQueue!$AK$5:$AK$550,$C204,Grid_GenerationQueue!$AW$5:$AW$550,"&lt;&gt;"&amp;$Y$3,Grid_GenerationQueue!$AU$5:$AU$550,$AK$3)+SUMIFS(Grid_GenerationQueue!V$5:V$550,Grid_GenerationQueue!$AM$5:$AM$550,$B204,Grid_GenerationQueue!$AN$5:$AN$550,$C204,Grid_GenerationQueue!$AW$5:$AW$550,"&lt;&gt;"&amp;$Y$3,Grid_GenerationQueue!$AU$5:$AU$550,$AK$3)</f>
        <v>0</v>
      </c>
      <c r="AM204">
        <f>AA204+SUMIFS(Grid_GenerationQueue!W$5:W$550,Grid_GenerationQueue!$AJ$5:$AJ$550,$B204,Grid_GenerationQueue!$AK$5:$AK$550,$C204,Grid_GenerationQueue!$AW$5:$AW$550,"&lt;&gt;"&amp;$Y$3,Grid_GenerationQueue!$AU$5:$AU$550,$AK$3)+SUMIFS(Grid_GenerationQueue!W$5:W$550,Grid_GenerationQueue!$AM$5:$AM$550,$B204,Grid_GenerationQueue!$AN$5:$AN$550,$C204,Grid_GenerationQueue!$AW$5:$AW$550,"&lt;&gt;"&amp;$Y$3,Grid_GenerationQueue!$AU$5:$AU$550,$AK$3)</f>
        <v>0</v>
      </c>
      <c r="AN204">
        <f>AB204+SUMIFS(Grid_GenerationQueue!X$5:X$550,Grid_GenerationQueue!$AJ$5:$AJ$550,$B204,Grid_GenerationQueue!$AK$5:$AK$550,$C204,Grid_GenerationQueue!$AW$5:$AW$550,"&lt;&gt;"&amp;$Y$3,Grid_GenerationQueue!$AU$5:$AU$550,$AK$3)+SUMIFS(Grid_GenerationQueue!X$5:X$550,Grid_GenerationQueue!$AM$5:$AM$550,$B204,Grid_GenerationQueue!$AN$5:$AN$550,$C204,Grid_GenerationQueue!$AW$5:$AW$550,"&lt;&gt;"&amp;$Y$3,Grid_GenerationQueue!$AU$5:$AU$550,$AK$3)</f>
        <v>0</v>
      </c>
      <c r="AO204">
        <f>AC204+SUMIFS(Grid_GenerationQueue!Y$5:Y$550,Grid_GenerationQueue!$AJ$5:$AJ$550,$B204,Grid_GenerationQueue!$AK$5:$AK$550,$C204,Grid_GenerationQueue!$AW$5:$AW$550,"&lt;&gt;"&amp;$Y$3,Grid_GenerationQueue!$AU$5:$AU$550,$AK$3)+SUMIFS(Grid_GenerationQueue!Y$5:Y$550,Grid_GenerationQueue!$AM$5:$AM$550,$B204,Grid_GenerationQueue!$AN$5:$AN$550,$C204,Grid_GenerationQueue!$AW$5:$AW$550,"&lt;&gt;"&amp;$Y$3,Grid_GenerationQueue!$AU$5:$AU$550,$AK$3)</f>
        <v>0</v>
      </c>
      <c r="AP204">
        <f>AD204+SUMIFS(Grid_GenerationQueue!Z$5:Z$550,Grid_GenerationQueue!$AJ$5:$AJ$550,$B204,Grid_GenerationQueue!$AK$5:$AK$550,$C204,Grid_GenerationQueue!$AW$5:$AW$550,"&lt;&gt;"&amp;$Y$3,Grid_GenerationQueue!$AU$5:$AU$550,$AK$3)+SUMIFS(Grid_GenerationQueue!Z$5:Z$550,Grid_GenerationQueue!$AM$5:$AM$550,$B204,Grid_GenerationQueue!$AN$5:$AN$550,$C204,Grid_GenerationQueue!$AW$5:$AW$550,"&lt;&gt;"&amp;$Y$3,Grid_GenerationQueue!$AU$5:$AU$550,$AK$3)</f>
        <v>0</v>
      </c>
      <c r="AQ204">
        <f>AE204+SUMIFS(Grid_GenerationQueue!AA$5:AA$550,Grid_GenerationQueue!$AJ$5:$AJ$550,$B204,Grid_GenerationQueue!$AK$5:$AK$550,$C204,Grid_GenerationQueue!$AW$5:$AW$550,"&lt;&gt;"&amp;$Y$3,Grid_GenerationQueue!$AU$5:$AU$550,$AK$3)+SUMIFS(Grid_GenerationQueue!AA$5:AA$550,Grid_GenerationQueue!$AM$5:$AM$550,$B204,Grid_GenerationQueue!$AN$5:$AN$550,$C204,Grid_GenerationQueue!$AW$5:$AW$550,"&lt;&gt;"&amp;$Y$3,Grid_GenerationQueue!$AU$5:$AU$550,$AK$3)</f>
        <v>0</v>
      </c>
      <c r="AR204">
        <f>AF204+SUMIFS(Grid_GenerationQueue!AB$5:AB$550,Grid_GenerationQueue!$AJ$5:$AJ$550,$B204,Grid_GenerationQueue!$AK$5:$AK$550,$C204,Grid_GenerationQueue!$AW$5:$AW$550,"&lt;&gt;"&amp;$Y$3,Grid_GenerationQueue!$AU$5:$AU$550,$AK$3)+SUMIFS(Grid_GenerationQueue!AB$5:AB$550,Grid_GenerationQueue!$AM$5:$AM$550,$B204,Grid_GenerationQueue!$AN$5:$AN$550,$C204,Grid_GenerationQueue!$AW$5:$AW$550,"&lt;&gt;"&amp;$Y$3,Grid_GenerationQueue!$AU$5:$AU$550,$AK$3)</f>
        <v>0</v>
      </c>
      <c r="AS204">
        <f>AG204+SUMIFS(Grid_GenerationQueue!AC$5:AC$550,Grid_GenerationQueue!$AJ$5:$AJ$550,$B204,Grid_GenerationQueue!$AK$5:$AK$550,$C204,Grid_GenerationQueue!$AW$5:$AW$550,"&lt;&gt;"&amp;$Y$3,Grid_GenerationQueue!$AU$5:$AU$550,$AK$3)+SUMIFS(Grid_GenerationQueue!AC$5:AC$550,Grid_GenerationQueue!$AM$5:$AM$550,$B204,Grid_GenerationQueue!$AN$5:$AN$550,$C204,Grid_GenerationQueue!$AW$5:$AW$550,"&lt;&gt;"&amp;$Y$3,Grid_GenerationQueue!$AU$5:$AU$550,$AK$3)</f>
        <v>0</v>
      </c>
      <c r="AT204">
        <f>AH204+SUMIFS(Grid_GenerationQueue!AD$5:AD$550,Grid_GenerationQueue!$AJ$5:$AJ$550,$B204,Grid_GenerationQueue!$AK$5:$AK$550,$C204,Grid_GenerationQueue!$AW$5:$AW$550,"&lt;&gt;"&amp;$Y$3,Grid_GenerationQueue!$AU$5:$AU$550,$AK$3)+SUMIFS(Grid_GenerationQueue!AD$5:AD$550,Grid_GenerationQueue!$AM$5:$AM$550,$B204,Grid_GenerationQueue!$AN$5:$AN$550,$C204,Grid_GenerationQueue!$AW$5:$AW$550,"&lt;&gt;"&amp;$Y$3,Grid_GenerationQueue!$AU$5:$AU$550,$AK$3)</f>
        <v>0</v>
      </c>
      <c r="AV204">
        <v>0</v>
      </c>
      <c r="AW204">
        <v>0</v>
      </c>
      <c r="AX204">
        <v>0</v>
      </c>
      <c r="AY204">
        <v>0</v>
      </c>
      <c r="AZ204">
        <v>0</v>
      </c>
      <c r="BB204">
        <f t="shared" si="99"/>
        <v>0</v>
      </c>
      <c r="BC204">
        <f t="shared" si="100"/>
        <v>0</v>
      </c>
      <c r="BD204">
        <f t="shared" si="101"/>
        <v>0</v>
      </c>
      <c r="BE204">
        <f t="shared" si="102"/>
        <v>0</v>
      </c>
      <c r="BF204">
        <f t="shared" si="103"/>
        <v>0</v>
      </c>
      <c r="BG204">
        <f t="shared" si="104"/>
        <v>0</v>
      </c>
      <c r="BH204">
        <f t="shared" si="105"/>
        <v>0</v>
      </c>
      <c r="BI204">
        <f t="shared" si="106"/>
        <v>0</v>
      </c>
      <c r="BJ204">
        <f t="shared" si="107"/>
        <v>0</v>
      </c>
      <c r="BK204">
        <f t="shared" si="108"/>
        <v>0</v>
      </c>
      <c r="BL204">
        <f t="shared" si="109"/>
        <v>0</v>
      </c>
      <c r="BN204">
        <f t="shared" si="110"/>
        <v>0</v>
      </c>
      <c r="BO204">
        <f t="shared" si="111"/>
        <v>0</v>
      </c>
      <c r="BP204">
        <f t="shared" si="112"/>
        <v>0</v>
      </c>
      <c r="BQ204">
        <f t="shared" si="113"/>
        <v>0</v>
      </c>
      <c r="BR204">
        <f t="shared" si="114"/>
        <v>0</v>
      </c>
      <c r="BS204">
        <f t="shared" si="115"/>
        <v>0</v>
      </c>
      <c r="BT204">
        <f t="shared" si="116"/>
        <v>0</v>
      </c>
      <c r="BU204">
        <f t="shared" si="117"/>
        <v>0</v>
      </c>
      <c r="BV204">
        <f t="shared" si="118"/>
        <v>0</v>
      </c>
      <c r="BW204">
        <f t="shared" si="119"/>
        <v>0</v>
      </c>
      <c r="BX204">
        <f t="shared" si="120"/>
        <v>0</v>
      </c>
      <c r="BZ204">
        <f t="shared" si="121"/>
        <v>0</v>
      </c>
      <c r="CA204">
        <f t="shared" si="122"/>
        <v>0</v>
      </c>
      <c r="CB204">
        <f t="shared" si="123"/>
        <v>0</v>
      </c>
      <c r="CC204">
        <f t="shared" si="124"/>
        <v>0</v>
      </c>
      <c r="CD204">
        <f t="shared" si="125"/>
        <v>0</v>
      </c>
      <c r="CE204">
        <f t="shared" si="126"/>
        <v>0</v>
      </c>
      <c r="CF204">
        <f t="shared" si="127"/>
        <v>0</v>
      </c>
      <c r="CG204">
        <f t="shared" si="128"/>
        <v>0</v>
      </c>
      <c r="CH204">
        <f t="shared" si="129"/>
        <v>0</v>
      </c>
      <c r="CI204">
        <f t="shared" si="130"/>
        <v>0</v>
      </c>
      <c r="CJ204">
        <f t="shared" si="131"/>
        <v>0</v>
      </c>
    </row>
    <row r="205" spans="1:88" x14ac:dyDescent="0.35">
      <c r="A205" t="str">
        <f>Substation_Info!A205</f>
        <v>SDG&amp;E Study Area</v>
      </c>
      <c r="B205" t="str">
        <f>Substation_Info!B205</f>
        <v>Palomar</v>
      </c>
      <c r="C205">
        <f>Substation_Info!C205</f>
        <v>230</v>
      </c>
      <c r="D205" t="str" cm="1">
        <f t="array" ref="D205">INDEX(Substation_Info!$AT$5:$BB$322,MATCH(1,($B205=Substation_Info!$B$5:$B$322)*($C205=Substation_Info!$C$5:$C$322),0),MATCH(D$4,Substation_Info!$AT$4:$BB$4,0))</f>
        <v>San_Diego_Li_Battery</v>
      </c>
      <c r="E205" t="str" cm="1">
        <f t="array" ref="E205">INDEX(Substation_Info!$AT$5:$BB$322,MATCH(1,($B205=Substation_Info!$B$5:$B$322)*($C205=Substation_Info!$C$5:$C$322),0),MATCH(E$4,Substation_Info!$AT$4:$BB$4,0))</f>
        <v>San_Diego_Solar</v>
      </c>
      <c r="F205" cm="1">
        <f t="array" ref="F205">INDEX(Substation_Info!$AT$5:$BB$322,MATCH(1,($B205=Substation_Info!$B$5:$B$322)*($C205=Substation_Info!$C$5:$C$322),0),MATCH(F$4,Substation_Info!$AT$4:$BB$4,0))</f>
        <v>0</v>
      </c>
      <c r="G205" cm="1">
        <f t="array" ref="G205">INDEX(Substation_Info!$AT$5:$BB$322,MATCH(1,($B205=Substation_Info!$B$5:$B$322)*($C205=Substation_Info!$C$5:$C$322),0),MATCH(G$4,Substation_Info!$AT$4:$BB$4,0))</f>
        <v>0</v>
      </c>
      <c r="H205" cm="1">
        <f t="array" ref="H205">INDEX(Substation_Info!$AT$5:$BB$322,MATCH(1,($B205=Substation_Info!$B$5:$B$322)*($C205=Substation_Info!$C$5:$C$322),0),MATCH(H$4,Substation_Info!$AT$4:$BB$4,0))</f>
        <v>0</v>
      </c>
      <c r="I205" cm="1">
        <f t="array" ref="I205">INDEX(Substation_Info!$AT$5:$BB$322,MATCH(1,($B205=Substation_Info!$B$5:$B$322)*($C205=Substation_Info!$C$5:$C$322),0),MATCH(I$4,Substation_Info!$AT$4:$BB$4,0))</f>
        <v>0</v>
      </c>
      <c r="J205" cm="1">
        <f t="array" ref="J205">INDEX(Substation_Info!$AT$5:$BB$322,MATCH(1,($B205=Substation_Info!$B$5:$B$322)*($C205=Substation_Info!$C$5:$C$322),0),MATCH(J$4,Substation_Info!$AT$4:$BB$4,0))</f>
        <v>0</v>
      </c>
      <c r="L205">
        <f>SUMIFS(Grid_GenerationQueue!T$5:T$550,Grid_GenerationQueue!$AJ$5:$AJ$550,$B205,Grid_GenerationQueue!$AK$5:$AK$550,$C205)+SUMIFS(Grid_GenerationQueue!T$5:T$550,Grid_GenerationQueue!$AM$5:$AM$550,$B205,Grid_GenerationQueue!$AN$5:$AN$550,$C205)</f>
        <v>0</v>
      </c>
      <c r="M205">
        <f>SUMIFS(Grid_GenerationQueue!U$5:U$550,Grid_GenerationQueue!$AJ$5:$AJ$550,$B205,Grid_GenerationQueue!$AK$5:$AK$550,$C205)+SUMIFS(Grid_GenerationQueue!U$5:U$550,Grid_GenerationQueue!$AM$5:$AM$550,$B205,Grid_GenerationQueue!$AN$5:$AN$550,$C205)</f>
        <v>0</v>
      </c>
      <c r="N205">
        <f>SUMIFS(Grid_GenerationQueue!V$5:V$550,Grid_GenerationQueue!$AJ$5:$AJ$550,$B205,Grid_GenerationQueue!$AK$5:$AK$550,$C205)+SUMIFS(Grid_GenerationQueue!V$5:V$550,Grid_GenerationQueue!$AM$5:$AM$550,$B205,Grid_GenerationQueue!$AN$5:$AN$550,$C205)</f>
        <v>0</v>
      </c>
      <c r="O205">
        <f>SUMIFS(Grid_GenerationQueue!W$5:W$550,Grid_GenerationQueue!$AJ$5:$AJ$550,$B205,Grid_GenerationQueue!$AK$5:$AK$550,$C205)+SUMIFS(Grid_GenerationQueue!W$5:W$550,Grid_GenerationQueue!$AM$5:$AM$550,$B205,Grid_GenerationQueue!$AN$5:$AN$550,$C205)</f>
        <v>0</v>
      </c>
      <c r="P205">
        <f>SUMIFS(Grid_GenerationQueue!X$5:X$550,Grid_GenerationQueue!$AJ$5:$AJ$550,$B205,Grid_GenerationQueue!$AK$5:$AK$550,$C205)+SUMIFS(Grid_GenerationQueue!X$5:X$550,Grid_GenerationQueue!$AM$5:$AM$550,$B205,Grid_GenerationQueue!$AN$5:$AN$550,$C205)</f>
        <v>0</v>
      </c>
      <c r="Q205">
        <f>SUMIFS(Grid_GenerationQueue!Y$5:Y$550,Grid_GenerationQueue!$AJ$5:$AJ$550,$B205,Grid_GenerationQueue!$AK$5:$AK$550,$C205)+SUMIFS(Grid_GenerationQueue!Y$5:Y$550,Grid_GenerationQueue!$AM$5:$AM$550,$B205,Grid_GenerationQueue!$AN$5:$AN$550,$C205)</f>
        <v>0</v>
      </c>
      <c r="R205">
        <f>SUMIFS(Grid_GenerationQueue!Z$5:Z$550,Grid_GenerationQueue!$AJ$5:$AJ$550,$B205,Grid_GenerationQueue!$AK$5:$AK$550,$C205)+SUMIFS(Grid_GenerationQueue!Z$5:Z$550,Grid_GenerationQueue!$AM$5:$AM$550,$B205,Grid_GenerationQueue!$AN$5:$AN$550,$C205)</f>
        <v>0</v>
      </c>
      <c r="S205">
        <f>SUMIFS(Grid_GenerationQueue!AA$5:AA$550,Grid_GenerationQueue!$AJ$5:$AJ$550,$B205,Grid_GenerationQueue!$AK$5:$AK$550,$C205)+SUMIFS(Grid_GenerationQueue!AA$5:AA$550,Grid_GenerationQueue!$AM$5:$AM$550,$B205,Grid_GenerationQueue!$AN$5:$AN$550,$C205)</f>
        <v>0</v>
      </c>
      <c r="T205">
        <f>SUMIFS(Grid_GenerationQueue!AB$5:AB$550,Grid_GenerationQueue!$AJ$5:$AJ$550,$B205,Grid_GenerationQueue!$AK$5:$AK$550,$C205)+SUMIFS(Grid_GenerationQueue!AB$5:AB$550,Grid_GenerationQueue!$AM$5:$AM$550,$B205,Grid_GenerationQueue!$AN$5:$AN$550,$C205)</f>
        <v>0</v>
      </c>
      <c r="U205">
        <f>SUMIFS(Grid_GenerationQueue!AC$5:AC$550,Grid_GenerationQueue!$AJ$5:$AJ$550,$B205,Grid_GenerationQueue!$AK$5:$AK$550,$C205)+SUMIFS(Grid_GenerationQueue!AC$5:AC$550,Grid_GenerationQueue!$AM$5:$AM$550,$B205,Grid_GenerationQueue!$AN$5:$AN$550,$C205)</f>
        <v>0</v>
      </c>
      <c r="V205">
        <f>SUMIFS(Grid_GenerationQueue!AD$5:AD$550,Grid_GenerationQueue!$AJ$5:$AJ$550,$B205,Grid_GenerationQueue!$AK$5:$AK$550,$C205)+SUMIFS(Grid_GenerationQueue!AD$5:AD$550,Grid_GenerationQueue!$AM$5:$AM$550,$B205,Grid_GenerationQueue!$AN$5:$AN$550,$C205)</f>
        <v>0</v>
      </c>
      <c r="X205">
        <f>SUMIFS(Grid_GenerationQueue!T$5:T$550,Grid_GenerationQueue!$AJ$5:$AJ$550,$B205,Grid_GenerationQueue!$AK$5:$AK$550,$C205,Grid_GenerationQueue!$AW$5:$AW$550,$Y$3)+SUMIFS(Grid_GenerationQueue!T$5:T$550,Grid_GenerationQueue!$AM$5:$AM$550,$B205,Grid_GenerationQueue!$AN$5:$AN$550,$C205,Grid_GenerationQueue!$AW$5:$AW$550,$Y$3)</f>
        <v>0</v>
      </c>
      <c r="Y205">
        <f>SUMIFS(Grid_GenerationQueue!U$5:U$550,Grid_GenerationQueue!$AJ$5:$AJ$550,$B205,Grid_GenerationQueue!$AK$5:$AK$550,$C205,Grid_GenerationQueue!$AW$5:$AW$550,$Y$3)+SUMIFS(Grid_GenerationQueue!U$5:U$550,Grid_GenerationQueue!$AM$5:$AM$550,$B205,Grid_GenerationQueue!$AN$5:$AN$550,$C205,Grid_GenerationQueue!$AW$5:$AW$550,$Y$3)</f>
        <v>0</v>
      </c>
      <c r="Z205">
        <f>SUMIFS(Grid_GenerationQueue!V$5:V$550,Grid_GenerationQueue!$AJ$5:$AJ$550,$B205,Grid_GenerationQueue!$AK$5:$AK$550,$C205,Grid_GenerationQueue!$AW$5:$AW$550,$Y$3)+SUMIFS(Grid_GenerationQueue!V$5:V$550,Grid_GenerationQueue!$AM$5:$AM$550,$B205,Grid_GenerationQueue!$AN$5:$AN$550,$C205,Grid_GenerationQueue!$AW$5:$AW$550,$Y$3)</f>
        <v>0</v>
      </c>
      <c r="AA205">
        <f>SUMIFS(Grid_GenerationQueue!W$5:W$550,Grid_GenerationQueue!$AJ$5:$AJ$550,$B205,Grid_GenerationQueue!$AK$5:$AK$550,$C205,Grid_GenerationQueue!$AW$5:$AW$550,$Y$3)+SUMIFS(Grid_GenerationQueue!W$5:W$550,Grid_GenerationQueue!$AM$5:$AM$550,$B205,Grid_GenerationQueue!$AN$5:$AN$550,$C205,Grid_GenerationQueue!$AW$5:$AW$550,$Y$3)</f>
        <v>0</v>
      </c>
      <c r="AB205">
        <f>SUMIFS(Grid_GenerationQueue!X$5:X$550,Grid_GenerationQueue!$AJ$5:$AJ$550,$B205,Grid_GenerationQueue!$AK$5:$AK$550,$C205,Grid_GenerationQueue!$AW$5:$AW$550,$Y$3)+SUMIFS(Grid_GenerationQueue!X$5:X$550,Grid_GenerationQueue!$AM$5:$AM$550,$B205,Grid_GenerationQueue!$AN$5:$AN$550,$C205,Grid_GenerationQueue!$AW$5:$AW$550,$Y$3)</f>
        <v>0</v>
      </c>
      <c r="AC205">
        <f>SUMIFS(Grid_GenerationQueue!Y$5:Y$550,Grid_GenerationQueue!$AJ$5:$AJ$550,$B205,Grid_GenerationQueue!$AK$5:$AK$550,$C205,Grid_GenerationQueue!$AW$5:$AW$550,$Y$3)+SUMIFS(Grid_GenerationQueue!Y$5:Y$550,Grid_GenerationQueue!$AM$5:$AM$550,$B205,Grid_GenerationQueue!$AN$5:$AN$550,$C205,Grid_GenerationQueue!$AW$5:$AW$550,$Y$3)</f>
        <v>0</v>
      </c>
      <c r="AD205">
        <f>SUMIFS(Grid_GenerationQueue!Z$5:Z$550,Grid_GenerationQueue!$AJ$5:$AJ$550,$B205,Grid_GenerationQueue!$AK$5:$AK$550,$C205,Grid_GenerationQueue!$AW$5:$AW$550,$Y$3)+SUMIFS(Grid_GenerationQueue!Z$5:Z$550,Grid_GenerationQueue!$AM$5:$AM$550,$B205,Grid_GenerationQueue!$AN$5:$AN$550,$C205,Grid_GenerationQueue!$AW$5:$AW$550,$Y$3)</f>
        <v>0</v>
      </c>
      <c r="AE205">
        <f>SUMIFS(Grid_GenerationQueue!AA$5:AA$550,Grid_GenerationQueue!$AJ$5:$AJ$550,$B205,Grid_GenerationQueue!$AK$5:$AK$550,$C205,Grid_GenerationQueue!$AW$5:$AW$550,$Y$3)+SUMIFS(Grid_GenerationQueue!AA$5:AA$550,Grid_GenerationQueue!$AM$5:$AM$550,$B205,Grid_GenerationQueue!$AN$5:$AN$550,$C205,Grid_GenerationQueue!$AW$5:$AW$550,$Y$3)</f>
        <v>0</v>
      </c>
      <c r="AF205">
        <f>SUMIFS(Grid_GenerationQueue!AB$5:AB$550,Grid_GenerationQueue!$AJ$5:$AJ$550,$B205,Grid_GenerationQueue!$AK$5:$AK$550,$C205,Grid_GenerationQueue!$AW$5:$AW$550,$Y$3)+SUMIFS(Grid_GenerationQueue!AB$5:AB$550,Grid_GenerationQueue!$AM$5:$AM$550,$B205,Grid_GenerationQueue!$AN$5:$AN$550,$C205,Grid_GenerationQueue!$AW$5:$AW$550,$Y$3)</f>
        <v>0</v>
      </c>
      <c r="AG205">
        <f>SUMIFS(Grid_GenerationQueue!AC$5:AC$550,Grid_GenerationQueue!$AJ$5:$AJ$550,$B205,Grid_GenerationQueue!$AK$5:$AK$550,$C205,Grid_GenerationQueue!$AW$5:$AW$550,$Y$3)+SUMIFS(Grid_GenerationQueue!AC$5:AC$550,Grid_GenerationQueue!$AM$5:$AM$550,$B205,Grid_GenerationQueue!$AN$5:$AN$550,$C205,Grid_GenerationQueue!$AW$5:$AW$550,$Y$3)</f>
        <v>0</v>
      </c>
      <c r="AH205">
        <f>SUMIFS(Grid_GenerationQueue!AD$5:AD$550,Grid_GenerationQueue!$AJ$5:$AJ$550,$B205,Grid_GenerationQueue!$AK$5:$AK$550,$C205,Grid_GenerationQueue!$AW$5:$AW$550,$Y$3)+SUMIFS(Grid_GenerationQueue!AD$5:AD$550,Grid_GenerationQueue!$AM$5:$AM$550,$B205,Grid_GenerationQueue!$AN$5:$AN$550,$C205,Grid_GenerationQueue!$AW$5:$AW$550,$Y$3)</f>
        <v>0</v>
      </c>
      <c r="AJ205">
        <f>X205+SUMIFS(Grid_GenerationQueue!T$5:T$550,Grid_GenerationQueue!$AJ$5:$AJ$550,$B205,Grid_GenerationQueue!$AK$5:$AK$550,$C205,Grid_GenerationQueue!$AW$5:$AW$550,"&lt;&gt;"&amp;$Y$3,Grid_GenerationQueue!$AU$5:$AU$550,$AK$3)+SUMIFS(Grid_GenerationQueue!T$5:T$550,Grid_GenerationQueue!$AM$5:$AM$550,$B205,Grid_GenerationQueue!$AN$5:$AN$550,$C205,Grid_GenerationQueue!$AW$5:$AW$550,"&lt;&gt;"&amp;$Y$3,Grid_GenerationQueue!$AU$5:$AU$550,$AK$3)</f>
        <v>0</v>
      </c>
      <c r="AK205">
        <f>Y205+SUMIFS(Grid_GenerationQueue!U$5:U$550,Grid_GenerationQueue!$AJ$5:$AJ$550,$B205,Grid_GenerationQueue!$AK$5:$AK$550,$C205,Grid_GenerationQueue!$AW$5:$AW$550,"&lt;&gt;"&amp;$Y$3,Grid_GenerationQueue!$AU$5:$AU$550,$AK$3)+SUMIFS(Grid_GenerationQueue!U$5:U$550,Grid_GenerationQueue!$AM$5:$AM$550,$B205,Grid_GenerationQueue!$AN$5:$AN$550,$C205,Grid_GenerationQueue!$AW$5:$AW$550,"&lt;&gt;"&amp;$Y$3,Grid_GenerationQueue!$AU$5:$AU$550,$AK$3)</f>
        <v>0</v>
      </c>
      <c r="AL205">
        <f>Z205+SUMIFS(Grid_GenerationQueue!V$5:V$550,Grid_GenerationQueue!$AJ$5:$AJ$550,$B205,Grid_GenerationQueue!$AK$5:$AK$550,$C205,Grid_GenerationQueue!$AW$5:$AW$550,"&lt;&gt;"&amp;$Y$3,Grid_GenerationQueue!$AU$5:$AU$550,$AK$3)+SUMIFS(Grid_GenerationQueue!V$5:V$550,Grid_GenerationQueue!$AM$5:$AM$550,$B205,Grid_GenerationQueue!$AN$5:$AN$550,$C205,Grid_GenerationQueue!$AW$5:$AW$550,"&lt;&gt;"&amp;$Y$3,Grid_GenerationQueue!$AU$5:$AU$550,$AK$3)</f>
        <v>0</v>
      </c>
      <c r="AM205">
        <f>AA205+SUMIFS(Grid_GenerationQueue!W$5:W$550,Grid_GenerationQueue!$AJ$5:$AJ$550,$B205,Grid_GenerationQueue!$AK$5:$AK$550,$C205,Grid_GenerationQueue!$AW$5:$AW$550,"&lt;&gt;"&amp;$Y$3,Grid_GenerationQueue!$AU$5:$AU$550,$AK$3)+SUMIFS(Grid_GenerationQueue!W$5:W$550,Grid_GenerationQueue!$AM$5:$AM$550,$B205,Grid_GenerationQueue!$AN$5:$AN$550,$C205,Grid_GenerationQueue!$AW$5:$AW$550,"&lt;&gt;"&amp;$Y$3,Grid_GenerationQueue!$AU$5:$AU$550,$AK$3)</f>
        <v>0</v>
      </c>
      <c r="AN205">
        <f>AB205+SUMIFS(Grid_GenerationQueue!X$5:X$550,Grid_GenerationQueue!$AJ$5:$AJ$550,$B205,Grid_GenerationQueue!$AK$5:$AK$550,$C205,Grid_GenerationQueue!$AW$5:$AW$550,"&lt;&gt;"&amp;$Y$3,Grid_GenerationQueue!$AU$5:$AU$550,$AK$3)+SUMIFS(Grid_GenerationQueue!X$5:X$550,Grid_GenerationQueue!$AM$5:$AM$550,$B205,Grid_GenerationQueue!$AN$5:$AN$550,$C205,Grid_GenerationQueue!$AW$5:$AW$550,"&lt;&gt;"&amp;$Y$3,Grid_GenerationQueue!$AU$5:$AU$550,$AK$3)</f>
        <v>0</v>
      </c>
      <c r="AO205">
        <f>AC205+SUMIFS(Grid_GenerationQueue!Y$5:Y$550,Grid_GenerationQueue!$AJ$5:$AJ$550,$B205,Grid_GenerationQueue!$AK$5:$AK$550,$C205,Grid_GenerationQueue!$AW$5:$AW$550,"&lt;&gt;"&amp;$Y$3,Grid_GenerationQueue!$AU$5:$AU$550,$AK$3)+SUMIFS(Grid_GenerationQueue!Y$5:Y$550,Grid_GenerationQueue!$AM$5:$AM$550,$B205,Grid_GenerationQueue!$AN$5:$AN$550,$C205,Grid_GenerationQueue!$AW$5:$AW$550,"&lt;&gt;"&amp;$Y$3,Grid_GenerationQueue!$AU$5:$AU$550,$AK$3)</f>
        <v>0</v>
      </c>
      <c r="AP205">
        <f>AD205+SUMIFS(Grid_GenerationQueue!Z$5:Z$550,Grid_GenerationQueue!$AJ$5:$AJ$550,$B205,Grid_GenerationQueue!$AK$5:$AK$550,$C205,Grid_GenerationQueue!$AW$5:$AW$550,"&lt;&gt;"&amp;$Y$3,Grid_GenerationQueue!$AU$5:$AU$550,$AK$3)+SUMIFS(Grid_GenerationQueue!Z$5:Z$550,Grid_GenerationQueue!$AM$5:$AM$550,$B205,Grid_GenerationQueue!$AN$5:$AN$550,$C205,Grid_GenerationQueue!$AW$5:$AW$550,"&lt;&gt;"&amp;$Y$3,Grid_GenerationQueue!$AU$5:$AU$550,$AK$3)</f>
        <v>0</v>
      </c>
      <c r="AQ205">
        <f>AE205+SUMIFS(Grid_GenerationQueue!AA$5:AA$550,Grid_GenerationQueue!$AJ$5:$AJ$550,$B205,Grid_GenerationQueue!$AK$5:$AK$550,$C205,Grid_GenerationQueue!$AW$5:$AW$550,"&lt;&gt;"&amp;$Y$3,Grid_GenerationQueue!$AU$5:$AU$550,$AK$3)+SUMIFS(Grid_GenerationQueue!AA$5:AA$550,Grid_GenerationQueue!$AM$5:$AM$550,$B205,Grid_GenerationQueue!$AN$5:$AN$550,$C205,Grid_GenerationQueue!$AW$5:$AW$550,"&lt;&gt;"&amp;$Y$3,Grid_GenerationQueue!$AU$5:$AU$550,$AK$3)</f>
        <v>0</v>
      </c>
      <c r="AR205">
        <f>AF205+SUMIFS(Grid_GenerationQueue!AB$5:AB$550,Grid_GenerationQueue!$AJ$5:$AJ$550,$B205,Grid_GenerationQueue!$AK$5:$AK$550,$C205,Grid_GenerationQueue!$AW$5:$AW$550,"&lt;&gt;"&amp;$Y$3,Grid_GenerationQueue!$AU$5:$AU$550,$AK$3)+SUMIFS(Grid_GenerationQueue!AB$5:AB$550,Grid_GenerationQueue!$AM$5:$AM$550,$B205,Grid_GenerationQueue!$AN$5:$AN$550,$C205,Grid_GenerationQueue!$AW$5:$AW$550,"&lt;&gt;"&amp;$Y$3,Grid_GenerationQueue!$AU$5:$AU$550,$AK$3)</f>
        <v>0</v>
      </c>
      <c r="AS205">
        <f>AG205+SUMIFS(Grid_GenerationQueue!AC$5:AC$550,Grid_GenerationQueue!$AJ$5:$AJ$550,$B205,Grid_GenerationQueue!$AK$5:$AK$550,$C205,Grid_GenerationQueue!$AW$5:$AW$550,"&lt;&gt;"&amp;$Y$3,Grid_GenerationQueue!$AU$5:$AU$550,$AK$3)+SUMIFS(Grid_GenerationQueue!AC$5:AC$550,Grid_GenerationQueue!$AM$5:$AM$550,$B205,Grid_GenerationQueue!$AN$5:$AN$550,$C205,Grid_GenerationQueue!$AW$5:$AW$550,"&lt;&gt;"&amp;$Y$3,Grid_GenerationQueue!$AU$5:$AU$550,$AK$3)</f>
        <v>0</v>
      </c>
      <c r="AT205">
        <f>AH205+SUMIFS(Grid_GenerationQueue!AD$5:AD$550,Grid_GenerationQueue!$AJ$5:$AJ$550,$B205,Grid_GenerationQueue!$AK$5:$AK$550,$C205,Grid_GenerationQueue!$AW$5:$AW$550,"&lt;&gt;"&amp;$Y$3,Grid_GenerationQueue!$AU$5:$AU$550,$AK$3)+SUMIFS(Grid_GenerationQueue!AD$5:AD$550,Grid_GenerationQueue!$AM$5:$AM$550,$B205,Grid_GenerationQueue!$AN$5:$AN$550,$C205,Grid_GenerationQueue!$AW$5:$AW$550,"&lt;&gt;"&amp;$Y$3,Grid_GenerationQueue!$AU$5:$AU$550,$AK$3)</f>
        <v>0</v>
      </c>
      <c r="AV205">
        <v>0</v>
      </c>
      <c r="AW205">
        <v>0</v>
      </c>
      <c r="AX205">
        <v>0</v>
      </c>
      <c r="AY205">
        <v>0</v>
      </c>
      <c r="AZ205">
        <v>0</v>
      </c>
      <c r="BB205">
        <f t="shared" si="99"/>
        <v>0</v>
      </c>
      <c r="BC205">
        <f t="shared" si="100"/>
        <v>0</v>
      </c>
      <c r="BD205">
        <f t="shared" si="101"/>
        <v>0</v>
      </c>
      <c r="BE205">
        <f t="shared" si="102"/>
        <v>0</v>
      </c>
      <c r="BF205">
        <f t="shared" si="103"/>
        <v>0</v>
      </c>
      <c r="BG205">
        <f t="shared" si="104"/>
        <v>0</v>
      </c>
      <c r="BH205">
        <f t="shared" si="105"/>
        <v>0</v>
      </c>
      <c r="BI205">
        <f t="shared" si="106"/>
        <v>0</v>
      </c>
      <c r="BJ205">
        <f t="shared" si="107"/>
        <v>0</v>
      </c>
      <c r="BK205">
        <f t="shared" si="108"/>
        <v>0</v>
      </c>
      <c r="BL205">
        <f t="shared" si="109"/>
        <v>0</v>
      </c>
      <c r="BN205">
        <f t="shared" si="110"/>
        <v>0</v>
      </c>
      <c r="BO205">
        <f t="shared" si="111"/>
        <v>0</v>
      </c>
      <c r="BP205">
        <f t="shared" si="112"/>
        <v>0</v>
      </c>
      <c r="BQ205">
        <f t="shared" si="113"/>
        <v>0</v>
      </c>
      <c r="BR205">
        <f t="shared" si="114"/>
        <v>0</v>
      </c>
      <c r="BS205">
        <f t="shared" si="115"/>
        <v>0</v>
      </c>
      <c r="BT205">
        <f t="shared" si="116"/>
        <v>0</v>
      </c>
      <c r="BU205">
        <f t="shared" si="117"/>
        <v>0</v>
      </c>
      <c r="BV205">
        <f t="shared" si="118"/>
        <v>0</v>
      </c>
      <c r="BW205">
        <f t="shared" si="119"/>
        <v>0</v>
      </c>
      <c r="BX205">
        <f t="shared" si="120"/>
        <v>0</v>
      </c>
      <c r="BZ205">
        <f t="shared" si="121"/>
        <v>0</v>
      </c>
      <c r="CA205">
        <f t="shared" si="122"/>
        <v>0</v>
      </c>
      <c r="CB205">
        <f t="shared" si="123"/>
        <v>0</v>
      </c>
      <c r="CC205">
        <f t="shared" si="124"/>
        <v>0</v>
      </c>
      <c r="CD205">
        <f t="shared" si="125"/>
        <v>0</v>
      </c>
      <c r="CE205">
        <f t="shared" si="126"/>
        <v>0</v>
      </c>
      <c r="CF205">
        <f t="shared" si="127"/>
        <v>0</v>
      </c>
      <c r="CG205">
        <f t="shared" si="128"/>
        <v>0</v>
      </c>
      <c r="CH205">
        <f t="shared" si="129"/>
        <v>0</v>
      </c>
      <c r="CI205">
        <f t="shared" si="130"/>
        <v>0</v>
      </c>
      <c r="CJ205">
        <f t="shared" si="131"/>
        <v>0</v>
      </c>
    </row>
    <row r="206" spans="1:88" x14ac:dyDescent="0.35">
      <c r="A206" t="str">
        <f>Substation_Info!A206</f>
        <v>PG&amp;E Fresno Study Area</v>
      </c>
      <c r="B206" t="str">
        <f>Substation_Info!B206</f>
        <v>Panoche</v>
      </c>
      <c r="C206">
        <f>Substation_Info!C206</f>
        <v>115</v>
      </c>
      <c r="D206" t="str" cm="1">
        <f t="array" ref="D206">INDEX(Substation_Info!$AT$5:$BB$322,MATCH(1,($B206=Substation_Info!$B$5:$B$322)*($C206=Substation_Info!$C$5:$C$322),0),MATCH(D$4,Substation_Info!$AT$4:$BB$4,0))</f>
        <v>Southern_PGAE_Li_Battery</v>
      </c>
      <c r="E206" t="str" cm="1">
        <f t="array" ref="E206">INDEX(Substation_Info!$AT$5:$BB$322,MATCH(1,($B206=Substation_Info!$B$5:$B$322)*($C206=Substation_Info!$C$5:$C$322),0),MATCH(E$4,Substation_Info!$AT$4:$BB$4,0))</f>
        <v>Southern_PGAE_Solar</v>
      </c>
      <c r="F206" cm="1">
        <f t="array" ref="F206">INDEX(Substation_Info!$AT$5:$BB$322,MATCH(1,($B206=Substation_Info!$B$5:$B$322)*($C206=Substation_Info!$C$5:$C$322),0),MATCH(F$4,Substation_Info!$AT$4:$BB$4,0))</f>
        <v>0</v>
      </c>
      <c r="G206" cm="1">
        <f t="array" ref="G206">INDEX(Substation_Info!$AT$5:$BB$322,MATCH(1,($B206=Substation_Info!$B$5:$B$322)*($C206=Substation_Info!$C$5:$C$322),0),MATCH(G$4,Substation_Info!$AT$4:$BB$4,0))</f>
        <v>0</v>
      </c>
      <c r="H206" cm="1">
        <f t="array" ref="H206">INDEX(Substation_Info!$AT$5:$BB$322,MATCH(1,($B206=Substation_Info!$B$5:$B$322)*($C206=Substation_Info!$C$5:$C$322),0),MATCH(H$4,Substation_Info!$AT$4:$BB$4,0))</f>
        <v>0</v>
      </c>
      <c r="I206" cm="1">
        <f t="array" ref="I206">INDEX(Substation_Info!$AT$5:$BB$322,MATCH(1,($B206=Substation_Info!$B$5:$B$322)*($C206=Substation_Info!$C$5:$C$322),0),MATCH(I$4,Substation_Info!$AT$4:$BB$4,0))</f>
        <v>0</v>
      </c>
      <c r="J206" cm="1">
        <f t="array" ref="J206">INDEX(Substation_Info!$AT$5:$BB$322,MATCH(1,($B206=Substation_Info!$B$5:$B$322)*($C206=Substation_Info!$C$5:$C$322),0),MATCH(J$4,Substation_Info!$AT$4:$BB$4,0))</f>
        <v>0</v>
      </c>
      <c r="L206">
        <f>SUMIFS(Grid_GenerationQueue!T$5:T$550,Grid_GenerationQueue!$AJ$5:$AJ$550,$B206,Grid_GenerationQueue!$AK$5:$AK$550,$C206)+SUMIFS(Grid_GenerationQueue!T$5:T$550,Grid_GenerationQueue!$AM$5:$AM$550,$B206,Grid_GenerationQueue!$AN$5:$AN$550,$C206)</f>
        <v>0</v>
      </c>
      <c r="M206">
        <f>SUMIFS(Grid_GenerationQueue!U$5:U$550,Grid_GenerationQueue!$AJ$5:$AJ$550,$B206,Grid_GenerationQueue!$AK$5:$AK$550,$C206)+SUMIFS(Grid_GenerationQueue!U$5:U$550,Grid_GenerationQueue!$AM$5:$AM$550,$B206,Grid_GenerationQueue!$AN$5:$AN$550,$C206)</f>
        <v>0</v>
      </c>
      <c r="N206">
        <f>SUMIFS(Grid_GenerationQueue!V$5:V$550,Grid_GenerationQueue!$AJ$5:$AJ$550,$B206,Grid_GenerationQueue!$AK$5:$AK$550,$C206)+SUMIFS(Grid_GenerationQueue!V$5:V$550,Grid_GenerationQueue!$AM$5:$AM$550,$B206,Grid_GenerationQueue!$AN$5:$AN$550,$C206)</f>
        <v>0</v>
      </c>
      <c r="O206">
        <f>SUMIFS(Grid_GenerationQueue!W$5:W$550,Grid_GenerationQueue!$AJ$5:$AJ$550,$B206,Grid_GenerationQueue!$AK$5:$AK$550,$C206)+SUMIFS(Grid_GenerationQueue!W$5:W$550,Grid_GenerationQueue!$AM$5:$AM$550,$B206,Grid_GenerationQueue!$AN$5:$AN$550,$C206)</f>
        <v>0</v>
      </c>
      <c r="P206">
        <f>SUMIFS(Grid_GenerationQueue!X$5:X$550,Grid_GenerationQueue!$AJ$5:$AJ$550,$B206,Grid_GenerationQueue!$AK$5:$AK$550,$C206)+SUMIFS(Grid_GenerationQueue!X$5:X$550,Grid_GenerationQueue!$AM$5:$AM$550,$B206,Grid_GenerationQueue!$AN$5:$AN$550,$C206)</f>
        <v>0</v>
      </c>
      <c r="Q206">
        <f>SUMIFS(Grid_GenerationQueue!Y$5:Y$550,Grid_GenerationQueue!$AJ$5:$AJ$550,$B206,Grid_GenerationQueue!$AK$5:$AK$550,$C206)+SUMIFS(Grid_GenerationQueue!Y$5:Y$550,Grid_GenerationQueue!$AM$5:$AM$550,$B206,Grid_GenerationQueue!$AN$5:$AN$550,$C206)</f>
        <v>0</v>
      </c>
      <c r="R206">
        <f>SUMIFS(Grid_GenerationQueue!Z$5:Z$550,Grid_GenerationQueue!$AJ$5:$AJ$550,$B206,Grid_GenerationQueue!$AK$5:$AK$550,$C206)+SUMIFS(Grid_GenerationQueue!Z$5:Z$550,Grid_GenerationQueue!$AM$5:$AM$550,$B206,Grid_GenerationQueue!$AN$5:$AN$550,$C206)</f>
        <v>0</v>
      </c>
      <c r="S206">
        <f>SUMIFS(Grid_GenerationQueue!AA$5:AA$550,Grid_GenerationQueue!$AJ$5:$AJ$550,$B206,Grid_GenerationQueue!$AK$5:$AK$550,$C206)+SUMIFS(Grid_GenerationQueue!AA$5:AA$550,Grid_GenerationQueue!$AM$5:$AM$550,$B206,Grid_GenerationQueue!$AN$5:$AN$550,$C206)</f>
        <v>0</v>
      </c>
      <c r="T206">
        <f>SUMIFS(Grid_GenerationQueue!AB$5:AB$550,Grid_GenerationQueue!$AJ$5:$AJ$550,$B206,Grid_GenerationQueue!$AK$5:$AK$550,$C206)+SUMIFS(Grid_GenerationQueue!AB$5:AB$550,Grid_GenerationQueue!$AM$5:$AM$550,$B206,Grid_GenerationQueue!$AN$5:$AN$550,$C206)</f>
        <v>0</v>
      </c>
      <c r="U206">
        <f>SUMIFS(Grid_GenerationQueue!AC$5:AC$550,Grid_GenerationQueue!$AJ$5:$AJ$550,$B206,Grid_GenerationQueue!$AK$5:$AK$550,$C206)+SUMIFS(Grid_GenerationQueue!AC$5:AC$550,Grid_GenerationQueue!$AM$5:$AM$550,$B206,Grid_GenerationQueue!$AN$5:$AN$550,$C206)</f>
        <v>0</v>
      </c>
      <c r="V206">
        <f>SUMIFS(Grid_GenerationQueue!AD$5:AD$550,Grid_GenerationQueue!$AJ$5:$AJ$550,$B206,Grid_GenerationQueue!$AK$5:$AK$550,$C206)+SUMIFS(Grid_GenerationQueue!AD$5:AD$550,Grid_GenerationQueue!$AM$5:$AM$550,$B206,Grid_GenerationQueue!$AN$5:$AN$550,$C206)</f>
        <v>0</v>
      </c>
      <c r="X206">
        <f>SUMIFS(Grid_GenerationQueue!T$5:T$550,Grid_GenerationQueue!$AJ$5:$AJ$550,$B206,Grid_GenerationQueue!$AK$5:$AK$550,$C206,Grid_GenerationQueue!$AW$5:$AW$550,$Y$3)+SUMIFS(Grid_GenerationQueue!T$5:T$550,Grid_GenerationQueue!$AM$5:$AM$550,$B206,Grid_GenerationQueue!$AN$5:$AN$550,$C206,Grid_GenerationQueue!$AW$5:$AW$550,$Y$3)</f>
        <v>0</v>
      </c>
      <c r="Y206">
        <f>SUMIFS(Grid_GenerationQueue!U$5:U$550,Grid_GenerationQueue!$AJ$5:$AJ$550,$B206,Grid_GenerationQueue!$AK$5:$AK$550,$C206,Grid_GenerationQueue!$AW$5:$AW$550,$Y$3)+SUMIFS(Grid_GenerationQueue!U$5:U$550,Grid_GenerationQueue!$AM$5:$AM$550,$B206,Grid_GenerationQueue!$AN$5:$AN$550,$C206,Grid_GenerationQueue!$AW$5:$AW$550,$Y$3)</f>
        <v>0</v>
      </c>
      <c r="Z206">
        <f>SUMIFS(Grid_GenerationQueue!V$5:V$550,Grid_GenerationQueue!$AJ$5:$AJ$550,$B206,Grid_GenerationQueue!$AK$5:$AK$550,$C206,Grid_GenerationQueue!$AW$5:$AW$550,$Y$3)+SUMIFS(Grid_GenerationQueue!V$5:V$550,Grid_GenerationQueue!$AM$5:$AM$550,$B206,Grid_GenerationQueue!$AN$5:$AN$550,$C206,Grid_GenerationQueue!$AW$5:$AW$550,$Y$3)</f>
        <v>0</v>
      </c>
      <c r="AA206">
        <f>SUMIFS(Grid_GenerationQueue!W$5:W$550,Grid_GenerationQueue!$AJ$5:$AJ$550,$B206,Grid_GenerationQueue!$AK$5:$AK$550,$C206,Grid_GenerationQueue!$AW$5:$AW$550,$Y$3)+SUMIFS(Grid_GenerationQueue!W$5:W$550,Grid_GenerationQueue!$AM$5:$AM$550,$B206,Grid_GenerationQueue!$AN$5:$AN$550,$C206,Grid_GenerationQueue!$AW$5:$AW$550,$Y$3)</f>
        <v>0</v>
      </c>
      <c r="AB206">
        <f>SUMIFS(Grid_GenerationQueue!X$5:X$550,Grid_GenerationQueue!$AJ$5:$AJ$550,$B206,Grid_GenerationQueue!$AK$5:$AK$550,$C206,Grid_GenerationQueue!$AW$5:$AW$550,$Y$3)+SUMIFS(Grid_GenerationQueue!X$5:X$550,Grid_GenerationQueue!$AM$5:$AM$550,$B206,Grid_GenerationQueue!$AN$5:$AN$550,$C206,Grid_GenerationQueue!$AW$5:$AW$550,$Y$3)</f>
        <v>0</v>
      </c>
      <c r="AC206">
        <f>SUMIFS(Grid_GenerationQueue!Y$5:Y$550,Grid_GenerationQueue!$AJ$5:$AJ$550,$B206,Grid_GenerationQueue!$AK$5:$AK$550,$C206,Grid_GenerationQueue!$AW$5:$AW$550,$Y$3)+SUMIFS(Grid_GenerationQueue!Y$5:Y$550,Grid_GenerationQueue!$AM$5:$AM$550,$B206,Grid_GenerationQueue!$AN$5:$AN$550,$C206,Grid_GenerationQueue!$AW$5:$AW$550,$Y$3)</f>
        <v>0</v>
      </c>
      <c r="AD206">
        <f>SUMIFS(Grid_GenerationQueue!Z$5:Z$550,Grid_GenerationQueue!$AJ$5:$AJ$550,$B206,Grid_GenerationQueue!$AK$5:$AK$550,$C206,Grid_GenerationQueue!$AW$5:$AW$550,$Y$3)+SUMIFS(Grid_GenerationQueue!Z$5:Z$550,Grid_GenerationQueue!$AM$5:$AM$550,$B206,Grid_GenerationQueue!$AN$5:$AN$550,$C206,Grid_GenerationQueue!$AW$5:$AW$550,$Y$3)</f>
        <v>0</v>
      </c>
      <c r="AE206">
        <f>SUMIFS(Grid_GenerationQueue!AA$5:AA$550,Grid_GenerationQueue!$AJ$5:$AJ$550,$B206,Grid_GenerationQueue!$AK$5:$AK$550,$C206,Grid_GenerationQueue!$AW$5:$AW$550,$Y$3)+SUMIFS(Grid_GenerationQueue!AA$5:AA$550,Grid_GenerationQueue!$AM$5:$AM$550,$B206,Grid_GenerationQueue!$AN$5:$AN$550,$C206,Grid_GenerationQueue!$AW$5:$AW$550,$Y$3)</f>
        <v>0</v>
      </c>
      <c r="AF206">
        <f>SUMIFS(Grid_GenerationQueue!AB$5:AB$550,Grid_GenerationQueue!$AJ$5:$AJ$550,$B206,Grid_GenerationQueue!$AK$5:$AK$550,$C206,Grid_GenerationQueue!$AW$5:$AW$550,$Y$3)+SUMIFS(Grid_GenerationQueue!AB$5:AB$550,Grid_GenerationQueue!$AM$5:$AM$550,$B206,Grid_GenerationQueue!$AN$5:$AN$550,$C206,Grid_GenerationQueue!$AW$5:$AW$550,$Y$3)</f>
        <v>0</v>
      </c>
      <c r="AG206">
        <f>SUMIFS(Grid_GenerationQueue!AC$5:AC$550,Grid_GenerationQueue!$AJ$5:$AJ$550,$B206,Grid_GenerationQueue!$AK$5:$AK$550,$C206,Grid_GenerationQueue!$AW$5:$AW$550,$Y$3)+SUMIFS(Grid_GenerationQueue!AC$5:AC$550,Grid_GenerationQueue!$AM$5:$AM$550,$B206,Grid_GenerationQueue!$AN$5:$AN$550,$C206,Grid_GenerationQueue!$AW$5:$AW$550,$Y$3)</f>
        <v>0</v>
      </c>
      <c r="AH206">
        <f>SUMIFS(Grid_GenerationQueue!AD$5:AD$550,Grid_GenerationQueue!$AJ$5:$AJ$550,$B206,Grid_GenerationQueue!$AK$5:$AK$550,$C206,Grid_GenerationQueue!$AW$5:$AW$550,$Y$3)+SUMIFS(Grid_GenerationQueue!AD$5:AD$550,Grid_GenerationQueue!$AM$5:$AM$550,$B206,Grid_GenerationQueue!$AN$5:$AN$550,$C206,Grid_GenerationQueue!$AW$5:$AW$550,$Y$3)</f>
        <v>0</v>
      </c>
      <c r="AJ206">
        <f>X206+SUMIFS(Grid_GenerationQueue!T$5:T$550,Grid_GenerationQueue!$AJ$5:$AJ$550,$B206,Grid_GenerationQueue!$AK$5:$AK$550,$C206,Grid_GenerationQueue!$AW$5:$AW$550,"&lt;&gt;"&amp;$Y$3,Grid_GenerationQueue!$AU$5:$AU$550,$AK$3)+SUMIFS(Grid_GenerationQueue!T$5:T$550,Grid_GenerationQueue!$AM$5:$AM$550,$B206,Grid_GenerationQueue!$AN$5:$AN$550,$C206,Grid_GenerationQueue!$AW$5:$AW$550,"&lt;&gt;"&amp;$Y$3,Grid_GenerationQueue!$AU$5:$AU$550,$AK$3)</f>
        <v>0</v>
      </c>
      <c r="AK206">
        <f>Y206+SUMIFS(Grid_GenerationQueue!U$5:U$550,Grid_GenerationQueue!$AJ$5:$AJ$550,$B206,Grid_GenerationQueue!$AK$5:$AK$550,$C206,Grid_GenerationQueue!$AW$5:$AW$550,"&lt;&gt;"&amp;$Y$3,Grid_GenerationQueue!$AU$5:$AU$550,$AK$3)+SUMIFS(Grid_GenerationQueue!U$5:U$550,Grid_GenerationQueue!$AM$5:$AM$550,$B206,Grid_GenerationQueue!$AN$5:$AN$550,$C206,Grid_GenerationQueue!$AW$5:$AW$550,"&lt;&gt;"&amp;$Y$3,Grid_GenerationQueue!$AU$5:$AU$550,$AK$3)</f>
        <v>0</v>
      </c>
      <c r="AL206">
        <f>Z206+SUMIFS(Grid_GenerationQueue!V$5:V$550,Grid_GenerationQueue!$AJ$5:$AJ$550,$B206,Grid_GenerationQueue!$AK$5:$AK$550,$C206,Grid_GenerationQueue!$AW$5:$AW$550,"&lt;&gt;"&amp;$Y$3,Grid_GenerationQueue!$AU$5:$AU$550,$AK$3)+SUMIFS(Grid_GenerationQueue!V$5:V$550,Grid_GenerationQueue!$AM$5:$AM$550,$B206,Grid_GenerationQueue!$AN$5:$AN$550,$C206,Grid_GenerationQueue!$AW$5:$AW$550,"&lt;&gt;"&amp;$Y$3,Grid_GenerationQueue!$AU$5:$AU$550,$AK$3)</f>
        <v>0</v>
      </c>
      <c r="AM206">
        <f>AA206+SUMIFS(Grid_GenerationQueue!W$5:W$550,Grid_GenerationQueue!$AJ$5:$AJ$550,$B206,Grid_GenerationQueue!$AK$5:$AK$550,$C206,Grid_GenerationQueue!$AW$5:$AW$550,"&lt;&gt;"&amp;$Y$3,Grid_GenerationQueue!$AU$5:$AU$550,$AK$3)+SUMIFS(Grid_GenerationQueue!W$5:W$550,Grid_GenerationQueue!$AM$5:$AM$550,$B206,Grid_GenerationQueue!$AN$5:$AN$550,$C206,Grid_GenerationQueue!$AW$5:$AW$550,"&lt;&gt;"&amp;$Y$3,Grid_GenerationQueue!$AU$5:$AU$550,$AK$3)</f>
        <v>0</v>
      </c>
      <c r="AN206">
        <f>AB206+SUMIFS(Grid_GenerationQueue!X$5:X$550,Grid_GenerationQueue!$AJ$5:$AJ$550,$B206,Grid_GenerationQueue!$AK$5:$AK$550,$C206,Grid_GenerationQueue!$AW$5:$AW$550,"&lt;&gt;"&amp;$Y$3,Grid_GenerationQueue!$AU$5:$AU$550,$AK$3)+SUMIFS(Grid_GenerationQueue!X$5:X$550,Grid_GenerationQueue!$AM$5:$AM$550,$B206,Grid_GenerationQueue!$AN$5:$AN$550,$C206,Grid_GenerationQueue!$AW$5:$AW$550,"&lt;&gt;"&amp;$Y$3,Grid_GenerationQueue!$AU$5:$AU$550,$AK$3)</f>
        <v>0</v>
      </c>
      <c r="AO206">
        <f>AC206+SUMIFS(Grid_GenerationQueue!Y$5:Y$550,Grid_GenerationQueue!$AJ$5:$AJ$550,$B206,Grid_GenerationQueue!$AK$5:$AK$550,$C206,Grid_GenerationQueue!$AW$5:$AW$550,"&lt;&gt;"&amp;$Y$3,Grid_GenerationQueue!$AU$5:$AU$550,$AK$3)+SUMIFS(Grid_GenerationQueue!Y$5:Y$550,Grid_GenerationQueue!$AM$5:$AM$550,$B206,Grid_GenerationQueue!$AN$5:$AN$550,$C206,Grid_GenerationQueue!$AW$5:$AW$550,"&lt;&gt;"&amp;$Y$3,Grid_GenerationQueue!$AU$5:$AU$550,$AK$3)</f>
        <v>0</v>
      </c>
      <c r="AP206">
        <f>AD206+SUMIFS(Grid_GenerationQueue!Z$5:Z$550,Grid_GenerationQueue!$AJ$5:$AJ$550,$B206,Grid_GenerationQueue!$AK$5:$AK$550,$C206,Grid_GenerationQueue!$AW$5:$AW$550,"&lt;&gt;"&amp;$Y$3,Grid_GenerationQueue!$AU$5:$AU$550,$AK$3)+SUMIFS(Grid_GenerationQueue!Z$5:Z$550,Grid_GenerationQueue!$AM$5:$AM$550,$B206,Grid_GenerationQueue!$AN$5:$AN$550,$C206,Grid_GenerationQueue!$AW$5:$AW$550,"&lt;&gt;"&amp;$Y$3,Grid_GenerationQueue!$AU$5:$AU$550,$AK$3)</f>
        <v>0</v>
      </c>
      <c r="AQ206">
        <f>AE206+SUMIFS(Grid_GenerationQueue!AA$5:AA$550,Grid_GenerationQueue!$AJ$5:$AJ$550,$B206,Grid_GenerationQueue!$AK$5:$AK$550,$C206,Grid_GenerationQueue!$AW$5:$AW$550,"&lt;&gt;"&amp;$Y$3,Grid_GenerationQueue!$AU$5:$AU$550,$AK$3)+SUMIFS(Grid_GenerationQueue!AA$5:AA$550,Grid_GenerationQueue!$AM$5:$AM$550,$B206,Grid_GenerationQueue!$AN$5:$AN$550,$C206,Grid_GenerationQueue!$AW$5:$AW$550,"&lt;&gt;"&amp;$Y$3,Grid_GenerationQueue!$AU$5:$AU$550,$AK$3)</f>
        <v>0</v>
      </c>
      <c r="AR206">
        <f>AF206+SUMIFS(Grid_GenerationQueue!AB$5:AB$550,Grid_GenerationQueue!$AJ$5:$AJ$550,$B206,Grid_GenerationQueue!$AK$5:$AK$550,$C206,Grid_GenerationQueue!$AW$5:$AW$550,"&lt;&gt;"&amp;$Y$3,Grid_GenerationQueue!$AU$5:$AU$550,$AK$3)+SUMIFS(Grid_GenerationQueue!AB$5:AB$550,Grid_GenerationQueue!$AM$5:$AM$550,$B206,Grid_GenerationQueue!$AN$5:$AN$550,$C206,Grid_GenerationQueue!$AW$5:$AW$550,"&lt;&gt;"&amp;$Y$3,Grid_GenerationQueue!$AU$5:$AU$550,$AK$3)</f>
        <v>0</v>
      </c>
      <c r="AS206">
        <f>AG206+SUMIFS(Grid_GenerationQueue!AC$5:AC$550,Grid_GenerationQueue!$AJ$5:$AJ$550,$B206,Grid_GenerationQueue!$AK$5:$AK$550,$C206,Grid_GenerationQueue!$AW$5:$AW$550,"&lt;&gt;"&amp;$Y$3,Grid_GenerationQueue!$AU$5:$AU$550,$AK$3)+SUMIFS(Grid_GenerationQueue!AC$5:AC$550,Grid_GenerationQueue!$AM$5:$AM$550,$B206,Grid_GenerationQueue!$AN$5:$AN$550,$C206,Grid_GenerationQueue!$AW$5:$AW$550,"&lt;&gt;"&amp;$Y$3,Grid_GenerationQueue!$AU$5:$AU$550,$AK$3)</f>
        <v>0</v>
      </c>
      <c r="AT206">
        <f>AH206+SUMIFS(Grid_GenerationQueue!AD$5:AD$550,Grid_GenerationQueue!$AJ$5:$AJ$550,$B206,Grid_GenerationQueue!$AK$5:$AK$550,$C206,Grid_GenerationQueue!$AW$5:$AW$550,"&lt;&gt;"&amp;$Y$3,Grid_GenerationQueue!$AU$5:$AU$550,$AK$3)+SUMIFS(Grid_GenerationQueue!AD$5:AD$550,Grid_GenerationQueue!$AM$5:$AM$550,$B206,Grid_GenerationQueue!$AN$5:$AN$550,$C206,Grid_GenerationQueue!$AW$5:$AW$550,"&lt;&gt;"&amp;$Y$3,Grid_GenerationQueue!$AU$5:$AU$550,$AK$3)</f>
        <v>0</v>
      </c>
      <c r="AV206">
        <v>0</v>
      </c>
      <c r="AW206">
        <v>0</v>
      </c>
      <c r="AX206">
        <v>0</v>
      </c>
      <c r="AY206">
        <v>0</v>
      </c>
      <c r="AZ206">
        <v>0</v>
      </c>
      <c r="BB206">
        <f t="shared" si="99"/>
        <v>0</v>
      </c>
      <c r="BC206">
        <f t="shared" si="100"/>
        <v>0</v>
      </c>
      <c r="BD206">
        <f t="shared" si="101"/>
        <v>0</v>
      </c>
      <c r="BE206">
        <f t="shared" si="102"/>
        <v>0</v>
      </c>
      <c r="BF206">
        <f t="shared" si="103"/>
        <v>0</v>
      </c>
      <c r="BG206">
        <f t="shared" si="104"/>
        <v>0</v>
      </c>
      <c r="BH206">
        <f t="shared" si="105"/>
        <v>0</v>
      </c>
      <c r="BI206">
        <f t="shared" si="106"/>
        <v>0</v>
      </c>
      <c r="BJ206">
        <f t="shared" si="107"/>
        <v>0</v>
      </c>
      <c r="BK206">
        <f t="shared" si="108"/>
        <v>0</v>
      </c>
      <c r="BL206">
        <f t="shared" si="109"/>
        <v>0</v>
      </c>
      <c r="BN206">
        <f t="shared" si="110"/>
        <v>0</v>
      </c>
      <c r="BO206">
        <f t="shared" si="111"/>
        <v>0</v>
      </c>
      <c r="BP206">
        <f t="shared" si="112"/>
        <v>0</v>
      </c>
      <c r="BQ206">
        <f t="shared" si="113"/>
        <v>0</v>
      </c>
      <c r="BR206">
        <f t="shared" si="114"/>
        <v>0</v>
      </c>
      <c r="BS206">
        <f t="shared" si="115"/>
        <v>0</v>
      </c>
      <c r="BT206">
        <f t="shared" si="116"/>
        <v>0</v>
      </c>
      <c r="BU206">
        <f t="shared" si="117"/>
        <v>0</v>
      </c>
      <c r="BV206">
        <f t="shared" si="118"/>
        <v>0</v>
      </c>
      <c r="BW206">
        <f t="shared" si="119"/>
        <v>0</v>
      </c>
      <c r="BX206">
        <f t="shared" si="120"/>
        <v>0</v>
      </c>
      <c r="BZ206">
        <f t="shared" si="121"/>
        <v>0</v>
      </c>
      <c r="CA206">
        <f t="shared" si="122"/>
        <v>0</v>
      </c>
      <c r="CB206">
        <f t="shared" si="123"/>
        <v>0</v>
      </c>
      <c r="CC206">
        <f t="shared" si="124"/>
        <v>0</v>
      </c>
      <c r="CD206">
        <f t="shared" si="125"/>
        <v>0</v>
      </c>
      <c r="CE206">
        <f t="shared" si="126"/>
        <v>0</v>
      </c>
      <c r="CF206">
        <f t="shared" si="127"/>
        <v>0</v>
      </c>
      <c r="CG206">
        <f t="shared" si="128"/>
        <v>0</v>
      </c>
      <c r="CH206">
        <f t="shared" si="129"/>
        <v>0</v>
      </c>
      <c r="CI206">
        <f t="shared" si="130"/>
        <v>0</v>
      </c>
      <c r="CJ206">
        <f t="shared" si="131"/>
        <v>0</v>
      </c>
    </row>
    <row r="207" spans="1:88" x14ac:dyDescent="0.35">
      <c r="A207" t="str">
        <f>Substation_Info!A207</f>
        <v>PG&amp;E Fresno Study Area</v>
      </c>
      <c r="B207" t="str">
        <f>Substation_Info!B207</f>
        <v>Panoche</v>
      </c>
      <c r="C207">
        <f>Substation_Info!C207</f>
        <v>230</v>
      </c>
      <c r="D207" t="str" cm="1">
        <f t="array" ref="D207">INDEX(Substation_Info!$AT$5:$BB$322,MATCH(1,($B207=Substation_Info!$B$5:$B$322)*($C207=Substation_Info!$C$5:$C$322),0),MATCH(D$4,Substation_Info!$AT$4:$BB$4,0))</f>
        <v>Southern_PGAE_Li_Battery</v>
      </c>
      <c r="E207" t="str" cm="1">
        <f t="array" ref="E207">INDEX(Substation_Info!$AT$5:$BB$322,MATCH(1,($B207=Substation_Info!$B$5:$B$322)*($C207=Substation_Info!$C$5:$C$322),0),MATCH(E$4,Substation_Info!$AT$4:$BB$4,0))</f>
        <v>Southern_PGAE_Solar</v>
      </c>
      <c r="F207" cm="1">
        <f t="array" ref="F207">INDEX(Substation_Info!$AT$5:$BB$322,MATCH(1,($B207=Substation_Info!$B$5:$B$322)*($C207=Substation_Info!$C$5:$C$322),0),MATCH(F$4,Substation_Info!$AT$4:$BB$4,0))</f>
        <v>0</v>
      </c>
      <c r="G207" cm="1">
        <f t="array" ref="G207">INDEX(Substation_Info!$AT$5:$BB$322,MATCH(1,($B207=Substation_Info!$B$5:$B$322)*($C207=Substation_Info!$C$5:$C$322),0),MATCH(G$4,Substation_Info!$AT$4:$BB$4,0))</f>
        <v>0</v>
      </c>
      <c r="H207" cm="1">
        <f t="array" ref="H207">INDEX(Substation_Info!$AT$5:$BB$322,MATCH(1,($B207=Substation_Info!$B$5:$B$322)*($C207=Substation_Info!$C$5:$C$322),0),MATCH(H$4,Substation_Info!$AT$4:$BB$4,0))</f>
        <v>0</v>
      </c>
      <c r="I207" cm="1">
        <f t="array" ref="I207">INDEX(Substation_Info!$AT$5:$BB$322,MATCH(1,($B207=Substation_Info!$B$5:$B$322)*($C207=Substation_Info!$C$5:$C$322),0),MATCH(I$4,Substation_Info!$AT$4:$BB$4,0))</f>
        <v>0</v>
      </c>
      <c r="J207" cm="1">
        <f t="array" ref="J207">INDEX(Substation_Info!$AT$5:$BB$322,MATCH(1,($B207=Substation_Info!$B$5:$B$322)*($C207=Substation_Info!$C$5:$C$322),0),MATCH(J$4,Substation_Info!$AT$4:$BB$4,0))</f>
        <v>0</v>
      </c>
      <c r="L207">
        <f>SUMIFS(Grid_GenerationQueue!T$5:T$550,Grid_GenerationQueue!$AJ$5:$AJ$550,$B207,Grid_GenerationQueue!$AK$5:$AK$550,$C207)+SUMIFS(Grid_GenerationQueue!T$5:T$550,Grid_GenerationQueue!$AM$5:$AM$550,$B207,Grid_GenerationQueue!$AN$5:$AN$550,$C207)</f>
        <v>0</v>
      </c>
      <c r="M207">
        <f>SUMIFS(Grid_GenerationQueue!U$5:U$550,Grid_GenerationQueue!$AJ$5:$AJ$550,$B207,Grid_GenerationQueue!$AK$5:$AK$550,$C207)+SUMIFS(Grid_GenerationQueue!U$5:U$550,Grid_GenerationQueue!$AM$5:$AM$550,$B207,Grid_GenerationQueue!$AN$5:$AN$550,$C207)</f>
        <v>0</v>
      </c>
      <c r="N207">
        <f>SUMIFS(Grid_GenerationQueue!V$5:V$550,Grid_GenerationQueue!$AJ$5:$AJ$550,$B207,Grid_GenerationQueue!$AK$5:$AK$550,$C207)+SUMIFS(Grid_GenerationQueue!V$5:V$550,Grid_GenerationQueue!$AM$5:$AM$550,$B207,Grid_GenerationQueue!$AN$5:$AN$550,$C207)</f>
        <v>0</v>
      </c>
      <c r="O207">
        <f>SUMIFS(Grid_GenerationQueue!W$5:W$550,Grid_GenerationQueue!$AJ$5:$AJ$550,$B207,Grid_GenerationQueue!$AK$5:$AK$550,$C207)+SUMIFS(Grid_GenerationQueue!W$5:W$550,Grid_GenerationQueue!$AM$5:$AM$550,$B207,Grid_GenerationQueue!$AN$5:$AN$550,$C207)</f>
        <v>0</v>
      </c>
      <c r="P207">
        <f>SUMIFS(Grid_GenerationQueue!X$5:X$550,Grid_GenerationQueue!$AJ$5:$AJ$550,$B207,Grid_GenerationQueue!$AK$5:$AK$550,$C207)+SUMIFS(Grid_GenerationQueue!X$5:X$550,Grid_GenerationQueue!$AM$5:$AM$550,$B207,Grid_GenerationQueue!$AN$5:$AN$550,$C207)</f>
        <v>0</v>
      </c>
      <c r="Q207">
        <f>SUMIFS(Grid_GenerationQueue!Y$5:Y$550,Grid_GenerationQueue!$AJ$5:$AJ$550,$B207,Grid_GenerationQueue!$AK$5:$AK$550,$C207)+SUMIFS(Grid_GenerationQueue!Y$5:Y$550,Grid_GenerationQueue!$AM$5:$AM$550,$B207,Grid_GenerationQueue!$AN$5:$AN$550,$C207)</f>
        <v>0</v>
      </c>
      <c r="R207">
        <f>SUMIFS(Grid_GenerationQueue!Z$5:Z$550,Grid_GenerationQueue!$AJ$5:$AJ$550,$B207,Grid_GenerationQueue!$AK$5:$AK$550,$C207)+SUMIFS(Grid_GenerationQueue!Z$5:Z$550,Grid_GenerationQueue!$AM$5:$AM$550,$B207,Grid_GenerationQueue!$AN$5:$AN$550,$C207)</f>
        <v>0</v>
      </c>
      <c r="S207">
        <f>SUMIFS(Grid_GenerationQueue!AA$5:AA$550,Grid_GenerationQueue!$AJ$5:$AJ$550,$B207,Grid_GenerationQueue!$AK$5:$AK$550,$C207)+SUMIFS(Grid_GenerationQueue!AA$5:AA$550,Grid_GenerationQueue!$AM$5:$AM$550,$B207,Grid_GenerationQueue!$AN$5:$AN$550,$C207)</f>
        <v>0</v>
      </c>
      <c r="T207">
        <f>SUMIFS(Grid_GenerationQueue!AB$5:AB$550,Grid_GenerationQueue!$AJ$5:$AJ$550,$B207,Grid_GenerationQueue!$AK$5:$AK$550,$C207)+SUMIFS(Grid_GenerationQueue!AB$5:AB$550,Grid_GenerationQueue!$AM$5:$AM$550,$B207,Grid_GenerationQueue!$AN$5:$AN$550,$C207)</f>
        <v>0</v>
      </c>
      <c r="U207">
        <f>SUMIFS(Grid_GenerationQueue!AC$5:AC$550,Grid_GenerationQueue!$AJ$5:$AJ$550,$B207,Grid_GenerationQueue!$AK$5:$AK$550,$C207)+SUMIFS(Grid_GenerationQueue!AC$5:AC$550,Grid_GenerationQueue!$AM$5:$AM$550,$B207,Grid_GenerationQueue!$AN$5:$AN$550,$C207)</f>
        <v>0</v>
      </c>
      <c r="V207">
        <f>SUMIFS(Grid_GenerationQueue!AD$5:AD$550,Grid_GenerationQueue!$AJ$5:$AJ$550,$B207,Grid_GenerationQueue!$AK$5:$AK$550,$C207)+SUMIFS(Grid_GenerationQueue!AD$5:AD$550,Grid_GenerationQueue!$AM$5:$AM$550,$B207,Grid_GenerationQueue!$AN$5:$AN$550,$C207)</f>
        <v>0</v>
      </c>
      <c r="X207">
        <f>SUMIFS(Grid_GenerationQueue!T$5:T$550,Grid_GenerationQueue!$AJ$5:$AJ$550,$B207,Grid_GenerationQueue!$AK$5:$AK$550,$C207,Grid_GenerationQueue!$AW$5:$AW$550,$Y$3)+SUMIFS(Grid_GenerationQueue!T$5:T$550,Grid_GenerationQueue!$AM$5:$AM$550,$B207,Grid_GenerationQueue!$AN$5:$AN$550,$C207,Grid_GenerationQueue!$AW$5:$AW$550,$Y$3)</f>
        <v>0</v>
      </c>
      <c r="Y207">
        <f>SUMIFS(Grid_GenerationQueue!U$5:U$550,Grid_GenerationQueue!$AJ$5:$AJ$550,$B207,Grid_GenerationQueue!$AK$5:$AK$550,$C207,Grid_GenerationQueue!$AW$5:$AW$550,$Y$3)+SUMIFS(Grid_GenerationQueue!U$5:U$550,Grid_GenerationQueue!$AM$5:$AM$550,$B207,Grid_GenerationQueue!$AN$5:$AN$550,$C207,Grid_GenerationQueue!$AW$5:$AW$550,$Y$3)</f>
        <v>0</v>
      </c>
      <c r="Z207">
        <f>SUMIFS(Grid_GenerationQueue!V$5:V$550,Grid_GenerationQueue!$AJ$5:$AJ$550,$B207,Grid_GenerationQueue!$AK$5:$AK$550,$C207,Grid_GenerationQueue!$AW$5:$AW$550,$Y$3)+SUMIFS(Grid_GenerationQueue!V$5:V$550,Grid_GenerationQueue!$AM$5:$AM$550,$B207,Grid_GenerationQueue!$AN$5:$AN$550,$C207,Grid_GenerationQueue!$AW$5:$AW$550,$Y$3)</f>
        <v>0</v>
      </c>
      <c r="AA207">
        <f>SUMIFS(Grid_GenerationQueue!W$5:W$550,Grid_GenerationQueue!$AJ$5:$AJ$550,$B207,Grid_GenerationQueue!$AK$5:$AK$550,$C207,Grid_GenerationQueue!$AW$5:$AW$550,$Y$3)+SUMIFS(Grid_GenerationQueue!W$5:W$550,Grid_GenerationQueue!$AM$5:$AM$550,$B207,Grid_GenerationQueue!$AN$5:$AN$550,$C207,Grid_GenerationQueue!$AW$5:$AW$550,$Y$3)</f>
        <v>0</v>
      </c>
      <c r="AB207">
        <f>SUMIFS(Grid_GenerationQueue!X$5:X$550,Grid_GenerationQueue!$AJ$5:$AJ$550,$B207,Grid_GenerationQueue!$AK$5:$AK$550,$C207,Grid_GenerationQueue!$AW$5:$AW$550,$Y$3)+SUMIFS(Grid_GenerationQueue!X$5:X$550,Grid_GenerationQueue!$AM$5:$AM$550,$B207,Grid_GenerationQueue!$AN$5:$AN$550,$C207,Grid_GenerationQueue!$AW$5:$AW$550,$Y$3)</f>
        <v>0</v>
      </c>
      <c r="AC207">
        <f>SUMIFS(Grid_GenerationQueue!Y$5:Y$550,Grid_GenerationQueue!$AJ$5:$AJ$550,$B207,Grid_GenerationQueue!$AK$5:$AK$550,$C207,Grid_GenerationQueue!$AW$5:$AW$550,$Y$3)+SUMIFS(Grid_GenerationQueue!Y$5:Y$550,Grid_GenerationQueue!$AM$5:$AM$550,$B207,Grid_GenerationQueue!$AN$5:$AN$550,$C207,Grid_GenerationQueue!$AW$5:$AW$550,$Y$3)</f>
        <v>0</v>
      </c>
      <c r="AD207">
        <f>SUMIFS(Grid_GenerationQueue!Z$5:Z$550,Grid_GenerationQueue!$AJ$5:$AJ$550,$B207,Grid_GenerationQueue!$AK$5:$AK$550,$C207,Grid_GenerationQueue!$AW$5:$AW$550,$Y$3)+SUMIFS(Grid_GenerationQueue!Z$5:Z$550,Grid_GenerationQueue!$AM$5:$AM$550,$B207,Grid_GenerationQueue!$AN$5:$AN$550,$C207,Grid_GenerationQueue!$AW$5:$AW$550,$Y$3)</f>
        <v>0</v>
      </c>
      <c r="AE207">
        <f>SUMIFS(Grid_GenerationQueue!AA$5:AA$550,Grid_GenerationQueue!$AJ$5:$AJ$550,$B207,Grid_GenerationQueue!$AK$5:$AK$550,$C207,Grid_GenerationQueue!$AW$5:$AW$550,$Y$3)+SUMIFS(Grid_GenerationQueue!AA$5:AA$550,Grid_GenerationQueue!$AM$5:$AM$550,$B207,Grid_GenerationQueue!$AN$5:$AN$550,$C207,Grid_GenerationQueue!$AW$5:$AW$550,$Y$3)</f>
        <v>0</v>
      </c>
      <c r="AF207">
        <f>SUMIFS(Grid_GenerationQueue!AB$5:AB$550,Grid_GenerationQueue!$AJ$5:$AJ$550,$B207,Grid_GenerationQueue!$AK$5:$AK$550,$C207,Grid_GenerationQueue!$AW$5:$AW$550,$Y$3)+SUMIFS(Grid_GenerationQueue!AB$5:AB$550,Grid_GenerationQueue!$AM$5:$AM$550,$B207,Grid_GenerationQueue!$AN$5:$AN$550,$C207,Grid_GenerationQueue!$AW$5:$AW$550,$Y$3)</f>
        <v>0</v>
      </c>
      <c r="AG207">
        <f>SUMIFS(Grid_GenerationQueue!AC$5:AC$550,Grid_GenerationQueue!$AJ$5:$AJ$550,$B207,Grid_GenerationQueue!$AK$5:$AK$550,$C207,Grid_GenerationQueue!$AW$5:$AW$550,$Y$3)+SUMIFS(Grid_GenerationQueue!AC$5:AC$550,Grid_GenerationQueue!$AM$5:$AM$550,$B207,Grid_GenerationQueue!$AN$5:$AN$550,$C207,Grid_GenerationQueue!$AW$5:$AW$550,$Y$3)</f>
        <v>0</v>
      </c>
      <c r="AH207">
        <f>SUMIFS(Grid_GenerationQueue!AD$5:AD$550,Grid_GenerationQueue!$AJ$5:$AJ$550,$B207,Grid_GenerationQueue!$AK$5:$AK$550,$C207,Grid_GenerationQueue!$AW$5:$AW$550,$Y$3)+SUMIFS(Grid_GenerationQueue!AD$5:AD$550,Grid_GenerationQueue!$AM$5:$AM$550,$B207,Grid_GenerationQueue!$AN$5:$AN$550,$C207,Grid_GenerationQueue!$AW$5:$AW$550,$Y$3)</f>
        <v>0</v>
      </c>
      <c r="AJ207">
        <f>X207+SUMIFS(Grid_GenerationQueue!T$5:T$550,Grid_GenerationQueue!$AJ$5:$AJ$550,$B207,Grid_GenerationQueue!$AK$5:$AK$550,$C207,Grid_GenerationQueue!$AW$5:$AW$550,"&lt;&gt;"&amp;$Y$3,Grid_GenerationQueue!$AU$5:$AU$550,$AK$3)+SUMIFS(Grid_GenerationQueue!T$5:T$550,Grid_GenerationQueue!$AM$5:$AM$550,$B207,Grid_GenerationQueue!$AN$5:$AN$550,$C207,Grid_GenerationQueue!$AW$5:$AW$550,"&lt;&gt;"&amp;$Y$3,Grid_GenerationQueue!$AU$5:$AU$550,$AK$3)</f>
        <v>0</v>
      </c>
      <c r="AK207">
        <f>Y207+SUMIFS(Grid_GenerationQueue!U$5:U$550,Grid_GenerationQueue!$AJ$5:$AJ$550,$B207,Grid_GenerationQueue!$AK$5:$AK$550,$C207,Grid_GenerationQueue!$AW$5:$AW$550,"&lt;&gt;"&amp;$Y$3,Grid_GenerationQueue!$AU$5:$AU$550,$AK$3)+SUMIFS(Grid_GenerationQueue!U$5:U$550,Grid_GenerationQueue!$AM$5:$AM$550,$B207,Grid_GenerationQueue!$AN$5:$AN$550,$C207,Grid_GenerationQueue!$AW$5:$AW$550,"&lt;&gt;"&amp;$Y$3,Grid_GenerationQueue!$AU$5:$AU$550,$AK$3)</f>
        <v>0</v>
      </c>
      <c r="AL207">
        <f>Z207+SUMIFS(Grid_GenerationQueue!V$5:V$550,Grid_GenerationQueue!$AJ$5:$AJ$550,$B207,Grid_GenerationQueue!$AK$5:$AK$550,$C207,Grid_GenerationQueue!$AW$5:$AW$550,"&lt;&gt;"&amp;$Y$3,Grid_GenerationQueue!$AU$5:$AU$550,$AK$3)+SUMIFS(Grid_GenerationQueue!V$5:V$550,Grid_GenerationQueue!$AM$5:$AM$550,$B207,Grid_GenerationQueue!$AN$5:$AN$550,$C207,Grid_GenerationQueue!$AW$5:$AW$550,"&lt;&gt;"&amp;$Y$3,Grid_GenerationQueue!$AU$5:$AU$550,$AK$3)</f>
        <v>0</v>
      </c>
      <c r="AM207">
        <f>AA207+SUMIFS(Grid_GenerationQueue!W$5:W$550,Grid_GenerationQueue!$AJ$5:$AJ$550,$B207,Grid_GenerationQueue!$AK$5:$AK$550,$C207,Grid_GenerationQueue!$AW$5:$AW$550,"&lt;&gt;"&amp;$Y$3,Grid_GenerationQueue!$AU$5:$AU$550,$AK$3)+SUMIFS(Grid_GenerationQueue!W$5:W$550,Grid_GenerationQueue!$AM$5:$AM$550,$B207,Grid_GenerationQueue!$AN$5:$AN$550,$C207,Grid_GenerationQueue!$AW$5:$AW$550,"&lt;&gt;"&amp;$Y$3,Grid_GenerationQueue!$AU$5:$AU$550,$AK$3)</f>
        <v>0</v>
      </c>
      <c r="AN207">
        <f>AB207+SUMIFS(Grid_GenerationQueue!X$5:X$550,Grid_GenerationQueue!$AJ$5:$AJ$550,$B207,Grid_GenerationQueue!$AK$5:$AK$550,$C207,Grid_GenerationQueue!$AW$5:$AW$550,"&lt;&gt;"&amp;$Y$3,Grid_GenerationQueue!$AU$5:$AU$550,$AK$3)+SUMIFS(Grid_GenerationQueue!X$5:X$550,Grid_GenerationQueue!$AM$5:$AM$550,$B207,Grid_GenerationQueue!$AN$5:$AN$550,$C207,Grid_GenerationQueue!$AW$5:$AW$550,"&lt;&gt;"&amp;$Y$3,Grid_GenerationQueue!$AU$5:$AU$550,$AK$3)</f>
        <v>0</v>
      </c>
      <c r="AO207">
        <f>AC207+SUMIFS(Grid_GenerationQueue!Y$5:Y$550,Grid_GenerationQueue!$AJ$5:$AJ$550,$B207,Grid_GenerationQueue!$AK$5:$AK$550,$C207,Grid_GenerationQueue!$AW$5:$AW$550,"&lt;&gt;"&amp;$Y$3,Grid_GenerationQueue!$AU$5:$AU$550,$AK$3)+SUMIFS(Grid_GenerationQueue!Y$5:Y$550,Grid_GenerationQueue!$AM$5:$AM$550,$B207,Grid_GenerationQueue!$AN$5:$AN$550,$C207,Grid_GenerationQueue!$AW$5:$AW$550,"&lt;&gt;"&amp;$Y$3,Grid_GenerationQueue!$AU$5:$AU$550,$AK$3)</f>
        <v>0</v>
      </c>
      <c r="AP207">
        <f>AD207+SUMIFS(Grid_GenerationQueue!Z$5:Z$550,Grid_GenerationQueue!$AJ$5:$AJ$550,$B207,Grid_GenerationQueue!$AK$5:$AK$550,$C207,Grid_GenerationQueue!$AW$5:$AW$550,"&lt;&gt;"&amp;$Y$3,Grid_GenerationQueue!$AU$5:$AU$550,$AK$3)+SUMIFS(Grid_GenerationQueue!Z$5:Z$550,Grid_GenerationQueue!$AM$5:$AM$550,$B207,Grid_GenerationQueue!$AN$5:$AN$550,$C207,Grid_GenerationQueue!$AW$5:$AW$550,"&lt;&gt;"&amp;$Y$3,Grid_GenerationQueue!$AU$5:$AU$550,$AK$3)</f>
        <v>0</v>
      </c>
      <c r="AQ207">
        <f>AE207+SUMIFS(Grid_GenerationQueue!AA$5:AA$550,Grid_GenerationQueue!$AJ$5:$AJ$550,$B207,Grid_GenerationQueue!$AK$5:$AK$550,$C207,Grid_GenerationQueue!$AW$5:$AW$550,"&lt;&gt;"&amp;$Y$3,Grid_GenerationQueue!$AU$5:$AU$550,$AK$3)+SUMIFS(Grid_GenerationQueue!AA$5:AA$550,Grid_GenerationQueue!$AM$5:$AM$550,$B207,Grid_GenerationQueue!$AN$5:$AN$550,$C207,Grid_GenerationQueue!$AW$5:$AW$550,"&lt;&gt;"&amp;$Y$3,Grid_GenerationQueue!$AU$5:$AU$550,$AK$3)</f>
        <v>0</v>
      </c>
      <c r="AR207">
        <f>AF207+SUMIFS(Grid_GenerationQueue!AB$5:AB$550,Grid_GenerationQueue!$AJ$5:$AJ$550,$B207,Grid_GenerationQueue!$AK$5:$AK$550,$C207,Grid_GenerationQueue!$AW$5:$AW$550,"&lt;&gt;"&amp;$Y$3,Grid_GenerationQueue!$AU$5:$AU$550,$AK$3)+SUMIFS(Grid_GenerationQueue!AB$5:AB$550,Grid_GenerationQueue!$AM$5:$AM$550,$B207,Grid_GenerationQueue!$AN$5:$AN$550,$C207,Grid_GenerationQueue!$AW$5:$AW$550,"&lt;&gt;"&amp;$Y$3,Grid_GenerationQueue!$AU$5:$AU$550,$AK$3)</f>
        <v>0</v>
      </c>
      <c r="AS207">
        <f>AG207+SUMIFS(Grid_GenerationQueue!AC$5:AC$550,Grid_GenerationQueue!$AJ$5:$AJ$550,$B207,Grid_GenerationQueue!$AK$5:$AK$550,$C207,Grid_GenerationQueue!$AW$5:$AW$550,"&lt;&gt;"&amp;$Y$3,Grid_GenerationQueue!$AU$5:$AU$550,$AK$3)+SUMIFS(Grid_GenerationQueue!AC$5:AC$550,Grid_GenerationQueue!$AM$5:$AM$550,$B207,Grid_GenerationQueue!$AN$5:$AN$550,$C207,Grid_GenerationQueue!$AW$5:$AW$550,"&lt;&gt;"&amp;$Y$3,Grid_GenerationQueue!$AU$5:$AU$550,$AK$3)</f>
        <v>0</v>
      </c>
      <c r="AT207">
        <f>AH207+SUMIFS(Grid_GenerationQueue!AD$5:AD$550,Grid_GenerationQueue!$AJ$5:$AJ$550,$B207,Grid_GenerationQueue!$AK$5:$AK$550,$C207,Grid_GenerationQueue!$AW$5:$AW$550,"&lt;&gt;"&amp;$Y$3,Grid_GenerationQueue!$AU$5:$AU$550,$AK$3)+SUMIFS(Grid_GenerationQueue!AD$5:AD$550,Grid_GenerationQueue!$AM$5:$AM$550,$B207,Grid_GenerationQueue!$AN$5:$AN$550,$C207,Grid_GenerationQueue!$AW$5:$AW$550,"&lt;&gt;"&amp;$Y$3,Grid_GenerationQueue!$AU$5:$AU$550,$AK$3)</f>
        <v>0</v>
      </c>
      <c r="AV207">
        <v>0</v>
      </c>
      <c r="AW207">
        <v>0</v>
      </c>
      <c r="AX207">
        <v>0</v>
      </c>
      <c r="AY207">
        <v>0</v>
      </c>
      <c r="AZ207">
        <v>0</v>
      </c>
      <c r="BB207">
        <f t="shared" ref="BB207:BB270" si="132">L207-$AV207</f>
        <v>0</v>
      </c>
      <c r="BC207">
        <f t="shared" ref="BC207:BC270" si="133">BD207+BE207</f>
        <v>0</v>
      </c>
      <c r="BD207">
        <f t="shared" ref="BD207:BD270" si="134">N207-$AW207</f>
        <v>0</v>
      </c>
      <c r="BE207">
        <f t="shared" ref="BE207:BE270" si="135">O207-$AX207</f>
        <v>0</v>
      </c>
      <c r="BF207">
        <f t="shared" ref="BF207:BF270" si="136">P207</f>
        <v>0</v>
      </c>
      <c r="BG207">
        <f t="shared" ref="BG207:BG270" si="137">Q207</f>
        <v>0</v>
      </c>
      <c r="BH207">
        <f t="shared" ref="BH207:BH270" si="138">BI207+BJ207</f>
        <v>0</v>
      </c>
      <c r="BI207">
        <f t="shared" ref="BI207:BI270" si="139">S207-$AY207</f>
        <v>0</v>
      </c>
      <c r="BJ207">
        <f t="shared" ref="BJ207:BJ270" si="140">T207-$AZ207</f>
        <v>0</v>
      </c>
      <c r="BK207">
        <f t="shared" ref="BK207:BK270" si="141">U207</f>
        <v>0</v>
      </c>
      <c r="BL207">
        <f t="shared" ref="BL207:BL270" si="142">V207</f>
        <v>0</v>
      </c>
      <c r="BN207">
        <f t="shared" si="110"/>
        <v>0</v>
      </c>
      <c r="BO207">
        <f t="shared" si="111"/>
        <v>0</v>
      </c>
      <c r="BP207">
        <f t="shared" si="112"/>
        <v>0</v>
      </c>
      <c r="BQ207">
        <f t="shared" si="113"/>
        <v>0</v>
      </c>
      <c r="BR207">
        <f t="shared" si="114"/>
        <v>0</v>
      </c>
      <c r="BS207">
        <f t="shared" si="115"/>
        <v>0</v>
      </c>
      <c r="BT207">
        <f t="shared" si="116"/>
        <v>0</v>
      </c>
      <c r="BU207">
        <f t="shared" si="117"/>
        <v>0</v>
      </c>
      <c r="BV207">
        <f t="shared" si="118"/>
        <v>0</v>
      </c>
      <c r="BW207">
        <f t="shared" si="119"/>
        <v>0</v>
      </c>
      <c r="BX207">
        <f t="shared" si="120"/>
        <v>0</v>
      </c>
      <c r="BZ207">
        <f t="shared" si="121"/>
        <v>0</v>
      </c>
      <c r="CA207">
        <f t="shared" si="122"/>
        <v>0</v>
      </c>
      <c r="CB207">
        <f t="shared" si="123"/>
        <v>0</v>
      </c>
      <c r="CC207">
        <f t="shared" si="124"/>
        <v>0</v>
      </c>
      <c r="CD207">
        <f t="shared" si="125"/>
        <v>0</v>
      </c>
      <c r="CE207">
        <f t="shared" si="126"/>
        <v>0</v>
      </c>
      <c r="CF207">
        <f t="shared" si="127"/>
        <v>0</v>
      </c>
      <c r="CG207">
        <f t="shared" si="128"/>
        <v>0</v>
      </c>
      <c r="CH207">
        <f t="shared" si="129"/>
        <v>0</v>
      </c>
      <c r="CI207">
        <f t="shared" si="130"/>
        <v>0</v>
      </c>
      <c r="CJ207">
        <f t="shared" si="131"/>
        <v>0</v>
      </c>
    </row>
    <row r="208" spans="1:88" x14ac:dyDescent="0.35">
      <c r="A208" t="str">
        <f>Substation_Info!A208</f>
        <v>SCE Northern Area</v>
      </c>
      <c r="B208" t="str">
        <f>Substation_Info!B208</f>
        <v xml:space="preserve">Pardee </v>
      </c>
      <c r="C208">
        <f>Substation_Info!C208</f>
        <v>230</v>
      </c>
      <c r="D208" t="str" cm="1">
        <f t="array" ref="D208">INDEX(Substation_Info!$AT$5:$BB$322,MATCH(1,($B208=Substation_Info!$B$5:$B$322)*($C208=Substation_Info!$C$5:$C$322),0),MATCH(D$4,Substation_Info!$AT$4:$BB$4,0))</f>
        <v>Greater_LA_Li_Battery</v>
      </c>
      <c r="E208" t="str" cm="1">
        <f t="array" ref="E208">INDEX(Substation_Info!$AT$5:$BB$322,MATCH(1,($B208=Substation_Info!$B$5:$B$322)*($C208=Substation_Info!$C$5:$C$322),0),MATCH(E$4,Substation_Info!$AT$4:$BB$4,0))</f>
        <v>Greater_LA_Solar</v>
      </c>
      <c r="F208" cm="1">
        <f t="array" ref="F208">INDEX(Substation_Info!$AT$5:$BB$322,MATCH(1,($B208=Substation_Info!$B$5:$B$322)*($C208=Substation_Info!$C$5:$C$322),0),MATCH(F$4,Substation_Info!$AT$4:$BB$4,0))</f>
        <v>0</v>
      </c>
      <c r="G208" cm="1">
        <f t="array" ref="G208">INDEX(Substation_Info!$AT$5:$BB$322,MATCH(1,($B208=Substation_Info!$B$5:$B$322)*($C208=Substation_Info!$C$5:$C$322),0),MATCH(G$4,Substation_Info!$AT$4:$BB$4,0))</f>
        <v>0</v>
      </c>
      <c r="H208" cm="1">
        <f t="array" ref="H208">INDEX(Substation_Info!$AT$5:$BB$322,MATCH(1,($B208=Substation_Info!$B$5:$B$322)*($C208=Substation_Info!$C$5:$C$322),0),MATCH(H$4,Substation_Info!$AT$4:$BB$4,0))</f>
        <v>0</v>
      </c>
      <c r="I208" cm="1">
        <f t="array" ref="I208">INDEX(Substation_Info!$AT$5:$BB$322,MATCH(1,($B208=Substation_Info!$B$5:$B$322)*($C208=Substation_Info!$C$5:$C$322),0),MATCH(I$4,Substation_Info!$AT$4:$BB$4,0))</f>
        <v>0</v>
      </c>
      <c r="J208" cm="1">
        <f t="array" ref="J208">INDEX(Substation_Info!$AT$5:$BB$322,MATCH(1,($B208=Substation_Info!$B$5:$B$322)*($C208=Substation_Info!$C$5:$C$322),0),MATCH(J$4,Substation_Info!$AT$4:$BB$4,0))</f>
        <v>0</v>
      </c>
      <c r="L208">
        <f>SUMIFS(Grid_GenerationQueue!T$5:T$550,Grid_GenerationQueue!$AJ$5:$AJ$550,$B208,Grid_GenerationQueue!$AK$5:$AK$550,$C208)+SUMIFS(Grid_GenerationQueue!T$5:T$550,Grid_GenerationQueue!$AM$5:$AM$550,$B208,Grid_GenerationQueue!$AN$5:$AN$550,$C208)</f>
        <v>0</v>
      </c>
      <c r="M208">
        <f>SUMIFS(Grid_GenerationQueue!U$5:U$550,Grid_GenerationQueue!$AJ$5:$AJ$550,$B208,Grid_GenerationQueue!$AK$5:$AK$550,$C208)+SUMIFS(Grid_GenerationQueue!U$5:U$550,Grid_GenerationQueue!$AM$5:$AM$550,$B208,Grid_GenerationQueue!$AN$5:$AN$550,$C208)</f>
        <v>0</v>
      </c>
      <c r="N208">
        <f>SUMIFS(Grid_GenerationQueue!V$5:V$550,Grid_GenerationQueue!$AJ$5:$AJ$550,$B208,Grid_GenerationQueue!$AK$5:$AK$550,$C208)+SUMIFS(Grid_GenerationQueue!V$5:V$550,Grid_GenerationQueue!$AM$5:$AM$550,$B208,Grid_GenerationQueue!$AN$5:$AN$550,$C208)</f>
        <v>0</v>
      </c>
      <c r="O208">
        <f>SUMIFS(Grid_GenerationQueue!W$5:W$550,Grid_GenerationQueue!$AJ$5:$AJ$550,$B208,Grid_GenerationQueue!$AK$5:$AK$550,$C208)+SUMIFS(Grid_GenerationQueue!W$5:W$550,Grid_GenerationQueue!$AM$5:$AM$550,$B208,Grid_GenerationQueue!$AN$5:$AN$550,$C208)</f>
        <v>0</v>
      </c>
      <c r="P208">
        <f>SUMIFS(Grid_GenerationQueue!X$5:X$550,Grid_GenerationQueue!$AJ$5:$AJ$550,$B208,Grid_GenerationQueue!$AK$5:$AK$550,$C208)+SUMIFS(Grid_GenerationQueue!X$5:X$550,Grid_GenerationQueue!$AM$5:$AM$550,$B208,Grid_GenerationQueue!$AN$5:$AN$550,$C208)</f>
        <v>0</v>
      </c>
      <c r="Q208">
        <f>SUMIFS(Grid_GenerationQueue!Y$5:Y$550,Grid_GenerationQueue!$AJ$5:$AJ$550,$B208,Grid_GenerationQueue!$AK$5:$AK$550,$C208)+SUMIFS(Grid_GenerationQueue!Y$5:Y$550,Grid_GenerationQueue!$AM$5:$AM$550,$B208,Grid_GenerationQueue!$AN$5:$AN$550,$C208)</f>
        <v>0</v>
      </c>
      <c r="R208">
        <f>SUMIFS(Grid_GenerationQueue!Z$5:Z$550,Grid_GenerationQueue!$AJ$5:$AJ$550,$B208,Grid_GenerationQueue!$AK$5:$AK$550,$C208)+SUMIFS(Grid_GenerationQueue!Z$5:Z$550,Grid_GenerationQueue!$AM$5:$AM$550,$B208,Grid_GenerationQueue!$AN$5:$AN$550,$C208)</f>
        <v>0</v>
      </c>
      <c r="S208">
        <f>SUMIFS(Grid_GenerationQueue!AA$5:AA$550,Grid_GenerationQueue!$AJ$5:$AJ$550,$B208,Grid_GenerationQueue!$AK$5:$AK$550,$C208)+SUMIFS(Grid_GenerationQueue!AA$5:AA$550,Grid_GenerationQueue!$AM$5:$AM$550,$B208,Grid_GenerationQueue!$AN$5:$AN$550,$C208)</f>
        <v>0</v>
      </c>
      <c r="T208">
        <f>SUMIFS(Grid_GenerationQueue!AB$5:AB$550,Grid_GenerationQueue!$AJ$5:$AJ$550,$B208,Grid_GenerationQueue!$AK$5:$AK$550,$C208)+SUMIFS(Grid_GenerationQueue!AB$5:AB$550,Grid_GenerationQueue!$AM$5:$AM$550,$B208,Grid_GenerationQueue!$AN$5:$AN$550,$C208)</f>
        <v>0</v>
      </c>
      <c r="U208">
        <f>SUMIFS(Grid_GenerationQueue!AC$5:AC$550,Grid_GenerationQueue!$AJ$5:$AJ$550,$B208,Grid_GenerationQueue!$AK$5:$AK$550,$C208)+SUMIFS(Grid_GenerationQueue!AC$5:AC$550,Grid_GenerationQueue!$AM$5:$AM$550,$B208,Grid_GenerationQueue!$AN$5:$AN$550,$C208)</f>
        <v>0</v>
      </c>
      <c r="V208">
        <f>SUMIFS(Grid_GenerationQueue!AD$5:AD$550,Grid_GenerationQueue!$AJ$5:$AJ$550,$B208,Grid_GenerationQueue!$AK$5:$AK$550,$C208)+SUMIFS(Grid_GenerationQueue!AD$5:AD$550,Grid_GenerationQueue!$AM$5:$AM$550,$B208,Grid_GenerationQueue!$AN$5:$AN$550,$C208)</f>
        <v>0</v>
      </c>
      <c r="X208">
        <f>SUMIFS(Grid_GenerationQueue!T$5:T$550,Grid_GenerationQueue!$AJ$5:$AJ$550,$B208,Grid_GenerationQueue!$AK$5:$AK$550,$C208,Grid_GenerationQueue!$AW$5:$AW$550,$Y$3)+SUMIFS(Grid_GenerationQueue!T$5:T$550,Grid_GenerationQueue!$AM$5:$AM$550,$B208,Grid_GenerationQueue!$AN$5:$AN$550,$C208,Grid_GenerationQueue!$AW$5:$AW$550,$Y$3)</f>
        <v>0</v>
      </c>
      <c r="Y208">
        <f>SUMIFS(Grid_GenerationQueue!U$5:U$550,Grid_GenerationQueue!$AJ$5:$AJ$550,$B208,Grid_GenerationQueue!$AK$5:$AK$550,$C208,Grid_GenerationQueue!$AW$5:$AW$550,$Y$3)+SUMIFS(Grid_GenerationQueue!U$5:U$550,Grid_GenerationQueue!$AM$5:$AM$550,$B208,Grid_GenerationQueue!$AN$5:$AN$550,$C208,Grid_GenerationQueue!$AW$5:$AW$550,$Y$3)</f>
        <v>0</v>
      </c>
      <c r="Z208">
        <f>SUMIFS(Grid_GenerationQueue!V$5:V$550,Grid_GenerationQueue!$AJ$5:$AJ$550,$B208,Grid_GenerationQueue!$AK$5:$AK$550,$C208,Grid_GenerationQueue!$AW$5:$AW$550,$Y$3)+SUMIFS(Grid_GenerationQueue!V$5:V$550,Grid_GenerationQueue!$AM$5:$AM$550,$B208,Grid_GenerationQueue!$AN$5:$AN$550,$C208,Grid_GenerationQueue!$AW$5:$AW$550,$Y$3)</f>
        <v>0</v>
      </c>
      <c r="AA208">
        <f>SUMIFS(Grid_GenerationQueue!W$5:W$550,Grid_GenerationQueue!$AJ$5:$AJ$550,$B208,Grid_GenerationQueue!$AK$5:$AK$550,$C208,Grid_GenerationQueue!$AW$5:$AW$550,$Y$3)+SUMIFS(Grid_GenerationQueue!W$5:W$550,Grid_GenerationQueue!$AM$5:$AM$550,$B208,Grid_GenerationQueue!$AN$5:$AN$550,$C208,Grid_GenerationQueue!$AW$5:$AW$550,$Y$3)</f>
        <v>0</v>
      </c>
      <c r="AB208">
        <f>SUMIFS(Grid_GenerationQueue!X$5:X$550,Grid_GenerationQueue!$AJ$5:$AJ$550,$B208,Grid_GenerationQueue!$AK$5:$AK$550,$C208,Grid_GenerationQueue!$AW$5:$AW$550,$Y$3)+SUMIFS(Grid_GenerationQueue!X$5:X$550,Grid_GenerationQueue!$AM$5:$AM$550,$B208,Grid_GenerationQueue!$AN$5:$AN$550,$C208,Grid_GenerationQueue!$AW$5:$AW$550,$Y$3)</f>
        <v>0</v>
      </c>
      <c r="AC208">
        <f>SUMIFS(Grid_GenerationQueue!Y$5:Y$550,Grid_GenerationQueue!$AJ$5:$AJ$550,$B208,Grid_GenerationQueue!$AK$5:$AK$550,$C208,Grid_GenerationQueue!$AW$5:$AW$550,$Y$3)+SUMIFS(Grid_GenerationQueue!Y$5:Y$550,Grid_GenerationQueue!$AM$5:$AM$550,$B208,Grid_GenerationQueue!$AN$5:$AN$550,$C208,Grid_GenerationQueue!$AW$5:$AW$550,$Y$3)</f>
        <v>0</v>
      </c>
      <c r="AD208">
        <f>SUMIFS(Grid_GenerationQueue!Z$5:Z$550,Grid_GenerationQueue!$AJ$5:$AJ$550,$B208,Grid_GenerationQueue!$AK$5:$AK$550,$C208,Grid_GenerationQueue!$AW$5:$AW$550,$Y$3)+SUMIFS(Grid_GenerationQueue!Z$5:Z$550,Grid_GenerationQueue!$AM$5:$AM$550,$B208,Grid_GenerationQueue!$AN$5:$AN$550,$C208,Grid_GenerationQueue!$AW$5:$AW$550,$Y$3)</f>
        <v>0</v>
      </c>
      <c r="AE208">
        <f>SUMIFS(Grid_GenerationQueue!AA$5:AA$550,Grid_GenerationQueue!$AJ$5:$AJ$550,$B208,Grid_GenerationQueue!$AK$5:$AK$550,$C208,Grid_GenerationQueue!$AW$5:$AW$550,$Y$3)+SUMIFS(Grid_GenerationQueue!AA$5:AA$550,Grid_GenerationQueue!$AM$5:$AM$550,$B208,Grid_GenerationQueue!$AN$5:$AN$550,$C208,Grid_GenerationQueue!$AW$5:$AW$550,$Y$3)</f>
        <v>0</v>
      </c>
      <c r="AF208">
        <f>SUMIFS(Grid_GenerationQueue!AB$5:AB$550,Grid_GenerationQueue!$AJ$5:$AJ$550,$B208,Grid_GenerationQueue!$AK$5:$AK$550,$C208,Grid_GenerationQueue!$AW$5:$AW$550,$Y$3)+SUMIFS(Grid_GenerationQueue!AB$5:AB$550,Grid_GenerationQueue!$AM$5:$AM$550,$B208,Grid_GenerationQueue!$AN$5:$AN$550,$C208,Grid_GenerationQueue!$AW$5:$AW$550,$Y$3)</f>
        <v>0</v>
      </c>
      <c r="AG208">
        <f>SUMIFS(Grid_GenerationQueue!AC$5:AC$550,Grid_GenerationQueue!$AJ$5:$AJ$550,$B208,Grid_GenerationQueue!$AK$5:$AK$550,$C208,Grid_GenerationQueue!$AW$5:$AW$550,$Y$3)+SUMIFS(Grid_GenerationQueue!AC$5:AC$550,Grid_GenerationQueue!$AM$5:$AM$550,$B208,Grid_GenerationQueue!$AN$5:$AN$550,$C208,Grid_GenerationQueue!$AW$5:$AW$550,$Y$3)</f>
        <v>0</v>
      </c>
      <c r="AH208">
        <f>SUMIFS(Grid_GenerationQueue!AD$5:AD$550,Grid_GenerationQueue!$AJ$5:$AJ$550,$B208,Grid_GenerationQueue!$AK$5:$AK$550,$C208,Grid_GenerationQueue!$AW$5:$AW$550,$Y$3)+SUMIFS(Grid_GenerationQueue!AD$5:AD$550,Grid_GenerationQueue!$AM$5:$AM$550,$B208,Grid_GenerationQueue!$AN$5:$AN$550,$C208,Grid_GenerationQueue!$AW$5:$AW$550,$Y$3)</f>
        <v>0</v>
      </c>
      <c r="AJ208">
        <f>X208+SUMIFS(Grid_GenerationQueue!T$5:T$550,Grid_GenerationQueue!$AJ$5:$AJ$550,$B208,Grid_GenerationQueue!$AK$5:$AK$550,$C208,Grid_GenerationQueue!$AW$5:$AW$550,"&lt;&gt;"&amp;$Y$3,Grid_GenerationQueue!$AU$5:$AU$550,$AK$3)+SUMIFS(Grid_GenerationQueue!T$5:T$550,Grid_GenerationQueue!$AM$5:$AM$550,$B208,Grid_GenerationQueue!$AN$5:$AN$550,$C208,Grid_GenerationQueue!$AW$5:$AW$550,"&lt;&gt;"&amp;$Y$3,Grid_GenerationQueue!$AU$5:$AU$550,$AK$3)</f>
        <v>0</v>
      </c>
      <c r="AK208">
        <f>Y208+SUMIFS(Grid_GenerationQueue!U$5:U$550,Grid_GenerationQueue!$AJ$5:$AJ$550,$B208,Grid_GenerationQueue!$AK$5:$AK$550,$C208,Grid_GenerationQueue!$AW$5:$AW$550,"&lt;&gt;"&amp;$Y$3,Grid_GenerationQueue!$AU$5:$AU$550,$AK$3)+SUMIFS(Grid_GenerationQueue!U$5:U$550,Grid_GenerationQueue!$AM$5:$AM$550,$B208,Grid_GenerationQueue!$AN$5:$AN$550,$C208,Grid_GenerationQueue!$AW$5:$AW$550,"&lt;&gt;"&amp;$Y$3,Grid_GenerationQueue!$AU$5:$AU$550,$AK$3)</f>
        <v>0</v>
      </c>
      <c r="AL208">
        <f>Z208+SUMIFS(Grid_GenerationQueue!V$5:V$550,Grid_GenerationQueue!$AJ$5:$AJ$550,$B208,Grid_GenerationQueue!$AK$5:$AK$550,$C208,Grid_GenerationQueue!$AW$5:$AW$550,"&lt;&gt;"&amp;$Y$3,Grid_GenerationQueue!$AU$5:$AU$550,$AK$3)+SUMIFS(Grid_GenerationQueue!V$5:V$550,Grid_GenerationQueue!$AM$5:$AM$550,$B208,Grid_GenerationQueue!$AN$5:$AN$550,$C208,Grid_GenerationQueue!$AW$5:$AW$550,"&lt;&gt;"&amp;$Y$3,Grid_GenerationQueue!$AU$5:$AU$550,$AK$3)</f>
        <v>0</v>
      </c>
      <c r="AM208">
        <f>AA208+SUMIFS(Grid_GenerationQueue!W$5:W$550,Grid_GenerationQueue!$AJ$5:$AJ$550,$B208,Grid_GenerationQueue!$AK$5:$AK$550,$C208,Grid_GenerationQueue!$AW$5:$AW$550,"&lt;&gt;"&amp;$Y$3,Grid_GenerationQueue!$AU$5:$AU$550,$AK$3)+SUMIFS(Grid_GenerationQueue!W$5:W$550,Grid_GenerationQueue!$AM$5:$AM$550,$B208,Grid_GenerationQueue!$AN$5:$AN$550,$C208,Grid_GenerationQueue!$AW$5:$AW$550,"&lt;&gt;"&amp;$Y$3,Grid_GenerationQueue!$AU$5:$AU$550,$AK$3)</f>
        <v>0</v>
      </c>
      <c r="AN208">
        <f>AB208+SUMIFS(Grid_GenerationQueue!X$5:X$550,Grid_GenerationQueue!$AJ$5:$AJ$550,$B208,Grid_GenerationQueue!$AK$5:$AK$550,$C208,Grid_GenerationQueue!$AW$5:$AW$550,"&lt;&gt;"&amp;$Y$3,Grid_GenerationQueue!$AU$5:$AU$550,$AK$3)+SUMIFS(Grid_GenerationQueue!X$5:X$550,Grid_GenerationQueue!$AM$5:$AM$550,$B208,Grid_GenerationQueue!$AN$5:$AN$550,$C208,Grid_GenerationQueue!$AW$5:$AW$550,"&lt;&gt;"&amp;$Y$3,Grid_GenerationQueue!$AU$5:$AU$550,$AK$3)</f>
        <v>0</v>
      </c>
      <c r="AO208">
        <f>AC208+SUMIFS(Grid_GenerationQueue!Y$5:Y$550,Grid_GenerationQueue!$AJ$5:$AJ$550,$B208,Grid_GenerationQueue!$AK$5:$AK$550,$C208,Grid_GenerationQueue!$AW$5:$AW$550,"&lt;&gt;"&amp;$Y$3,Grid_GenerationQueue!$AU$5:$AU$550,$AK$3)+SUMIFS(Grid_GenerationQueue!Y$5:Y$550,Grid_GenerationQueue!$AM$5:$AM$550,$B208,Grid_GenerationQueue!$AN$5:$AN$550,$C208,Grid_GenerationQueue!$AW$5:$AW$550,"&lt;&gt;"&amp;$Y$3,Grid_GenerationQueue!$AU$5:$AU$550,$AK$3)</f>
        <v>0</v>
      </c>
      <c r="AP208">
        <f>AD208+SUMIFS(Grid_GenerationQueue!Z$5:Z$550,Grid_GenerationQueue!$AJ$5:$AJ$550,$B208,Grid_GenerationQueue!$AK$5:$AK$550,$C208,Grid_GenerationQueue!$AW$5:$AW$550,"&lt;&gt;"&amp;$Y$3,Grid_GenerationQueue!$AU$5:$AU$550,$AK$3)+SUMIFS(Grid_GenerationQueue!Z$5:Z$550,Grid_GenerationQueue!$AM$5:$AM$550,$B208,Grid_GenerationQueue!$AN$5:$AN$550,$C208,Grid_GenerationQueue!$AW$5:$AW$550,"&lt;&gt;"&amp;$Y$3,Grid_GenerationQueue!$AU$5:$AU$550,$AK$3)</f>
        <v>0</v>
      </c>
      <c r="AQ208">
        <f>AE208+SUMIFS(Grid_GenerationQueue!AA$5:AA$550,Grid_GenerationQueue!$AJ$5:$AJ$550,$B208,Grid_GenerationQueue!$AK$5:$AK$550,$C208,Grid_GenerationQueue!$AW$5:$AW$550,"&lt;&gt;"&amp;$Y$3,Grid_GenerationQueue!$AU$5:$AU$550,$AK$3)+SUMIFS(Grid_GenerationQueue!AA$5:AA$550,Grid_GenerationQueue!$AM$5:$AM$550,$B208,Grid_GenerationQueue!$AN$5:$AN$550,$C208,Grid_GenerationQueue!$AW$5:$AW$550,"&lt;&gt;"&amp;$Y$3,Grid_GenerationQueue!$AU$5:$AU$550,$AK$3)</f>
        <v>0</v>
      </c>
      <c r="AR208">
        <f>AF208+SUMIFS(Grid_GenerationQueue!AB$5:AB$550,Grid_GenerationQueue!$AJ$5:$AJ$550,$B208,Grid_GenerationQueue!$AK$5:$AK$550,$C208,Grid_GenerationQueue!$AW$5:$AW$550,"&lt;&gt;"&amp;$Y$3,Grid_GenerationQueue!$AU$5:$AU$550,$AK$3)+SUMIFS(Grid_GenerationQueue!AB$5:AB$550,Grid_GenerationQueue!$AM$5:$AM$550,$B208,Grid_GenerationQueue!$AN$5:$AN$550,$C208,Grid_GenerationQueue!$AW$5:$AW$550,"&lt;&gt;"&amp;$Y$3,Grid_GenerationQueue!$AU$5:$AU$550,$AK$3)</f>
        <v>0</v>
      </c>
      <c r="AS208">
        <f>AG208+SUMIFS(Grid_GenerationQueue!AC$5:AC$550,Grid_GenerationQueue!$AJ$5:$AJ$550,$B208,Grid_GenerationQueue!$AK$5:$AK$550,$C208,Grid_GenerationQueue!$AW$5:$AW$550,"&lt;&gt;"&amp;$Y$3,Grid_GenerationQueue!$AU$5:$AU$550,$AK$3)+SUMIFS(Grid_GenerationQueue!AC$5:AC$550,Grid_GenerationQueue!$AM$5:$AM$550,$B208,Grid_GenerationQueue!$AN$5:$AN$550,$C208,Grid_GenerationQueue!$AW$5:$AW$550,"&lt;&gt;"&amp;$Y$3,Grid_GenerationQueue!$AU$5:$AU$550,$AK$3)</f>
        <v>0</v>
      </c>
      <c r="AT208">
        <f>AH208+SUMIFS(Grid_GenerationQueue!AD$5:AD$550,Grid_GenerationQueue!$AJ$5:$AJ$550,$B208,Grid_GenerationQueue!$AK$5:$AK$550,$C208,Grid_GenerationQueue!$AW$5:$AW$550,"&lt;&gt;"&amp;$Y$3,Grid_GenerationQueue!$AU$5:$AU$550,$AK$3)+SUMIFS(Grid_GenerationQueue!AD$5:AD$550,Grid_GenerationQueue!$AM$5:$AM$550,$B208,Grid_GenerationQueue!$AN$5:$AN$550,$C208,Grid_GenerationQueue!$AW$5:$AW$550,"&lt;&gt;"&amp;$Y$3,Grid_GenerationQueue!$AU$5:$AU$550,$AK$3)</f>
        <v>0</v>
      </c>
      <c r="AV208">
        <v>0</v>
      </c>
      <c r="AW208">
        <v>0</v>
      </c>
      <c r="AX208">
        <v>0</v>
      </c>
      <c r="AY208">
        <v>0</v>
      </c>
      <c r="AZ208">
        <v>0</v>
      </c>
      <c r="BB208">
        <f t="shared" si="132"/>
        <v>0</v>
      </c>
      <c r="BC208">
        <f t="shared" si="133"/>
        <v>0</v>
      </c>
      <c r="BD208">
        <f t="shared" si="134"/>
        <v>0</v>
      </c>
      <c r="BE208">
        <f t="shared" si="135"/>
        <v>0</v>
      </c>
      <c r="BF208">
        <f t="shared" si="136"/>
        <v>0</v>
      </c>
      <c r="BG208">
        <f t="shared" si="137"/>
        <v>0</v>
      </c>
      <c r="BH208">
        <f t="shared" si="138"/>
        <v>0</v>
      </c>
      <c r="BI208">
        <f t="shared" si="139"/>
        <v>0</v>
      </c>
      <c r="BJ208">
        <f t="shared" si="140"/>
        <v>0</v>
      </c>
      <c r="BK208">
        <f t="shared" si="141"/>
        <v>0</v>
      </c>
      <c r="BL208">
        <f t="shared" si="142"/>
        <v>0</v>
      </c>
      <c r="BN208">
        <f t="shared" si="110"/>
        <v>0</v>
      </c>
      <c r="BO208">
        <f t="shared" si="111"/>
        <v>0</v>
      </c>
      <c r="BP208">
        <f t="shared" si="112"/>
        <v>0</v>
      </c>
      <c r="BQ208">
        <f t="shared" si="113"/>
        <v>0</v>
      </c>
      <c r="BR208">
        <f t="shared" si="114"/>
        <v>0</v>
      </c>
      <c r="BS208">
        <f t="shared" si="115"/>
        <v>0</v>
      </c>
      <c r="BT208">
        <f t="shared" si="116"/>
        <v>0</v>
      </c>
      <c r="BU208">
        <f t="shared" si="117"/>
        <v>0</v>
      </c>
      <c r="BV208">
        <f t="shared" si="118"/>
        <v>0</v>
      </c>
      <c r="BW208">
        <f t="shared" si="119"/>
        <v>0</v>
      </c>
      <c r="BX208">
        <f t="shared" si="120"/>
        <v>0</v>
      </c>
      <c r="BZ208">
        <f t="shared" si="121"/>
        <v>0</v>
      </c>
      <c r="CA208">
        <f t="shared" si="122"/>
        <v>0</v>
      </c>
      <c r="CB208">
        <f t="shared" si="123"/>
        <v>0</v>
      </c>
      <c r="CC208">
        <f t="shared" si="124"/>
        <v>0</v>
      </c>
      <c r="CD208">
        <f t="shared" si="125"/>
        <v>0</v>
      </c>
      <c r="CE208">
        <f t="shared" si="126"/>
        <v>0</v>
      </c>
      <c r="CF208">
        <f t="shared" si="127"/>
        <v>0</v>
      </c>
      <c r="CG208">
        <f t="shared" si="128"/>
        <v>0</v>
      </c>
      <c r="CH208">
        <f t="shared" si="129"/>
        <v>0</v>
      </c>
      <c r="CI208">
        <f t="shared" si="130"/>
        <v>0</v>
      </c>
      <c r="CJ208">
        <f t="shared" si="131"/>
        <v>0</v>
      </c>
    </row>
    <row r="209" spans="1:88" x14ac:dyDescent="0.35">
      <c r="A209" t="str">
        <f>Substation_Info!A209</f>
        <v>SCE Northern Area</v>
      </c>
      <c r="B209" t="str">
        <f>Substation_Info!B209</f>
        <v>Pastoria</v>
      </c>
      <c r="C209">
        <f>Substation_Info!C209</f>
        <v>230</v>
      </c>
      <c r="D209" t="str" cm="1">
        <f t="array" ref="D209">INDEX(Substation_Info!$AT$5:$BB$322,MATCH(1,($B209=Substation_Info!$B$5:$B$322)*($C209=Substation_Info!$C$5:$C$322),0),MATCH(D$4,Substation_Info!$AT$4:$BB$4,0))</f>
        <v>Tehachapi_Li_Battery</v>
      </c>
      <c r="E209" t="str" cm="1">
        <f t="array" ref="E209">INDEX(Substation_Info!$AT$5:$BB$322,MATCH(1,($B209=Substation_Info!$B$5:$B$322)*($C209=Substation_Info!$C$5:$C$322),0),MATCH(E$4,Substation_Info!$AT$4:$BB$4,0))</f>
        <v>Tehachapi_Solar</v>
      </c>
      <c r="F209" cm="1">
        <f t="array" ref="F209">INDEX(Substation_Info!$AT$5:$BB$322,MATCH(1,($B209=Substation_Info!$B$5:$B$322)*($C209=Substation_Info!$C$5:$C$322),0),MATCH(F$4,Substation_Info!$AT$4:$BB$4,0))</f>
        <v>0</v>
      </c>
      <c r="G209" cm="1">
        <f t="array" ref="G209">INDEX(Substation_Info!$AT$5:$BB$322,MATCH(1,($B209=Substation_Info!$B$5:$B$322)*($C209=Substation_Info!$C$5:$C$322),0),MATCH(G$4,Substation_Info!$AT$4:$BB$4,0))</f>
        <v>0</v>
      </c>
      <c r="H209" cm="1">
        <f t="array" ref="H209">INDEX(Substation_Info!$AT$5:$BB$322,MATCH(1,($B209=Substation_Info!$B$5:$B$322)*($C209=Substation_Info!$C$5:$C$322),0),MATCH(H$4,Substation_Info!$AT$4:$BB$4,0))</f>
        <v>0</v>
      </c>
      <c r="I209" cm="1">
        <f t="array" ref="I209">INDEX(Substation_Info!$AT$5:$BB$322,MATCH(1,($B209=Substation_Info!$B$5:$B$322)*($C209=Substation_Info!$C$5:$C$322),0),MATCH(I$4,Substation_Info!$AT$4:$BB$4,0))</f>
        <v>0</v>
      </c>
      <c r="J209" cm="1">
        <f t="array" ref="J209">INDEX(Substation_Info!$AT$5:$BB$322,MATCH(1,($B209=Substation_Info!$B$5:$B$322)*($C209=Substation_Info!$C$5:$C$322),0),MATCH(J$4,Substation_Info!$AT$4:$BB$4,0))</f>
        <v>0</v>
      </c>
      <c r="L209">
        <f>SUMIFS(Grid_GenerationQueue!T$5:T$550,Grid_GenerationQueue!$AJ$5:$AJ$550,$B209,Grid_GenerationQueue!$AK$5:$AK$550,$C209)+SUMIFS(Grid_GenerationQueue!T$5:T$550,Grid_GenerationQueue!$AM$5:$AM$550,$B209,Grid_GenerationQueue!$AN$5:$AN$550,$C209)</f>
        <v>80</v>
      </c>
      <c r="M209">
        <f>SUMIFS(Grid_GenerationQueue!U$5:U$550,Grid_GenerationQueue!$AJ$5:$AJ$550,$B209,Grid_GenerationQueue!$AK$5:$AK$550,$C209)+SUMIFS(Grid_GenerationQueue!U$5:U$550,Grid_GenerationQueue!$AM$5:$AM$550,$B209,Grid_GenerationQueue!$AN$5:$AN$550,$C209)</f>
        <v>0</v>
      </c>
      <c r="N209">
        <f>SUMIFS(Grid_GenerationQueue!V$5:V$550,Grid_GenerationQueue!$AJ$5:$AJ$550,$B209,Grid_GenerationQueue!$AK$5:$AK$550,$C209)+SUMIFS(Grid_GenerationQueue!V$5:V$550,Grid_GenerationQueue!$AM$5:$AM$550,$B209,Grid_GenerationQueue!$AN$5:$AN$550,$C209)</f>
        <v>0</v>
      </c>
      <c r="O209">
        <f>SUMIFS(Grid_GenerationQueue!W$5:W$550,Grid_GenerationQueue!$AJ$5:$AJ$550,$B209,Grid_GenerationQueue!$AK$5:$AK$550,$C209)+SUMIFS(Grid_GenerationQueue!W$5:W$550,Grid_GenerationQueue!$AM$5:$AM$550,$B209,Grid_GenerationQueue!$AN$5:$AN$550,$C209)</f>
        <v>0</v>
      </c>
      <c r="P209">
        <f>SUMIFS(Grid_GenerationQueue!X$5:X$550,Grid_GenerationQueue!$AJ$5:$AJ$550,$B209,Grid_GenerationQueue!$AK$5:$AK$550,$C209)+SUMIFS(Grid_GenerationQueue!X$5:X$550,Grid_GenerationQueue!$AM$5:$AM$550,$B209,Grid_GenerationQueue!$AN$5:$AN$550,$C209)</f>
        <v>0</v>
      </c>
      <c r="Q209">
        <f>SUMIFS(Grid_GenerationQueue!Y$5:Y$550,Grid_GenerationQueue!$AJ$5:$AJ$550,$B209,Grid_GenerationQueue!$AK$5:$AK$550,$C209)+SUMIFS(Grid_GenerationQueue!Y$5:Y$550,Grid_GenerationQueue!$AM$5:$AM$550,$B209,Grid_GenerationQueue!$AN$5:$AN$550,$C209)</f>
        <v>0</v>
      </c>
      <c r="R209">
        <f>SUMIFS(Grid_GenerationQueue!Z$5:Z$550,Grid_GenerationQueue!$AJ$5:$AJ$550,$B209,Grid_GenerationQueue!$AK$5:$AK$550,$C209)+SUMIFS(Grid_GenerationQueue!Z$5:Z$550,Grid_GenerationQueue!$AM$5:$AM$550,$B209,Grid_GenerationQueue!$AN$5:$AN$550,$C209)</f>
        <v>105.2</v>
      </c>
      <c r="S209">
        <f>SUMIFS(Grid_GenerationQueue!AA$5:AA$550,Grid_GenerationQueue!$AJ$5:$AJ$550,$B209,Grid_GenerationQueue!$AK$5:$AK$550,$C209)+SUMIFS(Grid_GenerationQueue!AA$5:AA$550,Grid_GenerationQueue!$AM$5:$AM$550,$B209,Grid_GenerationQueue!$AN$5:$AN$550,$C209)</f>
        <v>105.2</v>
      </c>
      <c r="T209">
        <f>SUMIFS(Grid_GenerationQueue!AB$5:AB$550,Grid_GenerationQueue!$AJ$5:$AJ$550,$B209,Grid_GenerationQueue!$AK$5:$AK$550,$C209)+SUMIFS(Grid_GenerationQueue!AB$5:AB$550,Grid_GenerationQueue!$AM$5:$AM$550,$B209,Grid_GenerationQueue!$AN$5:$AN$550,$C209)</f>
        <v>0</v>
      </c>
      <c r="U209">
        <f>SUMIFS(Grid_GenerationQueue!AC$5:AC$550,Grid_GenerationQueue!$AJ$5:$AJ$550,$B209,Grid_GenerationQueue!$AK$5:$AK$550,$C209)+SUMIFS(Grid_GenerationQueue!AC$5:AC$550,Grid_GenerationQueue!$AM$5:$AM$550,$B209,Grid_GenerationQueue!$AN$5:$AN$550,$C209)</f>
        <v>0</v>
      </c>
      <c r="V209">
        <f>SUMIFS(Grid_GenerationQueue!AD$5:AD$550,Grid_GenerationQueue!$AJ$5:$AJ$550,$B209,Grid_GenerationQueue!$AK$5:$AK$550,$C209)+SUMIFS(Grid_GenerationQueue!AD$5:AD$550,Grid_GenerationQueue!$AM$5:$AM$550,$B209,Grid_GenerationQueue!$AN$5:$AN$550,$C209)</f>
        <v>0</v>
      </c>
      <c r="X209">
        <f>SUMIFS(Grid_GenerationQueue!T$5:T$550,Grid_GenerationQueue!$AJ$5:$AJ$550,$B209,Grid_GenerationQueue!$AK$5:$AK$550,$C209,Grid_GenerationQueue!$AW$5:$AW$550,$Y$3)+SUMIFS(Grid_GenerationQueue!T$5:T$550,Grid_GenerationQueue!$AM$5:$AM$550,$B209,Grid_GenerationQueue!$AN$5:$AN$550,$C209,Grid_GenerationQueue!$AW$5:$AW$550,$Y$3)</f>
        <v>80</v>
      </c>
      <c r="Y209">
        <f>SUMIFS(Grid_GenerationQueue!U$5:U$550,Grid_GenerationQueue!$AJ$5:$AJ$550,$B209,Grid_GenerationQueue!$AK$5:$AK$550,$C209,Grid_GenerationQueue!$AW$5:$AW$550,$Y$3)+SUMIFS(Grid_GenerationQueue!U$5:U$550,Grid_GenerationQueue!$AM$5:$AM$550,$B209,Grid_GenerationQueue!$AN$5:$AN$550,$C209,Grid_GenerationQueue!$AW$5:$AW$550,$Y$3)</f>
        <v>0</v>
      </c>
      <c r="Z209">
        <f>SUMIFS(Grid_GenerationQueue!V$5:V$550,Grid_GenerationQueue!$AJ$5:$AJ$550,$B209,Grid_GenerationQueue!$AK$5:$AK$550,$C209,Grid_GenerationQueue!$AW$5:$AW$550,$Y$3)+SUMIFS(Grid_GenerationQueue!V$5:V$550,Grid_GenerationQueue!$AM$5:$AM$550,$B209,Grid_GenerationQueue!$AN$5:$AN$550,$C209,Grid_GenerationQueue!$AW$5:$AW$550,$Y$3)</f>
        <v>0</v>
      </c>
      <c r="AA209">
        <f>SUMIFS(Grid_GenerationQueue!W$5:W$550,Grid_GenerationQueue!$AJ$5:$AJ$550,$B209,Grid_GenerationQueue!$AK$5:$AK$550,$C209,Grid_GenerationQueue!$AW$5:$AW$550,$Y$3)+SUMIFS(Grid_GenerationQueue!W$5:W$550,Grid_GenerationQueue!$AM$5:$AM$550,$B209,Grid_GenerationQueue!$AN$5:$AN$550,$C209,Grid_GenerationQueue!$AW$5:$AW$550,$Y$3)</f>
        <v>0</v>
      </c>
      <c r="AB209">
        <f>SUMIFS(Grid_GenerationQueue!X$5:X$550,Grid_GenerationQueue!$AJ$5:$AJ$550,$B209,Grid_GenerationQueue!$AK$5:$AK$550,$C209,Grid_GenerationQueue!$AW$5:$AW$550,$Y$3)+SUMIFS(Grid_GenerationQueue!X$5:X$550,Grid_GenerationQueue!$AM$5:$AM$550,$B209,Grid_GenerationQueue!$AN$5:$AN$550,$C209,Grid_GenerationQueue!$AW$5:$AW$550,$Y$3)</f>
        <v>0</v>
      </c>
      <c r="AC209">
        <f>SUMIFS(Grid_GenerationQueue!Y$5:Y$550,Grid_GenerationQueue!$AJ$5:$AJ$550,$B209,Grid_GenerationQueue!$AK$5:$AK$550,$C209,Grid_GenerationQueue!$AW$5:$AW$550,$Y$3)+SUMIFS(Grid_GenerationQueue!Y$5:Y$550,Grid_GenerationQueue!$AM$5:$AM$550,$B209,Grid_GenerationQueue!$AN$5:$AN$550,$C209,Grid_GenerationQueue!$AW$5:$AW$550,$Y$3)</f>
        <v>0</v>
      </c>
      <c r="AD209">
        <f>SUMIFS(Grid_GenerationQueue!Z$5:Z$550,Grid_GenerationQueue!$AJ$5:$AJ$550,$B209,Grid_GenerationQueue!$AK$5:$AK$550,$C209,Grid_GenerationQueue!$AW$5:$AW$550,$Y$3)+SUMIFS(Grid_GenerationQueue!Z$5:Z$550,Grid_GenerationQueue!$AM$5:$AM$550,$B209,Grid_GenerationQueue!$AN$5:$AN$550,$C209,Grid_GenerationQueue!$AW$5:$AW$550,$Y$3)</f>
        <v>105.2</v>
      </c>
      <c r="AE209">
        <f>SUMIFS(Grid_GenerationQueue!AA$5:AA$550,Grid_GenerationQueue!$AJ$5:$AJ$550,$B209,Grid_GenerationQueue!$AK$5:$AK$550,$C209,Grid_GenerationQueue!$AW$5:$AW$550,$Y$3)+SUMIFS(Grid_GenerationQueue!AA$5:AA$550,Grid_GenerationQueue!$AM$5:$AM$550,$B209,Grid_GenerationQueue!$AN$5:$AN$550,$C209,Grid_GenerationQueue!$AW$5:$AW$550,$Y$3)</f>
        <v>105.2</v>
      </c>
      <c r="AF209">
        <f>SUMIFS(Grid_GenerationQueue!AB$5:AB$550,Grid_GenerationQueue!$AJ$5:$AJ$550,$B209,Grid_GenerationQueue!$AK$5:$AK$550,$C209,Grid_GenerationQueue!$AW$5:$AW$550,$Y$3)+SUMIFS(Grid_GenerationQueue!AB$5:AB$550,Grid_GenerationQueue!$AM$5:$AM$550,$B209,Grid_GenerationQueue!$AN$5:$AN$550,$C209,Grid_GenerationQueue!$AW$5:$AW$550,$Y$3)</f>
        <v>0</v>
      </c>
      <c r="AG209">
        <f>SUMIFS(Grid_GenerationQueue!AC$5:AC$550,Grid_GenerationQueue!$AJ$5:$AJ$550,$B209,Grid_GenerationQueue!$AK$5:$AK$550,$C209,Grid_GenerationQueue!$AW$5:$AW$550,$Y$3)+SUMIFS(Grid_GenerationQueue!AC$5:AC$550,Grid_GenerationQueue!$AM$5:$AM$550,$B209,Grid_GenerationQueue!$AN$5:$AN$550,$C209,Grid_GenerationQueue!$AW$5:$AW$550,$Y$3)</f>
        <v>0</v>
      </c>
      <c r="AH209">
        <f>SUMIFS(Grid_GenerationQueue!AD$5:AD$550,Grid_GenerationQueue!$AJ$5:$AJ$550,$B209,Grid_GenerationQueue!$AK$5:$AK$550,$C209,Grid_GenerationQueue!$AW$5:$AW$550,$Y$3)+SUMIFS(Grid_GenerationQueue!AD$5:AD$550,Grid_GenerationQueue!$AM$5:$AM$550,$B209,Grid_GenerationQueue!$AN$5:$AN$550,$C209,Grid_GenerationQueue!$AW$5:$AW$550,$Y$3)</f>
        <v>0</v>
      </c>
      <c r="AJ209">
        <f>X209+SUMIFS(Grid_GenerationQueue!T$5:T$550,Grid_GenerationQueue!$AJ$5:$AJ$550,$B209,Grid_GenerationQueue!$AK$5:$AK$550,$C209,Grid_GenerationQueue!$AW$5:$AW$550,"&lt;&gt;"&amp;$Y$3,Grid_GenerationQueue!$AU$5:$AU$550,$AK$3)+SUMIFS(Grid_GenerationQueue!T$5:T$550,Grid_GenerationQueue!$AM$5:$AM$550,$B209,Grid_GenerationQueue!$AN$5:$AN$550,$C209,Grid_GenerationQueue!$AW$5:$AW$550,"&lt;&gt;"&amp;$Y$3,Grid_GenerationQueue!$AU$5:$AU$550,$AK$3)</f>
        <v>80</v>
      </c>
      <c r="AK209">
        <f>Y209+SUMIFS(Grid_GenerationQueue!U$5:U$550,Grid_GenerationQueue!$AJ$5:$AJ$550,$B209,Grid_GenerationQueue!$AK$5:$AK$550,$C209,Grid_GenerationQueue!$AW$5:$AW$550,"&lt;&gt;"&amp;$Y$3,Grid_GenerationQueue!$AU$5:$AU$550,$AK$3)+SUMIFS(Grid_GenerationQueue!U$5:U$550,Grid_GenerationQueue!$AM$5:$AM$550,$B209,Grid_GenerationQueue!$AN$5:$AN$550,$C209,Grid_GenerationQueue!$AW$5:$AW$550,"&lt;&gt;"&amp;$Y$3,Grid_GenerationQueue!$AU$5:$AU$550,$AK$3)</f>
        <v>0</v>
      </c>
      <c r="AL209">
        <f>Z209+SUMIFS(Grid_GenerationQueue!V$5:V$550,Grid_GenerationQueue!$AJ$5:$AJ$550,$B209,Grid_GenerationQueue!$AK$5:$AK$550,$C209,Grid_GenerationQueue!$AW$5:$AW$550,"&lt;&gt;"&amp;$Y$3,Grid_GenerationQueue!$AU$5:$AU$550,$AK$3)+SUMIFS(Grid_GenerationQueue!V$5:V$550,Grid_GenerationQueue!$AM$5:$AM$550,$B209,Grid_GenerationQueue!$AN$5:$AN$550,$C209,Grid_GenerationQueue!$AW$5:$AW$550,"&lt;&gt;"&amp;$Y$3,Grid_GenerationQueue!$AU$5:$AU$550,$AK$3)</f>
        <v>0</v>
      </c>
      <c r="AM209">
        <f>AA209+SUMIFS(Grid_GenerationQueue!W$5:W$550,Grid_GenerationQueue!$AJ$5:$AJ$550,$B209,Grid_GenerationQueue!$AK$5:$AK$550,$C209,Grid_GenerationQueue!$AW$5:$AW$550,"&lt;&gt;"&amp;$Y$3,Grid_GenerationQueue!$AU$5:$AU$550,$AK$3)+SUMIFS(Grid_GenerationQueue!W$5:W$550,Grid_GenerationQueue!$AM$5:$AM$550,$B209,Grid_GenerationQueue!$AN$5:$AN$550,$C209,Grid_GenerationQueue!$AW$5:$AW$550,"&lt;&gt;"&amp;$Y$3,Grid_GenerationQueue!$AU$5:$AU$550,$AK$3)</f>
        <v>0</v>
      </c>
      <c r="AN209">
        <f>AB209+SUMIFS(Grid_GenerationQueue!X$5:X$550,Grid_GenerationQueue!$AJ$5:$AJ$550,$B209,Grid_GenerationQueue!$AK$5:$AK$550,$C209,Grid_GenerationQueue!$AW$5:$AW$550,"&lt;&gt;"&amp;$Y$3,Grid_GenerationQueue!$AU$5:$AU$550,$AK$3)+SUMIFS(Grid_GenerationQueue!X$5:X$550,Grid_GenerationQueue!$AM$5:$AM$550,$B209,Grid_GenerationQueue!$AN$5:$AN$550,$C209,Grid_GenerationQueue!$AW$5:$AW$550,"&lt;&gt;"&amp;$Y$3,Grid_GenerationQueue!$AU$5:$AU$550,$AK$3)</f>
        <v>0</v>
      </c>
      <c r="AO209">
        <f>AC209+SUMIFS(Grid_GenerationQueue!Y$5:Y$550,Grid_GenerationQueue!$AJ$5:$AJ$550,$B209,Grid_GenerationQueue!$AK$5:$AK$550,$C209,Grid_GenerationQueue!$AW$5:$AW$550,"&lt;&gt;"&amp;$Y$3,Grid_GenerationQueue!$AU$5:$AU$550,$AK$3)+SUMIFS(Grid_GenerationQueue!Y$5:Y$550,Grid_GenerationQueue!$AM$5:$AM$550,$B209,Grid_GenerationQueue!$AN$5:$AN$550,$C209,Grid_GenerationQueue!$AW$5:$AW$550,"&lt;&gt;"&amp;$Y$3,Grid_GenerationQueue!$AU$5:$AU$550,$AK$3)</f>
        <v>0</v>
      </c>
      <c r="AP209">
        <f>AD209+SUMIFS(Grid_GenerationQueue!Z$5:Z$550,Grid_GenerationQueue!$AJ$5:$AJ$550,$B209,Grid_GenerationQueue!$AK$5:$AK$550,$C209,Grid_GenerationQueue!$AW$5:$AW$550,"&lt;&gt;"&amp;$Y$3,Grid_GenerationQueue!$AU$5:$AU$550,$AK$3)+SUMIFS(Grid_GenerationQueue!Z$5:Z$550,Grid_GenerationQueue!$AM$5:$AM$550,$B209,Grid_GenerationQueue!$AN$5:$AN$550,$C209,Grid_GenerationQueue!$AW$5:$AW$550,"&lt;&gt;"&amp;$Y$3,Grid_GenerationQueue!$AU$5:$AU$550,$AK$3)</f>
        <v>105.2</v>
      </c>
      <c r="AQ209">
        <f>AE209+SUMIFS(Grid_GenerationQueue!AA$5:AA$550,Grid_GenerationQueue!$AJ$5:$AJ$550,$B209,Grid_GenerationQueue!$AK$5:$AK$550,$C209,Grid_GenerationQueue!$AW$5:$AW$550,"&lt;&gt;"&amp;$Y$3,Grid_GenerationQueue!$AU$5:$AU$550,$AK$3)+SUMIFS(Grid_GenerationQueue!AA$5:AA$550,Grid_GenerationQueue!$AM$5:$AM$550,$B209,Grid_GenerationQueue!$AN$5:$AN$550,$C209,Grid_GenerationQueue!$AW$5:$AW$550,"&lt;&gt;"&amp;$Y$3,Grid_GenerationQueue!$AU$5:$AU$550,$AK$3)</f>
        <v>105.2</v>
      </c>
      <c r="AR209">
        <f>AF209+SUMIFS(Grid_GenerationQueue!AB$5:AB$550,Grid_GenerationQueue!$AJ$5:$AJ$550,$B209,Grid_GenerationQueue!$AK$5:$AK$550,$C209,Grid_GenerationQueue!$AW$5:$AW$550,"&lt;&gt;"&amp;$Y$3,Grid_GenerationQueue!$AU$5:$AU$550,$AK$3)+SUMIFS(Grid_GenerationQueue!AB$5:AB$550,Grid_GenerationQueue!$AM$5:$AM$550,$B209,Grid_GenerationQueue!$AN$5:$AN$550,$C209,Grid_GenerationQueue!$AW$5:$AW$550,"&lt;&gt;"&amp;$Y$3,Grid_GenerationQueue!$AU$5:$AU$550,$AK$3)</f>
        <v>0</v>
      </c>
      <c r="AS209">
        <f>AG209+SUMIFS(Grid_GenerationQueue!AC$5:AC$550,Grid_GenerationQueue!$AJ$5:$AJ$550,$B209,Grid_GenerationQueue!$AK$5:$AK$550,$C209,Grid_GenerationQueue!$AW$5:$AW$550,"&lt;&gt;"&amp;$Y$3,Grid_GenerationQueue!$AU$5:$AU$550,$AK$3)+SUMIFS(Grid_GenerationQueue!AC$5:AC$550,Grid_GenerationQueue!$AM$5:$AM$550,$B209,Grid_GenerationQueue!$AN$5:$AN$550,$C209,Grid_GenerationQueue!$AW$5:$AW$550,"&lt;&gt;"&amp;$Y$3,Grid_GenerationQueue!$AU$5:$AU$550,$AK$3)</f>
        <v>0</v>
      </c>
      <c r="AT209">
        <f>AH209+SUMIFS(Grid_GenerationQueue!AD$5:AD$550,Grid_GenerationQueue!$AJ$5:$AJ$550,$B209,Grid_GenerationQueue!$AK$5:$AK$550,$C209,Grid_GenerationQueue!$AW$5:$AW$550,"&lt;&gt;"&amp;$Y$3,Grid_GenerationQueue!$AU$5:$AU$550,$AK$3)+SUMIFS(Grid_GenerationQueue!AD$5:AD$550,Grid_GenerationQueue!$AM$5:$AM$550,$B209,Grid_GenerationQueue!$AN$5:$AN$550,$C209,Grid_GenerationQueue!$AW$5:$AW$550,"&lt;&gt;"&amp;$Y$3,Grid_GenerationQueue!$AU$5:$AU$550,$AK$3)</f>
        <v>0</v>
      </c>
      <c r="AV209">
        <v>0</v>
      </c>
      <c r="AW209">
        <v>0</v>
      </c>
      <c r="AX209">
        <v>0</v>
      </c>
      <c r="AY209">
        <v>0</v>
      </c>
      <c r="AZ209">
        <v>0</v>
      </c>
      <c r="BB209">
        <f t="shared" si="132"/>
        <v>80</v>
      </c>
      <c r="BC209">
        <f t="shared" si="133"/>
        <v>0</v>
      </c>
      <c r="BD209">
        <f t="shared" si="134"/>
        <v>0</v>
      </c>
      <c r="BE209">
        <f t="shared" si="135"/>
        <v>0</v>
      </c>
      <c r="BF209">
        <f t="shared" si="136"/>
        <v>0</v>
      </c>
      <c r="BG209">
        <f t="shared" si="137"/>
        <v>0</v>
      </c>
      <c r="BH209">
        <f t="shared" si="138"/>
        <v>105.2</v>
      </c>
      <c r="BI209">
        <f t="shared" si="139"/>
        <v>105.2</v>
      </c>
      <c r="BJ209">
        <f t="shared" si="140"/>
        <v>0</v>
      </c>
      <c r="BK209">
        <f t="shared" si="141"/>
        <v>0</v>
      </c>
      <c r="BL209">
        <f t="shared" si="142"/>
        <v>0</v>
      </c>
      <c r="BN209">
        <f t="shared" si="110"/>
        <v>80</v>
      </c>
      <c r="BO209">
        <f t="shared" si="111"/>
        <v>0</v>
      </c>
      <c r="BP209">
        <f t="shared" si="112"/>
        <v>0</v>
      </c>
      <c r="BQ209">
        <f t="shared" si="113"/>
        <v>0</v>
      </c>
      <c r="BR209">
        <f t="shared" si="114"/>
        <v>0</v>
      </c>
      <c r="BS209">
        <f t="shared" si="115"/>
        <v>0</v>
      </c>
      <c r="BT209">
        <f t="shared" si="116"/>
        <v>105.2</v>
      </c>
      <c r="BU209">
        <f t="shared" si="117"/>
        <v>105.2</v>
      </c>
      <c r="BV209">
        <f t="shared" si="118"/>
        <v>0</v>
      </c>
      <c r="BW209">
        <f t="shared" si="119"/>
        <v>0</v>
      </c>
      <c r="BX209">
        <f t="shared" si="120"/>
        <v>0</v>
      </c>
      <c r="BZ209">
        <f t="shared" si="121"/>
        <v>80</v>
      </c>
      <c r="CA209">
        <f t="shared" si="122"/>
        <v>0</v>
      </c>
      <c r="CB209">
        <f t="shared" si="123"/>
        <v>0</v>
      </c>
      <c r="CC209">
        <f t="shared" si="124"/>
        <v>0</v>
      </c>
      <c r="CD209">
        <f t="shared" si="125"/>
        <v>0</v>
      </c>
      <c r="CE209">
        <f t="shared" si="126"/>
        <v>0</v>
      </c>
      <c r="CF209">
        <f t="shared" si="127"/>
        <v>105.2</v>
      </c>
      <c r="CG209">
        <f t="shared" si="128"/>
        <v>105.2</v>
      </c>
      <c r="CH209">
        <f t="shared" si="129"/>
        <v>0</v>
      </c>
      <c r="CI209">
        <f t="shared" si="130"/>
        <v>0</v>
      </c>
      <c r="CJ209">
        <f t="shared" si="131"/>
        <v>0</v>
      </c>
    </row>
    <row r="210" spans="1:88" x14ac:dyDescent="0.35">
      <c r="A210" t="str">
        <f>Substation_Info!A210</f>
        <v xml:space="preserve">PG&amp;E North of Greater Bay Study Area </v>
      </c>
      <c r="B210" t="str">
        <f>Substation_Info!B210</f>
        <v>Peabody</v>
      </c>
      <c r="C210">
        <f>Substation_Info!C210</f>
        <v>230</v>
      </c>
      <c r="D210" t="str" cm="1">
        <f t="array" ref="D210">INDEX(Substation_Info!$AT$5:$BB$322,MATCH(1,($B210=Substation_Info!$B$5:$B$322)*($C210=Substation_Info!$C$5:$C$322),0),MATCH(D$4,Substation_Info!$AT$4:$BB$4,0))</f>
        <v>Northern_California_Li_Battery</v>
      </c>
      <c r="E210" t="str" cm="1">
        <f t="array" ref="E210">INDEX(Substation_Info!$AT$5:$BB$322,MATCH(1,($B210=Substation_Info!$B$5:$B$322)*($C210=Substation_Info!$C$5:$C$322),0),MATCH(E$4,Substation_Info!$AT$4:$BB$4,0))</f>
        <v>Northern_California_Solar</v>
      </c>
      <c r="F210" cm="1">
        <f t="array" ref="F210">INDEX(Substation_Info!$AT$5:$BB$322,MATCH(1,($B210=Substation_Info!$B$5:$B$322)*($C210=Substation_Info!$C$5:$C$322),0),MATCH(F$4,Substation_Info!$AT$4:$BB$4,0))</f>
        <v>0</v>
      </c>
      <c r="G210" t="str" cm="1">
        <f t="array" ref="G210">INDEX(Substation_Info!$AT$5:$BB$322,MATCH(1,($B210=Substation_Info!$B$5:$B$322)*($C210=Substation_Info!$C$5:$C$322),0),MATCH(G$4,Substation_Info!$AT$4:$BB$4,0))</f>
        <v>Solano_Wind</v>
      </c>
      <c r="H210" cm="1">
        <f t="array" ref="H210">INDEX(Substation_Info!$AT$5:$BB$322,MATCH(1,($B210=Substation_Info!$B$5:$B$322)*($C210=Substation_Info!$C$5:$C$322),0),MATCH(H$4,Substation_Info!$AT$4:$BB$4,0))</f>
        <v>0</v>
      </c>
      <c r="I210" cm="1">
        <f t="array" ref="I210">INDEX(Substation_Info!$AT$5:$BB$322,MATCH(1,($B210=Substation_Info!$B$5:$B$322)*($C210=Substation_Info!$C$5:$C$322),0),MATCH(I$4,Substation_Info!$AT$4:$BB$4,0))</f>
        <v>0</v>
      </c>
      <c r="J210" cm="1">
        <f t="array" ref="J210">INDEX(Substation_Info!$AT$5:$BB$322,MATCH(1,($B210=Substation_Info!$B$5:$B$322)*($C210=Substation_Info!$C$5:$C$322),0),MATCH(J$4,Substation_Info!$AT$4:$BB$4,0))</f>
        <v>0</v>
      </c>
      <c r="L210">
        <f>SUMIFS(Grid_GenerationQueue!T$5:T$550,Grid_GenerationQueue!$AJ$5:$AJ$550,$B210,Grid_GenerationQueue!$AK$5:$AK$550,$C210)+SUMIFS(Grid_GenerationQueue!T$5:T$550,Grid_GenerationQueue!$AM$5:$AM$550,$B210,Grid_GenerationQueue!$AN$5:$AN$550,$C210)</f>
        <v>0</v>
      </c>
      <c r="M210">
        <f>SUMIFS(Grid_GenerationQueue!U$5:U$550,Grid_GenerationQueue!$AJ$5:$AJ$550,$B210,Grid_GenerationQueue!$AK$5:$AK$550,$C210)+SUMIFS(Grid_GenerationQueue!U$5:U$550,Grid_GenerationQueue!$AM$5:$AM$550,$B210,Grid_GenerationQueue!$AN$5:$AN$550,$C210)</f>
        <v>0</v>
      </c>
      <c r="N210">
        <f>SUMIFS(Grid_GenerationQueue!V$5:V$550,Grid_GenerationQueue!$AJ$5:$AJ$550,$B210,Grid_GenerationQueue!$AK$5:$AK$550,$C210)+SUMIFS(Grid_GenerationQueue!V$5:V$550,Grid_GenerationQueue!$AM$5:$AM$550,$B210,Grid_GenerationQueue!$AN$5:$AN$550,$C210)</f>
        <v>0</v>
      </c>
      <c r="O210">
        <f>SUMIFS(Grid_GenerationQueue!W$5:W$550,Grid_GenerationQueue!$AJ$5:$AJ$550,$B210,Grid_GenerationQueue!$AK$5:$AK$550,$C210)+SUMIFS(Grid_GenerationQueue!W$5:W$550,Grid_GenerationQueue!$AM$5:$AM$550,$B210,Grid_GenerationQueue!$AN$5:$AN$550,$C210)</f>
        <v>0</v>
      </c>
      <c r="P210">
        <f>SUMIFS(Grid_GenerationQueue!X$5:X$550,Grid_GenerationQueue!$AJ$5:$AJ$550,$B210,Grid_GenerationQueue!$AK$5:$AK$550,$C210)+SUMIFS(Grid_GenerationQueue!X$5:X$550,Grid_GenerationQueue!$AM$5:$AM$550,$B210,Grid_GenerationQueue!$AN$5:$AN$550,$C210)</f>
        <v>0</v>
      </c>
      <c r="Q210">
        <f>SUMIFS(Grid_GenerationQueue!Y$5:Y$550,Grid_GenerationQueue!$AJ$5:$AJ$550,$B210,Grid_GenerationQueue!$AK$5:$AK$550,$C210)+SUMIFS(Grid_GenerationQueue!Y$5:Y$550,Grid_GenerationQueue!$AM$5:$AM$550,$B210,Grid_GenerationQueue!$AN$5:$AN$550,$C210)</f>
        <v>0</v>
      </c>
      <c r="R210">
        <f>SUMIFS(Grid_GenerationQueue!Z$5:Z$550,Grid_GenerationQueue!$AJ$5:$AJ$550,$B210,Grid_GenerationQueue!$AK$5:$AK$550,$C210)+SUMIFS(Grid_GenerationQueue!Z$5:Z$550,Grid_GenerationQueue!$AM$5:$AM$550,$B210,Grid_GenerationQueue!$AN$5:$AN$550,$C210)</f>
        <v>0</v>
      </c>
      <c r="S210">
        <f>SUMIFS(Grid_GenerationQueue!AA$5:AA$550,Grid_GenerationQueue!$AJ$5:$AJ$550,$B210,Grid_GenerationQueue!$AK$5:$AK$550,$C210)+SUMIFS(Grid_GenerationQueue!AA$5:AA$550,Grid_GenerationQueue!$AM$5:$AM$550,$B210,Grid_GenerationQueue!$AN$5:$AN$550,$C210)</f>
        <v>0</v>
      </c>
      <c r="T210">
        <f>SUMIFS(Grid_GenerationQueue!AB$5:AB$550,Grid_GenerationQueue!$AJ$5:$AJ$550,$B210,Grid_GenerationQueue!$AK$5:$AK$550,$C210)+SUMIFS(Grid_GenerationQueue!AB$5:AB$550,Grid_GenerationQueue!$AM$5:$AM$550,$B210,Grid_GenerationQueue!$AN$5:$AN$550,$C210)</f>
        <v>0</v>
      </c>
      <c r="U210">
        <f>SUMIFS(Grid_GenerationQueue!AC$5:AC$550,Grid_GenerationQueue!$AJ$5:$AJ$550,$B210,Grid_GenerationQueue!$AK$5:$AK$550,$C210)+SUMIFS(Grid_GenerationQueue!AC$5:AC$550,Grid_GenerationQueue!$AM$5:$AM$550,$B210,Grid_GenerationQueue!$AN$5:$AN$550,$C210)</f>
        <v>0</v>
      </c>
      <c r="V210">
        <f>SUMIFS(Grid_GenerationQueue!AD$5:AD$550,Grid_GenerationQueue!$AJ$5:$AJ$550,$B210,Grid_GenerationQueue!$AK$5:$AK$550,$C210)+SUMIFS(Grid_GenerationQueue!AD$5:AD$550,Grid_GenerationQueue!$AM$5:$AM$550,$B210,Grid_GenerationQueue!$AN$5:$AN$550,$C210)</f>
        <v>0</v>
      </c>
      <c r="X210">
        <f>SUMIFS(Grid_GenerationQueue!T$5:T$550,Grid_GenerationQueue!$AJ$5:$AJ$550,$B210,Grid_GenerationQueue!$AK$5:$AK$550,$C210,Grid_GenerationQueue!$AW$5:$AW$550,$Y$3)+SUMIFS(Grid_GenerationQueue!T$5:T$550,Grid_GenerationQueue!$AM$5:$AM$550,$B210,Grid_GenerationQueue!$AN$5:$AN$550,$C210,Grid_GenerationQueue!$AW$5:$AW$550,$Y$3)</f>
        <v>0</v>
      </c>
      <c r="Y210">
        <f>SUMIFS(Grid_GenerationQueue!U$5:U$550,Grid_GenerationQueue!$AJ$5:$AJ$550,$B210,Grid_GenerationQueue!$AK$5:$AK$550,$C210,Grid_GenerationQueue!$AW$5:$AW$550,$Y$3)+SUMIFS(Grid_GenerationQueue!U$5:U$550,Grid_GenerationQueue!$AM$5:$AM$550,$B210,Grid_GenerationQueue!$AN$5:$AN$550,$C210,Grid_GenerationQueue!$AW$5:$AW$550,$Y$3)</f>
        <v>0</v>
      </c>
      <c r="Z210">
        <f>SUMIFS(Grid_GenerationQueue!V$5:V$550,Grid_GenerationQueue!$AJ$5:$AJ$550,$B210,Grid_GenerationQueue!$AK$5:$AK$550,$C210,Grid_GenerationQueue!$AW$5:$AW$550,$Y$3)+SUMIFS(Grid_GenerationQueue!V$5:V$550,Grid_GenerationQueue!$AM$5:$AM$550,$B210,Grid_GenerationQueue!$AN$5:$AN$550,$C210,Grid_GenerationQueue!$AW$5:$AW$550,$Y$3)</f>
        <v>0</v>
      </c>
      <c r="AA210">
        <f>SUMIFS(Grid_GenerationQueue!W$5:W$550,Grid_GenerationQueue!$AJ$5:$AJ$550,$B210,Grid_GenerationQueue!$AK$5:$AK$550,$C210,Grid_GenerationQueue!$AW$5:$AW$550,$Y$3)+SUMIFS(Grid_GenerationQueue!W$5:W$550,Grid_GenerationQueue!$AM$5:$AM$550,$B210,Grid_GenerationQueue!$AN$5:$AN$550,$C210,Grid_GenerationQueue!$AW$5:$AW$550,$Y$3)</f>
        <v>0</v>
      </c>
      <c r="AB210">
        <f>SUMIFS(Grid_GenerationQueue!X$5:X$550,Grid_GenerationQueue!$AJ$5:$AJ$550,$B210,Grid_GenerationQueue!$AK$5:$AK$550,$C210,Grid_GenerationQueue!$AW$5:$AW$550,$Y$3)+SUMIFS(Grid_GenerationQueue!X$5:X$550,Grid_GenerationQueue!$AM$5:$AM$550,$B210,Grid_GenerationQueue!$AN$5:$AN$550,$C210,Grid_GenerationQueue!$AW$5:$AW$550,$Y$3)</f>
        <v>0</v>
      </c>
      <c r="AC210">
        <f>SUMIFS(Grid_GenerationQueue!Y$5:Y$550,Grid_GenerationQueue!$AJ$5:$AJ$550,$B210,Grid_GenerationQueue!$AK$5:$AK$550,$C210,Grid_GenerationQueue!$AW$5:$AW$550,$Y$3)+SUMIFS(Grid_GenerationQueue!Y$5:Y$550,Grid_GenerationQueue!$AM$5:$AM$550,$B210,Grid_GenerationQueue!$AN$5:$AN$550,$C210,Grid_GenerationQueue!$AW$5:$AW$550,$Y$3)</f>
        <v>0</v>
      </c>
      <c r="AD210">
        <f>SUMIFS(Grid_GenerationQueue!Z$5:Z$550,Grid_GenerationQueue!$AJ$5:$AJ$550,$B210,Grid_GenerationQueue!$AK$5:$AK$550,$C210,Grid_GenerationQueue!$AW$5:$AW$550,$Y$3)+SUMIFS(Grid_GenerationQueue!Z$5:Z$550,Grid_GenerationQueue!$AM$5:$AM$550,$B210,Grid_GenerationQueue!$AN$5:$AN$550,$C210,Grid_GenerationQueue!$AW$5:$AW$550,$Y$3)</f>
        <v>0</v>
      </c>
      <c r="AE210">
        <f>SUMIFS(Grid_GenerationQueue!AA$5:AA$550,Grid_GenerationQueue!$AJ$5:$AJ$550,$B210,Grid_GenerationQueue!$AK$5:$AK$550,$C210,Grid_GenerationQueue!$AW$5:$AW$550,$Y$3)+SUMIFS(Grid_GenerationQueue!AA$5:AA$550,Grid_GenerationQueue!$AM$5:$AM$550,$B210,Grid_GenerationQueue!$AN$5:$AN$550,$C210,Grid_GenerationQueue!$AW$5:$AW$550,$Y$3)</f>
        <v>0</v>
      </c>
      <c r="AF210">
        <f>SUMIFS(Grid_GenerationQueue!AB$5:AB$550,Grid_GenerationQueue!$AJ$5:$AJ$550,$B210,Grid_GenerationQueue!$AK$5:$AK$550,$C210,Grid_GenerationQueue!$AW$5:$AW$550,$Y$3)+SUMIFS(Grid_GenerationQueue!AB$5:AB$550,Grid_GenerationQueue!$AM$5:$AM$550,$B210,Grid_GenerationQueue!$AN$5:$AN$550,$C210,Grid_GenerationQueue!$AW$5:$AW$550,$Y$3)</f>
        <v>0</v>
      </c>
      <c r="AG210">
        <f>SUMIFS(Grid_GenerationQueue!AC$5:AC$550,Grid_GenerationQueue!$AJ$5:$AJ$550,$B210,Grid_GenerationQueue!$AK$5:$AK$550,$C210,Grid_GenerationQueue!$AW$5:$AW$550,$Y$3)+SUMIFS(Grid_GenerationQueue!AC$5:AC$550,Grid_GenerationQueue!$AM$5:$AM$550,$B210,Grid_GenerationQueue!$AN$5:$AN$550,$C210,Grid_GenerationQueue!$AW$5:$AW$550,$Y$3)</f>
        <v>0</v>
      </c>
      <c r="AH210">
        <f>SUMIFS(Grid_GenerationQueue!AD$5:AD$550,Grid_GenerationQueue!$AJ$5:$AJ$550,$B210,Grid_GenerationQueue!$AK$5:$AK$550,$C210,Grid_GenerationQueue!$AW$5:$AW$550,$Y$3)+SUMIFS(Grid_GenerationQueue!AD$5:AD$550,Grid_GenerationQueue!$AM$5:$AM$550,$B210,Grid_GenerationQueue!$AN$5:$AN$550,$C210,Grid_GenerationQueue!$AW$5:$AW$550,$Y$3)</f>
        <v>0</v>
      </c>
      <c r="AJ210">
        <f>X210+SUMIFS(Grid_GenerationQueue!T$5:T$550,Grid_GenerationQueue!$AJ$5:$AJ$550,$B210,Grid_GenerationQueue!$AK$5:$AK$550,$C210,Grid_GenerationQueue!$AW$5:$AW$550,"&lt;&gt;"&amp;$Y$3,Grid_GenerationQueue!$AU$5:$AU$550,$AK$3)+SUMIFS(Grid_GenerationQueue!T$5:T$550,Grid_GenerationQueue!$AM$5:$AM$550,$B210,Grid_GenerationQueue!$AN$5:$AN$550,$C210,Grid_GenerationQueue!$AW$5:$AW$550,"&lt;&gt;"&amp;$Y$3,Grid_GenerationQueue!$AU$5:$AU$550,$AK$3)</f>
        <v>0</v>
      </c>
      <c r="AK210">
        <f>Y210+SUMIFS(Grid_GenerationQueue!U$5:U$550,Grid_GenerationQueue!$AJ$5:$AJ$550,$B210,Grid_GenerationQueue!$AK$5:$AK$550,$C210,Grid_GenerationQueue!$AW$5:$AW$550,"&lt;&gt;"&amp;$Y$3,Grid_GenerationQueue!$AU$5:$AU$550,$AK$3)+SUMIFS(Grid_GenerationQueue!U$5:U$550,Grid_GenerationQueue!$AM$5:$AM$550,$B210,Grid_GenerationQueue!$AN$5:$AN$550,$C210,Grid_GenerationQueue!$AW$5:$AW$550,"&lt;&gt;"&amp;$Y$3,Grid_GenerationQueue!$AU$5:$AU$550,$AK$3)</f>
        <v>0</v>
      </c>
      <c r="AL210">
        <f>Z210+SUMIFS(Grid_GenerationQueue!V$5:V$550,Grid_GenerationQueue!$AJ$5:$AJ$550,$B210,Grid_GenerationQueue!$AK$5:$AK$550,$C210,Grid_GenerationQueue!$AW$5:$AW$550,"&lt;&gt;"&amp;$Y$3,Grid_GenerationQueue!$AU$5:$AU$550,$AK$3)+SUMIFS(Grid_GenerationQueue!V$5:V$550,Grid_GenerationQueue!$AM$5:$AM$550,$B210,Grid_GenerationQueue!$AN$5:$AN$550,$C210,Grid_GenerationQueue!$AW$5:$AW$550,"&lt;&gt;"&amp;$Y$3,Grid_GenerationQueue!$AU$5:$AU$550,$AK$3)</f>
        <v>0</v>
      </c>
      <c r="AM210">
        <f>AA210+SUMIFS(Grid_GenerationQueue!W$5:W$550,Grid_GenerationQueue!$AJ$5:$AJ$550,$B210,Grid_GenerationQueue!$AK$5:$AK$550,$C210,Grid_GenerationQueue!$AW$5:$AW$550,"&lt;&gt;"&amp;$Y$3,Grid_GenerationQueue!$AU$5:$AU$550,$AK$3)+SUMIFS(Grid_GenerationQueue!W$5:W$550,Grid_GenerationQueue!$AM$5:$AM$550,$B210,Grid_GenerationQueue!$AN$5:$AN$550,$C210,Grid_GenerationQueue!$AW$5:$AW$550,"&lt;&gt;"&amp;$Y$3,Grid_GenerationQueue!$AU$5:$AU$550,$AK$3)</f>
        <v>0</v>
      </c>
      <c r="AN210">
        <f>AB210+SUMIFS(Grid_GenerationQueue!X$5:X$550,Grid_GenerationQueue!$AJ$5:$AJ$550,$B210,Grid_GenerationQueue!$AK$5:$AK$550,$C210,Grid_GenerationQueue!$AW$5:$AW$550,"&lt;&gt;"&amp;$Y$3,Grid_GenerationQueue!$AU$5:$AU$550,$AK$3)+SUMIFS(Grid_GenerationQueue!X$5:X$550,Grid_GenerationQueue!$AM$5:$AM$550,$B210,Grid_GenerationQueue!$AN$5:$AN$550,$C210,Grid_GenerationQueue!$AW$5:$AW$550,"&lt;&gt;"&amp;$Y$3,Grid_GenerationQueue!$AU$5:$AU$550,$AK$3)</f>
        <v>0</v>
      </c>
      <c r="AO210">
        <f>AC210+SUMIFS(Grid_GenerationQueue!Y$5:Y$550,Grid_GenerationQueue!$AJ$5:$AJ$550,$B210,Grid_GenerationQueue!$AK$5:$AK$550,$C210,Grid_GenerationQueue!$AW$5:$AW$550,"&lt;&gt;"&amp;$Y$3,Grid_GenerationQueue!$AU$5:$AU$550,$AK$3)+SUMIFS(Grid_GenerationQueue!Y$5:Y$550,Grid_GenerationQueue!$AM$5:$AM$550,$B210,Grid_GenerationQueue!$AN$5:$AN$550,$C210,Grid_GenerationQueue!$AW$5:$AW$550,"&lt;&gt;"&amp;$Y$3,Grid_GenerationQueue!$AU$5:$AU$550,$AK$3)</f>
        <v>0</v>
      </c>
      <c r="AP210">
        <f>AD210+SUMIFS(Grid_GenerationQueue!Z$5:Z$550,Grid_GenerationQueue!$AJ$5:$AJ$550,$B210,Grid_GenerationQueue!$AK$5:$AK$550,$C210,Grid_GenerationQueue!$AW$5:$AW$550,"&lt;&gt;"&amp;$Y$3,Grid_GenerationQueue!$AU$5:$AU$550,$AK$3)+SUMIFS(Grid_GenerationQueue!Z$5:Z$550,Grid_GenerationQueue!$AM$5:$AM$550,$B210,Grid_GenerationQueue!$AN$5:$AN$550,$C210,Grid_GenerationQueue!$AW$5:$AW$550,"&lt;&gt;"&amp;$Y$3,Grid_GenerationQueue!$AU$5:$AU$550,$AK$3)</f>
        <v>0</v>
      </c>
      <c r="AQ210">
        <f>AE210+SUMIFS(Grid_GenerationQueue!AA$5:AA$550,Grid_GenerationQueue!$AJ$5:$AJ$550,$B210,Grid_GenerationQueue!$AK$5:$AK$550,$C210,Grid_GenerationQueue!$AW$5:$AW$550,"&lt;&gt;"&amp;$Y$3,Grid_GenerationQueue!$AU$5:$AU$550,$AK$3)+SUMIFS(Grid_GenerationQueue!AA$5:AA$550,Grid_GenerationQueue!$AM$5:$AM$550,$B210,Grid_GenerationQueue!$AN$5:$AN$550,$C210,Grid_GenerationQueue!$AW$5:$AW$550,"&lt;&gt;"&amp;$Y$3,Grid_GenerationQueue!$AU$5:$AU$550,$AK$3)</f>
        <v>0</v>
      </c>
      <c r="AR210">
        <f>AF210+SUMIFS(Grid_GenerationQueue!AB$5:AB$550,Grid_GenerationQueue!$AJ$5:$AJ$550,$B210,Grid_GenerationQueue!$AK$5:$AK$550,$C210,Grid_GenerationQueue!$AW$5:$AW$550,"&lt;&gt;"&amp;$Y$3,Grid_GenerationQueue!$AU$5:$AU$550,$AK$3)+SUMIFS(Grid_GenerationQueue!AB$5:AB$550,Grid_GenerationQueue!$AM$5:$AM$550,$B210,Grid_GenerationQueue!$AN$5:$AN$550,$C210,Grid_GenerationQueue!$AW$5:$AW$550,"&lt;&gt;"&amp;$Y$3,Grid_GenerationQueue!$AU$5:$AU$550,$AK$3)</f>
        <v>0</v>
      </c>
      <c r="AS210">
        <f>AG210+SUMIFS(Grid_GenerationQueue!AC$5:AC$550,Grid_GenerationQueue!$AJ$5:$AJ$550,$B210,Grid_GenerationQueue!$AK$5:$AK$550,$C210,Grid_GenerationQueue!$AW$5:$AW$550,"&lt;&gt;"&amp;$Y$3,Grid_GenerationQueue!$AU$5:$AU$550,$AK$3)+SUMIFS(Grid_GenerationQueue!AC$5:AC$550,Grid_GenerationQueue!$AM$5:$AM$550,$B210,Grid_GenerationQueue!$AN$5:$AN$550,$C210,Grid_GenerationQueue!$AW$5:$AW$550,"&lt;&gt;"&amp;$Y$3,Grid_GenerationQueue!$AU$5:$AU$550,$AK$3)</f>
        <v>0</v>
      </c>
      <c r="AT210">
        <f>AH210+SUMIFS(Grid_GenerationQueue!AD$5:AD$550,Grid_GenerationQueue!$AJ$5:$AJ$550,$B210,Grid_GenerationQueue!$AK$5:$AK$550,$C210,Grid_GenerationQueue!$AW$5:$AW$550,"&lt;&gt;"&amp;$Y$3,Grid_GenerationQueue!$AU$5:$AU$550,$AK$3)+SUMIFS(Grid_GenerationQueue!AD$5:AD$550,Grid_GenerationQueue!$AM$5:$AM$550,$B210,Grid_GenerationQueue!$AN$5:$AN$550,$C210,Grid_GenerationQueue!$AW$5:$AW$550,"&lt;&gt;"&amp;$Y$3,Grid_GenerationQueue!$AU$5:$AU$550,$AK$3)</f>
        <v>0</v>
      </c>
      <c r="AV210">
        <v>0</v>
      </c>
      <c r="AW210">
        <v>0</v>
      </c>
      <c r="AX210">
        <v>0</v>
      </c>
      <c r="AY210">
        <v>0</v>
      </c>
      <c r="AZ210">
        <v>0</v>
      </c>
      <c r="BB210">
        <f t="shared" si="132"/>
        <v>0</v>
      </c>
      <c r="BC210">
        <f t="shared" si="133"/>
        <v>0</v>
      </c>
      <c r="BD210">
        <f t="shared" si="134"/>
        <v>0</v>
      </c>
      <c r="BE210">
        <f t="shared" si="135"/>
        <v>0</v>
      </c>
      <c r="BF210">
        <f t="shared" si="136"/>
        <v>0</v>
      </c>
      <c r="BG210">
        <f t="shared" si="137"/>
        <v>0</v>
      </c>
      <c r="BH210">
        <f t="shared" si="138"/>
        <v>0</v>
      </c>
      <c r="BI210">
        <f t="shared" si="139"/>
        <v>0</v>
      </c>
      <c r="BJ210">
        <f t="shared" si="140"/>
        <v>0</v>
      </c>
      <c r="BK210">
        <f t="shared" si="141"/>
        <v>0</v>
      </c>
      <c r="BL210">
        <f t="shared" si="142"/>
        <v>0</v>
      </c>
      <c r="BN210">
        <f t="shared" si="110"/>
        <v>0</v>
      </c>
      <c r="BO210">
        <f t="shared" si="111"/>
        <v>0</v>
      </c>
      <c r="BP210">
        <f t="shared" si="112"/>
        <v>0</v>
      </c>
      <c r="BQ210">
        <f t="shared" si="113"/>
        <v>0</v>
      </c>
      <c r="BR210">
        <f t="shared" si="114"/>
        <v>0</v>
      </c>
      <c r="BS210">
        <f t="shared" si="115"/>
        <v>0</v>
      </c>
      <c r="BT210">
        <f t="shared" si="116"/>
        <v>0</v>
      </c>
      <c r="BU210">
        <f t="shared" si="117"/>
        <v>0</v>
      </c>
      <c r="BV210">
        <f t="shared" si="118"/>
        <v>0</v>
      </c>
      <c r="BW210">
        <f t="shared" si="119"/>
        <v>0</v>
      </c>
      <c r="BX210">
        <f t="shared" si="120"/>
        <v>0</v>
      </c>
      <c r="BZ210">
        <f t="shared" si="121"/>
        <v>0</v>
      </c>
      <c r="CA210">
        <f t="shared" si="122"/>
        <v>0</v>
      </c>
      <c r="CB210">
        <f t="shared" si="123"/>
        <v>0</v>
      </c>
      <c r="CC210">
        <f t="shared" si="124"/>
        <v>0</v>
      </c>
      <c r="CD210">
        <f t="shared" si="125"/>
        <v>0</v>
      </c>
      <c r="CE210">
        <f t="shared" si="126"/>
        <v>0</v>
      </c>
      <c r="CF210">
        <f t="shared" si="127"/>
        <v>0</v>
      </c>
      <c r="CG210">
        <f t="shared" si="128"/>
        <v>0</v>
      </c>
      <c r="CH210">
        <f t="shared" si="129"/>
        <v>0</v>
      </c>
      <c r="CI210">
        <f t="shared" si="130"/>
        <v>0</v>
      </c>
      <c r="CJ210">
        <f t="shared" si="131"/>
        <v>0</v>
      </c>
    </row>
    <row r="211" spans="1:88" x14ac:dyDescent="0.35">
      <c r="A211" t="str">
        <f>Substation_Info!A211</f>
        <v xml:space="preserve">PG&amp;E North of Greater Bay Study Area </v>
      </c>
      <c r="B211" t="str">
        <f>Substation_Info!B211</f>
        <v>Pease</v>
      </c>
      <c r="C211">
        <f>Substation_Info!C211</f>
        <v>115</v>
      </c>
      <c r="D211" t="str" cm="1">
        <f t="array" ref="D211">INDEX(Substation_Info!$AT$5:$BB$322,MATCH(1,($B211=Substation_Info!$B$5:$B$322)*($C211=Substation_Info!$C$5:$C$322),0),MATCH(D$4,Substation_Info!$AT$4:$BB$4,0))</f>
        <v>Northern_California_Li_Battery</v>
      </c>
      <c r="E211" t="str" cm="1">
        <f t="array" ref="E211">INDEX(Substation_Info!$AT$5:$BB$322,MATCH(1,($B211=Substation_Info!$B$5:$B$322)*($C211=Substation_Info!$C$5:$C$322),0),MATCH(E$4,Substation_Info!$AT$4:$BB$4,0))</f>
        <v>Northern_California_Solar</v>
      </c>
      <c r="F211" cm="1">
        <f t="array" ref="F211">INDEX(Substation_Info!$AT$5:$BB$322,MATCH(1,($B211=Substation_Info!$B$5:$B$322)*($C211=Substation_Info!$C$5:$C$322),0),MATCH(F$4,Substation_Info!$AT$4:$BB$4,0))</f>
        <v>0</v>
      </c>
      <c r="G211" t="str" cm="1">
        <f t="array" ref="G211">INDEX(Substation_Info!$AT$5:$BB$322,MATCH(1,($B211=Substation_Info!$B$5:$B$322)*($C211=Substation_Info!$C$5:$C$322),0),MATCH(G$4,Substation_Info!$AT$4:$BB$4,0))</f>
        <v>Northern_California_Wind</v>
      </c>
      <c r="H211" cm="1">
        <f t="array" ref="H211">INDEX(Substation_Info!$AT$5:$BB$322,MATCH(1,($B211=Substation_Info!$B$5:$B$322)*($C211=Substation_Info!$C$5:$C$322),0),MATCH(H$4,Substation_Info!$AT$4:$BB$4,0))</f>
        <v>0</v>
      </c>
      <c r="I211" cm="1">
        <f t="array" ref="I211">INDEX(Substation_Info!$AT$5:$BB$322,MATCH(1,($B211=Substation_Info!$B$5:$B$322)*($C211=Substation_Info!$C$5:$C$322),0),MATCH(I$4,Substation_Info!$AT$4:$BB$4,0))</f>
        <v>0</v>
      </c>
      <c r="J211" cm="1">
        <f t="array" ref="J211">INDEX(Substation_Info!$AT$5:$BB$322,MATCH(1,($B211=Substation_Info!$B$5:$B$322)*($C211=Substation_Info!$C$5:$C$322),0),MATCH(J$4,Substation_Info!$AT$4:$BB$4,0))</f>
        <v>0</v>
      </c>
      <c r="L211">
        <f>SUMIFS(Grid_GenerationQueue!T$5:T$550,Grid_GenerationQueue!$AJ$5:$AJ$550,$B211,Grid_GenerationQueue!$AK$5:$AK$550,$C211)+SUMIFS(Grid_GenerationQueue!T$5:T$550,Grid_GenerationQueue!$AM$5:$AM$550,$B211,Grid_GenerationQueue!$AN$5:$AN$550,$C211)</f>
        <v>109.2</v>
      </c>
      <c r="M211">
        <f>SUMIFS(Grid_GenerationQueue!U$5:U$550,Grid_GenerationQueue!$AJ$5:$AJ$550,$B211,Grid_GenerationQueue!$AK$5:$AK$550,$C211)+SUMIFS(Grid_GenerationQueue!U$5:U$550,Grid_GenerationQueue!$AM$5:$AM$550,$B211,Grid_GenerationQueue!$AN$5:$AN$550,$C211)</f>
        <v>0</v>
      </c>
      <c r="N211">
        <f>SUMIFS(Grid_GenerationQueue!V$5:V$550,Grid_GenerationQueue!$AJ$5:$AJ$550,$B211,Grid_GenerationQueue!$AK$5:$AK$550,$C211)+SUMIFS(Grid_GenerationQueue!V$5:V$550,Grid_GenerationQueue!$AM$5:$AM$550,$B211,Grid_GenerationQueue!$AN$5:$AN$550,$C211)</f>
        <v>0</v>
      </c>
      <c r="O211">
        <f>SUMIFS(Grid_GenerationQueue!W$5:W$550,Grid_GenerationQueue!$AJ$5:$AJ$550,$B211,Grid_GenerationQueue!$AK$5:$AK$550,$C211)+SUMIFS(Grid_GenerationQueue!W$5:W$550,Grid_GenerationQueue!$AM$5:$AM$550,$B211,Grid_GenerationQueue!$AN$5:$AN$550,$C211)</f>
        <v>0</v>
      </c>
      <c r="P211">
        <f>SUMIFS(Grid_GenerationQueue!X$5:X$550,Grid_GenerationQueue!$AJ$5:$AJ$550,$B211,Grid_GenerationQueue!$AK$5:$AK$550,$C211)+SUMIFS(Grid_GenerationQueue!X$5:X$550,Grid_GenerationQueue!$AM$5:$AM$550,$B211,Grid_GenerationQueue!$AN$5:$AN$550,$C211)</f>
        <v>0</v>
      </c>
      <c r="Q211">
        <f>SUMIFS(Grid_GenerationQueue!Y$5:Y$550,Grid_GenerationQueue!$AJ$5:$AJ$550,$B211,Grid_GenerationQueue!$AK$5:$AK$550,$C211)+SUMIFS(Grid_GenerationQueue!Y$5:Y$550,Grid_GenerationQueue!$AM$5:$AM$550,$B211,Grid_GenerationQueue!$AN$5:$AN$550,$C211)</f>
        <v>0</v>
      </c>
      <c r="R211">
        <f>SUMIFS(Grid_GenerationQueue!Z$5:Z$550,Grid_GenerationQueue!$AJ$5:$AJ$550,$B211,Grid_GenerationQueue!$AK$5:$AK$550,$C211)+SUMIFS(Grid_GenerationQueue!Z$5:Z$550,Grid_GenerationQueue!$AM$5:$AM$550,$B211,Grid_GenerationQueue!$AN$5:$AN$550,$C211)</f>
        <v>0</v>
      </c>
      <c r="S211">
        <f>SUMIFS(Grid_GenerationQueue!AA$5:AA$550,Grid_GenerationQueue!$AJ$5:$AJ$550,$B211,Grid_GenerationQueue!$AK$5:$AK$550,$C211)+SUMIFS(Grid_GenerationQueue!AA$5:AA$550,Grid_GenerationQueue!$AM$5:$AM$550,$B211,Grid_GenerationQueue!$AN$5:$AN$550,$C211)</f>
        <v>0</v>
      </c>
      <c r="T211">
        <f>SUMIFS(Grid_GenerationQueue!AB$5:AB$550,Grid_GenerationQueue!$AJ$5:$AJ$550,$B211,Grid_GenerationQueue!$AK$5:$AK$550,$C211)+SUMIFS(Grid_GenerationQueue!AB$5:AB$550,Grid_GenerationQueue!$AM$5:$AM$550,$B211,Grid_GenerationQueue!$AN$5:$AN$550,$C211)</f>
        <v>0</v>
      </c>
      <c r="U211">
        <f>SUMIFS(Grid_GenerationQueue!AC$5:AC$550,Grid_GenerationQueue!$AJ$5:$AJ$550,$B211,Grid_GenerationQueue!$AK$5:$AK$550,$C211)+SUMIFS(Grid_GenerationQueue!AC$5:AC$550,Grid_GenerationQueue!$AM$5:$AM$550,$B211,Grid_GenerationQueue!$AN$5:$AN$550,$C211)</f>
        <v>0</v>
      </c>
      <c r="V211">
        <f>SUMIFS(Grid_GenerationQueue!AD$5:AD$550,Grid_GenerationQueue!$AJ$5:$AJ$550,$B211,Grid_GenerationQueue!$AK$5:$AK$550,$C211)+SUMIFS(Grid_GenerationQueue!AD$5:AD$550,Grid_GenerationQueue!$AM$5:$AM$550,$B211,Grid_GenerationQueue!$AN$5:$AN$550,$C211)</f>
        <v>0</v>
      </c>
      <c r="X211">
        <f>SUMIFS(Grid_GenerationQueue!T$5:T$550,Grid_GenerationQueue!$AJ$5:$AJ$550,$B211,Grid_GenerationQueue!$AK$5:$AK$550,$C211,Grid_GenerationQueue!$AW$5:$AW$550,$Y$3)+SUMIFS(Grid_GenerationQueue!T$5:T$550,Grid_GenerationQueue!$AM$5:$AM$550,$B211,Grid_GenerationQueue!$AN$5:$AN$550,$C211,Grid_GenerationQueue!$AW$5:$AW$550,$Y$3)</f>
        <v>0</v>
      </c>
      <c r="Y211">
        <f>SUMIFS(Grid_GenerationQueue!U$5:U$550,Grid_GenerationQueue!$AJ$5:$AJ$550,$B211,Grid_GenerationQueue!$AK$5:$AK$550,$C211,Grid_GenerationQueue!$AW$5:$AW$550,$Y$3)+SUMIFS(Grid_GenerationQueue!U$5:U$550,Grid_GenerationQueue!$AM$5:$AM$550,$B211,Grid_GenerationQueue!$AN$5:$AN$550,$C211,Grid_GenerationQueue!$AW$5:$AW$550,$Y$3)</f>
        <v>0</v>
      </c>
      <c r="Z211">
        <f>SUMIFS(Grid_GenerationQueue!V$5:V$550,Grid_GenerationQueue!$AJ$5:$AJ$550,$B211,Grid_GenerationQueue!$AK$5:$AK$550,$C211,Grid_GenerationQueue!$AW$5:$AW$550,$Y$3)+SUMIFS(Grid_GenerationQueue!V$5:V$550,Grid_GenerationQueue!$AM$5:$AM$550,$B211,Grid_GenerationQueue!$AN$5:$AN$550,$C211,Grid_GenerationQueue!$AW$5:$AW$550,$Y$3)</f>
        <v>0</v>
      </c>
      <c r="AA211">
        <f>SUMIFS(Grid_GenerationQueue!W$5:W$550,Grid_GenerationQueue!$AJ$5:$AJ$550,$B211,Grid_GenerationQueue!$AK$5:$AK$550,$C211,Grid_GenerationQueue!$AW$5:$AW$550,$Y$3)+SUMIFS(Grid_GenerationQueue!W$5:W$550,Grid_GenerationQueue!$AM$5:$AM$550,$B211,Grid_GenerationQueue!$AN$5:$AN$550,$C211,Grid_GenerationQueue!$AW$5:$AW$550,$Y$3)</f>
        <v>0</v>
      </c>
      <c r="AB211">
        <f>SUMIFS(Grid_GenerationQueue!X$5:X$550,Grid_GenerationQueue!$AJ$5:$AJ$550,$B211,Grid_GenerationQueue!$AK$5:$AK$550,$C211,Grid_GenerationQueue!$AW$5:$AW$550,$Y$3)+SUMIFS(Grid_GenerationQueue!X$5:X$550,Grid_GenerationQueue!$AM$5:$AM$550,$B211,Grid_GenerationQueue!$AN$5:$AN$550,$C211,Grid_GenerationQueue!$AW$5:$AW$550,$Y$3)</f>
        <v>0</v>
      </c>
      <c r="AC211">
        <f>SUMIFS(Grid_GenerationQueue!Y$5:Y$550,Grid_GenerationQueue!$AJ$5:$AJ$550,$B211,Grid_GenerationQueue!$AK$5:$AK$550,$C211,Grid_GenerationQueue!$AW$5:$AW$550,$Y$3)+SUMIFS(Grid_GenerationQueue!Y$5:Y$550,Grid_GenerationQueue!$AM$5:$AM$550,$B211,Grid_GenerationQueue!$AN$5:$AN$550,$C211,Grid_GenerationQueue!$AW$5:$AW$550,$Y$3)</f>
        <v>0</v>
      </c>
      <c r="AD211">
        <f>SUMIFS(Grid_GenerationQueue!Z$5:Z$550,Grid_GenerationQueue!$AJ$5:$AJ$550,$B211,Grid_GenerationQueue!$AK$5:$AK$550,$C211,Grid_GenerationQueue!$AW$5:$AW$550,$Y$3)+SUMIFS(Grid_GenerationQueue!Z$5:Z$550,Grid_GenerationQueue!$AM$5:$AM$550,$B211,Grid_GenerationQueue!$AN$5:$AN$550,$C211,Grid_GenerationQueue!$AW$5:$AW$550,$Y$3)</f>
        <v>0</v>
      </c>
      <c r="AE211">
        <f>SUMIFS(Grid_GenerationQueue!AA$5:AA$550,Grid_GenerationQueue!$AJ$5:$AJ$550,$B211,Grid_GenerationQueue!$AK$5:$AK$550,$C211,Grid_GenerationQueue!$AW$5:$AW$550,$Y$3)+SUMIFS(Grid_GenerationQueue!AA$5:AA$550,Grid_GenerationQueue!$AM$5:$AM$550,$B211,Grid_GenerationQueue!$AN$5:$AN$550,$C211,Grid_GenerationQueue!$AW$5:$AW$550,$Y$3)</f>
        <v>0</v>
      </c>
      <c r="AF211">
        <f>SUMIFS(Grid_GenerationQueue!AB$5:AB$550,Grid_GenerationQueue!$AJ$5:$AJ$550,$B211,Grid_GenerationQueue!$AK$5:$AK$550,$C211,Grid_GenerationQueue!$AW$5:$AW$550,$Y$3)+SUMIFS(Grid_GenerationQueue!AB$5:AB$550,Grid_GenerationQueue!$AM$5:$AM$550,$B211,Grid_GenerationQueue!$AN$5:$AN$550,$C211,Grid_GenerationQueue!$AW$5:$AW$550,$Y$3)</f>
        <v>0</v>
      </c>
      <c r="AG211">
        <f>SUMIFS(Grid_GenerationQueue!AC$5:AC$550,Grid_GenerationQueue!$AJ$5:$AJ$550,$B211,Grid_GenerationQueue!$AK$5:$AK$550,$C211,Grid_GenerationQueue!$AW$5:$AW$550,$Y$3)+SUMIFS(Grid_GenerationQueue!AC$5:AC$550,Grid_GenerationQueue!$AM$5:$AM$550,$B211,Grid_GenerationQueue!$AN$5:$AN$550,$C211,Grid_GenerationQueue!$AW$5:$AW$550,$Y$3)</f>
        <v>0</v>
      </c>
      <c r="AH211">
        <f>SUMIFS(Grid_GenerationQueue!AD$5:AD$550,Grid_GenerationQueue!$AJ$5:$AJ$550,$B211,Grid_GenerationQueue!$AK$5:$AK$550,$C211,Grid_GenerationQueue!$AW$5:$AW$550,$Y$3)+SUMIFS(Grid_GenerationQueue!AD$5:AD$550,Grid_GenerationQueue!$AM$5:$AM$550,$B211,Grid_GenerationQueue!$AN$5:$AN$550,$C211,Grid_GenerationQueue!$AW$5:$AW$550,$Y$3)</f>
        <v>0</v>
      </c>
      <c r="AJ211">
        <f>X211+SUMIFS(Grid_GenerationQueue!T$5:T$550,Grid_GenerationQueue!$AJ$5:$AJ$550,$B211,Grid_GenerationQueue!$AK$5:$AK$550,$C211,Grid_GenerationQueue!$AW$5:$AW$550,"&lt;&gt;"&amp;$Y$3,Grid_GenerationQueue!$AU$5:$AU$550,$AK$3)+SUMIFS(Grid_GenerationQueue!T$5:T$550,Grid_GenerationQueue!$AM$5:$AM$550,$B211,Grid_GenerationQueue!$AN$5:$AN$550,$C211,Grid_GenerationQueue!$AW$5:$AW$550,"&lt;&gt;"&amp;$Y$3,Grid_GenerationQueue!$AU$5:$AU$550,$AK$3)</f>
        <v>0</v>
      </c>
      <c r="AK211">
        <f>Y211+SUMIFS(Grid_GenerationQueue!U$5:U$550,Grid_GenerationQueue!$AJ$5:$AJ$550,$B211,Grid_GenerationQueue!$AK$5:$AK$550,$C211,Grid_GenerationQueue!$AW$5:$AW$550,"&lt;&gt;"&amp;$Y$3,Grid_GenerationQueue!$AU$5:$AU$550,$AK$3)+SUMIFS(Grid_GenerationQueue!U$5:U$550,Grid_GenerationQueue!$AM$5:$AM$550,$B211,Grid_GenerationQueue!$AN$5:$AN$550,$C211,Grid_GenerationQueue!$AW$5:$AW$550,"&lt;&gt;"&amp;$Y$3,Grid_GenerationQueue!$AU$5:$AU$550,$AK$3)</f>
        <v>0</v>
      </c>
      <c r="AL211">
        <f>Z211+SUMIFS(Grid_GenerationQueue!V$5:V$550,Grid_GenerationQueue!$AJ$5:$AJ$550,$B211,Grid_GenerationQueue!$AK$5:$AK$550,$C211,Grid_GenerationQueue!$AW$5:$AW$550,"&lt;&gt;"&amp;$Y$3,Grid_GenerationQueue!$AU$5:$AU$550,$AK$3)+SUMIFS(Grid_GenerationQueue!V$5:V$550,Grid_GenerationQueue!$AM$5:$AM$550,$B211,Grid_GenerationQueue!$AN$5:$AN$550,$C211,Grid_GenerationQueue!$AW$5:$AW$550,"&lt;&gt;"&amp;$Y$3,Grid_GenerationQueue!$AU$5:$AU$550,$AK$3)</f>
        <v>0</v>
      </c>
      <c r="AM211">
        <f>AA211+SUMIFS(Grid_GenerationQueue!W$5:W$550,Grid_GenerationQueue!$AJ$5:$AJ$550,$B211,Grid_GenerationQueue!$AK$5:$AK$550,$C211,Grid_GenerationQueue!$AW$5:$AW$550,"&lt;&gt;"&amp;$Y$3,Grid_GenerationQueue!$AU$5:$AU$550,$AK$3)+SUMIFS(Grid_GenerationQueue!W$5:W$550,Grid_GenerationQueue!$AM$5:$AM$550,$B211,Grid_GenerationQueue!$AN$5:$AN$550,$C211,Grid_GenerationQueue!$AW$5:$AW$550,"&lt;&gt;"&amp;$Y$3,Grid_GenerationQueue!$AU$5:$AU$550,$AK$3)</f>
        <v>0</v>
      </c>
      <c r="AN211">
        <f>AB211+SUMIFS(Grid_GenerationQueue!X$5:X$550,Grid_GenerationQueue!$AJ$5:$AJ$550,$B211,Grid_GenerationQueue!$AK$5:$AK$550,$C211,Grid_GenerationQueue!$AW$5:$AW$550,"&lt;&gt;"&amp;$Y$3,Grid_GenerationQueue!$AU$5:$AU$550,$AK$3)+SUMIFS(Grid_GenerationQueue!X$5:X$550,Grid_GenerationQueue!$AM$5:$AM$550,$B211,Grid_GenerationQueue!$AN$5:$AN$550,$C211,Grid_GenerationQueue!$AW$5:$AW$550,"&lt;&gt;"&amp;$Y$3,Grid_GenerationQueue!$AU$5:$AU$550,$AK$3)</f>
        <v>0</v>
      </c>
      <c r="AO211">
        <f>AC211+SUMIFS(Grid_GenerationQueue!Y$5:Y$550,Grid_GenerationQueue!$AJ$5:$AJ$550,$B211,Grid_GenerationQueue!$AK$5:$AK$550,$C211,Grid_GenerationQueue!$AW$5:$AW$550,"&lt;&gt;"&amp;$Y$3,Grid_GenerationQueue!$AU$5:$AU$550,$AK$3)+SUMIFS(Grid_GenerationQueue!Y$5:Y$550,Grid_GenerationQueue!$AM$5:$AM$550,$B211,Grid_GenerationQueue!$AN$5:$AN$550,$C211,Grid_GenerationQueue!$AW$5:$AW$550,"&lt;&gt;"&amp;$Y$3,Grid_GenerationQueue!$AU$5:$AU$550,$AK$3)</f>
        <v>0</v>
      </c>
      <c r="AP211">
        <f>AD211+SUMIFS(Grid_GenerationQueue!Z$5:Z$550,Grid_GenerationQueue!$AJ$5:$AJ$550,$B211,Grid_GenerationQueue!$AK$5:$AK$550,$C211,Grid_GenerationQueue!$AW$5:$AW$550,"&lt;&gt;"&amp;$Y$3,Grid_GenerationQueue!$AU$5:$AU$550,$AK$3)+SUMIFS(Grid_GenerationQueue!Z$5:Z$550,Grid_GenerationQueue!$AM$5:$AM$550,$B211,Grid_GenerationQueue!$AN$5:$AN$550,$C211,Grid_GenerationQueue!$AW$5:$AW$550,"&lt;&gt;"&amp;$Y$3,Grid_GenerationQueue!$AU$5:$AU$550,$AK$3)</f>
        <v>0</v>
      </c>
      <c r="AQ211">
        <f>AE211+SUMIFS(Grid_GenerationQueue!AA$5:AA$550,Grid_GenerationQueue!$AJ$5:$AJ$550,$B211,Grid_GenerationQueue!$AK$5:$AK$550,$C211,Grid_GenerationQueue!$AW$5:$AW$550,"&lt;&gt;"&amp;$Y$3,Grid_GenerationQueue!$AU$5:$AU$550,$AK$3)+SUMIFS(Grid_GenerationQueue!AA$5:AA$550,Grid_GenerationQueue!$AM$5:$AM$550,$B211,Grid_GenerationQueue!$AN$5:$AN$550,$C211,Grid_GenerationQueue!$AW$5:$AW$550,"&lt;&gt;"&amp;$Y$3,Grid_GenerationQueue!$AU$5:$AU$550,$AK$3)</f>
        <v>0</v>
      </c>
      <c r="AR211">
        <f>AF211+SUMIFS(Grid_GenerationQueue!AB$5:AB$550,Grid_GenerationQueue!$AJ$5:$AJ$550,$B211,Grid_GenerationQueue!$AK$5:$AK$550,$C211,Grid_GenerationQueue!$AW$5:$AW$550,"&lt;&gt;"&amp;$Y$3,Grid_GenerationQueue!$AU$5:$AU$550,$AK$3)+SUMIFS(Grid_GenerationQueue!AB$5:AB$550,Grid_GenerationQueue!$AM$5:$AM$550,$B211,Grid_GenerationQueue!$AN$5:$AN$550,$C211,Grid_GenerationQueue!$AW$5:$AW$550,"&lt;&gt;"&amp;$Y$3,Grid_GenerationQueue!$AU$5:$AU$550,$AK$3)</f>
        <v>0</v>
      </c>
      <c r="AS211">
        <f>AG211+SUMIFS(Grid_GenerationQueue!AC$5:AC$550,Grid_GenerationQueue!$AJ$5:$AJ$550,$B211,Grid_GenerationQueue!$AK$5:$AK$550,$C211,Grid_GenerationQueue!$AW$5:$AW$550,"&lt;&gt;"&amp;$Y$3,Grid_GenerationQueue!$AU$5:$AU$550,$AK$3)+SUMIFS(Grid_GenerationQueue!AC$5:AC$550,Grid_GenerationQueue!$AM$5:$AM$550,$B211,Grid_GenerationQueue!$AN$5:$AN$550,$C211,Grid_GenerationQueue!$AW$5:$AW$550,"&lt;&gt;"&amp;$Y$3,Grid_GenerationQueue!$AU$5:$AU$550,$AK$3)</f>
        <v>0</v>
      </c>
      <c r="AT211">
        <f>AH211+SUMIFS(Grid_GenerationQueue!AD$5:AD$550,Grid_GenerationQueue!$AJ$5:$AJ$550,$B211,Grid_GenerationQueue!$AK$5:$AK$550,$C211,Grid_GenerationQueue!$AW$5:$AW$550,"&lt;&gt;"&amp;$Y$3,Grid_GenerationQueue!$AU$5:$AU$550,$AK$3)+SUMIFS(Grid_GenerationQueue!AD$5:AD$550,Grid_GenerationQueue!$AM$5:$AM$550,$B211,Grid_GenerationQueue!$AN$5:$AN$550,$C211,Grid_GenerationQueue!$AW$5:$AW$550,"&lt;&gt;"&amp;$Y$3,Grid_GenerationQueue!$AU$5:$AU$550,$AK$3)</f>
        <v>0</v>
      </c>
      <c r="AV211">
        <v>0</v>
      </c>
      <c r="AW211">
        <v>0</v>
      </c>
      <c r="AX211">
        <v>0</v>
      </c>
      <c r="AY211">
        <v>0</v>
      </c>
      <c r="AZ211">
        <v>0</v>
      </c>
      <c r="BB211">
        <f t="shared" si="132"/>
        <v>109.2</v>
      </c>
      <c r="BC211">
        <f t="shared" si="133"/>
        <v>0</v>
      </c>
      <c r="BD211">
        <f t="shared" si="134"/>
        <v>0</v>
      </c>
      <c r="BE211">
        <f t="shared" si="135"/>
        <v>0</v>
      </c>
      <c r="BF211">
        <f t="shared" si="136"/>
        <v>0</v>
      </c>
      <c r="BG211">
        <f t="shared" si="137"/>
        <v>0</v>
      </c>
      <c r="BH211">
        <f t="shared" si="138"/>
        <v>0</v>
      </c>
      <c r="BI211">
        <f t="shared" si="139"/>
        <v>0</v>
      </c>
      <c r="BJ211">
        <f t="shared" si="140"/>
        <v>0</v>
      </c>
      <c r="BK211">
        <f t="shared" si="141"/>
        <v>0</v>
      </c>
      <c r="BL211">
        <f t="shared" si="142"/>
        <v>0</v>
      </c>
      <c r="BN211">
        <f t="shared" si="110"/>
        <v>0</v>
      </c>
      <c r="BO211">
        <f t="shared" si="111"/>
        <v>0</v>
      </c>
      <c r="BP211">
        <f t="shared" si="112"/>
        <v>0</v>
      </c>
      <c r="BQ211">
        <f t="shared" si="113"/>
        <v>0</v>
      </c>
      <c r="BR211">
        <f t="shared" si="114"/>
        <v>0</v>
      </c>
      <c r="BS211">
        <f t="shared" si="115"/>
        <v>0</v>
      </c>
      <c r="BT211">
        <f t="shared" si="116"/>
        <v>0</v>
      </c>
      <c r="BU211">
        <f t="shared" si="117"/>
        <v>0</v>
      </c>
      <c r="BV211">
        <f t="shared" si="118"/>
        <v>0</v>
      </c>
      <c r="BW211">
        <f t="shared" si="119"/>
        <v>0</v>
      </c>
      <c r="BX211">
        <f t="shared" si="120"/>
        <v>0</v>
      </c>
      <c r="BZ211">
        <f t="shared" si="121"/>
        <v>0</v>
      </c>
      <c r="CA211">
        <f t="shared" si="122"/>
        <v>0</v>
      </c>
      <c r="CB211">
        <f t="shared" si="123"/>
        <v>0</v>
      </c>
      <c r="CC211">
        <f t="shared" si="124"/>
        <v>0</v>
      </c>
      <c r="CD211">
        <f t="shared" si="125"/>
        <v>0</v>
      </c>
      <c r="CE211">
        <f t="shared" si="126"/>
        <v>0</v>
      </c>
      <c r="CF211">
        <f t="shared" si="127"/>
        <v>0</v>
      </c>
      <c r="CG211">
        <f t="shared" si="128"/>
        <v>0</v>
      </c>
      <c r="CH211">
        <f t="shared" si="129"/>
        <v>0</v>
      </c>
      <c r="CI211">
        <f t="shared" si="130"/>
        <v>0</v>
      </c>
      <c r="CJ211">
        <f t="shared" si="131"/>
        <v>0</v>
      </c>
    </row>
    <row r="212" spans="1:88" x14ac:dyDescent="0.35">
      <c r="A212" t="str">
        <f>Substation_Info!A212</f>
        <v>SDG&amp;E Study Area</v>
      </c>
      <c r="B212" t="str">
        <f>Substation_Info!B212</f>
        <v>Penasquitos</v>
      </c>
      <c r="C212">
        <f>Substation_Info!C212</f>
        <v>230</v>
      </c>
      <c r="D212" t="str" cm="1">
        <f t="array" ref="D212">INDEX(Substation_Info!$AT$5:$BB$322,MATCH(1,($B212=Substation_Info!$B$5:$B$322)*($C212=Substation_Info!$C$5:$C$322),0),MATCH(D$4,Substation_Info!$AT$4:$BB$4,0))</f>
        <v>San_Diego_Li_Battery</v>
      </c>
      <c r="E212" t="str" cm="1">
        <f t="array" ref="E212">INDEX(Substation_Info!$AT$5:$BB$322,MATCH(1,($B212=Substation_Info!$B$5:$B$322)*($C212=Substation_Info!$C$5:$C$322),0),MATCH(E$4,Substation_Info!$AT$4:$BB$4,0))</f>
        <v>San_Diego_Solar</v>
      </c>
      <c r="F212" cm="1">
        <f t="array" ref="F212">INDEX(Substation_Info!$AT$5:$BB$322,MATCH(1,($B212=Substation_Info!$B$5:$B$322)*($C212=Substation_Info!$C$5:$C$322),0),MATCH(F$4,Substation_Info!$AT$4:$BB$4,0))</f>
        <v>0</v>
      </c>
      <c r="G212" cm="1">
        <f t="array" ref="G212">INDEX(Substation_Info!$AT$5:$BB$322,MATCH(1,($B212=Substation_Info!$B$5:$B$322)*($C212=Substation_Info!$C$5:$C$322),0),MATCH(G$4,Substation_Info!$AT$4:$BB$4,0))</f>
        <v>0</v>
      </c>
      <c r="H212" cm="1">
        <f t="array" ref="H212">INDEX(Substation_Info!$AT$5:$BB$322,MATCH(1,($B212=Substation_Info!$B$5:$B$322)*($C212=Substation_Info!$C$5:$C$322),0),MATCH(H$4,Substation_Info!$AT$4:$BB$4,0))</f>
        <v>0</v>
      </c>
      <c r="I212" cm="1">
        <f t="array" ref="I212">INDEX(Substation_Info!$AT$5:$BB$322,MATCH(1,($B212=Substation_Info!$B$5:$B$322)*($C212=Substation_Info!$C$5:$C$322),0),MATCH(I$4,Substation_Info!$AT$4:$BB$4,0))</f>
        <v>0</v>
      </c>
      <c r="J212" cm="1">
        <f t="array" ref="J212">INDEX(Substation_Info!$AT$5:$BB$322,MATCH(1,($B212=Substation_Info!$B$5:$B$322)*($C212=Substation_Info!$C$5:$C$322),0),MATCH(J$4,Substation_Info!$AT$4:$BB$4,0))</f>
        <v>0</v>
      </c>
      <c r="L212">
        <f>SUMIFS(Grid_GenerationQueue!T$5:T$550,Grid_GenerationQueue!$AJ$5:$AJ$550,$B212,Grid_GenerationQueue!$AK$5:$AK$550,$C212)+SUMIFS(Grid_GenerationQueue!T$5:T$550,Grid_GenerationQueue!$AM$5:$AM$550,$B212,Grid_GenerationQueue!$AN$5:$AN$550,$C212)</f>
        <v>0</v>
      </c>
      <c r="M212">
        <f>SUMIFS(Grid_GenerationQueue!U$5:U$550,Grid_GenerationQueue!$AJ$5:$AJ$550,$B212,Grid_GenerationQueue!$AK$5:$AK$550,$C212)+SUMIFS(Grid_GenerationQueue!U$5:U$550,Grid_GenerationQueue!$AM$5:$AM$550,$B212,Grid_GenerationQueue!$AN$5:$AN$550,$C212)</f>
        <v>0</v>
      </c>
      <c r="N212">
        <f>SUMIFS(Grid_GenerationQueue!V$5:V$550,Grid_GenerationQueue!$AJ$5:$AJ$550,$B212,Grid_GenerationQueue!$AK$5:$AK$550,$C212)+SUMIFS(Grid_GenerationQueue!V$5:V$550,Grid_GenerationQueue!$AM$5:$AM$550,$B212,Grid_GenerationQueue!$AN$5:$AN$550,$C212)</f>
        <v>0</v>
      </c>
      <c r="O212">
        <f>SUMIFS(Grid_GenerationQueue!W$5:W$550,Grid_GenerationQueue!$AJ$5:$AJ$550,$B212,Grid_GenerationQueue!$AK$5:$AK$550,$C212)+SUMIFS(Grid_GenerationQueue!W$5:W$550,Grid_GenerationQueue!$AM$5:$AM$550,$B212,Grid_GenerationQueue!$AN$5:$AN$550,$C212)</f>
        <v>0</v>
      </c>
      <c r="P212">
        <f>SUMIFS(Grid_GenerationQueue!X$5:X$550,Grid_GenerationQueue!$AJ$5:$AJ$550,$B212,Grid_GenerationQueue!$AK$5:$AK$550,$C212)+SUMIFS(Grid_GenerationQueue!X$5:X$550,Grid_GenerationQueue!$AM$5:$AM$550,$B212,Grid_GenerationQueue!$AN$5:$AN$550,$C212)</f>
        <v>0</v>
      </c>
      <c r="Q212">
        <f>SUMIFS(Grid_GenerationQueue!Y$5:Y$550,Grid_GenerationQueue!$AJ$5:$AJ$550,$B212,Grid_GenerationQueue!$AK$5:$AK$550,$C212)+SUMIFS(Grid_GenerationQueue!Y$5:Y$550,Grid_GenerationQueue!$AM$5:$AM$550,$B212,Grid_GenerationQueue!$AN$5:$AN$550,$C212)</f>
        <v>0</v>
      </c>
      <c r="R212">
        <f>SUMIFS(Grid_GenerationQueue!Z$5:Z$550,Grid_GenerationQueue!$AJ$5:$AJ$550,$B212,Grid_GenerationQueue!$AK$5:$AK$550,$C212)+SUMIFS(Grid_GenerationQueue!Z$5:Z$550,Grid_GenerationQueue!$AM$5:$AM$550,$B212,Grid_GenerationQueue!$AN$5:$AN$550,$C212)</f>
        <v>0</v>
      </c>
      <c r="S212">
        <f>SUMIFS(Grid_GenerationQueue!AA$5:AA$550,Grid_GenerationQueue!$AJ$5:$AJ$550,$B212,Grid_GenerationQueue!$AK$5:$AK$550,$C212)+SUMIFS(Grid_GenerationQueue!AA$5:AA$550,Grid_GenerationQueue!$AM$5:$AM$550,$B212,Grid_GenerationQueue!$AN$5:$AN$550,$C212)</f>
        <v>0</v>
      </c>
      <c r="T212">
        <f>SUMIFS(Grid_GenerationQueue!AB$5:AB$550,Grid_GenerationQueue!$AJ$5:$AJ$550,$B212,Grid_GenerationQueue!$AK$5:$AK$550,$C212)+SUMIFS(Grid_GenerationQueue!AB$5:AB$550,Grid_GenerationQueue!$AM$5:$AM$550,$B212,Grid_GenerationQueue!$AN$5:$AN$550,$C212)</f>
        <v>0</v>
      </c>
      <c r="U212">
        <f>SUMIFS(Grid_GenerationQueue!AC$5:AC$550,Grid_GenerationQueue!$AJ$5:$AJ$550,$B212,Grid_GenerationQueue!$AK$5:$AK$550,$C212)+SUMIFS(Grid_GenerationQueue!AC$5:AC$550,Grid_GenerationQueue!$AM$5:$AM$550,$B212,Grid_GenerationQueue!$AN$5:$AN$550,$C212)</f>
        <v>0</v>
      </c>
      <c r="V212">
        <f>SUMIFS(Grid_GenerationQueue!AD$5:AD$550,Grid_GenerationQueue!$AJ$5:$AJ$550,$B212,Grid_GenerationQueue!$AK$5:$AK$550,$C212)+SUMIFS(Grid_GenerationQueue!AD$5:AD$550,Grid_GenerationQueue!$AM$5:$AM$550,$B212,Grid_GenerationQueue!$AN$5:$AN$550,$C212)</f>
        <v>0</v>
      </c>
      <c r="X212">
        <f>SUMIFS(Grid_GenerationQueue!T$5:T$550,Grid_GenerationQueue!$AJ$5:$AJ$550,$B212,Grid_GenerationQueue!$AK$5:$AK$550,$C212,Grid_GenerationQueue!$AW$5:$AW$550,$Y$3)+SUMIFS(Grid_GenerationQueue!T$5:T$550,Grid_GenerationQueue!$AM$5:$AM$550,$B212,Grid_GenerationQueue!$AN$5:$AN$550,$C212,Grid_GenerationQueue!$AW$5:$AW$550,$Y$3)</f>
        <v>0</v>
      </c>
      <c r="Y212">
        <f>SUMIFS(Grid_GenerationQueue!U$5:U$550,Grid_GenerationQueue!$AJ$5:$AJ$550,$B212,Grid_GenerationQueue!$AK$5:$AK$550,$C212,Grid_GenerationQueue!$AW$5:$AW$550,$Y$3)+SUMIFS(Grid_GenerationQueue!U$5:U$550,Grid_GenerationQueue!$AM$5:$AM$550,$B212,Grid_GenerationQueue!$AN$5:$AN$550,$C212,Grid_GenerationQueue!$AW$5:$AW$550,$Y$3)</f>
        <v>0</v>
      </c>
      <c r="Z212">
        <f>SUMIFS(Grid_GenerationQueue!V$5:V$550,Grid_GenerationQueue!$AJ$5:$AJ$550,$B212,Grid_GenerationQueue!$AK$5:$AK$550,$C212,Grid_GenerationQueue!$AW$5:$AW$550,$Y$3)+SUMIFS(Grid_GenerationQueue!V$5:V$550,Grid_GenerationQueue!$AM$5:$AM$550,$B212,Grid_GenerationQueue!$AN$5:$AN$550,$C212,Grid_GenerationQueue!$AW$5:$AW$550,$Y$3)</f>
        <v>0</v>
      </c>
      <c r="AA212">
        <f>SUMIFS(Grid_GenerationQueue!W$5:W$550,Grid_GenerationQueue!$AJ$5:$AJ$550,$B212,Grid_GenerationQueue!$AK$5:$AK$550,$C212,Grid_GenerationQueue!$AW$5:$AW$550,$Y$3)+SUMIFS(Grid_GenerationQueue!W$5:W$550,Grid_GenerationQueue!$AM$5:$AM$550,$B212,Grid_GenerationQueue!$AN$5:$AN$550,$C212,Grid_GenerationQueue!$AW$5:$AW$550,$Y$3)</f>
        <v>0</v>
      </c>
      <c r="AB212">
        <f>SUMIFS(Grid_GenerationQueue!X$5:X$550,Grid_GenerationQueue!$AJ$5:$AJ$550,$B212,Grid_GenerationQueue!$AK$5:$AK$550,$C212,Grid_GenerationQueue!$AW$5:$AW$550,$Y$3)+SUMIFS(Grid_GenerationQueue!X$5:X$550,Grid_GenerationQueue!$AM$5:$AM$550,$B212,Grid_GenerationQueue!$AN$5:$AN$550,$C212,Grid_GenerationQueue!$AW$5:$AW$550,$Y$3)</f>
        <v>0</v>
      </c>
      <c r="AC212">
        <f>SUMIFS(Grid_GenerationQueue!Y$5:Y$550,Grid_GenerationQueue!$AJ$5:$AJ$550,$B212,Grid_GenerationQueue!$AK$5:$AK$550,$C212,Grid_GenerationQueue!$AW$5:$AW$550,$Y$3)+SUMIFS(Grid_GenerationQueue!Y$5:Y$550,Grid_GenerationQueue!$AM$5:$AM$550,$B212,Grid_GenerationQueue!$AN$5:$AN$550,$C212,Grid_GenerationQueue!$AW$5:$AW$550,$Y$3)</f>
        <v>0</v>
      </c>
      <c r="AD212">
        <f>SUMIFS(Grid_GenerationQueue!Z$5:Z$550,Grid_GenerationQueue!$AJ$5:$AJ$550,$B212,Grid_GenerationQueue!$AK$5:$AK$550,$C212,Grid_GenerationQueue!$AW$5:$AW$550,$Y$3)+SUMIFS(Grid_GenerationQueue!Z$5:Z$550,Grid_GenerationQueue!$AM$5:$AM$550,$B212,Grid_GenerationQueue!$AN$5:$AN$550,$C212,Grid_GenerationQueue!$AW$5:$AW$550,$Y$3)</f>
        <v>0</v>
      </c>
      <c r="AE212">
        <f>SUMIFS(Grid_GenerationQueue!AA$5:AA$550,Grid_GenerationQueue!$AJ$5:$AJ$550,$B212,Grid_GenerationQueue!$AK$5:$AK$550,$C212,Grid_GenerationQueue!$AW$5:$AW$550,$Y$3)+SUMIFS(Grid_GenerationQueue!AA$5:AA$550,Grid_GenerationQueue!$AM$5:$AM$550,$B212,Grid_GenerationQueue!$AN$5:$AN$550,$C212,Grid_GenerationQueue!$AW$5:$AW$550,$Y$3)</f>
        <v>0</v>
      </c>
      <c r="AF212">
        <f>SUMIFS(Grid_GenerationQueue!AB$5:AB$550,Grid_GenerationQueue!$AJ$5:$AJ$550,$B212,Grid_GenerationQueue!$AK$5:$AK$550,$C212,Grid_GenerationQueue!$AW$5:$AW$550,$Y$3)+SUMIFS(Grid_GenerationQueue!AB$5:AB$550,Grid_GenerationQueue!$AM$5:$AM$550,$B212,Grid_GenerationQueue!$AN$5:$AN$550,$C212,Grid_GenerationQueue!$AW$5:$AW$550,$Y$3)</f>
        <v>0</v>
      </c>
      <c r="AG212">
        <f>SUMIFS(Grid_GenerationQueue!AC$5:AC$550,Grid_GenerationQueue!$AJ$5:$AJ$550,$B212,Grid_GenerationQueue!$AK$5:$AK$550,$C212,Grid_GenerationQueue!$AW$5:$AW$550,$Y$3)+SUMIFS(Grid_GenerationQueue!AC$5:AC$550,Grid_GenerationQueue!$AM$5:$AM$550,$B212,Grid_GenerationQueue!$AN$5:$AN$550,$C212,Grid_GenerationQueue!$AW$5:$AW$550,$Y$3)</f>
        <v>0</v>
      </c>
      <c r="AH212">
        <f>SUMIFS(Grid_GenerationQueue!AD$5:AD$550,Grid_GenerationQueue!$AJ$5:$AJ$550,$B212,Grid_GenerationQueue!$AK$5:$AK$550,$C212,Grid_GenerationQueue!$AW$5:$AW$550,$Y$3)+SUMIFS(Grid_GenerationQueue!AD$5:AD$550,Grid_GenerationQueue!$AM$5:$AM$550,$B212,Grid_GenerationQueue!$AN$5:$AN$550,$C212,Grid_GenerationQueue!$AW$5:$AW$550,$Y$3)</f>
        <v>0</v>
      </c>
      <c r="AJ212">
        <f>X212+SUMIFS(Grid_GenerationQueue!T$5:T$550,Grid_GenerationQueue!$AJ$5:$AJ$550,$B212,Grid_GenerationQueue!$AK$5:$AK$550,$C212,Grid_GenerationQueue!$AW$5:$AW$550,"&lt;&gt;"&amp;$Y$3,Grid_GenerationQueue!$AU$5:$AU$550,$AK$3)+SUMIFS(Grid_GenerationQueue!T$5:T$550,Grid_GenerationQueue!$AM$5:$AM$550,$B212,Grid_GenerationQueue!$AN$5:$AN$550,$C212,Grid_GenerationQueue!$AW$5:$AW$550,"&lt;&gt;"&amp;$Y$3,Grid_GenerationQueue!$AU$5:$AU$550,$AK$3)</f>
        <v>0</v>
      </c>
      <c r="AK212">
        <f>Y212+SUMIFS(Grid_GenerationQueue!U$5:U$550,Grid_GenerationQueue!$AJ$5:$AJ$550,$B212,Grid_GenerationQueue!$AK$5:$AK$550,$C212,Grid_GenerationQueue!$AW$5:$AW$550,"&lt;&gt;"&amp;$Y$3,Grid_GenerationQueue!$AU$5:$AU$550,$AK$3)+SUMIFS(Grid_GenerationQueue!U$5:U$550,Grid_GenerationQueue!$AM$5:$AM$550,$B212,Grid_GenerationQueue!$AN$5:$AN$550,$C212,Grid_GenerationQueue!$AW$5:$AW$550,"&lt;&gt;"&amp;$Y$3,Grid_GenerationQueue!$AU$5:$AU$550,$AK$3)</f>
        <v>0</v>
      </c>
      <c r="AL212">
        <f>Z212+SUMIFS(Grid_GenerationQueue!V$5:V$550,Grid_GenerationQueue!$AJ$5:$AJ$550,$B212,Grid_GenerationQueue!$AK$5:$AK$550,$C212,Grid_GenerationQueue!$AW$5:$AW$550,"&lt;&gt;"&amp;$Y$3,Grid_GenerationQueue!$AU$5:$AU$550,$AK$3)+SUMIFS(Grid_GenerationQueue!V$5:V$550,Grid_GenerationQueue!$AM$5:$AM$550,$B212,Grid_GenerationQueue!$AN$5:$AN$550,$C212,Grid_GenerationQueue!$AW$5:$AW$550,"&lt;&gt;"&amp;$Y$3,Grid_GenerationQueue!$AU$5:$AU$550,$AK$3)</f>
        <v>0</v>
      </c>
      <c r="AM212">
        <f>AA212+SUMIFS(Grid_GenerationQueue!W$5:W$550,Grid_GenerationQueue!$AJ$5:$AJ$550,$B212,Grid_GenerationQueue!$AK$5:$AK$550,$C212,Grid_GenerationQueue!$AW$5:$AW$550,"&lt;&gt;"&amp;$Y$3,Grid_GenerationQueue!$AU$5:$AU$550,$AK$3)+SUMIFS(Grid_GenerationQueue!W$5:W$550,Grid_GenerationQueue!$AM$5:$AM$550,$B212,Grid_GenerationQueue!$AN$5:$AN$550,$C212,Grid_GenerationQueue!$AW$5:$AW$550,"&lt;&gt;"&amp;$Y$3,Grid_GenerationQueue!$AU$5:$AU$550,$AK$3)</f>
        <v>0</v>
      </c>
      <c r="AN212">
        <f>AB212+SUMIFS(Grid_GenerationQueue!X$5:X$550,Grid_GenerationQueue!$AJ$5:$AJ$550,$B212,Grid_GenerationQueue!$AK$5:$AK$550,$C212,Grid_GenerationQueue!$AW$5:$AW$550,"&lt;&gt;"&amp;$Y$3,Grid_GenerationQueue!$AU$5:$AU$550,$AK$3)+SUMIFS(Grid_GenerationQueue!X$5:X$550,Grid_GenerationQueue!$AM$5:$AM$550,$B212,Grid_GenerationQueue!$AN$5:$AN$550,$C212,Grid_GenerationQueue!$AW$5:$AW$550,"&lt;&gt;"&amp;$Y$3,Grid_GenerationQueue!$AU$5:$AU$550,$AK$3)</f>
        <v>0</v>
      </c>
      <c r="AO212">
        <f>AC212+SUMIFS(Grid_GenerationQueue!Y$5:Y$550,Grid_GenerationQueue!$AJ$5:$AJ$550,$B212,Grid_GenerationQueue!$AK$5:$AK$550,$C212,Grid_GenerationQueue!$AW$5:$AW$550,"&lt;&gt;"&amp;$Y$3,Grid_GenerationQueue!$AU$5:$AU$550,$AK$3)+SUMIFS(Grid_GenerationQueue!Y$5:Y$550,Grid_GenerationQueue!$AM$5:$AM$550,$B212,Grid_GenerationQueue!$AN$5:$AN$550,$C212,Grid_GenerationQueue!$AW$5:$AW$550,"&lt;&gt;"&amp;$Y$3,Grid_GenerationQueue!$AU$5:$AU$550,$AK$3)</f>
        <v>0</v>
      </c>
      <c r="AP212">
        <f>AD212+SUMIFS(Grid_GenerationQueue!Z$5:Z$550,Grid_GenerationQueue!$AJ$5:$AJ$550,$B212,Grid_GenerationQueue!$AK$5:$AK$550,$C212,Grid_GenerationQueue!$AW$5:$AW$550,"&lt;&gt;"&amp;$Y$3,Grid_GenerationQueue!$AU$5:$AU$550,$AK$3)+SUMIFS(Grid_GenerationQueue!Z$5:Z$550,Grid_GenerationQueue!$AM$5:$AM$550,$B212,Grid_GenerationQueue!$AN$5:$AN$550,$C212,Grid_GenerationQueue!$AW$5:$AW$550,"&lt;&gt;"&amp;$Y$3,Grid_GenerationQueue!$AU$5:$AU$550,$AK$3)</f>
        <v>0</v>
      </c>
      <c r="AQ212">
        <f>AE212+SUMIFS(Grid_GenerationQueue!AA$5:AA$550,Grid_GenerationQueue!$AJ$5:$AJ$550,$B212,Grid_GenerationQueue!$AK$5:$AK$550,$C212,Grid_GenerationQueue!$AW$5:$AW$550,"&lt;&gt;"&amp;$Y$3,Grid_GenerationQueue!$AU$5:$AU$550,$AK$3)+SUMIFS(Grid_GenerationQueue!AA$5:AA$550,Grid_GenerationQueue!$AM$5:$AM$550,$B212,Grid_GenerationQueue!$AN$5:$AN$550,$C212,Grid_GenerationQueue!$AW$5:$AW$550,"&lt;&gt;"&amp;$Y$3,Grid_GenerationQueue!$AU$5:$AU$550,$AK$3)</f>
        <v>0</v>
      </c>
      <c r="AR212">
        <f>AF212+SUMIFS(Grid_GenerationQueue!AB$5:AB$550,Grid_GenerationQueue!$AJ$5:$AJ$550,$B212,Grid_GenerationQueue!$AK$5:$AK$550,$C212,Grid_GenerationQueue!$AW$5:$AW$550,"&lt;&gt;"&amp;$Y$3,Grid_GenerationQueue!$AU$5:$AU$550,$AK$3)+SUMIFS(Grid_GenerationQueue!AB$5:AB$550,Grid_GenerationQueue!$AM$5:$AM$550,$B212,Grid_GenerationQueue!$AN$5:$AN$550,$C212,Grid_GenerationQueue!$AW$5:$AW$550,"&lt;&gt;"&amp;$Y$3,Grid_GenerationQueue!$AU$5:$AU$550,$AK$3)</f>
        <v>0</v>
      </c>
      <c r="AS212">
        <f>AG212+SUMIFS(Grid_GenerationQueue!AC$5:AC$550,Grid_GenerationQueue!$AJ$5:$AJ$550,$B212,Grid_GenerationQueue!$AK$5:$AK$550,$C212,Grid_GenerationQueue!$AW$5:$AW$550,"&lt;&gt;"&amp;$Y$3,Grid_GenerationQueue!$AU$5:$AU$550,$AK$3)+SUMIFS(Grid_GenerationQueue!AC$5:AC$550,Grid_GenerationQueue!$AM$5:$AM$550,$B212,Grid_GenerationQueue!$AN$5:$AN$550,$C212,Grid_GenerationQueue!$AW$5:$AW$550,"&lt;&gt;"&amp;$Y$3,Grid_GenerationQueue!$AU$5:$AU$550,$AK$3)</f>
        <v>0</v>
      </c>
      <c r="AT212">
        <f>AH212+SUMIFS(Grid_GenerationQueue!AD$5:AD$550,Grid_GenerationQueue!$AJ$5:$AJ$550,$B212,Grid_GenerationQueue!$AK$5:$AK$550,$C212,Grid_GenerationQueue!$AW$5:$AW$550,"&lt;&gt;"&amp;$Y$3,Grid_GenerationQueue!$AU$5:$AU$550,$AK$3)+SUMIFS(Grid_GenerationQueue!AD$5:AD$550,Grid_GenerationQueue!$AM$5:$AM$550,$B212,Grid_GenerationQueue!$AN$5:$AN$550,$C212,Grid_GenerationQueue!$AW$5:$AW$550,"&lt;&gt;"&amp;$Y$3,Grid_GenerationQueue!$AU$5:$AU$550,$AK$3)</f>
        <v>0</v>
      </c>
      <c r="AV212">
        <v>0</v>
      </c>
      <c r="AW212">
        <v>0</v>
      </c>
      <c r="AX212">
        <v>0</v>
      </c>
      <c r="AY212">
        <v>0</v>
      </c>
      <c r="AZ212">
        <v>0</v>
      </c>
      <c r="BB212">
        <f t="shared" si="132"/>
        <v>0</v>
      </c>
      <c r="BC212">
        <f t="shared" si="133"/>
        <v>0</v>
      </c>
      <c r="BD212">
        <f t="shared" si="134"/>
        <v>0</v>
      </c>
      <c r="BE212">
        <f t="shared" si="135"/>
        <v>0</v>
      </c>
      <c r="BF212">
        <f t="shared" si="136"/>
        <v>0</v>
      </c>
      <c r="BG212">
        <f t="shared" si="137"/>
        <v>0</v>
      </c>
      <c r="BH212">
        <f t="shared" si="138"/>
        <v>0</v>
      </c>
      <c r="BI212">
        <f t="shared" si="139"/>
        <v>0</v>
      </c>
      <c r="BJ212">
        <f t="shared" si="140"/>
        <v>0</v>
      </c>
      <c r="BK212">
        <f t="shared" si="141"/>
        <v>0</v>
      </c>
      <c r="BL212">
        <f t="shared" si="142"/>
        <v>0</v>
      </c>
      <c r="BN212">
        <f t="shared" si="110"/>
        <v>0</v>
      </c>
      <c r="BO212">
        <f t="shared" si="111"/>
        <v>0</v>
      </c>
      <c r="BP212">
        <f t="shared" si="112"/>
        <v>0</v>
      </c>
      <c r="BQ212">
        <f t="shared" si="113"/>
        <v>0</v>
      </c>
      <c r="BR212">
        <f t="shared" si="114"/>
        <v>0</v>
      </c>
      <c r="BS212">
        <f t="shared" si="115"/>
        <v>0</v>
      </c>
      <c r="BT212">
        <f t="shared" si="116"/>
        <v>0</v>
      </c>
      <c r="BU212">
        <f t="shared" si="117"/>
        <v>0</v>
      </c>
      <c r="BV212">
        <f t="shared" si="118"/>
        <v>0</v>
      </c>
      <c r="BW212">
        <f t="shared" si="119"/>
        <v>0</v>
      </c>
      <c r="BX212">
        <f t="shared" si="120"/>
        <v>0</v>
      </c>
      <c r="BZ212">
        <f t="shared" si="121"/>
        <v>0</v>
      </c>
      <c r="CA212">
        <f t="shared" si="122"/>
        <v>0</v>
      </c>
      <c r="CB212">
        <f t="shared" si="123"/>
        <v>0</v>
      </c>
      <c r="CC212">
        <f t="shared" si="124"/>
        <v>0</v>
      </c>
      <c r="CD212">
        <f t="shared" si="125"/>
        <v>0</v>
      </c>
      <c r="CE212">
        <f t="shared" si="126"/>
        <v>0</v>
      </c>
      <c r="CF212">
        <f t="shared" si="127"/>
        <v>0</v>
      </c>
      <c r="CG212">
        <f t="shared" si="128"/>
        <v>0</v>
      </c>
      <c r="CH212">
        <f t="shared" si="129"/>
        <v>0</v>
      </c>
      <c r="CI212">
        <f t="shared" si="130"/>
        <v>0</v>
      </c>
      <c r="CJ212">
        <f t="shared" si="131"/>
        <v>0</v>
      </c>
    </row>
    <row r="213" spans="1:88" x14ac:dyDescent="0.35">
      <c r="A213" t="str">
        <f>Substation_Info!A213</f>
        <v>SDG&amp;E Study Area</v>
      </c>
      <c r="B213" t="str">
        <f>Substation_Info!B213</f>
        <v>Penasquitos</v>
      </c>
      <c r="C213">
        <f>Substation_Info!C213</f>
        <v>138</v>
      </c>
      <c r="D213" t="str" cm="1">
        <f t="array" ref="D213">INDEX(Substation_Info!$AT$5:$BB$322,MATCH(1,($B213=Substation_Info!$B$5:$B$322)*($C213=Substation_Info!$C$5:$C$322),0),MATCH(D$4,Substation_Info!$AT$4:$BB$4,0))</f>
        <v>San_Diego_Li_Battery</v>
      </c>
      <c r="E213" t="str" cm="1">
        <f t="array" ref="E213">INDEX(Substation_Info!$AT$5:$BB$322,MATCH(1,($B213=Substation_Info!$B$5:$B$322)*($C213=Substation_Info!$C$5:$C$322),0),MATCH(E$4,Substation_Info!$AT$4:$BB$4,0))</f>
        <v>San_Diego_Solar</v>
      </c>
      <c r="F213" cm="1">
        <f t="array" ref="F213">INDEX(Substation_Info!$AT$5:$BB$322,MATCH(1,($B213=Substation_Info!$B$5:$B$322)*($C213=Substation_Info!$C$5:$C$322),0),MATCH(F$4,Substation_Info!$AT$4:$BB$4,0))</f>
        <v>0</v>
      </c>
      <c r="G213" cm="1">
        <f t="array" ref="G213">INDEX(Substation_Info!$AT$5:$BB$322,MATCH(1,($B213=Substation_Info!$B$5:$B$322)*($C213=Substation_Info!$C$5:$C$322),0),MATCH(G$4,Substation_Info!$AT$4:$BB$4,0))</f>
        <v>0</v>
      </c>
      <c r="H213" cm="1">
        <f t="array" ref="H213">INDEX(Substation_Info!$AT$5:$BB$322,MATCH(1,($B213=Substation_Info!$B$5:$B$322)*($C213=Substation_Info!$C$5:$C$322),0),MATCH(H$4,Substation_Info!$AT$4:$BB$4,0))</f>
        <v>0</v>
      </c>
      <c r="I213" cm="1">
        <f t="array" ref="I213">INDEX(Substation_Info!$AT$5:$BB$322,MATCH(1,($B213=Substation_Info!$B$5:$B$322)*($C213=Substation_Info!$C$5:$C$322),0),MATCH(I$4,Substation_Info!$AT$4:$BB$4,0))</f>
        <v>0</v>
      </c>
      <c r="J213" cm="1">
        <f t="array" ref="J213">INDEX(Substation_Info!$AT$5:$BB$322,MATCH(1,($B213=Substation_Info!$B$5:$B$322)*($C213=Substation_Info!$C$5:$C$322),0),MATCH(J$4,Substation_Info!$AT$4:$BB$4,0))</f>
        <v>0</v>
      </c>
      <c r="L213">
        <f>SUMIFS(Grid_GenerationQueue!T$5:T$550,Grid_GenerationQueue!$AJ$5:$AJ$550,$B213,Grid_GenerationQueue!$AK$5:$AK$550,$C213)+SUMIFS(Grid_GenerationQueue!T$5:T$550,Grid_GenerationQueue!$AM$5:$AM$550,$B213,Grid_GenerationQueue!$AN$5:$AN$550,$C213)</f>
        <v>0</v>
      </c>
      <c r="M213">
        <f>SUMIFS(Grid_GenerationQueue!U$5:U$550,Grid_GenerationQueue!$AJ$5:$AJ$550,$B213,Grid_GenerationQueue!$AK$5:$AK$550,$C213)+SUMIFS(Grid_GenerationQueue!U$5:U$550,Grid_GenerationQueue!$AM$5:$AM$550,$B213,Grid_GenerationQueue!$AN$5:$AN$550,$C213)</f>
        <v>0</v>
      </c>
      <c r="N213">
        <f>SUMIFS(Grid_GenerationQueue!V$5:V$550,Grid_GenerationQueue!$AJ$5:$AJ$550,$B213,Grid_GenerationQueue!$AK$5:$AK$550,$C213)+SUMIFS(Grid_GenerationQueue!V$5:V$550,Grid_GenerationQueue!$AM$5:$AM$550,$B213,Grid_GenerationQueue!$AN$5:$AN$550,$C213)</f>
        <v>0</v>
      </c>
      <c r="O213">
        <f>SUMIFS(Grid_GenerationQueue!W$5:W$550,Grid_GenerationQueue!$AJ$5:$AJ$550,$B213,Grid_GenerationQueue!$AK$5:$AK$550,$C213)+SUMIFS(Grid_GenerationQueue!W$5:W$550,Grid_GenerationQueue!$AM$5:$AM$550,$B213,Grid_GenerationQueue!$AN$5:$AN$550,$C213)</f>
        <v>0</v>
      </c>
      <c r="P213">
        <f>SUMIFS(Grid_GenerationQueue!X$5:X$550,Grid_GenerationQueue!$AJ$5:$AJ$550,$B213,Grid_GenerationQueue!$AK$5:$AK$550,$C213)+SUMIFS(Grid_GenerationQueue!X$5:X$550,Grid_GenerationQueue!$AM$5:$AM$550,$B213,Grid_GenerationQueue!$AN$5:$AN$550,$C213)</f>
        <v>0</v>
      </c>
      <c r="Q213">
        <f>SUMIFS(Grid_GenerationQueue!Y$5:Y$550,Grid_GenerationQueue!$AJ$5:$AJ$550,$B213,Grid_GenerationQueue!$AK$5:$AK$550,$C213)+SUMIFS(Grid_GenerationQueue!Y$5:Y$550,Grid_GenerationQueue!$AM$5:$AM$550,$B213,Grid_GenerationQueue!$AN$5:$AN$550,$C213)</f>
        <v>0</v>
      </c>
      <c r="R213">
        <f>SUMIFS(Grid_GenerationQueue!Z$5:Z$550,Grid_GenerationQueue!$AJ$5:$AJ$550,$B213,Grid_GenerationQueue!$AK$5:$AK$550,$C213)+SUMIFS(Grid_GenerationQueue!Z$5:Z$550,Grid_GenerationQueue!$AM$5:$AM$550,$B213,Grid_GenerationQueue!$AN$5:$AN$550,$C213)</f>
        <v>0</v>
      </c>
      <c r="S213">
        <f>SUMIFS(Grid_GenerationQueue!AA$5:AA$550,Grid_GenerationQueue!$AJ$5:$AJ$550,$B213,Grid_GenerationQueue!$AK$5:$AK$550,$C213)+SUMIFS(Grid_GenerationQueue!AA$5:AA$550,Grid_GenerationQueue!$AM$5:$AM$550,$B213,Grid_GenerationQueue!$AN$5:$AN$550,$C213)</f>
        <v>0</v>
      </c>
      <c r="T213">
        <f>SUMIFS(Grid_GenerationQueue!AB$5:AB$550,Grid_GenerationQueue!$AJ$5:$AJ$550,$B213,Grid_GenerationQueue!$AK$5:$AK$550,$C213)+SUMIFS(Grid_GenerationQueue!AB$5:AB$550,Grid_GenerationQueue!$AM$5:$AM$550,$B213,Grid_GenerationQueue!$AN$5:$AN$550,$C213)</f>
        <v>0</v>
      </c>
      <c r="U213">
        <f>SUMIFS(Grid_GenerationQueue!AC$5:AC$550,Grid_GenerationQueue!$AJ$5:$AJ$550,$B213,Grid_GenerationQueue!$AK$5:$AK$550,$C213)+SUMIFS(Grid_GenerationQueue!AC$5:AC$550,Grid_GenerationQueue!$AM$5:$AM$550,$B213,Grid_GenerationQueue!$AN$5:$AN$550,$C213)</f>
        <v>0</v>
      </c>
      <c r="V213">
        <f>SUMIFS(Grid_GenerationQueue!AD$5:AD$550,Grid_GenerationQueue!$AJ$5:$AJ$550,$B213,Grid_GenerationQueue!$AK$5:$AK$550,$C213)+SUMIFS(Grid_GenerationQueue!AD$5:AD$550,Grid_GenerationQueue!$AM$5:$AM$550,$B213,Grid_GenerationQueue!$AN$5:$AN$550,$C213)</f>
        <v>0</v>
      </c>
      <c r="X213">
        <f>SUMIFS(Grid_GenerationQueue!T$5:T$550,Grid_GenerationQueue!$AJ$5:$AJ$550,$B213,Grid_GenerationQueue!$AK$5:$AK$550,$C213,Grid_GenerationQueue!$AW$5:$AW$550,$Y$3)+SUMIFS(Grid_GenerationQueue!T$5:T$550,Grid_GenerationQueue!$AM$5:$AM$550,$B213,Grid_GenerationQueue!$AN$5:$AN$550,$C213,Grid_GenerationQueue!$AW$5:$AW$550,$Y$3)</f>
        <v>0</v>
      </c>
      <c r="Y213">
        <f>SUMIFS(Grid_GenerationQueue!U$5:U$550,Grid_GenerationQueue!$AJ$5:$AJ$550,$B213,Grid_GenerationQueue!$AK$5:$AK$550,$C213,Grid_GenerationQueue!$AW$5:$AW$550,$Y$3)+SUMIFS(Grid_GenerationQueue!U$5:U$550,Grid_GenerationQueue!$AM$5:$AM$550,$B213,Grid_GenerationQueue!$AN$5:$AN$550,$C213,Grid_GenerationQueue!$AW$5:$AW$550,$Y$3)</f>
        <v>0</v>
      </c>
      <c r="Z213">
        <f>SUMIFS(Grid_GenerationQueue!V$5:V$550,Grid_GenerationQueue!$AJ$5:$AJ$550,$B213,Grid_GenerationQueue!$AK$5:$AK$550,$C213,Grid_GenerationQueue!$AW$5:$AW$550,$Y$3)+SUMIFS(Grid_GenerationQueue!V$5:V$550,Grid_GenerationQueue!$AM$5:$AM$550,$B213,Grid_GenerationQueue!$AN$5:$AN$550,$C213,Grid_GenerationQueue!$AW$5:$AW$550,$Y$3)</f>
        <v>0</v>
      </c>
      <c r="AA213">
        <f>SUMIFS(Grid_GenerationQueue!W$5:W$550,Grid_GenerationQueue!$AJ$5:$AJ$550,$B213,Grid_GenerationQueue!$AK$5:$AK$550,$C213,Grid_GenerationQueue!$AW$5:$AW$550,$Y$3)+SUMIFS(Grid_GenerationQueue!W$5:W$550,Grid_GenerationQueue!$AM$5:$AM$550,$B213,Grid_GenerationQueue!$AN$5:$AN$550,$C213,Grid_GenerationQueue!$AW$5:$AW$550,$Y$3)</f>
        <v>0</v>
      </c>
      <c r="AB213">
        <f>SUMIFS(Grid_GenerationQueue!X$5:X$550,Grid_GenerationQueue!$AJ$5:$AJ$550,$B213,Grid_GenerationQueue!$AK$5:$AK$550,$C213,Grid_GenerationQueue!$AW$5:$AW$550,$Y$3)+SUMIFS(Grid_GenerationQueue!X$5:X$550,Grid_GenerationQueue!$AM$5:$AM$550,$B213,Grid_GenerationQueue!$AN$5:$AN$550,$C213,Grid_GenerationQueue!$AW$5:$AW$550,$Y$3)</f>
        <v>0</v>
      </c>
      <c r="AC213">
        <f>SUMIFS(Grid_GenerationQueue!Y$5:Y$550,Grid_GenerationQueue!$AJ$5:$AJ$550,$B213,Grid_GenerationQueue!$AK$5:$AK$550,$C213,Grid_GenerationQueue!$AW$5:$AW$550,$Y$3)+SUMIFS(Grid_GenerationQueue!Y$5:Y$550,Grid_GenerationQueue!$AM$5:$AM$550,$B213,Grid_GenerationQueue!$AN$5:$AN$550,$C213,Grid_GenerationQueue!$AW$5:$AW$550,$Y$3)</f>
        <v>0</v>
      </c>
      <c r="AD213">
        <f>SUMIFS(Grid_GenerationQueue!Z$5:Z$550,Grid_GenerationQueue!$AJ$5:$AJ$550,$B213,Grid_GenerationQueue!$AK$5:$AK$550,$C213,Grid_GenerationQueue!$AW$5:$AW$550,$Y$3)+SUMIFS(Grid_GenerationQueue!Z$5:Z$550,Grid_GenerationQueue!$AM$5:$AM$550,$B213,Grid_GenerationQueue!$AN$5:$AN$550,$C213,Grid_GenerationQueue!$AW$5:$AW$550,$Y$3)</f>
        <v>0</v>
      </c>
      <c r="AE213">
        <f>SUMIFS(Grid_GenerationQueue!AA$5:AA$550,Grid_GenerationQueue!$AJ$5:$AJ$550,$B213,Grid_GenerationQueue!$AK$5:$AK$550,$C213,Grid_GenerationQueue!$AW$5:$AW$550,$Y$3)+SUMIFS(Grid_GenerationQueue!AA$5:AA$550,Grid_GenerationQueue!$AM$5:$AM$550,$B213,Grid_GenerationQueue!$AN$5:$AN$550,$C213,Grid_GenerationQueue!$AW$5:$AW$550,$Y$3)</f>
        <v>0</v>
      </c>
      <c r="AF213">
        <f>SUMIFS(Grid_GenerationQueue!AB$5:AB$550,Grid_GenerationQueue!$AJ$5:$AJ$550,$B213,Grid_GenerationQueue!$AK$5:$AK$550,$C213,Grid_GenerationQueue!$AW$5:$AW$550,$Y$3)+SUMIFS(Grid_GenerationQueue!AB$5:AB$550,Grid_GenerationQueue!$AM$5:$AM$550,$B213,Grid_GenerationQueue!$AN$5:$AN$550,$C213,Grid_GenerationQueue!$AW$5:$AW$550,$Y$3)</f>
        <v>0</v>
      </c>
      <c r="AG213">
        <f>SUMIFS(Grid_GenerationQueue!AC$5:AC$550,Grid_GenerationQueue!$AJ$5:$AJ$550,$B213,Grid_GenerationQueue!$AK$5:$AK$550,$C213,Grid_GenerationQueue!$AW$5:$AW$550,$Y$3)+SUMIFS(Grid_GenerationQueue!AC$5:AC$550,Grid_GenerationQueue!$AM$5:$AM$550,$B213,Grid_GenerationQueue!$AN$5:$AN$550,$C213,Grid_GenerationQueue!$AW$5:$AW$550,$Y$3)</f>
        <v>0</v>
      </c>
      <c r="AH213">
        <f>SUMIFS(Grid_GenerationQueue!AD$5:AD$550,Grid_GenerationQueue!$AJ$5:$AJ$550,$B213,Grid_GenerationQueue!$AK$5:$AK$550,$C213,Grid_GenerationQueue!$AW$5:$AW$550,$Y$3)+SUMIFS(Grid_GenerationQueue!AD$5:AD$550,Grid_GenerationQueue!$AM$5:$AM$550,$B213,Grid_GenerationQueue!$AN$5:$AN$550,$C213,Grid_GenerationQueue!$AW$5:$AW$550,$Y$3)</f>
        <v>0</v>
      </c>
      <c r="AJ213">
        <f>X213+SUMIFS(Grid_GenerationQueue!T$5:T$550,Grid_GenerationQueue!$AJ$5:$AJ$550,$B213,Grid_GenerationQueue!$AK$5:$AK$550,$C213,Grid_GenerationQueue!$AW$5:$AW$550,"&lt;&gt;"&amp;$Y$3,Grid_GenerationQueue!$AU$5:$AU$550,$AK$3)+SUMIFS(Grid_GenerationQueue!T$5:T$550,Grid_GenerationQueue!$AM$5:$AM$550,$B213,Grid_GenerationQueue!$AN$5:$AN$550,$C213,Grid_GenerationQueue!$AW$5:$AW$550,"&lt;&gt;"&amp;$Y$3,Grid_GenerationQueue!$AU$5:$AU$550,$AK$3)</f>
        <v>0</v>
      </c>
      <c r="AK213">
        <f>Y213+SUMIFS(Grid_GenerationQueue!U$5:U$550,Grid_GenerationQueue!$AJ$5:$AJ$550,$B213,Grid_GenerationQueue!$AK$5:$AK$550,$C213,Grid_GenerationQueue!$AW$5:$AW$550,"&lt;&gt;"&amp;$Y$3,Grid_GenerationQueue!$AU$5:$AU$550,$AK$3)+SUMIFS(Grid_GenerationQueue!U$5:U$550,Grid_GenerationQueue!$AM$5:$AM$550,$B213,Grid_GenerationQueue!$AN$5:$AN$550,$C213,Grid_GenerationQueue!$AW$5:$AW$550,"&lt;&gt;"&amp;$Y$3,Grid_GenerationQueue!$AU$5:$AU$550,$AK$3)</f>
        <v>0</v>
      </c>
      <c r="AL213">
        <f>Z213+SUMIFS(Grid_GenerationQueue!V$5:V$550,Grid_GenerationQueue!$AJ$5:$AJ$550,$B213,Grid_GenerationQueue!$AK$5:$AK$550,$C213,Grid_GenerationQueue!$AW$5:$AW$550,"&lt;&gt;"&amp;$Y$3,Grid_GenerationQueue!$AU$5:$AU$550,$AK$3)+SUMIFS(Grid_GenerationQueue!V$5:V$550,Grid_GenerationQueue!$AM$5:$AM$550,$B213,Grid_GenerationQueue!$AN$5:$AN$550,$C213,Grid_GenerationQueue!$AW$5:$AW$550,"&lt;&gt;"&amp;$Y$3,Grid_GenerationQueue!$AU$5:$AU$550,$AK$3)</f>
        <v>0</v>
      </c>
      <c r="AM213">
        <f>AA213+SUMIFS(Grid_GenerationQueue!W$5:W$550,Grid_GenerationQueue!$AJ$5:$AJ$550,$B213,Grid_GenerationQueue!$AK$5:$AK$550,$C213,Grid_GenerationQueue!$AW$5:$AW$550,"&lt;&gt;"&amp;$Y$3,Grid_GenerationQueue!$AU$5:$AU$550,$AK$3)+SUMIFS(Grid_GenerationQueue!W$5:W$550,Grid_GenerationQueue!$AM$5:$AM$550,$B213,Grid_GenerationQueue!$AN$5:$AN$550,$C213,Grid_GenerationQueue!$AW$5:$AW$550,"&lt;&gt;"&amp;$Y$3,Grid_GenerationQueue!$AU$5:$AU$550,$AK$3)</f>
        <v>0</v>
      </c>
      <c r="AN213">
        <f>AB213+SUMIFS(Grid_GenerationQueue!X$5:X$550,Grid_GenerationQueue!$AJ$5:$AJ$550,$B213,Grid_GenerationQueue!$AK$5:$AK$550,$C213,Grid_GenerationQueue!$AW$5:$AW$550,"&lt;&gt;"&amp;$Y$3,Grid_GenerationQueue!$AU$5:$AU$550,$AK$3)+SUMIFS(Grid_GenerationQueue!X$5:X$550,Grid_GenerationQueue!$AM$5:$AM$550,$B213,Grid_GenerationQueue!$AN$5:$AN$550,$C213,Grid_GenerationQueue!$AW$5:$AW$550,"&lt;&gt;"&amp;$Y$3,Grid_GenerationQueue!$AU$5:$AU$550,$AK$3)</f>
        <v>0</v>
      </c>
      <c r="AO213">
        <f>AC213+SUMIFS(Grid_GenerationQueue!Y$5:Y$550,Grid_GenerationQueue!$AJ$5:$AJ$550,$B213,Grid_GenerationQueue!$AK$5:$AK$550,$C213,Grid_GenerationQueue!$AW$5:$AW$550,"&lt;&gt;"&amp;$Y$3,Grid_GenerationQueue!$AU$5:$AU$550,$AK$3)+SUMIFS(Grid_GenerationQueue!Y$5:Y$550,Grid_GenerationQueue!$AM$5:$AM$550,$B213,Grid_GenerationQueue!$AN$5:$AN$550,$C213,Grid_GenerationQueue!$AW$5:$AW$550,"&lt;&gt;"&amp;$Y$3,Grid_GenerationQueue!$AU$5:$AU$550,$AK$3)</f>
        <v>0</v>
      </c>
      <c r="AP213">
        <f>AD213+SUMIFS(Grid_GenerationQueue!Z$5:Z$550,Grid_GenerationQueue!$AJ$5:$AJ$550,$B213,Grid_GenerationQueue!$AK$5:$AK$550,$C213,Grid_GenerationQueue!$AW$5:$AW$550,"&lt;&gt;"&amp;$Y$3,Grid_GenerationQueue!$AU$5:$AU$550,$AK$3)+SUMIFS(Grid_GenerationQueue!Z$5:Z$550,Grid_GenerationQueue!$AM$5:$AM$550,$B213,Grid_GenerationQueue!$AN$5:$AN$550,$C213,Grid_GenerationQueue!$AW$5:$AW$550,"&lt;&gt;"&amp;$Y$3,Grid_GenerationQueue!$AU$5:$AU$550,$AK$3)</f>
        <v>0</v>
      </c>
      <c r="AQ213">
        <f>AE213+SUMIFS(Grid_GenerationQueue!AA$5:AA$550,Grid_GenerationQueue!$AJ$5:$AJ$550,$B213,Grid_GenerationQueue!$AK$5:$AK$550,$C213,Grid_GenerationQueue!$AW$5:$AW$550,"&lt;&gt;"&amp;$Y$3,Grid_GenerationQueue!$AU$5:$AU$550,$AK$3)+SUMIFS(Grid_GenerationQueue!AA$5:AA$550,Grid_GenerationQueue!$AM$5:$AM$550,$B213,Grid_GenerationQueue!$AN$5:$AN$550,$C213,Grid_GenerationQueue!$AW$5:$AW$550,"&lt;&gt;"&amp;$Y$3,Grid_GenerationQueue!$AU$5:$AU$550,$AK$3)</f>
        <v>0</v>
      </c>
      <c r="AR213">
        <f>AF213+SUMIFS(Grid_GenerationQueue!AB$5:AB$550,Grid_GenerationQueue!$AJ$5:$AJ$550,$B213,Grid_GenerationQueue!$AK$5:$AK$550,$C213,Grid_GenerationQueue!$AW$5:$AW$550,"&lt;&gt;"&amp;$Y$3,Grid_GenerationQueue!$AU$5:$AU$550,$AK$3)+SUMIFS(Grid_GenerationQueue!AB$5:AB$550,Grid_GenerationQueue!$AM$5:$AM$550,$B213,Grid_GenerationQueue!$AN$5:$AN$550,$C213,Grid_GenerationQueue!$AW$5:$AW$550,"&lt;&gt;"&amp;$Y$3,Grid_GenerationQueue!$AU$5:$AU$550,$AK$3)</f>
        <v>0</v>
      </c>
      <c r="AS213">
        <f>AG213+SUMIFS(Grid_GenerationQueue!AC$5:AC$550,Grid_GenerationQueue!$AJ$5:$AJ$550,$B213,Grid_GenerationQueue!$AK$5:$AK$550,$C213,Grid_GenerationQueue!$AW$5:$AW$550,"&lt;&gt;"&amp;$Y$3,Grid_GenerationQueue!$AU$5:$AU$550,$AK$3)+SUMIFS(Grid_GenerationQueue!AC$5:AC$550,Grid_GenerationQueue!$AM$5:$AM$550,$B213,Grid_GenerationQueue!$AN$5:$AN$550,$C213,Grid_GenerationQueue!$AW$5:$AW$550,"&lt;&gt;"&amp;$Y$3,Grid_GenerationQueue!$AU$5:$AU$550,$AK$3)</f>
        <v>0</v>
      </c>
      <c r="AT213">
        <f>AH213+SUMIFS(Grid_GenerationQueue!AD$5:AD$550,Grid_GenerationQueue!$AJ$5:$AJ$550,$B213,Grid_GenerationQueue!$AK$5:$AK$550,$C213,Grid_GenerationQueue!$AW$5:$AW$550,"&lt;&gt;"&amp;$Y$3,Grid_GenerationQueue!$AU$5:$AU$550,$AK$3)+SUMIFS(Grid_GenerationQueue!AD$5:AD$550,Grid_GenerationQueue!$AM$5:$AM$550,$B213,Grid_GenerationQueue!$AN$5:$AN$550,$C213,Grid_GenerationQueue!$AW$5:$AW$550,"&lt;&gt;"&amp;$Y$3,Grid_GenerationQueue!$AU$5:$AU$550,$AK$3)</f>
        <v>0</v>
      </c>
      <c r="AV213">
        <v>0</v>
      </c>
      <c r="AW213">
        <v>0</v>
      </c>
      <c r="AX213">
        <v>0</v>
      </c>
      <c r="AY213">
        <v>0</v>
      </c>
      <c r="AZ213">
        <v>0</v>
      </c>
      <c r="BB213">
        <f t="shared" si="132"/>
        <v>0</v>
      </c>
      <c r="BC213">
        <f t="shared" si="133"/>
        <v>0</v>
      </c>
      <c r="BD213">
        <f t="shared" si="134"/>
        <v>0</v>
      </c>
      <c r="BE213">
        <f t="shared" si="135"/>
        <v>0</v>
      </c>
      <c r="BF213">
        <f t="shared" si="136"/>
        <v>0</v>
      </c>
      <c r="BG213">
        <f t="shared" si="137"/>
        <v>0</v>
      </c>
      <c r="BH213">
        <f t="shared" si="138"/>
        <v>0</v>
      </c>
      <c r="BI213">
        <f t="shared" si="139"/>
        <v>0</v>
      </c>
      <c r="BJ213">
        <f t="shared" si="140"/>
        <v>0</v>
      </c>
      <c r="BK213">
        <f t="shared" si="141"/>
        <v>0</v>
      </c>
      <c r="BL213">
        <f t="shared" si="142"/>
        <v>0</v>
      </c>
      <c r="BN213">
        <f t="shared" si="110"/>
        <v>0</v>
      </c>
      <c r="BO213">
        <f t="shared" si="111"/>
        <v>0</v>
      </c>
      <c r="BP213">
        <f t="shared" si="112"/>
        <v>0</v>
      </c>
      <c r="BQ213">
        <f t="shared" si="113"/>
        <v>0</v>
      </c>
      <c r="BR213">
        <f t="shared" si="114"/>
        <v>0</v>
      </c>
      <c r="BS213">
        <f t="shared" si="115"/>
        <v>0</v>
      </c>
      <c r="BT213">
        <f t="shared" si="116"/>
        <v>0</v>
      </c>
      <c r="BU213">
        <f t="shared" si="117"/>
        <v>0</v>
      </c>
      <c r="BV213">
        <f t="shared" si="118"/>
        <v>0</v>
      </c>
      <c r="BW213">
        <f t="shared" si="119"/>
        <v>0</v>
      </c>
      <c r="BX213">
        <f t="shared" si="120"/>
        <v>0</v>
      </c>
      <c r="BZ213">
        <f t="shared" si="121"/>
        <v>0</v>
      </c>
      <c r="CA213">
        <f t="shared" si="122"/>
        <v>0</v>
      </c>
      <c r="CB213">
        <f t="shared" si="123"/>
        <v>0</v>
      </c>
      <c r="CC213">
        <f t="shared" si="124"/>
        <v>0</v>
      </c>
      <c r="CD213">
        <f t="shared" si="125"/>
        <v>0</v>
      </c>
      <c r="CE213">
        <f t="shared" si="126"/>
        <v>0</v>
      </c>
      <c r="CF213">
        <f t="shared" si="127"/>
        <v>0</v>
      </c>
      <c r="CG213">
        <f t="shared" si="128"/>
        <v>0</v>
      </c>
      <c r="CH213">
        <f t="shared" si="129"/>
        <v>0</v>
      </c>
      <c r="CI213">
        <f t="shared" si="130"/>
        <v>0</v>
      </c>
      <c r="CJ213">
        <f t="shared" si="131"/>
        <v>0</v>
      </c>
    </row>
    <row r="214" spans="1:88" x14ac:dyDescent="0.35">
      <c r="A214" t="str">
        <f>Substation_Info!A214</f>
        <v xml:space="preserve">PG&amp;E North of Greater Bay Study Area </v>
      </c>
      <c r="B214" t="str">
        <f>Substation_Info!B214</f>
        <v>Peoria</v>
      </c>
      <c r="C214">
        <f>Substation_Info!C214</f>
        <v>115</v>
      </c>
      <c r="D214" t="str" cm="1">
        <f t="array" ref="D214">INDEX(Substation_Info!$AT$5:$BB$322,MATCH(1,($B214=Substation_Info!$B$5:$B$322)*($C214=Substation_Info!$C$5:$C$322),0),MATCH(D$4,Substation_Info!$AT$4:$BB$4,0))</f>
        <v>Northern_California_Li_Battery</v>
      </c>
      <c r="E214" t="str" cm="1">
        <f t="array" ref="E214">INDEX(Substation_Info!$AT$5:$BB$322,MATCH(1,($B214=Substation_Info!$B$5:$B$322)*($C214=Substation_Info!$C$5:$C$322),0),MATCH(E$4,Substation_Info!$AT$4:$BB$4,0))</f>
        <v>Northern_California_Solar</v>
      </c>
      <c r="F214" cm="1">
        <f t="array" ref="F214">INDEX(Substation_Info!$AT$5:$BB$322,MATCH(1,($B214=Substation_Info!$B$5:$B$322)*($C214=Substation_Info!$C$5:$C$322),0),MATCH(F$4,Substation_Info!$AT$4:$BB$4,0))</f>
        <v>0</v>
      </c>
      <c r="G214" cm="1">
        <f t="array" ref="G214">INDEX(Substation_Info!$AT$5:$BB$322,MATCH(1,($B214=Substation_Info!$B$5:$B$322)*($C214=Substation_Info!$C$5:$C$322),0),MATCH(G$4,Substation_Info!$AT$4:$BB$4,0))</f>
        <v>0</v>
      </c>
      <c r="H214" cm="1">
        <f t="array" ref="H214">INDEX(Substation_Info!$AT$5:$BB$322,MATCH(1,($B214=Substation_Info!$B$5:$B$322)*($C214=Substation_Info!$C$5:$C$322),0),MATCH(H$4,Substation_Info!$AT$4:$BB$4,0))</f>
        <v>0</v>
      </c>
      <c r="I214" cm="1">
        <f t="array" ref="I214">INDEX(Substation_Info!$AT$5:$BB$322,MATCH(1,($B214=Substation_Info!$B$5:$B$322)*($C214=Substation_Info!$C$5:$C$322),0),MATCH(I$4,Substation_Info!$AT$4:$BB$4,0))</f>
        <v>0</v>
      </c>
      <c r="J214" cm="1">
        <f t="array" ref="J214">INDEX(Substation_Info!$AT$5:$BB$322,MATCH(1,($B214=Substation_Info!$B$5:$B$322)*($C214=Substation_Info!$C$5:$C$322),0),MATCH(J$4,Substation_Info!$AT$4:$BB$4,0))</f>
        <v>0</v>
      </c>
      <c r="L214">
        <f>SUMIFS(Grid_GenerationQueue!T$5:T$550,Grid_GenerationQueue!$AJ$5:$AJ$550,$B214,Grid_GenerationQueue!$AK$5:$AK$550,$C214)+SUMIFS(Grid_GenerationQueue!T$5:T$550,Grid_GenerationQueue!$AM$5:$AM$550,$B214,Grid_GenerationQueue!$AN$5:$AN$550,$C214)</f>
        <v>0</v>
      </c>
      <c r="M214">
        <f>SUMIFS(Grid_GenerationQueue!U$5:U$550,Grid_GenerationQueue!$AJ$5:$AJ$550,$B214,Grid_GenerationQueue!$AK$5:$AK$550,$C214)+SUMIFS(Grid_GenerationQueue!U$5:U$550,Grid_GenerationQueue!$AM$5:$AM$550,$B214,Grid_GenerationQueue!$AN$5:$AN$550,$C214)</f>
        <v>0</v>
      </c>
      <c r="N214">
        <f>SUMIFS(Grid_GenerationQueue!V$5:V$550,Grid_GenerationQueue!$AJ$5:$AJ$550,$B214,Grid_GenerationQueue!$AK$5:$AK$550,$C214)+SUMIFS(Grid_GenerationQueue!V$5:V$550,Grid_GenerationQueue!$AM$5:$AM$550,$B214,Grid_GenerationQueue!$AN$5:$AN$550,$C214)</f>
        <v>0</v>
      </c>
      <c r="O214">
        <f>SUMIFS(Grid_GenerationQueue!W$5:W$550,Grid_GenerationQueue!$AJ$5:$AJ$550,$B214,Grid_GenerationQueue!$AK$5:$AK$550,$C214)+SUMIFS(Grid_GenerationQueue!W$5:W$550,Grid_GenerationQueue!$AM$5:$AM$550,$B214,Grid_GenerationQueue!$AN$5:$AN$550,$C214)</f>
        <v>0</v>
      </c>
      <c r="P214">
        <f>SUMIFS(Grid_GenerationQueue!X$5:X$550,Grid_GenerationQueue!$AJ$5:$AJ$550,$B214,Grid_GenerationQueue!$AK$5:$AK$550,$C214)+SUMIFS(Grid_GenerationQueue!X$5:X$550,Grid_GenerationQueue!$AM$5:$AM$550,$B214,Grid_GenerationQueue!$AN$5:$AN$550,$C214)</f>
        <v>0</v>
      </c>
      <c r="Q214">
        <f>SUMIFS(Grid_GenerationQueue!Y$5:Y$550,Grid_GenerationQueue!$AJ$5:$AJ$550,$B214,Grid_GenerationQueue!$AK$5:$AK$550,$C214)+SUMIFS(Grid_GenerationQueue!Y$5:Y$550,Grid_GenerationQueue!$AM$5:$AM$550,$B214,Grid_GenerationQueue!$AN$5:$AN$550,$C214)</f>
        <v>0</v>
      </c>
      <c r="R214">
        <f>SUMIFS(Grid_GenerationQueue!Z$5:Z$550,Grid_GenerationQueue!$AJ$5:$AJ$550,$B214,Grid_GenerationQueue!$AK$5:$AK$550,$C214)+SUMIFS(Grid_GenerationQueue!Z$5:Z$550,Grid_GenerationQueue!$AM$5:$AM$550,$B214,Grid_GenerationQueue!$AN$5:$AN$550,$C214)</f>
        <v>0</v>
      </c>
      <c r="S214">
        <f>SUMIFS(Grid_GenerationQueue!AA$5:AA$550,Grid_GenerationQueue!$AJ$5:$AJ$550,$B214,Grid_GenerationQueue!$AK$5:$AK$550,$C214)+SUMIFS(Grid_GenerationQueue!AA$5:AA$550,Grid_GenerationQueue!$AM$5:$AM$550,$B214,Grid_GenerationQueue!$AN$5:$AN$550,$C214)</f>
        <v>0</v>
      </c>
      <c r="T214">
        <f>SUMIFS(Grid_GenerationQueue!AB$5:AB$550,Grid_GenerationQueue!$AJ$5:$AJ$550,$B214,Grid_GenerationQueue!$AK$5:$AK$550,$C214)+SUMIFS(Grid_GenerationQueue!AB$5:AB$550,Grid_GenerationQueue!$AM$5:$AM$550,$B214,Grid_GenerationQueue!$AN$5:$AN$550,$C214)</f>
        <v>0</v>
      </c>
      <c r="U214">
        <f>SUMIFS(Grid_GenerationQueue!AC$5:AC$550,Grid_GenerationQueue!$AJ$5:$AJ$550,$B214,Grid_GenerationQueue!$AK$5:$AK$550,$C214)+SUMIFS(Grid_GenerationQueue!AC$5:AC$550,Grid_GenerationQueue!$AM$5:$AM$550,$B214,Grid_GenerationQueue!$AN$5:$AN$550,$C214)</f>
        <v>0</v>
      </c>
      <c r="V214">
        <f>SUMIFS(Grid_GenerationQueue!AD$5:AD$550,Grid_GenerationQueue!$AJ$5:$AJ$550,$B214,Grid_GenerationQueue!$AK$5:$AK$550,$C214)+SUMIFS(Grid_GenerationQueue!AD$5:AD$550,Grid_GenerationQueue!$AM$5:$AM$550,$B214,Grid_GenerationQueue!$AN$5:$AN$550,$C214)</f>
        <v>0</v>
      </c>
      <c r="X214">
        <f>SUMIFS(Grid_GenerationQueue!T$5:T$550,Grid_GenerationQueue!$AJ$5:$AJ$550,$B214,Grid_GenerationQueue!$AK$5:$AK$550,$C214,Grid_GenerationQueue!$AW$5:$AW$550,$Y$3)+SUMIFS(Grid_GenerationQueue!T$5:T$550,Grid_GenerationQueue!$AM$5:$AM$550,$B214,Grid_GenerationQueue!$AN$5:$AN$550,$C214,Grid_GenerationQueue!$AW$5:$AW$550,$Y$3)</f>
        <v>0</v>
      </c>
      <c r="Y214">
        <f>SUMIFS(Grid_GenerationQueue!U$5:U$550,Grid_GenerationQueue!$AJ$5:$AJ$550,$B214,Grid_GenerationQueue!$AK$5:$AK$550,$C214,Grid_GenerationQueue!$AW$5:$AW$550,$Y$3)+SUMIFS(Grid_GenerationQueue!U$5:U$550,Grid_GenerationQueue!$AM$5:$AM$550,$B214,Grid_GenerationQueue!$AN$5:$AN$550,$C214,Grid_GenerationQueue!$AW$5:$AW$550,$Y$3)</f>
        <v>0</v>
      </c>
      <c r="Z214">
        <f>SUMIFS(Grid_GenerationQueue!V$5:V$550,Grid_GenerationQueue!$AJ$5:$AJ$550,$B214,Grid_GenerationQueue!$AK$5:$AK$550,$C214,Grid_GenerationQueue!$AW$5:$AW$550,$Y$3)+SUMIFS(Grid_GenerationQueue!V$5:V$550,Grid_GenerationQueue!$AM$5:$AM$550,$B214,Grid_GenerationQueue!$AN$5:$AN$550,$C214,Grid_GenerationQueue!$AW$5:$AW$550,$Y$3)</f>
        <v>0</v>
      </c>
      <c r="AA214">
        <f>SUMIFS(Grid_GenerationQueue!W$5:W$550,Grid_GenerationQueue!$AJ$5:$AJ$550,$B214,Grid_GenerationQueue!$AK$5:$AK$550,$C214,Grid_GenerationQueue!$AW$5:$AW$550,$Y$3)+SUMIFS(Grid_GenerationQueue!W$5:W$550,Grid_GenerationQueue!$AM$5:$AM$550,$B214,Grid_GenerationQueue!$AN$5:$AN$550,$C214,Grid_GenerationQueue!$AW$5:$AW$550,$Y$3)</f>
        <v>0</v>
      </c>
      <c r="AB214">
        <f>SUMIFS(Grid_GenerationQueue!X$5:X$550,Grid_GenerationQueue!$AJ$5:$AJ$550,$B214,Grid_GenerationQueue!$AK$5:$AK$550,$C214,Grid_GenerationQueue!$AW$5:$AW$550,$Y$3)+SUMIFS(Grid_GenerationQueue!X$5:X$550,Grid_GenerationQueue!$AM$5:$AM$550,$B214,Grid_GenerationQueue!$AN$5:$AN$550,$C214,Grid_GenerationQueue!$AW$5:$AW$550,$Y$3)</f>
        <v>0</v>
      </c>
      <c r="AC214">
        <f>SUMIFS(Grid_GenerationQueue!Y$5:Y$550,Grid_GenerationQueue!$AJ$5:$AJ$550,$B214,Grid_GenerationQueue!$AK$5:$AK$550,$C214,Grid_GenerationQueue!$AW$5:$AW$550,$Y$3)+SUMIFS(Grid_GenerationQueue!Y$5:Y$550,Grid_GenerationQueue!$AM$5:$AM$550,$B214,Grid_GenerationQueue!$AN$5:$AN$550,$C214,Grid_GenerationQueue!$AW$5:$AW$550,$Y$3)</f>
        <v>0</v>
      </c>
      <c r="AD214">
        <f>SUMIFS(Grid_GenerationQueue!Z$5:Z$550,Grid_GenerationQueue!$AJ$5:$AJ$550,$B214,Grid_GenerationQueue!$AK$5:$AK$550,$C214,Grid_GenerationQueue!$AW$5:$AW$550,$Y$3)+SUMIFS(Grid_GenerationQueue!Z$5:Z$550,Grid_GenerationQueue!$AM$5:$AM$550,$B214,Grid_GenerationQueue!$AN$5:$AN$550,$C214,Grid_GenerationQueue!$AW$5:$AW$550,$Y$3)</f>
        <v>0</v>
      </c>
      <c r="AE214">
        <f>SUMIFS(Grid_GenerationQueue!AA$5:AA$550,Grid_GenerationQueue!$AJ$5:$AJ$550,$B214,Grid_GenerationQueue!$AK$5:$AK$550,$C214,Grid_GenerationQueue!$AW$5:$AW$550,$Y$3)+SUMIFS(Grid_GenerationQueue!AA$5:AA$550,Grid_GenerationQueue!$AM$5:$AM$550,$B214,Grid_GenerationQueue!$AN$5:$AN$550,$C214,Grid_GenerationQueue!$AW$5:$AW$550,$Y$3)</f>
        <v>0</v>
      </c>
      <c r="AF214">
        <f>SUMIFS(Grid_GenerationQueue!AB$5:AB$550,Grid_GenerationQueue!$AJ$5:$AJ$550,$B214,Grid_GenerationQueue!$AK$5:$AK$550,$C214,Grid_GenerationQueue!$AW$5:$AW$550,$Y$3)+SUMIFS(Grid_GenerationQueue!AB$5:AB$550,Grid_GenerationQueue!$AM$5:$AM$550,$B214,Grid_GenerationQueue!$AN$5:$AN$550,$C214,Grid_GenerationQueue!$AW$5:$AW$550,$Y$3)</f>
        <v>0</v>
      </c>
      <c r="AG214">
        <f>SUMIFS(Grid_GenerationQueue!AC$5:AC$550,Grid_GenerationQueue!$AJ$5:$AJ$550,$B214,Grid_GenerationQueue!$AK$5:$AK$550,$C214,Grid_GenerationQueue!$AW$5:$AW$550,$Y$3)+SUMIFS(Grid_GenerationQueue!AC$5:AC$550,Grid_GenerationQueue!$AM$5:$AM$550,$B214,Grid_GenerationQueue!$AN$5:$AN$550,$C214,Grid_GenerationQueue!$AW$5:$AW$550,$Y$3)</f>
        <v>0</v>
      </c>
      <c r="AH214">
        <f>SUMIFS(Grid_GenerationQueue!AD$5:AD$550,Grid_GenerationQueue!$AJ$5:$AJ$550,$B214,Grid_GenerationQueue!$AK$5:$AK$550,$C214,Grid_GenerationQueue!$AW$5:$AW$550,$Y$3)+SUMIFS(Grid_GenerationQueue!AD$5:AD$550,Grid_GenerationQueue!$AM$5:$AM$550,$B214,Grid_GenerationQueue!$AN$5:$AN$550,$C214,Grid_GenerationQueue!$AW$5:$AW$550,$Y$3)</f>
        <v>0</v>
      </c>
      <c r="AJ214">
        <f>X214+SUMIFS(Grid_GenerationQueue!T$5:T$550,Grid_GenerationQueue!$AJ$5:$AJ$550,$B214,Grid_GenerationQueue!$AK$5:$AK$550,$C214,Grid_GenerationQueue!$AW$5:$AW$550,"&lt;&gt;"&amp;$Y$3,Grid_GenerationQueue!$AU$5:$AU$550,$AK$3)+SUMIFS(Grid_GenerationQueue!T$5:T$550,Grid_GenerationQueue!$AM$5:$AM$550,$B214,Grid_GenerationQueue!$AN$5:$AN$550,$C214,Grid_GenerationQueue!$AW$5:$AW$550,"&lt;&gt;"&amp;$Y$3,Grid_GenerationQueue!$AU$5:$AU$550,$AK$3)</f>
        <v>0</v>
      </c>
      <c r="AK214">
        <f>Y214+SUMIFS(Grid_GenerationQueue!U$5:U$550,Grid_GenerationQueue!$AJ$5:$AJ$550,$B214,Grid_GenerationQueue!$AK$5:$AK$550,$C214,Grid_GenerationQueue!$AW$5:$AW$550,"&lt;&gt;"&amp;$Y$3,Grid_GenerationQueue!$AU$5:$AU$550,$AK$3)+SUMIFS(Grid_GenerationQueue!U$5:U$550,Grid_GenerationQueue!$AM$5:$AM$550,$B214,Grid_GenerationQueue!$AN$5:$AN$550,$C214,Grid_GenerationQueue!$AW$5:$AW$550,"&lt;&gt;"&amp;$Y$3,Grid_GenerationQueue!$AU$5:$AU$550,$AK$3)</f>
        <v>0</v>
      </c>
      <c r="AL214">
        <f>Z214+SUMIFS(Grid_GenerationQueue!V$5:V$550,Grid_GenerationQueue!$AJ$5:$AJ$550,$B214,Grid_GenerationQueue!$AK$5:$AK$550,$C214,Grid_GenerationQueue!$AW$5:$AW$550,"&lt;&gt;"&amp;$Y$3,Grid_GenerationQueue!$AU$5:$AU$550,$AK$3)+SUMIFS(Grid_GenerationQueue!V$5:V$550,Grid_GenerationQueue!$AM$5:$AM$550,$B214,Grid_GenerationQueue!$AN$5:$AN$550,$C214,Grid_GenerationQueue!$AW$5:$AW$550,"&lt;&gt;"&amp;$Y$3,Grid_GenerationQueue!$AU$5:$AU$550,$AK$3)</f>
        <v>0</v>
      </c>
      <c r="AM214">
        <f>AA214+SUMIFS(Grid_GenerationQueue!W$5:W$550,Grid_GenerationQueue!$AJ$5:$AJ$550,$B214,Grid_GenerationQueue!$AK$5:$AK$550,$C214,Grid_GenerationQueue!$AW$5:$AW$550,"&lt;&gt;"&amp;$Y$3,Grid_GenerationQueue!$AU$5:$AU$550,$AK$3)+SUMIFS(Grid_GenerationQueue!W$5:W$550,Grid_GenerationQueue!$AM$5:$AM$550,$B214,Grid_GenerationQueue!$AN$5:$AN$550,$C214,Grid_GenerationQueue!$AW$5:$AW$550,"&lt;&gt;"&amp;$Y$3,Grid_GenerationQueue!$AU$5:$AU$550,$AK$3)</f>
        <v>0</v>
      </c>
      <c r="AN214">
        <f>AB214+SUMIFS(Grid_GenerationQueue!X$5:X$550,Grid_GenerationQueue!$AJ$5:$AJ$550,$B214,Grid_GenerationQueue!$AK$5:$AK$550,$C214,Grid_GenerationQueue!$AW$5:$AW$550,"&lt;&gt;"&amp;$Y$3,Grid_GenerationQueue!$AU$5:$AU$550,$AK$3)+SUMIFS(Grid_GenerationQueue!X$5:X$550,Grid_GenerationQueue!$AM$5:$AM$550,$B214,Grid_GenerationQueue!$AN$5:$AN$550,$C214,Grid_GenerationQueue!$AW$5:$AW$550,"&lt;&gt;"&amp;$Y$3,Grid_GenerationQueue!$AU$5:$AU$550,$AK$3)</f>
        <v>0</v>
      </c>
      <c r="AO214">
        <f>AC214+SUMIFS(Grid_GenerationQueue!Y$5:Y$550,Grid_GenerationQueue!$AJ$5:$AJ$550,$B214,Grid_GenerationQueue!$AK$5:$AK$550,$C214,Grid_GenerationQueue!$AW$5:$AW$550,"&lt;&gt;"&amp;$Y$3,Grid_GenerationQueue!$AU$5:$AU$550,$AK$3)+SUMIFS(Grid_GenerationQueue!Y$5:Y$550,Grid_GenerationQueue!$AM$5:$AM$550,$B214,Grid_GenerationQueue!$AN$5:$AN$550,$C214,Grid_GenerationQueue!$AW$5:$AW$550,"&lt;&gt;"&amp;$Y$3,Grid_GenerationQueue!$AU$5:$AU$550,$AK$3)</f>
        <v>0</v>
      </c>
      <c r="AP214">
        <f>AD214+SUMIFS(Grid_GenerationQueue!Z$5:Z$550,Grid_GenerationQueue!$AJ$5:$AJ$550,$B214,Grid_GenerationQueue!$AK$5:$AK$550,$C214,Grid_GenerationQueue!$AW$5:$AW$550,"&lt;&gt;"&amp;$Y$3,Grid_GenerationQueue!$AU$5:$AU$550,$AK$3)+SUMIFS(Grid_GenerationQueue!Z$5:Z$550,Grid_GenerationQueue!$AM$5:$AM$550,$B214,Grid_GenerationQueue!$AN$5:$AN$550,$C214,Grid_GenerationQueue!$AW$5:$AW$550,"&lt;&gt;"&amp;$Y$3,Grid_GenerationQueue!$AU$5:$AU$550,$AK$3)</f>
        <v>0</v>
      </c>
      <c r="AQ214">
        <f>AE214+SUMIFS(Grid_GenerationQueue!AA$5:AA$550,Grid_GenerationQueue!$AJ$5:$AJ$550,$B214,Grid_GenerationQueue!$AK$5:$AK$550,$C214,Grid_GenerationQueue!$AW$5:$AW$550,"&lt;&gt;"&amp;$Y$3,Grid_GenerationQueue!$AU$5:$AU$550,$AK$3)+SUMIFS(Grid_GenerationQueue!AA$5:AA$550,Grid_GenerationQueue!$AM$5:$AM$550,$B214,Grid_GenerationQueue!$AN$5:$AN$550,$C214,Grid_GenerationQueue!$AW$5:$AW$550,"&lt;&gt;"&amp;$Y$3,Grid_GenerationQueue!$AU$5:$AU$550,$AK$3)</f>
        <v>0</v>
      </c>
      <c r="AR214">
        <f>AF214+SUMIFS(Grid_GenerationQueue!AB$5:AB$550,Grid_GenerationQueue!$AJ$5:$AJ$550,$B214,Grid_GenerationQueue!$AK$5:$AK$550,$C214,Grid_GenerationQueue!$AW$5:$AW$550,"&lt;&gt;"&amp;$Y$3,Grid_GenerationQueue!$AU$5:$AU$550,$AK$3)+SUMIFS(Grid_GenerationQueue!AB$5:AB$550,Grid_GenerationQueue!$AM$5:$AM$550,$B214,Grid_GenerationQueue!$AN$5:$AN$550,$C214,Grid_GenerationQueue!$AW$5:$AW$550,"&lt;&gt;"&amp;$Y$3,Grid_GenerationQueue!$AU$5:$AU$550,$AK$3)</f>
        <v>0</v>
      </c>
      <c r="AS214">
        <f>AG214+SUMIFS(Grid_GenerationQueue!AC$5:AC$550,Grid_GenerationQueue!$AJ$5:$AJ$550,$B214,Grid_GenerationQueue!$AK$5:$AK$550,$C214,Grid_GenerationQueue!$AW$5:$AW$550,"&lt;&gt;"&amp;$Y$3,Grid_GenerationQueue!$AU$5:$AU$550,$AK$3)+SUMIFS(Grid_GenerationQueue!AC$5:AC$550,Grid_GenerationQueue!$AM$5:$AM$550,$B214,Grid_GenerationQueue!$AN$5:$AN$550,$C214,Grid_GenerationQueue!$AW$5:$AW$550,"&lt;&gt;"&amp;$Y$3,Grid_GenerationQueue!$AU$5:$AU$550,$AK$3)</f>
        <v>0</v>
      </c>
      <c r="AT214">
        <f>AH214+SUMIFS(Grid_GenerationQueue!AD$5:AD$550,Grid_GenerationQueue!$AJ$5:$AJ$550,$B214,Grid_GenerationQueue!$AK$5:$AK$550,$C214,Grid_GenerationQueue!$AW$5:$AW$550,"&lt;&gt;"&amp;$Y$3,Grid_GenerationQueue!$AU$5:$AU$550,$AK$3)+SUMIFS(Grid_GenerationQueue!AD$5:AD$550,Grid_GenerationQueue!$AM$5:$AM$550,$B214,Grid_GenerationQueue!$AN$5:$AN$550,$C214,Grid_GenerationQueue!$AW$5:$AW$550,"&lt;&gt;"&amp;$Y$3,Grid_GenerationQueue!$AU$5:$AU$550,$AK$3)</f>
        <v>0</v>
      </c>
      <c r="AV214">
        <v>0</v>
      </c>
      <c r="AW214">
        <v>0</v>
      </c>
      <c r="AX214">
        <v>0</v>
      </c>
      <c r="AY214">
        <v>0</v>
      </c>
      <c r="AZ214">
        <v>0</v>
      </c>
      <c r="BB214">
        <f t="shared" si="132"/>
        <v>0</v>
      </c>
      <c r="BC214">
        <f t="shared" si="133"/>
        <v>0</v>
      </c>
      <c r="BD214">
        <f t="shared" si="134"/>
        <v>0</v>
      </c>
      <c r="BE214">
        <f t="shared" si="135"/>
        <v>0</v>
      </c>
      <c r="BF214">
        <f t="shared" si="136"/>
        <v>0</v>
      </c>
      <c r="BG214">
        <f t="shared" si="137"/>
        <v>0</v>
      </c>
      <c r="BH214">
        <f t="shared" si="138"/>
        <v>0</v>
      </c>
      <c r="BI214">
        <f t="shared" si="139"/>
        <v>0</v>
      </c>
      <c r="BJ214">
        <f t="shared" si="140"/>
        <v>0</v>
      </c>
      <c r="BK214">
        <f t="shared" si="141"/>
        <v>0</v>
      </c>
      <c r="BL214">
        <f t="shared" si="142"/>
        <v>0</v>
      </c>
      <c r="BN214">
        <f t="shared" si="110"/>
        <v>0</v>
      </c>
      <c r="BO214">
        <f t="shared" si="111"/>
        <v>0</v>
      </c>
      <c r="BP214">
        <f t="shared" si="112"/>
        <v>0</v>
      </c>
      <c r="BQ214">
        <f t="shared" si="113"/>
        <v>0</v>
      </c>
      <c r="BR214">
        <f t="shared" si="114"/>
        <v>0</v>
      </c>
      <c r="BS214">
        <f t="shared" si="115"/>
        <v>0</v>
      </c>
      <c r="BT214">
        <f t="shared" si="116"/>
        <v>0</v>
      </c>
      <c r="BU214">
        <f t="shared" si="117"/>
        <v>0</v>
      </c>
      <c r="BV214">
        <f t="shared" si="118"/>
        <v>0</v>
      </c>
      <c r="BW214">
        <f t="shared" si="119"/>
        <v>0</v>
      </c>
      <c r="BX214">
        <f t="shared" si="120"/>
        <v>0</v>
      </c>
      <c r="BZ214">
        <f t="shared" si="121"/>
        <v>0</v>
      </c>
      <c r="CA214">
        <f t="shared" si="122"/>
        <v>0</v>
      </c>
      <c r="CB214">
        <f t="shared" si="123"/>
        <v>0</v>
      </c>
      <c r="CC214">
        <f t="shared" si="124"/>
        <v>0</v>
      </c>
      <c r="CD214">
        <f t="shared" si="125"/>
        <v>0</v>
      </c>
      <c r="CE214">
        <f t="shared" si="126"/>
        <v>0</v>
      </c>
      <c r="CF214">
        <f t="shared" si="127"/>
        <v>0</v>
      </c>
      <c r="CG214">
        <f t="shared" si="128"/>
        <v>0</v>
      </c>
      <c r="CH214">
        <f t="shared" si="129"/>
        <v>0</v>
      </c>
      <c r="CI214">
        <f t="shared" si="130"/>
        <v>0</v>
      </c>
      <c r="CJ214">
        <f t="shared" si="131"/>
        <v>0</v>
      </c>
    </row>
    <row r="215" spans="1:88" x14ac:dyDescent="0.35">
      <c r="A215" t="str">
        <f>Substation_Info!A215</f>
        <v xml:space="preserve">SCE North of Lugo (NOL) Study Area </v>
      </c>
      <c r="B215" t="str">
        <f>Substation_Info!B215</f>
        <v>Pisgah</v>
      </c>
      <c r="C215">
        <f>Substation_Info!C215</f>
        <v>230</v>
      </c>
      <c r="D215" t="str" cm="1">
        <f t="array" ref="D215">INDEX(Substation_Info!$AT$5:$BB$322,MATCH(1,($B215=Substation_Info!$B$5:$B$322)*($C215=Substation_Info!$C$5:$C$322),0),MATCH(D$4,Substation_Info!$AT$4:$BB$4,0))</f>
        <v>Greater_Kramer_Li_Battery</v>
      </c>
      <c r="E215" t="str" cm="1">
        <f t="array" ref="E215">INDEX(Substation_Info!$AT$5:$BB$322,MATCH(1,($B215=Substation_Info!$B$5:$B$322)*($C215=Substation_Info!$C$5:$C$322),0),MATCH(E$4,Substation_Info!$AT$4:$BB$4,0))</f>
        <v>Greater_Kramer_Solar</v>
      </c>
      <c r="F215" cm="1">
        <f t="array" ref="F215">INDEX(Substation_Info!$AT$5:$BB$322,MATCH(1,($B215=Substation_Info!$B$5:$B$322)*($C215=Substation_Info!$C$5:$C$322),0),MATCH(F$4,Substation_Info!$AT$4:$BB$4,0))</f>
        <v>0</v>
      </c>
      <c r="G215" t="str" cm="1">
        <f t="array" ref="G215">INDEX(Substation_Info!$AT$5:$BB$322,MATCH(1,($B215=Substation_Info!$B$5:$B$322)*($C215=Substation_Info!$C$5:$C$322),0),MATCH(G$4,Substation_Info!$AT$4:$BB$4,0))</f>
        <v>North_Victor_Wind</v>
      </c>
      <c r="H215" cm="1">
        <f t="array" ref="H215">INDEX(Substation_Info!$AT$5:$BB$322,MATCH(1,($B215=Substation_Info!$B$5:$B$322)*($C215=Substation_Info!$C$5:$C$322),0),MATCH(H$4,Substation_Info!$AT$4:$BB$4,0))</f>
        <v>0</v>
      </c>
      <c r="I215" cm="1">
        <f t="array" ref="I215">INDEX(Substation_Info!$AT$5:$BB$322,MATCH(1,($B215=Substation_Info!$B$5:$B$322)*($C215=Substation_Info!$C$5:$C$322),0),MATCH(I$4,Substation_Info!$AT$4:$BB$4,0))</f>
        <v>0</v>
      </c>
      <c r="J215" cm="1">
        <f t="array" ref="J215">INDEX(Substation_Info!$AT$5:$BB$322,MATCH(1,($B215=Substation_Info!$B$5:$B$322)*($C215=Substation_Info!$C$5:$C$322),0),MATCH(J$4,Substation_Info!$AT$4:$BB$4,0))</f>
        <v>0</v>
      </c>
      <c r="L215">
        <f>SUMIFS(Grid_GenerationQueue!T$5:T$550,Grid_GenerationQueue!$AJ$5:$AJ$550,$B215,Grid_GenerationQueue!$AK$5:$AK$550,$C215)+SUMIFS(Grid_GenerationQueue!T$5:T$550,Grid_GenerationQueue!$AM$5:$AM$550,$B215,Grid_GenerationQueue!$AN$5:$AN$550,$C215)</f>
        <v>300</v>
      </c>
      <c r="M215">
        <f>SUMIFS(Grid_GenerationQueue!U$5:U$550,Grid_GenerationQueue!$AJ$5:$AJ$550,$B215,Grid_GenerationQueue!$AK$5:$AK$550,$C215)+SUMIFS(Grid_GenerationQueue!U$5:U$550,Grid_GenerationQueue!$AM$5:$AM$550,$B215,Grid_GenerationQueue!$AN$5:$AN$550,$C215)</f>
        <v>150</v>
      </c>
      <c r="N215">
        <f>SUMIFS(Grid_GenerationQueue!V$5:V$550,Grid_GenerationQueue!$AJ$5:$AJ$550,$B215,Grid_GenerationQueue!$AK$5:$AK$550,$C215)+SUMIFS(Grid_GenerationQueue!V$5:V$550,Grid_GenerationQueue!$AM$5:$AM$550,$B215,Grid_GenerationQueue!$AN$5:$AN$550,$C215)</f>
        <v>150</v>
      </c>
      <c r="O215">
        <f>SUMIFS(Grid_GenerationQueue!W$5:W$550,Grid_GenerationQueue!$AJ$5:$AJ$550,$B215,Grid_GenerationQueue!$AK$5:$AK$550,$C215)+SUMIFS(Grid_GenerationQueue!W$5:W$550,Grid_GenerationQueue!$AM$5:$AM$550,$B215,Grid_GenerationQueue!$AN$5:$AN$550,$C215)</f>
        <v>0</v>
      </c>
      <c r="P215">
        <f>SUMIFS(Grid_GenerationQueue!X$5:X$550,Grid_GenerationQueue!$AJ$5:$AJ$550,$B215,Grid_GenerationQueue!$AK$5:$AK$550,$C215)+SUMIFS(Grid_GenerationQueue!X$5:X$550,Grid_GenerationQueue!$AM$5:$AM$550,$B215,Grid_GenerationQueue!$AN$5:$AN$550,$C215)</f>
        <v>0</v>
      </c>
      <c r="Q215">
        <f>SUMIFS(Grid_GenerationQueue!Y$5:Y$550,Grid_GenerationQueue!$AJ$5:$AJ$550,$B215,Grid_GenerationQueue!$AK$5:$AK$550,$C215)+SUMIFS(Grid_GenerationQueue!Y$5:Y$550,Grid_GenerationQueue!$AM$5:$AM$550,$B215,Grid_GenerationQueue!$AN$5:$AN$550,$C215)</f>
        <v>0</v>
      </c>
      <c r="R215">
        <f>SUMIFS(Grid_GenerationQueue!Z$5:Z$550,Grid_GenerationQueue!$AJ$5:$AJ$550,$B215,Grid_GenerationQueue!$AK$5:$AK$550,$C215)+SUMIFS(Grid_GenerationQueue!Z$5:Z$550,Grid_GenerationQueue!$AM$5:$AM$550,$B215,Grid_GenerationQueue!$AN$5:$AN$550,$C215)</f>
        <v>300</v>
      </c>
      <c r="S215">
        <f>SUMIFS(Grid_GenerationQueue!AA$5:AA$550,Grid_GenerationQueue!$AJ$5:$AJ$550,$B215,Grid_GenerationQueue!$AK$5:$AK$550,$C215)+SUMIFS(Grid_GenerationQueue!AA$5:AA$550,Grid_GenerationQueue!$AM$5:$AM$550,$B215,Grid_GenerationQueue!$AN$5:$AN$550,$C215)</f>
        <v>0</v>
      </c>
      <c r="T215">
        <f>SUMIFS(Grid_GenerationQueue!AB$5:AB$550,Grid_GenerationQueue!$AJ$5:$AJ$550,$B215,Grid_GenerationQueue!$AK$5:$AK$550,$C215)+SUMIFS(Grid_GenerationQueue!AB$5:AB$550,Grid_GenerationQueue!$AM$5:$AM$550,$B215,Grid_GenerationQueue!$AN$5:$AN$550,$C215)</f>
        <v>300</v>
      </c>
      <c r="U215">
        <f>SUMIFS(Grid_GenerationQueue!AC$5:AC$550,Grid_GenerationQueue!$AJ$5:$AJ$550,$B215,Grid_GenerationQueue!$AK$5:$AK$550,$C215)+SUMIFS(Grid_GenerationQueue!AC$5:AC$550,Grid_GenerationQueue!$AM$5:$AM$550,$B215,Grid_GenerationQueue!$AN$5:$AN$550,$C215)</f>
        <v>0</v>
      </c>
      <c r="V215">
        <f>SUMIFS(Grid_GenerationQueue!AD$5:AD$550,Grid_GenerationQueue!$AJ$5:$AJ$550,$B215,Grid_GenerationQueue!$AK$5:$AK$550,$C215)+SUMIFS(Grid_GenerationQueue!AD$5:AD$550,Grid_GenerationQueue!$AM$5:$AM$550,$B215,Grid_GenerationQueue!$AN$5:$AN$550,$C215)</f>
        <v>0</v>
      </c>
      <c r="X215">
        <f>SUMIFS(Grid_GenerationQueue!T$5:T$550,Grid_GenerationQueue!$AJ$5:$AJ$550,$B215,Grid_GenerationQueue!$AK$5:$AK$550,$C215,Grid_GenerationQueue!$AW$5:$AW$550,$Y$3)+SUMIFS(Grid_GenerationQueue!T$5:T$550,Grid_GenerationQueue!$AM$5:$AM$550,$B215,Grid_GenerationQueue!$AN$5:$AN$550,$C215,Grid_GenerationQueue!$AW$5:$AW$550,$Y$3)</f>
        <v>0</v>
      </c>
      <c r="Y215">
        <f>SUMIFS(Grid_GenerationQueue!U$5:U$550,Grid_GenerationQueue!$AJ$5:$AJ$550,$B215,Grid_GenerationQueue!$AK$5:$AK$550,$C215,Grid_GenerationQueue!$AW$5:$AW$550,$Y$3)+SUMIFS(Grid_GenerationQueue!U$5:U$550,Grid_GenerationQueue!$AM$5:$AM$550,$B215,Grid_GenerationQueue!$AN$5:$AN$550,$C215,Grid_GenerationQueue!$AW$5:$AW$550,$Y$3)</f>
        <v>0</v>
      </c>
      <c r="Z215">
        <f>SUMIFS(Grid_GenerationQueue!V$5:V$550,Grid_GenerationQueue!$AJ$5:$AJ$550,$B215,Grid_GenerationQueue!$AK$5:$AK$550,$C215,Grid_GenerationQueue!$AW$5:$AW$550,$Y$3)+SUMIFS(Grid_GenerationQueue!V$5:V$550,Grid_GenerationQueue!$AM$5:$AM$550,$B215,Grid_GenerationQueue!$AN$5:$AN$550,$C215,Grid_GenerationQueue!$AW$5:$AW$550,$Y$3)</f>
        <v>0</v>
      </c>
      <c r="AA215">
        <f>SUMIFS(Grid_GenerationQueue!W$5:W$550,Grid_GenerationQueue!$AJ$5:$AJ$550,$B215,Grid_GenerationQueue!$AK$5:$AK$550,$C215,Grid_GenerationQueue!$AW$5:$AW$550,$Y$3)+SUMIFS(Grid_GenerationQueue!W$5:W$550,Grid_GenerationQueue!$AM$5:$AM$550,$B215,Grid_GenerationQueue!$AN$5:$AN$550,$C215,Grid_GenerationQueue!$AW$5:$AW$550,$Y$3)</f>
        <v>0</v>
      </c>
      <c r="AB215">
        <f>SUMIFS(Grid_GenerationQueue!X$5:X$550,Grid_GenerationQueue!$AJ$5:$AJ$550,$B215,Grid_GenerationQueue!$AK$5:$AK$550,$C215,Grid_GenerationQueue!$AW$5:$AW$550,$Y$3)+SUMIFS(Grid_GenerationQueue!X$5:X$550,Grid_GenerationQueue!$AM$5:$AM$550,$B215,Grid_GenerationQueue!$AN$5:$AN$550,$C215,Grid_GenerationQueue!$AW$5:$AW$550,$Y$3)</f>
        <v>0</v>
      </c>
      <c r="AC215">
        <f>SUMIFS(Grid_GenerationQueue!Y$5:Y$550,Grid_GenerationQueue!$AJ$5:$AJ$550,$B215,Grid_GenerationQueue!$AK$5:$AK$550,$C215,Grid_GenerationQueue!$AW$5:$AW$550,$Y$3)+SUMIFS(Grid_GenerationQueue!Y$5:Y$550,Grid_GenerationQueue!$AM$5:$AM$550,$B215,Grid_GenerationQueue!$AN$5:$AN$550,$C215,Grid_GenerationQueue!$AW$5:$AW$550,$Y$3)</f>
        <v>0</v>
      </c>
      <c r="AD215">
        <f>SUMIFS(Grid_GenerationQueue!Z$5:Z$550,Grid_GenerationQueue!$AJ$5:$AJ$550,$B215,Grid_GenerationQueue!$AK$5:$AK$550,$C215,Grid_GenerationQueue!$AW$5:$AW$550,$Y$3)+SUMIFS(Grid_GenerationQueue!Z$5:Z$550,Grid_GenerationQueue!$AM$5:$AM$550,$B215,Grid_GenerationQueue!$AN$5:$AN$550,$C215,Grid_GenerationQueue!$AW$5:$AW$550,$Y$3)</f>
        <v>0</v>
      </c>
      <c r="AE215">
        <f>SUMIFS(Grid_GenerationQueue!AA$5:AA$550,Grid_GenerationQueue!$AJ$5:$AJ$550,$B215,Grid_GenerationQueue!$AK$5:$AK$550,$C215,Grid_GenerationQueue!$AW$5:$AW$550,$Y$3)+SUMIFS(Grid_GenerationQueue!AA$5:AA$550,Grid_GenerationQueue!$AM$5:$AM$550,$B215,Grid_GenerationQueue!$AN$5:$AN$550,$C215,Grid_GenerationQueue!$AW$5:$AW$550,$Y$3)</f>
        <v>0</v>
      </c>
      <c r="AF215">
        <f>SUMIFS(Grid_GenerationQueue!AB$5:AB$550,Grid_GenerationQueue!$AJ$5:$AJ$550,$B215,Grid_GenerationQueue!$AK$5:$AK$550,$C215,Grid_GenerationQueue!$AW$5:$AW$550,$Y$3)+SUMIFS(Grid_GenerationQueue!AB$5:AB$550,Grid_GenerationQueue!$AM$5:$AM$550,$B215,Grid_GenerationQueue!$AN$5:$AN$550,$C215,Grid_GenerationQueue!$AW$5:$AW$550,$Y$3)</f>
        <v>0</v>
      </c>
      <c r="AG215">
        <f>SUMIFS(Grid_GenerationQueue!AC$5:AC$550,Grid_GenerationQueue!$AJ$5:$AJ$550,$B215,Grid_GenerationQueue!$AK$5:$AK$550,$C215,Grid_GenerationQueue!$AW$5:$AW$550,$Y$3)+SUMIFS(Grid_GenerationQueue!AC$5:AC$550,Grid_GenerationQueue!$AM$5:$AM$550,$B215,Grid_GenerationQueue!$AN$5:$AN$550,$C215,Grid_GenerationQueue!$AW$5:$AW$550,$Y$3)</f>
        <v>0</v>
      </c>
      <c r="AH215">
        <f>SUMIFS(Grid_GenerationQueue!AD$5:AD$550,Grid_GenerationQueue!$AJ$5:$AJ$550,$B215,Grid_GenerationQueue!$AK$5:$AK$550,$C215,Grid_GenerationQueue!$AW$5:$AW$550,$Y$3)+SUMIFS(Grid_GenerationQueue!AD$5:AD$550,Grid_GenerationQueue!$AM$5:$AM$550,$B215,Grid_GenerationQueue!$AN$5:$AN$550,$C215,Grid_GenerationQueue!$AW$5:$AW$550,$Y$3)</f>
        <v>0</v>
      </c>
      <c r="AJ215">
        <f>X215+SUMIFS(Grid_GenerationQueue!T$5:T$550,Grid_GenerationQueue!$AJ$5:$AJ$550,$B215,Grid_GenerationQueue!$AK$5:$AK$550,$C215,Grid_GenerationQueue!$AW$5:$AW$550,"&lt;&gt;"&amp;$Y$3,Grid_GenerationQueue!$AU$5:$AU$550,$AK$3)+SUMIFS(Grid_GenerationQueue!T$5:T$550,Grid_GenerationQueue!$AM$5:$AM$550,$B215,Grid_GenerationQueue!$AN$5:$AN$550,$C215,Grid_GenerationQueue!$AW$5:$AW$550,"&lt;&gt;"&amp;$Y$3,Grid_GenerationQueue!$AU$5:$AU$550,$AK$3)</f>
        <v>0</v>
      </c>
      <c r="AK215">
        <f>Y215+SUMIFS(Grid_GenerationQueue!U$5:U$550,Grid_GenerationQueue!$AJ$5:$AJ$550,$B215,Grid_GenerationQueue!$AK$5:$AK$550,$C215,Grid_GenerationQueue!$AW$5:$AW$550,"&lt;&gt;"&amp;$Y$3,Grid_GenerationQueue!$AU$5:$AU$550,$AK$3)+SUMIFS(Grid_GenerationQueue!U$5:U$550,Grid_GenerationQueue!$AM$5:$AM$550,$B215,Grid_GenerationQueue!$AN$5:$AN$550,$C215,Grid_GenerationQueue!$AW$5:$AW$550,"&lt;&gt;"&amp;$Y$3,Grid_GenerationQueue!$AU$5:$AU$550,$AK$3)</f>
        <v>0</v>
      </c>
      <c r="AL215">
        <f>Z215+SUMIFS(Grid_GenerationQueue!V$5:V$550,Grid_GenerationQueue!$AJ$5:$AJ$550,$B215,Grid_GenerationQueue!$AK$5:$AK$550,$C215,Grid_GenerationQueue!$AW$5:$AW$550,"&lt;&gt;"&amp;$Y$3,Grid_GenerationQueue!$AU$5:$AU$550,$AK$3)+SUMIFS(Grid_GenerationQueue!V$5:V$550,Grid_GenerationQueue!$AM$5:$AM$550,$B215,Grid_GenerationQueue!$AN$5:$AN$550,$C215,Grid_GenerationQueue!$AW$5:$AW$550,"&lt;&gt;"&amp;$Y$3,Grid_GenerationQueue!$AU$5:$AU$550,$AK$3)</f>
        <v>0</v>
      </c>
      <c r="AM215">
        <f>AA215+SUMIFS(Grid_GenerationQueue!W$5:W$550,Grid_GenerationQueue!$AJ$5:$AJ$550,$B215,Grid_GenerationQueue!$AK$5:$AK$550,$C215,Grid_GenerationQueue!$AW$5:$AW$550,"&lt;&gt;"&amp;$Y$3,Grid_GenerationQueue!$AU$5:$AU$550,$AK$3)+SUMIFS(Grid_GenerationQueue!W$5:W$550,Grid_GenerationQueue!$AM$5:$AM$550,$B215,Grid_GenerationQueue!$AN$5:$AN$550,$C215,Grid_GenerationQueue!$AW$5:$AW$550,"&lt;&gt;"&amp;$Y$3,Grid_GenerationQueue!$AU$5:$AU$550,$AK$3)</f>
        <v>0</v>
      </c>
      <c r="AN215">
        <f>AB215+SUMIFS(Grid_GenerationQueue!X$5:X$550,Grid_GenerationQueue!$AJ$5:$AJ$550,$B215,Grid_GenerationQueue!$AK$5:$AK$550,$C215,Grid_GenerationQueue!$AW$5:$AW$550,"&lt;&gt;"&amp;$Y$3,Grid_GenerationQueue!$AU$5:$AU$550,$AK$3)+SUMIFS(Grid_GenerationQueue!X$5:X$550,Grid_GenerationQueue!$AM$5:$AM$550,$B215,Grid_GenerationQueue!$AN$5:$AN$550,$C215,Grid_GenerationQueue!$AW$5:$AW$550,"&lt;&gt;"&amp;$Y$3,Grid_GenerationQueue!$AU$5:$AU$550,$AK$3)</f>
        <v>0</v>
      </c>
      <c r="AO215">
        <f>AC215+SUMIFS(Grid_GenerationQueue!Y$5:Y$550,Grid_GenerationQueue!$AJ$5:$AJ$550,$B215,Grid_GenerationQueue!$AK$5:$AK$550,$C215,Grid_GenerationQueue!$AW$5:$AW$550,"&lt;&gt;"&amp;$Y$3,Grid_GenerationQueue!$AU$5:$AU$550,$AK$3)+SUMIFS(Grid_GenerationQueue!Y$5:Y$550,Grid_GenerationQueue!$AM$5:$AM$550,$B215,Grid_GenerationQueue!$AN$5:$AN$550,$C215,Grid_GenerationQueue!$AW$5:$AW$550,"&lt;&gt;"&amp;$Y$3,Grid_GenerationQueue!$AU$5:$AU$550,$AK$3)</f>
        <v>0</v>
      </c>
      <c r="AP215">
        <f>AD215+SUMIFS(Grid_GenerationQueue!Z$5:Z$550,Grid_GenerationQueue!$AJ$5:$AJ$550,$B215,Grid_GenerationQueue!$AK$5:$AK$550,$C215,Grid_GenerationQueue!$AW$5:$AW$550,"&lt;&gt;"&amp;$Y$3,Grid_GenerationQueue!$AU$5:$AU$550,$AK$3)+SUMIFS(Grid_GenerationQueue!Z$5:Z$550,Grid_GenerationQueue!$AM$5:$AM$550,$B215,Grid_GenerationQueue!$AN$5:$AN$550,$C215,Grid_GenerationQueue!$AW$5:$AW$550,"&lt;&gt;"&amp;$Y$3,Grid_GenerationQueue!$AU$5:$AU$550,$AK$3)</f>
        <v>0</v>
      </c>
      <c r="AQ215">
        <f>AE215+SUMIFS(Grid_GenerationQueue!AA$5:AA$550,Grid_GenerationQueue!$AJ$5:$AJ$550,$B215,Grid_GenerationQueue!$AK$5:$AK$550,$C215,Grid_GenerationQueue!$AW$5:$AW$550,"&lt;&gt;"&amp;$Y$3,Grid_GenerationQueue!$AU$5:$AU$550,$AK$3)+SUMIFS(Grid_GenerationQueue!AA$5:AA$550,Grid_GenerationQueue!$AM$5:$AM$550,$B215,Grid_GenerationQueue!$AN$5:$AN$550,$C215,Grid_GenerationQueue!$AW$5:$AW$550,"&lt;&gt;"&amp;$Y$3,Grid_GenerationQueue!$AU$5:$AU$550,$AK$3)</f>
        <v>0</v>
      </c>
      <c r="AR215">
        <f>AF215+SUMIFS(Grid_GenerationQueue!AB$5:AB$550,Grid_GenerationQueue!$AJ$5:$AJ$550,$B215,Grid_GenerationQueue!$AK$5:$AK$550,$C215,Grid_GenerationQueue!$AW$5:$AW$550,"&lt;&gt;"&amp;$Y$3,Grid_GenerationQueue!$AU$5:$AU$550,$AK$3)+SUMIFS(Grid_GenerationQueue!AB$5:AB$550,Grid_GenerationQueue!$AM$5:$AM$550,$B215,Grid_GenerationQueue!$AN$5:$AN$550,$C215,Grid_GenerationQueue!$AW$5:$AW$550,"&lt;&gt;"&amp;$Y$3,Grid_GenerationQueue!$AU$5:$AU$550,$AK$3)</f>
        <v>0</v>
      </c>
      <c r="AS215">
        <f>AG215+SUMIFS(Grid_GenerationQueue!AC$5:AC$550,Grid_GenerationQueue!$AJ$5:$AJ$550,$B215,Grid_GenerationQueue!$AK$5:$AK$550,$C215,Grid_GenerationQueue!$AW$5:$AW$550,"&lt;&gt;"&amp;$Y$3,Grid_GenerationQueue!$AU$5:$AU$550,$AK$3)+SUMIFS(Grid_GenerationQueue!AC$5:AC$550,Grid_GenerationQueue!$AM$5:$AM$550,$B215,Grid_GenerationQueue!$AN$5:$AN$550,$C215,Grid_GenerationQueue!$AW$5:$AW$550,"&lt;&gt;"&amp;$Y$3,Grid_GenerationQueue!$AU$5:$AU$550,$AK$3)</f>
        <v>0</v>
      </c>
      <c r="AT215">
        <f>AH215+SUMIFS(Grid_GenerationQueue!AD$5:AD$550,Grid_GenerationQueue!$AJ$5:$AJ$550,$B215,Grid_GenerationQueue!$AK$5:$AK$550,$C215,Grid_GenerationQueue!$AW$5:$AW$550,"&lt;&gt;"&amp;$Y$3,Grid_GenerationQueue!$AU$5:$AU$550,$AK$3)+SUMIFS(Grid_GenerationQueue!AD$5:AD$550,Grid_GenerationQueue!$AM$5:$AM$550,$B215,Grid_GenerationQueue!$AN$5:$AN$550,$C215,Grid_GenerationQueue!$AW$5:$AW$550,"&lt;&gt;"&amp;$Y$3,Grid_GenerationQueue!$AU$5:$AU$550,$AK$3)</f>
        <v>0</v>
      </c>
      <c r="AV215">
        <v>0</v>
      </c>
      <c r="AW215">
        <v>0</v>
      </c>
      <c r="AX215">
        <v>0</v>
      </c>
      <c r="AY215">
        <v>0</v>
      </c>
      <c r="AZ215">
        <v>0</v>
      </c>
      <c r="BB215">
        <f t="shared" si="132"/>
        <v>300</v>
      </c>
      <c r="BC215">
        <f t="shared" si="133"/>
        <v>150</v>
      </c>
      <c r="BD215">
        <f t="shared" si="134"/>
        <v>150</v>
      </c>
      <c r="BE215">
        <f t="shared" si="135"/>
        <v>0</v>
      </c>
      <c r="BF215">
        <f t="shared" si="136"/>
        <v>0</v>
      </c>
      <c r="BG215">
        <f t="shared" si="137"/>
        <v>0</v>
      </c>
      <c r="BH215">
        <f t="shared" si="138"/>
        <v>300</v>
      </c>
      <c r="BI215">
        <f t="shared" si="139"/>
        <v>0</v>
      </c>
      <c r="BJ215">
        <f t="shared" si="140"/>
        <v>300</v>
      </c>
      <c r="BK215">
        <f t="shared" si="141"/>
        <v>0</v>
      </c>
      <c r="BL215">
        <f t="shared" si="142"/>
        <v>0</v>
      </c>
      <c r="BN215">
        <f t="shared" si="110"/>
        <v>0</v>
      </c>
      <c r="BO215">
        <f t="shared" si="111"/>
        <v>0</v>
      </c>
      <c r="BP215">
        <f t="shared" si="112"/>
        <v>0</v>
      </c>
      <c r="BQ215">
        <f t="shared" si="113"/>
        <v>0</v>
      </c>
      <c r="BR215">
        <f t="shared" si="114"/>
        <v>0</v>
      </c>
      <c r="BS215">
        <f t="shared" si="115"/>
        <v>0</v>
      </c>
      <c r="BT215">
        <f t="shared" si="116"/>
        <v>0</v>
      </c>
      <c r="BU215">
        <f t="shared" si="117"/>
        <v>0</v>
      </c>
      <c r="BV215">
        <f t="shared" si="118"/>
        <v>0</v>
      </c>
      <c r="BW215">
        <f t="shared" si="119"/>
        <v>0</v>
      </c>
      <c r="BX215">
        <f t="shared" si="120"/>
        <v>0</v>
      </c>
      <c r="BZ215">
        <f t="shared" si="121"/>
        <v>0</v>
      </c>
      <c r="CA215">
        <f t="shared" si="122"/>
        <v>0</v>
      </c>
      <c r="CB215">
        <f t="shared" si="123"/>
        <v>0</v>
      </c>
      <c r="CC215">
        <f t="shared" si="124"/>
        <v>0</v>
      </c>
      <c r="CD215">
        <f t="shared" si="125"/>
        <v>0</v>
      </c>
      <c r="CE215">
        <f t="shared" si="126"/>
        <v>0</v>
      </c>
      <c r="CF215">
        <f t="shared" si="127"/>
        <v>0</v>
      </c>
      <c r="CG215">
        <f t="shared" si="128"/>
        <v>0</v>
      </c>
      <c r="CH215">
        <f t="shared" si="129"/>
        <v>0</v>
      </c>
      <c r="CI215">
        <f t="shared" si="130"/>
        <v>0</v>
      </c>
      <c r="CJ215">
        <f t="shared" si="131"/>
        <v>0</v>
      </c>
    </row>
    <row r="216" spans="1:88" x14ac:dyDescent="0.35">
      <c r="A216" t="str">
        <f>Substation_Info!A216</f>
        <v xml:space="preserve">PG&amp;E North of Greater Bay Study Area </v>
      </c>
      <c r="B216" t="str">
        <f>Substation_Info!B216</f>
        <v>Pit 1</v>
      </c>
      <c r="C216">
        <f>Substation_Info!C216</f>
        <v>230</v>
      </c>
      <c r="D216" t="str" cm="1">
        <f t="array" ref="D216">INDEX(Substation_Info!$AT$5:$BB$322,MATCH(1,($B216=Substation_Info!$B$5:$B$322)*($C216=Substation_Info!$C$5:$C$322),0),MATCH(D$4,Substation_Info!$AT$4:$BB$4,0))</f>
        <v>Northern_California_Li_Battery</v>
      </c>
      <c r="E216" t="str" cm="1">
        <f t="array" ref="E216">INDEX(Substation_Info!$AT$5:$BB$322,MATCH(1,($B216=Substation_Info!$B$5:$B$322)*($C216=Substation_Info!$C$5:$C$322),0),MATCH(E$4,Substation_Info!$AT$4:$BB$4,0))</f>
        <v>Northern_California_Solar</v>
      </c>
      <c r="F216" t="str" cm="1">
        <f t="array" ref="F216">INDEX(Substation_Info!$AT$5:$BB$322,MATCH(1,($B216=Substation_Info!$B$5:$B$322)*($C216=Substation_Info!$C$5:$C$322),0),MATCH(F$4,Substation_Info!$AT$4:$BB$4,0))</f>
        <v>Northern_California_Geothermal</v>
      </c>
      <c r="G216" t="str" cm="1">
        <f t="array" ref="G216">INDEX(Substation_Info!$AT$5:$BB$322,MATCH(1,($B216=Substation_Info!$B$5:$B$322)*($C216=Substation_Info!$C$5:$C$322),0),MATCH(G$4,Substation_Info!$AT$4:$BB$4,0))</f>
        <v>Northern_California_Wind</v>
      </c>
      <c r="H216" cm="1">
        <f t="array" ref="H216">INDEX(Substation_Info!$AT$5:$BB$322,MATCH(1,($B216=Substation_Info!$B$5:$B$322)*($C216=Substation_Info!$C$5:$C$322),0),MATCH(H$4,Substation_Info!$AT$4:$BB$4,0))</f>
        <v>0</v>
      </c>
      <c r="I216" cm="1">
        <f t="array" ref="I216">INDEX(Substation_Info!$AT$5:$BB$322,MATCH(1,($B216=Substation_Info!$B$5:$B$322)*($C216=Substation_Info!$C$5:$C$322),0),MATCH(I$4,Substation_Info!$AT$4:$BB$4,0))</f>
        <v>0</v>
      </c>
      <c r="J216" cm="1">
        <f t="array" ref="J216">INDEX(Substation_Info!$AT$5:$BB$322,MATCH(1,($B216=Substation_Info!$B$5:$B$322)*($C216=Substation_Info!$C$5:$C$322),0),MATCH(J$4,Substation_Info!$AT$4:$BB$4,0))</f>
        <v>0</v>
      </c>
      <c r="L216">
        <f>SUMIFS(Grid_GenerationQueue!T$5:T$550,Grid_GenerationQueue!$AJ$5:$AJ$550,$B216,Grid_GenerationQueue!$AK$5:$AK$550,$C216)+SUMIFS(Grid_GenerationQueue!T$5:T$550,Grid_GenerationQueue!$AM$5:$AM$550,$B216,Grid_GenerationQueue!$AN$5:$AN$550,$C216)</f>
        <v>0</v>
      </c>
      <c r="M216">
        <f>SUMIFS(Grid_GenerationQueue!U$5:U$550,Grid_GenerationQueue!$AJ$5:$AJ$550,$B216,Grid_GenerationQueue!$AK$5:$AK$550,$C216)+SUMIFS(Grid_GenerationQueue!U$5:U$550,Grid_GenerationQueue!$AM$5:$AM$550,$B216,Grid_GenerationQueue!$AN$5:$AN$550,$C216)</f>
        <v>0</v>
      </c>
      <c r="N216">
        <f>SUMIFS(Grid_GenerationQueue!V$5:V$550,Grid_GenerationQueue!$AJ$5:$AJ$550,$B216,Grid_GenerationQueue!$AK$5:$AK$550,$C216)+SUMIFS(Grid_GenerationQueue!V$5:V$550,Grid_GenerationQueue!$AM$5:$AM$550,$B216,Grid_GenerationQueue!$AN$5:$AN$550,$C216)</f>
        <v>0</v>
      </c>
      <c r="O216">
        <f>SUMIFS(Grid_GenerationQueue!W$5:W$550,Grid_GenerationQueue!$AJ$5:$AJ$550,$B216,Grid_GenerationQueue!$AK$5:$AK$550,$C216)+SUMIFS(Grid_GenerationQueue!W$5:W$550,Grid_GenerationQueue!$AM$5:$AM$550,$B216,Grid_GenerationQueue!$AN$5:$AN$550,$C216)</f>
        <v>0</v>
      </c>
      <c r="P216">
        <f>SUMIFS(Grid_GenerationQueue!X$5:X$550,Grid_GenerationQueue!$AJ$5:$AJ$550,$B216,Grid_GenerationQueue!$AK$5:$AK$550,$C216)+SUMIFS(Grid_GenerationQueue!X$5:X$550,Grid_GenerationQueue!$AM$5:$AM$550,$B216,Grid_GenerationQueue!$AN$5:$AN$550,$C216)</f>
        <v>0</v>
      </c>
      <c r="Q216">
        <f>SUMIFS(Grid_GenerationQueue!Y$5:Y$550,Grid_GenerationQueue!$AJ$5:$AJ$550,$B216,Grid_GenerationQueue!$AK$5:$AK$550,$C216)+SUMIFS(Grid_GenerationQueue!Y$5:Y$550,Grid_GenerationQueue!$AM$5:$AM$550,$B216,Grid_GenerationQueue!$AN$5:$AN$550,$C216)</f>
        <v>0</v>
      </c>
      <c r="R216">
        <f>SUMIFS(Grid_GenerationQueue!Z$5:Z$550,Grid_GenerationQueue!$AJ$5:$AJ$550,$B216,Grid_GenerationQueue!$AK$5:$AK$550,$C216)+SUMIFS(Grid_GenerationQueue!Z$5:Z$550,Grid_GenerationQueue!$AM$5:$AM$550,$B216,Grid_GenerationQueue!$AN$5:$AN$550,$C216)</f>
        <v>0</v>
      </c>
      <c r="S216">
        <f>SUMIFS(Grid_GenerationQueue!AA$5:AA$550,Grid_GenerationQueue!$AJ$5:$AJ$550,$B216,Grid_GenerationQueue!$AK$5:$AK$550,$C216)+SUMIFS(Grid_GenerationQueue!AA$5:AA$550,Grid_GenerationQueue!$AM$5:$AM$550,$B216,Grid_GenerationQueue!$AN$5:$AN$550,$C216)</f>
        <v>0</v>
      </c>
      <c r="T216">
        <f>SUMIFS(Grid_GenerationQueue!AB$5:AB$550,Grid_GenerationQueue!$AJ$5:$AJ$550,$B216,Grid_GenerationQueue!$AK$5:$AK$550,$C216)+SUMIFS(Grid_GenerationQueue!AB$5:AB$550,Grid_GenerationQueue!$AM$5:$AM$550,$B216,Grid_GenerationQueue!$AN$5:$AN$550,$C216)</f>
        <v>0</v>
      </c>
      <c r="U216">
        <f>SUMIFS(Grid_GenerationQueue!AC$5:AC$550,Grid_GenerationQueue!$AJ$5:$AJ$550,$B216,Grid_GenerationQueue!$AK$5:$AK$550,$C216)+SUMIFS(Grid_GenerationQueue!AC$5:AC$550,Grid_GenerationQueue!$AM$5:$AM$550,$B216,Grid_GenerationQueue!$AN$5:$AN$550,$C216)</f>
        <v>0</v>
      </c>
      <c r="V216">
        <f>SUMIFS(Grid_GenerationQueue!AD$5:AD$550,Grid_GenerationQueue!$AJ$5:$AJ$550,$B216,Grid_GenerationQueue!$AK$5:$AK$550,$C216)+SUMIFS(Grid_GenerationQueue!AD$5:AD$550,Grid_GenerationQueue!$AM$5:$AM$550,$B216,Grid_GenerationQueue!$AN$5:$AN$550,$C216)</f>
        <v>0</v>
      </c>
      <c r="X216">
        <f>SUMIFS(Grid_GenerationQueue!T$5:T$550,Grid_GenerationQueue!$AJ$5:$AJ$550,$B216,Grid_GenerationQueue!$AK$5:$AK$550,$C216,Grid_GenerationQueue!$AW$5:$AW$550,$Y$3)+SUMIFS(Grid_GenerationQueue!T$5:T$550,Grid_GenerationQueue!$AM$5:$AM$550,$B216,Grid_GenerationQueue!$AN$5:$AN$550,$C216,Grid_GenerationQueue!$AW$5:$AW$550,$Y$3)</f>
        <v>0</v>
      </c>
      <c r="Y216">
        <f>SUMIFS(Grid_GenerationQueue!U$5:U$550,Grid_GenerationQueue!$AJ$5:$AJ$550,$B216,Grid_GenerationQueue!$AK$5:$AK$550,$C216,Grid_GenerationQueue!$AW$5:$AW$550,$Y$3)+SUMIFS(Grid_GenerationQueue!U$5:U$550,Grid_GenerationQueue!$AM$5:$AM$550,$B216,Grid_GenerationQueue!$AN$5:$AN$550,$C216,Grid_GenerationQueue!$AW$5:$AW$550,$Y$3)</f>
        <v>0</v>
      </c>
      <c r="Z216">
        <f>SUMIFS(Grid_GenerationQueue!V$5:V$550,Grid_GenerationQueue!$AJ$5:$AJ$550,$B216,Grid_GenerationQueue!$AK$5:$AK$550,$C216,Grid_GenerationQueue!$AW$5:$AW$550,$Y$3)+SUMIFS(Grid_GenerationQueue!V$5:V$550,Grid_GenerationQueue!$AM$5:$AM$550,$B216,Grid_GenerationQueue!$AN$5:$AN$550,$C216,Grid_GenerationQueue!$AW$5:$AW$550,$Y$3)</f>
        <v>0</v>
      </c>
      <c r="AA216">
        <f>SUMIFS(Grid_GenerationQueue!W$5:W$550,Grid_GenerationQueue!$AJ$5:$AJ$550,$B216,Grid_GenerationQueue!$AK$5:$AK$550,$C216,Grid_GenerationQueue!$AW$5:$AW$550,$Y$3)+SUMIFS(Grid_GenerationQueue!W$5:W$550,Grid_GenerationQueue!$AM$5:$AM$550,$B216,Grid_GenerationQueue!$AN$5:$AN$550,$C216,Grid_GenerationQueue!$AW$5:$AW$550,$Y$3)</f>
        <v>0</v>
      </c>
      <c r="AB216">
        <f>SUMIFS(Grid_GenerationQueue!X$5:X$550,Grid_GenerationQueue!$AJ$5:$AJ$550,$B216,Grid_GenerationQueue!$AK$5:$AK$550,$C216,Grid_GenerationQueue!$AW$5:$AW$550,$Y$3)+SUMIFS(Grid_GenerationQueue!X$5:X$550,Grid_GenerationQueue!$AM$5:$AM$550,$B216,Grid_GenerationQueue!$AN$5:$AN$550,$C216,Grid_GenerationQueue!$AW$5:$AW$550,$Y$3)</f>
        <v>0</v>
      </c>
      <c r="AC216">
        <f>SUMIFS(Grid_GenerationQueue!Y$5:Y$550,Grid_GenerationQueue!$AJ$5:$AJ$550,$B216,Grid_GenerationQueue!$AK$5:$AK$550,$C216,Grid_GenerationQueue!$AW$5:$AW$550,$Y$3)+SUMIFS(Grid_GenerationQueue!Y$5:Y$550,Grid_GenerationQueue!$AM$5:$AM$550,$B216,Grid_GenerationQueue!$AN$5:$AN$550,$C216,Grid_GenerationQueue!$AW$5:$AW$550,$Y$3)</f>
        <v>0</v>
      </c>
      <c r="AD216">
        <f>SUMIFS(Grid_GenerationQueue!Z$5:Z$550,Grid_GenerationQueue!$AJ$5:$AJ$550,$B216,Grid_GenerationQueue!$AK$5:$AK$550,$C216,Grid_GenerationQueue!$AW$5:$AW$550,$Y$3)+SUMIFS(Grid_GenerationQueue!Z$5:Z$550,Grid_GenerationQueue!$AM$5:$AM$550,$B216,Grid_GenerationQueue!$AN$5:$AN$550,$C216,Grid_GenerationQueue!$AW$5:$AW$550,$Y$3)</f>
        <v>0</v>
      </c>
      <c r="AE216">
        <f>SUMIFS(Grid_GenerationQueue!AA$5:AA$550,Grid_GenerationQueue!$AJ$5:$AJ$550,$B216,Grid_GenerationQueue!$AK$5:$AK$550,$C216,Grid_GenerationQueue!$AW$5:$AW$550,$Y$3)+SUMIFS(Grid_GenerationQueue!AA$5:AA$550,Grid_GenerationQueue!$AM$5:$AM$550,$B216,Grid_GenerationQueue!$AN$5:$AN$550,$C216,Grid_GenerationQueue!$AW$5:$AW$550,$Y$3)</f>
        <v>0</v>
      </c>
      <c r="AF216">
        <f>SUMIFS(Grid_GenerationQueue!AB$5:AB$550,Grid_GenerationQueue!$AJ$5:$AJ$550,$B216,Grid_GenerationQueue!$AK$5:$AK$550,$C216,Grid_GenerationQueue!$AW$5:$AW$550,$Y$3)+SUMIFS(Grid_GenerationQueue!AB$5:AB$550,Grid_GenerationQueue!$AM$5:$AM$550,$B216,Grid_GenerationQueue!$AN$5:$AN$550,$C216,Grid_GenerationQueue!$AW$5:$AW$550,$Y$3)</f>
        <v>0</v>
      </c>
      <c r="AG216">
        <f>SUMIFS(Grid_GenerationQueue!AC$5:AC$550,Grid_GenerationQueue!$AJ$5:$AJ$550,$B216,Grid_GenerationQueue!$AK$5:$AK$550,$C216,Grid_GenerationQueue!$AW$5:$AW$550,$Y$3)+SUMIFS(Grid_GenerationQueue!AC$5:AC$550,Grid_GenerationQueue!$AM$5:$AM$550,$B216,Grid_GenerationQueue!$AN$5:$AN$550,$C216,Grid_GenerationQueue!$AW$5:$AW$550,$Y$3)</f>
        <v>0</v>
      </c>
      <c r="AH216">
        <f>SUMIFS(Grid_GenerationQueue!AD$5:AD$550,Grid_GenerationQueue!$AJ$5:$AJ$550,$B216,Grid_GenerationQueue!$AK$5:$AK$550,$C216,Grid_GenerationQueue!$AW$5:$AW$550,$Y$3)+SUMIFS(Grid_GenerationQueue!AD$5:AD$550,Grid_GenerationQueue!$AM$5:$AM$550,$B216,Grid_GenerationQueue!$AN$5:$AN$550,$C216,Grid_GenerationQueue!$AW$5:$AW$550,$Y$3)</f>
        <v>0</v>
      </c>
      <c r="AJ216">
        <f>X216+SUMIFS(Grid_GenerationQueue!T$5:T$550,Grid_GenerationQueue!$AJ$5:$AJ$550,$B216,Grid_GenerationQueue!$AK$5:$AK$550,$C216,Grid_GenerationQueue!$AW$5:$AW$550,"&lt;&gt;"&amp;$Y$3,Grid_GenerationQueue!$AU$5:$AU$550,$AK$3)+SUMIFS(Grid_GenerationQueue!T$5:T$550,Grid_GenerationQueue!$AM$5:$AM$550,$B216,Grid_GenerationQueue!$AN$5:$AN$550,$C216,Grid_GenerationQueue!$AW$5:$AW$550,"&lt;&gt;"&amp;$Y$3,Grid_GenerationQueue!$AU$5:$AU$550,$AK$3)</f>
        <v>0</v>
      </c>
      <c r="AK216">
        <f>Y216+SUMIFS(Grid_GenerationQueue!U$5:U$550,Grid_GenerationQueue!$AJ$5:$AJ$550,$B216,Grid_GenerationQueue!$AK$5:$AK$550,$C216,Grid_GenerationQueue!$AW$5:$AW$550,"&lt;&gt;"&amp;$Y$3,Grid_GenerationQueue!$AU$5:$AU$550,$AK$3)+SUMIFS(Grid_GenerationQueue!U$5:U$550,Grid_GenerationQueue!$AM$5:$AM$550,$B216,Grid_GenerationQueue!$AN$5:$AN$550,$C216,Grid_GenerationQueue!$AW$5:$AW$550,"&lt;&gt;"&amp;$Y$3,Grid_GenerationQueue!$AU$5:$AU$550,$AK$3)</f>
        <v>0</v>
      </c>
      <c r="AL216">
        <f>Z216+SUMIFS(Grid_GenerationQueue!V$5:V$550,Grid_GenerationQueue!$AJ$5:$AJ$550,$B216,Grid_GenerationQueue!$AK$5:$AK$550,$C216,Grid_GenerationQueue!$AW$5:$AW$550,"&lt;&gt;"&amp;$Y$3,Grid_GenerationQueue!$AU$5:$AU$550,$AK$3)+SUMIFS(Grid_GenerationQueue!V$5:V$550,Grid_GenerationQueue!$AM$5:$AM$550,$B216,Grid_GenerationQueue!$AN$5:$AN$550,$C216,Grid_GenerationQueue!$AW$5:$AW$550,"&lt;&gt;"&amp;$Y$3,Grid_GenerationQueue!$AU$5:$AU$550,$AK$3)</f>
        <v>0</v>
      </c>
      <c r="AM216">
        <f>AA216+SUMIFS(Grid_GenerationQueue!W$5:W$550,Grid_GenerationQueue!$AJ$5:$AJ$550,$B216,Grid_GenerationQueue!$AK$5:$AK$550,$C216,Grid_GenerationQueue!$AW$5:$AW$550,"&lt;&gt;"&amp;$Y$3,Grid_GenerationQueue!$AU$5:$AU$550,$AK$3)+SUMIFS(Grid_GenerationQueue!W$5:W$550,Grid_GenerationQueue!$AM$5:$AM$550,$B216,Grid_GenerationQueue!$AN$5:$AN$550,$C216,Grid_GenerationQueue!$AW$5:$AW$550,"&lt;&gt;"&amp;$Y$3,Grid_GenerationQueue!$AU$5:$AU$550,$AK$3)</f>
        <v>0</v>
      </c>
      <c r="AN216">
        <f>AB216+SUMIFS(Grid_GenerationQueue!X$5:X$550,Grid_GenerationQueue!$AJ$5:$AJ$550,$B216,Grid_GenerationQueue!$AK$5:$AK$550,$C216,Grid_GenerationQueue!$AW$5:$AW$550,"&lt;&gt;"&amp;$Y$3,Grid_GenerationQueue!$AU$5:$AU$550,$AK$3)+SUMIFS(Grid_GenerationQueue!X$5:X$550,Grid_GenerationQueue!$AM$5:$AM$550,$B216,Grid_GenerationQueue!$AN$5:$AN$550,$C216,Grid_GenerationQueue!$AW$5:$AW$550,"&lt;&gt;"&amp;$Y$3,Grid_GenerationQueue!$AU$5:$AU$550,$AK$3)</f>
        <v>0</v>
      </c>
      <c r="AO216">
        <f>AC216+SUMIFS(Grid_GenerationQueue!Y$5:Y$550,Grid_GenerationQueue!$AJ$5:$AJ$550,$B216,Grid_GenerationQueue!$AK$5:$AK$550,$C216,Grid_GenerationQueue!$AW$5:$AW$550,"&lt;&gt;"&amp;$Y$3,Grid_GenerationQueue!$AU$5:$AU$550,$AK$3)+SUMIFS(Grid_GenerationQueue!Y$5:Y$550,Grid_GenerationQueue!$AM$5:$AM$550,$B216,Grid_GenerationQueue!$AN$5:$AN$550,$C216,Grid_GenerationQueue!$AW$5:$AW$550,"&lt;&gt;"&amp;$Y$3,Grid_GenerationQueue!$AU$5:$AU$550,$AK$3)</f>
        <v>0</v>
      </c>
      <c r="AP216">
        <f>AD216+SUMIFS(Grid_GenerationQueue!Z$5:Z$550,Grid_GenerationQueue!$AJ$5:$AJ$550,$B216,Grid_GenerationQueue!$AK$5:$AK$550,$C216,Grid_GenerationQueue!$AW$5:$AW$550,"&lt;&gt;"&amp;$Y$3,Grid_GenerationQueue!$AU$5:$AU$550,$AK$3)+SUMIFS(Grid_GenerationQueue!Z$5:Z$550,Grid_GenerationQueue!$AM$5:$AM$550,$B216,Grid_GenerationQueue!$AN$5:$AN$550,$C216,Grid_GenerationQueue!$AW$5:$AW$550,"&lt;&gt;"&amp;$Y$3,Grid_GenerationQueue!$AU$5:$AU$550,$AK$3)</f>
        <v>0</v>
      </c>
      <c r="AQ216">
        <f>AE216+SUMIFS(Grid_GenerationQueue!AA$5:AA$550,Grid_GenerationQueue!$AJ$5:$AJ$550,$B216,Grid_GenerationQueue!$AK$5:$AK$550,$C216,Grid_GenerationQueue!$AW$5:$AW$550,"&lt;&gt;"&amp;$Y$3,Grid_GenerationQueue!$AU$5:$AU$550,$AK$3)+SUMIFS(Grid_GenerationQueue!AA$5:AA$550,Grid_GenerationQueue!$AM$5:$AM$550,$B216,Grid_GenerationQueue!$AN$5:$AN$550,$C216,Grid_GenerationQueue!$AW$5:$AW$550,"&lt;&gt;"&amp;$Y$3,Grid_GenerationQueue!$AU$5:$AU$550,$AK$3)</f>
        <v>0</v>
      </c>
      <c r="AR216">
        <f>AF216+SUMIFS(Grid_GenerationQueue!AB$5:AB$550,Grid_GenerationQueue!$AJ$5:$AJ$550,$B216,Grid_GenerationQueue!$AK$5:$AK$550,$C216,Grid_GenerationQueue!$AW$5:$AW$550,"&lt;&gt;"&amp;$Y$3,Grid_GenerationQueue!$AU$5:$AU$550,$AK$3)+SUMIFS(Grid_GenerationQueue!AB$5:AB$550,Grid_GenerationQueue!$AM$5:$AM$550,$B216,Grid_GenerationQueue!$AN$5:$AN$550,$C216,Grid_GenerationQueue!$AW$5:$AW$550,"&lt;&gt;"&amp;$Y$3,Grid_GenerationQueue!$AU$5:$AU$550,$AK$3)</f>
        <v>0</v>
      </c>
      <c r="AS216">
        <f>AG216+SUMIFS(Grid_GenerationQueue!AC$5:AC$550,Grid_GenerationQueue!$AJ$5:$AJ$550,$B216,Grid_GenerationQueue!$AK$5:$AK$550,$C216,Grid_GenerationQueue!$AW$5:$AW$550,"&lt;&gt;"&amp;$Y$3,Grid_GenerationQueue!$AU$5:$AU$550,$AK$3)+SUMIFS(Grid_GenerationQueue!AC$5:AC$550,Grid_GenerationQueue!$AM$5:$AM$550,$B216,Grid_GenerationQueue!$AN$5:$AN$550,$C216,Grid_GenerationQueue!$AW$5:$AW$550,"&lt;&gt;"&amp;$Y$3,Grid_GenerationQueue!$AU$5:$AU$550,$AK$3)</f>
        <v>0</v>
      </c>
      <c r="AT216">
        <f>AH216+SUMIFS(Grid_GenerationQueue!AD$5:AD$550,Grid_GenerationQueue!$AJ$5:$AJ$550,$B216,Grid_GenerationQueue!$AK$5:$AK$550,$C216,Grid_GenerationQueue!$AW$5:$AW$550,"&lt;&gt;"&amp;$Y$3,Grid_GenerationQueue!$AU$5:$AU$550,$AK$3)+SUMIFS(Grid_GenerationQueue!AD$5:AD$550,Grid_GenerationQueue!$AM$5:$AM$550,$B216,Grid_GenerationQueue!$AN$5:$AN$550,$C216,Grid_GenerationQueue!$AW$5:$AW$550,"&lt;&gt;"&amp;$Y$3,Grid_GenerationQueue!$AU$5:$AU$550,$AK$3)</f>
        <v>0</v>
      </c>
      <c r="AV216">
        <v>0</v>
      </c>
      <c r="AW216">
        <v>0</v>
      </c>
      <c r="AX216">
        <v>0</v>
      </c>
      <c r="AY216">
        <v>0</v>
      </c>
      <c r="AZ216">
        <v>0</v>
      </c>
      <c r="BB216">
        <f t="shared" si="132"/>
        <v>0</v>
      </c>
      <c r="BC216">
        <f t="shared" si="133"/>
        <v>0</v>
      </c>
      <c r="BD216">
        <f t="shared" si="134"/>
        <v>0</v>
      </c>
      <c r="BE216">
        <f t="shared" si="135"/>
        <v>0</v>
      </c>
      <c r="BF216">
        <f t="shared" si="136"/>
        <v>0</v>
      </c>
      <c r="BG216">
        <f t="shared" si="137"/>
        <v>0</v>
      </c>
      <c r="BH216">
        <f t="shared" si="138"/>
        <v>0</v>
      </c>
      <c r="BI216">
        <f t="shared" si="139"/>
        <v>0</v>
      </c>
      <c r="BJ216">
        <f t="shared" si="140"/>
        <v>0</v>
      </c>
      <c r="BK216">
        <f t="shared" si="141"/>
        <v>0</v>
      </c>
      <c r="BL216">
        <f t="shared" si="142"/>
        <v>0</v>
      </c>
      <c r="BN216">
        <f t="shared" si="110"/>
        <v>0</v>
      </c>
      <c r="BO216">
        <f t="shared" si="111"/>
        <v>0</v>
      </c>
      <c r="BP216">
        <f t="shared" si="112"/>
        <v>0</v>
      </c>
      <c r="BQ216">
        <f t="shared" si="113"/>
        <v>0</v>
      </c>
      <c r="BR216">
        <f t="shared" si="114"/>
        <v>0</v>
      </c>
      <c r="BS216">
        <f t="shared" si="115"/>
        <v>0</v>
      </c>
      <c r="BT216">
        <f t="shared" si="116"/>
        <v>0</v>
      </c>
      <c r="BU216">
        <f t="shared" si="117"/>
        <v>0</v>
      </c>
      <c r="BV216">
        <f t="shared" si="118"/>
        <v>0</v>
      </c>
      <c r="BW216">
        <f t="shared" si="119"/>
        <v>0</v>
      </c>
      <c r="BX216">
        <f t="shared" si="120"/>
        <v>0</v>
      </c>
      <c r="BZ216">
        <f t="shared" si="121"/>
        <v>0</v>
      </c>
      <c r="CA216">
        <f t="shared" si="122"/>
        <v>0</v>
      </c>
      <c r="CB216">
        <f t="shared" si="123"/>
        <v>0</v>
      </c>
      <c r="CC216">
        <f t="shared" si="124"/>
        <v>0</v>
      </c>
      <c r="CD216">
        <f t="shared" si="125"/>
        <v>0</v>
      </c>
      <c r="CE216">
        <f t="shared" si="126"/>
        <v>0</v>
      </c>
      <c r="CF216">
        <f t="shared" si="127"/>
        <v>0</v>
      </c>
      <c r="CG216">
        <f t="shared" si="128"/>
        <v>0</v>
      </c>
      <c r="CH216">
        <f t="shared" si="129"/>
        <v>0</v>
      </c>
      <c r="CI216">
        <f t="shared" si="130"/>
        <v>0</v>
      </c>
      <c r="CJ216">
        <f t="shared" si="131"/>
        <v>0</v>
      </c>
    </row>
    <row r="217" spans="1:88" x14ac:dyDescent="0.35">
      <c r="A217" t="str">
        <f>Substation_Info!A217</f>
        <v xml:space="preserve">PG&amp;E North of Greater Bay Study Area </v>
      </c>
      <c r="B217" t="str">
        <f>Substation_Info!B217</f>
        <v>Pittsburg</v>
      </c>
      <c r="C217">
        <f>Substation_Info!C217</f>
        <v>230</v>
      </c>
      <c r="D217" t="str" cm="1">
        <f t="array" ref="D217">INDEX(Substation_Info!$AT$5:$BB$322,MATCH(1,($B217=Substation_Info!$B$5:$B$322)*($C217=Substation_Info!$C$5:$C$322),0),MATCH(D$4,Substation_Info!$AT$4:$BB$4,0))</f>
        <v>Northern_California_Li_Battery</v>
      </c>
      <c r="E217" t="str" cm="1">
        <f t="array" ref="E217">INDEX(Substation_Info!$AT$5:$BB$322,MATCH(1,($B217=Substation_Info!$B$5:$B$322)*($C217=Substation_Info!$C$5:$C$322),0),MATCH(E$4,Substation_Info!$AT$4:$BB$4,0))</f>
        <v>Northern_California_Solar</v>
      </c>
      <c r="F217" cm="1">
        <f t="array" ref="F217">INDEX(Substation_Info!$AT$5:$BB$322,MATCH(1,($B217=Substation_Info!$B$5:$B$322)*($C217=Substation_Info!$C$5:$C$322),0),MATCH(F$4,Substation_Info!$AT$4:$BB$4,0))</f>
        <v>0</v>
      </c>
      <c r="G217" t="str" cm="1">
        <f t="array" ref="G217">INDEX(Substation_Info!$AT$5:$BB$322,MATCH(1,($B217=Substation_Info!$B$5:$B$322)*($C217=Substation_Info!$C$5:$C$322),0),MATCH(G$4,Substation_Info!$AT$4:$BB$4,0))</f>
        <v>Solano_Wind</v>
      </c>
      <c r="H217" cm="1">
        <f t="array" ref="H217">INDEX(Substation_Info!$AT$5:$BB$322,MATCH(1,($B217=Substation_Info!$B$5:$B$322)*($C217=Substation_Info!$C$5:$C$322),0),MATCH(H$4,Substation_Info!$AT$4:$BB$4,0))</f>
        <v>0</v>
      </c>
      <c r="I217" cm="1">
        <f t="array" ref="I217">INDEX(Substation_Info!$AT$5:$BB$322,MATCH(1,($B217=Substation_Info!$B$5:$B$322)*($C217=Substation_Info!$C$5:$C$322),0),MATCH(I$4,Substation_Info!$AT$4:$BB$4,0))</f>
        <v>0</v>
      </c>
      <c r="J217" cm="1">
        <f t="array" ref="J217">INDEX(Substation_Info!$AT$5:$BB$322,MATCH(1,($B217=Substation_Info!$B$5:$B$322)*($C217=Substation_Info!$C$5:$C$322),0),MATCH(J$4,Substation_Info!$AT$4:$BB$4,0))</f>
        <v>0</v>
      </c>
      <c r="L217">
        <f>SUMIFS(Grid_GenerationQueue!T$5:T$550,Grid_GenerationQueue!$AJ$5:$AJ$550,$B217,Grid_GenerationQueue!$AK$5:$AK$550,$C217)+SUMIFS(Grid_GenerationQueue!T$5:T$550,Grid_GenerationQueue!$AM$5:$AM$550,$B217,Grid_GenerationQueue!$AN$5:$AN$550,$C217)</f>
        <v>1490</v>
      </c>
      <c r="M217">
        <f>SUMIFS(Grid_GenerationQueue!U$5:U$550,Grid_GenerationQueue!$AJ$5:$AJ$550,$B217,Grid_GenerationQueue!$AK$5:$AK$550,$C217)+SUMIFS(Grid_GenerationQueue!U$5:U$550,Grid_GenerationQueue!$AM$5:$AM$550,$B217,Grid_GenerationQueue!$AN$5:$AN$550,$C217)</f>
        <v>0</v>
      </c>
      <c r="N217">
        <f>SUMIFS(Grid_GenerationQueue!V$5:V$550,Grid_GenerationQueue!$AJ$5:$AJ$550,$B217,Grid_GenerationQueue!$AK$5:$AK$550,$C217)+SUMIFS(Grid_GenerationQueue!V$5:V$550,Grid_GenerationQueue!$AM$5:$AM$550,$B217,Grid_GenerationQueue!$AN$5:$AN$550,$C217)</f>
        <v>0</v>
      </c>
      <c r="O217">
        <f>SUMIFS(Grid_GenerationQueue!W$5:W$550,Grid_GenerationQueue!$AJ$5:$AJ$550,$B217,Grid_GenerationQueue!$AK$5:$AK$550,$C217)+SUMIFS(Grid_GenerationQueue!W$5:W$550,Grid_GenerationQueue!$AM$5:$AM$550,$B217,Grid_GenerationQueue!$AN$5:$AN$550,$C217)</f>
        <v>0</v>
      </c>
      <c r="P217">
        <f>SUMIFS(Grid_GenerationQueue!X$5:X$550,Grid_GenerationQueue!$AJ$5:$AJ$550,$B217,Grid_GenerationQueue!$AK$5:$AK$550,$C217)+SUMIFS(Grid_GenerationQueue!X$5:X$550,Grid_GenerationQueue!$AM$5:$AM$550,$B217,Grid_GenerationQueue!$AN$5:$AN$550,$C217)</f>
        <v>0</v>
      </c>
      <c r="Q217">
        <f>SUMIFS(Grid_GenerationQueue!Y$5:Y$550,Grid_GenerationQueue!$AJ$5:$AJ$550,$B217,Grid_GenerationQueue!$AK$5:$AK$550,$C217)+SUMIFS(Grid_GenerationQueue!Y$5:Y$550,Grid_GenerationQueue!$AM$5:$AM$550,$B217,Grid_GenerationQueue!$AN$5:$AN$550,$C217)</f>
        <v>0</v>
      </c>
      <c r="R217">
        <f>SUMIFS(Grid_GenerationQueue!Z$5:Z$550,Grid_GenerationQueue!$AJ$5:$AJ$550,$B217,Grid_GenerationQueue!$AK$5:$AK$550,$C217)+SUMIFS(Grid_GenerationQueue!Z$5:Z$550,Grid_GenerationQueue!$AM$5:$AM$550,$B217,Grid_GenerationQueue!$AN$5:$AN$550,$C217)</f>
        <v>0</v>
      </c>
      <c r="S217">
        <f>SUMIFS(Grid_GenerationQueue!AA$5:AA$550,Grid_GenerationQueue!$AJ$5:$AJ$550,$B217,Grid_GenerationQueue!$AK$5:$AK$550,$C217)+SUMIFS(Grid_GenerationQueue!AA$5:AA$550,Grid_GenerationQueue!$AM$5:$AM$550,$B217,Grid_GenerationQueue!$AN$5:$AN$550,$C217)</f>
        <v>0</v>
      </c>
      <c r="T217">
        <f>SUMIFS(Grid_GenerationQueue!AB$5:AB$550,Grid_GenerationQueue!$AJ$5:$AJ$550,$B217,Grid_GenerationQueue!$AK$5:$AK$550,$C217)+SUMIFS(Grid_GenerationQueue!AB$5:AB$550,Grid_GenerationQueue!$AM$5:$AM$550,$B217,Grid_GenerationQueue!$AN$5:$AN$550,$C217)</f>
        <v>0</v>
      </c>
      <c r="U217">
        <f>SUMIFS(Grid_GenerationQueue!AC$5:AC$550,Grid_GenerationQueue!$AJ$5:$AJ$550,$B217,Grid_GenerationQueue!$AK$5:$AK$550,$C217)+SUMIFS(Grid_GenerationQueue!AC$5:AC$550,Grid_GenerationQueue!$AM$5:$AM$550,$B217,Grid_GenerationQueue!$AN$5:$AN$550,$C217)</f>
        <v>0</v>
      </c>
      <c r="V217">
        <f>SUMIFS(Grid_GenerationQueue!AD$5:AD$550,Grid_GenerationQueue!$AJ$5:$AJ$550,$B217,Grid_GenerationQueue!$AK$5:$AK$550,$C217)+SUMIFS(Grid_GenerationQueue!AD$5:AD$550,Grid_GenerationQueue!$AM$5:$AM$550,$B217,Grid_GenerationQueue!$AN$5:$AN$550,$C217)</f>
        <v>0</v>
      </c>
      <c r="X217">
        <f>SUMIFS(Grid_GenerationQueue!T$5:T$550,Grid_GenerationQueue!$AJ$5:$AJ$550,$B217,Grid_GenerationQueue!$AK$5:$AK$550,$C217,Grid_GenerationQueue!$AW$5:$AW$550,$Y$3)+SUMIFS(Grid_GenerationQueue!T$5:T$550,Grid_GenerationQueue!$AM$5:$AM$550,$B217,Grid_GenerationQueue!$AN$5:$AN$550,$C217,Grid_GenerationQueue!$AW$5:$AW$550,$Y$3)</f>
        <v>220</v>
      </c>
      <c r="Y217">
        <f>SUMIFS(Grid_GenerationQueue!U$5:U$550,Grid_GenerationQueue!$AJ$5:$AJ$550,$B217,Grid_GenerationQueue!$AK$5:$AK$550,$C217,Grid_GenerationQueue!$AW$5:$AW$550,$Y$3)+SUMIFS(Grid_GenerationQueue!U$5:U$550,Grid_GenerationQueue!$AM$5:$AM$550,$B217,Grid_GenerationQueue!$AN$5:$AN$550,$C217,Grid_GenerationQueue!$AW$5:$AW$550,$Y$3)</f>
        <v>0</v>
      </c>
      <c r="Z217">
        <f>SUMIFS(Grid_GenerationQueue!V$5:V$550,Grid_GenerationQueue!$AJ$5:$AJ$550,$B217,Grid_GenerationQueue!$AK$5:$AK$550,$C217,Grid_GenerationQueue!$AW$5:$AW$550,$Y$3)+SUMIFS(Grid_GenerationQueue!V$5:V$550,Grid_GenerationQueue!$AM$5:$AM$550,$B217,Grid_GenerationQueue!$AN$5:$AN$550,$C217,Grid_GenerationQueue!$AW$5:$AW$550,$Y$3)</f>
        <v>0</v>
      </c>
      <c r="AA217">
        <f>SUMIFS(Grid_GenerationQueue!W$5:W$550,Grid_GenerationQueue!$AJ$5:$AJ$550,$B217,Grid_GenerationQueue!$AK$5:$AK$550,$C217,Grid_GenerationQueue!$AW$5:$AW$550,$Y$3)+SUMIFS(Grid_GenerationQueue!W$5:W$550,Grid_GenerationQueue!$AM$5:$AM$550,$B217,Grid_GenerationQueue!$AN$5:$AN$550,$C217,Grid_GenerationQueue!$AW$5:$AW$550,$Y$3)</f>
        <v>0</v>
      </c>
      <c r="AB217">
        <f>SUMIFS(Grid_GenerationQueue!X$5:X$550,Grid_GenerationQueue!$AJ$5:$AJ$550,$B217,Grid_GenerationQueue!$AK$5:$AK$550,$C217,Grid_GenerationQueue!$AW$5:$AW$550,$Y$3)+SUMIFS(Grid_GenerationQueue!X$5:X$550,Grid_GenerationQueue!$AM$5:$AM$550,$B217,Grid_GenerationQueue!$AN$5:$AN$550,$C217,Grid_GenerationQueue!$AW$5:$AW$550,$Y$3)</f>
        <v>0</v>
      </c>
      <c r="AC217">
        <f>SUMIFS(Grid_GenerationQueue!Y$5:Y$550,Grid_GenerationQueue!$AJ$5:$AJ$550,$B217,Grid_GenerationQueue!$AK$5:$AK$550,$C217,Grid_GenerationQueue!$AW$5:$AW$550,$Y$3)+SUMIFS(Grid_GenerationQueue!Y$5:Y$550,Grid_GenerationQueue!$AM$5:$AM$550,$B217,Grid_GenerationQueue!$AN$5:$AN$550,$C217,Grid_GenerationQueue!$AW$5:$AW$550,$Y$3)</f>
        <v>0</v>
      </c>
      <c r="AD217">
        <f>SUMIFS(Grid_GenerationQueue!Z$5:Z$550,Grid_GenerationQueue!$AJ$5:$AJ$550,$B217,Grid_GenerationQueue!$AK$5:$AK$550,$C217,Grid_GenerationQueue!$AW$5:$AW$550,$Y$3)+SUMIFS(Grid_GenerationQueue!Z$5:Z$550,Grid_GenerationQueue!$AM$5:$AM$550,$B217,Grid_GenerationQueue!$AN$5:$AN$550,$C217,Grid_GenerationQueue!$AW$5:$AW$550,$Y$3)</f>
        <v>0</v>
      </c>
      <c r="AE217">
        <f>SUMIFS(Grid_GenerationQueue!AA$5:AA$550,Grid_GenerationQueue!$AJ$5:$AJ$550,$B217,Grid_GenerationQueue!$AK$5:$AK$550,$C217,Grid_GenerationQueue!$AW$5:$AW$550,$Y$3)+SUMIFS(Grid_GenerationQueue!AA$5:AA$550,Grid_GenerationQueue!$AM$5:$AM$550,$B217,Grid_GenerationQueue!$AN$5:$AN$550,$C217,Grid_GenerationQueue!$AW$5:$AW$550,$Y$3)</f>
        <v>0</v>
      </c>
      <c r="AF217">
        <f>SUMIFS(Grid_GenerationQueue!AB$5:AB$550,Grid_GenerationQueue!$AJ$5:$AJ$550,$B217,Grid_GenerationQueue!$AK$5:$AK$550,$C217,Grid_GenerationQueue!$AW$5:$AW$550,$Y$3)+SUMIFS(Grid_GenerationQueue!AB$5:AB$550,Grid_GenerationQueue!$AM$5:$AM$550,$B217,Grid_GenerationQueue!$AN$5:$AN$550,$C217,Grid_GenerationQueue!$AW$5:$AW$550,$Y$3)</f>
        <v>0</v>
      </c>
      <c r="AG217">
        <f>SUMIFS(Grid_GenerationQueue!AC$5:AC$550,Grid_GenerationQueue!$AJ$5:$AJ$550,$B217,Grid_GenerationQueue!$AK$5:$AK$550,$C217,Grid_GenerationQueue!$AW$5:$AW$550,$Y$3)+SUMIFS(Grid_GenerationQueue!AC$5:AC$550,Grid_GenerationQueue!$AM$5:$AM$550,$B217,Grid_GenerationQueue!$AN$5:$AN$550,$C217,Grid_GenerationQueue!$AW$5:$AW$550,$Y$3)</f>
        <v>0</v>
      </c>
      <c r="AH217">
        <f>SUMIFS(Grid_GenerationQueue!AD$5:AD$550,Grid_GenerationQueue!$AJ$5:$AJ$550,$B217,Grid_GenerationQueue!$AK$5:$AK$550,$C217,Grid_GenerationQueue!$AW$5:$AW$550,$Y$3)+SUMIFS(Grid_GenerationQueue!AD$5:AD$550,Grid_GenerationQueue!$AM$5:$AM$550,$B217,Grid_GenerationQueue!$AN$5:$AN$550,$C217,Grid_GenerationQueue!$AW$5:$AW$550,$Y$3)</f>
        <v>0</v>
      </c>
      <c r="AJ217">
        <f>X217+SUMIFS(Grid_GenerationQueue!T$5:T$550,Grid_GenerationQueue!$AJ$5:$AJ$550,$B217,Grid_GenerationQueue!$AK$5:$AK$550,$C217,Grid_GenerationQueue!$AW$5:$AW$550,"&lt;&gt;"&amp;$Y$3,Grid_GenerationQueue!$AU$5:$AU$550,$AK$3)+SUMIFS(Grid_GenerationQueue!T$5:T$550,Grid_GenerationQueue!$AM$5:$AM$550,$B217,Grid_GenerationQueue!$AN$5:$AN$550,$C217,Grid_GenerationQueue!$AW$5:$AW$550,"&lt;&gt;"&amp;$Y$3,Grid_GenerationQueue!$AU$5:$AU$550,$AK$3)</f>
        <v>220</v>
      </c>
      <c r="AK217">
        <f>Y217+SUMIFS(Grid_GenerationQueue!U$5:U$550,Grid_GenerationQueue!$AJ$5:$AJ$550,$B217,Grid_GenerationQueue!$AK$5:$AK$550,$C217,Grid_GenerationQueue!$AW$5:$AW$550,"&lt;&gt;"&amp;$Y$3,Grid_GenerationQueue!$AU$5:$AU$550,$AK$3)+SUMIFS(Grid_GenerationQueue!U$5:U$550,Grid_GenerationQueue!$AM$5:$AM$550,$B217,Grid_GenerationQueue!$AN$5:$AN$550,$C217,Grid_GenerationQueue!$AW$5:$AW$550,"&lt;&gt;"&amp;$Y$3,Grid_GenerationQueue!$AU$5:$AU$550,$AK$3)</f>
        <v>0</v>
      </c>
      <c r="AL217">
        <f>Z217+SUMIFS(Grid_GenerationQueue!V$5:V$550,Grid_GenerationQueue!$AJ$5:$AJ$550,$B217,Grid_GenerationQueue!$AK$5:$AK$550,$C217,Grid_GenerationQueue!$AW$5:$AW$550,"&lt;&gt;"&amp;$Y$3,Grid_GenerationQueue!$AU$5:$AU$550,$AK$3)+SUMIFS(Grid_GenerationQueue!V$5:V$550,Grid_GenerationQueue!$AM$5:$AM$550,$B217,Grid_GenerationQueue!$AN$5:$AN$550,$C217,Grid_GenerationQueue!$AW$5:$AW$550,"&lt;&gt;"&amp;$Y$3,Grid_GenerationQueue!$AU$5:$AU$550,$AK$3)</f>
        <v>0</v>
      </c>
      <c r="AM217">
        <f>AA217+SUMIFS(Grid_GenerationQueue!W$5:W$550,Grid_GenerationQueue!$AJ$5:$AJ$550,$B217,Grid_GenerationQueue!$AK$5:$AK$550,$C217,Grid_GenerationQueue!$AW$5:$AW$550,"&lt;&gt;"&amp;$Y$3,Grid_GenerationQueue!$AU$5:$AU$550,$AK$3)+SUMIFS(Grid_GenerationQueue!W$5:W$550,Grid_GenerationQueue!$AM$5:$AM$550,$B217,Grid_GenerationQueue!$AN$5:$AN$550,$C217,Grid_GenerationQueue!$AW$5:$AW$550,"&lt;&gt;"&amp;$Y$3,Grid_GenerationQueue!$AU$5:$AU$550,$AK$3)</f>
        <v>0</v>
      </c>
      <c r="AN217">
        <f>AB217+SUMIFS(Grid_GenerationQueue!X$5:X$550,Grid_GenerationQueue!$AJ$5:$AJ$550,$B217,Grid_GenerationQueue!$AK$5:$AK$550,$C217,Grid_GenerationQueue!$AW$5:$AW$550,"&lt;&gt;"&amp;$Y$3,Grid_GenerationQueue!$AU$5:$AU$550,$AK$3)+SUMIFS(Grid_GenerationQueue!X$5:X$550,Grid_GenerationQueue!$AM$5:$AM$550,$B217,Grid_GenerationQueue!$AN$5:$AN$550,$C217,Grid_GenerationQueue!$AW$5:$AW$550,"&lt;&gt;"&amp;$Y$3,Grid_GenerationQueue!$AU$5:$AU$550,$AK$3)</f>
        <v>0</v>
      </c>
      <c r="AO217">
        <f>AC217+SUMIFS(Grid_GenerationQueue!Y$5:Y$550,Grid_GenerationQueue!$AJ$5:$AJ$550,$B217,Grid_GenerationQueue!$AK$5:$AK$550,$C217,Grid_GenerationQueue!$AW$5:$AW$550,"&lt;&gt;"&amp;$Y$3,Grid_GenerationQueue!$AU$5:$AU$550,$AK$3)+SUMIFS(Grid_GenerationQueue!Y$5:Y$550,Grid_GenerationQueue!$AM$5:$AM$550,$B217,Grid_GenerationQueue!$AN$5:$AN$550,$C217,Grid_GenerationQueue!$AW$5:$AW$550,"&lt;&gt;"&amp;$Y$3,Grid_GenerationQueue!$AU$5:$AU$550,$AK$3)</f>
        <v>0</v>
      </c>
      <c r="AP217">
        <f>AD217+SUMIFS(Grid_GenerationQueue!Z$5:Z$550,Grid_GenerationQueue!$AJ$5:$AJ$550,$B217,Grid_GenerationQueue!$AK$5:$AK$550,$C217,Grid_GenerationQueue!$AW$5:$AW$550,"&lt;&gt;"&amp;$Y$3,Grid_GenerationQueue!$AU$5:$AU$550,$AK$3)+SUMIFS(Grid_GenerationQueue!Z$5:Z$550,Grid_GenerationQueue!$AM$5:$AM$550,$B217,Grid_GenerationQueue!$AN$5:$AN$550,$C217,Grid_GenerationQueue!$AW$5:$AW$550,"&lt;&gt;"&amp;$Y$3,Grid_GenerationQueue!$AU$5:$AU$550,$AK$3)</f>
        <v>0</v>
      </c>
      <c r="AQ217">
        <f>AE217+SUMIFS(Grid_GenerationQueue!AA$5:AA$550,Grid_GenerationQueue!$AJ$5:$AJ$550,$B217,Grid_GenerationQueue!$AK$5:$AK$550,$C217,Grid_GenerationQueue!$AW$5:$AW$550,"&lt;&gt;"&amp;$Y$3,Grid_GenerationQueue!$AU$5:$AU$550,$AK$3)+SUMIFS(Grid_GenerationQueue!AA$5:AA$550,Grid_GenerationQueue!$AM$5:$AM$550,$B217,Grid_GenerationQueue!$AN$5:$AN$550,$C217,Grid_GenerationQueue!$AW$5:$AW$550,"&lt;&gt;"&amp;$Y$3,Grid_GenerationQueue!$AU$5:$AU$550,$AK$3)</f>
        <v>0</v>
      </c>
      <c r="AR217">
        <f>AF217+SUMIFS(Grid_GenerationQueue!AB$5:AB$550,Grid_GenerationQueue!$AJ$5:$AJ$550,$B217,Grid_GenerationQueue!$AK$5:$AK$550,$C217,Grid_GenerationQueue!$AW$5:$AW$550,"&lt;&gt;"&amp;$Y$3,Grid_GenerationQueue!$AU$5:$AU$550,$AK$3)+SUMIFS(Grid_GenerationQueue!AB$5:AB$550,Grid_GenerationQueue!$AM$5:$AM$550,$B217,Grid_GenerationQueue!$AN$5:$AN$550,$C217,Grid_GenerationQueue!$AW$5:$AW$550,"&lt;&gt;"&amp;$Y$3,Grid_GenerationQueue!$AU$5:$AU$550,$AK$3)</f>
        <v>0</v>
      </c>
      <c r="AS217">
        <f>AG217+SUMIFS(Grid_GenerationQueue!AC$5:AC$550,Grid_GenerationQueue!$AJ$5:$AJ$550,$B217,Grid_GenerationQueue!$AK$5:$AK$550,$C217,Grid_GenerationQueue!$AW$5:$AW$550,"&lt;&gt;"&amp;$Y$3,Grid_GenerationQueue!$AU$5:$AU$550,$AK$3)+SUMIFS(Grid_GenerationQueue!AC$5:AC$550,Grid_GenerationQueue!$AM$5:$AM$550,$B217,Grid_GenerationQueue!$AN$5:$AN$550,$C217,Grid_GenerationQueue!$AW$5:$AW$550,"&lt;&gt;"&amp;$Y$3,Grid_GenerationQueue!$AU$5:$AU$550,$AK$3)</f>
        <v>0</v>
      </c>
      <c r="AT217">
        <f>AH217+SUMIFS(Grid_GenerationQueue!AD$5:AD$550,Grid_GenerationQueue!$AJ$5:$AJ$550,$B217,Grid_GenerationQueue!$AK$5:$AK$550,$C217,Grid_GenerationQueue!$AW$5:$AW$550,"&lt;&gt;"&amp;$Y$3,Grid_GenerationQueue!$AU$5:$AU$550,$AK$3)+SUMIFS(Grid_GenerationQueue!AD$5:AD$550,Grid_GenerationQueue!$AM$5:$AM$550,$B217,Grid_GenerationQueue!$AN$5:$AN$550,$C217,Grid_GenerationQueue!$AW$5:$AW$550,"&lt;&gt;"&amp;$Y$3,Grid_GenerationQueue!$AU$5:$AU$550,$AK$3)</f>
        <v>0</v>
      </c>
      <c r="AV217">
        <v>200</v>
      </c>
      <c r="AW217">
        <v>0</v>
      </c>
      <c r="AX217">
        <v>0</v>
      </c>
      <c r="AY217">
        <v>0</v>
      </c>
      <c r="AZ217">
        <v>0</v>
      </c>
      <c r="BB217">
        <f t="shared" si="132"/>
        <v>1290</v>
      </c>
      <c r="BC217">
        <f t="shared" si="133"/>
        <v>0</v>
      </c>
      <c r="BD217">
        <f t="shared" si="134"/>
        <v>0</v>
      </c>
      <c r="BE217">
        <f t="shared" si="135"/>
        <v>0</v>
      </c>
      <c r="BF217">
        <f t="shared" si="136"/>
        <v>0</v>
      </c>
      <c r="BG217">
        <f t="shared" si="137"/>
        <v>0</v>
      </c>
      <c r="BH217">
        <f t="shared" si="138"/>
        <v>0</v>
      </c>
      <c r="BI217">
        <f t="shared" si="139"/>
        <v>0</v>
      </c>
      <c r="BJ217">
        <f t="shared" si="140"/>
        <v>0</v>
      </c>
      <c r="BK217">
        <f t="shared" si="141"/>
        <v>0</v>
      </c>
      <c r="BL217">
        <f t="shared" si="142"/>
        <v>0</v>
      </c>
      <c r="BN217">
        <f t="shared" si="110"/>
        <v>20</v>
      </c>
      <c r="BO217">
        <f t="shared" si="111"/>
        <v>0</v>
      </c>
      <c r="BP217">
        <f t="shared" si="112"/>
        <v>0</v>
      </c>
      <c r="BQ217">
        <f t="shared" si="113"/>
        <v>0</v>
      </c>
      <c r="BR217">
        <f t="shared" si="114"/>
        <v>0</v>
      </c>
      <c r="BS217">
        <f t="shared" si="115"/>
        <v>0</v>
      </c>
      <c r="BT217">
        <f t="shared" si="116"/>
        <v>0</v>
      </c>
      <c r="BU217">
        <f t="shared" si="117"/>
        <v>0</v>
      </c>
      <c r="BV217">
        <f t="shared" si="118"/>
        <v>0</v>
      </c>
      <c r="BW217">
        <f t="shared" si="119"/>
        <v>0</v>
      </c>
      <c r="BX217">
        <f t="shared" si="120"/>
        <v>0</v>
      </c>
      <c r="BZ217">
        <f t="shared" si="121"/>
        <v>20</v>
      </c>
      <c r="CA217">
        <f t="shared" si="122"/>
        <v>0</v>
      </c>
      <c r="CB217">
        <f t="shared" si="123"/>
        <v>0</v>
      </c>
      <c r="CC217">
        <f t="shared" si="124"/>
        <v>0</v>
      </c>
      <c r="CD217">
        <f t="shared" si="125"/>
        <v>0</v>
      </c>
      <c r="CE217">
        <f t="shared" si="126"/>
        <v>0</v>
      </c>
      <c r="CF217">
        <f t="shared" si="127"/>
        <v>0</v>
      </c>
      <c r="CG217">
        <f t="shared" si="128"/>
        <v>0</v>
      </c>
      <c r="CH217">
        <f t="shared" si="129"/>
        <v>0</v>
      </c>
      <c r="CI217">
        <f t="shared" si="130"/>
        <v>0</v>
      </c>
      <c r="CJ217">
        <f t="shared" si="131"/>
        <v>0</v>
      </c>
    </row>
    <row r="218" spans="1:88" x14ac:dyDescent="0.35">
      <c r="A218" t="str">
        <f>Substation_Info!A218</f>
        <v xml:space="preserve">PG&amp;E North of Greater Bay Study Area </v>
      </c>
      <c r="B218" t="str">
        <f>Substation_Info!B218</f>
        <v>Pittsburg PP</v>
      </c>
      <c r="C218">
        <f>Substation_Info!C218</f>
        <v>230</v>
      </c>
      <c r="D218" t="str" cm="1">
        <f t="array" ref="D218">INDEX(Substation_Info!$AT$5:$BB$322,MATCH(1,($B218=Substation_Info!$B$5:$B$322)*($C218=Substation_Info!$C$5:$C$322),0),MATCH(D$4,Substation_Info!$AT$4:$BB$4,0))</f>
        <v>Northern_California_Li_Battery</v>
      </c>
      <c r="E218" t="str" cm="1">
        <f t="array" ref="E218">INDEX(Substation_Info!$AT$5:$BB$322,MATCH(1,($B218=Substation_Info!$B$5:$B$322)*($C218=Substation_Info!$C$5:$C$322),0),MATCH(E$4,Substation_Info!$AT$4:$BB$4,0))</f>
        <v>Northern_California_Solar</v>
      </c>
      <c r="F218" cm="1">
        <f t="array" ref="F218">INDEX(Substation_Info!$AT$5:$BB$322,MATCH(1,($B218=Substation_Info!$B$5:$B$322)*($C218=Substation_Info!$C$5:$C$322),0),MATCH(F$4,Substation_Info!$AT$4:$BB$4,0))</f>
        <v>0</v>
      </c>
      <c r="G218" cm="1">
        <f t="array" ref="G218">INDEX(Substation_Info!$AT$5:$BB$322,MATCH(1,($B218=Substation_Info!$B$5:$B$322)*($C218=Substation_Info!$C$5:$C$322),0),MATCH(G$4,Substation_Info!$AT$4:$BB$4,0))</f>
        <v>0</v>
      </c>
      <c r="H218" cm="1">
        <f t="array" ref="H218">INDEX(Substation_Info!$AT$5:$BB$322,MATCH(1,($B218=Substation_Info!$B$5:$B$322)*($C218=Substation_Info!$C$5:$C$322),0),MATCH(H$4,Substation_Info!$AT$4:$BB$4,0))</f>
        <v>0</v>
      </c>
      <c r="I218" cm="1">
        <f t="array" ref="I218">INDEX(Substation_Info!$AT$5:$BB$322,MATCH(1,($B218=Substation_Info!$B$5:$B$322)*($C218=Substation_Info!$C$5:$C$322),0),MATCH(I$4,Substation_Info!$AT$4:$BB$4,0))</f>
        <v>0</v>
      </c>
      <c r="J218" cm="1">
        <f t="array" ref="J218">INDEX(Substation_Info!$AT$5:$BB$322,MATCH(1,($B218=Substation_Info!$B$5:$B$322)*($C218=Substation_Info!$C$5:$C$322),0),MATCH(J$4,Substation_Info!$AT$4:$BB$4,0))</f>
        <v>0</v>
      </c>
      <c r="L218">
        <f>SUMIFS(Grid_GenerationQueue!T$5:T$550,Grid_GenerationQueue!$AJ$5:$AJ$550,$B218,Grid_GenerationQueue!$AK$5:$AK$550,$C218)+SUMIFS(Grid_GenerationQueue!T$5:T$550,Grid_GenerationQueue!$AM$5:$AM$550,$B218,Grid_GenerationQueue!$AN$5:$AN$550,$C218)</f>
        <v>175</v>
      </c>
      <c r="M218">
        <f>SUMIFS(Grid_GenerationQueue!U$5:U$550,Grid_GenerationQueue!$AJ$5:$AJ$550,$B218,Grid_GenerationQueue!$AK$5:$AK$550,$C218)+SUMIFS(Grid_GenerationQueue!U$5:U$550,Grid_GenerationQueue!$AM$5:$AM$550,$B218,Grid_GenerationQueue!$AN$5:$AN$550,$C218)</f>
        <v>0</v>
      </c>
      <c r="N218">
        <f>SUMIFS(Grid_GenerationQueue!V$5:V$550,Grid_GenerationQueue!$AJ$5:$AJ$550,$B218,Grid_GenerationQueue!$AK$5:$AK$550,$C218)+SUMIFS(Grid_GenerationQueue!V$5:V$550,Grid_GenerationQueue!$AM$5:$AM$550,$B218,Grid_GenerationQueue!$AN$5:$AN$550,$C218)</f>
        <v>0</v>
      </c>
      <c r="O218">
        <f>SUMIFS(Grid_GenerationQueue!W$5:W$550,Grid_GenerationQueue!$AJ$5:$AJ$550,$B218,Grid_GenerationQueue!$AK$5:$AK$550,$C218)+SUMIFS(Grid_GenerationQueue!W$5:W$550,Grid_GenerationQueue!$AM$5:$AM$550,$B218,Grid_GenerationQueue!$AN$5:$AN$550,$C218)</f>
        <v>0</v>
      </c>
      <c r="P218">
        <f>SUMIFS(Grid_GenerationQueue!X$5:X$550,Grid_GenerationQueue!$AJ$5:$AJ$550,$B218,Grid_GenerationQueue!$AK$5:$AK$550,$C218)+SUMIFS(Grid_GenerationQueue!X$5:X$550,Grid_GenerationQueue!$AM$5:$AM$550,$B218,Grid_GenerationQueue!$AN$5:$AN$550,$C218)</f>
        <v>0</v>
      </c>
      <c r="Q218">
        <f>SUMIFS(Grid_GenerationQueue!Y$5:Y$550,Grid_GenerationQueue!$AJ$5:$AJ$550,$B218,Grid_GenerationQueue!$AK$5:$AK$550,$C218)+SUMIFS(Grid_GenerationQueue!Y$5:Y$550,Grid_GenerationQueue!$AM$5:$AM$550,$B218,Grid_GenerationQueue!$AN$5:$AN$550,$C218)</f>
        <v>0</v>
      </c>
      <c r="R218">
        <f>SUMIFS(Grid_GenerationQueue!Z$5:Z$550,Grid_GenerationQueue!$AJ$5:$AJ$550,$B218,Grid_GenerationQueue!$AK$5:$AK$550,$C218)+SUMIFS(Grid_GenerationQueue!Z$5:Z$550,Grid_GenerationQueue!$AM$5:$AM$550,$B218,Grid_GenerationQueue!$AN$5:$AN$550,$C218)</f>
        <v>0</v>
      </c>
      <c r="S218">
        <f>SUMIFS(Grid_GenerationQueue!AA$5:AA$550,Grid_GenerationQueue!$AJ$5:$AJ$550,$B218,Grid_GenerationQueue!$AK$5:$AK$550,$C218)+SUMIFS(Grid_GenerationQueue!AA$5:AA$550,Grid_GenerationQueue!$AM$5:$AM$550,$B218,Grid_GenerationQueue!$AN$5:$AN$550,$C218)</f>
        <v>0</v>
      </c>
      <c r="T218">
        <f>SUMIFS(Grid_GenerationQueue!AB$5:AB$550,Grid_GenerationQueue!$AJ$5:$AJ$550,$B218,Grid_GenerationQueue!$AK$5:$AK$550,$C218)+SUMIFS(Grid_GenerationQueue!AB$5:AB$550,Grid_GenerationQueue!$AM$5:$AM$550,$B218,Grid_GenerationQueue!$AN$5:$AN$550,$C218)</f>
        <v>0</v>
      </c>
      <c r="U218">
        <f>SUMIFS(Grid_GenerationQueue!AC$5:AC$550,Grid_GenerationQueue!$AJ$5:$AJ$550,$B218,Grid_GenerationQueue!$AK$5:$AK$550,$C218)+SUMIFS(Grid_GenerationQueue!AC$5:AC$550,Grid_GenerationQueue!$AM$5:$AM$550,$B218,Grid_GenerationQueue!$AN$5:$AN$550,$C218)</f>
        <v>0</v>
      </c>
      <c r="V218">
        <f>SUMIFS(Grid_GenerationQueue!AD$5:AD$550,Grid_GenerationQueue!$AJ$5:$AJ$550,$B218,Grid_GenerationQueue!$AK$5:$AK$550,$C218)+SUMIFS(Grid_GenerationQueue!AD$5:AD$550,Grid_GenerationQueue!$AM$5:$AM$550,$B218,Grid_GenerationQueue!$AN$5:$AN$550,$C218)</f>
        <v>0</v>
      </c>
      <c r="X218">
        <f>SUMIFS(Grid_GenerationQueue!T$5:T$550,Grid_GenerationQueue!$AJ$5:$AJ$550,$B218,Grid_GenerationQueue!$AK$5:$AK$550,$C218,Grid_GenerationQueue!$AW$5:$AW$550,$Y$3)+SUMIFS(Grid_GenerationQueue!T$5:T$550,Grid_GenerationQueue!$AM$5:$AM$550,$B218,Grid_GenerationQueue!$AN$5:$AN$550,$C218,Grid_GenerationQueue!$AW$5:$AW$550,$Y$3)</f>
        <v>0</v>
      </c>
      <c r="Y218">
        <f>SUMIFS(Grid_GenerationQueue!U$5:U$550,Grid_GenerationQueue!$AJ$5:$AJ$550,$B218,Grid_GenerationQueue!$AK$5:$AK$550,$C218,Grid_GenerationQueue!$AW$5:$AW$550,$Y$3)+SUMIFS(Grid_GenerationQueue!U$5:U$550,Grid_GenerationQueue!$AM$5:$AM$550,$B218,Grid_GenerationQueue!$AN$5:$AN$550,$C218,Grid_GenerationQueue!$AW$5:$AW$550,$Y$3)</f>
        <v>0</v>
      </c>
      <c r="Z218">
        <f>SUMIFS(Grid_GenerationQueue!V$5:V$550,Grid_GenerationQueue!$AJ$5:$AJ$550,$B218,Grid_GenerationQueue!$AK$5:$AK$550,$C218,Grid_GenerationQueue!$AW$5:$AW$550,$Y$3)+SUMIFS(Grid_GenerationQueue!V$5:V$550,Grid_GenerationQueue!$AM$5:$AM$550,$B218,Grid_GenerationQueue!$AN$5:$AN$550,$C218,Grid_GenerationQueue!$AW$5:$AW$550,$Y$3)</f>
        <v>0</v>
      </c>
      <c r="AA218">
        <f>SUMIFS(Grid_GenerationQueue!W$5:W$550,Grid_GenerationQueue!$AJ$5:$AJ$550,$B218,Grid_GenerationQueue!$AK$5:$AK$550,$C218,Grid_GenerationQueue!$AW$5:$AW$550,$Y$3)+SUMIFS(Grid_GenerationQueue!W$5:W$550,Grid_GenerationQueue!$AM$5:$AM$550,$B218,Grid_GenerationQueue!$AN$5:$AN$550,$C218,Grid_GenerationQueue!$AW$5:$AW$550,$Y$3)</f>
        <v>0</v>
      </c>
      <c r="AB218">
        <f>SUMIFS(Grid_GenerationQueue!X$5:X$550,Grid_GenerationQueue!$AJ$5:$AJ$550,$B218,Grid_GenerationQueue!$AK$5:$AK$550,$C218,Grid_GenerationQueue!$AW$5:$AW$550,$Y$3)+SUMIFS(Grid_GenerationQueue!X$5:X$550,Grid_GenerationQueue!$AM$5:$AM$550,$B218,Grid_GenerationQueue!$AN$5:$AN$550,$C218,Grid_GenerationQueue!$AW$5:$AW$550,$Y$3)</f>
        <v>0</v>
      </c>
      <c r="AC218">
        <f>SUMIFS(Grid_GenerationQueue!Y$5:Y$550,Grid_GenerationQueue!$AJ$5:$AJ$550,$B218,Grid_GenerationQueue!$AK$5:$AK$550,$C218,Grid_GenerationQueue!$AW$5:$AW$550,$Y$3)+SUMIFS(Grid_GenerationQueue!Y$5:Y$550,Grid_GenerationQueue!$AM$5:$AM$550,$B218,Grid_GenerationQueue!$AN$5:$AN$550,$C218,Grid_GenerationQueue!$AW$5:$AW$550,$Y$3)</f>
        <v>0</v>
      </c>
      <c r="AD218">
        <f>SUMIFS(Grid_GenerationQueue!Z$5:Z$550,Grid_GenerationQueue!$AJ$5:$AJ$550,$B218,Grid_GenerationQueue!$AK$5:$AK$550,$C218,Grid_GenerationQueue!$AW$5:$AW$550,$Y$3)+SUMIFS(Grid_GenerationQueue!Z$5:Z$550,Grid_GenerationQueue!$AM$5:$AM$550,$B218,Grid_GenerationQueue!$AN$5:$AN$550,$C218,Grid_GenerationQueue!$AW$5:$AW$550,$Y$3)</f>
        <v>0</v>
      </c>
      <c r="AE218">
        <f>SUMIFS(Grid_GenerationQueue!AA$5:AA$550,Grid_GenerationQueue!$AJ$5:$AJ$550,$B218,Grid_GenerationQueue!$AK$5:$AK$550,$C218,Grid_GenerationQueue!$AW$5:$AW$550,$Y$3)+SUMIFS(Grid_GenerationQueue!AA$5:AA$550,Grid_GenerationQueue!$AM$5:$AM$550,$B218,Grid_GenerationQueue!$AN$5:$AN$550,$C218,Grid_GenerationQueue!$AW$5:$AW$550,$Y$3)</f>
        <v>0</v>
      </c>
      <c r="AF218">
        <f>SUMIFS(Grid_GenerationQueue!AB$5:AB$550,Grid_GenerationQueue!$AJ$5:$AJ$550,$B218,Grid_GenerationQueue!$AK$5:$AK$550,$C218,Grid_GenerationQueue!$AW$5:$AW$550,$Y$3)+SUMIFS(Grid_GenerationQueue!AB$5:AB$550,Grid_GenerationQueue!$AM$5:$AM$550,$B218,Grid_GenerationQueue!$AN$5:$AN$550,$C218,Grid_GenerationQueue!$AW$5:$AW$550,$Y$3)</f>
        <v>0</v>
      </c>
      <c r="AG218">
        <f>SUMIFS(Grid_GenerationQueue!AC$5:AC$550,Grid_GenerationQueue!$AJ$5:$AJ$550,$B218,Grid_GenerationQueue!$AK$5:$AK$550,$C218,Grid_GenerationQueue!$AW$5:$AW$550,$Y$3)+SUMIFS(Grid_GenerationQueue!AC$5:AC$550,Grid_GenerationQueue!$AM$5:$AM$550,$B218,Grid_GenerationQueue!$AN$5:$AN$550,$C218,Grid_GenerationQueue!$AW$5:$AW$550,$Y$3)</f>
        <v>0</v>
      </c>
      <c r="AH218">
        <f>SUMIFS(Grid_GenerationQueue!AD$5:AD$550,Grid_GenerationQueue!$AJ$5:$AJ$550,$B218,Grid_GenerationQueue!$AK$5:$AK$550,$C218,Grid_GenerationQueue!$AW$5:$AW$550,$Y$3)+SUMIFS(Grid_GenerationQueue!AD$5:AD$550,Grid_GenerationQueue!$AM$5:$AM$550,$B218,Grid_GenerationQueue!$AN$5:$AN$550,$C218,Grid_GenerationQueue!$AW$5:$AW$550,$Y$3)</f>
        <v>0</v>
      </c>
      <c r="AJ218">
        <f>X218+SUMIFS(Grid_GenerationQueue!T$5:T$550,Grid_GenerationQueue!$AJ$5:$AJ$550,$B218,Grid_GenerationQueue!$AK$5:$AK$550,$C218,Grid_GenerationQueue!$AW$5:$AW$550,"&lt;&gt;"&amp;$Y$3,Grid_GenerationQueue!$AU$5:$AU$550,$AK$3)+SUMIFS(Grid_GenerationQueue!T$5:T$550,Grid_GenerationQueue!$AM$5:$AM$550,$B218,Grid_GenerationQueue!$AN$5:$AN$550,$C218,Grid_GenerationQueue!$AW$5:$AW$550,"&lt;&gt;"&amp;$Y$3,Grid_GenerationQueue!$AU$5:$AU$550,$AK$3)</f>
        <v>0</v>
      </c>
      <c r="AK218">
        <f>Y218+SUMIFS(Grid_GenerationQueue!U$5:U$550,Grid_GenerationQueue!$AJ$5:$AJ$550,$B218,Grid_GenerationQueue!$AK$5:$AK$550,$C218,Grid_GenerationQueue!$AW$5:$AW$550,"&lt;&gt;"&amp;$Y$3,Grid_GenerationQueue!$AU$5:$AU$550,$AK$3)+SUMIFS(Grid_GenerationQueue!U$5:U$550,Grid_GenerationQueue!$AM$5:$AM$550,$B218,Grid_GenerationQueue!$AN$5:$AN$550,$C218,Grid_GenerationQueue!$AW$5:$AW$550,"&lt;&gt;"&amp;$Y$3,Grid_GenerationQueue!$AU$5:$AU$550,$AK$3)</f>
        <v>0</v>
      </c>
      <c r="AL218">
        <f>Z218+SUMIFS(Grid_GenerationQueue!V$5:V$550,Grid_GenerationQueue!$AJ$5:$AJ$550,$B218,Grid_GenerationQueue!$AK$5:$AK$550,$C218,Grid_GenerationQueue!$AW$5:$AW$550,"&lt;&gt;"&amp;$Y$3,Grid_GenerationQueue!$AU$5:$AU$550,$AK$3)+SUMIFS(Grid_GenerationQueue!V$5:V$550,Grid_GenerationQueue!$AM$5:$AM$550,$B218,Grid_GenerationQueue!$AN$5:$AN$550,$C218,Grid_GenerationQueue!$AW$5:$AW$550,"&lt;&gt;"&amp;$Y$3,Grid_GenerationQueue!$AU$5:$AU$550,$AK$3)</f>
        <v>0</v>
      </c>
      <c r="AM218">
        <f>AA218+SUMIFS(Grid_GenerationQueue!W$5:W$550,Grid_GenerationQueue!$AJ$5:$AJ$550,$B218,Grid_GenerationQueue!$AK$5:$AK$550,$C218,Grid_GenerationQueue!$AW$5:$AW$550,"&lt;&gt;"&amp;$Y$3,Grid_GenerationQueue!$AU$5:$AU$550,$AK$3)+SUMIFS(Grid_GenerationQueue!W$5:W$550,Grid_GenerationQueue!$AM$5:$AM$550,$B218,Grid_GenerationQueue!$AN$5:$AN$550,$C218,Grid_GenerationQueue!$AW$5:$AW$550,"&lt;&gt;"&amp;$Y$3,Grid_GenerationQueue!$AU$5:$AU$550,$AK$3)</f>
        <v>0</v>
      </c>
      <c r="AN218">
        <f>AB218+SUMIFS(Grid_GenerationQueue!X$5:X$550,Grid_GenerationQueue!$AJ$5:$AJ$550,$B218,Grid_GenerationQueue!$AK$5:$AK$550,$C218,Grid_GenerationQueue!$AW$5:$AW$550,"&lt;&gt;"&amp;$Y$3,Grid_GenerationQueue!$AU$5:$AU$550,$AK$3)+SUMIFS(Grid_GenerationQueue!X$5:X$550,Grid_GenerationQueue!$AM$5:$AM$550,$B218,Grid_GenerationQueue!$AN$5:$AN$550,$C218,Grid_GenerationQueue!$AW$5:$AW$550,"&lt;&gt;"&amp;$Y$3,Grid_GenerationQueue!$AU$5:$AU$550,$AK$3)</f>
        <v>0</v>
      </c>
      <c r="AO218">
        <f>AC218+SUMIFS(Grid_GenerationQueue!Y$5:Y$550,Grid_GenerationQueue!$AJ$5:$AJ$550,$B218,Grid_GenerationQueue!$AK$5:$AK$550,$C218,Grid_GenerationQueue!$AW$5:$AW$550,"&lt;&gt;"&amp;$Y$3,Grid_GenerationQueue!$AU$5:$AU$550,$AK$3)+SUMIFS(Grid_GenerationQueue!Y$5:Y$550,Grid_GenerationQueue!$AM$5:$AM$550,$B218,Grid_GenerationQueue!$AN$5:$AN$550,$C218,Grid_GenerationQueue!$AW$5:$AW$550,"&lt;&gt;"&amp;$Y$3,Grid_GenerationQueue!$AU$5:$AU$550,$AK$3)</f>
        <v>0</v>
      </c>
      <c r="AP218">
        <f>AD218+SUMIFS(Grid_GenerationQueue!Z$5:Z$550,Grid_GenerationQueue!$AJ$5:$AJ$550,$B218,Grid_GenerationQueue!$AK$5:$AK$550,$C218,Grid_GenerationQueue!$AW$5:$AW$550,"&lt;&gt;"&amp;$Y$3,Grid_GenerationQueue!$AU$5:$AU$550,$AK$3)+SUMIFS(Grid_GenerationQueue!Z$5:Z$550,Grid_GenerationQueue!$AM$5:$AM$550,$B218,Grid_GenerationQueue!$AN$5:$AN$550,$C218,Grid_GenerationQueue!$AW$5:$AW$550,"&lt;&gt;"&amp;$Y$3,Grid_GenerationQueue!$AU$5:$AU$550,$AK$3)</f>
        <v>0</v>
      </c>
      <c r="AQ218">
        <f>AE218+SUMIFS(Grid_GenerationQueue!AA$5:AA$550,Grid_GenerationQueue!$AJ$5:$AJ$550,$B218,Grid_GenerationQueue!$AK$5:$AK$550,$C218,Grid_GenerationQueue!$AW$5:$AW$550,"&lt;&gt;"&amp;$Y$3,Grid_GenerationQueue!$AU$5:$AU$550,$AK$3)+SUMIFS(Grid_GenerationQueue!AA$5:AA$550,Grid_GenerationQueue!$AM$5:$AM$550,$B218,Grid_GenerationQueue!$AN$5:$AN$550,$C218,Grid_GenerationQueue!$AW$5:$AW$550,"&lt;&gt;"&amp;$Y$3,Grid_GenerationQueue!$AU$5:$AU$550,$AK$3)</f>
        <v>0</v>
      </c>
      <c r="AR218">
        <f>AF218+SUMIFS(Grid_GenerationQueue!AB$5:AB$550,Grid_GenerationQueue!$AJ$5:$AJ$550,$B218,Grid_GenerationQueue!$AK$5:$AK$550,$C218,Grid_GenerationQueue!$AW$5:$AW$550,"&lt;&gt;"&amp;$Y$3,Grid_GenerationQueue!$AU$5:$AU$550,$AK$3)+SUMIFS(Grid_GenerationQueue!AB$5:AB$550,Grid_GenerationQueue!$AM$5:$AM$550,$B218,Grid_GenerationQueue!$AN$5:$AN$550,$C218,Grid_GenerationQueue!$AW$5:$AW$550,"&lt;&gt;"&amp;$Y$3,Grid_GenerationQueue!$AU$5:$AU$550,$AK$3)</f>
        <v>0</v>
      </c>
      <c r="AS218">
        <f>AG218+SUMIFS(Grid_GenerationQueue!AC$5:AC$550,Grid_GenerationQueue!$AJ$5:$AJ$550,$B218,Grid_GenerationQueue!$AK$5:$AK$550,$C218,Grid_GenerationQueue!$AW$5:$AW$550,"&lt;&gt;"&amp;$Y$3,Grid_GenerationQueue!$AU$5:$AU$550,$AK$3)+SUMIFS(Grid_GenerationQueue!AC$5:AC$550,Grid_GenerationQueue!$AM$5:$AM$550,$B218,Grid_GenerationQueue!$AN$5:$AN$550,$C218,Grid_GenerationQueue!$AW$5:$AW$550,"&lt;&gt;"&amp;$Y$3,Grid_GenerationQueue!$AU$5:$AU$550,$AK$3)</f>
        <v>0</v>
      </c>
      <c r="AT218">
        <f>AH218+SUMIFS(Grid_GenerationQueue!AD$5:AD$550,Grid_GenerationQueue!$AJ$5:$AJ$550,$B218,Grid_GenerationQueue!$AK$5:$AK$550,$C218,Grid_GenerationQueue!$AW$5:$AW$550,"&lt;&gt;"&amp;$Y$3,Grid_GenerationQueue!$AU$5:$AU$550,$AK$3)+SUMIFS(Grid_GenerationQueue!AD$5:AD$550,Grid_GenerationQueue!$AM$5:$AM$550,$B218,Grid_GenerationQueue!$AN$5:$AN$550,$C218,Grid_GenerationQueue!$AW$5:$AW$550,"&lt;&gt;"&amp;$Y$3,Grid_GenerationQueue!$AU$5:$AU$550,$AK$3)</f>
        <v>0</v>
      </c>
      <c r="AV218">
        <v>0</v>
      </c>
      <c r="AW218">
        <v>0</v>
      </c>
      <c r="AX218">
        <v>0</v>
      </c>
      <c r="AY218">
        <v>0</v>
      </c>
      <c r="AZ218">
        <v>0</v>
      </c>
      <c r="BB218">
        <f t="shared" si="132"/>
        <v>175</v>
      </c>
      <c r="BC218">
        <f t="shared" si="133"/>
        <v>0</v>
      </c>
      <c r="BD218">
        <f t="shared" si="134"/>
        <v>0</v>
      </c>
      <c r="BE218">
        <f t="shared" si="135"/>
        <v>0</v>
      </c>
      <c r="BF218">
        <f t="shared" si="136"/>
        <v>0</v>
      </c>
      <c r="BG218">
        <f t="shared" si="137"/>
        <v>0</v>
      </c>
      <c r="BH218">
        <f t="shared" si="138"/>
        <v>0</v>
      </c>
      <c r="BI218">
        <f t="shared" si="139"/>
        <v>0</v>
      </c>
      <c r="BJ218">
        <f t="shared" si="140"/>
        <v>0</v>
      </c>
      <c r="BK218">
        <f t="shared" si="141"/>
        <v>0</v>
      </c>
      <c r="BL218">
        <f t="shared" si="142"/>
        <v>0</v>
      </c>
      <c r="BN218">
        <f t="shared" si="110"/>
        <v>0</v>
      </c>
      <c r="BO218">
        <f t="shared" si="111"/>
        <v>0</v>
      </c>
      <c r="BP218">
        <f t="shared" si="112"/>
        <v>0</v>
      </c>
      <c r="BQ218">
        <f t="shared" si="113"/>
        <v>0</v>
      </c>
      <c r="BR218">
        <f t="shared" si="114"/>
        <v>0</v>
      </c>
      <c r="BS218">
        <f t="shared" si="115"/>
        <v>0</v>
      </c>
      <c r="BT218">
        <f t="shared" si="116"/>
        <v>0</v>
      </c>
      <c r="BU218">
        <f t="shared" si="117"/>
        <v>0</v>
      </c>
      <c r="BV218">
        <f t="shared" si="118"/>
        <v>0</v>
      </c>
      <c r="BW218">
        <f t="shared" si="119"/>
        <v>0</v>
      </c>
      <c r="BX218">
        <f t="shared" si="120"/>
        <v>0</v>
      </c>
      <c r="BZ218">
        <f t="shared" si="121"/>
        <v>0</v>
      </c>
      <c r="CA218">
        <f t="shared" si="122"/>
        <v>0</v>
      </c>
      <c r="CB218">
        <f t="shared" si="123"/>
        <v>0</v>
      </c>
      <c r="CC218">
        <f t="shared" si="124"/>
        <v>0</v>
      </c>
      <c r="CD218">
        <f t="shared" si="125"/>
        <v>0</v>
      </c>
      <c r="CE218">
        <f t="shared" si="126"/>
        <v>0</v>
      </c>
      <c r="CF218">
        <f t="shared" si="127"/>
        <v>0</v>
      </c>
      <c r="CG218">
        <f t="shared" si="128"/>
        <v>0</v>
      </c>
      <c r="CH218">
        <f t="shared" si="129"/>
        <v>0</v>
      </c>
      <c r="CI218">
        <f t="shared" si="130"/>
        <v>0</v>
      </c>
      <c r="CJ218">
        <f t="shared" si="131"/>
        <v>0</v>
      </c>
    </row>
    <row r="219" spans="1:88" x14ac:dyDescent="0.35">
      <c r="A219" t="str">
        <f>Substation_Info!A219</f>
        <v xml:space="preserve">PG&amp;E North of Greater Bay Study Area </v>
      </c>
      <c r="B219" t="str">
        <f>Substation_Info!B219</f>
        <v>Placerville</v>
      </c>
      <c r="C219">
        <f>Substation_Info!C219</f>
        <v>115</v>
      </c>
      <c r="D219" t="str" cm="1">
        <f t="array" ref="D219">INDEX(Substation_Info!$AT$5:$BB$322,MATCH(1,($B219=Substation_Info!$B$5:$B$322)*($C219=Substation_Info!$C$5:$C$322),0),MATCH(D$4,Substation_Info!$AT$4:$BB$4,0))</f>
        <v>Northern_California_Li_Battery</v>
      </c>
      <c r="E219" t="str" cm="1">
        <f t="array" ref="E219">INDEX(Substation_Info!$AT$5:$BB$322,MATCH(1,($B219=Substation_Info!$B$5:$B$322)*($C219=Substation_Info!$C$5:$C$322),0),MATCH(E$4,Substation_Info!$AT$4:$BB$4,0))</f>
        <v>Northern_California_Solar</v>
      </c>
      <c r="F219" cm="1">
        <f t="array" ref="F219">INDEX(Substation_Info!$AT$5:$BB$322,MATCH(1,($B219=Substation_Info!$B$5:$B$322)*($C219=Substation_Info!$C$5:$C$322),0),MATCH(F$4,Substation_Info!$AT$4:$BB$4,0))</f>
        <v>0</v>
      </c>
      <c r="G219" cm="1">
        <f t="array" ref="G219">INDEX(Substation_Info!$AT$5:$BB$322,MATCH(1,($B219=Substation_Info!$B$5:$B$322)*($C219=Substation_Info!$C$5:$C$322),0),MATCH(G$4,Substation_Info!$AT$4:$BB$4,0))</f>
        <v>0</v>
      </c>
      <c r="H219" cm="1">
        <f t="array" ref="H219">INDEX(Substation_Info!$AT$5:$BB$322,MATCH(1,($B219=Substation_Info!$B$5:$B$322)*($C219=Substation_Info!$C$5:$C$322),0),MATCH(H$4,Substation_Info!$AT$4:$BB$4,0))</f>
        <v>0</v>
      </c>
      <c r="I219" cm="1">
        <f t="array" ref="I219">INDEX(Substation_Info!$AT$5:$BB$322,MATCH(1,($B219=Substation_Info!$B$5:$B$322)*($C219=Substation_Info!$C$5:$C$322),0),MATCH(I$4,Substation_Info!$AT$4:$BB$4,0))</f>
        <v>0</v>
      </c>
      <c r="J219" cm="1">
        <f t="array" ref="J219">INDEX(Substation_Info!$AT$5:$BB$322,MATCH(1,($B219=Substation_Info!$B$5:$B$322)*($C219=Substation_Info!$C$5:$C$322),0),MATCH(J$4,Substation_Info!$AT$4:$BB$4,0))</f>
        <v>0</v>
      </c>
      <c r="L219">
        <f>SUMIFS(Grid_GenerationQueue!T$5:T$550,Grid_GenerationQueue!$AJ$5:$AJ$550,$B219,Grid_GenerationQueue!$AK$5:$AK$550,$C219)+SUMIFS(Grid_GenerationQueue!T$5:T$550,Grid_GenerationQueue!$AM$5:$AM$550,$B219,Grid_GenerationQueue!$AN$5:$AN$550,$C219)</f>
        <v>0</v>
      </c>
      <c r="M219">
        <f>SUMIFS(Grid_GenerationQueue!U$5:U$550,Grid_GenerationQueue!$AJ$5:$AJ$550,$B219,Grid_GenerationQueue!$AK$5:$AK$550,$C219)+SUMIFS(Grid_GenerationQueue!U$5:U$550,Grid_GenerationQueue!$AM$5:$AM$550,$B219,Grid_GenerationQueue!$AN$5:$AN$550,$C219)</f>
        <v>0</v>
      </c>
      <c r="N219">
        <f>SUMIFS(Grid_GenerationQueue!V$5:V$550,Grid_GenerationQueue!$AJ$5:$AJ$550,$B219,Grid_GenerationQueue!$AK$5:$AK$550,$C219)+SUMIFS(Grid_GenerationQueue!V$5:V$550,Grid_GenerationQueue!$AM$5:$AM$550,$B219,Grid_GenerationQueue!$AN$5:$AN$550,$C219)</f>
        <v>0</v>
      </c>
      <c r="O219">
        <f>SUMIFS(Grid_GenerationQueue!W$5:W$550,Grid_GenerationQueue!$AJ$5:$AJ$550,$B219,Grid_GenerationQueue!$AK$5:$AK$550,$C219)+SUMIFS(Grid_GenerationQueue!W$5:W$550,Grid_GenerationQueue!$AM$5:$AM$550,$B219,Grid_GenerationQueue!$AN$5:$AN$550,$C219)</f>
        <v>0</v>
      </c>
      <c r="P219">
        <f>SUMIFS(Grid_GenerationQueue!X$5:X$550,Grid_GenerationQueue!$AJ$5:$AJ$550,$B219,Grid_GenerationQueue!$AK$5:$AK$550,$C219)+SUMIFS(Grid_GenerationQueue!X$5:X$550,Grid_GenerationQueue!$AM$5:$AM$550,$B219,Grid_GenerationQueue!$AN$5:$AN$550,$C219)</f>
        <v>0</v>
      </c>
      <c r="Q219">
        <f>SUMIFS(Grid_GenerationQueue!Y$5:Y$550,Grid_GenerationQueue!$AJ$5:$AJ$550,$B219,Grid_GenerationQueue!$AK$5:$AK$550,$C219)+SUMIFS(Grid_GenerationQueue!Y$5:Y$550,Grid_GenerationQueue!$AM$5:$AM$550,$B219,Grid_GenerationQueue!$AN$5:$AN$550,$C219)</f>
        <v>0</v>
      </c>
      <c r="R219">
        <f>SUMIFS(Grid_GenerationQueue!Z$5:Z$550,Grid_GenerationQueue!$AJ$5:$AJ$550,$B219,Grid_GenerationQueue!$AK$5:$AK$550,$C219)+SUMIFS(Grid_GenerationQueue!Z$5:Z$550,Grid_GenerationQueue!$AM$5:$AM$550,$B219,Grid_GenerationQueue!$AN$5:$AN$550,$C219)</f>
        <v>0</v>
      </c>
      <c r="S219">
        <f>SUMIFS(Grid_GenerationQueue!AA$5:AA$550,Grid_GenerationQueue!$AJ$5:$AJ$550,$B219,Grid_GenerationQueue!$AK$5:$AK$550,$C219)+SUMIFS(Grid_GenerationQueue!AA$5:AA$550,Grid_GenerationQueue!$AM$5:$AM$550,$B219,Grid_GenerationQueue!$AN$5:$AN$550,$C219)</f>
        <v>0</v>
      </c>
      <c r="T219">
        <f>SUMIFS(Grid_GenerationQueue!AB$5:AB$550,Grid_GenerationQueue!$AJ$5:$AJ$550,$B219,Grid_GenerationQueue!$AK$5:$AK$550,$C219)+SUMIFS(Grid_GenerationQueue!AB$5:AB$550,Grid_GenerationQueue!$AM$5:$AM$550,$B219,Grid_GenerationQueue!$AN$5:$AN$550,$C219)</f>
        <v>0</v>
      </c>
      <c r="U219">
        <f>SUMIFS(Grid_GenerationQueue!AC$5:AC$550,Grid_GenerationQueue!$AJ$5:$AJ$550,$B219,Grid_GenerationQueue!$AK$5:$AK$550,$C219)+SUMIFS(Grid_GenerationQueue!AC$5:AC$550,Grid_GenerationQueue!$AM$5:$AM$550,$B219,Grid_GenerationQueue!$AN$5:$AN$550,$C219)</f>
        <v>0</v>
      </c>
      <c r="V219">
        <f>SUMIFS(Grid_GenerationQueue!AD$5:AD$550,Grid_GenerationQueue!$AJ$5:$AJ$550,$B219,Grid_GenerationQueue!$AK$5:$AK$550,$C219)+SUMIFS(Grid_GenerationQueue!AD$5:AD$550,Grid_GenerationQueue!$AM$5:$AM$550,$B219,Grid_GenerationQueue!$AN$5:$AN$550,$C219)</f>
        <v>0</v>
      </c>
      <c r="X219">
        <f>SUMIFS(Grid_GenerationQueue!T$5:T$550,Grid_GenerationQueue!$AJ$5:$AJ$550,$B219,Grid_GenerationQueue!$AK$5:$AK$550,$C219,Grid_GenerationQueue!$AW$5:$AW$550,$Y$3)+SUMIFS(Grid_GenerationQueue!T$5:T$550,Grid_GenerationQueue!$AM$5:$AM$550,$B219,Grid_GenerationQueue!$AN$5:$AN$550,$C219,Grid_GenerationQueue!$AW$5:$AW$550,$Y$3)</f>
        <v>0</v>
      </c>
      <c r="Y219">
        <f>SUMIFS(Grid_GenerationQueue!U$5:U$550,Grid_GenerationQueue!$AJ$5:$AJ$550,$B219,Grid_GenerationQueue!$AK$5:$AK$550,$C219,Grid_GenerationQueue!$AW$5:$AW$550,$Y$3)+SUMIFS(Grid_GenerationQueue!U$5:U$550,Grid_GenerationQueue!$AM$5:$AM$550,$B219,Grid_GenerationQueue!$AN$5:$AN$550,$C219,Grid_GenerationQueue!$AW$5:$AW$550,$Y$3)</f>
        <v>0</v>
      </c>
      <c r="Z219">
        <f>SUMIFS(Grid_GenerationQueue!V$5:V$550,Grid_GenerationQueue!$AJ$5:$AJ$550,$B219,Grid_GenerationQueue!$AK$5:$AK$550,$C219,Grid_GenerationQueue!$AW$5:$AW$550,$Y$3)+SUMIFS(Grid_GenerationQueue!V$5:V$550,Grid_GenerationQueue!$AM$5:$AM$550,$B219,Grid_GenerationQueue!$AN$5:$AN$550,$C219,Grid_GenerationQueue!$AW$5:$AW$550,$Y$3)</f>
        <v>0</v>
      </c>
      <c r="AA219">
        <f>SUMIFS(Grid_GenerationQueue!W$5:W$550,Grid_GenerationQueue!$AJ$5:$AJ$550,$B219,Grid_GenerationQueue!$AK$5:$AK$550,$C219,Grid_GenerationQueue!$AW$5:$AW$550,$Y$3)+SUMIFS(Grid_GenerationQueue!W$5:W$550,Grid_GenerationQueue!$AM$5:$AM$550,$B219,Grid_GenerationQueue!$AN$5:$AN$550,$C219,Grid_GenerationQueue!$AW$5:$AW$550,$Y$3)</f>
        <v>0</v>
      </c>
      <c r="AB219">
        <f>SUMIFS(Grid_GenerationQueue!X$5:X$550,Grid_GenerationQueue!$AJ$5:$AJ$550,$B219,Grid_GenerationQueue!$AK$5:$AK$550,$C219,Grid_GenerationQueue!$AW$5:$AW$550,$Y$3)+SUMIFS(Grid_GenerationQueue!X$5:X$550,Grid_GenerationQueue!$AM$5:$AM$550,$B219,Grid_GenerationQueue!$AN$5:$AN$550,$C219,Grid_GenerationQueue!$AW$5:$AW$550,$Y$3)</f>
        <v>0</v>
      </c>
      <c r="AC219">
        <f>SUMIFS(Grid_GenerationQueue!Y$5:Y$550,Grid_GenerationQueue!$AJ$5:$AJ$550,$B219,Grid_GenerationQueue!$AK$5:$AK$550,$C219,Grid_GenerationQueue!$AW$5:$AW$550,$Y$3)+SUMIFS(Grid_GenerationQueue!Y$5:Y$550,Grid_GenerationQueue!$AM$5:$AM$550,$B219,Grid_GenerationQueue!$AN$5:$AN$550,$C219,Grid_GenerationQueue!$AW$5:$AW$550,$Y$3)</f>
        <v>0</v>
      </c>
      <c r="AD219">
        <f>SUMIFS(Grid_GenerationQueue!Z$5:Z$550,Grid_GenerationQueue!$AJ$5:$AJ$550,$B219,Grid_GenerationQueue!$AK$5:$AK$550,$C219,Grid_GenerationQueue!$AW$5:$AW$550,$Y$3)+SUMIFS(Grid_GenerationQueue!Z$5:Z$550,Grid_GenerationQueue!$AM$5:$AM$550,$B219,Grid_GenerationQueue!$AN$5:$AN$550,$C219,Grid_GenerationQueue!$AW$5:$AW$550,$Y$3)</f>
        <v>0</v>
      </c>
      <c r="AE219">
        <f>SUMIFS(Grid_GenerationQueue!AA$5:AA$550,Grid_GenerationQueue!$AJ$5:$AJ$550,$B219,Grid_GenerationQueue!$AK$5:$AK$550,$C219,Grid_GenerationQueue!$AW$5:$AW$550,$Y$3)+SUMIFS(Grid_GenerationQueue!AA$5:AA$550,Grid_GenerationQueue!$AM$5:$AM$550,$B219,Grid_GenerationQueue!$AN$5:$AN$550,$C219,Grid_GenerationQueue!$AW$5:$AW$550,$Y$3)</f>
        <v>0</v>
      </c>
      <c r="AF219">
        <f>SUMIFS(Grid_GenerationQueue!AB$5:AB$550,Grid_GenerationQueue!$AJ$5:$AJ$550,$B219,Grid_GenerationQueue!$AK$5:$AK$550,$C219,Grid_GenerationQueue!$AW$5:$AW$550,$Y$3)+SUMIFS(Grid_GenerationQueue!AB$5:AB$550,Grid_GenerationQueue!$AM$5:$AM$550,$B219,Grid_GenerationQueue!$AN$5:$AN$550,$C219,Grid_GenerationQueue!$AW$5:$AW$550,$Y$3)</f>
        <v>0</v>
      </c>
      <c r="AG219">
        <f>SUMIFS(Grid_GenerationQueue!AC$5:AC$550,Grid_GenerationQueue!$AJ$5:$AJ$550,$B219,Grid_GenerationQueue!$AK$5:$AK$550,$C219,Grid_GenerationQueue!$AW$5:$AW$550,$Y$3)+SUMIFS(Grid_GenerationQueue!AC$5:AC$550,Grid_GenerationQueue!$AM$5:$AM$550,$B219,Grid_GenerationQueue!$AN$5:$AN$550,$C219,Grid_GenerationQueue!$AW$5:$AW$550,$Y$3)</f>
        <v>0</v>
      </c>
      <c r="AH219">
        <f>SUMIFS(Grid_GenerationQueue!AD$5:AD$550,Grid_GenerationQueue!$AJ$5:$AJ$550,$B219,Grid_GenerationQueue!$AK$5:$AK$550,$C219,Grid_GenerationQueue!$AW$5:$AW$550,$Y$3)+SUMIFS(Grid_GenerationQueue!AD$5:AD$550,Grid_GenerationQueue!$AM$5:$AM$550,$B219,Grid_GenerationQueue!$AN$5:$AN$550,$C219,Grid_GenerationQueue!$AW$5:$AW$550,$Y$3)</f>
        <v>0</v>
      </c>
      <c r="AJ219">
        <f>X219+SUMIFS(Grid_GenerationQueue!T$5:T$550,Grid_GenerationQueue!$AJ$5:$AJ$550,$B219,Grid_GenerationQueue!$AK$5:$AK$550,$C219,Grid_GenerationQueue!$AW$5:$AW$550,"&lt;&gt;"&amp;$Y$3,Grid_GenerationQueue!$AU$5:$AU$550,$AK$3)+SUMIFS(Grid_GenerationQueue!T$5:T$550,Grid_GenerationQueue!$AM$5:$AM$550,$B219,Grid_GenerationQueue!$AN$5:$AN$550,$C219,Grid_GenerationQueue!$AW$5:$AW$550,"&lt;&gt;"&amp;$Y$3,Grid_GenerationQueue!$AU$5:$AU$550,$AK$3)</f>
        <v>0</v>
      </c>
      <c r="AK219">
        <f>Y219+SUMIFS(Grid_GenerationQueue!U$5:U$550,Grid_GenerationQueue!$AJ$5:$AJ$550,$B219,Grid_GenerationQueue!$AK$5:$AK$550,$C219,Grid_GenerationQueue!$AW$5:$AW$550,"&lt;&gt;"&amp;$Y$3,Grid_GenerationQueue!$AU$5:$AU$550,$AK$3)+SUMIFS(Grid_GenerationQueue!U$5:U$550,Grid_GenerationQueue!$AM$5:$AM$550,$B219,Grid_GenerationQueue!$AN$5:$AN$550,$C219,Grid_GenerationQueue!$AW$5:$AW$550,"&lt;&gt;"&amp;$Y$3,Grid_GenerationQueue!$AU$5:$AU$550,$AK$3)</f>
        <v>0</v>
      </c>
      <c r="AL219">
        <f>Z219+SUMIFS(Grid_GenerationQueue!V$5:V$550,Grid_GenerationQueue!$AJ$5:$AJ$550,$B219,Grid_GenerationQueue!$AK$5:$AK$550,$C219,Grid_GenerationQueue!$AW$5:$AW$550,"&lt;&gt;"&amp;$Y$3,Grid_GenerationQueue!$AU$5:$AU$550,$AK$3)+SUMIFS(Grid_GenerationQueue!V$5:V$550,Grid_GenerationQueue!$AM$5:$AM$550,$B219,Grid_GenerationQueue!$AN$5:$AN$550,$C219,Grid_GenerationQueue!$AW$5:$AW$550,"&lt;&gt;"&amp;$Y$3,Grid_GenerationQueue!$AU$5:$AU$550,$AK$3)</f>
        <v>0</v>
      </c>
      <c r="AM219">
        <f>AA219+SUMIFS(Grid_GenerationQueue!W$5:W$550,Grid_GenerationQueue!$AJ$5:$AJ$550,$B219,Grid_GenerationQueue!$AK$5:$AK$550,$C219,Grid_GenerationQueue!$AW$5:$AW$550,"&lt;&gt;"&amp;$Y$3,Grid_GenerationQueue!$AU$5:$AU$550,$AK$3)+SUMIFS(Grid_GenerationQueue!W$5:W$550,Grid_GenerationQueue!$AM$5:$AM$550,$B219,Grid_GenerationQueue!$AN$5:$AN$550,$C219,Grid_GenerationQueue!$AW$5:$AW$550,"&lt;&gt;"&amp;$Y$3,Grid_GenerationQueue!$AU$5:$AU$550,$AK$3)</f>
        <v>0</v>
      </c>
      <c r="AN219">
        <f>AB219+SUMIFS(Grid_GenerationQueue!X$5:X$550,Grid_GenerationQueue!$AJ$5:$AJ$550,$B219,Grid_GenerationQueue!$AK$5:$AK$550,$C219,Grid_GenerationQueue!$AW$5:$AW$550,"&lt;&gt;"&amp;$Y$3,Grid_GenerationQueue!$AU$5:$AU$550,$AK$3)+SUMIFS(Grid_GenerationQueue!X$5:X$550,Grid_GenerationQueue!$AM$5:$AM$550,$B219,Grid_GenerationQueue!$AN$5:$AN$550,$C219,Grid_GenerationQueue!$AW$5:$AW$550,"&lt;&gt;"&amp;$Y$3,Grid_GenerationQueue!$AU$5:$AU$550,$AK$3)</f>
        <v>0</v>
      </c>
      <c r="AO219">
        <f>AC219+SUMIFS(Grid_GenerationQueue!Y$5:Y$550,Grid_GenerationQueue!$AJ$5:$AJ$550,$B219,Grid_GenerationQueue!$AK$5:$AK$550,$C219,Grid_GenerationQueue!$AW$5:$AW$550,"&lt;&gt;"&amp;$Y$3,Grid_GenerationQueue!$AU$5:$AU$550,$AK$3)+SUMIFS(Grid_GenerationQueue!Y$5:Y$550,Grid_GenerationQueue!$AM$5:$AM$550,$B219,Grid_GenerationQueue!$AN$5:$AN$550,$C219,Grid_GenerationQueue!$AW$5:$AW$550,"&lt;&gt;"&amp;$Y$3,Grid_GenerationQueue!$AU$5:$AU$550,$AK$3)</f>
        <v>0</v>
      </c>
      <c r="AP219">
        <f>AD219+SUMIFS(Grid_GenerationQueue!Z$5:Z$550,Grid_GenerationQueue!$AJ$5:$AJ$550,$B219,Grid_GenerationQueue!$AK$5:$AK$550,$C219,Grid_GenerationQueue!$AW$5:$AW$550,"&lt;&gt;"&amp;$Y$3,Grid_GenerationQueue!$AU$5:$AU$550,$AK$3)+SUMIFS(Grid_GenerationQueue!Z$5:Z$550,Grid_GenerationQueue!$AM$5:$AM$550,$B219,Grid_GenerationQueue!$AN$5:$AN$550,$C219,Grid_GenerationQueue!$AW$5:$AW$550,"&lt;&gt;"&amp;$Y$3,Grid_GenerationQueue!$AU$5:$AU$550,$AK$3)</f>
        <v>0</v>
      </c>
      <c r="AQ219">
        <f>AE219+SUMIFS(Grid_GenerationQueue!AA$5:AA$550,Grid_GenerationQueue!$AJ$5:$AJ$550,$B219,Grid_GenerationQueue!$AK$5:$AK$550,$C219,Grid_GenerationQueue!$AW$5:$AW$550,"&lt;&gt;"&amp;$Y$3,Grid_GenerationQueue!$AU$5:$AU$550,$AK$3)+SUMIFS(Grid_GenerationQueue!AA$5:AA$550,Grid_GenerationQueue!$AM$5:$AM$550,$B219,Grid_GenerationQueue!$AN$5:$AN$550,$C219,Grid_GenerationQueue!$AW$5:$AW$550,"&lt;&gt;"&amp;$Y$3,Grid_GenerationQueue!$AU$5:$AU$550,$AK$3)</f>
        <v>0</v>
      </c>
      <c r="AR219">
        <f>AF219+SUMIFS(Grid_GenerationQueue!AB$5:AB$550,Grid_GenerationQueue!$AJ$5:$AJ$550,$B219,Grid_GenerationQueue!$AK$5:$AK$550,$C219,Grid_GenerationQueue!$AW$5:$AW$550,"&lt;&gt;"&amp;$Y$3,Grid_GenerationQueue!$AU$5:$AU$550,$AK$3)+SUMIFS(Grid_GenerationQueue!AB$5:AB$550,Grid_GenerationQueue!$AM$5:$AM$550,$B219,Grid_GenerationQueue!$AN$5:$AN$550,$C219,Grid_GenerationQueue!$AW$5:$AW$550,"&lt;&gt;"&amp;$Y$3,Grid_GenerationQueue!$AU$5:$AU$550,$AK$3)</f>
        <v>0</v>
      </c>
      <c r="AS219">
        <f>AG219+SUMIFS(Grid_GenerationQueue!AC$5:AC$550,Grid_GenerationQueue!$AJ$5:$AJ$550,$B219,Grid_GenerationQueue!$AK$5:$AK$550,$C219,Grid_GenerationQueue!$AW$5:$AW$550,"&lt;&gt;"&amp;$Y$3,Grid_GenerationQueue!$AU$5:$AU$550,$AK$3)+SUMIFS(Grid_GenerationQueue!AC$5:AC$550,Grid_GenerationQueue!$AM$5:$AM$550,$B219,Grid_GenerationQueue!$AN$5:$AN$550,$C219,Grid_GenerationQueue!$AW$5:$AW$550,"&lt;&gt;"&amp;$Y$3,Grid_GenerationQueue!$AU$5:$AU$550,$AK$3)</f>
        <v>0</v>
      </c>
      <c r="AT219">
        <f>AH219+SUMIFS(Grid_GenerationQueue!AD$5:AD$550,Grid_GenerationQueue!$AJ$5:$AJ$550,$B219,Grid_GenerationQueue!$AK$5:$AK$550,$C219,Grid_GenerationQueue!$AW$5:$AW$550,"&lt;&gt;"&amp;$Y$3,Grid_GenerationQueue!$AU$5:$AU$550,$AK$3)+SUMIFS(Grid_GenerationQueue!AD$5:AD$550,Grid_GenerationQueue!$AM$5:$AM$550,$B219,Grid_GenerationQueue!$AN$5:$AN$550,$C219,Grid_GenerationQueue!$AW$5:$AW$550,"&lt;&gt;"&amp;$Y$3,Grid_GenerationQueue!$AU$5:$AU$550,$AK$3)</f>
        <v>0</v>
      </c>
      <c r="AV219">
        <v>0</v>
      </c>
      <c r="AW219">
        <v>0</v>
      </c>
      <c r="AX219">
        <v>0</v>
      </c>
      <c r="AY219">
        <v>0</v>
      </c>
      <c r="AZ219">
        <v>0</v>
      </c>
      <c r="BB219">
        <f t="shared" si="132"/>
        <v>0</v>
      </c>
      <c r="BC219">
        <f t="shared" si="133"/>
        <v>0</v>
      </c>
      <c r="BD219">
        <f t="shared" si="134"/>
        <v>0</v>
      </c>
      <c r="BE219">
        <f t="shared" si="135"/>
        <v>0</v>
      </c>
      <c r="BF219">
        <f t="shared" si="136"/>
        <v>0</v>
      </c>
      <c r="BG219">
        <f t="shared" si="137"/>
        <v>0</v>
      </c>
      <c r="BH219">
        <f t="shared" si="138"/>
        <v>0</v>
      </c>
      <c r="BI219">
        <f t="shared" si="139"/>
        <v>0</v>
      </c>
      <c r="BJ219">
        <f t="shared" si="140"/>
        <v>0</v>
      </c>
      <c r="BK219">
        <f t="shared" si="141"/>
        <v>0</v>
      </c>
      <c r="BL219">
        <f t="shared" si="142"/>
        <v>0</v>
      </c>
      <c r="BN219">
        <f t="shared" si="110"/>
        <v>0</v>
      </c>
      <c r="BO219">
        <f t="shared" si="111"/>
        <v>0</v>
      </c>
      <c r="BP219">
        <f t="shared" si="112"/>
        <v>0</v>
      </c>
      <c r="BQ219">
        <f t="shared" si="113"/>
        <v>0</v>
      </c>
      <c r="BR219">
        <f t="shared" si="114"/>
        <v>0</v>
      </c>
      <c r="BS219">
        <f t="shared" si="115"/>
        <v>0</v>
      </c>
      <c r="BT219">
        <f t="shared" si="116"/>
        <v>0</v>
      </c>
      <c r="BU219">
        <f t="shared" si="117"/>
        <v>0</v>
      </c>
      <c r="BV219">
        <f t="shared" si="118"/>
        <v>0</v>
      </c>
      <c r="BW219">
        <f t="shared" si="119"/>
        <v>0</v>
      </c>
      <c r="BX219">
        <f t="shared" si="120"/>
        <v>0</v>
      </c>
      <c r="BZ219">
        <f t="shared" si="121"/>
        <v>0</v>
      </c>
      <c r="CA219">
        <f t="shared" si="122"/>
        <v>0</v>
      </c>
      <c r="CB219">
        <f t="shared" si="123"/>
        <v>0</v>
      </c>
      <c r="CC219">
        <f t="shared" si="124"/>
        <v>0</v>
      </c>
      <c r="CD219">
        <f t="shared" si="125"/>
        <v>0</v>
      </c>
      <c r="CE219">
        <f t="shared" si="126"/>
        <v>0</v>
      </c>
      <c r="CF219">
        <f t="shared" si="127"/>
        <v>0</v>
      </c>
      <c r="CG219">
        <f t="shared" si="128"/>
        <v>0</v>
      </c>
      <c r="CH219">
        <f t="shared" si="129"/>
        <v>0</v>
      </c>
      <c r="CI219">
        <f t="shared" si="130"/>
        <v>0</v>
      </c>
      <c r="CJ219">
        <f t="shared" si="131"/>
        <v>0</v>
      </c>
    </row>
    <row r="220" spans="1:88" x14ac:dyDescent="0.35">
      <c r="A220" t="str">
        <f>Substation_Info!A220</f>
        <v xml:space="preserve">PG&amp;E North of Greater Bay Study Area </v>
      </c>
      <c r="B220" t="str">
        <f>Substation_Info!B220</f>
        <v>Pleasant Grove</v>
      </c>
      <c r="C220">
        <f>Substation_Info!C220</f>
        <v>115</v>
      </c>
      <c r="D220" t="str" cm="1">
        <f t="array" ref="D220">INDEX(Substation_Info!$AT$5:$BB$322,MATCH(1,($B220=Substation_Info!$B$5:$B$322)*($C220=Substation_Info!$C$5:$C$322),0),MATCH(D$4,Substation_Info!$AT$4:$BB$4,0))</f>
        <v>Northern_California_Li_Battery</v>
      </c>
      <c r="E220" t="str" cm="1">
        <f t="array" ref="E220">INDEX(Substation_Info!$AT$5:$BB$322,MATCH(1,($B220=Substation_Info!$B$5:$B$322)*($C220=Substation_Info!$C$5:$C$322),0),MATCH(E$4,Substation_Info!$AT$4:$BB$4,0))</f>
        <v>Northern_California_Solar</v>
      </c>
      <c r="F220" cm="1">
        <f t="array" ref="F220">INDEX(Substation_Info!$AT$5:$BB$322,MATCH(1,($B220=Substation_Info!$B$5:$B$322)*($C220=Substation_Info!$C$5:$C$322),0),MATCH(F$4,Substation_Info!$AT$4:$BB$4,0))</f>
        <v>0</v>
      </c>
      <c r="G220" t="str" cm="1">
        <f t="array" ref="G220">INDEX(Substation_Info!$AT$5:$BB$322,MATCH(1,($B220=Substation_Info!$B$5:$B$322)*($C220=Substation_Info!$C$5:$C$322),0),MATCH(G$4,Substation_Info!$AT$4:$BB$4,0))</f>
        <v>Northern_California_Wind</v>
      </c>
      <c r="H220" cm="1">
        <f t="array" ref="H220">INDEX(Substation_Info!$AT$5:$BB$322,MATCH(1,($B220=Substation_Info!$B$5:$B$322)*($C220=Substation_Info!$C$5:$C$322),0),MATCH(H$4,Substation_Info!$AT$4:$BB$4,0))</f>
        <v>0</v>
      </c>
      <c r="I220" cm="1">
        <f t="array" ref="I220">INDEX(Substation_Info!$AT$5:$BB$322,MATCH(1,($B220=Substation_Info!$B$5:$B$322)*($C220=Substation_Info!$C$5:$C$322),0),MATCH(I$4,Substation_Info!$AT$4:$BB$4,0))</f>
        <v>0</v>
      </c>
      <c r="J220" cm="1">
        <f t="array" ref="J220">INDEX(Substation_Info!$AT$5:$BB$322,MATCH(1,($B220=Substation_Info!$B$5:$B$322)*($C220=Substation_Info!$C$5:$C$322),0),MATCH(J$4,Substation_Info!$AT$4:$BB$4,0))</f>
        <v>0</v>
      </c>
      <c r="L220">
        <f>SUMIFS(Grid_GenerationQueue!T$5:T$550,Grid_GenerationQueue!$AJ$5:$AJ$550,$B220,Grid_GenerationQueue!$AK$5:$AK$550,$C220)+SUMIFS(Grid_GenerationQueue!T$5:T$550,Grid_GenerationQueue!$AM$5:$AM$550,$B220,Grid_GenerationQueue!$AN$5:$AN$550,$C220)</f>
        <v>0</v>
      </c>
      <c r="M220">
        <f>SUMIFS(Grid_GenerationQueue!U$5:U$550,Grid_GenerationQueue!$AJ$5:$AJ$550,$B220,Grid_GenerationQueue!$AK$5:$AK$550,$C220)+SUMIFS(Grid_GenerationQueue!U$5:U$550,Grid_GenerationQueue!$AM$5:$AM$550,$B220,Grid_GenerationQueue!$AN$5:$AN$550,$C220)</f>
        <v>0</v>
      </c>
      <c r="N220">
        <f>SUMIFS(Grid_GenerationQueue!V$5:V$550,Grid_GenerationQueue!$AJ$5:$AJ$550,$B220,Grid_GenerationQueue!$AK$5:$AK$550,$C220)+SUMIFS(Grid_GenerationQueue!V$5:V$550,Grid_GenerationQueue!$AM$5:$AM$550,$B220,Grid_GenerationQueue!$AN$5:$AN$550,$C220)</f>
        <v>0</v>
      </c>
      <c r="O220">
        <f>SUMIFS(Grid_GenerationQueue!W$5:W$550,Grid_GenerationQueue!$AJ$5:$AJ$550,$B220,Grid_GenerationQueue!$AK$5:$AK$550,$C220)+SUMIFS(Grid_GenerationQueue!W$5:W$550,Grid_GenerationQueue!$AM$5:$AM$550,$B220,Grid_GenerationQueue!$AN$5:$AN$550,$C220)</f>
        <v>0</v>
      </c>
      <c r="P220">
        <f>SUMIFS(Grid_GenerationQueue!X$5:X$550,Grid_GenerationQueue!$AJ$5:$AJ$550,$B220,Grid_GenerationQueue!$AK$5:$AK$550,$C220)+SUMIFS(Grid_GenerationQueue!X$5:X$550,Grid_GenerationQueue!$AM$5:$AM$550,$B220,Grid_GenerationQueue!$AN$5:$AN$550,$C220)</f>
        <v>0</v>
      </c>
      <c r="Q220">
        <f>SUMIFS(Grid_GenerationQueue!Y$5:Y$550,Grid_GenerationQueue!$AJ$5:$AJ$550,$B220,Grid_GenerationQueue!$AK$5:$AK$550,$C220)+SUMIFS(Grid_GenerationQueue!Y$5:Y$550,Grid_GenerationQueue!$AM$5:$AM$550,$B220,Grid_GenerationQueue!$AN$5:$AN$550,$C220)</f>
        <v>0</v>
      </c>
      <c r="R220">
        <f>SUMIFS(Grid_GenerationQueue!Z$5:Z$550,Grid_GenerationQueue!$AJ$5:$AJ$550,$B220,Grid_GenerationQueue!$AK$5:$AK$550,$C220)+SUMIFS(Grid_GenerationQueue!Z$5:Z$550,Grid_GenerationQueue!$AM$5:$AM$550,$B220,Grid_GenerationQueue!$AN$5:$AN$550,$C220)</f>
        <v>0</v>
      </c>
      <c r="S220">
        <f>SUMIFS(Grid_GenerationQueue!AA$5:AA$550,Grid_GenerationQueue!$AJ$5:$AJ$550,$B220,Grid_GenerationQueue!$AK$5:$AK$550,$C220)+SUMIFS(Grid_GenerationQueue!AA$5:AA$550,Grid_GenerationQueue!$AM$5:$AM$550,$B220,Grid_GenerationQueue!$AN$5:$AN$550,$C220)</f>
        <v>0</v>
      </c>
      <c r="T220">
        <f>SUMIFS(Grid_GenerationQueue!AB$5:AB$550,Grid_GenerationQueue!$AJ$5:$AJ$550,$B220,Grid_GenerationQueue!$AK$5:$AK$550,$C220)+SUMIFS(Grid_GenerationQueue!AB$5:AB$550,Grid_GenerationQueue!$AM$5:$AM$550,$B220,Grid_GenerationQueue!$AN$5:$AN$550,$C220)</f>
        <v>0</v>
      </c>
      <c r="U220">
        <f>SUMIFS(Grid_GenerationQueue!AC$5:AC$550,Grid_GenerationQueue!$AJ$5:$AJ$550,$B220,Grid_GenerationQueue!$AK$5:$AK$550,$C220)+SUMIFS(Grid_GenerationQueue!AC$5:AC$550,Grid_GenerationQueue!$AM$5:$AM$550,$B220,Grid_GenerationQueue!$AN$5:$AN$550,$C220)</f>
        <v>0</v>
      </c>
      <c r="V220">
        <f>SUMIFS(Grid_GenerationQueue!AD$5:AD$550,Grid_GenerationQueue!$AJ$5:$AJ$550,$B220,Grid_GenerationQueue!$AK$5:$AK$550,$C220)+SUMIFS(Grid_GenerationQueue!AD$5:AD$550,Grid_GenerationQueue!$AM$5:$AM$550,$B220,Grid_GenerationQueue!$AN$5:$AN$550,$C220)</f>
        <v>0</v>
      </c>
      <c r="X220">
        <f>SUMIFS(Grid_GenerationQueue!T$5:T$550,Grid_GenerationQueue!$AJ$5:$AJ$550,$B220,Grid_GenerationQueue!$AK$5:$AK$550,$C220,Grid_GenerationQueue!$AW$5:$AW$550,$Y$3)+SUMIFS(Grid_GenerationQueue!T$5:T$550,Grid_GenerationQueue!$AM$5:$AM$550,$B220,Grid_GenerationQueue!$AN$5:$AN$550,$C220,Grid_GenerationQueue!$AW$5:$AW$550,$Y$3)</f>
        <v>0</v>
      </c>
      <c r="Y220">
        <f>SUMIFS(Grid_GenerationQueue!U$5:U$550,Grid_GenerationQueue!$AJ$5:$AJ$550,$B220,Grid_GenerationQueue!$AK$5:$AK$550,$C220,Grid_GenerationQueue!$AW$5:$AW$550,$Y$3)+SUMIFS(Grid_GenerationQueue!U$5:U$550,Grid_GenerationQueue!$AM$5:$AM$550,$B220,Grid_GenerationQueue!$AN$5:$AN$550,$C220,Grid_GenerationQueue!$AW$5:$AW$550,$Y$3)</f>
        <v>0</v>
      </c>
      <c r="Z220">
        <f>SUMIFS(Grid_GenerationQueue!V$5:V$550,Grid_GenerationQueue!$AJ$5:$AJ$550,$B220,Grid_GenerationQueue!$AK$5:$AK$550,$C220,Grid_GenerationQueue!$AW$5:$AW$550,$Y$3)+SUMIFS(Grid_GenerationQueue!V$5:V$550,Grid_GenerationQueue!$AM$5:$AM$550,$B220,Grid_GenerationQueue!$AN$5:$AN$550,$C220,Grid_GenerationQueue!$AW$5:$AW$550,$Y$3)</f>
        <v>0</v>
      </c>
      <c r="AA220">
        <f>SUMIFS(Grid_GenerationQueue!W$5:W$550,Grid_GenerationQueue!$AJ$5:$AJ$550,$B220,Grid_GenerationQueue!$AK$5:$AK$550,$C220,Grid_GenerationQueue!$AW$5:$AW$550,$Y$3)+SUMIFS(Grid_GenerationQueue!W$5:W$550,Grid_GenerationQueue!$AM$5:$AM$550,$B220,Grid_GenerationQueue!$AN$5:$AN$550,$C220,Grid_GenerationQueue!$AW$5:$AW$550,$Y$3)</f>
        <v>0</v>
      </c>
      <c r="AB220">
        <f>SUMIFS(Grid_GenerationQueue!X$5:X$550,Grid_GenerationQueue!$AJ$5:$AJ$550,$B220,Grid_GenerationQueue!$AK$5:$AK$550,$C220,Grid_GenerationQueue!$AW$5:$AW$550,$Y$3)+SUMIFS(Grid_GenerationQueue!X$5:X$550,Grid_GenerationQueue!$AM$5:$AM$550,$B220,Grid_GenerationQueue!$AN$5:$AN$550,$C220,Grid_GenerationQueue!$AW$5:$AW$550,$Y$3)</f>
        <v>0</v>
      </c>
      <c r="AC220">
        <f>SUMIFS(Grid_GenerationQueue!Y$5:Y$550,Grid_GenerationQueue!$AJ$5:$AJ$550,$B220,Grid_GenerationQueue!$AK$5:$AK$550,$C220,Grid_GenerationQueue!$AW$5:$AW$550,$Y$3)+SUMIFS(Grid_GenerationQueue!Y$5:Y$550,Grid_GenerationQueue!$AM$5:$AM$550,$B220,Grid_GenerationQueue!$AN$5:$AN$550,$C220,Grid_GenerationQueue!$AW$5:$AW$550,$Y$3)</f>
        <v>0</v>
      </c>
      <c r="AD220">
        <f>SUMIFS(Grid_GenerationQueue!Z$5:Z$550,Grid_GenerationQueue!$AJ$5:$AJ$550,$B220,Grid_GenerationQueue!$AK$5:$AK$550,$C220,Grid_GenerationQueue!$AW$5:$AW$550,$Y$3)+SUMIFS(Grid_GenerationQueue!Z$5:Z$550,Grid_GenerationQueue!$AM$5:$AM$550,$B220,Grid_GenerationQueue!$AN$5:$AN$550,$C220,Grid_GenerationQueue!$AW$5:$AW$550,$Y$3)</f>
        <v>0</v>
      </c>
      <c r="AE220">
        <f>SUMIFS(Grid_GenerationQueue!AA$5:AA$550,Grid_GenerationQueue!$AJ$5:$AJ$550,$B220,Grid_GenerationQueue!$AK$5:$AK$550,$C220,Grid_GenerationQueue!$AW$5:$AW$550,$Y$3)+SUMIFS(Grid_GenerationQueue!AA$5:AA$550,Grid_GenerationQueue!$AM$5:$AM$550,$B220,Grid_GenerationQueue!$AN$5:$AN$550,$C220,Grid_GenerationQueue!$AW$5:$AW$550,$Y$3)</f>
        <v>0</v>
      </c>
      <c r="AF220">
        <f>SUMIFS(Grid_GenerationQueue!AB$5:AB$550,Grid_GenerationQueue!$AJ$5:$AJ$550,$B220,Grid_GenerationQueue!$AK$5:$AK$550,$C220,Grid_GenerationQueue!$AW$5:$AW$550,$Y$3)+SUMIFS(Grid_GenerationQueue!AB$5:AB$550,Grid_GenerationQueue!$AM$5:$AM$550,$B220,Grid_GenerationQueue!$AN$5:$AN$550,$C220,Grid_GenerationQueue!$AW$5:$AW$550,$Y$3)</f>
        <v>0</v>
      </c>
      <c r="AG220">
        <f>SUMIFS(Grid_GenerationQueue!AC$5:AC$550,Grid_GenerationQueue!$AJ$5:$AJ$550,$B220,Grid_GenerationQueue!$AK$5:$AK$550,$C220,Grid_GenerationQueue!$AW$5:$AW$550,$Y$3)+SUMIFS(Grid_GenerationQueue!AC$5:AC$550,Grid_GenerationQueue!$AM$5:$AM$550,$B220,Grid_GenerationQueue!$AN$5:$AN$550,$C220,Grid_GenerationQueue!$AW$5:$AW$550,$Y$3)</f>
        <v>0</v>
      </c>
      <c r="AH220">
        <f>SUMIFS(Grid_GenerationQueue!AD$5:AD$550,Grid_GenerationQueue!$AJ$5:$AJ$550,$B220,Grid_GenerationQueue!$AK$5:$AK$550,$C220,Grid_GenerationQueue!$AW$5:$AW$550,$Y$3)+SUMIFS(Grid_GenerationQueue!AD$5:AD$550,Grid_GenerationQueue!$AM$5:$AM$550,$B220,Grid_GenerationQueue!$AN$5:$AN$550,$C220,Grid_GenerationQueue!$AW$5:$AW$550,$Y$3)</f>
        <v>0</v>
      </c>
      <c r="AJ220">
        <f>X220+SUMIFS(Grid_GenerationQueue!T$5:T$550,Grid_GenerationQueue!$AJ$5:$AJ$550,$B220,Grid_GenerationQueue!$AK$5:$AK$550,$C220,Grid_GenerationQueue!$AW$5:$AW$550,"&lt;&gt;"&amp;$Y$3,Grid_GenerationQueue!$AU$5:$AU$550,$AK$3)+SUMIFS(Grid_GenerationQueue!T$5:T$550,Grid_GenerationQueue!$AM$5:$AM$550,$B220,Grid_GenerationQueue!$AN$5:$AN$550,$C220,Grid_GenerationQueue!$AW$5:$AW$550,"&lt;&gt;"&amp;$Y$3,Grid_GenerationQueue!$AU$5:$AU$550,$AK$3)</f>
        <v>0</v>
      </c>
      <c r="AK220">
        <f>Y220+SUMIFS(Grid_GenerationQueue!U$5:U$550,Grid_GenerationQueue!$AJ$5:$AJ$550,$B220,Grid_GenerationQueue!$AK$5:$AK$550,$C220,Grid_GenerationQueue!$AW$5:$AW$550,"&lt;&gt;"&amp;$Y$3,Grid_GenerationQueue!$AU$5:$AU$550,$AK$3)+SUMIFS(Grid_GenerationQueue!U$5:U$550,Grid_GenerationQueue!$AM$5:$AM$550,$B220,Grid_GenerationQueue!$AN$5:$AN$550,$C220,Grid_GenerationQueue!$AW$5:$AW$550,"&lt;&gt;"&amp;$Y$3,Grid_GenerationQueue!$AU$5:$AU$550,$AK$3)</f>
        <v>0</v>
      </c>
      <c r="AL220">
        <f>Z220+SUMIFS(Grid_GenerationQueue!V$5:V$550,Grid_GenerationQueue!$AJ$5:$AJ$550,$B220,Grid_GenerationQueue!$AK$5:$AK$550,$C220,Grid_GenerationQueue!$AW$5:$AW$550,"&lt;&gt;"&amp;$Y$3,Grid_GenerationQueue!$AU$5:$AU$550,$AK$3)+SUMIFS(Grid_GenerationQueue!V$5:V$550,Grid_GenerationQueue!$AM$5:$AM$550,$B220,Grid_GenerationQueue!$AN$5:$AN$550,$C220,Grid_GenerationQueue!$AW$5:$AW$550,"&lt;&gt;"&amp;$Y$3,Grid_GenerationQueue!$AU$5:$AU$550,$AK$3)</f>
        <v>0</v>
      </c>
      <c r="AM220">
        <f>AA220+SUMIFS(Grid_GenerationQueue!W$5:W$550,Grid_GenerationQueue!$AJ$5:$AJ$550,$B220,Grid_GenerationQueue!$AK$5:$AK$550,$C220,Grid_GenerationQueue!$AW$5:$AW$550,"&lt;&gt;"&amp;$Y$3,Grid_GenerationQueue!$AU$5:$AU$550,$AK$3)+SUMIFS(Grid_GenerationQueue!W$5:W$550,Grid_GenerationQueue!$AM$5:$AM$550,$B220,Grid_GenerationQueue!$AN$5:$AN$550,$C220,Grid_GenerationQueue!$AW$5:$AW$550,"&lt;&gt;"&amp;$Y$3,Grid_GenerationQueue!$AU$5:$AU$550,$AK$3)</f>
        <v>0</v>
      </c>
      <c r="AN220">
        <f>AB220+SUMIFS(Grid_GenerationQueue!X$5:X$550,Grid_GenerationQueue!$AJ$5:$AJ$550,$B220,Grid_GenerationQueue!$AK$5:$AK$550,$C220,Grid_GenerationQueue!$AW$5:$AW$550,"&lt;&gt;"&amp;$Y$3,Grid_GenerationQueue!$AU$5:$AU$550,$AK$3)+SUMIFS(Grid_GenerationQueue!X$5:X$550,Grid_GenerationQueue!$AM$5:$AM$550,$B220,Grid_GenerationQueue!$AN$5:$AN$550,$C220,Grid_GenerationQueue!$AW$5:$AW$550,"&lt;&gt;"&amp;$Y$3,Grid_GenerationQueue!$AU$5:$AU$550,$AK$3)</f>
        <v>0</v>
      </c>
      <c r="AO220">
        <f>AC220+SUMIFS(Grid_GenerationQueue!Y$5:Y$550,Grid_GenerationQueue!$AJ$5:$AJ$550,$B220,Grid_GenerationQueue!$AK$5:$AK$550,$C220,Grid_GenerationQueue!$AW$5:$AW$550,"&lt;&gt;"&amp;$Y$3,Grid_GenerationQueue!$AU$5:$AU$550,$AK$3)+SUMIFS(Grid_GenerationQueue!Y$5:Y$550,Grid_GenerationQueue!$AM$5:$AM$550,$B220,Grid_GenerationQueue!$AN$5:$AN$550,$C220,Grid_GenerationQueue!$AW$5:$AW$550,"&lt;&gt;"&amp;$Y$3,Grid_GenerationQueue!$AU$5:$AU$550,$AK$3)</f>
        <v>0</v>
      </c>
      <c r="AP220">
        <f>AD220+SUMIFS(Grid_GenerationQueue!Z$5:Z$550,Grid_GenerationQueue!$AJ$5:$AJ$550,$B220,Grid_GenerationQueue!$AK$5:$AK$550,$C220,Grid_GenerationQueue!$AW$5:$AW$550,"&lt;&gt;"&amp;$Y$3,Grid_GenerationQueue!$AU$5:$AU$550,$AK$3)+SUMIFS(Grid_GenerationQueue!Z$5:Z$550,Grid_GenerationQueue!$AM$5:$AM$550,$B220,Grid_GenerationQueue!$AN$5:$AN$550,$C220,Grid_GenerationQueue!$AW$5:$AW$550,"&lt;&gt;"&amp;$Y$3,Grid_GenerationQueue!$AU$5:$AU$550,$AK$3)</f>
        <v>0</v>
      </c>
      <c r="AQ220">
        <f>AE220+SUMIFS(Grid_GenerationQueue!AA$5:AA$550,Grid_GenerationQueue!$AJ$5:$AJ$550,$B220,Grid_GenerationQueue!$AK$5:$AK$550,$C220,Grid_GenerationQueue!$AW$5:$AW$550,"&lt;&gt;"&amp;$Y$3,Grid_GenerationQueue!$AU$5:$AU$550,$AK$3)+SUMIFS(Grid_GenerationQueue!AA$5:AA$550,Grid_GenerationQueue!$AM$5:$AM$550,$B220,Grid_GenerationQueue!$AN$5:$AN$550,$C220,Grid_GenerationQueue!$AW$5:$AW$550,"&lt;&gt;"&amp;$Y$3,Grid_GenerationQueue!$AU$5:$AU$550,$AK$3)</f>
        <v>0</v>
      </c>
      <c r="AR220">
        <f>AF220+SUMIFS(Grid_GenerationQueue!AB$5:AB$550,Grid_GenerationQueue!$AJ$5:$AJ$550,$B220,Grid_GenerationQueue!$AK$5:$AK$550,$C220,Grid_GenerationQueue!$AW$5:$AW$550,"&lt;&gt;"&amp;$Y$3,Grid_GenerationQueue!$AU$5:$AU$550,$AK$3)+SUMIFS(Grid_GenerationQueue!AB$5:AB$550,Grid_GenerationQueue!$AM$5:$AM$550,$B220,Grid_GenerationQueue!$AN$5:$AN$550,$C220,Grid_GenerationQueue!$AW$5:$AW$550,"&lt;&gt;"&amp;$Y$3,Grid_GenerationQueue!$AU$5:$AU$550,$AK$3)</f>
        <v>0</v>
      </c>
      <c r="AS220">
        <f>AG220+SUMIFS(Grid_GenerationQueue!AC$5:AC$550,Grid_GenerationQueue!$AJ$5:$AJ$550,$B220,Grid_GenerationQueue!$AK$5:$AK$550,$C220,Grid_GenerationQueue!$AW$5:$AW$550,"&lt;&gt;"&amp;$Y$3,Grid_GenerationQueue!$AU$5:$AU$550,$AK$3)+SUMIFS(Grid_GenerationQueue!AC$5:AC$550,Grid_GenerationQueue!$AM$5:$AM$550,$B220,Grid_GenerationQueue!$AN$5:$AN$550,$C220,Grid_GenerationQueue!$AW$5:$AW$550,"&lt;&gt;"&amp;$Y$3,Grid_GenerationQueue!$AU$5:$AU$550,$AK$3)</f>
        <v>0</v>
      </c>
      <c r="AT220">
        <f>AH220+SUMIFS(Grid_GenerationQueue!AD$5:AD$550,Grid_GenerationQueue!$AJ$5:$AJ$550,$B220,Grid_GenerationQueue!$AK$5:$AK$550,$C220,Grid_GenerationQueue!$AW$5:$AW$550,"&lt;&gt;"&amp;$Y$3,Grid_GenerationQueue!$AU$5:$AU$550,$AK$3)+SUMIFS(Grid_GenerationQueue!AD$5:AD$550,Grid_GenerationQueue!$AM$5:$AM$550,$B220,Grid_GenerationQueue!$AN$5:$AN$550,$C220,Grid_GenerationQueue!$AW$5:$AW$550,"&lt;&gt;"&amp;$Y$3,Grid_GenerationQueue!$AU$5:$AU$550,$AK$3)</f>
        <v>0</v>
      </c>
      <c r="AV220">
        <v>0</v>
      </c>
      <c r="AW220">
        <v>0</v>
      </c>
      <c r="AX220">
        <v>0</v>
      </c>
      <c r="AY220">
        <v>0</v>
      </c>
      <c r="AZ220">
        <v>0</v>
      </c>
      <c r="BB220">
        <f t="shared" si="132"/>
        <v>0</v>
      </c>
      <c r="BC220">
        <f t="shared" si="133"/>
        <v>0</v>
      </c>
      <c r="BD220">
        <f t="shared" si="134"/>
        <v>0</v>
      </c>
      <c r="BE220">
        <f t="shared" si="135"/>
        <v>0</v>
      </c>
      <c r="BF220">
        <f t="shared" si="136"/>
        <v>0</v>
      </c>
      <c r="BG220">
        <f t="shared" si="137"/>
        <v>0</v>
      </c>
      <c r="BH220">
        <f t="shared" si="138"/>
        <v>0</v>
      </c>
      <c r="BI220">
        <f t="shared" si="139"/>
        <v>0</v>
      </c>
      <c r="BJ220">
        <f t="shared" si="140"/>
        <v>0</v>
      </c>
      <c r="BK220">
        <f t="shared" si="141"/>
        <v>0</v>
      </c>
      <c r="BL220">
        <f t="shared" si="142"/>
        <v>0</v>
      </c>
      <c r="BN220">
        <f t="shared" si="110"/>
        <v>0</v>
      </c>
      <c r="BO220">
        <f t="shared" si="111"/>
        <v>0</v>
      </c>
      <c r="BP220">
        <f t="shared" si="112"/>
        <v>0</v>
      </c>
      <c r="BQ220">
        <f t="shared" si="113"/>
        <v>0</v>
      </c>
      <c r="BR220">
        <f t="shared" si="114"/>
        <v>0</v>
      </c>
      <c r="BS220">
        <f t="shared" si="115"/>
        <v>0</v>
      </c>
      <c r="BT220">
        <f t="shared" si="116"/>
        <v>0</v>
      </c>
      <c r="BU220">
        <f t="shared" si="117"/>
        <v>0</v>
      </c>
      <c r="BV220">
        <f t="shared" si="118"/>
        <v>0</v>
      </c>
      <c r="BW220">
        <f t="shared" si="119"/>
        <v>0</v>
      </c>
      <c r="BX220">
        <f t="shared" si="120"/>
        <v>0</v>
      </c>
      <c r="BZ220">
        <f t="shared" si="121"/>
        <v>0</v>
      </c>
      <c r="CA220">
        <f t="shared" si="122"/>
        <v>0</v>
      </c>
      <c r="CB220">
        <f t="shared" si="123"/>
        <v>0</v>
      </c>
      <c r="CC220">
        <f t="shared" si="124"/>
        <v>0</v>
      </c>
      <c r="CD220">
        <f t="shared" si="125"/>
        <v>0</v>
      </c>
      <c r="CE220">
        <f t="shared" si="126"/>
        <v>0</v>
      </c>
      <c r="CF220">
        <f t="shared" si="127"/>
        <v>0</v>
      </c>
      <c r="CG220">
        <f t="shared" si="128"/>
        <v>0</v>
      </c>
      <c r="CH220">
        <f t="shared" si="129"/>
        <v>0</v>
      </c>
      <c r="CI220">
        <f t="shared" si="130"/>
        <v>0</v>
      </c>
      <c r="CJ220">
        <f t="shared" si="131"/>
        <v>0</v>
      </c>
    </row>
    <row r="221" spans="1:88" x14ac:dyDescent="0.35">
      <c r="A221" t="str">
        <f>Substation_Info!A221</f>
        <v xml:space="preserve">PG&amp;E East Kern Study Area </v>
      </c>
      <c r="B221" t="str">
        <f>Substation_Info!B221</f>
        <v>Poso Mountain</v>
      </c>
      <c r="C221">
        <f>Substation_Info!C221</f>
        <v>115</v>
      </c>
      <c r="D221" t="str" cm="1">
        <f t="array" ref="D221">INDEX(Substation_Info!$AT$5:$BB$322,MATCH(1,($B221=Substation_Info!$B$5:$B$322)*($C221=Substation_Info!$C$5:$C$322),0),MATCH(D$4,Substation_Info!$AT$4:$BB$4,0))</f>
        <v>Southern_PGAE_Li_Battery</v>
      </c>
      <c r="E221" t="str" cm="1">
        <f t="array" ref="E221">INDEX(Substation_Info!$AT$5:$BB$322,MATCH(1,($B221=Substation_Info!$B$5:$B$322)*($C221=Substation_Info!$C$5:$C$322),0),MATCH(E$4,Substation_Info!$AT$4:$BB$4,0))</f>
        <v>Southern_PGAE_Solar</v>
      </c>
      <c r="F221" cm="1">
        <f t="array" ref="F221">INDEX(Substation_Info!$AT$5:$BB$322,MATCH(1,($B221=Substation_Info!$B$5:$B$322)*($C221=Substation_Info!$C$5:$C$322),0),MATCH(F$4,Substation_Info!$AT$4:$BB$4,0))</f>
        <v>0</v>
      </c>
      <c r="G221" cm="1">
        <f t="array" ref="G221">INDEX(Substation_Info!$AT$5:$BB$322,MATCH(1,($B221=Substation_Info!$B$5:$B$322)*($C221=Substation_Info!$C$5:$C$322),0),MATCH(G$4,Substation_Info!$AT$4:$BB$4,0))</f>
        <v>0</v>
      </c>
      <c r="H221" cm="1">
        <f t="array" ref="H221">INDEX(Substation_Info!$AT$5:$BB$322,MATCH(1,($B221=Substation_Info!$B$5:$B$322)*($C221=Substation_Info!$C$5:$C$322),0),MATCH(H$4,Substation_Info!$AT$4:$BB$4,0))</f>
        <v>0</v>
      </c>
      <c r="I221" cm="1">
        <f t="array" ref="I221">INDEX(Substation_Info!$AT$5:$BB$322,MATCH(1,($B221=Substation_Info!$B$5:$B$322)*($C221=Substation_Info!$C$5:$C$322),0),MATCH(I$4,Substation_Info!$AT$4:$BB$4,0))</f>
        <v>0</v>
      </c>
      <c r="J221" cm="1">
        <f t="array" ref="J221">INDEX(Substation_Info!$AT$5:$BB$322,MATCH(1,($B221=Substation_Info!$B$5:$B$322)*($C221=Substation_Info!$C$5:$C$322),0),MATCH(J$4,Substation_Info!$AT$4:$BB$4,0))</f>
        <v>0</v>
      </c>
      <c r="L221">
        <f>SUMIFS(Grid_GenerationQueue!T$5:T$550,Grid_GenerationQueue!$AJ$5:$AJ$550,$B221,Grid_GenerationQueue!$AK$5:$AK$550,$C221)+SUMIFS(Grid_GenerationQueue!T$5:T$550,Grid_GenerationQueue!$AM$5:$AM$550,$B221,Grid_GenerationQueue!$AN$5:$AN$550,$C221)</f>
        <v>0</v>
      </c>
      <c r="M221">
        <f>SUMIFS(Grid_GenerationQueue!U$5:U$550,Grid_GenerationQueue!$AJ$5:$AJ$550,$B221,Grid_GenerationQueue!$AK$5:$AK$550,$C221)+SUMIFS(Grid_GenerationQueue!U$5:U$550,Grid_GenerationQueue!$AM$5:$AM$550,$B221,Grid_GenerationQueue!$AN$5:$AN$550,$C221)</f>
        <v>0</v>
      </c>
      <c r="N221">
        <f>SUMIFS(Grid_GenerationQueue!V$5:V$550,Grid_GenerationQueue!$AJ$5:$AJ$550,$B221,Grid_GenerationQueue!$AK$5:$AK$550,$C221)+SUMIFS(Grid_GenerationQueue!V$5:V$550,Grid_GenerationQueue!$AM$5:$AM$550,$B221,Grid_GenerationQueue!$AN$5:$AN$550,$C221)</f>
        <v>0</v>
      </c>
      <c r="O221">
        <f>SUMIFS(Grid_GenerationQueue!W$5:W$550,Grid_GenerationQueue!$AJ$5:$AJ$550,$B221,Grid_GenerationQueue!$AK$5:$AK$550,$C221)+SUMIFS(Grid_GenerationQueue!W$5:W$550,Grid_GenerationQueue!$AM$5:$AM$550,$B221,Grid_GenerationQueue!$AN$5:$AN$550,$C221)</f>
        <v>0</v>
      </c>
      <c r="P221">
        <f>SUMIFS(Grid_GenerationQueue!X$5:X$550,Grid_GenerationQueue!$AJ$5:$AJ$550,$B221,Grid_GenerationQueue!$AK$5:$AK$550,$C221)+SUMIFS(Grid_GenerationQueue!X$5:X$550,Grid_GenerationQueue!$AM$5:$AM$550,$B221,Grid_GenerationQueue!$AN$5:$AN$550,$C221)</f>
        <v>0</v>
      </c>
      <c r="Q221">
        <f>SUMIFS(Grid_GenerationQueue!Y$5:Y$550,Grid_GenerationQueue!$AJ$5:$AJ$550,$B221,Grid_GenerationQueue!$AK$5:$AK$550,$C221)+SUMIFS(Grid_GenerationQueue!Y$5:Y$550,Grid_GenerationQueue!$AM$5:$AM$550,$B221,Grid_GenerationQueue!$AN$5:$AN$550,$C221)</f>
        <v>0</v>
      </c>
      <c r="R221">
        <f>SUMIFS(Grid_GenerationQueue!Z$5:Z$550,Grid_GenerationQueue!$AJ$5:$AJ$550,$B221,Grid_GenerationQueue!$AK$5:$AK$550,$C221)+SUMIFS(Grid_GenerationQueue!Z$5:Z$550,Grid_GenerationQueue!$AM$5:$AM$550,$B221,Grid_GenerationQueue!$AN$5:$AN$550,$C221)</f>
        <v>0</v>
      </c>
      <c r="S221">
        <f>SUMIFS(Grid_GenerationQueue!AA$5:AA$550,Grid_GenerationQueue!$AJ$5:$AJ$550,$B221,Grid_GenerationQueue!$AK$5:$AK$550,$C221)+SUMIFS(Grid_GenerationQueue!AA$5:AA$550,Grid_GenerationQueue!$AM$5:$AM$550,$B221,Grid_GenerationQueue!$AN$5:$AN$550,$C221)</f>
        <v>0</v>
      </c>
      <c r="T221">
        <f>SUMIFS(Grid_GenerationQueue!AB$5:AB$550,Grid_GenerationQueue!$AJ$5:$AJ$550,$B221,Grid_GenerationQueue!$AK$5:$AK$550,$C221)+SUMIFS(Grid_GenerationQueue!AB$5:AB$550,Grid_GenerationQueue!$AM$5:$AM$550,$B221,Grid_GenerationQueue!$AN$5:$AN$550,$C221)</f>
        <v>0</v>
      </c>
      <c r="U221">
        <f>SUMIFS(Grid_GenerationQueue!AC$5:AC$550,Grid_GenerationQueue!$AJ$5:$AJ$550,$B221,Grid_GenerationQueue!$AK$5:$AK$550,$C221)+SUMIFS(Grid_GenerationQueue!AC$5:AC$550,Grid_GenerationQueue!$AM$5:$AM$550,$B221,Grid_GenerationQueue!$AN$5:$AN$550,$C221)</f>
        <v>0</v>
      </c>
      <c r="V221">
        <f>SUMIFS(Grid_GenerationQueue!AD$5:AD$550,Grid_GenerationQueue!$AJ$5:$AJ$550,$B221,Grid_GenerationQueue!$AK$5:$AK$550,$C221)+SUMIFS(Grid_GenerationQueue!AD$5:AD$550,Grid_GenerationQueue!$AM$5:$AM$550,$B221,Grid_GenerationQueue!$AN$5:$AN$550,$C221)</f>
        <v>0</v>
      </c>
      <c r="X221">
        <f>SUMIFS(Grid_GenerationQueue!T$5:T$550,Grid_GenerationQueue!$AJ$5:$AJ$550,$B221,Grid_GenerationQueue!$AK$5:$AK$550,$C221,Grid_GenerationQueue!$AW$5:$AW$550,$Y$3)+SUMIFS(Grid_GenerationQueue!T$5:T$550,Grid_GenerationQueue!$AM$5:$AM$550,$B221,Grid_GenerationQueue!$AN$5:$AN$550,$C221,Grid_GenerationQueue!$AW$5:$AW$550,$Y$3)</f>
        <v>0</v>
      </c>
      <c r="Y221">
        <f>SUMIFS(Grid_GenerationQueue!U$5:U$550,Grid_GenerationQueue!$AJ$5:$AJ$550,$B221,Grid_GenerationQueue!$AK$5:$AK$550,$C221,Grid_GenerationQueue!$AW$5:$AW$550,$Y$3)+SUMIFS(Grid_GenerationQueue!U$5:U$550,Grid_GenerationQueue!$AM$5:$AM$550,$B221,Grid_GenerationQueue!$AN$5:$AN$550,$C221,Grid_GenerationQueue!$AW$5:$AW$550,$Y$3)</f>
        <v>0</v>
      </c>
      <c r="Z221">
        <f>SUMIFS(Grid_GenerationQueue!V$5:V$550,Grid_GenerationQueue!$AJ$5:$AJ$550,$B221,Grid_GenerationQueue!$AK$5:$AK$550,$C221,Grid_GenerationQueue!$AW$5:$AW$550,$Y$3)+SUMIFS(Grid_GenerationQueue!V$5:V$550,Grid_GenerationQueue!$AM$5:$AM$550,$B221,Grid_GenerationQueue!$AN$5:$AN$550,$C221,Grid_GenerationQueue!$AW$5:$AW$550,$Y$3)</f>
        <v>0</v>
      </c>
      <c r="AA221">
        <f>SUMIFS(Grid_GenerationQueue!W$5:W$550,Grid_GenerationQueue!$AJ$5:$AJ$550,$B221,Grid_GenerationQueue!$AK$5:$AK$550,$C221,Grid_GenerationQueue!$AW$5:$AW$550,$Y$3)+SUMIFS(Grid_GenerationQueue!W$5:W$550,Grid_GenerationQueue!$AM$5:$AM$550,$B221,Grid_GenerationQueue!$AN$5:$AN$550,$C221,Grid_GenerationQueue!$AW$5:$AW$550,$Y$3)</f>
        <v>0</v>
      </c>
      <c r="AB221">
        <f>SUMIFS(Grid_GenerationQueue!X$5:X$550,Grid_GenerationQueue!$AJ$5:$AJ$550,$B221,Grid_GenerationQueue!$AK$5:$AK$550,$C221,Grid_GenerationQueue!$AW$5:$AW$550,$Y$3)+SUMIFS(Grid_GenerationQueue!X$5:X$550,Grid_GenerationQueue!$AM$5:$AM$550,$B221,Grid_GenerationQueue!$AN$5:$AN$550,$C221,Grid_GenerationQueue!$AW$5:$AW$550,$Y$3)</f>
        <v>0</v>
      </c>
      <c r="AC221">
        <f>SUMIFS(Grid_GenerationQueue!Y$5:Y$550,Grid_GenerationQueue!$AJ$5:$AJ$550,$B221,Grid_GenerationQueue!$AK$5:$AK$550,$C221,Grid_GenerationQueue!$AW$5:$AW$550,$Y$3)+SUMIFS(Grid_GenerationQueue!Y$5:Y$550,Grid_GenerationQueue!$AM$5:$AM$550,$B221,Grid_GenerationQueue!$AN$5:$AN$550,$C221,Grid_GenerationQueue!$AW$5:$AW$550,$Y$3)</f>
        <v>0</v>
      </c>
      <c r="AD221">
        <f>SUMIFS(Grid_GenerationQueue!Z$5:Z$550,Grid_GenerationQueue!$AJ$5:$AJ$550,$B221,Grid_GenerationQueue!$AK$5:$AK$550,$C221,Grid_GenerationQueue!$AW$5:$AW$550,$Y$3)+SUMIFS(Grid_GenerationQueue!Z$5:Z$550,Grid_GenerationQueue!$AM$5:$AM$550,$B221,Grid_GenerationQueue!$AN$5:$AN$550,$C221,Grid_GenerationQueue!$AW$5:$AW$550,$Y$3)</f>
        <v>0</v>
      </c>
      <c r="AE221">
        <f>SUMIFS(Grid_GenerationQueue!AA$5:AA$550,Grid_GenerationQueue!$AJ$5:$AJ$550,$B221,Grid_GenerationQueue!$AK$5:$AK$550,$C221,Grid_GenerationQueue!$AW$5:$AW$550,$Y$3)+SUMIFS(Grid_GenerationQueue!AA$5:AA$550,Grid_GenerationQueue!$AM$5:$AM$550,$B221,Grid_GenerationQueue!$AN$5:$AN$550,$C221,Grid_GenerationQueue!$AW$5:$AW$550,$Y$3)</f>
        <v>0</v>
      </c>
      <c r="AF221">
        <f>SUMIFS(Grid_GenerationQueue!AB$5:AB$550,Grid_GenerationQueue!$AJ$5:$AJ$550,$B221,Grid_GenerationQueue!$AK$5:$AK$550,$C221,Grid_GenerationQueue!$AW$5:$AW$550,$Y$3)+SUMIFS(Grid_GenerationQueue!AB$5:AB$550,Grid_GenerationQueue!$AM$5:$AM$550,$B221,Grid_GenerationQueue!$AN$5:$AN$550,$C221,Grid_GenerationQueue!$AW$5:$AW$550,$Y$3)</f>
        <v>0</v>
      </c>
      <c r="AG221">
        <f>SUMIFS(Grid_GenerationQueue!AC$5:AC$550,Grid_GenerationQueue!$AJ$5:$AJ$550,$B221,Grid_GenerationQueue!$AK$5:$AK$550,$C221,Grid_GenerationQueue!$AW$5:$AW$550,$Y$3)+SUMIFS(Grid_GenerationQueue!AC$5:AC$550,Grid_GenerationQueue!$AM$5:$AM$550,$B221,Grid_GenerationQueue!$AN$5:$AN$550,$C221,Grid_GenerationQueue!$AW$5:$AW$550,$Y$3)</f>
        <v>0</v>
      </c>
      <c r="AH221">
        <f>SUMIFS(Grid_GenerationQueue!AD$5:AD$550,Grid_GenerationQueue!$AJ$5:$AJ$550,$B221,Grid_GenerationQueue!$AK$5:$AK$550,$C221,Grid_GenerationQueue!$AW$5:$AW$550,$Y$3)+SUMIFS(Grid_GenerationQueue!AD$5:AD$550,Grid_GenerationQueue!$AM$5:$AM$550,$B221,Grid_GenerationQueue!$AN$5:$AN$550,$C221,Grid_GenerationQueue!$AW$5:$AW$550,$Y$3)</f>
        <v>0</v>
      </c>
      <c r="AJ221">
        <f>X221+SUMIFS(Grid_GenerationQueue!T$5:T$550,Grid_GenerationQueue!$AJ$5:$AJ$550,$B221,Grid_GenerationQueue!$AK$5:$AK$550,$C221,Grid_GenerationQueue!$AW$5:$AW$550,"&lt;&gt;"&amp;$Y$3,Grid_GenerationQueue!$AU$5:$AU$550,$AK$3)+SUMIFS(Grid_GenerationQueue!T$5:T$550,Grid_GenerationQueue!$AM$5:$AM$550,$B221,Grid_GenerationQueue!$AN$5:$AN$550,$C221,Grid_GenerationQueue!$AW$5:$AW$550,"&lt;&gt;"&amp;$Y$3,Grid_GenerationQueue!$AU$5:$AU$550,$AK$3)</f>
        <v>0</v>
      </c>
      <c r="AK221">
        <f>Y221+SUMIFS(Grid_GenerationQueue!U$5:U$550,Grid_GenerationQueue!$AJ$5:$AJ$550,$B221,Grid_GenerationQueue!$AK$5:$AK$550,$C221,Grid_GenerationQueue!$AW$5:$AW$550,"&lt;&gt;"&amp;$Y$3,Grid_GenerationQueue!$AU$5:$AU$550,$AK$3)+SUMIFS(Grid_GenerationQueue!U$5:U$550,Grid_GenerationQueue!$AM$5:$AM$550,$B221,Grid_GenerationQueue!$AN$5:$AN$550,$C221,Grid_GenerationQueue!$AW$5:$AW$550,"&lt;&gt;"&amp;$Y$3,Grid_GenerationQueue!$AU$5:$AU$550,$AK$3)</f>
        <v>0</v>
      </c>
      <c r="AL221">
        <f>Z221+SUMIFS(Grid_GenerationQueue!V$5:V$550,Grid_GenerationQueue!$AJ$5:$AJ$550,$B221,Grid_GenerationQueue!$AK$5:$AK$550,$C221,Grid_GenerationQueue!$AW$5:$AW$550,"&lt;&gt;"&amp;$Y$3,Grid_GenerationQueue!$AU$5:$AU$550,$AK$3)+SUMIFS(Grid_GenerationQueue!V$5:V$550,Grid_GenerationQueue!$AM$5:$AM$550,$B221,Grid_GenerationQueue!$AN$5:$AN$550,$C221,Grid_GenerationQueue!$AW$5:$AW$550,"&lt;&gt;"&amp;$Y$3,Grid_GenerationQueue!$AU$5:$AU$550,$AK$3)</f>
        <v>0</v>
      </c>
      <c r="AM221">
        <f>AA221+SUMIFS(Grid_GenerationQueue!W$5:W$550,Grid_GenerationQueue!$AJ$5:$AJ$550,$B221,Grid_GenerationQueue!$AK$5:$AK$550,$C221,Grid_GenerationQueue!$AW$5:$AW$550,"&lt;&gt;"&amp;$Y$3,Grid_GenerationQueue!$AU$5:$AU$550,$AK$3)+SUMIFS(Grid_GenerationQueue!W$5:W$550,Grid_GenerationQueue!$AM$5:$AM$550,$B221,Grid_GenerationQueue!$AN$5:$AN$550,$C221,Grid_GenerationQueue!$AW$5:$AW$550,"&lt;&gt;"&amp;$Y$3,Grid_GenerationQueue!$AU$5:$AU$550,$AK$3)</f>
        <v>0</v>
      </c>
      <c r="AN221">
        <f>AB221+SUMIFS(Grid_GenerationQueue!X$5:X$550,Grid_GenerationQueue!$AJ$5:$AJ$550,$B221,Grid_GenerationQueue!$AK$5:$AK$550,$C221,Grid_GenerationQueue!$AW$5:$AW$550,"&lt;&gt;"&amp;$Y$3,Grid_GenerationQueue!$AU$5:$AU$550,$AK$3)+SUMIFS(Grid_GenerationQueue!X$5:X$550,Grid_GenerationQueue!$AM$5:$AM$550,$B221,Grid_GenerationQueue!$AN$5:$AN$550,$C221,Grid_GenerationQueue!$AW$5:$AW$550,"&lt;&gt;"&amp;$Y$3,Grid_GenerationQueue!$AU$5:$AU$550,$AK$3)</f>
        <v>0</v>
      </c>
      <c r="AO221">
        <f>AC221+SUMIFS(Grid_GenerationQueue!Y$5:Y$550,Grid_GenerationQueue!$AJ$5:$AJ$550,$B221,Grid_GenerationQueue!$AK$5:$AK$550,$C221,Grid_GenerationQueue!$AW$5:$AW$550,"&lt;&gt;"&amp;$Y$3,Grid_GenerationQueue!$AU$5:$AU$550,$AK$3)+SUMIFS(Grid_GenerationQueue!Y$5:Y$550,Grid_GenerationQueue!$AM$5:$AM$550,$B221,Grid_GenerationQueue!$AN$5:$AN$550,$C221,Grid_GenerationQueue!$AW$5:$AW$550,"&lt;&gt;"&amp;$Y$3,Grid_GenerationQueue!$AU$5:$AU$550,$AK$3)</f>
        <v>0</v>
      </c>
      <c r="AP221">
        <f>AD221+SUMIFS(Grid_GenerationQueue!Z$5:Z$550,Grid_GenerationQueue!$AJ$5:$AJ$550,$B221,Grid_GenerationQueue!$AK$5:$AK$550,$C221,Grid_GenerationQueue!$AW$5:$AW$550,"&lt;&gt;"&amp;$Y$3,Grid_GenerationQueue!$AU$5:$AU$550,$AK$3)+SUMIFS(Grid_GenerationQueue!Z$5:Z$550,Grid_GenerationQueue!$AM$5:$AM$550,$B221,Grid_GenerationQueue!$AN$5:$AN$550,$C221,Grid_GenerationQueue!$AW$5:$AW$550,"&lt;&gt;"&amp;$Y$3,Grid_GenerationQueue!$AU$5:$AU$550,$AK$3)</f>
        <v>0</v>
      </c>
      <c r="AQ221">
        <f>AE221+SUMIFS(Grid_GenerationQueue!AA$5:AA$550,Grid_GenerationQueue!$AJ$5:$AJ$550,$B221,Grid_GenerationQueue!$AK$5:$AK$550,$C221,Grid_GenerationQueue!$AW$5:$AW$550,"&lt;&gt;"&amp;$Y$3,Grid_GenerationQueue!$AU$5:$AU$550,$AK$3)+SUMIFS(Grid_GenerationQueue!AA$5:AA$550,Grid_GenerationQueue!$AM$5:$AM$550,$B221,Grid_GenerationQueue!$AN$5:$AN$550,$C221,Grid_GenerationQueue!$AW$5:$AW$550,"&lt;&gt;"&amp;$Y$3,Grid_GenerationQueue!$AU$5:$AU$550,$AK$3)</f>
        <v>0</v>
      </c>
      <c r="AR221">
        <f>AF221+SUMIFS(Grid_GenerationQueue!AB$5:AB$550,Grid_GenerationQueue!$AJ$5:$AJ$550,$B221,Grid_GenerationQueue!$AK$5:$AK$550,$C221,Grid_GenerationQueue!$AW$5:$AW$550,"&lt;&gt;"&amp;$Y$3,Grid_GenerationQueue!$AU$5:$AU$550,$AK$3)+SUMIFS(Grid_GenerationQueue!AB$5:AB$550,Grid_GenerationQueue!$AM$5:$AM$550,$B221,Grid_GenerationQueue!$AN$5:$AN$550,$C221,Grid_GenerationQueue!$AW$5:$AW$550,"&lt;&gt;"&amp;$Y$3,Grid_GenerationQueue!$AU$5:$AU$550,$AK$3)</f>
        <v>0</v>
      </c>
      <c r="AS221">
        <f>AG221+SUMIFS(Grid_GenerationQueue!AC$5:AC$550,Grid_GenerationQueue!$AJ$5:$AJ$550,$B221,Grid_GenerationQueue!$AK$5:$AK$550,$C221,Grid_GenerationQueue!$AW$5:$AW$550,"&lt;&gt;"&amp;$Y$3,Grid_GenerationQueue!$AU$5:$AU$550,$AK$3)+SUMIFS(Grid_GenerationQueue!AC$5:AC$550,Grid_GenerationQueue!$AM$5:$AM$550,$B221,Grid_GenerationQueue!$AN$5:$AN$550,$C221,Grid_GenerationQueue!$AW$5:$AW$550,"&lt;&gt;"&amp;$Y$3,Grid_GenerationQueue!$AU$5:$AU$550,$AK$3)</f>
        <v>0</v>
      </c>
      <c r="AT221">
        <f>AH221+SUMIFS(Grid_GenerationQueue!AD$5:AD$550,Grid_GenerationQueue!$AJ$5:$AJ$550,$B221,Grid_GenerationQueue!$AK$5:$AK$550,$C221,Grid_GenerationQueue!$AW$5:$AW$550,"&lt;&gt;"&amp;$Y$3,Grid_GenerationQueue!$AU$5:$AU$550,$AK$3)+SUMIFS(Grid_GenerationQueue!AD$5:AD$550,Grid_GenerationQueue!$AM$5:$AM$550,$B221,Grid_GenerationQueue!$AN$5:$AN$550,$C221,Grid_GenerationQueue!$AW$5:$AW$550,"&lt;&gt;"&amp;$Y$3,Grid_GenerationQueue!$AU$5:$AU$550,$AK$3)</f>
        <v>0</v>
      </c>
      <c r="AV221">
        <v>0</v>
      </c>
      <c r="AW221">
        <v>0</v>
      </c>
      <c r="AX221">
        <v>0</v>
      </c>
      <c r="AY221">
        <v>0</v>
      </c>
      <c r="AZ221">
        <v>0</v>
      </c>
      <c r="BB221">
        <f t="shared" si="132"/>
        <v>0</v>
      </c>
      <c r="BC221">
        <f t="shared" si="133"/>
        <v>0</v>
      </c>
      <c r="BD221">
        <f t="shared" si="134"/>
        <v>0</v>
      </c>
      <c r="BE221">
        <f t="shared" si="135"/>
        <v>0</v>
      </c>
      <c r="BF221">
        <f t="shared" si="136"/>
        <v>0</v>
      </c>
      <c r="BG221">
        <f t="shared" si="137"/>
        <v>0</v>
      </c>
      <c r="BH221">
        <f t="shared" si="138"/>
        <v>0</v>
      </c>
      <c r="BI221">
        <f t="shared" si="139"/>
        <v>0</v>
      </c>
      <c r="BJ221">
        <f t="shared" si="140"/>
        <v>0</v>
      </c>
      <c r="BK221">
        <f t="shared" si="141"/>
        <v>0</v>
      </c>
      <c r="BL221">
        <f t="shared" si="142"/>
        <v>0</v>
      </c>
      <c r="BN221">
        <f t="shared" si="110"/>
        <v>0</v>
      </c>
      <c r="BO221">
        <f t="shared" si="111"/>
        <v>0</v>
      </c>
      <c r="BP221">
        <f t="shared" si="112"/>
        <v>0</v>
      </c>
      <c r="BQ221">
        <f t="shared" si="113"/>
        <v>0</v>
      </c>
      <c r="BR221">
        <f t="shared" si="114"/>
        <v>0</v>
      </c>
      <c r="BS221">
        <f t="shared" si="115"/>
        <v>0</v>
      </c>
      <c r="BT221">
        <f t="shared" si="116"/>
        <v>0</v>
      </c>
      <c r="BU221">
        <f t="shared" si="117"/>
        <v>0</v>
      </c>
      <c r="BV221">
        <f t="shared" si="118"/>
        <v>0</v>
      </c>
      <c r="BW221">
        <f t="shared" si="119"/>
        <v>0</v>
      </c>
      <c r="BX221">
        <f t="shared" si="120"/>
        <v>0</v>
      </c>
      <c r="BZ221">
        <f t="shared" si="121"/>
        <v>0</v>
      </c>
      <c r="CA221">
        <f t="shared" si="122"/>
        <v>0</v>
      </c>
      <c r="CB221">
        <f t="shared" si="123"/>
        <v>0</v>
      </c>
      <c r="CC221">
        <f t="shared" si="124"/>
        <v>0</v>
      </c>
      <c r="CD221">
        <f t="shared" si="125"/>
        <v>0</v>
      </c>
      <c r="CE221">
        <f t="shared" si="126"/>
        <v>0</v>
      </c>
      <c r="CF221">
        <f t="shared" si="127"/>
        <v>0</v>
      </c>
      <c r="CG221">
        <f t="shared" si="128"/>
        <v>0</v>
      </c>
      <c r="CH221">
        <f t="shared" si="129"/>
        <v>0</v>
      </c>
      <c r="CI221">
        <f t="shared" si="130"/>
        <v>0</v>
      </c>
      <c r="CJ221">
        <f t="shared" si="131"/>
        <v>0</v>
      </c>
    </row>
    <row r="222" spans="1:88" x14ac:dyDescent="0.35">
      <c r="A222" t="str">
        <f>Substation_Info!A222</f>
        <v xml:space="preserve">East of Pisgah Study Area </v>
      </c>
      <c r="B222" t="str">
        <f>Substation_Info!B222</f>
        <v>Primm</v>
      </c>
      <c r="C222">
        <f>Substation_Info!C222</f>
        <v>230</v>
      </c>
      <c r="D222" t="str" cm="1">
        <f t="array" ref="D222">INDEX(Substation_Info!$AT$5:$BB$322,MATCH(1,($B222=Substation_Info!$B$5:$B$322)*($C222=Substation_Info!$C$5:$C$322),0),MATCH(D$4,Substation_Info!$AT$4:$BB$4,0))</f>
        <v>Southern_NV_Eldorado_Li_Battery</v>
      </c>
      <c r="E222" t="str" cm="1">
        <f t="array" ref="E222">INDEX(Substation_Info!$AT$5:$BB$322,MATCH(1,($B222=Substation_Info!$B$5:$B$322)*($C222=Substation_Info!$C$5:$C$322),0),MATCH(E$4,Substation_Info!$AT$4:$BB$4,0))</f>
        <v>Southern_NV_Eldorado_Solar</v>
      </c>
      <c r="F222" cm="1">
        <f t="array" ref="F222">INDEX(Substation_Info!$AT$5:$BB$322,MATCH(1,($B222=Substation_Info!$B$5:$B$322)*($C222=Substation_Info!$C$5:$C$322),0),MATCH(F$4,Substation_Info!$AT$4:$BB$4,0))</f>
        <v>0</v>
      </c>
      <c r="G222" t="str" cm="1">
        <f t="array" ref="G222">INDEX(Substation_Info!$AT$5:$BB$322,MATCH(1,($B222=Substation_Info!$B$5:$B$322)*($C222=Substation_Info!$C$5:$C$322),0),MATCH(G$4,Substation_Info!$AT$4:$BB$4,0))</f>
        <v>Southern_Nevada_Wind</v>
      </c>
      <c r="H222" cm="1">
        <f t="array" ref="H222">INDEX(Substation_Info!$AT$5:$BB$322,MATCH(1,($B222=Substation_Info!$B$5:$B$322)*($C222=Substation_Info!$C$5:$C$322),0),MATCH(H$4,Substation_Info!$AT$4:$BB$4,0))</f>
        <v>0</v>
      </c>
      <c r="I222" cm="1">
        <f t="array" ref="I222">INDEX(Substation_Info!$AT$5:$BB$322,MATCH(1,($B222=Substation_Info!$B$5:$B$322)*($C222=Substation_Info!$C$5:$C$322),0),MATCH(I$4,Substation_Info!$AT$4:$BB$4,0))</f>
        <v>0</v>
      </c>
      <c r="J222" cm="1">
        <f t="array" ref="J222">INDEX(Substation_Info!$AT$5:$BB$322,MATCH(1,($B222=Substation_Info!$B$5:$B$322)*($C222=Substation_Info!$C$5:$C$322),0),MATCH(J$4,Substation_Info!$AT$4:$BB$4,0))</f>
        <v>0</v>
      </c>
      <c r="L222">
        <f>SUMIFS(Grid_GenerationQueue!T$5:T$550,Grid_GenerationQueue!$AJ$5:$AJ$550,$B222,Grid_GenerationQueue!$AK$5:$AK$550,$C222)+SUMIFS(Grid_GenerationQueue!T$5:T$550,Grid_GenerationQueue!$AM$5:$AM$550,$B222,Grid_GenerationQueue!$AN$5:$AN$550,$C222)</f>
        <v>0</v>
      </c>
      <c r="M222">
        <f>SUMIFS(Grid_GenerationQueue!U$5:U$550,Grid_GenerationQueue!$AJ$5:$AJ$550,$B222,Grid_GenerationQueue!$AK$5:$AK$550,$C222)+SUMIFS(Grid_GenerationQueue!U$5:U$550,Grid_GenerationQueue!$AM$5:$AM$550,$B222,Grid_GenerationQueue!$AN$5:$AN$550,$C222)</f>
        <v>0</v>
      </c>
      <c r="N222">
        <f>SUMIFS(Grid_GenerationQueue!V$5:V$550,Grid_GenerationQueue!$AJ$5:$AJ$550,$B222,Grid_GenerationQueue!$AK$5:$AK$550,$C222)+SUMIFS(Grid_GenerationQueue!V$5:V$550,Grid_GenerationQueue!$AM$5:$AM$550,$B222,Grid_GenerationQueue!$AN$5:$AN$550,$C222)</f>
        <v>0</v>
      </c>
      <c r="O222">
        <f>SUMIFS(Grid_GenerationQueue!W$5:W$550,Grid_GenerationQueue!$AJ$5:$AJ$550,$B222,Grid_GenerationQueue!$AK$5:$AK$550,$C222)+SUMIFS(Grid_GenerationQueue!W$5:W$550,Grid_GenerationQueue!$AM$5:$AM$550,$B222,Grid_GenerationQueue!$AN$5:$AN$550,$C222)</f>
        <v>0</v>
      </c>
      <c r="P222">
        <f>SUMIFS(Grid_GenerationQueue!X$5:X$550,Grid_GenerationQueue!$AJ$5:$AJ$550,$B222,Grid_GenerationQueue!$AK$5:$AK$550,$C222)+SUMIFS(Grid_GenerationQueue!X$5:X$550,Grid_GenerationQueue!$AM$5:$AM$550,$B222,Grid_GenerationQueue!$AN$5:$AN$550,$C222)</f>
        <v>0</v>
      </c>
      <c r="Q222">
        <f>SUMIFS(Grid_GenerationQueue!Y$5:Y$550,Grid_GenerationQueue!$AJ$5:$AJ$550,$B222,Grid_GenerationQueue!$AK$5:$AK$550,$C222)+SUMIFS(Grid_GenerationQueue!Y$5:Y$550,Grid_GenerationQueue!$AM$5:$AM$550,$B222,Grid_GenerationQueue!$AN$5:$AN$550,$C222)</f>
        <v>0</v>
      </c>
      <c r="R222">
        <f>SUMIFS(Grid_GenerationQueue!Z$5:Z$550,Grid_GenerationQueue!$AJ$5:$AJ$550,$B222,Grid_GenerationQueue!$AK$5:$AK$550,$C222)+SUMIFS(Grid_GenerationQueue!Z$5:Z$550,Grid_GenerationQueue!$AM$5:$AM$550,$B222,Grid_GenerationQueue!$AN$5:$AN$550,$C222)</f>
        <v>0</v>
      </c>
      <c r="S222">
        <f>SUMIFS(Grid_GenerationQueue!AA$5:AA$550,Grid_GenerationQueue!$AJ$5:$AJ$550,$B222,Grid_GenerationQueue!$AK$5:$AK$550,$C222)+SUMIFS(Grid_GenerationQueue!AA$5:AA$550,Grid_GenerationQueue!$AM$5:$AM$550,$B222,Grid_GenerationQueue!$AN$5:$AN$550,$C222)</f>
        <v>0</v>
      </c>
      <c r="T222">
        <f>SUMIFS(Grid_GenerationQueue!AB$5:AB$550,Grid_GenerationQueue!$AJ$5:$AJ$550,$B222,Grid_GenerationQueue!$AK$5:$AK$550,$C222)+SUMIFS(Grid_GenerationQueue!AB$5:AB$550,Grid_GenerationQueue!$AM$5:$AM$550,$B222,Grid_GenerationQueue!$AN$5:$AN$550,$C222)</f>
        <v>0</v>
      </c>
      <c r="U222">
        <f>SUMIFS(Grid_GenerationQueue!AC$5:AC$550,Grid_GenerationQueue!$AJ$5:$AJ$550,$B222,Grid_GenerationQueue!$AK$5:$AK$550,$C222)+SUMIFS(Grid_GenerationQueue!AC$5:AC$550,Grid_GenerationQueue!$AM$5:$AM$550,$B222,Grid_GenerationQueue!$AN$5:$AN$550,$C222)</f>
        <v>0</v>
      </c>
      <c r="V222">
        <f>SUMIFS(Grid_GenerationQueue!AD$5:AD$550,Grid_GenerationQueue!$AJ$5:$AJ$550,$B222,Grid_GenerationQueue!$AK$5:$AK$550,$C222)+SUMIFS(Grid_GenerationQueue!AD$5:AD$550,Grid_GenerationQueue!$AM$5:$AM$550,$B222,Grid_GenerationQueue!$AN$5:$AN$550,$C222)</f>
        <v>0</v>
      </c>
      <c r="X222">
        <f>SUMIFS(Grid_GenerationQueue!T$5:T$550,Grid_GenerationQueue!$AJ$5:$AJ$550,$B222,Grid_GenerationQueue!$AK$5:$AK$550,$C222,Grid_GenerationQueue!$AW$5:$AW$550,$Y$3)+SUMIFS(Grid_GenerationQueue!T$5:T$550,Grid_GenerationQueue!$AM$5:$AM$550,$B222,Grid_GenerationQueue!$AN$5:$AN$550,$C222,Grid_GenerationQueue!$AW$5:$AW$550,$Y$3)</f>
        <v>0</v>
      </c>
      <c r="Y222">
        <f>SUMIFS(Grid_GenerationQueue!U$5:U$550,Grid_GenerationQueue!$AJ$5:$AJ$550,$B222,Grid_GenerationQueue!$AK$5:$AK$550,$C222,Grid_GenerationQueue!$AW$5:$AW$550,$Y$3)+SUMIFS(Grid_GenerationQueue!U$5:U$550,Grid_GenerationQueue!$AM$5:$AM$550,$B222,Grid_GenerationQueue!$AN$5:$AN$550,$C222,Grid_GenerationQueue!$AW$5:$AW$550,$Y$3)</f>
        <v>0</v>
      </c>
      <c r="Z222">
        <f>SUMIFS(Grid_GenerationQueue!V$5:V$550,Grid_GenerationQueue!$AJ$5:$AJ$550,$B222,Grid_GenerationQueue!$AK$5:$AK$550,$C222,Grid_GenerationQueue!$AW$5:$AW$550,$Y$3)+SUMIFS(Grid_GenerationQueue!V$5:V$550,Grid_GenerationQueue!$AM$5:$AM$550,$B222,Grid_GenerationQueue!$AN$5:$AN$550,$C222,Grid_GenerationQueue!$AW$5:$AW$550,$Y$3)</f>
        <v>0</v>
      </c>
      <c r="AA222">
        <f>SUMIFS(Grid_GenerationQueue!W$5:W$550,Grid_GenerationQueue!$AJ$5:$AJ$550,$B222,Grid_GenerationQueue!$AK$5:$AK$550,$C222,Grid_GenerationQueue!$AW$5:$AW$550,$Y$3)+SUMIFS(Grid_GenerationQueue!W$5:W$550,Grid_GenerationQueue!$AM$5:$AM$550,$B222,Grid_GenerationQueue!$AN$5:$AN$550,$C222,Grid_GenerationQueue!$AW$5:$AW$550,$Y$3)</f>
        <v>0</v>
      </c>
      <c r="AB222">
        <f>SUMIFS(Grid_GenerationQueue!X$5:X$550,Grid_GenerationQueue!$AJ$5:$AJ$550,$B222,Grid_GenerationQueue!$AK$5:$AK$550,$C222,Grid_GenerationQueue!$AW$5:$AW$550,$Y$3)+SUMIFS(Grid_GenerationQueue!X$5:X$550,Grid_GenerationQueue!$AM$5:$AM$550,$B222,Grid_GenerationQueue!$AN$5:$AN$550,$C222,Grid_GenerationQueue!$AW$5:$AW$550,$Y$3)</f>
        <v>0</v>
      </c>
      <c r="AC222">
        <f>SUMIFS(Grid_GenerationQueue!Y$5:Y$550,Grid_GenerationQueue!$AJ$5:$AJ$550,$B222,Grid_GenerationQueue!$AK$5:$AK$550,$C222,Grid_GenerationQueue!$AW$5:$AW$550,$Y$3)+SUMIFS(Grid_GenerationQueue!Y$5:Y$550,Grid_GenerationQueue!$AM$5:$AM$550,$B222,Grid_GenerationQueue!$AN$5:$AN$550,$C222,Grid_GenerationQueue!$AW$5:$AW$550,$Y$3)</f>
        <v>0</v>
      </c>
      <c r="AD222">
        <f>SUMIFS(Grid_GenerationQueue!Z$5:Z$550,Grid_GenerationQueue!$AJ$5:$AJ$550,$B222,Grid_GenerationQueue!$AK$5:$AK$550,$C222,Grid_GenerationQueue!$AW$5:$AW$550,$Y$3)+SUMIFS(Grid_GenerationQueue!Z$5:Z$550,Grid_GenerationQueue!$AM$5:$AM$550,$B222,Grid_GenerationQueue!$AN$5:$AN$550,$C222,Grid_GenerationQueue!$AW$5:$AW$550,$Y$3)</f>
        <v>0</v>
      </c>
      <c r="AE222">
        <f>SUMIFS(Grid_GenerationQueue!AA$5:AA$550,Grid_GenerationQueue!$AJ$5:$AJ$550,$B222,Grid_GenerationQueue!$AK$5:$AK$550,$C222,Grid_GenerationQueue!$AW$5:$AW$550,$Y$3)+SUMIFS(Grid_GenerationQueue!AA$5:AA$550,Grid_GenerationQueue!$AM$5:$AM$550,$B222,Grid_GenerationQueue!$AN$5:$AN$550,$C222,Grid_GenerationQueue!$AW$5:$AW$550,$Y$3)</f>
        <v>0</v>
      </c>
      <c r="AF222">
        <f>SUMIFS(Grid_GenerationQueue!AB$5:AB$550,Grid_GenerationQueue!$AJ$5:$AJ$550,$B222,Grid_GenerationQueue!$AK$5:$AK$550,$C222,Grid_GenerationQueue!$AW$5:$AW$550,$Y$3)+SUMIFS(Grid_GenerationQueue!AB$5:AB$550,Grid_GenerationQueue!$AM$5:$AM$550,$B222,Grid_GenerationQueue!$AN$5:$AN$550,$C222,Grid_GenerationQueue!$AW$5:$AW$550,$Y$3)</f>
        <v>0</v>
      </c>
      <c r="AG222">
        <f>SUMIFS(Grid_GenerationQueue!AC$5:AC$550,Grid_GenerationQueue!$AJ$5:$AJ$550,$B222,Grid_GenerationQueue!$AK$5:$AK$550,$C222,Grid_GenerationQueue!$AW$5:$AW$550,$Y$3)+SUMIFS(Grid_GenerationQueue!AC$5:AC$550,Grid_GenerationQueue!$AM$5:$AM$550,$B222,Grid_GenerationQueue!$AN$5:$AN$550,$C222,Grid_GenerationQueue!$AW$5:$AW$550,$Y$3)</f>
        <v>0</v>
      </c>
      <c r="AH222">
        <f>SUMIFS(Grid_GenerationQueue!AD$5:AD$550,Grid_GenerationQueue!$AJ$5:$AJ$550,$B222,Grid_GenerationQueue!$AK$5:$AK$550,$C222,Grid_GenerationQueue!$AW$5:$AW$550,$Y$3)+SUMIFS(Grid_GenerationQueue!AD$5:AD$550,Grid_GenerationQueue!$AM$5:$AM$550,$B222,Grid_GenerationQueue!$AN$5:$AN$550,$C222,Grid_GenerationQueue!$AW$5:$AW$550,$Y$3)</f>
        <v>0</v>
      </c>
      <c r="AJ222">
        <f>X222+SUMIFS(Grid_GenerationQueue!T$5:T$550,Grid_GenerationQueue!$AJ$5:$AJ$550,$B222,Grid_GenerationQueue!$AK$5:$AK$550,$C222,Grid_GenerationQueue!$AW$5:$AW$550,"&lt;&gt;"&amp;$Y$3,Grid_GenerationQueue!$AU$5:$AU$550,$AK$3)+SUMIFS(Grid_GenerationQueue!T$5:T$550,Grid_GenerationQueue!$AM$5:$AM$550,$B222,Grid_GenerationQueue!$AN$5:$AN$550,$C222,Grid_GenerationQueue!$AW$5:$AW$550,"&lt;&gt;"&amp;$Y$3,Grid_GenerationQueue!$AU$5:$AU$550,$AK$3)</f>
        <v>0</v>
      </c>
      <c r="AK222">
        <f>Y222+SUMIFS(Grid_GenerationQueue!U$5:U$550,Grid_GenerationQueue!$AJ$5:$AJ$550,$B222,Grid_GenerationQueue!$AK$5:$AK$550,$C222,Grid_GenerationQueue!$AW$5:$AW$550,"&lt;&gt;"&amp;$Y$3,Grid_GenerationQueue!$AU$5:$AU$550,$AK$3)+SUMIFS(Grid_GenerationQueue!U$5:U$550,Grid_GenerationQueue!$AM$5:$AM$550,$B222,Grid_GenerationQueue!$AN$5:$AN$550,$C222,Grid_GenerationQueue!$AW$5:$AW$550,"&lt;&gt;"&amp;$Y$3,Grid_GenerationQueue!$AU$5:$AU$550,$AK$3)</f>
        <v>0</v>
      </c>
      <c r="AL222">
        <f>Z222+SUMIFS(Grid_GenerationQueue!V$5:V$550,Grid_GenerationQueue!$AJ$5:$AJ$550,$B222,Grid_GenerationQueue!$AK$5:$AK$550,$C222,Grid_GenerationQueue!$AW$5:$AW$550,"&lt;&gt;"&amp;$Y$3,Grid_GenerationQueue!$AU$5:$AU$550,$AK$3)+SUMIFS(Grid_GenerationQueue!V$5:V$550,Grid_GenerationQueue!$AM$5:$AM$550,$B222,Grid_GenerationQueue!$AN$5:$AN$550,$C222,Grid_GenerationQueue!$AW$5:$AW$550,"&lt;&gt;"&amp;$Y$3,Grid_GenerationQueue!$AU$5:$AU$550,$AK$3)</f>
        <v>0</v>
      </c>
      <c r="AM222">
        <f>AA222+SUMIFS(Grid_GenerationQueue!W$5:W$550,Grid_GenerationQueue!$AJ$5:$AJ$550,$B222,Grid_GenerationQueue!$AK$5:$AK$550,$C222,Grid_GenerationQueue!$AW$5:$AW$550,"&lt;&gt;"&amp;$Y$3,Grid_GenerationQueue!$AU$5:$AU$550,$AK$3)+SUMIFS(Grid_GenerationQueue!W$5:W$550,Grid_GenerationQueue!$AM$5:$AM$550,$B222,Grid_GenerationQueue!$AN$5:$AN$550,$C222,Grid_GenerationQueue!$AW$5:$AW$550,"&lt;&gt;"&amp;$Y$3,Grid_GenerationQueue!$AU$5:$AU$550,$AK$3)</f>
        <v>0</v>
      </c>
      <c r="AN222">
        <f>AB222+SUMIFS(Grid_GenerationQueue!X$5:X$550,Grid_GenerationQueue!$AJ$5:$AJ$550,$B222,Grid_GenerationQueue!$AK$5:$AK$550,$C222,Grid_GenerationQueue!$AW$5:$AW$550,"&lt;&gt;"&amp;$Y$3,Grid_GenerationQueue!$AU$5:$AU$550,$AK$3)+SUMIFS(Grid_GenerationQueue!X$5:X$550,Grid_GenerationQueue!$AM$5:$AM$550,$B222,Grid_GenerationQueue!$AN$5:$AN$550,$C222,Grid_GenerationQueue!$AW$5:$AW$550,"&lt;&gt;"&amp;$Y$3,Grid_GenerationQueue!$AU$5:$AU$550,$AK$3)</f>
        <v>0</v>
      </c>
      <c r="AO222">
        <f>AC222+SUMIFS(Grid_GenerationQueue!Y$5:Y$550,Grid_GenerationQueue!$AJ$5:$AJ$550,$B222,Grid_GenerationQueue!$AK$5:$AK$550,$C222,Grid_GenerationQueue!$AW$5:$AW$550,"&lt;&gt;"&amp;$Y$3,Grid_GenerationQueue!$AU$5:$AU$550,$AK$3)+SUMIFS(Grid_GenerationQueue!Y$5:Y$550,Grid_GenerationQueue!$AM$5:$AM$550,$B222,Grid_GenerationQueue!$AN$5:$AN$550,$C222,Grid_GenerationQueue!$AW$5:$AW$550,"&lt;&gt;"&amp;$Y$3,Grid_GenerationQueue!$AU$5:$AU$550,$AK$3)</f>
        <v>0</v>
      </c>
      <c r="AP222">
        <f>AD222+SUMIFS(Grid_GenerationQueue!Z$5:Z$550,Grid_GenerationQueue!$AJ$5:$AJ$550,$B222,Grid_GenerationQueue!$AK$5:$AK$550,$C222,Grid_GenerationQueue!$AW$5:$AW$550,"&lt;&gt;"&amp;$Y$3,Grid_GenerationQueue!$AU$5:$AU$550,$AK$3)+SUMIFS(Grid_GenerationQueue!Z$5:Z$550,Grid_GenerationQueue!$AM$5:$AM$550,$B222,Grid_GenerationQueue!$AN$5:$AN$550,$C222,Grid_GenerationQueue!$AW$5:$AW$550,"&lt;&gt;"&amp;$Y$3,Grid_GenerationQueue!$AU$5:$AU$550,$AK$3)</f>
        <v>0</v>
      </c>
      <c r="AQ222">
        <f>AE222+SUMIFS(Grid_GenerationQueue!AA$5:AA$550,Grid_GenerationQueue!$AJ$5:$AJ$550,$B222,Grid_GenerationQueue!$AK$5:$AK$550,$C222,Grid_GenerationQueue!$AW$5:$AW$550,"&lt;&gt;"&amp;$Y$3,Grid_GenerationQueue!$AU$5:$AU$550,$AK$3)+SUMIFS(Grid_GenerationQueue!AA$5:AA$550,Grid_GenerationQueue!$AM$5:$AM$550,$B222,Grid_GenerationQueue!$AN$5:$AN$550,$C222,Grid_GenerationQueue!$AW$5:$AW$550,"&lt;&gt;"&amp;$Y$3,Grid_GenerationQueue!$AU$5:$AU$550,$AK$3)</f>
        <v>0</v>
      </c>
      <c r="AR222">
        <f>AF222+SUMIFS(Grid_GenerationQueue!AB$5:AB$550,Grid_GenerationQueue!$AJ$5:$AJ$550,$B222,Grid_GenerationQueue!$AK$5:$AK$550,$C222,Grid_GenerationQueue!$AW$5:$AW$550,"&lt;&gt;"&amp;$Y$3,Grid_GenerationQueue!$AU$5:$AU$550,$AK$3)+SUMIFS(Grid_GenerationQueue!AB$5:AB$550,Grid_GenerationQueue!$AM$5:$AM$550,$B222,Grid_GenerationQueue!$AN$5:$AN$550,$C222,Grid_GenerationQueue!$AW$5:$AW$550,"&lt;&gt;"&amp;$Y$3,Grid_GenerationQueue!$AU$5:$AU$550,$AK$3)</f>
        <v>0</v>
      </c>
      <c r="AS222">
        <f>AG222+SUMIFS(Grid_GenerationQueue!AC$5:AC$550,Grid_GenerationQueue!$AJ$5:$AJ$550,$B222,Grid_GenerationQueue!$AK$5:$AK$550,$C222,Grid_GenerationQueue!$AW$5:$AW$550,"&lt;&gt;"&amp;$Y$3,Grid_GenerationQueue!$AU$5:$AU$550,$AK$3)+SUMIFS(Grid_GenerationQueue!AC$5:AC$550,Grid_GenerationQueue!$AM$5:$AM$550,$B222,Grid_GenerationQueue!$AN$5:$AN$550,$C222,Grid_GenerationQueue!$AW$5:$AW$550,"&lt;&gt;"&amp;$Y$3,Grid_GenerationQueue!$AU$5:$AU$550,$AK$3)</f>
        <v>0</v>
      </c>
      <c r="AT222">
        <f>AH222+SUMIFS(Grid_GenerationQueue!AD$5:AD$550,Grid_GenerationQueue!$AJ$5:$AJ$550,$B222,Grid_GenerationQueue!$AK$5:$AK$550,$C222,Grid_GenerationQueue!$AW$5:$AW$550,"&lt;&gt;"&amp;$Y$3,Grid_GenerationQueue!$AU$5:$AU$550,$AK$3)+SUMIFS(Grid_GenerationQueue!AD$5:AD$550,Grid_GenerationQueue!$AM$5:$AM$550,$B222,Grid_GenerationQueue!$AN$5:$AN$550,$C222,Grid_GenerationQueue!$AW$5:$AW$550,"&lt;&gt;"&amp;$Y$3,Grid_GenerationQueue!$AU$5:$AU$550,$AK$3)</f>
        <v>0</v>
      </c>
      <c r="AV222">
        <v>0</v>
      </c>
      <c r="AW222">
        <v>0</v>
      </c>
      <c r="AX222">
        <v>0</v>
      </c>
      <c r="AY222">
        <v>0</v>
      </c>
      <c r="AZ222">
        <v>0</v>
      </c>
      <c r="BB222">
        <f t="shared" si="132"/>
        <v>0</v>
      </c>
      <c r="BC222">
        <f t="shared" si="133"/>
        <v>0</v>
      </c>
      <c r="BD222">
        <f t="shared" si="134"/>
        <v>0</v>
      </c>
      <c r="BE222">
        <f t="shared" si="135"/>
        <v>0</v>
      </c>
      <c r="BF222">
        <f t="shared" si="136"/>
        <v>0</v>
      </c>
      <c r="BG222">
        <f t="shared" si="137"/>
        <v>0</v>
      </c>
      <c r="BH222">
        <f t="shared" si="138"/>
        <v>0</v>
      </c>
      <c r="BI222">
        <f t="shared" si="139"/>
        <v>0</v>
      </c>
      <c r="BJ222">
        <f t="shared" si="140"/>
        <v>0</v>
      </c>
      <c r="BK222">
        <f t="shared" si="141"/>
        <v>0</v>
      </c>
      <c r="BL222">
        <f t="shared" si="142"/>
        <v>0</v>
      </c>
      <c r="BN222">
        <f t="shared" si="110"/>
        <v>0</v>
      </c>
      <c r="BO222">
        <f t="shared" si="111"/>
        <v>0</v>
      </c>
      <c r="BP222">
        <f t="shared" si="112"/>
        <v>0</v>
      </c>
      <c r="BQ222">
        <f t="shared" si="113"/>
        <v>0</v>
      </c>
      <c r="BR222">
        <f t="shared" si="114"/>
        <v>0</v>
      </c>
      <c r="BS222">
        <f t="shared" si="115"/>
        <v>0</v>
      </c>
      <c r="BT222">
        <f t="shared" si="116"/>
        <v>0</v>
      </c>
      <c r="BU222">
        <f t="shared" si="117"/>
        <v>0</v>
      </c>
      <c r="BV222">
        <f t="shared" si="118"/>
        <v>0</v>
      </c>
      <c r="BW222">
        <f t="shared" si="119"/>
        <v>0</v>
      </c>
      <c r="BX222">
        <f t="shared" si="120"/>
        <v>0</v>
      </c>
      <c r="BZ222">
        <f t="shared" si="121"/>
        <v>0</v>
      </c>
      <c r="CA222">
        <f t="shared" si="122"/>
        <v>0</v>
      </c>
      <c r="CB222">
        <f t="shared" si="123"/>
        <v>0</v>
      </c>
      <c r="CC222">
        <f t="shared" si="124"/>
        <v>0</v>
      </c>
      <c r="CD222">
        <f t="shared" si="125"/>
        <v>0</v>
      </c>
      <c r="CE222">
        <f t="shared" si="126"/>
        <v>0</v>
      </c>
      <c r="CF222">
        <f t="shared" si="127"/>
        <v>0</v>
      </c>
      <c r="CG222">
        <f t="shared" si="128"/>
        <v>0</v>
      </c>
      <c r="CH222">
        <f t="shared" si="129"/>
        <v>0</v>
      </c>
      <c r="CI222">
        <f t="shared" si="130"/>
        <v>0</v>
      </c>
      <c r="CJ222">
        <f t="shared" si="131"/>
        <v>0</v>
      </c>
    </row>
    <row r="223" spans="1:88" x14ac:dyDescent="0.35">
      <c r="A223" t="str">
        <f>Substation_Info!A223</f>
        <v>PG&amp;E Fresno Study Area</v>
      </c>
      <c r="B223" t="str">
        <f>Substation_Info!B223</f>
        <v>Pumpjack</v>
      </c>
      <c r="C223">
        <f>Substation_Info!C223</f>
        <v>115</v>
      </c>
      <c r="D223" t="str" cm="1">
        <f t="array" ref="D223">INDEX(Substation_Info!$AT$5:$BB$322,MATCH(1,($B223=Substation_Info!$B$5:$B$322)*($C223=Substation_Info!$C$5:$C$322),0),MATCH(D$4,Substation_Info!$AT$4:$BB$4,0))</f>
        <v>Southern_PGAE_Li_Battery</v>
      </c>
      <c r="E223" t="str" cm="1">
        <f t="array" ref="E223">INDEX(Substation_Info!$AT$5:$BB$322,MATCH(1,($B223=Substation_Info!$B$5:$B$322)*($C223=Substation_Info!$C$5:$C$322),0),MATCH(E$4,Substation_Info!$AT$4:$BB$4,0))</f>
        <v>Southern_PGAE_Solar</v>
      </c>
      <c r="F223" cm="1">
        <f t="array" ref="F223">INDEX(Substation_Info!$AT$5:$BB$322,MATCH(1,($B223=Substation_Info!$B$5:$B$322)*($C223=Substation_Info!$C$5:$C$322),0),MATCH(F$4,Substation_Info!$AT$4:$BB$4,0))</f>
        <v>0</v>
      </c>
      <c r="G223" cm="1">
        <f t="array" ref="G223">INDEX(Substation_Info!$AT$5:$BB$322,MATCH(1,($B223=Substation_Info!$B$5:$B$322)*($C223=Substation_Info!$C$5:$C$322),0),MATCH(G$4,Substation_Info!$AT$4:$BB$4,0))</f>
        <v>0</v>
      </c>
      <c r="H223" cm="1">
        <f t="array" ref="H223">INDEX(Substation_Info!$AT$5:$BB$322,MATCH(1,($B223=Substation_Info!$B$5:$B$322)*($C223=Substation_Info!$C$5:$C$322),0),MATCH(H$4,Substation_Info!$AT$4:$BB$4,0))</f>
        <v>0</v>
      </c>
      <c r="I223" cm="1">
        <f t="array" ref="I223">INDEX(Substation_Info!$AT$5:$BB$322,MATCH(1,($B223=Substation_Info!$B$5:$B$322)*($C223=Substation_Info!$C$5:$C$322),0),MATCH(I$4,Substation_Info!$AT$4:$BB$4,0))</f>
        <v>0</v>
      </c>
      <c r="J223" cm="1">
        <f t="array" ref="J223">INDEX(Substation_Info!$AT$5:$BB$322,MATCH(1,($B223=Substation_Info!$B$5:$B$322)*($C223=Substation_Info!$C$5:$C$322),0),MATCH(J$4,Substation_Info!$AT$4:$BB$4,0))</f>
        <v>0</v>
      </c>
      <c r="L223">
        <f>SUMIFS(Grid_GenerationQueue!T$5:T$550,Grid_GenerationQueue!$AJ$5:$AJ$550,$B223,Grid_GenerationQueue!$AK$5:$AK$550,$C223)+SUMIFS(Grid_GenerationQueue!T$5:T$550,Grid_GenerationQueue!$AM$5:$AM$550,$B223,Grid_GenerationQueue!$AN$5:$AN$550,$C223)</f>
        <v>0</v>
      </c>
      <c r="M223">
        <f>SUMIFS(Grid_GenerationQueue!U$5:U$550,Grid_GenerationQueue!$AJ$5:$AJ$550,$B223,Grid_GenerationQueue!$AK$5:$AK$550,$C223)+SUMIFS(Grid_GenerationQueue!U$5:U$550,Grid_GenerationQueue!$AM$5:$AM$550,$B223,Grid_GenerationQueue!$AN$5:$AN$550,$C223)</f>
        <v>0</v>
      </c>
      <c r="N223">
        <f>SUMIFS(Grid_GenerationQueue!V$5:V$550,Grid_GenerationQueue!$AJ$5:$AJ$550,$B223,Grid_GenerationQueue!$AK$5:$AK$550,$C223)+SUMIFS(Grid_GenerationQueue!V$5:V$550,Grid_GenerationQueue!$AM$5:$AM$550,$B223,Grid_GenerationQueue!$AN$5:$AN$550,$C223)</f>
        <v>0</v>
      </c>
      <c r="O223">
        <f>SUMIFS(Grid_GenerationQueue!W$5:W$550,Grid_GenerationQueue!$AJ$5:$AJ$550,$B223,Grid_GenerationQueue!$AK$5:$AK$550,$C223)+SUMIFS(Grid_GenerationQueue!W$5:W$550,Grid_GenerationQueue!$AM$5:$AM$550,$B223,Grid_GenerationQueue!$AN$5:$AN$550,$C223)</f>
        <v>0</v>
      </c>
      <c r="P223">
        <f>SUMIFS(Grid_GenerationQueue!X$5:X$550,Grid_GenerationQueue!$AJ$5:$AJ$550,$B223,Grid_GenerationQueue!$AK$5:$AK$550,$C223)+SUMIFS(Grid_GenerationQueue!X$5:X$550,Grid_GenerationQueue!$AM$5:$AM$550,$B223,Grid_GenerationQueue!$AN$5:$AN$550,$C223)</f>
        <v>0</v>
      </c>
      <c r="Q223">
        <f>SUMIFS(Grid_GenerationQueue!Y$5:Y$550,Grid_GenerationQueue!$AJ$5:$AJ$550,$B223,Grid_GenerationQueue!$AK$5:$AK$550,$C223)+SUMIFS(Grid_GenerationQueue!Y$5:Y$550,Grid_GenerationQueue!$AM$5:$AM$550,$B223,Grid_GenerationQueue!$AN$5:$AN$550,$C223)</f>
        <v>0</v>
      </c>
      <c r="R223">
        <f>SUMIFS(Grid_GenerationQueue!Z$5:Z$550,Grid_GenerationQueue!$AJ$5:$AJ$550,$B223,Grid_GenerationQueue!$AK$5:$AK$550,$C223)+SUMIFS(Grid_GenerationQueue!Z$5:Z$550,Grid_GenerationQueue!$AM$5:$AM$550,$B223,Grid_GenerationQueue!$AN$5:$AN$550,$C223)</f>
        <v>0</v>
      </c>
      <c r="S223">
        <f>SUMIFS(Grid_GenerationQueue!AA$5:AA$550,Grid_GenerationQueue!$AJ$5:$AJ$550,$B223,Grid_GenerationQueue!$AK$5:$AK$550,$C223)+SUMIFS(Grid_GenerationQueue!AA$5:AA$550,Grid_GenerationQueue!$AM$5:$AM$550,$B223,Grid_GenerationQueue!$AN$5:$AN$550,$C223)</f>
        <v>0</v>
      </c>
      <c r="T223">
        <f>SUMIFS(Grid_GenerationQueue!AB$5:AB$550,Grid_GenerationQueue!$AJ$5:$AJ$550,$B223,Grid_GenerationQueue!$AK$5:$AK$550,$C223)+SUMIFS(Grid_GenerationQueue!AB$5:AB$550,Grid_GenerationQueue!$AM$5:$AM$550,$B223,Grid_GenerationQueue!$AN$5:$AN$550,$C223)</f>
        <v>0</v>
      </c>
      <c r="U223">
        <f>SUMIFS(Grid_GenerationQueue!AC$5:AC$550,Grid_GenerationQueue!$AJ$5:$AJ$550,$B223,Grid_GenerationQueue!$AK$5:$AK$550,$C223)+SUMIFS(Grid_GenerationQueue!AC$5:AC$550,Grid_GenerationQueue!$AM$5:$AM$550,$B223,Grid_GenerationQueue!$AN$5:$AN$550,$C223)</f>
        <v>0</v>
      </c>
      <c r="V223">
        <f>SUMIFS(Grid_GenerationQueue!AD$5:AD$550,Grid_GenerationQueue!$AJ$5:$AJ$550,$B223,Grid_GenerationQueue!$AK$5:$AK$550,$C223)+SUMIFS(Grid_GenerationQueue!AD$5:AD$550,Grid_GenerationQueue!$AM$5:$AM$550,$B223,Grid_GenerationQueue!$AN$5:$AN$550,$C223)</f>
        <v>0</v>
      </c>
      <c r="X223">
        <f>SUMIFS(Grid_GenerationQueue!T$5:T$550,Grid_GenerationQueue!$AJ$5:$AJ$550,$B223,Grid_GenerationQueue!$AK$5:$AK$550,$C223,Grid_GenerationQueue!$AW$5:$AW$550,$Y$3)+SUMIFS(Grid_GenerationQueue!T$5:T$550,Grid_GenerationQueue!$AM$5:$AM$550,$B223,Grid_GenerationQueue!$AN$5:$AN$550,$C223,Grid_GenerationQueue!$AW$5:$AW$550,$Y$3)</f>
        <v>0</v>
      </c>
      <c r="Y223">
        <f>SUMIFS(Grid_GenerationQueue!U$5:U$550,Grid_GenerationQueue!$AJ$5:$AJ$550,$B223,Grid_GenerationQueue!$AK$5:$AK$550,$C223,Grid_GenerationQueue!$AW$5:$AW$550,$Y$3)+SUMIFS(Grid_GenerationQueue!U$5:U$550,Grid_GenerationQueue!$AM$5:$AM$550,$B223,Grid_GenerationQueue!$AN$5:$AN$550,$C223,Grid_GenerationQueue!$AW$5:$AW$550,$Y$3)</f>
        <v>0</v>
      </c>
      <c r="Z223">
        <f>SUMIFS(Grid_GenerationQueue!V$5:V$550,Grid_GenerationQueue!$AJ$5:$AJ$550,$B223,Grid_GenerationQueue!$AK$5:$AK$550,$C223,Grid_GenerationQueue!$AW$5:$AW$550,$Y$3)+SUMIFS(Grid_GenerationQueue!V$5:V$550,Grid_GenerationQueue!$AM$5:$AM$550,$B223,Grid_GenerationQueue!$AN$5:$AN$550,$C223,Grid_GenerationQueue!$AW$5:$AW$550,$Y$3)</f>
        <v>0</v>
      </c>
      <c r="AA223">
        <f>SUMIFS(Grid_GenerationQueue!W$5:W$550,Grid_GenerationQueue!$AJ$5:$AJ$550,$B223,Grid_GenerationQueue!$AK$5:$AK$550,$C223,Grid_GenerationQueue!$AW$5:$AW$550,$Y$3)+SUMIFS(Grid_GenerationQueue!W$5:W$550,Grid_GenerationQueue!$AM$5:$AM$550,$B223,Grid_GenerationQueue!$AN$5:$AN$550,$C223,Grid_GenerationQueue!$AW$5:$AW$550,$Y$3)</f>
        <v>0</v>
      </c>
      <c r="AB223">
        <f>SUMIFS(Grid_GenerationQueue!X$5:X$550,Grid_GenerationQueue!$AJ$5:$AJ$550,$B223,Grid_GenerationQueue!$AK$5:$AK$550,$C223,Grid_GenerationQueue!$AW$5:$AW$550,$Y$3)+SUMIFS(Grid_GenerationQueue!X$5:X$550,Grid_GenerationQueue!$AM$5:$AM$550,$B223,Grid_GenerationQueue!$AN$5:$AN$550,$C223,Grid_GenerationQueue!$AW$5:$AW$550,$Y$3)</f>
        <v>0</v>
      </c>
      <c r="AC223">
        <f>SUMIFS(Grid_GenerationQueue!Y$5:Y$550,Grid_GenerationQueue!$AJ$5:$AJ$550,$B223,Grid_GenerationQueue!$AK$5:$AK$550,$C223,Grid_GenerationQueue!$AW$5:$AW$550,$Y$3)+SUMIFS(Grid_GenerationQueue!Y$5:Y$550,Grid_GenerationQueue!$AM$5:$AM$550,$B223,Grid_GenerationQueue!$AN$5:$AN$550,$C223,Grid_GenerationQueue!$AW$5:$AW$550,$Y$3)</f>
        <v>0</v>
      </c>
      <c r="AD223">
        <f>SUMIFS(Grid_GenerationQueue!Z$5:Z$550,Grid_GenerationQueue!$AJ$5:$AJ$550,$B223,Grid_GenerationQueue!$AK$5:$AK$550,$C223,Grid_GenerationQueue!$AW$5:$AW$550,$Y$3)+SUMIFS(Grid_GenerationQueue!Z$5:Z$550,Grid_GenerationQueue!$AM$5:$AM$550,$B223,Grid_GenerationQueue!$AN$5:$AN$550,$C223,Grid_GenerationQueue!$AW$5:$AW$550,$Y$3)</f>
        <v>0</v>
      </c>
      <c r="AE223">
        <f>SUMIFS(Grid_GenerationQueue!AA$5:AA$550,Grid_GenerationQueue!$AJ$5:$AJ$550,$B223,Grid_GenerationQueue!$AK$5:$AK$550,$C223,Grid_GenerationQueue!$AW$5:$AW$550,$Y$3)+SUMIFS(Grid_GenerationQueue!AA$5:AA$550,Grid_GenerationQueue!$AM$5:$AM$550,$B223,Grid_GenerationQueue!$AN$5:$AN$550,$C223,Grid_GenerationQueue!$AW$5:$AW$550,$Y$3)</f>
        <v>0</v>
      </c>
      <c r="AF223">
        <f>SUMIFS(Grid_GenerationQueue!AB$5:AB$550,Grid_GenerationQueue!$AJ$5:$AJ$550,$B223,Grid_GenerationQueue!$AK$5:$AK$550,$C223,Grid_GenerationQueue!$AW$5:$AW$550,$Y$3)+SUMIFS(Grid_GenerationQueue!AB$5:AB$550,Grid_GenerationQueue!$AM$5:$AM$550,$B223,Grid_GenerationQueue!$AN$5:$AN$550,$C223,Grid_GenerationQueue!$AW$5:$AW$550,$Y$3)</f>
        <v>0</v>
      </c>
      <c r="AG223">
        <f>SUMIFS(Grid_GenerationQueue!AC$5:AC$550,Grid_GenerationQueue!$AJ$5:$AJ$550,$B223,Grid_GenerationQueue!$AK$5:$AK$550,$C223,Grid_GenerationQueue!$AW$5:$AW$550,$Y$3)+SUMIFS(Grid_GenerationQueue!AC$5:AC$550,Grid_GenerationQueue!$AM$5:$AM$550,$B223,Grid_GenerationQueue!$AN$5:$AN$550,$C223,Grid_GenerationQueue!$AW$5:$AW$550,$Y$3)</f>
        <v>0</v>
      </c>
      <c r="AH223">
        <f>SUMIFS(Grid_GenerationQueue!AD$5:AD$550,Grid_GenerationQueue!$AJ$5:$AJ$550,$B223,Grid_GenerationQueue!$AK$5:$AK$550,$C223,Grid_GenerationQueue!$AW$5:$AW$550,$Y$3)+SUMIFS(Grid_GenerationQueue!AD$5:AD$550,Grid_GenerationQueue!$AM$5:$AM$550,$B223,Grid_GenerationQueue!$AN$5:$AN$550,$C223,Grid_GenerationQueue!$AW$5:$AW$550,$Y$3)</f>
        <v>0</v>
      </c>
      <c r="AJ223">
        <f>X223+SUMIFS(Grid_GenerationQueue!T$5:T$550,Grid_GenerationQueue!$AJ$5:$AJ$550,$B223,Grid_GenerationQueue!$AK$5:$AK$550,$C223,Grid_GenerationQueue!$AW$5:$AW$550,"&lt;&gt;"&amp;$Y$3,Grid_GenerationQueue!$AU$5:$AU$550,$AK$3)+SUMIFS(Grid_GenerationQueue!T$5:T$550,Grid_GenerationQueue!$AM$5:$AM$550,$B223,Grid_GenerationQueue!$AN$5:$AN$550,$C223,Grid_GenerationQueue!$AW$5:$AW$550,"&lt;&gt;"&amp;$Y$3,Grid_GenerationQueue!$AU$5:$AU$550,$AK$3)</f>
        <v>0</v>
      </c>
      <c r="AK223">
        <f>Y223+SUMIFS(Grid_GenerationQueue!U$5:U$550,Grid_GenerationQueue!$AJ$5:$AJ$550,$B223,Grid_GenerationQueue!$AK$5:$AK$550,$C223,Grid_GenerationQueue!$AW$5:$AW$550,"&lt;&gt;"&amp;$Y$3,Grid_GenerationQueue!$AU$5:$AU$550,$AK$3)+SUMIFS(Grid_GenerationQueue!U$5:U$550,Grid_GenerationQueue!$AM$5:$AM$550,$B223,Grid_GenerationQueue!$AN$5:$AN$550,$C223,Grid_GenerationQueue!$AW$5:$AW$550,"&lt;&gt;"&amp;$Y$3,Grid_GenerationQueue!$AU$5:$AU$550,$AK$3)</f>
        <v>0</v>
      </c>
      <c r="AL223">
        <f>Z223+SUMIFS(Grid_GenerationQueue!V$5:V$550,Grid_GenerationQueue!$AJ$5:$AJ$550,$B223,Grid_GenerationQueue!$AK$5:$AK$550,$C223,Grid_GenerationQueue!$AW$5:$AW$550,"&lt;&gt;"&amp;$Y$3,Grid_GenerationQueue!$AU$5:$AU$550,$AK$3)+SUMIFS(Grid_GenerationQueue!V$5:V$550,Grid_GenerationQueue!$AM$5:$AM$550,$B223,Grid_GenerationQueue!$AN$5:$AN$550,$C223,Grid_GenerationQueue!$AW$5:$AW$550,"&lt;&gt;"&amp;$Y$3,Grid_GenerationQueue!$AU$5:$AU$550,$AK$3)</f>
        <v>0</v>
      </c>
      <c r="AM223">
        <f>AA223+SUMIFS(Grid_GenerationQueue!W$5:W$550,Grid_GenerationQueue!$AJ$5:$AJ$550,$B223,Grid_GenerationQueue!$AK$5:$AK$550,$C223,Grid_GenerationQueue!$AW$5:$AW$550,"&lt;&gt;"&amp;$Y$3,Grid_GenerationQueue!$AU$5:$AU$550,$AK$3)+SUMIFS(Grid_GenerationQueue!W$5:W$550,Grid_GenerationQueue!$AM$5:$AM$550,$B223,Grid_GenerationQueue!$AN$5:$AN$550,$C223,Grid_GenerationQueue!$AW$5:$AW$550,"&lt;&gt;"&amp;$Y$3,Grid_GenerationQueue!$AU$5:$AU$550,$AK$3)</f>
        <v>0</v>
      </c>
      <c r="AN223">
        <f>AB223+SUMIFS(Grid_GenerationQueue!X$5:X$550,Grid_GenerationQueue!$AJ$5:$AJ$550,$B223,Grid_GenerationQueue!$AK$5:$AK$550,$C223,Grid_GenerationQueue!$AW$5:$AW$550,"&lt;&gt;"&amp;$Y$3,Grid_GenerationQueue!$AU$5:$AU$550,$AK$3)+SUMIFS(Grid_GenerationQueue!X$5:X$550,Grid_GenerationQueue!$AM$5:$AM$550,$B223,Grid_GenerationQueue!$AN$5:$AN$550,$C223,Grid_GenerationQueue!$AW$5:$AW$550,"&lt;&gt;"&amp;$Y$3,Grid_GenerationQueue!$AU$5:$AU$550,$AK$3)</f>
        <v>0</v>
      </c>
      <c r="AO223">
        <f>AC223+SUMIFS(Grid_GenerationQueue!Y$5:Y$550,Grid_GenerationQueue!$AJ$5:$AJ$550,$B223,Grid_GenerationQueue!$AK$5:$AK$550,$C223,Grid_GenerationQueue!$AW$5:$AW$550,"&lt;&gt;"&amp;$Y$3,Grid_GenerationQueue!$AU$5:$AU$550,$AK$3)+SUMIFS(Grid_GenerationQueue!Y$5:Y$550,Grid_GenerationQueue!$AM$5:$AM$550,$B223,Grid_GenerationQueue!$AN$5:$AN$550,$C223,Grid_GenerationQueue!$AW$5:$AW$550,"&lt;&gt;"&amp;$Y$3,Grid_GenerationQueue!$AU$5:$AU$550,$AK$3)</f>
        <v>0</v>
      </c>
      <c r="AP223">
        <f>AD223+SUMIFS(Grid_GenerationQueue!Z$5:Z$550,Grid_GenerationQueue!$AJ$5:$AJ$550,$B223,Grid_GenerationQueue!$AK$5:$AK$550,$C223,Grid_GenerationQueue!$AW$5:$AW$550,"&lt;&gt;"&amp;$Y$3,Grid_GenerationQueue!$AU$5:$AU$550,$AK$3)+SUMIFS(Grid_GenerationQueue!Z$5:Z$550,Grid_GenerationQueue!$AM$5:$AM$550,$B223,Grid_GenerationQueue!$AN$5:$AN$550,$C223,Grid_GenerationQueue!$AW$5:$AW$550,"&lt;&gt;"&amp;$Y$3,Grid_GenerationQueue!$AU$5:$AU$550,$AK$3)</f>
        <v>0</v>
      </c>
      <c r="AQ223">
        <f>AE223+SUMIFS(Grid_GenerationQueue!AA$5:AA$550,Grid_GenerationQueue!$AJ$5:$AJ$550,$B223,Grid_GenerationQueue!$AK$5:$AK$550,$C223,Grid_GenerationQueue!$AW$5:$AW$550,"&lt;&gt;"&amp;$Y$3,Grid_GenerationQueue!$AU$5:$AU$550,$AK$3)+SUMIFS(Grid_GenerationQueue!AA$5:AA$550,Grid_GenerationQueue!$AM$5:$AM$550,$B223,Grid_GenerationQueue!$AN$5:$AN$550,$C223,Grid_GenerationQueue!$AW$5:$AW$550,"&lt;&gt;"&amp;$Y$3,Grid_GenerationQueue!$AU$5:$AU$550,$AK$3)</f>
        <v>0</v>
      </c>
      <c r="AR223">
        <f>AF223+SUMIFS(Grid_GenerationQueue!AB$5:AB$550,Grid_GenerationQueue!$AJ$5:$AJ$550,$B223,Grid_GenerationQueue!$AK$5:$AK$550,$C223,Grid_GenerationQueue!$AW$5:$AW$550,"&lt;&gt;"&amp;$Y$3,Grid_GenerationQueue!$AU$5:$AU$550,$AK$3)+SUMIFS(Grid_GenerationQueue!AB$5:AB$550,Grid_GenerationQueue!$AM$5:$AM$550,$B223,Grid_GenerationQueue!$AN$5:$AN$550,$C223,Grid_GenerationQueue!$AW$5:$AW$550,"&lt;&gt;"&amp;$Y$3,Grid_GenerationQueue!$AU$5:$AU$550,$AK$3)</f>
        <v>0</v>
      </c>
      <c r="AS223">
        <f>AG223+SUMIFS(Grid_GenerationQueue!AC$5:AC$550,Grid_GenerationQueue!$AJ$5:$AJ$550,$B223,Grid_GenerationQueue!$AK$5:$AK$550,$C223,Grid_GenerationQueue!$AW$5:$AW$550,"&lt;&gt;"&amp;$Y$3,Grid_GenerationQueue!$AU$5:$AU$550,$AK$3)+SUMIFS(Grid_GenerationQueue!AC$5:AC$550,Grid_GenerationQueue!$AM$5:$AM$550,$B223,Grid_GenerationQueue!$AN$5:$AN$550,$C223,Grid_GenerationQueue!$AW$5:$AW$550,"&lt;&gt;"&amp;$Y$3,Grid_GenerationQueue!$AU$5:$AU$550,$AK$3)</f>
        <v>0</v>
      </c>
      <c r="AT223">
        <f>AH223+SUMIFS(Grid_GenerationQueue!AD$5:AD$550,Grid_GenerationQueue!$AJ$5:$AJ$550,$B223,Grid_GenerationQueue!$AK$5:$AK$550,$C223,Grid_GenerationQueue!$AW$5:$AW$550,"&lt;&gt;"&amp;$Y$3,Grid_GenerationQueue!$AU$5:$AU$550,$AK$3)+SUMIFS(Grid_GenerationQueue!AD$5:AD$550,Grid_GenerationQueue!$AM$5:$AM$550,$B223,Grid_GenerationQueue!$AN$5:$AN$550,$C223,Grid_GenerationQueue!$AW$5:$AW$550,"&lt;&gt;"&amp;$Y$3,Grid_GenerationQueue!$AU$5:$AU$550,$AK$3)</f>
        <v>0</v>
      </c>
      <c r="AV223">
        <v>0</v>
      </c>
      <c r="AW223">
        <v>0</v>
      </c>
      <c r="AX223">
        <v>0</v>
      </c>
      <c r="AY223">
        <v>0</v>
      </c>
      <c r="AZ223">
        <v>0</v>
      </c>
      <c r="BB223">
        <f t="shared" si="132"/>
        <v>0</v>
      </c>
      <c r="BC223">
        <f t="shared" si="133"/>
        <v>0</v>
      </c>
      <c r="BD223">
        <f t="shared" si="134"/>
        <v>0</v>
      </c>
      <c r="BE223">
        <f t="shared" si="135"/>
        <v>0</v>
      </c>
      <c r="BF223">
        <f t="shared" si="136"/>
        <v>0</v>
      </c>
      <c r="BG223">
        <f t="shared" si="137"/>
        <v>0</v>
      </c>
      <c r="BH223">
        <f t="shared" si="138"/>
        <v>0</v>
      </c>
      <c r="BI223">
        <f t="shared" si="139"/>
        <v>0</v>
      </c>
      <c r="BJ223">
        <f t="shared" si="140"/>
        <v>0</v>
      </c>
      <c r="BK223">
        <f t="shared" si="141"/>
        <v>0</v>
      </c>
      <c r="BL223">
        <f t="shared" si="142"/>
        <v>0</v>
      </c>
      <c r="BN223">
        <f t="shared" si="110"/>
        <v>0</v>
      </c>
      <c r="BO223">
        <f t="shared" si="111"/>
        <v>0</v>
      </c>
      <c r="BP223">
        <f t="shared" si="112"/>
        <v>0</v>
      </c>
      <c r="BQ223">
        <f t="shared" si="113"/>
        <v>0</v>
      </c>
      <c r="BR223">
        <f t="shared" si="114"/>
        <v>0</v>
      </c>
      <c r="BS223">
        <f t="shared" si="115"/>
        <v>0</v>
      </c>
      <c r="BT223">
        <f t="shared" si="116"/>
        <v>0</v>
      </c>
      <c r="BU223">
        <f t="shared" si="117"/>
        <v>0</v>
      </c>
      <c r="BV223">
        <f t="shared" si="118"/>
        <v>0</v>
      </c>
      <c r="BW223">
        <f t="shared" si="119"/>
        <v>0</v>
      </c>
      <c r="BX223">
        <f t="shared" si="120"/>
        <v>0</v>
      </c>
      <c r="BZ223">
        <f t="shared" si="121"/>
        <v>0</v>
      </c>
      <c r="CA223">
        <f t="shared" si="122"/>
        <v>0</v>
      </c>
      <c r="CB223">
        <f t="shared" si="123"/>
        <v>0</v>
      </c>
      <c r="CC223">
        <f t="shared" si="124"/>
        <v>0</v>
      </c>
      <c r="CD223">
        <f t="shared" si="125"/>
        <v>0</v>
      </c>
      <c r="CE223">
        <f t="shared" si="126"/>
        <v>0</v>
      </c>
      <c r="CF223">
        <f t="shared" si="127"/>
        <v>0</v>
      </c>
      <c r="CG223">
        <f t="shared" si="128"/>
        <v>0</v>
      </c>
      <c r="CH223">
        <f t="shared" si="129"/>
        <v>0</v>
      </c>
      <c r="CI223">
        <f t="shared" si="130"/>
        <v>0</v>
      </c>
      <c r="CJ223">
        <f t="shared" si="131"/>
        <v>0</v>
      </c>
    </row>
    <row r="224" spans="1:88" x14ac:dyDescent="0.35">
      <c r="A224" t="str">
        <f>Substation_Info!A224</f>
        <v xml:space="preserve">PG&amp;E North of Greater Bay Study Area </v>
      </c>
      <c r="B224" t="str">
        <f>Substation_Info!B224</f>
        <v>Putah Creek</v>
      </c>
      <c r="C224">
        <f>Substation_Info!C224</f>
        <v>115</v>
      </c>
      <c r="D224" t="str" cm="1">
        <f t="array" ref="D224">INDEX(Substation_Info!$AT$5:$BB$322,MATCH(1,($B224=Substation_Info!$B$5:$B$322)*($C224=Substation_Info!$C$5:$C$322),0),MATCH(D$4,Substation_Info!$AT$4:$BB$4,0))</f>
        <v>Northern_California_Li_Battery</v>
      </c>
      <c r="E224" t="str" cm="1">
        <f t="array" ref="E224">INDEX(Substation_Info!$AT$5:$BB$322,MATCH(1,($B224=Substation_Info!$B$5:$B$322)*($C224=Substation_Info!$C$5:$C$322),0),MATCH(E$4,Substation_Info!$AT$4:$BB$4,0))</f>
        <v>Northern_California_Solar</v>
      </c>
      <c r="F224" cm="1">
        <f t="array" ref="F224">INDEX(Substation_Info!$AT$5:$BB$322,MATCH(1,($B224=Substation_Info!$B$5:$B$322)*($C224=Substation_Info!$C$5:$C$322),0),MATCH(F$4,Substation_Info!$AT$4:$BB$4,0))</f>
        <v>0</v>
      </c>
      <c r="G224" t="str" cm="1">
        <f t="array" ref="G224">INDEX(Substation_Info!$AT$5:$BB$322,MATCH(1,($B224=Substation_Info!$B$5:$B$322)*($C224=Substation_Info!$C$5:$C$322),0),MATCH(G$4,Substation_Info!$AT$4:$BB$4,0))</f>
        <v>Solano_Wind</v>
      </c>
      <c r="H224" cm="1">
        <f t="array" ref="H224">INDEX(Substation_Info!$AT$5:$BB$322,MATCH(1,($B224=Substation_Info!$B$5:$B$322)*($C224=Substation_Info!$C$5:$C$322),0),MATCH(H$4,Substation_Info!$AT$4:$BB$4,0))</f>
        <v>0</v>
      </c>
      <c r="I224" cm="1">
        <f t="array" ref="I224">INDEX(Substation_Info!$AT$5:$BB$322,MATCH(1,($B224=Substation_Info!$B$5:$B$322)*($C224=Substation_Info!$C$5:$C$322),0),MATCH(I$4,Substation_Info!$AT$4:$BB$4,0))</f>
        <v>0</v>
      </c>
      <c r="J224" cm="1">
        <f t="array" ref="J224">INDEX(Substation_Info!$AT$5:$BB$322,MATCH(1,($B224=Substation_Info!$B$5:$B$322)*($C224=Substation_Info!$C$5:$C$322),0),MATCH(J$4,Substation_Info!$AT$4:$BB$4,0))</f>
        <v>0</v>
      </c>
      <c r="L224">
        <f>SUMIFS(Grid_GenerationQueue!T$5:T$550,Grid_GenerationQueue!$AJ$5:$AJ$550,$B224,Grid_GenerationQueue!$AK$5:$AK$550,$C224)+SUMIFS(Grid_GenerationQueue!T$5:T$550,Grid_GenerationQueue!$AM$5:$AM$550,$B224,Grid_GenerationQueue!$AN$5:$AN$550,$C224)</f>
        <v>0</v>
      </c>
      <c r="M224">
        <f>SUMIFS(Grid_GenerationQueue!U$5:U$550,Grid_GenerationQueue!$AJ$5:$AJ$550,$B224,Grid_GenerationQueue!$AK$5:$AK$550,$C224)+SUMIFS(Grid_GenerationQueue!U$5:U$550,Grid_GenerationQueue!$AM$5:$AM$550,$B224,Grid_GenerationQueue!$AN$5:$AN$550,$C224)</f>
        <v>0</v>
      </c>
      <c r="N224">
        <f>SUMIFS(Grid_GenerationQueue!V$5:V$550,Grid_GenerationQueue!$AJ$5:$AJ$550,$B224,Grid_GenerationQueue!$AK$5:$AK$550,$C224)+SUMIFS(Grid_GenerationQueue!V$5:V$550,Grid_GenerationQueue!$AM$5:$AM$550,$B224,Grid_GenerationQueue!$AN$5:$AN$550,$C224)</f>
        <v>0</v>
      </c>
      <c r="O224">
        <f>SUMIFS(Grid_GenerationQueue!W$5:W$550,Grid_GenerationQueue!$AJ$5:$AJ$550,$B224,Grid_GenerationQueue!$AK$5:$AK$550,$C224)+SUMIFS(Grid_GenerationQueue!W$5:W$550,Grid_GenerationQueue!$AM$5:$AM$550,$B224,Grid_GenerationQueue!$AN$5:$AN$550,$C224)</f>
        <v>0</v>
      </c>
      <c r="P224">
        <f>SUMIFS(Grid_GenerationQueue!X$5:X$550,Grid_GenerationQueue!$AJ$5:$AJ$550,$B224,Grid_GenerationQueue!$AK$5:$AK$550,$C224)+SUMIFS(Grid_GenerationQueue!X$5:X$550,Grid_GenerationQueue!$AM$5:$AM$550,$B224,Grid_GenerationQueue!$AN$5:$AN$550,$C224)</f>
        <v>0</v>
      </c>
      <c r="Q224">
        <f>SUMIFS(Grid_GenerationQueue!Y$5:Y$550,Grid_GenerationQueue!$AJ$5:$AJ$550,$B224,Grid_GenerationQueue!$AK$5:$AK$550,$C224)+SUMIFS(Grid_GenerationQueue!Y$5:Y$550,Grid_GenerationQueue!$AM$5:$AM$550,$B224,Grid_GenerationQueue!$AN$5:$AN$550,$C224)</f>
        <v>0</v>
      </c>
      <c r="R224">
        <f>SUMIFS(Grid_GenerationQueue!Z$5:Z$550,Grid_GenerationQueue!$AJ$5:$AJ$550,$B224,Grid_GenerationQueue!$AK$5:$AK$550,$C224)+SUMIFS(Grid_GenerationQueue!Z$5:Z$550,Grid_GenerationQueue!$AM$5:$AM$550,$B224,Grid_GenerationQueue!$AN$5:$AN$550,$C224)</f>
        <v>0</v>
      </c>
      <c r="S224">
        <f>SUMIFS(Grid_GenerationQueue!AA$5:AA$550,Grid_GenerationQueue!$AJ$5:$AJ$550,$B224,Grid_GenerationQueue!$AK$5:$AK$550,$C224)+SUMIFS(Grid_GenerationQueue!AA$5:AA$550,Grid_GenerationQueue!$AM$5:$AM$550,$B224,Grid_GenerationQueue!$AN$5:$AN$550,$C224)</f>
        <v>0</v>
      </c>
      <c r="T224">
        <f>SUMIFS(Grid_GenerationQueue!AB$5:AB$550,Grid_GenerationQueue!$AJ$5:$AJ$550,$B224,Grid_GenerationQueue!$AK$5:$AK$550,$C224)+SUMIFS(Grid_GenerationQueue!AB$5:AB$550,Grid_GenerationQueue!$AM$5:$AM$550,$B224,Grid_GenerationQueue!$AN$5:$AN$550,$C224)</f>
        <v>0</v>
      </c>
      <c r="U224">
        <f>SUMIFS(Grid_GenerationQueue!AC$5:AC$550,Grid_GenerationQueue!$AJ$5:$AJ$550,$B224,Grid_GenerationQueue!$AK$5:$AK$550,$C224)+SUMIFS(Grid_GenerationQueue!AC$5:AC$550,Grid_GenerationQueue!$AM$5:$AM$550,$B224,Grid_GenerationQueue!$AN$5:$AN$550,$C224)</f>
        <v>0</v>
      </c>
      <c r="V224">
        <f>SUMIFS(Grid_GenerationQueue!AD$5:AD$550,Grid_GenerationQueue!$AJ$5:$AJ$550,$B224,Grid_GenerationQueue!$AK$5:$AK$550,$C224)+SUMIFS(Grid_GenerationQueue!AD$5:AD$550,Grid_GenerationQueue!$AM$5:$AM$550,$B224,Grid_GenerationQueue!$AN$5:$AN$550,$C224)</f>
        <v>0</v>
      </c>
      <c r="X224">
        <f>SUMIFS(Grid_GenerationQueue!T$5:T$550,Grid_GenerationQueue!$AJ$5:$AJ$550,$B224,Grid_GenerationQueue!$AK$5:$AK$550,$C224,Grid_GenerationQueue!$AW$5:$AW$550,$Y$3)+SUMIFS(Grid_GenerationQueue!T$5:T$550,Grid_GenerationQueue!$AM$5:$AM$550,$B224,Grid_GenerationQueue!$AN$5:$AN$550,$C224,Grid_GenerationQueue!$AW$5:$AW$550,$Y$3)</f>
        <v>0</v>
      </c>
      <c r="Y224">
        <f>SUMIFS(Grid_GenerationQueue!U$5:U$550,Grid_GenerationQueue!$AJ$5:$AJ$550,$B224,Grid_GenerationQueue!$AK$5:$AK$550,$C224,Grid_GenerationQueue!$AW$5:$AW$550,$Y$3)+SUMIFS(Grid_GenerationQueue!U$5:U$550,Grid_GenerationQueue!$AM$5:$AM$550,$B224,Grid_GenerationQueue!$AN$5:$AN$550,$C224,Grid_GenerationQueue!$AW$5:$AW$550,$Y$3)</f>
        <v>0</v>
      </c>
      <c r="Z224">
        <f>SUMIFS(Grid_GenerationQueue!V$5:V$550,Grid_GenerationQueue!$AJ$5:$AJ$550,$B224,Grid_GenerationQueue!$AK$5:$AK$550,$C224,Grid_GenerationQueue!$AW$5:$AW$550,$Y$3)+SUMIFS(Grid_GenerationQueue!V$5:V$550,Grid_GenerationQueue!$AM$5:$AM$550,$B224,Grid_GenerationQueue!$AN$5:$AN$550,$C224,Grid_GenerationQueue!$AW$5:$AW$550,$Y$3)</f>
        <v>0</v>
      </c>
      <c r="AA224">
        <f>SUMIFS(Grid_GenerationQueue!W$5:W$550,Grid_GenerationQueue!$AJ$5:$AJ$550,$B224,Grid_GenerationQueue!$AK$5:$AK$550,$C224,Grid_GenerationQueue!$AW$5:$AW$550,$Y$3)+SUMIFS(Grid_GenerationQueue!W$5:W$550,Grid_GenerationQueue!$AM$5:$AM$550,$B224,Grid_GenerationQueue!$AN$5:$AN$550,$C224,Grid_GenerationQueue!$AW$5:$AW$550,$Y$3)</f>
        <v>0</v>
      </c>
      <c r="AB224">
        <f>SUMIFS(Grid_GenerationQueue!X$5:X$550,Grid_GenerationQueue!$AJ$5:$AJ$550,$B224,Grid_GenerationQueue!$AK$5:$AK$550,$C224,Grid_GenerationQueue!$AW$5:$AW$550,$Y$3)+SUMIFS(Grid_GenerationQueue!X$5:X$550,Grid_GenerationQueue!$AM$5:$AM$550,$B224,Grid_GenerationQueue!$AN$5:$AN$550,$C224,Grid_GenerationQueue!$AW$5:$AW$550,$Y$3)</f>
        <v>0</v>
      </c>
      <c r="AC224">
        <f>SUMIFS(Grid_GenerationQueue!Y$5:Y$550,Grid_GenerationQueue!$AJ$5:$AJ$550,$B224,Grid_GenerationQueue!$AK$5:$AK$550,$C224,Grid_GenerationQueue!$AW$5:$AW$550,$Y$3)+SUMIFS(Grid_GenerationQueue!Y$5:Y$550,Grid_GenerationQueue!$AM$5:$AM$550,$B224,Grid_GenerationQueue!$AN$5:$AN$550,$C224,Grid_GenerationQueue!$AW$5:$AW$550,$Y$3)</f>
        <v>0</v>
      </c>
      <c r="AD224">
        <f>SUMIFS(Grid_GenerationQueue!Z$5:Z$550,Grid_GenerationQueue!$AJ$5:$AJ$550,$B224,Grid_GenerationQueue!$AK$5:$AK$550,$C224,Grid_GenerationQueue!$AW$5:$AW$550,$Y$3)+SUMIFS(Grid_GenerationQueue!Z$5:Z$550,Grid_GenerationQueue!$AM$5:$AM$550,$B224,Grid_GenerationQueue!$AN$5:$AN$550,$C224,Grid_GenerationQueue!$AW$5:$AW$550,$Y$3)</f>
        <v>0</v>
      </c>
      <c r="AE224">
        <f>SUMIFS(Grid_GenerationQueue!AA$5:AA$550,Grid_GenerationQueue!$AJ$5:$AJ$550,$B224,Grid_GenerationQueue!$AK$5:$AK$550,$C224,Grid_GenerationQueue!$AW$5:$AW$550,$Y$3)+SUMIFS(Grid_GenerationQueue!AA$5:AA$550,Grid_GenerationQueue!$AM$5:$AM$550,$B224,Grid_GenerationQueue!$AN$5:$AN$550,$C224,Grid_GenerationQueue!$AW$5:$AW$550,$Y$3)</f>
        <v>0</v>
      </c>
      <c r="AF224">
        <f>SUMIFS(Grid_GenerationQueue!AB$5:AB$550,Grid_GenerationQueue!$AJ$5:$AJ$550,$B224,Grid_GenerationQueue!$AK$5:$AK$550,$C224,Grid_GenerationQueue!$AW$5:$AW$550,$Y$3)+SUMIFS(Grid_GenerationQueue!AB$5:AB$550,Grid_GenerationQueue!$AM$5:$AM$550,$B224,Grid_GenerationQueue!$AN$5:$AN$550,$C224,Grid_GenerationQueue!$AW$5:$AW$550,$Y$3)</f>
        <v>0</v>
      </c>
      <c r="AG224">
        <f>SUMIFS(Grid_GenerationQueue!AC$5:AC$550,Grid_GenerationQueue!$AJ$5:$AJ$550,$B224,Grid_GenerationQueue!$AK$5:$AK$550,$C224,Grid_GenerationQueue!$AW$5:$AW$550,$Y$3)+SUMIFS(Grid_GenerationQueue!AC$5:AC$550,Grid_GenerationQueue!$AM$5:$AM$550,$B224,Grid_GenerationQueue!$AN$5:$AN$550,$C224,Grid_GenerationQueue!$AW$5:$AW$550,$Y$3)</f>
        <v>0</v>
      </c>
      <c r="AH224">
        <f>SUMIFS(Grid_GenerationQueue!AD$5:AD$550,Grid_GenerationQueue!$AJ$5:$AJ$550,$B224,Grid_GenerationQueue!$AK$5:$AK$550,$C224,Grid_GenerationQueue!$AW$5:$AW$550,$Y$3)+SUMIFS(Grid_GenerationQueue!AD$5:AD$550,Grid_GenerationQueue!$AM$5:$AM$550,$B224,Grid_GenerationQueue!$AN$5:$AN$550,$C224,Grid_GenerationQueue!$AW$5:$AW$550,$Y$3)</f>
        <v>0</v>
      </c>
      <c r="AJ224">
        <f>X224+SUMIFS(Grid_GenerationQueue!T$5:T$550,Grid_GenerationQueue!$AJ$5:$AJ$550,$B224,Grid_GenerationQueue!$AK$5:$AK$550,$C224,Grid_GenerationQueue!$AW$5:$AW$550,"&lt;&gt;"&amp;$Y$3,Grid_GenerationQueue!$AU$5:$AU$550,$AK$3)+SUMIFS(Grid_GenerationQueue!T$5:T$550,Grid_GenerationQueue!$AM$5:$AM$550,$B224,Grid_GenerationQueue!$AN$5:$AN$550,$C224,Grid_GenerationQueue!$AW$5:$AW$550,"&lt;&gt;"&amp;$Y$3,Grid_GenerationQueue!$AU$5:$AU$550,$AK$3)</f>
        <v>0</v>
      </c>
      <c r="AK224">
        <f>Y224+SUMIFS(Grid_GenerationQueue!U$5:U$550,Grid_GenerationQueue!$AJ$5:$AJ$550,$B224,Grid_GenerationQueue!$AK$5:$AK$550,$C224,Grid_GenerationQueue!$AW$5:$AW$550,"&lt;&gt;"&amp;$Y$3,Grid_GenerationQueue!$AU$5:$AU$550,$AK$3)+SUMIFS(Grid_GenerationQueue!U$5:U$550,Grid_GenerationQueue!$AM$5:$AM$550,$B224,Grid_GenerationQueue!$AN$5:$AN$550,$C224,Grid_GenerationQueue!$AW$5:$AW$550,"&lt;&gt;"&amp;$Y$3,Grid_GenerationQueue!$AU$5:$AU$550,$AK$3)</f>
        <v>0</v>
      </c>
      <c r="AL224">
        <f>Z224+SUMIFS(Grid_GenerationQueue!V$5:V$550,Grid_GenerationQueue!$AJ$5:$AJ$550,$B224,Grid_GenerationQueue!$AK$5:$AK$550,$C224,Grid_GenerationQueue!$AW$5:$AW$550,"&lt;&gt;"&amp;$Y$3,Grid_GenerationQueue!$AU$5:$AU$550,$AK$3)+SUMIFS(Grid_GenerationQueue!V$5:V$550,Grid_GenerationQueue!$AM$5:$AM$550,$B224,Grid_GenerationQueue!$AN$5:$AN$550,$C224,Grid_GenerationQueue!$AW$5:$AW$550,"&lt;&gt;"&amp;$Y$3,Grid_GenerationQueue!$AU$5:$AU$550,$AK$3)</f>
        <v>0</v>
      </c>
      <c r="AM224">
        <f>AA224+SUMIFS(Grid_GenerationQueue!W$5:W$550,Grid_GenerationQueue!$AJ$5:$AJ$550,$B224,Grid_GenerationQueue!$AK$5:$AK$550,$C224,Grid_GenerationQueue!$AW$5:$AW$550,"&lt;&gt;"&amp;$Y$3,Grid_GenerationQueue!$AU$5:$AU$550,$AK$3)+SUMIFS(Grid_GenerationQueue!W$5:W$550,Grid_GenerationQueue!$AM$5:$AM$550,$B224,Grid_GenerationQueue!$AN$5:$AN$550,$C224,Grid_GenerationQueue!$AW$5:$AW$550,"&lt;&gt;"&amp;$Y$3,Grid_GenerationQueue!$AU$5:$AU$550,$AK$3)</f>
        <v>0</v>
      </c>
      <c r="AN224">
        <f>AB224+SUMIFS(Grid_GenerationQueue!X$5:X$550,Grid_GenerationQueue!$AJ$5:$AJ$550,$B224,Grid_GenerationQueue!$AK$5:$AK$550,$C224,Grid_GenerationQueue!$AW$5:$AW$550,"&lt;&gt;"&amp;$Y$3,Grid_GenerationQueue!$AU$5:$AU$550,$AK$3)+SUMIFS(Grid_GenerationQueue!X$5:X$550,Grid_GenerationQueue!$AM$5:$AM$550,$B224,Grid_GenerationQueue!$AN$5:$AN$550,$C224,Grid_GenerationQueue!$AW$5:$AW$550,"&lt;&gt;"&amp;$Y$3,Grid_GenerationQueue!$AU$5:$AU$550,$AK$3)</f>
        <v>0</v>
      </c>
      <c r="AO224">
        <f>AC224+SUMIFS(Grid_GenerationQueue!Y$5:Y$550,Grid_GenerationQueue!$AJ$5:$AJ$550,$B224,Grid_GenerationQueue!$AK$5:$AK$550,$C224,Grid_GenerationQueue!$AW$5:$AW$550,"&lt;&gt;"&amp;$Y$3,Grid_GenerationQueue!$AU$5:$AU$550,$AK$3)+SUMIFS(Grid_GenerationQueue!Y$5:Y$550,Grid_GenerationQueue!$AM$5:$AM$550,$B224,Grid_GenerationQueue!$AN$5:$AN$550,$C224,Grid_GenerationQueue!$AW$5:$AW$550,"&lt;&gt;"&amp;$Y$3,Grid_GenerationQueue!$AU$5:$AU$550,$AK$3)</f>
        <v>0</v>
      </c>
      <c r="AP224">
        <f>AD224+SUMIFS(Grid_GenerationQueue!Z$5:Z$550,Grid_GenerationQueue!$AJ$5:$AJ$550,$B224,Grid_GenerationQueue!$AK$5:$AK$550,$C224,Grid_GenerationQueue!$AW$5:$AW$550,"&lt;&gt;"&amp;$Y$3,Grid_GenerationQueue!$AU$5:$AU$550,$AK$3)+SUMIFS(Grid_GenerationQueue!Z$5:Z$550,Grid_GenerationQueue!$AM$5:$AM$550,$B224,Grid_GenerationQueue!$AN$5:$AN$550,$C224,Grid_GenerationQueue!$AW$5:$AW$550,"&lt;&gt;"&amp;$Y$3,Grid_GenerationQueue!$AU$5:$AU$550,$AK$3)</f>
        <v>0</v>
      </c>
      <c r="AQ224">
        <f>AE224+SUMIFS(Grid_GenerationQueue!AA$5:AA$550,Grid_GenerationQueue!$AJ$5:$AJ$550,$B224,Grid_GenerationQueue!$AK$5:$AK$550,$C224,Grid_GenerationQueue!$AW$5:$AW$550,"&lt;&gt;"&amp;$Y$3,Grid_GenerationQueue!$AU$5:$AU$550,$AK$3)+SUMIFS(Grid_GenerationQueue!AA$5:AA$550,Grid_GenerationQueue!$AM$5:$AM$550,$B224,Grid_GenerationQueue!$AN$5:$AN$550,$C224,Grid_GenerationQueue!$AW$5:$AW$550,"&lt;&gt;"&amp;$Y$3,Grid_GenerationQueue!$AU$5:$AU$550,$AK$3)</f>
        <v>0</v>
      </c>
      <c r="AR224">
        <f>AF224+SUMIFS(Grid_GenerationQueue!AB$5:AB$550,Grid_GenerationQueue!$AJ$5:$AJ$550,$B224,Grid_GenerationQueue!$AK$5:$AK$550,$C224,Grid_GenerationQueue!$AW$5:$AW$550,"&lt;&gt;"&amp;$Y$3,Grid_GenerationQueue!$AU$5:$AU$550,$AK$3)+SUMIFS(Grid_GenerationQueue!AB$5:AB$550,Grid_GenerationQueue!$AM$5:$AM$550,$B224,Grid_GenerationQueue!$AN$5:$AN$550,$C224,Grid_GenerationQueue!$AW$5:$AW$550,"&lt;&gt;"&amp;$Y$3,Grid_GenerationQueue!$AU$5:$AU$550,$AK$3)</f>
        <v>0</v>
      </c>
      <c r="AS224">
        <f>AG224+SUMIFS(Grid_GenerationQueue!AC$5:AC$550,Grid_GenerationQueue!$AJ$5:$AJ$550,$B224,Grid_GenerationQueue!$AK$5:$AK$550,$C224,Grid_GenerationQueue!$AW$5:$AW$550,"&lt;&gt;"&amp;$Y$3,Grid_GenerationQueue!$AU$5:$AU$550,$AK$3)+SUMIFS(Grid_GenerationQueue!AC$5:AC$550,Grid_GenerationQueue!$AM$5:$AM$550,$B224,Grid_GenerationQueue!$AN$5:$AN$550,$C224,Grid_GenerationQueue!$AW$5:$AW$550,"&lt;&gt;"&amp;$Y$3,Grid_GenerationQueue!$AU$5:$AU$550,$AK$3)</f>
        <v>0</v>
      </c>
      <c r="AT224">
        <f>AH224+SUMIFS(Grid_GenerationQueue!AD$5:AD$550,Grid_GenerationQueue!$AJ$5:$AJ$550,$B224,Grid_GenerationQueue!$AK$5:$AK$550,$C224,Grid_GenerationQueue!$AW$5:$AW$550,"&lt;&gt;"&amp;$Y$3,Grid_GenerationQueue!$AU$5:$AU$550,$AK$3)+SUMIFS(Grid_GenerationQueue!AD$5:AD$550,Grid_GenerationQueue!$AM$5:$AM$550,$B224,Grid_GenerationQueue!$AN$5:$AN$550,$C224,Grid_GenerationQueue!$AW$5:$AW$550,"&lt;&gt;"&amp;$Y$3,Grid_GenerationQueue!$AU$5:$AU$550,$AK$3)</f>
        <v>0</v>
      </c>
      <c r="AV224">
        <v>0</v>
      </c>
      <c r="AW224">
        <v>0</v>
      </c>
      <c r="AX224">
        <v>0</v>
      </c>
      <c r="AY224">
        <v>0</v>
      </c>
      <c r="AZ224">
        <v>0</v>
      </c>
      <c r="BB224">
        <f t="shared" si="132"/>
        <v>0</v>
      </c>
      <c r="BC224">
        <f t="shared" si="133"/>
        <v>0</v>
      </c>
      <c r="BD224">
        <f t="shared" si="134"/>
        <v>0</v>
      </c>
      <c r="BE224">
        <f t="shared" si="135"/>
        <v>0</v>
      </c>
      <c r="BF224">
        <f t="shared" si="136"/>
        <v>0</v>
      </c>
      <c r="BG224">
        <f t="shared" si="137"/>
        <v>0</v>
      </c>
      <c r="BH224">
        <f t="shared" si="138"/>
        <v>0</v>
      </c>
      <c r="BI224">
        <f t="shared" si="139"/>
        <v>0</v>
      </c>
      <c r="BJ224">
        <f t="shared" si="140"/>
        <v>0</v>
      </c>
      <c r="BK224">
        <f t="shared" si="141"/>
        <v>0</v>
      </c>
      <c r="BL224">
        <f t="shared" si="142"/>
        <v>0</v>
      </c>
      <c r="BN224">
        <f t="shared" ref="BN224:BN287" si="143">X224-$AV224</f>
        <v>0</v>
      </c>
      <c r="BO224">
        <f t="shared" ref="BO224:BO287" si="144">BP224+BQ224</f>
        <v>0</v>
      </c>
      <c r="BP224">
        <f t="shared" ref="BP224:BP287" si="145">Z224-$AW224</f>
        <v>0</v>
      </c>
      <c r="BQ224">
        <f t="shared" ref="BQ224:BQ287" si="146">AA224-$AX224</f>
        <v>0</v>
      </c>
      <c r="BR224">
        <f t="shared" ref="BR224:BR287" si="147">AB224</f>
        <v>0</v>
      </c>
      <c r="BS224">
        <f t="shared" ref="BS224:BS287" si="148">AC224</f>
        <v>0</v>
      </c>
      <c r="BT224">
        <f t="shared" ref="BT224:BT287" si="149">BU224+BV224</f>
        <v>0</v>
      </c>
      <c r="BU224">
        <f t="shared" ref="BU224:BU287" si="150">AE224-$AY224</f>
        <v>0</v>
      </c>
      <c r="BV224">
        <f t="shared" ref="BV224:BV287" si="151">AF224-$AZ224</f>
        <v>0</v>
      </c>
      <c r="BW224">
        <f t="shared" ref="BW224:BW287" si="152">AG224</f>
        <v>0</v>
      </c>
      <c r="BX224">
        <f t="shared" ref="BX224:BX287" si="153">AH224</f>
        <v>0</v>
      </c>
      <c r="BZ224">
        <f t="shared" ref="BZ224:BZ287" si="154">AJ224-$AV224</f>
        <v>0</v>
      </c>
      <c r="CA224">
        <f t="shared" ref="CA224:CA287" si="155">CB224+CC224</f>
        <v>0</v>
      </c>
      <c r="CB224">
        <f t="shared" ref="CB224:CB287" si="156">AL224-$AW224</f>
        <v>0</v>
      </c>
      <c r="CC224">
        <f t="shared" ref="CC224:CC287" si="157">AM224-$AX224</f>
        <v>0</v>
      </c>
      <c r="CD224">
        <f t="shared" ref="CD224:CD287" si="158">AN224</f>
        <v>0</v>
      </c>
      <c r="CE224">
        <f t="shared" ref="CE224:CE287" si="159">AO224</f>
        <v>0</v>
      </c>
      <c r="CF224">
        <f t="shared" ref="CF224:CF287" si="160">CG224+CH224</f>
        <v>0</v>
      </c>
      <c r="CG224">
        <f t="shared" ref="CG224:CG287" si="161">AQ224-$AY224</f>
        <v>0</v>
      </c>
      <c r="CH224">
        <f t="shared" ref="CH224:CH287" si="162">AR224-$AZ224</f>
        <v>0</v>
      </c>
      <c r="CI224">
        <f t="shared" ref="CI224:CI287" si="163">AS224</f>
        <v>0</v>
      </c>
      <c r="CJ224">
        <f t="shared" ref="CJ224:CJ287" si="164">AT224</f>
        <v>0</v>
      </c>
    </row>
    <row r="225" spans="1:88" x14ac:dyDescent="0.35">
      <c r="A225" t="str">
        <f>Substation_Info!A225</f>
        <v xml:space="preserve">PG&amp;E North of Greater Bay Study Area </v>
      </c>
      <c r="B225" t="str">
        <f>Substation_Info!B225</f>
        <v>Quinto</v>
      </c>
      <c r="C225">
        <f>Substation_Info!C225</f>
        <v>230</v>
      </c>
      <c r="D225" t="str" cm="1">
        <f t="array" ref="D225">INDEX(Substation_Info!$AT$5:$BB$322,MATCH(1,($B225=Substation_Info!$B$5:$B$322)*($C225=Substation_Info!$C$5:$C$322),0),MATCH(D$4,Substation_Info!$AT$4:$BB$4,0))</f>
        <v>Southern_PGAE_Li_Battery</v>
      </c>
      <c r="E225" t="str" cm="1">
        <f t="array" ref="E225">INDEX(Substation_Info!$AT$5:$BB$322,MATCH(1,($B225=Substation_Info!$B$5:$B$322)*($C225=Substation_Info!$C$5:$C$322),0),MATCH(E$4,Substation_Info!$AT$4:$BB$4,0))</f>
        <v>Southern_PGAE_Solar</v>
      </c>
      <c r="F225" cm="1">
        <f t="array" ref="F225">INDEX(Substation_Info!$AT$5:$BB$322,MATCH(1,($B225=Substation_Info!$B$5:$B$322)*($C225=Substation_Info!$C$5:$C$322),0),MATCH(F$4,Substation_Info!$AT$4:$BB$4,0))</f>
        <v>0</v>
      </c>
      <c r="G225" cm="1">
        <f t="array" ref="G225">INDEX(Substation_Info!$AT$5:$BB$322,MATCH(1,($B225=Substation_Info!$B$5:$B$322)*($C225=Substation_Info!$C$5:$C$322),0),MATCH(G$4,Substation_Info!$AT$4:$BB$4,0))</f>
        <v>0</v>
      </c>
      <c r="H225" cm="1">
        <f t="array" ref="H225">INDEX(Substation_Info!$AT$5:$BB$322,MATCH(1,($B225=Substation_Info!$B$5:$B$322)*($C225=Substation_Info!$C$5:$C$322),0),MATCH(H$4,Substation_Info!$AT$4:$BB$4,0))</f>
        <v>0</v>
      </c>
      <c r="I225" cm="1">
        <f t="array" ref="I225">INDEX(Substation_Info!$AT$5:$BB$322,MATCH(1,($B225=Substation_Info!$B$5:$B$322)*($C225=Substation_Info!$C$5:$C$322),0),MATCH(I$4,Substation_Info!$AT$4:$BB$4,0))</f>
        <v>0</v>
      </c>
      <c r="J225" cm="1">
        <f t="array" ref="J225">INDEX(Substation_Info!$AT$5:$BB$322,MATCH(1,($B225=Substation_Info!$B$5:$B$322)*($C225=Substation_Info!$C$5:$C$322),0),MATCH(J$4,Substation_Info!$AT$4:$BB$4,0))</f>
        <v>0</v>
      </c>
      <c r="L225">
        <f>SUMIFS(Grid_GenerationQueue!T$5:T$550,Grid_GenerationQueue!$AJ$5:$AJ$550,$B225,Grid_GenerationQueue!$AK$5:$AK$550,$C225)+SUMIFS(Grid_GenerationQueue!T$5:T$550,Grid_GenerationQueue!$AM$5:$AM$550,$B225,Grid_GenerationQueue!$AN$5:$AN$550,$C225)</f>
        <v>0</v>
      </c>
      <c r="M225">
        <f>SUMIFS(Grid_GenerationQueue!U$5:U$550,Grid_GenerationQueue!$AJ$5:$AJ$550,$B225,Grid_GenerationQueue!$AK$5:$AK$550,$C225)+SUMIFS(Grid_GenerationQueue!U$5:U$550,Grid_GenerationQueue!$AM$5:$AM$550,$B225,Grid_GenerationQueue!$AN$5:$AN$550,$C225)</f>
        <v>150</v>
      </c>
      <c r="N225">
        <f>SUMIFS(Grid_GenerationQueue!V$5:V$550,Grid_GenerationQueue!$AJ$5:$AJ$550,$B225,Grid_GenerationQueue!$AK$5:$AK$550,$C225)+SUMIFS(Grid_GenerationQueue!V$5:V$550,Grid_GenerationQueue!$AM$5:$AM$550,$B225,Grid_GenerationQueue!$AN$5:$AN$550,$C225)</f>
        <v>150</v>
      </c>
      <c r="O225">
        <f>SUMIFS(Grid_GenerationQueue!W$5:W$550,Grid_GenerationQueue!$AJ$5:$AJ$550,$B225,Grid_GenerationQueue!$AK$5:$AK$550,$C225)+SUMIFS(Grid_GenerationQueue!W$5:W$550,Grid_GenerationQueue!$AM$5:$AM$550,$B225,Grid_GenerationQueue!$AN$5:$AN$550,$C225)</f>
        <v>0</v>
      </c>
      <c r="P225">
        <f>SUMIFS(Grid_GenerationQueue!X$5:X$550,Grid_GenerationQueue!$AJ$5:$AJ$550,$B225,Grid_GenerationQueue!$AK$5:$AK$550,$C225)+SUMIFS(Grid_GenerationQueue!X$5:X$550,Grid_GenerationQueue!$AM$5:$AM$550,$B225,Grid_GenerationQueue!$AN$5:$AN$550,$C225)</f>
        <v>0</v>
      </c>
      <c r="Q225">
        <f>SUMIFS(Grid_GenerationQueue!Y$5:Y$550,Grid_GenerationQueue!$AJ$5:$AJ$550,$B225,Grid_GenerationQueue!$AK$5:$AK$550,$C225)+SUMIFS(Grid_GenerationQueue!Y$5:Y$550,Grid_GenerationQueue!$AM$5:$AM$550,$B225,Grid_GenerationQueue!$AN$5:$AN$550,$C225)</f>
        <v>0</v>
      </c>
      <c r="R225">
        <f>SUMIFS(Grid_GenerationQueue!Z$5:Z$550,Grid_GenerationQueue!$AJ$5:$AJ$550,$B225,Grid_GenerationQueue!$AK$5:$AK$550,$C225)+SUMIFS(Grid_GenerationQueue!Z$5:Z$550,Grid_GenerationQueue!$AM$5:$AM$550,$B225,Grid_GenerationQueue!$AN$5:$AN$550,$C225)</f>
        <v>0</v>
      </c>
      <c r="S225">
        <f>SUMIFS(Grid_GenerationQueue!AA$5:AA$550,Grid_GenerationQueue!$AJ$5:$AJ$550,$B225,Grid_GenerationQueue!$AK$5:$AK$550,$C225)+SUMIFS(Grid_GenerationQueue!AA$5:AA$550,Grid_GenerationQueue!$AM$5:$AM$550,$B225,Grid_GenerationQueue!$AN$5:$AN$550,$C225)</f>
        <v>0</v>
      </c>
      <c r="T225">
        <f>SUMIFS(Grid_GenerationQueue!AB$5:AB$550,Grid_GenerationQueue!$AJ$5:$AJ$550,$B225,Grid_GenerationQueue!$AK$5:$AK$550,$C225)+SUMIFS(Grid_GenerationQueue!AB$5:AB$550,Grid_GenerationQueue!$AM$5:$AM$550,$B225,Grid_GenerationQueue!$AN$5:$AN$550,$C225)</f>
        <v>0</v>
      </c>
      <c r="U225">
        <f>SUMIFS(Grid_GenerationQueue!AC$5:AC$550,Grid_GenerationQueue!$AJ$5:$AJ$550,$B225,Grid_GenerationQueue!$AK$5:$AK$550,$C225)+SUMIFS(Grid_GenerationQueue!AC$5:AC$550,Grid_GenerationQueue!$AM$5:$AM$550,$B225,Grid_GenerationQueue!$AN$5:$AN$550,$C225)</f>
        <v>0</v>
      </c>
      <c r="V225">
        <f>SUMIFS(Grid_GenerationQueue!AD$5:AD$550,Grid_GenerationQueue!$AJ$5:$AJ$550,$B225,Grid_GenerationQueue!$AK$5:$AK$550,$C225)+SUMIFS(Grid_GenerationQueue!AD$5:AD$550,Grid_GenerationQueue!$AM$5:$AM$550,$B225,Grid_GenerationQueue!$AN$5:$AN$550,$C225)</f>
        <v>0</v>
      </c>
      <c r="X225">
        <f>SUMIFS(Grid_GenerationQueue!T$5:T$550,Grid_GenerationQueue!$AJ$5:$AJ$550,$B225,Grid_GenerationQueue!$AK$5:$AK$550,$C225,Grid_GenerationQueue!$AW$5:$AW$550,$Y$3)+SUMIFS(Grid_GenerationQueue!T$5:T$550,Grid_GenerationQueue!$AM$5:$AM$550,$B225,Grid_GenerationQueue!$AN$5:$AN$550,$C225,Grid_GenerationQueue!$AW$5:$AW$550,$Y$3)</f>
        <v>0</v>
      </c>
      <c r="Y225">
        <f>SUMIFS(Grid_GenerationQueue!U$5:U$550,Grid_GenerationQueue!$AJ$5:$AJ$550,$B225,Grid_GenerationQueue!$AK$5:$AK$550,$C225,Grid_GenerationQueue!$AW$5:$AW$550,$Y$3)+SUMIFS(Grid_GenerationQueue!U$5:U$550,Grid_GenerationQueue!$AM$5:$AM$550,$B225,Grid_GenerationQueue!$AN$5:$AN$550,$C225,Grid_GenerationQueue!$AW$5:$AW$550,$Y$3)</f>
        <v>0</v>
      </c>
      <c r="Z225">
        <f>SUMIFS(Grid_GenerationQueue!V$5:V$550,Grid_GenerationQueue!$AJ$5:$AJ$550,$B225,Grid_GenerationQueue!$AK$5:$AK$550,$C225,Grid_GenerationQueue!$AW$5:$AW$550,$Y$3)+SUMIFS(Grid_GenerationQueue!V$5:V$550,Grid_GenerationQueue!$AM$5:$AM$550,$B225,Grid_GenerationQueue!$AN$5:$AN$550,$C225,Grid_GenerationQueue!$AW$5:$AW$550,$Y$3)</f>
        <v>0</v>
      </c>
      <c r="AA225">
        <f>SUMIFS(Grid_GenerationQueue!W$5:W$550,Grid_GenerationQueue!$AJ$5:$AJ$550,$B225,Grid_GenerationQueue!$AK$5:$AK$550,$C225,Grid_GenerationQueue!$AW$5:$AW$550,$Y$3)+SUMIFS(Grid_GenerationQueue!W$5:W$550,Grid_GenerationQueue!$AM$5:$AM$550,$B225,Grid_GenerationQueue!$AN$5:$AN$550,$C225,Grid_GenerationQueue!$AW$5:$AW$550,$Y$3)</f>
        <v>0</v>
      </c>
      <c r="AB225">
        <f>SUMIFS(Grid_GenerationQueue!X$5:X$550,Grid_GenerationQueue!$AJ$5:$AJ$550,$B225,Grid_GenerationQueue!$AK$5:$AK$550,$C225,Grid_GenerationQueue!$AW$5:$AW$550,$Y$3)+SUMIFS(Grid_GenerationQueue!X$5:X$550,Grid_GenerationQueue!$AM$5:$AM$550,$B225,Grid_GenerationQueue!$AN$5:$AN$550,$C225,Grid_GenerationQueue!$AW$5:$AW$550,$Y$3)</f>
        <v>0</v>
      </c>
      <c r="AC225">
        <f>SUMIFS(Grid_GenerationQueue!Y$5:Y$550,Grid_GenerationQueue!$AJ$5:$AJ$550,$B225,Grid_GenerationQueue!$AK$5:$AK$550,$C225,Grid_GenerationQueue!$AW$5:$AW$550,$Y$3)+SUMIFS(Grid_GenerationQueue!Y$5:Y$550,Grid_GenerationQueue!$AM$5:$AM$550,$B225,Grid_GenerationQueue!$AN$5:$AN$550,$C225,Grid_GenerationQueue!$AW$5:$AW$550,$Y$3)</f>
        <v>0</v>
      </c>
      <c r="AD225">
        <f>SUMIFS(Grid_GenerationQueue!Z$5:Z$550,Grid_GenerationQueue!$AJ$5:$AJ$550,$B225,Grid_GenerationQueue!$AK$5:$AK$550,$C225,Grid_GenerationQueue!$AW$5:$AW$550,$Y$3)+SUMIFS(Grid_GenerationQueue!Z$5:Z$550,Grid_GenerationQueue!$AM$5:$AM$550,$B225,Grid_GenerationQueue!$AN$5:$AN$550,$C225,Grid_GenerationQueue!$AW$5:$AW$550,$Y$3)</f>
        <v>0</v>
      </c>
      <c r="AE225">
        <f>SUMIFS(Grid_GenerationQueue!AA$5:AA$550,Grid_GenerationQueue!$AJ$5:$AJ$550,$B225,Grid_GenerationQueue!$AK$5:$AK$550,$C225,Grid_GenerationQueue!$AW$5:$AW$550,$Y$3)+SUMIFS(Grid_GenerationQueue!AA$5:AA$550,Grid_GenerationQueue!$AM$5:$AM$550,$B225,Grid_GenerationQueue!$AN$5:$AN$550,$C225,Grid_GenerationQueue!$AW$5:$AW$550,$Y$3)</f>
        <v>0</v>
      </c>
      <c r="AF225">
        <f>SUMIFS(Grid_GenerationQueue!AB$5:AB$550,Grid_GenerationQueue!$AJ$5:$AJ$550,$B225,Grid_GenerationQueue!$AK$5:$AK$550,$C225,Grid_GenerationQueue!$AW$5:$AW$550,$Y$3)+SUMIFS(Grid_GenerationQueue!AB$5:AB$550,Grid_GenerationQueue!$AM$5:$AM$550,$B225,Grid_GenerationQueue!$AN$5:$AN$550,$C225,Grid_GenerationQueue!$AW$5:$AW$550,$Y$3)</f>
        <v>0</v>
      </c>
      <c r="AG225">
        <f>SUMIFS(Grid_GenerationQueue!AC$5:AC$550,Grid_GenerationQueue!$AJ$5:$AJ$550,$B225,Grid_GenerationQueue!$AK$5:$AK$550,$C225,Grid_GenerationQueue!$AW$5:$AW$550,$Y$3)+SUMIFS(Grid_GenerationQueue!AC$5:AC$550,Grid_GenerationQueue!$AM$5:$AM$550,$B225,Grid_GenerationQueue!$AN$5:$AN$550,$C225,Grid_GenerationQueue!$AW$5:$AW$550,$Y$3)</f>
        <v>0</v>
      </c>
      <c r="AH225">
        <f>SUMIFS(Grid_GenerationQueue!AD$5:AD$550,Grid_GenerationQueue!$AJ$5:$AJ$550,$B225,Grid_GenerationQueue!$AK$5:$AK$550,$C225,Grid_GenerationQueue!$AW$5:$AW$550,$Y$3)+SUMIFS(Grid_GenerationQueue!AD$5:AD$550,Grid_GenerationQueue!$AM$5:$AM$550,$B225,Grid_GenerationQueue!$AN$5:$AN$550,$C225,Grid_GenerationQueue!$AW$5:$AW$550,$Y$3)</f>
        <v>0</v>
      </c>
      <c r="AJ225">
        <f>X225+SUMIFS(Grid_GenerationQueue!T$5:T$550,Grid_GenerationQueue!$AJ$5:$AJ$550,$B225,Grid_GenerationQueue!$AK$5:$AK$550,$C225,Grid_GenerationQueue!$AW$5:$AW$550,"&lt;&gt;"&amp;$Y$3,Grid_GenerationQueue!$AU$5:$AU$550,$AK$3)+SUMIFS(Grid_GenerationQueue!T$5:T$550,Grid_GenerationQueue!$AM$5:$AM$550,$B225,Grid_GenerationQueue!$AN$5:$AN$550,$C225,Grid_GenerationQueue!$AW$5:$AW$550,"&lt;&gt;"&amp;$Y$3,Grid_GenerationQueue!$AU$5:$AU$550,$AK$3)</f>
        <v>0</v>
      </c>
      <c r="AK225">
        <f>Y225+SUMIFS(Grid_GenerationQueue!U$5:U$550,Grid_GenerationQueue!$AJ$5:$AJ$550,$B225,Grid_GenerationQueue!$AK$5:$AK$550,$C225,Grid_GenerationQueue!$AW$5:$AW$550,"&lt;&gt;"&amp;$Y$3,Grid_GenerationQueue!$AU$5:$AU$550,$AK$3)+SUMIFS(Grid_GenerationQueue!U$5:U$550,Grid_GenerationQueue!$AM$5:$AM$550,$B225,Grid_GenerationQueue!$AN$5:$AN$550,$C225,Grid_GenerationQueue!$AW$5:$AW$550,"&lt;&gt;"&amp;$Y$3,Grid_GenerationQueue!$AU$5:$AU$550,$AK$3)</f>
        <v>0</v>
      </c>
      <c r="AL225">
        <f>Z225+SUMIFS(Grid_GenerationQueue!V$5:V$550,Grid_GenerationQueue!$AJ$5:$AJ$550,$B225,Grid_GenerationQueue!$AK$5:$AK$550,$C225,Grid_GenerationQueue!$AW$5:$AW$550,"&lt;&gt;"&amp;$Y$3,Grid_GenerationQueue!$AU$5:$AU$550,$AK$3)+SUMIFS(Grid_GenerationQueue!V$5:V$550,Grid_GenerationQueue!$AM$5:$AM$550,$B225,Grid_GenerationQueue!$AN$5:$AN$550,$C225,Grid_GenerationQueue!$AW$5:$AW$550,"&lt;&gt;"&amp;$Y$3,Grid_GenerationQueue!$AU$5:$AU$550,$AK$3)</f>
        <v>0</v>
      </c>
      <c r="AM225">
        <f>AA225+SUMIFS(Grid_GenerationQueue!W$5:W$550,Grid_GenerationQueue!$AJ$5:$AJ$550,$B225,Grid_GenerationQueue!$AK$5:$AK$550,$C225,Grid_GenerationQueue!$AW$5:$AW$550,"&lt;&gt;"&amp;$Y$3,Grid_GenerationQueue!$AU$5:$AU$550,$AK$3)+SUMIFS(Grid_GenerationQueue!W$5:W$550,Grid_GenerationQueue!$AM$5:$AM$550,$B225,Grid_GenerationQueue!$AN$5:$AN$550,$C225,Grid_GenerationQueue!$AW$5:$AW$550,"&lt;&gt;"&amp;$Y$3,Grid_GenerationQueue!$AU$5:$AU$550,$AK$3)</f>
        <v>0</v>
      </c>
      <c r="AN225">
        <f>AB225+SUMIFS(Grid_GenerationQueue!X$5:X$550,Grid_GenerationQueue!$AJ$5:$AJ$550,$B225,Grid_GenerationQueue!$AK$5:$AK$550,$C225,Grid_GenerationQueue!$AW$5:$AW$550,"&lt;&gt;"&amp;$Y$3,Grid_GenerationQueue!$AU$5:$AU$550,$AK$3)+SUMIFS(Grid_GenerationQueue!X$5:X$550,Grid_GenerationQueue!$AM$5:$AM$550,$B225,Grid_GenerationQueue!$AN$5:$AN$550,$C225,Grid_GenerationQueue!$AW$5:$AW$550,"&lt;&gt;"&amp;$Y$3,Grid_GenerationQueue!$AU$5:$AU$550,$AK$3)</f>
        <v>0</v>
      </c>
      <c r="AO225">
        <f>AC225+SUMIFS(Grid_GenerationQueue!Y$5:Y$550,Grid_GenerationQueue!$AJ$5:$AJ$550,$B225,Grid_GenerationQueue!$AK$5:$AK$550,$C225,Grid_GenerationQueue!$AW$5:$AW$550,"&lt;&gt;"&amp;$Y$3,Grid_GenerationQueue!$AU$5:$AU$550,$AK$3)+SUMIFS(Grid_GenerationQueue!Y$5:Y$550,Grid_GenerationQueue!$AM$5:$AM$550,$B225,Grid_GenerationQueue!$AN$5:$AN$550,$C225,Grid_GenerationQueue!$AW$5:$AW$550,"&lt;&gt;"&amp;$Y$3,Grid_GenerationQueue!$AU$5:$AU$550,$AK$3)</f>
        <v>0</v>
      </c>
      <c r="AP225">
        <f>AD225+SUMIFS(Grid_GenerationQueue!Z$5:Z$550,Grid_GenerationQueue!$AJ$5:$AJ$550,$B225,Grid_GenerationQueue!$AK$5:$AK$550,$C225,Grid_GenerationQueue!$AW$5:$AW$550,"&lt;&gt;"&amp;$Y$3,Grid_GenerationQueue!$AU$5:$AU$550,$AK$3)+SUMIFS(Grid_GenerationQueue!Z$5:Z$550,Grid_GenerationQueue!$AM$5:$AM$550,$B225,Grid_GenerationQueue!$AN$5:$AN$550,$C225,Grid_GenerationQueue!$AW$5:$AW$550,"&lt;&gt;"&amp;$Y$3,Grid_GenerationQueue!$AU$5:$AU$550,$AK$3)</f>
        <v>0</v>
      </c>
      <c r="AQ225">
        <f>AE225+SUMIFS(Grid_GenerationQueue!AA$5:AA$550,Grid_GenerationQueue!$AJ$5:$AJ$550,$B225,Grid_GenerationQueue!$AK$5:$AK$550,$C225,Grid_GenerationQueue!$AW$5:$AW$550,"&lt;&gt;"&amp;$Y$3,Grid_GenerationQueue!$AU$5:$AU$550,$AK$3)+SUMIFS(Grid_GenerationQueue!AA$5:AA$550,Grid_GenerationQueue!$AM$5:$AM$550,$B225,Grid_GenerationQueue!$AN$5:$AN$550,$C225,Grid_GenerationQueue!$AW$5:$AW$550,"&lt;&gt;"&amp;$Y$3,Grid_GenerationQueue!$AU$5:$AU$550,$AK$3)</f>
        <v>0</v>
      </c>
      <c r="AR225">
        <f>AF225+SUMIFS(Grid_GenerationQueue!AB$5:AB$550,Grid_GenerationQueue!$AJ$5:$AJ$550,$B225,Grid_GenerationQueue!$AK$5:$AK$550,$C225,Grid_GenerationQueue!$AW$5:$AW$550,"&lt;&gt;"&amp;$Y$3,Grid_GenerationQueue!$AU$5:$AU$550,$AK$3)+SUMIFS(Grid_GenerationQueue!AB$5:AB$550,Grid_GenerationQueue!$AM$5:$AM$550,$B225,Grid_GenerationQueue!$AN$5:$AN$550,$C225,Grid_GenerationQueue!$AW$5:$AW$550,"&lt;&gt;"&amp;$Y$3,Grid_GenerationQueue!$AU$5:$AU$550,$AK$3)</f>
        <v>0</v>
      </c>
      <c r="AS225">
        <f>AG225+SUMIFS(Grid_GenerationQueue!AC$5:AC$550,Grid_GenerationQueue!$AJ$5:$AJ$550,$B225,Grid_GenerationQueue!$AK$5:$AK$550,$C225,Grid_GenerationQueue!$AW$5:$AW$550,"&lt;&gt;"&amp;$Y$3,Grid_GenerationQueue!$AU$5:$AU$550,$AK$3)+SUMIFS(Grid_GenerationQueue!AC$5:AC$550,Grid_GenerationQueue!$AM$5:$AM$550,$B225,Grid_GenerationQueue!$AN$5:$AN$550,$C225,Grid_GenerationQueue!$AW$5:$AW$550,"&lt;&gt;"&amp;$Y$3,Grid_GenerationQueue!$AU$5:$AU$550,$AK$3)</f>
        <v>0</v>
      </c>
      <c r="AT225">
        <f>AH225+SUMIFS(Grid_GenerationQueue!AD$5:AD$550,Grid_GenerationQueue!$AJ$5:$AJ$550,$B225,Grid_GenerationQueue!$AK$5:$AK$550,$C225,Grid_GenerationQueue!$AW$5:$AW$550,"&lt;&gt;"&amp;$Y$3,Grid_GenerationQueue!$AU$5:$AU$550,$AK$3)+SUMIFS(Grid_GenerationQueue!AD$5:AD$550,Grid_GenerationQueue!$AM$5:$AM$550,$B225,Grid_GenerationQueue!$AN$5:$AN$550,$C225,Grid_GenerationQueue!$AW$5:$AW$550,"&lt;&gt;"&amp;$Y$3,Grid_GenerationQueue!$AU$5:$AU$550,$AK$3)</f>
        <v>0</v>
      </c>
      <c r="AV225">
        <v>0</v>
      </c>
      <c r="AW225">
        <v>0</v>
      </c>
      <c r="AX225">
        <v>0</v>
      </c>
      <c r="AY225">
        <v>0</v>
      </c>
      <c r="AZ225">
        <v>0</v>
      </c>
      <c r="BB225">
        <f t="shared" si="132"/>
        <v>0</v>
      </c>
      <c r="BC225">
        <f t="shared" si="133"/>
        <v>150</v>
      </c>
      <c r="BD225">
        <f t="shared" si="134"/>
        <v>150</v>
      </c>
      <c r="BE225">
        <f t="shared" si="135"/>
        <v>0</v>
      </c>
      <c r="BF225">
        <f t="shared" si="136"/>
        <v>0</v>
      </c>
      <c r="BG225">
        <f t="shared" si="137"/>
        <v>0</v>
      </c>
      <c r="BH225">
        <f t="shared" si="138"/>
        <v>0</v>
      </c>
      <c r="BI225">
        <f t="shared" si="139"/>
        <v>0</v>
      </c>
      <c r="BJ225">
        <f t="shared" si="140"/>
        <v>0</v>
      </c>
      <c r="BK225">
        <f t="shared" si="141"/>
        <v>0</v>
      </c>
      <c r="BL225">
        <f t="shared" si="142"/>
        <v>0</v>
      </c>
      <c r="BN225">
        <f t="shared" si="143"/>
        <v>0</v>
      </c>
      <c r="BO225">
        <f t="shared" si="144"/>
        <v>0</v>
      </c>
      <c r="BP225">
        <f t="shared" si="145"/>
        <v>0</v>
      </c>
      <c r="BQ225">
        <f t="shared" si="146"/>
        <v>0</v>
      </c>
      <c r="BR225">
        <f t="shared" si="147"/>
        <v>0</v>
      </c>
      <c r="BS225">
        <f t="shared" si="148"/>
        <v>0</v>
      </c>
      <c r="BT225">
        <f t="shared" si="149"/>
        <v>0</v>
      </c>
      <c r="BU225">
        <f t="shared" si="150"/>
        <v>0</v>
      </c>
      <c r="BV225">
        <f t="shared" si="151"/>
        <v>0</v>
      </c>
      <c r="BW225">
        <f t="shared" si="152"/>
        <v>0</v>
      </c>
      <c r="BX225">
        <f t="shared" si="153"/>
        <v>0</v>
      </c>
      <c r="BZ225">
        <f t="shared" si="154"/>
        <v>0</v>
      </c>
      <c r="CA225">
        <f t="shared" si="155"/>
        <v>0</v>
      </c>
      <c r="CB225">
        <f t="shared" si="156"/>
        <v>0</v>
      </c>
      <c r="CC225">
        <f t="shared" si="157"/>
        <v>0</v>
      </c>
      <c r="CD225">
        <f t="shared" si="158"/>
        <v>0</v>
      </c>
      <c r="CE225">
        <f t="shared" si="159"/>
        <v>0</v>
      </c>
      <c r="CF225">
        <f t="shared" si="160"/>
        <v>0</v>
      </c>
      <c r="CG225">
        <f t="shared" si="161"/>
        <v>0</v>
      </c>
      <c r="CH225">
        <f t="shared" si="162"/>
        <v>0</v>
      </c>
      <c r="CI225">
        <f t="shared" si="163"/>
        <v>0</v>
      </c>
      <c r="CJ225">
        <f t="shared" si="164"/>
        <v>0</v>
      </c>
    </row>
    <row r="226" spans="1:88" x14ac:dyDescent="0.35">
      <c r="A226" t="str">
        <f>Substation_Info!A226</f>
        <v xml:space="preserve">SCE Metro Study Area </v>
      </c>
      <c r="B226" t="str">
        <f>Substation_Info!B226</f>
        <v>Rancho Vista</v>
      </c>
      <c r="C226">
        <f>Substation_Info!C226</f>
        <v>500</v>
      </c>
      <c r="D226" t="str" cm="1">
        <f t="array" ref="D226">INDEX(Substation_Info!$AT$5:$BB$322,MATCH(1,($B226=Substation_Info!$B$5:$B$322)*($C226=Substation_Info!$C$5:$C$322),0),MATCH(D$4,Substation_Info!$AT$4:$BB$4,0))</f>
        <v>Greater_LA_Li_Battery</v>
      </c>
      <c r="E226" t="str" cm="1">
        <f t="array" ref="E226">INDEX(Substation_Info!$AT$5:$BB$322,MATCH(1,($B226=Substation_Info!$B$5:$B$322)*($C226=Substation_Info!$C$5:$C$322),0),MATCH(E$4,Substation_Info!$AT$4:$BB$4,0))</f>
        <v>Greater_LA_Solar</v>
      </c>
      <c r="F226" cm="1">
        <f t="array" ref="F226">INDEX(Substation_Info!$AT$5:$BB$322,MATCH(1,($B226=Substation_Info!$B$5:$B$322)*($C226=Substation_Info!$C$5:$C$322),0),MATCH(F$4,Substation_Info!$AT$4:$BB$4,0))</f>
        <v>0</v>
      </c>
      <c r="G226" cm="1">
        <f t="array" ref="G226">INDEX(Substation_Info!$AT$5:$BB$322,MATCH(1,($B226=Substation_Info!$B$5:$B$322)*($C226=Substation_Info!$C$5:$C$322),0),MATCH(G$4,Substation_Info!$AT$4:$BB$4,0))</f>
        <v>0</v>
      </c>
      <c r="H226" cm="1">
        <f t="array" ref="H226">INDEX(Substation_Info!$AT$5:$BB$322,MATCH(1,($B226=Substation_Info!$B$5:$B$322)*($C226=Substation_Info!$C$5:$C$322),0),MATCH(H$4,Substation_Info!$AT$4:$BB$4,0))</f>
        <v>0</v>
      </c>
      <c r="I226" cm="1">
        <f t="array" ref="I226">INDEX(Substation_Info!$AT$5:$BB$322,MATCH(1,($B226=Substation_Info!$B$5:$B$322)*($C226=Substation_Info!$C$5:$C$322),0),MATCH(I$4,Substation_Info!$AT$4:$BB$4,0))</f>
        <v>0</v>
      </c>
      <c r="J226" cm="1">
        <f t="array" ref="J226">INDEX(Substation_Info!$AT$5:$BB$322,MATCH(1,($B226=Substation_Info!$B$5:$B$322)*($C226=Substation_Info!$C$5:$C$322),0),MATCH(J$4,Substation_Info!$AT$4:$BB$4,0))</f>
        <v>0</v>
      </c>
      <c r="L226">
        <f>SUMIFS(Grid_GenerationQueue!T$5:T$550,Grid_GenerationQueue!$AJ$5:$AJ$550,$B226,Grid_GenerationQueue!$AK$5:$AK$550,$C226)+SUMIFS(Grid_GenerationQueue!T$5:T$550,Grid_GenerationQueue!$AM$5:$AM$550,$B226,Grid_GenerationQueue!$AN$5:$AN$550,$C226)</f>
        <v>0</v>
      </c>
      <c r="M226">
        <f>SUMIFS(Grid_GenerationQueue!U$5:U$550,Grid_GenerationQueue!$AJ$5:$AJ$550,$B226,Grid_GenerationQueue!$AK$5:$AK$550,$C226)+SUMIFS(Grid_GenerationQueue!U$5:U$550,Grid_GenerationQueue!$AM$5:$AM$550,$B226,Grid_GenerationQueue!$AN$5:$AN$550,$C226)</f>
        <v>0</v>
      </c>
      <c r="N226">
        <f>SUMIFS(Grid_GenerationQueue!V$5:V$550,Grid_GenerationQueue!$AJ$5:$AJ$550,$B226,Grid_GenerationQueue!$AK$5:$AK$550,$C226)+SUMIFS(Grid_GenerationQueue!V$5:V$550,Grid_GenerationQueue!$AM$5:$AM$550,$B226,Grid_GenerationQueue!$AN$5:$AN$550,$C226)</f>
        <v>0</v>
      </c>
      <c r="O226">
        <f>SUMIFS(Grid_GenerationQueue!W$5:W$550,Grid_GenerationQueue!$AJ$5:$AJ$550,$B226,Grid_GenerationQueue!$AK$5:$AK$550,$C226)+SUMIFS(Grid_GenerationQueue!W$5:W$550,Grid_GenerationQueue!$AM$5:$AM$550,$B226,Grid_GenerationQueue!$AN$5:$AN$550,$C226)</f>
        <v>0</v>
      </c>
      <c r="P226">
        <f>SUMIFS(Grid_GenerationQueue!X$5:X$550,Grid_GenerationQueue!$AJ$5:$AJ$550,$B226,Grid_GenerationQueue!$AK$5:$AK$550,$C226)+SUMIFS(Grid_GenerationQueue!X$5:X$550,Grid_GenerationQueue!$AM$5:$AM$550,$B226,Grid_GenerationQueue!$AN$5:$AN$550,$C226)</f>
        <v>0</v>
      </c>
      <c r="Q226">
        <f>SUMIFS(Grid_GenerationQueue!Y$5:Y$550,Grid_GenerationQueue!$AJ$5:$AJ$550,$B226,Grid_GenerationQueue!$AK$5:$AK$550,$C226)+SUMIFS(Grid_GenerationQueue!Y$5:Y$550,Grid_GenerationQueue!$AM$5:$AM$550,$B226,Grid_GenerationQueue!$AN$5:$AN$550,$C226)</f>
        <v>0</v>
      </c>
      <c r="R226">
        <f>SUMIFS(Grid_GenerationQueue!Z$5:Z$550,Grid_GenerationQueue!$AJ$5:$AJ$550,$B226,Grid_GenerationQueue!$AK$5:$AK$550,$C226)+SUMIFS(Grid_GenerationQueue!Z$5:Z$550,Grid_GenerationQueue!$AM$5:$AM$550,$B226,Grid_GenerationQueue!$AN$5:$AN$550,$C226)</f>
        <v>0</v>
      </c>
      <c r="S226">
        <f>SUMIFS(Grid_GenerationQueue!AA$5:AA$550,Grid_GenerationQueue!$AJ$5:$AJ$550,$B226,Grid_GenerationQueue!$AK$5:$AK$550,$C226)+SUMIFS(Grid_GenerationQueue!AA$5:AA$550,Grid_GenerationQueue!$AM$5:$AM$550,$B226,Grid_GenerationQueue!$AN$5:$AN$550,$C226)</f>
        <v>0</v>
      </c>
      <c r="T226">
        <f>SUMIFS(Grid_GenerationQueue!AB$5:AB$550,Grid_GenerationQueue!$AJ$5:$AJ$550,$B226,Grid_GenerationQueue!$AK$5:$AK$550,$C226)+SUMIFS(Grid_GenerationQueue!AB$5:AB$550,Grid_GenerationQueue!$AM$5:$AM$550,$B226,Grid_GenerationQueue!$AN$5:$AN$550,$C226)</f>
        <v>0</v>
      </c>
      <c r="U226">
        <f>SUMIFS(Grid_GenerationQueue!AC$5:AC$550,Grid_GenerationQueue!$AJ$5:$AJ$550,$B226,Grid_GenerationQueue!$AK$5:$AK$550,$C226)+SUMIFS(Grid_GenerationQueue!AC$5:AC$550,Grid_GenerationQueue!$AM$5:$AM$550,$B226,Grid_GenerationQueue!$AN$5:$AN$550,$C226)</f>
        <v>0</v>
      </c>
      <c r="V226">
        <f>SUMIFS(Grid_GenerationQueue!AD$5:AD$550,Grid_GenerationQueue!$AJ$5:$AJ$550,$B226,Grid_GenerationQueue!$AK$5:$AK$550,$C226)+SUMIFS(Grid_GenerationQueue!AD$5:AD$550,Grid_GenerationQueue!$AM$5:$AM$550,$B226,Grid_GenerationQueue!$AN$5:$AN$550,$C226)</f>
        <v>0</v>
      </c>
      <c r="X226">
        <f>SUMIFS(Grid_GenerationQueue!T$5:T$550,Grid_GenerationQueue!$AJ$5:$AJ$550,$B226,Grid_GenerationQueue!$AK$5:$AK$550,$C226,Grid_GenerationQueue!$AW$5:$AW$550,$Y$3)+SUMIFS(Grid_GenerationQueue!T$5:T$550,Grid_GenerationQueue!$AM$5:$AM$550,$B226,Grid_GenerationQueue!$AN$5:$AN$550,$C226,Grid_GenerationQueue!$AW$5:$AW$550,$Y$3)</f>
        <v>0</v>
      </c>
      <c r="Y226">
        <f>SUMIFS(Grid_GenerationQueue!U$5:U$550,Grid_GenerationQueue!$AJ$5:$AJ$550,$B226,Grid_GenerationQueue!$AK$5:$AK$550,$C226,Grid_GenerationQueue!$AW$5:$AW$550,$Y$3)+SUMIFS(Grid_GenerationQueue!U$5:U$550,Grid_GenerationQueue!$AM$5:$AM$550,$B226,Grid_GenerationQueue!$AN$5:$AN$550,$C226,Grid_GenerationQueue!$AW$5:$AW$550,$Y$3)</f>
        <v>0</v>
      </c>
      <c r="Z226">
        <f>SUMIFS(Grid_GenerationQueue!V$5:V$550,Grid_GenerationQueue!$AJ$5:$AJ$550,$B226,Grid_GenerationQueue!$AK$5:$AK$550,$C226,Grid_GenerationQueue!$AW$5:$AW$550,$Y$3)+SUMIFS(Grid_GenerationQueue!V$5:V$550,Grid_GenerationQueue!$AM$5:$AM$550,$B226,Grid_GenerationQueue!$AN$5:$AN$550,$C226,Grid_GenerationQueue!$AW$5:$AW$550,$Y$3)</f>
        <v>0</v>
      </c>
      <c r="AA226">
        <f>SUMIFS(Grid_GenerationQueue!W$5:W$550,Grid_GenerationQueue!$AJ$5:$AJ$550,$B226,Grid_GenerationQueue!$AK$5:$AK$550,$C226,Grid_GenerationQueue!$AW$5:$AW$550,$Y$3)+SUMIFS(Grid_GenerationQueue!W$5:W$550,Grid_GenerationQueue!$AM$5:$AM$550,$B226,Grid_GenerationQueue!$AN$5:$AN$550,$C226,Grid_GenerationQueue!$AW$5:$AW$550,$Y$3)</f>
        <v>0</v>
      </c>
      <c r="AB226">
        <f>SUMIFS(Grid_GenerationQueue!X$5:X$550,Grid_GenerationQueue!$AJ$5:$AJ$550,$B226,Grid_GenerationQueue!$AK$5:$AK$550,$C226,Grid_GenerationQueue!$AW$5:$AW$550,$Y$3)+SUMIFS(Grid_GenerationQueue!X$5:X$550,Grid_GenerationQueue!$AM$5:$AM$550,$B226,Grid_GenerationQueue!$AN$5:$AN$550,$C226,Grid_GenerationQueue!$AW$5:$AW$550,$Y$3)</f>
        <v>0</v>
      </c>
      <c r="AC226">
        <f>SUMIFS(Grid_GenerationQueue!Y$5:Y$550,Grid_GenerationQueue!$AJ$5:$AJ$550,$B226,Grid_GenerationQueue!$AK$5:$AK$550,$C226,Grid_GenerationQueue!$AW$5:$AW$550,$Y$3)+SUMIFS(Grid_GenerationQueue!Y$5:Y$550,Grid_GenerationQueue!$AM$5:$AM$550,$B226,Grid_GenerationQueue!$AN$5:$AN$550,$C226,Grid_GenerationQueue!$AW$5:$AW$550,$Y$3)</f>
        <v>0</v>
      </c>
      <c r="AD226">
        <f>SUMIFS(Grid_GenerationQueue!Z$5:Z$550,Grid_GenerationQueue!$AJ$5:$AJ$550,$B226,Grid_GenerationQueue!$AK$5:$AK$550,$C226,Grid_GenerationQueue!$AW$5:$AW$550,$Y$3)+SUMIFS(Grid_GenerationQueue!Z$5:Z$550,Grid_GenerationQueue!$AM$5:$AM$550,$B226,Grid_GenerationQueue!$AN$5:$AN$550,$C226,Grid_GenerationQueue!$AW$5:$AW$550,$Y$3)</f>
        <v>0</v>
      </c>
      <c r="AE226">
        <f>SUMIFS(Grid_GenerationQueue!AA$5:AA$550,Grid_GenerationQueue!$AJ$5:$AJ$550,$B226,Grid_GenerationQueue!$AK$5:$AK$550,$C226,Grid_GenerationQueue!$AW$5:$AW$550,$Y$3)+SUMIFS(Grid_GenerationQueue!AA$5:AA$550,Grid_GenerationQueue!$AM$5:$AM$550,$B226,Grid_GenerationQueue!$AN$5:$AN$550,$C226,Grid_GenerationQueue!$AW$5:$AW$550,$Y$3)</f>
        <v>0</v>
      </c>
      <c r="AF226">
        <f>SUMIFS(Grid_GenerationQueue!AB$5:AB$550,Grid_GenerationQueue!$AJ$5:$AJ$550,$B226,Grid_GenerationQueue!$AK$5:$AK$550,$C226,Grid_GenerationQueue!$AW$5:$AW$550,$Y$3)+SUMIFS(Grid_GenerationQueue!AB$5:AB$550,Grid_GenerationQueue!$AM$5:$AM$550,$B226,Grid_GenerationQueue!$AN$5:$AN$550,$C226,Grid_GenerationQueue!$AW$5:$AW$550,$Y$3)</f>
        <v>0</v>
      </c>
      <c r="AG226">
        <f>SUMIFS(Grid_GenerationQueue!AC$5:AC$550,Grid_GenerationQueue!$AJ$5:$AJ$550,$B226,Grid_GenerationQueue!$AK$5:$AK$550,$C226,Grid_GenerationQueue!$AW$5:$AW$550,$Y$3)+SUMIFS(Grid_GenerationQueue!AC$5:AC$550,Grid_GenerationQueue!$AM$5:$AM$550,$B226,Grid_GenerationQueue!$AN$5:$AN$550,$C226,Grid_GenerationQueue!$AW$5:$AW$550,$Y$3)</f>
        <v>0</v>
      </c>
      <c r="AH226">
        <f>SUMIFS(Grid_GenerationQueue!AD$5:AD$550,Grid_GenerationQueue!$AJ$5:$AJ$550,$B226,Grid_GenerationQueue!$AK$5:$AK$550,$C226,Grid_GenerationQueue!$AW$5:$AW$550,$Y$3)+SUMIFS(Grid_GenerationQueue!AD$5:AD$550,Grid_GenerationQueue!$AM$5:$AM$550,$B226,Grid_GenerationQueue!$AN$5:$AN$550,$C226,Grid_GenerationQueue!$AW$5:$AW$550,$Y$3)</f>
        <v>0</v>
      </c>
      <c r="AJ226">
        <f>X226+SUMIFS(Grid_GenerationQueue!T$5:T$550,Grid_GenerationQueue!$AJ$5:$AJ$550,$B226,Grid_GenerationQueue!$AK$5:$AK$550,$C226,Grid_GenerationQueue!$AW$5:$AW$550,"&lt;&gt;"&amp;$Y$3,Grid_GenerationQueue!$AU$5:$AU$550,$AK$3)+SUMIFS(Grid_GenerationQueue!T$5:T$550,Grid_GenerationQueue!$AM$5:$AM$550,$B226,Grid_GenerationQueue!$AN$5:$AN$550,$C226,Grid_GenerationQueue!$AW$5:$AW$550,"&lt;&gt;"&amp;$Y$3,Grid_GenerationQueue!$AU$5:$AU$550,$AK$3)</f>
        <v>0</v>
      </c>
      <c r="AK226">
        <f>Y226+SUMIFS(Grid_GenerationQueue!U$5:U$550,Grid_GenerationQueue!$AJ$5:$AJ$550,$B226,Grid_GenerationQueue!$AK$5:$AK$550,$C226,Grid_GenerationQueue!$AW$5:$AW$550,"&lt;&gt;"&amp;$Y$3,Grid_GenerationQueue!$AU$5:$AU$550,$AK$3)+SUMIFS(Grid_GenerationQueue!U$5:U$550,Grid_GenerationQueue!$AM$5:$AM$550,$B226,Grid_GenerationQueue!$AN$5:$AN$550,$C226,Grid_GenerationQueue!$AW$5:$AW$550,"&lt;&gt;"&amp;$Y$3,Grid_GenerationQueue!$AU$5:$AU$550,$AK$3)</f>
        <v>0</v>
      </c>
      <c r="AL226">
        <f>Z226+SUMIFS(Grid_GenerationQueue!V$5:V$550,Grid_GenerationQueue!$AJ$5:$AJ$550,$B226,Grid_GenerationQueue!$AK$5:$AK$550,$C226,Grid_GenerationQueue!$AW$5:$AW$550,"&lt;&gt;"&amp;$Y$3,Grid_GenerationQueue!$AU$5:$AU$550,$AK$3)+SUMIFS(Grid_GenerationQueue!V$5:V$550,Grid_GenerationQueue!$AM$5:$AM$550,$B226,Grid_GenerationQueue!$AN$5:$AN$550,$C226,Grid_GenerationQueue!$AW$5:$AW$550,"&lt;&gt;"&amp;$Y$3,Grid_GenerationQueue!$AU$5:$AU$550,$AK$3)</f>
        <v>0</v>
      </c>
      <c r="AM226">
        <f>AA226+SUMIFS(Grid_GenerationQueue!W$5:W$550,Grid_GenerationQueue!$AJ$5:$AJ$550,$B226,Grid_GenerationQueue!$AK$5:$AK$550,$C226,Grid_GenerationQueue!$AW$5:$AW$550,"&lt;&gt;"&amp;$Y$3,Grid_GenerationQueue!$AU$5:$AU$550,$AK$3)+SUMIFS(Grid_GenerationQueue!W$5:W$550,Grid_GenerationQueue!$AM$5:$AM$550,$B226,Grid_GenerationQueue!$AN$5:$AN$550,$C226,Grid_GenerationQueue!$AW$5:$AW$550,"&lt;&gt;"&amp;$Y$3,Grid_GenerationQueue!$AU$5:$AU$550,$AK$3)</f>
        <v>0</v>
      </c>
      <c r="AN226">
        <f>AB226+SUMIFS(Grid_GenerationQueue!X$5:X$550,Grid_GenerationQueue!$AJ$5:$AJ$550,$B226,Grid_GenerationQueue!$AK$5:$AK$550,$C226,Grid_GenerationQueue!$AW$5:$AW$550,"&lt;&gt;"&amp;$Y$3,Grid_GenerationQueue!$AU$5:$AU$550,$AK$3)+SUMIFS(Grid_GenerationQueue!X$5:X$550,Grid_GenerationQueue!$AM$5:$AM$550,$B226,Grid_GenerationQueue!$AN$5:$AN$550,$C226,Grid_GenerationQueue!$AW$5:$AW$550,"&lt;&gt;"&amp;$Y$3,Grid_GenerationQueue!$AU$5:$AU$550,$AK$3)</f>
        <v>0</v>
      </c>
      <c r="AO226">
        <f>AC226+SUMIFS(Grid_GenerationQueue!Y$5:Y$550,Grid_GenerationQueue!$AJ$5:$AJ$550,$B226,Grid_GenerationQueue!$AK$5:$AK$550,$C226,Grid_GenerationQueue!$AW$5:$AW$550,"&lt;&gt;"&amp;$Y$3,Grid_GenerationQueue!$AU$5:$AU$550,$AK$3)+SUMIFS(Grid_GenerationQueue!Y$5:Y$550,Grid_GenerationQueue!$AM$5:$AM$550,$B226,Grid_GenerationQueue!$AN$5:$AN$550,$C226,Grid_GenerationQueue!$AW$5:$AW$550,"&lt;&gt;"&amp;$Y$3,Grid_GenerationQueue!$AU$5:$AU$550,$AK$3)</f>
        <v>0</v>
      </c>
      <c r="AP226">
        <f>AD226+SUMIFS(Grid_GenerationQueue!Z$5:Z$550,Grid_GenerationQueue!$AJ$5:$AJ$550,$B226,Grid_GenerationQueue!$AK$5:$AK$550,$C226,Grid_GenerationQueue!$AW$5:$AW$550,"&lt;&gt;"&amp;$Y$3,Grid_GenerationQueue!$AU$5:$AU$550,$AK$3)+SUMIFS(Grid_GenerationQueue!Z$5:Z$550,Grid_GenerationQueue!$AM$5:$AM$550,$B226,Grid_GenerationQueue!$AN$5:$AN$550,$C226,Grid_GenerationQueue!$AW$5:$AW$550,"&lt;&gt;"&amp;$Y$3,Grid_GenerationQueue!$AU$5:$AU$550,$AK$3)</f>
        <v>0</v>
      </c>
      <c r="AQ226">
        <f>AE226+SUMIFS(Grid_GenerationQueue!AA$5:AA$550,Grid_GenerationQueue!$AJ$5:$AJ$550,$B226,Grid_GenerationQueue!$AK$5:$AK$550,$C226,Grid_GenerationQueue!$AW$5:$AW$550,"&lt;&gt;"&amp;$Y$3,Grid_GenerationQueue!$AU$5:$AU$550,$AK$3)+SUMIFS(Grid_GenerationQueue!AA$5:AA$550,Grid_GenerationQueue!$AM$5:$AM$550,$B226,Grid_GenerationQueue!$AN$5:$AN$550,$C226,Grid_GenerationQueue!$AW$5:$AW$550,"&lt;&gt;"&amp;$Y$3,Grid_GenerationQueue!$AU$5:$AU$550,$AK$3)</f>
        <v>0</v>
      </c>
      <c r="AR226">
        <f>AF226+SUMIFS(Grid_GenerationQueue!AB$5:AB$550,Grid_GenerationQueue!$AJ$5:$AJ$550,$B226,Grid_GenerationQueue!$AK$5:$AK$550,$C226,Grid_GenerationQueue!$AW$5:$AW$550,"&lt;&gt;"&amp;$Y$3,Grid_GenerationQueue!$AU$5:$AU$550,$AK$3)+SUMIFS(Grid_GenerationQueue!AB$5:AB$550,Grid_GenerationQueue!$AM$5:$AM$550,$B226,Grid_GenerationQueue!$AN$5:$AN$550,$C226,Grid_GenerationQueue!$AW$5:$AW$550,"&lt;&gt;"&amp;$Y$3,Grid_GenerationQueue!$AU$5:$AU$550,$AK$3)</f>
        <v>0</v>
      </c>
      <c r="AS226">
        <f>AG226+SUMIFS(Grid_GenerationQueue!AC$5:AC$550,Grid_GenerationQueue!$AJ$5:$AJ$550,$B226,Grid_GenerationQueue!$AK$5:$AK$550,$C226,Grid_GenerationQueue!$AW$5:$AW$550,"&lt;&gt;"&amp;$Y$3,Grid_GenerationQueue!$AU$5:$AU$550,$AK$3)+SUMIFS(Grid_GenerationQueue!AC$5:AC$550,Grid_GenerationQueue!$AM$5:$AM$550,$B226,Grid_GenerationQueue!$AN$5:$AN$550,$C226,Grid_GenerationQueue!$AW$5:$AW$550,"&lt;&gt;"&amp;$Y$3,Grid_GenerationQueue!$AU$5:$AU$550,$AK$3)</f>
        <v>0</v>
      </c>
      <c r="AT226">
        <f>AH226+SUMIFS(Grid_GenerationQueue!AD$5:AD$550,Grid_GenerationQueue!$AJ$5:$AJ$550,$B226,Grid_GenerationQueue!$AK$5:$AK$550,$C226,Grid_GenerationQueue!$AW$5:$AW$550,"&lt;&gt;"&amp;$Y$3,Grid_GenerationQueue!$AU$5:$AU$550,$AK$3)+SUMIFS(Grid_GenerationQueue!AD$5:AD$550,Grid_GenerationQueue!$AM$5:$AM$550,$B226,Grid_GenerationQueue!$AN$5:$AN$550,$C226,Grid_GenerationQueue!$AW$5:$AW$550,"&lt;&gt;"&amp;$Y$3,Grid_GenerationQueue!$AU$5:$AU$550,$AK$3)</f>
        <v>0</v>
      </c>
      <c r="AV226">
        <v>0</v>
      </c>
      <c r="AW226">
        <v>0</v>
      </c>
      <c r="AX226">
        <v>0</v>
      </c>
      <c r="AY226">
        <v>0</v>
      </c>
      <c r="AZ226">
        <v>0</v>
      </c>
      <c r="BB226">
        <f t="shared" si="132"/>
        <v>0</v>
      </c>
      <c r="BC226">
        <f t="shared" si="133"/>
        <v>0</v>
      </c>
      <c r="BD226">
        <f t="shared" si="134"/>
        <v>0</v>
      </c>
      <c r="BE226">
        <f t="shared" si="135"/>
        <v>0</v>
      </c>
      <c r="BF226">
        <f t="shared" si="136"/>
        <v>0</v>
      </c>
      <c r="BG226">
        <f t="shared" si="137"/>
        <v>0</v>
      </c>
      <c r="BH226">
        <f t="shared" si="138"/>
        <v>0</v>
      </c>
      <c r="BI226">
        <f t="shared" si="139"/>
        <v>0</v>
      </c>
      <c r="BJ226">
        <f t="shared" si="140"/>
        <v>0</v>
      </c>
      <c r="BK226">
        <f t="shared" si="141"/>
        <v>0</v>
      </c>
      <c r="BL226">
        <f t="shared" si="142"/>
        <v>0</v>
      </c>
      <c r="BN226">
        <f t="shared" si="143"/>
        <v>0</v>
      </c>
      <c r="BO226">
        <f t="shared" si="144"/>
        <v>0</v>
      </c>
      <c r="BP226">
        <f t="shared" si="145"/>
        <v>0</v>
      </c>
      <c r="BQ226">
        <f t="shared" si="146"/>
        <v>0</v>
      </c>
      <c r="BR226">
        <f t="shared" si="147"/>
        <v>0</v>
      </c>
      <c r="BS226">
        <f t="shared" si="148"/>
        <v>0</v>
      </c>
      <c r="BT226">
        <f t="shared" si="149"/>
        <v>0</v>
      </c>
      <c r="BU226">
        <f t="shared" si="150"/>
        <v>0</v>
      </c>
      <c r="BV226">
        <f t="shared" si="151"/>
        <v>0</v>
      </c>
      <c r="BW226">
        <f t="shared" si="152"/>
        <v>0</v>
      </c>
      <c r="BX226">
        <f t="shared" si="153"/>
        <v>0</v>
      </c>
      <c r="BZ226">
        <f t="shared" si="154"/>
        <v>0</v>
      </c>
      <c r="CA226">
        <f t="shared" si="155"/>
        <v>0</v>
      </c>
      <c r="CB226">
        <f t="shared" si="156"/>
        <v>0</v>
      </c>
      <c r="CC226">
        <f t="shared" si="157"/>
        <v>0</v>
      </c>
      <c r="CD226">
        <f t="shared" si="158"/>
        <v>0</v>
      </c>
      <c r="CE226">
        <f t="shared" si="159"/>
        <v>0</v>
      </c>
      <c r="CF226">
        <f t="shared" si="160"/>
        <v>0</v>
      </c>
      <c r="CG226">
        <f t="shared" si="161"/>
        <v>0</v>
      </c>
      <c r="CH226">
        <f t="shared" si="162"/>
        <v>0</v>
      </c>
      <c r="CI226">
        <f t="shared" si="163"/>
        <v>0</v>
      </c>
      <c r="CJ226">
        <f t="shared" si="164"/>
        <v>0</v>
      </c>
    </row>
    <row r="227" spans="1:88" x14ac:dyDescent="0.35">
      <c r="A227" t="str">
        <f>Substation_Info!A227</f>
        <v xml:space="preserve">SCE Metro Study Area </v>
      </c>
      <c r="B227" t="str">
        <f>Substation_Info!B227</f>
        <v>Rancho Vista</v>
      </c>
      <c r="C227">
        <f>Substation_Info!C227</f>
        <v>230</v>
      </c>
      <c r="D227" t="str" cm="1">
        <f t="array" ref="D227">INDEX(Substation_Info!$AT$5:$BB$322,MATCH(1,($B227=Substation_Info!$B$5:$B$322)*($C227=Substation_Info!$C$5:$C$322),0),MATCH(D$4,Substation_Info!$AT$4:$BB$4,0))</f>
        <v>Greater_LA_Li_Battery</v>
      </c>
      <c r="E227" t="str" cm="1">
        <f t="array" ref="E227">INDEX(Substation_Info!$AT$5:$BB$322,MATCH(1,($B227=Substation_Info!$B$5:$B$322)*($C227=Substation_Info!$C$5:$C$322),0),MATCH(E$4,Substation_Info!$AT$4:$BB$4,0))</f>
        <v>Greater_LA_Solar</v>
      </c>
      <c r="F227" cm="1">
        <f t="array" ref="F227">INDEX(Substation_Info!$AT$5:$BB$322,MATCH(1,($B227=Substation_Info!$B$5:$B$322)*($C227=Substation_Info!$C$5:$C$322),0),MATCH(F$4,Substation_Info!$AT$4:$BB$4,0))</f>
        <v>0</v>
      </c>
      <c r="G227" cm="1">
        <f t="array" ref="G227">INDEX(Substation_Info!$AT$5:$BB$322,MATCH(1,($B227=Substation_Info!$B$5:$B$322)*($C227=Substation_Info!$C$5:$C$322),0),MATCH(G$4,Substation_Info!$AT$4:$BB$4,0))</f>
        <v>0</v>
      </c>
      <c r="H227" cm="1">
        <f t="array" ref="H227">INDEX(Substation_Info!$AT$5:$BB$322,MATCH(1,($B227=Substation_Info!$B$5:$B$322)*($C227=Substation_Info!$C$5:$C$322),0),MATCH(H$4,Substation_Info!$AT$4:$BB$4,0))</f>
        <v>0</v>
      </c>
      <c r="I227" cm="1">
        <f t="array" ref="I227">INDEX(Substation_Info!$AT$5:$BB$322,MATCH(1,($B227=Substation_Info!$B$5:$B$322)*($C227=Substation_Info!$C$5:$C$322),0),MATCH(I$4,Substation_Info!$AT$4:$BB$4,0))</f>
        <v>0</v>
      </c>
      <c r="J227" cm="1">
        <f t="array" ref="J227">INDEX(Substation_Info!$AT$5:$BB$322,MATCH(1,($B227=Substation_Info!$B$5:$B$322)*($C227=Substation_Info!$C$5:$C$322),0),MATCH(J$4,Substation_Info!$AT$4:$BB$4,0))</f>
        <v>0</v>
      </c>
      <c r="L227">
        <f>SUMIFS(Grid_GenerationQueue!T$5:T$550,Grid_GenerationQueue!$AJ$5:$AJ$550,$B227,Grid_GenerationQueue!$AK$5:$AK$550,$C227)+SUMIFS(Grid_GenerationQueue!T$5:T$550,Grid_GenerationQueue!$AM$5:$AM$550,$B227,Grid_GenerationQueue!$AN$5:$AN$550,$C227)</f>
        <v>0</v>
      </c>
      <c r="M227">
        <f>SUMIFS(Grid_GenerationQueue!U$5:U$550,Grid_GenerationQueue!$AJ$5:$AJ$550,$B227,Grid_GenerationQueue!$AK$5:$AK$550,$C227)+SUMIFS(Grid_GenerationQueue!U$5:U$550,Grid_GenerationQueue!$AM$5:$AM$550,$B227,Grid_GenerationQueue!$AN$5:$AN$550,$C227)</f>
        <v>0</v>
      </c>
      <c r="N227">
        <f>SUMIFS(Grid_GenerationQueue!V$5:V$550,Grid_GenerationQueue!$AJ$5:$AJ$550,$B227,Grid_GenerationQueue!$AK$5:$AK$550,$C227)+SUMIFS(Grid_GenerationQueue!V$5:V$550,Grid_GenerationQueue!$AM$5:$AM$550,$B227,Grid_GenerationQueue!$AN$5:$AN$550,$C227)</f>
        <v>0</v>
      </c>
      <c r="O227">
        <f>SUMIFS(Grid_GenerationQueue!W$5:W$550,Grid_GenerationQueue!$AJ$5:$AJ$550,$B227,Grid_GenerationQueue!$AK$5:$AK$550,$C227)+SUMIFS(Grid_GenerationQueue!W$5:W$550,Grid_GenerationQueue!$AM$5:$AM$550,$B227,Grid_GenerationQueue!$AN$5:$AN$550,$C227)</f>
        <v>0</v>
      </c>
      <c r="P227">
        <f>SUMIFS(Grid_GenerationQueue!X$5:X$550,Grid_GenerationQueue!$AJ$5:$AJ$550,$B227,Grid_GenerationQueue!$AK$5:$AK$550,$C227)+SUMIFS(Grid_GenerationQueue!X$5:X$550,Grid_GenerationQueue!$AM$5:$AM$550,$B227,Grid_GenerationQueue!$AN$5:$AN$550,$C227)</f>
        <v>0</v>
      </c>
      <c r="Q227">
        <f>SUMIFS(Grid_GenerationQueue!Y$5:Y$550,Grid_GenerationQueue!$AJ$5:$AJ$550,$B227,Grid_GenerationQueue!$AK$5:$AK$550,$C227)+SUMIFS(Grid_GenerationQueue!Y$5:Y$550,Grid_GenerationQueue!$AM$5:$AM$550,$B227,Grid_GenerationQueue!$AN$5:$AN$550,$C227)</f>
        <v>0</v>
      </c>
      <c r="R227">
        <f>SUMIFS(Grid_GenerationQueue!Z$5:Z$550,Grid_GenerationQueue!$AJ$5:$AJ$550,$B227,Grid_GenerationQueue!$AK$5:$AK$550,$C227)+SUMIFS(Grid_GenerationQueue!Z$5:Z$550,Grid_GenerationQueue!$AM$5:$AM$550,$B227,Grid_GenerationQueue!$AN$5:$AN$550,$C227)</f>
        <v>0</v>
      </c>
      <c r="S227">
        <f>SUMIFS(Grid_GenerationQueue!AA$5:AA$550,Grid_GenerationQueue!$AJ$5:$AJ$550,$B227,Grid_GenerationQueue!$AK$5:$AK$550,$C227)+SUMIFS(Grid_GenerationQueue!AA$5:AA$550,Grid_GenerationQueue!$AM$5:$AM$550,$B227,Grid_GenerationQueue!$AN$5:$AN$550,$C227)</f>
        <v>0</v>
      </c>
      <c r="T227">
        <f>SUMIFS(Grid_GenerationQueue!AB$5:AB$550,Grid_GenerationQueue!$AJ$5:$AJ$550,$B227,Grid_GenerationQueue!$AK$5:$AK$550,$C227)+SUMIFS(Grid_GenerationQueue!AB$5:AB$550,Grid_GenerationQueue!$AM$5:$AM$550,$B227,Grid_GenerationQueue!$AN$5:$AN$550,$C227)</f>
        <v>0</v>
      </c>
      <c r="U227">
        <f>SUMIFS(Grid_GenerationQueue!AC$5:AC$550,Grid_GenerationQueue!$AJ$5:$AJ$550,$B227,Grid_GenerationQueue!$AK$5:$AK$550,$C227)+SUMIFS(Grid_GenerationQueue!AC$5:AC$550,Grid_GenerationQueue!$AM$5:$AM$550,$B227,Grid_GenerationQueue!$AN$5:$AN$550,$C227)</f>
        <v>0</v>
      </c>
      <c r="V227">
        <f>SUMIFS(Grid_GenerationQueue!AD$5:AD$550,Grid_GenerationQueue!$AJ$5:$AJ$550,$B227,Grid_GenerationQueue!$AK$5:$AK$550,$C227)+SUMIFS(Grid_GenerationQueue!AD$5:AD$550,Grid_GenerationQueue!$AM$5:$AM$550,$B227,Grid_GenerationQueue!$AN$5:$AN$550,$C227)</f>
        <v>0</v>
      </c>
      <c r="X227">
        <f>SUMIFS(Grid_GenerationQueue!T$5:T$550,Grid_GenerationQueue!$AJ$5:$AJ$550,$B227,Grid_GenerationQueue!$AK$5:$AK$550,$C227,Grid_GenerationQueue!$AW$5:$AW$550,$Y$3)+SUMIFS(Grid_GenerationQueue!T$5:T$550,Grid_GenerationQueue!$AM$5:$AM$550,$B227,Grid_GenerationQueue!$AN$5:$AN$550,$C227,Grid_GenerationQueue!$AW$5:$AW$550,$Y$3)</f>
        <v>0</v>
      </c>
      <c r="Y227">
        <f>SUMIFS(Grid_GenerationQueue!U$5:U$550,Grid_GenerationQueue!$AJ$5:$AJ$550,$B227,Grid_GenerationQueue!$AK$5:$AK$550,$C227,Grid_GenerationQueue!$AW$5:$AW$550,$Y$3)+SUMIFS(Grid_GenerationQueue!U$5:U$550,Grid_GenerationQueue!$AM$5:$AM$550,$B227,Grid_GenerationQueue!$AN$5:$AN$550,$C227,Grid_GenerationQueue!$AW$5:$AW$550,$Y$3)</f>
        <v>0</v>
      </c>
      <c r="Z227">
        <f>SUMIFS(Grid_GenerationQueue!V$5:V$550,Grid_GenerationQueue!$AJ$5:$AJ$550,$B227,Grid_GenerationQueue!$AK$5:$AK$550,$C227,Grid_GenerationQueue!$AW$5:$AW$550,$Y$3)+SUMIFS(Grid_GenerationQueue!V$5:V$550,Grid_GenerationQueue!$AM$5:$AM$550,$B227,Grid_GenerationQueue!$AN$5:$AN$550,$C227,Grid_GenerationQueue!$AW$5:$AW$550,$Y$3)</f>
        <v>0</v>
      </c>
      <c r="AA227">
        <f>SUMIFS(Grid_GenerationQueue!W$5:W$550,Grid_GenerationQueue!$AJ$5:$AJ$550,$B227,Grid_GenerationQueue!$AK$5:$AK$550,$C227,Grid_GenerationQueue!$AW$5:$AW$550,$Y$3)+SUMIFS(Grid_GenerationQueue!W$5:W$550,Grid_GenerationQueue!$AM$5:$AM$550,$B227,Grid_GenerationQueue!$AN$5:$AN$550,$C227,Grid_GenerationQueue!$AW$5:$AW$550,$Y$3)</f>
        <v>0</v>
      </c>
      <c r="AB227">
        <f>SUMIFS(Grid_GenerationQueue!X$5:X$550,Grid_GenerationQueue!$AJ$5:$AJ$550,$B227,Grid_GenerationQueue!$AK$5:$AK$550,$C227,Grid_GenerationQueue!$AW$5:$AW$550,$Y$3)+SUMIFS(Grid_GenerationQueue!X$5:X$550,Grid_GenerationQueue!$AM$5:$AM$550,$B227,Grid_GenerationQueue!$AN$5:$AN$550,$C227,Grid_GenerationQueue!$AW$5:$AW$550,$Y$3)</f>
        <v>0</v>
      </c>
      <c r="AC227">
        <f>SUMIFS(Grid_GenerationQueue!Y$5:Y$550,Grid_GenerationQueue!$AJ$5:$AJ$550,$B227,Grid_GenerationQueue!$AK$5:$AK$550,$C227,Grid_GenerationQueue!$AW$5:$AW$550,$Y$3)+SUMIFS(Grid_GenerationQueue!Y$5:Y$550,Grid_GenerationQueue!$AM$5:$AM$550,$B227,Grid_GenerationQueue!$AN$5:$AN$550,$C227,Grid_GenerationQueue!$AW$5:$AW$550,$Y$3)</f>
        <v>0</v>
      </c>
      <c r="AD227">
        <f>SUMIFS(Grid_GenerationQueue!Z$5:Z$550,Grid_GenerationQueue!$AJ$5:$AJ$550,$B227,Grid_GenerationQueue!$AK$5:$AK$550,$C227,Grid_GenerationQueue!$AW$5:$AW$550,$Y$3)+SUMIFS(Grid_GenerationQueue!Z$5:Z$550,Grid_GenerationQueue!$AM$5:$AM$550,$B227,Grid_GenerationQueue!$AN$5:$AN$550,$C227,Grid_GenerationQueue!$AW$5:$AW$550,$Y$3)</f>
        <v>0</v>
      </c>
      <c r="AE227">
        <f>SUMIFS(Grid_GenerationQueue!AA$5:AA$550,Grid_GenerationQueue!$AJ$5:$AJ$550,$B227,Grid_GenerationQueue!$AK$5:$AK$550,$C227,Grid_GenerationQueue!$AW$5:$AW$550,$Y$3)+SUMIFS(Grid_GenerationQueue!AA$5:AA$550,Grid_GenerationQueue!$AM$5:$AM$550,$B227,Grid_GenerationQueue!$AN$5:$AN$550,$C227,Grid_GenerationQueue!$AW$5:$AW$550,$Y$3)</f>
        <v>0</v>
      </c>
      <c r="AF227">
        <f>SUMIFS(Grid_GenerationQueue!AB$5:AB$550,Grid_GenerationQueue!$AJ$5:$AJ$550,$B227,Grid_GenerationQueue!$AK$5:$AK$550,$C227,Grid_GenerationQueue!$AW$5:$AW$550,$Y$3)+SUMIFS(Grid_GenerationQueue!AB$5:AB$550,Grid_GenerationQueue!$AM$5:$AM$550,$B227,Grid_GenerationQueue!$AN$5:$AN$550,$C227,Grid_GenerationQueue!$AW$5:$AW$550,$Y$3)</f>
        <v>0</v>
      </c>
      <c r="AG227">
        <f>SUMIFS(Grid_GenerationQueue!AC$5:AC$550,Grid_GenerationQueue!$AJ$5:$AJ$550,$B227,Grid_GenerationQueue!$AK$5:$AK$550,$C227,Grid_GenerationQueue!$AW$5:$AW$550,$Y$3)+SUMIFS(Grid_GenerationQueue!AC$5:AC$550,Grid_GenerationQueue!$AM$5:$AM$550,$B227,Grid_GenerationQueue!$AN$5:$AN$550,$C227,Grid_GenerationQueue!$AW$5:$AW$550,$Y$3)</f>
        <v>0</v>
      </c>
      <c r="AH227">
        <f>SUMIFS(Grid_GenerationQueue!AD$5:AD$550,Grid_GenerationQueue!$AJ$5:$AJ$550,$B227,Grid_GenerationQueue!$AK$5:$AK$550,$C227,Grid_GenerationQueue!$AW$5:$AW$550,$Y$3)+SUMIFS(Grid_GenerationQueue!AD$5:AD$550,Grid_GenerationQueue!$AM$5:$AM$550,$B227,Grid_GenerationQueue!$AN$5:$AN$550,$C227,Grid_GenerationQueue!$AW$5:$AW$550,$Y$3)</f>
        <v>0</v>
      </c>
      <c r="AJ227">
        <f>X227+SUMIFS(Grid_GenerationQueue!T$5:T$550,Grid_GenerationQueue!$AJ$5:$AJ$550,$B227,Grid_GenerationQueue!$AK$5:$AK$550,$C227,Grid_GenerationQueue!$AW$5:$AW$550,"&lt;&gt;"&amp;$Y$3,Grid_GenerationQueue!$AU$5:$AU$550,$AK$3)+SUMIFS(Grid_GenerationQueue!T$5:T$550,Grid_GenerationQueue!$AM$5:$AM$550,$B227,Grid_GenerationQueue!$AN$5:$AN$550,$C227,Grid_GenerationQueue!$AW$5:$AW$550,"&lt;&gt;"&amp;$Y$3,Grid_GenerationQueue!$AU$5:$AU$550,$AK$3)</f>
        <v>0</v>
      </c>
      <c r="AK227">
        <f>Y227+SUMIFS(Grid_GenerationQueue!U$5:U$550,Grid_GenerationQueue!$AJ$5:$AJ$550,$B227,Grid_GenerationQueue!$AK$5:$AK$550,$C227,Grid_GenerationQueue!$AW$5:$AW$550,"&lt;&gt;"&amp;$Y$3,Grid_GenerationQueue!$AU$5:$AU$550,$AK$3)+SUMIFS(Grid_GenerationQueue!U$5:U$550,Grid_GenerationQueue!$AM$5:$AM$550,$B227,Grid_GenerationQueue!$AN$5:$AN$550,$C227,Grid_GenerationQueue!$AW$5:$AW$550,"&lt;&gt;"&amp;$Y$3,Grid_GenerationQueue!$AU$5:$AU$550,$AK$3)</f>
        <v>0</v>
      </c>
      <c r="AL227">
        <f>Z227+SUMIFS(Grid_GenerationQueue!V$5:V$550,Grid_GenerationQueue!$AJ$5:$AJ$550,$B227,Grid_GenerationQueue!$AK$5:$AK$550,$C227,Grid_GenerationQueue!$AW$5:$AW$550,"&lt;&gt;"&amp;$Y$3,Grid_GenerationQueue!$AU$5:$AU$550,$AK$3)+SUMIFS(Grid_GenerationQueue!V$5:V$550,Grid_GenerationQueue!$AM$5:$AM$550,$B227,Grid_GenerationQueue!$AN$5:$AN$550,$C227,Grid_GenerationQueue!$AW$5:$AW$550,"&lt;&gt;"&amp;$Y$3,Grid_GenerationQueue!$AU$5:$AU$550,$AK$3)</f>
        <v>0</v>
      </c>
      <c r="AM227">
        <f>AA227+SUMIFS(Grid_GenerationQueue!W$5:W$550,Grid_GenerationQueue!$AJ$5:$AJ$550,$B227,Grid_GenerationQueue!$AK$5:$AK$550,$C227,Grid_GenerationQueue!$AW$5:$AW$550,"&lt;&gt;"&amp;$Y$3,Grid_GenerationQueue!$AU$5:$AU$550,$AK$3)+SUMIFS(Grid_GenerationQueue!W$5:W$550,Grid_GenerationQueue!$AM$5:$AM$550,$B227,Grid_GenerationQueue!$AN$5:$AN$550,$C227,Grid_GenerationQueue!$AW$5:$AW$550,"&lt;&gt;"&amp;$Y$3,Grid_GenerationQueue!$AU$5:$AU$550,$AK$3)</f>
        <v>0</v>
      </c>
      <c r="AN227">
        <f>AB227+SUMIFS(Grid_GenerationQueue!X$5:X$550,Grid_GenerationQueue!$AJ$5:$AJ$550,$B227,Grid_GenerationQueue!$AK$5:$AK$550,$C227,Grid_GenerationQueue!$AW$5:$AW$550,"&lt;&gt;"&amp;$Y$3,Grid_GenerationQueue!$AU$5:$AU$550,$AK$3)+SUMIFS(Grid_GenerationQueue!X$5:X$550,Grid_GenerationQueue!$AM$5:$AM$550,$B227,Grid_GenerationQueue!$AN$5:$AN$550,$C227,Grid_GenerationQueue!$AW$5:$AW$550,"&lt;&gt;"&amp;$Y$3,Grid_GenerationQueue!$AU$5:$AU$550,$AK$3)</f>
        <v>0</v>
      </c>
      <c r="AO227">
        <f>AC227+SUMIFS(Grid_GenerationQueue!Y$5:Y$550,Grid_GenerationQueue!$AJ$5:$AJ$550,$B227,Grid_GenerationQueue!$AK$5:$AK$550,$C227,Grid_GenerationQueue!$AW$5:$AW$550,"&lt;&gt;"&amp;$Y$3,Grid_GenerationQueue!$AU$5:$AU$550,$AK$3)+SUMIFS(Grid_GenerationQueue!Y$5:Y$550,Grid_GenerationQueue!$AM$5:$AM$550,$B227,Grid_GenerationQueue!$AN$5:$AN$550,$C227,Grid_GenerationQueue!$AW$5:$AW$550,"&lt;&gt;"&amp;$Y$3,Grid_GenerationQueue!$AU$5:$AU$550,$AK$3)</f>
        <v>0</v>
      </c>
      <c r="AP227">
        <f>AD227+SUMIFS(Grid_GenerationQueue!Z$5:Z$550,Grid_GenerationQueue!$AJ$5:$AJ$550,$B227,Grid_GenerationQueue!$AK$5:$AK$550,$C227,Grid_GenerationQueue!$AW$5:$AW$550,"&lt;&gt;"&amp;$Y$3,Grid_GenerationQueue!$AU$5:$AU$550,$AK$3)+SUMIFS(Grid_GenerationQueue!Z$5:Z$550,Grid_GenerationQueue!$AM$5:$AM$550,$B227,Grid_GenerationQueue!$AN$5:$AN$550,$C227,Grid_GenerationQueue!$AW$5:$AW$550,"&lt;&gt;"&amp;$Y$3,Grid_GenerationQueue!$AU$5:$AU$550,$AK$3)</f>
        <v>0</v>
      </c>
      <c r="AQ227">
        <f>AE227+SUMIFS(Grid_GenerationQueue!AA$5:AA$550,Grid_GenerationQueue!$AJ$5:$AJ$550,$B227,Grid_GenerationQueue!$AK$5:$AK$550,$C227,Grid_GenerationQueue!$AW$5:$AW$550,"&lt;&gt;"&amp;$Y$3,Grid_GenerationQueue!$AU$5:$AU$550,$AK$3)+SUMIFS(Grid_GenerationQueue!AA$5:AA$550,Grid_GenerationQueue!$AM$5:$AM$550,$B227,Grid_GenerationQueue!$AN$5:$AN$550,$C227,Grid_GenerationQueue!$AW$5:$AW$550,"&lt;&gt;"&amp;$Y$3,Grid_GenerationQueue!$AU$5:$AU$550,$AK$3)</f>
        <v>0</v>
      </c>
      <c r="AR227">
        <f>AF227+SUMIFS(Grid_GenerationQueue!AB$5:AB$550,Grid_GenerationQueue!$AJ$5:$AJ$550,$B227,Grid_GenerationQueue!$AK$5:$AK$550,$C227,Grid_GenerationQueue!$AW$5:$AW$550,"&lt;&gt;"&amp;$Y$3,Grid_GenerationQueue!$AU$5:$AU$550,$AK$3)+SUMIFS(Grid_GenerationQueue!AB$5:AB$550,Grid_GenerationQueue!$AM$5:$AM$550,$B227,Grid_GenerationQueue!$AN$5:$AN$550,$C227,Grid_GenerationQueue!$AW$5:$AW$550,"&lt;&gt;"&amp;$Y$3,Grid_GenerationQueue!$AU$5:$AU$550,$AK$3)</f>
        <v>0</v>
      </c>
      <c r="AS227">
        <f>AG227+SUMIFS(Grid_GenerationQueue!AC$5:AC$550,Grid_GenerationQueue!$AJ$5:$AJ$550,$B227,Grid_GenerationQueue!$AK$5:$AK$550,$C227,Grid_GenerationQueue!$AW$5:$AW$550,"&lt;&gt;"&amp;$Y$3,Grid_GenerationQueue!$AU$5:$AU$550,$AK$3)+SUMIFS(Grid_GenerationQueue!AC$5:AC$550,Grid_GenerationQueue!$AM$5:$AM$550,$B227,Grid_GenerationQueue!$AN$5:$AN$550,$C227,Grid_GenerationQueue!$AW$5:$AW$550,"&lt;&gt;"&amp;$Y$3,Grid_GenerationQueue!$AU$5:$AU$550,$AK$3)</f>
        <v>0</v>
      </c>
      <c r="AT227">
        <f>AH227+SUMIFS(Grid_GenerationQueue!AD$5:AD$550,Grid_GenerationQueue!$AJ$5:$AJ$550,$B227,Grid_GenerationQueue!$AK$5:$AK$550,$C227,Grid_GenerationQueue!$AW$5:$AW$550,"&lt;&gt;"&amp;$Y$3,Grid_GenerationQueue!$AU$5:$AU$550,$AK$3)+SUMIFS(Grid_GenerationQueue!AD$5:AD$550,Grid_GenerationQueue!$AM$5:$AM$550,$B227,Grid_GenerationQueue!$AN$5:$AN$550,$C227,Grid_GenerationQueue!$AW$5:$AW$550,"&lt;&gt;"&amp;$Y$3,Grid_GenerationQueue!$AU$5:$AU$550,$AK$3)</f>
        <v>0</v>
      </c>
      <c r="AV227">
        <v>0</v>
      </c>
      <c r="AW227">
        <v>0</v>
      </c>
      <c r="AX227">
        <v>0</v>
      </c>
      <c r="AY227">
        <v>0</v>
      </c>
      <c r="AZ227">
        <v>0</v>
      </c>
      <c r="BB227">
        <f t="shared" si="132"/>
        <v>0</v>
      </c>
      <c r="BC227">
        <f t="shared" si="133"/>
        <v>0</v>
      </c>
      <c r="BD227">
        <f t="shared" si="134"/>
        <v>0</v>
      </c>
      <c r="BE227">
        <f t="shared" si="135"/>
        <v>0</v>
      </c>
      <c r="BF227">
        <f t="shared" si="136"/>
        <v>0</v>
      </c>
      <c r="BG227">
        <f t="shared" si="137"/>
        <v>0</v>
      </c>
      <c r="BH227">
        <f t="shared" si="138"/>
        <v>0</v>
      </c>
      <c r="BI227">
        <f t="shared" si="139"/>
        <v>0</v>
      </c>
      <c r="BJ227">
        <f t="shared" si="140"/>
        <v>0</v>
      </c>
      <c r="BK227">
        <f t="shared" si="141"/>
        <v>0</v>
      </c>
      <c r="BL227">
        <f t="shared" si="142"/>
        <v>0</v>
      </c>
      <c r="BN227">
        <f t="shared" si="143"/>
        <v>0</v>
      </c>
      <c r="BO227">
        <f t="shared" si="144"/>
        <v>0</v>
      </c>
      <c r="BP227">
        <f t="shared" si="145"/>
        <v>0</v>
      </c>
      <c r="BQ227">
        <f t="shared" si="146"/>
        <v>0</v>
      </c>
      <c r="BR227">
        <f t="shared" si="147"/>
        <v>0</v>
      </c>
      <c r="BS227">
        <f t="shared" si="148"/>
        <v>0</v>
      </c>
      <c r="BT227">
        <f t="shared" si="149"/>
        <v>0</v>
      </c>
      <c r="BU227">
        <f t="shared" si="150"/>
        <v>0</v>
      </c>
      <c r="BV227">
        <f t="shared" si="151"/>
        <v>0</v>
      </c>
      <c r="BW227">
        <f t="shared" si="152"/>
        <v>0</v>
      </c>
      <c r="BX227">
        <f t="shared" si="153"/>
        <v>0</v>
      </c>
      <c r="BZ227">
        <f t="shared" si="154"/>
        <v>0</v>
      </c>
      <c r="CA227">
        <f t="shared" si="155"/>
        <v>0</v>
      </c>
      <c r="CB227">
        <f t="shared" si="156"/>
        <v>0</v>
      </c>
      <c r="CC227">
        <f t="shared" si="157"/>
        <v>0</v>
      </c>
      <c r="CD227">
        <f t="shared" si="158"/>
        <v>0</v>
      </c>
      <c r="CE227">
        <f t="shared" si="159"/>
        <v>0</v>
      </c>
      <c r="CF227">
        <f t="shared" si="160"/>
        <v>0</v>
      </c>
      <c r="CG227">
        <f t="shared" si="161"/>
        <v>0</v>
      </c>
      <c r="CH227">
        <f t="shared" si="162"/>
        <v>0</v>
      </c>
      <c r="CI227">
        <f t="shared" si="163"/>
        <v>0</v>
      </c>
      <c r="CJ227">
        <f t="shared" si="164"/>
        <v>0</v>
      </c>
    </row>
    <row r="228" spans="1:88" x14ac:dyDescent="0.35">
      <c r="A228" t="str">
        <f>Substation_Info!A228</f>
        <v xml:space="preserve">SCE North of Lugo (NOL) Study Area </v>
      </c>
      <c r="B228" t="str">
        <f>Substation_Info!B228</f>
        <v>Ransburg</v>
      </c>
      <c r="C228">
        <f>Substation_Info!C228</f>
        <v>115</v>
      </c>
      <c r="D228" t="str" cm="1">
        <f t="array" ref="D228">INDEX(Substation_Info!$AT$5:$BB$322,MATCH(1,($B228=Substation_Info!$B$5:$B$322)*($C228=Substation_Info!$C$5:$C$322),0),MATCH(D$4,Substation_Info!$AT$4:$BB$4,0))</f>
        <v>Greater_Kramer_Li_Battery</v>
      </c>
      <c r="E228" t="str" cm="1">
        <f t="array" ref="E228">INDEX(Substation_Info!$AT$5:$BB$322,MATCH(1,($B228=Substation_Info!$B$5:$B$322)*($C228=Substation_Info!$C$5:$C$322),0),MATCH(E$4,Substation_Info!$AT$4:$BB$4,0))</f>
        <v>Greater_Kramer_Solar</v>
      </c>
      <c r="F228" t="str" cm="1">
        <f t="array" ref="F228">INDEX(Substation_Info!$AT$5:$BB$322,MATCH(1,($B228=Substation_Info!$B$5:$B$322)*($C228=Substation_Info!$C$5:$C$322),0),MATCH(F$4,Substation_Info!$AT$4:$BB$4,0))</f>
        <v>Inyokern_North_Kramer_Geothermal</v>
      </c>
      <c r="G228" cm="1">
        <f t="array" ref="G228">INDEX(Substation_Info!$AT$5:$BB$322,MATCH(1,($B228=Substation_Info!$B$5:$B$322)*($C228=Substation_Info!$C$5:$C$322),0),MATCH(G$4,Substation_Info!$AT$4:$BB$4,0))</f>
        <v>0</v>
      </c>
      <c r="H228" cm="1">
        <f t="array" ref="H228">INDEX(Substation_Info!$AT$5:$BB$322,MATCH(1,($B228=Substation_Info!$B$5:$B$322)*($C228=Substation_Info!$C$5:$C$322),0),MATCH(H$4,Substation_Info!$AT$4:$BB$4,0))</f>
        <v>0</v>
      </c>
      <c r="I228" cm="1">
        <f t="array" ref="I228">INDEX(Substation_Info!$AT$5:$BB$322,MATCH(1,($B228=Substation_Info!$B$5:$B$322)*($C228=Substation_Info!$C$5:$C$322),0),MATCH(I$4,Substation_Info!$AT$4:$BB$4,0))</f>
        <v>0</v>
      </c>
      <c r="J228" cm="1">
        <f t="array" ref="J228">INDEX(Substation_Info!$AT$5:$BB$322,MATCH(1,($B228=Substation_Info!$B$5:$B$322)*($C228=Substation_Info!$C$5:$C$322),0),MATCH(J$4,Substation_Info!$AT$4:$BB$4,0))</f>
        <v>0</v>
      </c>
      <c r="L228">
        <f>SUMIFS(Grid_GenerationQueue!T$5:T$550,Grid_GenerationQueue!$AJ$5:$AJ$550,$B228,Grid_GenerationQueue!$AK$5:$AK$550,$C228)+SUMIFS(Grid_GenerationQueue!T$5:T$550,Grid_GenerationQueue!$AM$5:$AM$550,$B228,Grid_GenerationQueue!$AN$5:$AN$550,$C228)</f>
        <v>0</v>
      </c>
      <c r="M228">
        <f>SUMIFS(Grid_GenerationQueue!U$5:U$550,Grid_GenerationQueue!$AJ$5:$AJ$550,$B228,Grid_GenerationQueue!$AK$5:$AK$550,$C228)+SUMIFS(Grid_GenerationQueue!U$5:U$550,Grid_GenerationQueue!$AM$5:$AM$550,$B228,Grid_GenerationQueue!$AN$5:$AN$550,$C228)</f>
        <v>0</v>
      </c>
      <c r="N228">
        <f>SUMIFS(Grid_GenerationQueue!V$5:V$550,Grid_GenerationQueue!$AJ$5:$AJ$550,$B228,Grid_GenerationQueue!$AK$5:$AK$550,$C228)+SUMIFS(Grid_GenerationQueue!V$5:V$550,Grid_GenerationQueue!$AM$5:$AM$550,$B228,Grid_GenerationQueue!$AN$5:$AN$550,$C228)</f>
        <v>0</v>
      </c>
      <c r="O228">
        <f>SUMIFS(Grid_GenerationQueue!W$5:W$550,Grid_GenerationQueue!$AJ$5:$AJ$550,$B228,Grid_GenerationQueue!$AK$5:$AK$550,$C228)+SUMIFS(Grid_GenerationQueue!W$5:W$550,Grid_GenerationQueue!$AM$5:$AM$550,$B228,Grid_GenerationQueue!$AN$5:$AN$550,$C228)</f>
        <v>0</v>
      </c>
      <c r="P228">
        <f>SUMIFS(Grid_GenerationQueue!X$5:X$550,Grid_GenerationQueue!$AJ$5:$AJ$550,$B228,Grid_GenerationQueue!$AK$5:$AK$550,$C228)+SUMIFS(Grid_GenerationQueue!X$5:X$550,Grid_GenerationQueue!$AM$5:$AM$550,$B228,Grid_GenerationQueue!$AN$5:$AN$550,$C228)</f>
        <v>0</v>
      </c>
      <c r="Q228">
        <f>SUMIFS(Grid_GenerationQueue!Y$5:Y$550,Grid_GenerationQueue!$AJ$5:$AJ$550,$B228,Grid_GenerationQueue!$AK$5:$AK$550,$C228)+SUMIFS(Grid_GenerationQueue!Y$5:Y$550,Grid_GenerationQueue!$AM$5:$AM$550,$B228,Grid_GenerationQueue!$AN$5:$AN$550,$C228)</f>
        <v>0</v>
      </c>
      <c r="R228">
        <f>SUMIFS(Grid_GenerationQueue!Z$5:Z$550,Grid_GenerationQueue!$AJ$5:$AJ$550,$B228,Grid_GenerationQueue!$AK$5:$AK$550,$C228)+SUMIFS(Grid_GenerationQueue!Z$5:Z$550,Grid_GenerationQueue!$AM$5:$AM$550,$B228,Grid_GenerationQueue!$AN$5:$AN$550,$C228)</f>
        <v>0</v>
      </c>
      <c r="S228">
        <f>SUMIFS(Grid_GenerationQueue!AA$5:AA$550,Grid_GenerationQueue!$AJ$5:$AJ$550,$B228,Grid_GenerationQueue!$AK$5:$AK$550,$C228)+SUMIFS(Grid_GenerationQueue!AA$5:AA$550,Grid_GenerationQueue!$AM$5:$AM$550,$B228,Grid_GenerationQueue!$AN$5:$AN$550,$C228)</f>
        <v>0</v>
      </c>
      <c r="T228">
        <f>SUMIFS(Grid_GenerationQueue!AB$5:AB$550,Grid_GenerationQueue!$AJ$5:$AJ$550,$B228,Grid_GenerationQueue!$AK$5:$AK$550,$C228)+SUMIFS(Grid_GenerationQueue!AB$5:AB$550,Grid_GenerationQueue!$AM$5:$AM$550,$B228,Grid_GenerationQueue!$AN$5:$AN$550,$C228)</f>
        <v>0</v>
      </c>
      <c r="U228">
        <f>SUMIFS(Grid_GenerationQueue!AC$5:AC$550,Grid_GenerationQueue!$AJ$5:$AJ$550,$B228,Grid_GenerationQueue!$AK$5:$AK$550,$C228)+SUMIFS(Grid_GenerationQueue!AC$5:AC$550,Grid_GenerationQueue!$AM$5:$AM$550,$B228,Grid_GenerationQueue!$AN$5:$AN$550,$C228)</f>
        <v>0</v>
      </c>
      <c r="V228">
        <f>SUMIFS(Grid_GenerationQueue!AD$5:AD$550,Grid_GenerationQueue!$AJ$5:$AJ$550,$B228,Grid_GenerationQueue!$AK$5:$AK$550,$C228)+SUMIFS(Grid_GenerationQueue!AD$5:AD$550,Grid_GenerationQueue!$AM$5:$AM$550,$B228,Grid_GenerationQueue!$AN$5:$AN$550,$C228)</f>
        <v>0</v>
      </c>
      <c r="X228">
        <f>SUMIFS(Grid_GenerationQueue!T$5:T$550,Grid_GenerationQueue!$AJ$5:$AJ$550,$B228,Grid_GenerationQueue!$AK$5:$AK$550,$C228,Grid_GenerationQueue!$AW$5:$AW$550,$Y$3)+SUMIFS(Grid_GenerationQueue!T$5:T$550,Grid_GenerationQueue!$AM$5:$AM$550,$B228,Grid_GenerationQueue!$AN$5:$AN$550,$C228,Grid_GenerationQueue!$AW$5:$AW$550,$Y$3)</f>
        <v>0</v>
      </c>
      <c r="Y228">
        <f>SUMIFS(Grid_GenerationQueue!U$5:U$550,Grid_GenerationQueue!$AJ$5:$AJ$550,$B228,Grid_GenerationQueue!$AK$5:$AK$550,$C228,Grid_GenerationQueue!$AW$5:$AW$550,$Y$3)+SUMIFS(Grid_GenerationQueue!U$5:U$550,Grid_GenerationQueue!$AM$5:$AM$550,$B228,Grid_GenerationQueue!$AN$5:$AN$550,$C228,Grid_GenerationQueue!$AW$5:$AW$550,$Y$3)</f>
        <v>0</v>
      </c>
      <c r="Z228">
        <f>SUMIFS(Grid_GenerationQueue!V$5:V$550,Grid_GenerationQueue!$AJ$5:$AJ$550,$B228,Grid_GenerationQueue!$AK$5:$AK$550,$C228,Grid_GenerationQueue!$AW$5:$AW$550,$Y$3)+SUMIFS(Grid_GenerationQueue!V$5:V$550,Grid_GenerationQueue!$AM$5:$AM$550,$B228,Grid_GenerationQueue!$AN$5:$AN$550,$C228,Grid_GenerationQueue!$AW$5:$AW$550,$Y$3)</f>
        <v>0</v>
      </c>
      <c r="AA228">
        <f>SUMIFS(Grid_GenerationQueue!W$5:W$550,Grid_GenerationQueue!$AJ$5:$AJ$550,$B228,Grid_GenerationQueue!$AK$5:$AK$550,$C228,Grid_GenerationQueue!$AW$5:$AW$550,$Y$3)+SUMIFS(Grid_GenerationQueue!W$5:W$550,Grid_GenerationQueue!$AM$5:$AM$550,$B228,Grid_GenerationQueue!$AN$5:$AN$550,$C228,Grid_GenerationQueue!$AW$5:$AW$550,$Y$3)</f>
        <v>0</v>
      </c>
      <c r="AB228">
        <f>SUMIFS(Grid_GenerationQueue!X$5:X$550,Grid_GenerationQueue!$AJ$5:$AJ$550,$B228,Grid_GenerationQueue!$AK$5:$AK$550,$C228,Grid_GenerationQueue!$AW$5:$AW$550,$Y$3)+SUMIFS(Grid_GenerationQueue!X$5:X$550,Grid_GenerationQueue!$AM$5:$AM$550,$B228,Grid_GenerationQueue!$AN$5:$AN$550,$C228,Grid_GenerationQueue!$AW$5:$AW$550,$Y$3)</f>
        <v>0</v>
      </c>
      <c r="AC228">
        <f>SUMIFS(Grid_GenerationQueue!Y$5:Y$550,Grid_GenerationQueue!$AJ$5:$AJ$550,$B228,Grid_GenerationQueue!$AK$5:$AK$550,$C228,Grid_GenerationQueue!$AW$5:$AW$550,$Y$3)+SUMIFS(Grid_GenerationQueue!Y$5:Y$550,Grid_GenerationQueue!$AM$5:$AM$550,$B228,Grid_GenerationQueue!$AN$5:$AN$550,$C228,Grid_GenerationQueue!$AW$5:$AW$550,$Y$3)</f>
        <v>0</v>
      </c>
      <c r="AD228">
        <f>SUMIFS(Grid_GenerationQueue!Z$5:Z$550,Grid_GenerationQueue!$AJ$5:$AJ$550,$B228,Grid_GenerationQueue!$AK$5:$AK$550,$C228,Grid_GenerationQueue!$AW$5:$AW$550,$Y$3)+SUMIFS(Grid_GenerationQueue!Z$5:Z$550,Grid_GenerationQueue!$AM$5:$AM$550,$B228,Grid_GenerationQueue!$AN$5:$AN$550,$C228,Grid_GenerationQueue!$AW$5:$AW$550,$Y$3)</f>
        <v>0</v>
      </c>
      <c r="AE228">
        <f>SUMIFS(Grid_GenerationQueue!AA$5:AA$550,Grid_GenerationQueue!$AJ$5:$AJ$550,$B228,Grid_GenerationQueue!$AK$5:$AK$550,$C228,Grid_GenerationQueue!$AW$5:$AW$550,$Y$3)+SUMIFS(Grid_GenerationQueue!AA$5:AA$550,Grid_GenerationQueue!$AM$5:$AM$550,$B228,Grid_GenerationQueue!$AN$5:$AN$550,$C228,Grid_GenerationQueue!$AW$5:$AW$550,$Y$3)</f>
        <v>0</v>
      </c>
      <c r="AF228">
        <f>SUMIFS(Grid_GenerationQueue!AB$5:AB$550,Grid_GenerationQueue!$AJ$5:$AJ$550,$B228,Grid_GenerationQueue!$AK$5:$AK$550,$C228,Grid_GenerationQueue!$AW$5:$AW$550,$Y$3)+SUMIFS(Grid_GenerationQueue!AB$5:AB$550,Grid_GenerationQueue!$AM$5:$AM$550,$B228,Grid_GenerationQueue!$AN$5:$AN$550,$C228,Grid_GenerationQueue!$AW$5:$AW$550,$Y$3)</f>
        <v>0</v>
      </c>
      <c r="AG228">
        <f>SUMIFS(Grid_GenerationQueue!AC$5:AC$550,Grid_GenerationQueue!$AJ$5:$AJ$550,$B228,Grid_GenerationQueue!$AK$5:$AK$550,$C228,Grid_GenerationQueue!$AW$5:$AW$550,$Y$3)+SUMIFS(Grid_GenerationQueue!AC$5:AC$550,Grid_GenerationQueue!$AM$5:$AM$550,$B228,Grid_GenerationQueue!$AN$5:$AN$550,$C228,Grid_GenerationQueue!$AW$5:$AW$550,$Y$3)</f>
        <v>0</v>
      </c>
      <c r="AH228">
        <f>SUMIFS(Grid_GenerationQueue!AD$5:AD$550,Grid_GenerationQueue!$AJ$5:$AJ$550,$B228,Grid_GenerationQueue!$AK$5:$AK$550,$C228,Grid_GenerationQueue!$AW$5:$AW$550,$Y$3)+SUMIFS(Grid_GenerationQueue!AD$5:AD$550,Grid_GenerationQueue!$AM$5:$AM$550,$B228,Grid_GenerationQueue!$AN$5:$AN$550,$C228,Grid_GenerationQueue!$AW$5:$AW$550,$Y$3)</f>
        <v>0</v>
      </c>
      <c r="AJ228">
        <f>X228+SUMIFS(Grid_GenerationQueue!T$5:T$550,Grid_GenerationQueue!$AJ$5:$AJ$550,$B228,Grid_GenerationQueue!$AK$5:$AK$550,$C228,Grid_GenerationQueue!$AW$5:$AW$550,"&lt;&gt;"&amp;$Y$3,Grid_GenerationQueue!$AU$5:$AU$550,$AK$3)+SUMIFS(Grid_GenerationQueue!T$5:T$550,Grid_GenerationQueue!$AM$5:$AM$550,$B228,Grid_GenerationQueue!$AN$5:$AN$550,$C228,Grid_GenerationQueue!$AW$5:$AW$550,"&lt;&gt;"&amp;$Y$3,Grid_GenerationQueue!$AU$5:$AU$550,$AK$3)</f>
        <v>0</v>
      </c>
      <c r="AK228">
        <f>Y228+SUMIFS(Grid_GenerationQueue!U$5:U$550,Grid_GenerationQueue!$AJ$5:$AJ$550,$B228,Grid_GenerationQueue!$AK$5:$AK$550,$C228,Grid_GenerationQueue!$AW$5:$AW$550,"&lt;&gt;"&amp;$Y$3,Grid_GenerationQueue!$AU$5:$AU$550,$AK$3)+SUMIFS(Grid_GenerationQueue!U$5:U$550,Grid_GenerationQueue!$AM$5:$AM$550,$B228,Grid_GenerationQueue!$AN$5:$AN$550,$C228,Grid_GenerationQueue!$AW$5:$AW$550,"&lt;&gt;"&amp;$Y$3,Grid_GenerationQueue!$AU$5:$AU$550,$AK$3)</f>
        <v>0</v>
      </c>
      <c r="AL228">
        <f>Z228+SUMIFS(Grid_GenerationQueue!V$5:V$550,Grid_GenerationQueue!$AJ$5:$AJ$550,$B228,Grid_GenerationQueue!$AK$5:$AK$550,$C228,Grid_GenerationQueue!$AW$5:$AW$550,"&lt;&gt;"&amp;$Y$3,Grid_GenerationQueue!$AU$5:$AU$550,$AK$3)+SUMIFS(Grid_GenerationQueue!V$5:V$550,Grid_GenerationQueue!$AM$5:$AM$550,$B228,Grid_GenerationQueue!$AN$5:$AN$550,$C228,Grid_GenerationQueue!$AW$5:$AW$550,"&lt;&gt;"&amp;$Y$3,Grid_GenerationQueue!$AU$5:$AU$550,$AK$3)</f>
        <v>0</v>
      </c>
      <c r="AM228">
        <f>AA228+SUMIFS(Grid_GenerationQueue!W$5:W$550,Grid_GenerationQueue!$AJ$5:$AJ$550,$B228,Grid_GenerationQueue!$AK$5:$AK$550,$C228,Grid_GenerationQueue!$AW$5:$AW$550,"&lt;&gt;"&amp;$Y$3,Grid_GenerationQueue!$AU$5:$AU$550,$AK$3)+SUMIFS(Grid_GenerationQueue!W$5:W$550,Grid_GenerationQueue!$AM$5:$AM$550,$B228,Grid_GenerationQueue!$AN$5:$AN$550,$C228,Grid_GenerationQueue!$AW$5:$AW$550,"&lt;&gt;"&amp;$Y$3,Grid_GenerationQueue!$AU$5:$AU$550,$AK$3)</f>
        <v>0</v>
      </c>
      <c r="AN228">
        <f>AB228+SUMIFS(Grid_GenerationQueue!X$5:X$550,Grid_GenerationQueue!$AJ$5:$AJ$550,$B228,Grid_GenerationQueue!$AK$5:$AK$550,$C228,Grid_GenerationQueue!$AW$5:$AW$550,"&lt;&gt;"&amp;$Y$3,Grid_GenerationQueue!$AU$5:$AU$550,$AK$3)+SUMIFS(Grid_GenerationQueue!X$5:X$550,Grid_GenerationQueue!$AM$5:$AM$550,$B228,Grid_GenerationQueue!$AN$5:$AN$550,$C228,Grid_GenerationQueue!$AW$5:$AW$550,"&lt;&gt;"&amp;$Y$3,Grid_GenerationQueue!$AU$5:$AU$550,$AK$3)</f>
        <v>0</v>
      </c>
      <c r="AO228">
        <f>AC228+SUMIFS(Grid_GenerationQueue!Y$5:Y$550,Grid_GenerationQueue!$AJ$5:$AJ$550,$B228,Grid_GenerationQueue!$AK$5:$AK$550,$C228,Grid_GenerationQueue!$AW$5:$AW$550,"&lt;&gt;"&amp;$Y$3,Grid_GenerationQueue!$AU$5:$AU$550,$AK$3)+SUMIFS(Grid_GenerationQueue!Y$5:Y$550,Grid_GenerationQueue!$AM$5:$AM$550,$B228,Grid_GenerationQueue!$AN$5:$AN$550,$C228,Grid_GenerationQueue!$AW$5:$AW$550,"&lt;&gt;"&amp;$Y$3,Grid_GenerationQueue!$AU$5:$AU$550,$AK$3)</f>
        <v>0</v>
      </c>
      <c r="AP228">
        <f>AD228+SUMIFS(Grid_GenerationQueue!Z$5:Z$550,Grid_GenerationQueue!$AJ$5:$AJ$550,$B228,Grid_GenerationQueue!$AK$5:$AK$550,$C228,Grid_GenerationQueue!$AW$5:$AW$550,"&lt;&gt;"&amp;$Y$3,Grid_GenerationQueue!$AU$5:$AU$550,$AK$3)+SUMIFS(Grid_GenerationQueue!Z$5:Z$550,Grid_GenerationQueue!$AM$5:$AM$550,$B228,Grid_GenerationQueue!$AN$5:$AN$550,$C228,Grid_GenerationQueue!$AW$5:$AW$550,"&lt;&gt;"&amp;$Y$3,Grid_GenerationQueue!$AU$5:$AU$550,$AK$3)</f>
        <v>0</v>
      </c>
      <c r="AQ228">
        <f>AE228+SUMIFS(Grid_GenerationQueue!AA$5:AA$550,Grid_GenerationQueue!$AJ$5:$AJ$550,$B228,Grid_GenerationQueue!$AK$5:$AK$550,$C228,Grid_GenerationQueue!$AW$5:$AW$550,"&lt;&gt;"&amp;$Y$3,Grid_GenerationQueue!$AU$5:$AU$550,$AK$3)+SUMIFS(Grid_GenerationQueue!AA$5:AA$550,Grid_GenerationQueue!$AM$5:$AM$550,$B228,Grid_GenerationQueue!$AN$5:$AN$550,$C228,Grid_GenerationQueue!$AW$5:$AW$550,"&lt;&gt;"&amp;$Y$3,Grid_GenerationQueue!$AU$5:$AU$550,$AK$3)</f>
        <v>0</v>
      </c>
      <c r="AR228">
        <f>AF228+SUMIFS(Grid_GenerationQueue!AB$5:AB$550,Grid_GenerationQueue!$AJ$5:$AJ$550,$B228,Grid_GenerationQueue!$AK$5:$AK$550,$C228,Grid_GenerationQueue!$AW$5:$AW$550,"&lt;&gt;"&amp;$Y$3,Grid_GenerationQueue!$AU$5:$AU$550,$AK$3)+SUMIFS(Grid_GenerationQueue!AB$5:AB$550,Grid_GenerationQueue!$AM$5:$AM$550,$B228,Grid_GenerationQueue!$AN$5:$AN$550,$C228,Grid_GenerationQueue!$AW$5:$AW$550,"&lt;&gt;"&amp;$Y$3,Grid_GenerationQueue!$AU$5:$AU$550,$AK$3)</f>
        <v>0</v>
      </c>
      <c r="AS228">
        <f>AG228+SUMIFS(Grid_GenerationQueue!AC$5:AC$550,Grid_GenerationQueue!$AJ$5:$AJ$550,$B228,Grid_GenerationQueue!$AK$5:$AK$550,$C228,Grid_GenerationQueue!$AW$5:$AW$550,"&lt;&gt;"&amp;$Y$3,Grid_GenerationQueue!$AU$5:$AU$550,$AK$3)+SUMIFS(Grid_GenerationQueue!AC$5:AC$550,Grid_GenerationQueue!$AM$5:$AM$550,$B228,Grid_GenerationQueue!$AN$5:$AN$550,$C228,Grid_GenerationQueue!$AW$5:$AW$550,"&lt;&gt;"&amp;$Y$3,Grid_GenerationQueue!$AU$5:$AU$550,$AK$3)</f>
        <v>0</v>
      </c>
      <c r="AT228">
        <f>AH228+SUMIFS(Grid_GenerationQueue!AD$5:AD$550,Grid_GenerationQueue!$AJ$5:$AJ$550,$B228,Grid_GenerationQueue!$AK$5:$AK$550,$C228,Grid_GenerationQueue!$AW$5:$AW$550,"&lt;&gt;"&amp;$Y$3,Grid_GenerationQueue!$AU$5:$AU$550,$AK$3)+SUMIFS(Grid_GenerationQueue!AD$5:AD$550,Grid_GenerationQueue!$AM$5:$AM$550,$B228,Grid_GenerationQueue!$AN$5:$AN$550,$C228,Grid_GenerationQueue!$AW$5:$AW$550,"&lt;&gt;"&amp;$Y$3,Grid_GenerationQueue!$AU$5:$AU$550,$AK$3)</f>
        <v>0</v>
      </c>
      <c r="AV228">
        <v>0</v>
      </c>
      <c r="AW228">
        <v>0</v>
      </c>
      <c r="AX228">
        <v>0</v>
      </c>
      <c r="AY228">
        <v>0</v>
      </c>
      <c r="AZ228">
        <v>0</v>
      </c>
      <c r="BB228">
        <f t="shared" si="132"/>
        <v>0</v>
      </c>
      <c r="BC228">
        <f t="shared" si="133"/>
        <v>0</v>
      </c>
      <c r="BD228">
        <f t="shared" si="134"/>
        <v>0</v>
      </c>
      <c r="BE228">
        <f t="shared" si="135"/>
        <v>0</v>
      </c>
      <c r="BF228">
        <f t="shared" si="136"/>
        <v>0</v>
      </c>
      <c r="BG228">
        <f t="shared" si="137"/>
        <v>0</v>
      </c>
      <c r="BH228">
        <f t="shared" si="138"/>
        <v>0</v>
      </c>
      <c r="BI228">
        <f t="shared" si="139"/>
        <v>0</v>
      </c>
      <c r="BJ228">
        <f t="shared" si="140"/>
        <v>0</v>
      </c>
      <c r="BK228">
        <f t="shared" si="141"/>
        <v>0</v>
      </c>
      <c r="BL228">
        <f t="shared" si="142"/>
        <v>0</v>
      </c>
      <c r="BN228">
        <f t="shared" si="143"/>
        <v>0</v>
      </c>
      <c r="BO228">
        <f t="shared" si="144"/>
        <v>0</v>
      </c>
      <c r="BP228">
        <f t="shared" si="145"/>
        <v>0</v>
      </c>
      <c r="BQ228">
        <f t="shared" si="146"/>
        <v>0</v>
      </c>
      <c r="BR228">
        <f t="shared" si="147"/>
        <v>0</v>
      </c>
      <c r="BS228">
        <f t="shared" si="148"/>
        <v>0</v>
      </c>
      <c r="BT228">
        <f t="shared" si="149"/>
        <v>0</v>
      </c>
      <c r="BU228">
        <f t="shared" si="150"/>
        <v>0</v>
      </c>
      <c r="BV228">
        <f t="shared" si="151"/>
        <v>0</v>
      </c>
      <c r="BW228">
        <f t="shared" si="152"/>
        <v>0</v>
      </c>
      <c r="BX228">
        <f t="shared" si="153"/>
        <v>0</v>
      </c>
      <c r="BZ228">
        <f t="shared" si="154"/>
        <v>0</v>
      </c>
      <c r="CA228">
        <f t="shared" si="155"/>
        <v>0</v>
      </c>
      <c r="CB228">
        <f t="shared" si="156"/>
        <v>0</v>
      </c>
      <c r="CC228">
        <f t="shared" si="157"/>
        <v>0</v>
      </c>
      <c r="CD228">
        <f t="shared" si="158"/>
        <v>0</v>
      </c>
      <c r="CE228">
        <f t="shared" si="159"/>
        <v>0</v>
      </c>
      <c r="CF228">
        <f t="shared" si="160"/>
        <v>0</v>
      </c>
      <c r="CG228">
        <f t="shared" si="161"/>
        <v>0</v>
      </c>
      <c r="CH228">
        <f t="shared" si="162"/>
        <v>0</v>
      </c>
      <c r="CI228">
        <f t="shared" si="163"/>
        <v>0</v>
      </c>
      <c r="CJ228">
        <f t="shared" si="164"/>
        <v>0</v>
      </c>
    </row>
    <row r="229" spans="1:88" x14ac:dyDescent="0.35">
      <c r="A229" t="str">
        <f>Substation_Info!A229</f>
        <v>SCE Northern Area</v>
      </c>
      <c r="B229" t="str">
        <f>Substation_Info!B229</f>
        <v>Rector</v>
      </c>
      <c r="C229">
        <f>Substation_Info!C229</f>
        <v>230</v>
      </c>
      <c r="D229" t="str" cm="1">
        <f t="array" ref="D229">INDEX(Substation_Info!$AT$5:$BB$322,MATCH(1,($B229=Substation_Info!$B$5:$B$322)*($C229=Substation_Info!$C$5:$C$322),0),MATCH(D$4,Substation_Info!$AT$4:$BB$4,0))</f>
        <v>Tehachapi_Li_Battery</v>
      </c>
      <c r="E229" t="str" cm="1">
        <f t="array" ref="E229">INDEX(Substation_Info!$AT$5:$BB$322,MATCH(1,($B229=Substation_Info!$B$5:$B$322)*($C229=Substation_Info!$C$5:$C$322),0),MATCH(E$4,Substation_Info!$AT$4:$BB$4,0))</f>
        <v>Tehachapi_Solar</v>
      </c>
      <c r="F229" cm="1">
        <f t="array" ref="F229">INDEX(Substation_Info!$AT$5:$BB$322,MATCH(1,($B229=Substation_Info!$B$5:$B$322)*($C229=Substation_Info!$C$5:$C$322),0),MATCH(F$4,Substation_Info!$AT$4:$BB$4,0))</f>
        <v>0</v>
      </c>
      <c r="G229" cm="1">
        <f t="array" ref="G229">INDEX(Substation_Info!$AT$5:$BB$322,MATCH(1,($B229=Substation_Info!$B$5:$B$322)*($C229=Substation_Info!$C$5:$C$322),0),MATCH(G$4,Substation_Info!$AT$4:$BB$4,0))</f>
        <v>0</v>
      </c>
      <c r="H229" cm="1">
        <f t="array" ref="H229">INDEX(Substation_Info!$AT$5:$BB$322,MATCH(1,($B229=Substation_Info!$B$5:$B$322)*($C229=Substation_Info!$C$5:$C$322),0),MATCH(H$4,Substation_Info!$AT$4:$BB$4,0))</f>
        <v>0</v>
      </c>
      <c r="I229" cm="1">
        <f t="array" ref="I229">INDEX(Substation_Info!$AT$5:$BB$322,MATCH(1,($B229=Substation_Info!$B$5:$B$322)*($C229=Substation_Info!$C$5:$C$322),0),MATCH(I$4,Substation_Info!$AT$4:$BB$4,0))</f>
        <v>0</v>
      </c>
      <c r="J229" cm="1">
        <f t="array" ref="J229">INDEX(Substation_Info!$AT$5:$BB$322,MATCH(1,($B229=Substation_Info!$B$5:$B$322)*($C229=Substation_Info!$C$5:$C$322),0),MATCH(J$4,Substation_Info!$AT$4:$BB$4,0))</f>
        <v>0</v>
      </c>
      <c r="L229">
        <f>SUMIFS(Grid_GenerationQueue!T$5:T$550,Grid_GenerationQueue!$AJ$5:$AJ$550,$B229,Grid_GenerationQueue!$AK$5:$AK$550,$C229)+SUMIFS(Grid_GenerationQueue!T$5:T$550,Grid_GenerationQueue!$AM$5:$AM$550,$B229,Grid_GenerationQueue!$AN$5:$AN$550,$C229)</f>
        <v>600</v>
      </c>
      <c r="M229">
        <f>SUMIFS(Grid_GenerationQueue!U$5:U$550,Grid_GenerationQueue!$AJ$5:$AJ$550,$B229,Grid_GenerationQueue!$AK$5:$AK$550,$C229)+SUMIFS(Grid_GenerationQueue!U$5:U$550,Grid_GenerationQueue!$AM$5:$AM$550,$B229,Grid_GenerationQueue!$AN$5:$AN$550,$C229)</f>
        <v>0</v>
      </c>
      <c r="N229">
        <f>SUMIFS(Grid_GenerationQueue!V$5:V$550,Grid_GenerationQueue!$AJ$5:$AJ$550,$B229,Grid_GenerationQueue!$AK$5:$AK$550,$C229)+SUMIFS(Grid_GenerationQueue!V$5:V$550,Grid_GenerationQueue!$AM$5:$AM$550,$B229,Grid_GenerationQueue!$AN$5:$AN$550,$C229)</f>
        <v>0</v>
      </c>
      <c r="O229">
        <f>SUMIFS(Grid_GenerationQueue!W$5:W$550,Grid_GenerationQueue!$AJ$5:$AJ$550,$B229,Grid_GenerationQueue!$AK$5:$AK$550,$C229)+SUMIFS(Grid_GenerationQueue!W$5:W$550,Grid_GenerationQueue!$AM$5:$AM$550,$B229,Grid_GenerationQueue!$AN$5:$AN$550,$C229)</f>
        <v>0</v>
      </c>
      <c r="P229">
        <f>SUMIFS(Grid_GenerationQueue!X$5:X$550,Grid_GenerationQueue!$AJ$5:$AJ$550,$B229,Grid_GenerationQueue!$AK$5:$AK$550,$C229)+SUMIFS(Grid_GenerationQueue!X$5:X$550,Grid_GenerationQueue!$AM$5:$AM$550,$B229,Grid_GenerationQueue!$AN$5:$AN$550,$C229)</f>
        <v>0</v>
      </c>
      <c r="Q229">
        <f>SUMIFS(Grid_GenerationQueue!Y$5:Y$550,Grid_GenerationQueue!$AJ$5:$AJ$550,$B229,Grid_GenerationQueue!$AK$5:$AK$550,$C229)+SUMIFS(Grid_GenerationQueue!Y$5:Y$550,Grid_GenerationQueue!$AM$5:$AM$550,$B229,Grid_GenerationQueue!$AN$5:$AN$550,$C229)</f>
        <v>0</v>
      </c>
      <c r="R229">
        <f>SUMIFS(Grid_GenerationQueue!Z$5:Z$550,Grid_GenerationQueue!$AJ$5:$AJ$550,$B229,Grid_GenerationQueue!$AK$5:$AK$550,$C229)+SUMIFS(Grid_GenerationQueue!Z$5:Z$550,Grid_GenerationQueue!$AM$5:$AM$550,$B229,Grid_GenerationQueue!$AN$5:$AN$550,$C229)</f>
        <v>200</v>
      </c>
      <c r="S229">
        <f>SUMIFS(Grid_GenerationQueue!AA$5:AA$550,Grid_GenerationQueue!$AJ$5:$AJ$550,$B229,Grid_GenerationQueue!$AK$5:$AK$550,$C229)+SUMIFS(Grid_GenerationQueue!AA$5:AA$550,Grid_GenerationQueue!$AM$5:$AM$550,$B229,Grid_GenerationQueue!$AN$5:$AN$550,$C229)</f>
        <v>0</v>
      </c>
      <c r="T229">
        <f>SUMIFS(Grid_GenerationQueue!AB$5:AB$550,Grid_GenerationQueue!$AJ$5:$AJ$550,$B229,Grid_GenerationQueue!$AK$5:$AK$550,$C229)+SUMIFS(Grid_GenerationQueue!AB$5:AB$550,Grid_GenerationQueue!$AM$5:$AM$550,$B229,Grid_GenerationQueue!$AN$5:$AN$550,$C229)</f>
        <v>200</v>
      </c>
      <c r="U229">
        <f>SUMIFS(Grid_GenerationQueue!AC$5:AC$550,Grid_GenerationQueue!$AJ$5:$AJ$550,$B229,Grid_GenerationQueue!$AK$5:$AK$550,$C229)+SUMIFS(Grid_GenerationQueue!AC$5:AC$550,Grid_GenerationQueue!$AM$5:$AM$550,$B229,Grid_GenerationQueue!$AN$5:$AN$550,$C229)</f>
        <v>0</v>
      </c>
      <c r="V229">
        <f>SUMIFS(Grid_GenerationQueue!AD$5:AD$550,Grid_GenerationQueue!$AJ$5:$AJ$550,$B229,Grid_GenerationQueue!$AK$5:$AK$550,$C229)+SUMIFS(Grid_GenerationQueue!AD$5:AD$550,Grid_GenerationQueue!$AM$5:$AM$550,$B229,Grid_GenerationQueue!$AN$5:$AN$550,$C229)</f>
        <v>0</v>
      </c>
      <c r="X229">
        <f>SUMIFS(Grid_GenerationQueue!T$5:T$550,Grid_GenerationQueue!$AJ$5:$AJ$550,$B229,Grid_GenerationQueue!$AK$5:$AK$550,$C229,Grid_GenerationQueue!$AW$5:$AW$550,$Y$3)+SUMIFS(Grid_GenerationQueue!T$5:T$550,Grid_GenerationQueue!$AM$5:$AM$550,$B229,Grid_GenerationQueue!$AN$5:$AN$550,$C229,Grid_GenerationQueue!$AW$5:$AW$550,$Y$3)</f>
        <v>0</v>
      </c>
      <c r="Y229">
        <f>SUMIFS(Grid_GenerationQueue!U$5:U$550,Grid_GenerationQueue!$AJ$5:$AJ$550,$B229,Grid_GenerationQueue!$AK$5:$AK$550,$C229,Grid_GenerationQueue!$AW$5:$AW$550,$Y$3)+SUMIFS(Grid_GenerationQueue!U$5:U$550,Grid_GenerationQueue!$AM$5:$AM$550,$B229,Grid_GenerationQueue!$AN$5:$AN$550,$C229,Grid_GenerationQueue!$AW$5:$AW$550,$Y$3)</f>
        <v>0</v>
      </c>
      <c r="Z229">
        <f>SUMIFS(Grid_GenerationQueue!V$5:V$550,Grid_GenerationQueue!$AJ$5:$AJ$550,$B229,Grid_GenerationQueue!$AK$5:$AK$550,$C229,Grid_GenerationQueue!$AW$5:$AW$550,$Y$3)+SUMIFS(Grid_GenerationQueue!V$5:V$550,Grid_GenerationQueue!$AM$5:$AM$550,$B229,Grid_GenerationQueue!$AN$5:$AN$550,$C229,Grid_GenerationQueue!$AW$5:$AW$550,$Y$3)</f>
        <v>0</v>
      </c>
      <c r="AA229">
        <f>SUMIFS(Grid_GenerationQueue!W$5:W$550,Grid_GenerationQueue!$AJ$5:$AJ$550,$B229,Grid_GenerationQueue!$AK$5:$AK$550,$C229,Grid_GenerationQueue!$AW$5:$AW$550,$Y$3)+SUMIFS(Grid_GenerationQueue!W$5:W$550,Grid_GenerationQueue!$AM$5:$AM$550,$B229,Grid_GenerationQueue!$AN$5:$AN$550,$C229,Grid_GenerationQueue!$AW$5:$AW$550,$Y$3)</f>
        <v>0</v>
      </c>
      <c r="AB229">
        <f>SUMIFS(Grid_GenerationQueue!X$5:X$550,Grid_GenerationQueue!$AJ$5:$AJ$550,$B229,Grid_GenerationQueue!$AK$5:$AK$550,$C229,Grid_GenerationQueue!$AW$5:$AW$550,$Y$3)+SUMIFS(Grid_GenerationQueue!X$5:X$550,Grid_GenerationQueue!$AM$5:$AM$550,$B229,Grid_GenerationQueue!$AN$5:$AN$550,$C229,Grid_GenerationQueue!$AW$5:$AW$550,$Y$3)</f>
        <v>0</v>
      </c>
      <c r="AC229">
        <f>SUMIFS(Grid_GenerationQueue!Y$5:Y$550,Grid_GenerationQueue!$AJ$5:$AJ$550,$B229,Grid_GenerationQueue!$AK$5:$AK$550,$C229,Grid_GenerationQueue!$AW$5:$AW$550,$Y$3)+SUMIFS(Grid_GenerationQueue!Y$5:Y$550,Grid_GenerationQueue!$AM$5:$AM$550,$B229,Grid_GenerationQueue!$AN$5:$AN$550,$C229,Grid_GenerationQueue!$AW$5:$AW$550,$Y$3)</f>
        <v>0</v>
      </c>
      <c r="AD229">
        <f>SUMIFS(Grid_GenerationQueue!Z$5:Z$550,Grid_GenerationQueue!$AJ$5:$AJ$550,$B229,Grid_GenerationQueue!$AK$5:$AK$550,$C229,Grid_GenerationQueue!$AW$5:$AW$550,$Y$3)+SUMIFS(Grid_GenerationQueue!Z$5:Z$550,Grid_GenerationQueue!$AM$5:$AM$550,$B229,Grid_GenerationQueue!$AN$5:$AN$550,$C229,Grid_GenerationQueue!$AW$5:$AW$550,$Y$3)</f>
        <v>0</v>
      </c>
      <c r="AE229">
        <f>SUMIFS(Grid_GenerationQueue!AA$5:AA$550,Grid_GenerationQueue!$AJ$5:$AJ$550,$B229,Grid_GenerationQueue!$AK$5:$AK$550,$C229,Grid_GenerationQueue!$AW$5:$AW$550,$Y$3)+SUMIFS(Grid_GenerationQueue!AA$5:AA$550,Grid_GenerationQueue!$AM$5:$AM$550,$B229,Grid_GenerationQueue!$AN$5:$AN$550,$C229,Grid_GenerationQueue!$AW$5:$AW$550,$Y$3)</f>
        <v>0</v>
      </c>
      <c r="AF229">
        <f>SUMIFS(Grid_GenerationQueue!AB$5:AB$550,Grid_GenerationQueue!$AJ$5:$AJ$550,$B229,Grid_GenerationQueue!$AK$5:$AK$550,$C229,Grid_GenerationQueue!$AW$5:$AW$550,$Y$3)+SUMIFS(Grid_GenerationQueue!AB$5:AB$550,Grid_GenerationQueue!$AM$5:$AM$550,$B229,Grid_GenerationQueue!$AN$5:$AN$550,$C229,Grid_GenerationQueue!$AW$5:$AW$550,$Y$3)</f>
        <v>0</v>
      </c>
      <c r="AG229">
        <f>SUMIFS(Grid_GenerationQueue!AC$5:AC$550,Grid_GenerationQueue!$AJ$5:$AJ$550,$B229,Grid_GenerationQueue!$AK$5:$AK$550,$C229,Grid_GenerationQueue!$AW$5:$AW$550,$Y$3)+SUMIFS(Grid_GenerationQueue!AC$5:AC$550,Grid_GenerationQueue!$AM$5:$AM$550,$B229,Grid_GenerationQueue!$AN$5:$AN$550,$C229,Grid_GenerationQueue!$AW$5:$AW$550,$Y$3)</f>
        <v>0</v>
      </c>
      <c r="AH229">
        <f>SUMIFS(Grid_GenerationQueue!AD$5:AD$550,Grid_GenerationQueue!$AJ$5:$AJ$550,$B229,Grid_GenerationQueue!$AK$5:$AK$550,$C229,Grid_GenerationQueue!$AW$5:$AW$550,$Y$3)+SUMIFS(Grid_GenerationQueue!AD$5:AD$550,Grid_GenerationQueue!$AM$5:$AM$550,$B229,Grid_GenerationQueue!$AN$5:$AN$550,$C229,Grid_GenerationQueue!$AW$5:$AW$550,$Y$3)</f>
        <v>0</v>
      </c>
      <c r="AJ229">
        <f>X229+SUMIFS(Grid_GenerationQueue!T$5:T$550,Grid_GenerationQueue!$AJ$5:$AJ$550,$B229,Grid_GenerationQueue!$AK$5:$AK$550,$C229,Grid_GenerationQueue!$AW$5:$AW$550,"&lt;&gt;"&amp;$Y$3,Grid_GenerationQueue!$AU$5:$AU$550,$AK$3)+SUMIFS(Grid_GenerationQueue!T$5:T$550,Grid_GenerationQueue!$AM$5:$AM$550,$B229,Grid_GenerationQueue!$AN$5:$AN$550,$C229,Grid_GenerationQueue!$AW$5:$AW$550,"&lt;&gt;"&amp;$Y$3,Grid_GenerationQueue!$AU$5:$AU$550,$AK$3)</f>
        <v>0</v>
      </c>
      <c r="AK229">
        <f>Y229+SUMIFS(Grid_GenerationQueue!U$5:U$550,Grid_GenerationQueue!$AJ$5:$AJ$550,$B229,Grid_GenerationQueue!$AK$5:$AK$550,$C229,Grid_GenerationQueue!$AW$5:$AW$550,"&lt;&gt;"&amp;$Y$3,Grid_GenerationQueue!$AU$5:$AU$550,$AK$3)+SUMIFS(Grid_GenerationQueue!U$5:U$550,Grid_GenerationQueue!$AM$5:$AM$550,$B229,Grid_GenerationQueue!$AN$5:$AN$550,$C229,Grid_GenerationQueue!$AW$5:$AW$550,"&lt;&gt;"&amp;$Y$3,Grid_GenerationQueue!$AU$5:$AU$550,$AK$3)</f>
        <v>0</v>
      </c>
      <c r="AL229">
        <f>Z229+SUMIFS(Grid_GenerationQueue!V$5:V$550,Grid_GenerationQueue!$AJ$5:$AJ$550,$B229,Grid_GenerationQueue!$AK$5:$AK$550,$C229,Grid_GenerationQueue!$AW$5:$AW$550,"&lt;&gt;"&amp;$Y$3,Grid_GenerationQueue!$AU$5:$AU$550,$AK$3)+SUMIFS(Grid_GenerationQueue!V$5:V$550,Grid_GenerationQueue!$AM$5:$AM$550,$B229,Grid_GenerationQueue!$AN$5:$AN$550,$C229,Grid_GenerationQueue!$AW$5:$AW$550,"&lt;&gt;"&amp;$Y$3,Grid_GenerationQueue!$AU$5:$AU$550,$AK$3)</f>
        <v>0</v>
      </c>
      <c r="AM229">
        <f>AA229+SUMIFS(Grid_GenerationQueue!W$5:W$550,Grid_GenerationQueue!$AJ$5:$AJ$550,$B229,Grid_GenerationQueue!$AK$5:$AK$550,$C229,Grid_GenerationQueue!$AW$5:$AW$550,"&lt;&gt;"&amp;$Y$3,Grid_GenerationQueue!$AU$5:$AU$550,$AK$3)+SUMIFS(Grid_GenerationQueue!W$5:W$550,Grid_GenerationQueue!$AM$5:$AM$550,$B229,Grid_GenerationQueue!$AN$5:$AN$550,$C229,Grid_GenerationQueue!$AW$5:$AW$550,"&lt;&gt;"&amp;$Y$3,Grid_GenerationQueue!$AU$5:$AU$550,$AK$3)</f>
        <v>0</v>
      </c>
      <c r="AN229">
        <f>AB229+SUMIFS(Grid_GenerationQueue!X$5:X$550,Grid_GenerationQueue!$AJ$5:$AJ$550,$B229,Grid_GenerationQueue!$AK$5:$AK$550,$C229,Grid_GenerationQueue!$AW$5:$AW$550,"&lt;&gt;"&amp;$Y$3,Grid_GenerationQueue!$AU$5:$AU$550,$AK$3)+SUMIFS(Grid_GenerationQueue!X$5:X$550,Grid_GenerationQueue!$AM$5:$AM$550,$B229,Grid_GenerationQueue!$AN$5:$AN$550,$C229,Grid_GenerationQueue!$AW$5:$AW$550,"&lt;&gt;"&amp;$Y$3,Grid_GenerationQueue!$AU$5:$AU$550,$AK$3)</f>
        <v>0</v>
      </c>
      <c r="AO229">
        <f>AC229+SUMIFS(Grid_GenerationQueue!Y$5:Y$550,Grid_GenerationQueue!$AJ$5:$AJ$550,$B229,Grid_GenerationQueue!$AK$5:$AK$550,$C229,Grid_GenerationQueue!$AW$5:$AW$550,"&lt;&gt;"&amp;$Y$3,Grid_GenerationQueue!$AU$5:$AU$550,$AK$3)+SUMIFS(Grid_GenerationQueue!Y$5:Y$550,Grid_GenerationQueue!$AM$5:$AM$550,$B229,Grid_GenerationQueue!$AN$5:$AN$550,$C229,Grid_GenerationQueue!$AW$5:$AW$550,"&lt;&gt;"&amp;$Y$3,Grid_GenerationQueue!$AU$5:$AU$550,$AK$3)</f>
        <v>0</v>
      </c>
      <c r="AP229">
        <f>AD229+SUMIFS(Grid_GenerationQueue!Z$5:Z$550,Grid_GenerationQueue!$AJ$5:$AJ$550,$B229,Grid_GenerationQueue!$AK$5:$AK$550,$C229,Grid_GenerationQueue!$AW$5:$AW$550,"&lt;&gt;"&amp;$Y$3,Grid_GenerationQueue!$AU$5:$AU$550,$AK$3)+SUMIFS(Grid_GenerationQueue!Z$5:Z$550,Grid_GenerationQueue!$AM$5:$AM$550,$B229,Grid_GenerationQueue!$AN$5:$AN$550,$C229,Grid_GenerationQueue!$AW$5:$AW$550,"&lt;&gt;"&amp;$Y$3,Grid_GenerationQueue!$AU$5:$AU$550,$AK$3)</f>
        <v>0</v>
      </c>
      <c r="AQ229">
        <f>AE229+SUMIFS(Grid_GenerationQueue!AA$5:AA$550,Grid_GenerationQueue!$AJ$5:$AJ$550,$B229,Grid_GenerationQueue!$AK$5:$AK$550,$C229,Grid_GenerationQueue!$AW$5:$AW$550,"&lt;&gt;"&amp;$Y$3,Grid_GenerationQueue!$AU$5:$AU$550,$AK$3)+SUMIFS(Grid_GenerationQueue!AA$5:AA$550,Grid_GenerationQueue!$AM$5:$AM$550,$B229,Grid_GenerationQueue!$AN$5:$AN$550,$C229,Grid_GenerationQueue!$AW$5:$AW$550,"&lt;&gt;"&amp;$Y$3,Grid_GenerationQueue!$AU$5:$AU$550,$AK$3)</f>
        <v>0</v>
      </c>
      <c r="AR229">
        <f>AF229+SUMIFS(Grid_GenerationQueue!AB$5:AB$550,Grid_GenerationQueue!$AJ$5:$AJ$550,$B229,Grid_GenerationQueue!$AK$5:$AK$550,$C229,Grid_GenerationQueue!$AW$5:$AW$550,"&lt;&gt;"&amp;$Y$3,Grid_GenerationQueue!$AU$5:$AU$550,$AK$3)+SUMIFS(Grid_GenerationQueue!AB$5:AB$550,Grid_GenerationQueue!$AM$5:$AM$550,$B229,Grid_GenerationQueue!$AN$5:$AN$550,$C229,Grid_GenerationQueue!$AW$5:$AW$550,"&lt;&gt;"&amp;$Y$3,Grid_GenerationQueue!$AU$5:$AU$550,$AK$3)</f>
        <v>0</v>
      </c>
      <c r="AS229">
        <f>AG229+SUMIFS(Grid_GenerationQueue!AC$5:AC$550,Grid_GenerationQueue!$AJ$5:$AJ$550,$B229,Grid_GenerationQueue!$AK$5:$AK$550,$C229,Grid_GenerationQueue!$AW$5:$AW$550,"&lt;&gt;"&amp;$Y$3,Grid_GenerationQueue!$AU$5:$AU$550,$AK$3)+SUMIFS(Grid_GenerationQueue!AC$5:AC$550,Grid_GenerationQueue!$AM$5:$AM$550,$B229,Grid_GenerationQueue!$AN$5:$AN$550,$C229,Grid_GenerationQueue!$AW$5:$AW$550,"&lt;&gt;"&amp;$Y$3,Grid_GenerationQueue!$AU$5:$AU$550,$AK$3)</f>
        <v>0</v>
      </c>
      <c r="AT229">
        <f>AH229+SUMIFS(Grid_GenerationQueue!AD$5:AD$550,Grid_GenerationQueue!$AJ$5:$AJ$550,$B229,Grid_GenerationQueue!$AK$5:$AK$550,$C229,Grid_GenerationQueue!$AW$5:$AW$550,"&lt;&gt;"&amp;$Y$3,Grid_GenerationQueue!$AU$5:$AU$550,$AK$3)+SUMIFS(Grid_GenerationQueue!AD$5:AD$550,Grid_GenerationQueue!$AM$5:$AM$550,$B229,Grid_GenerationQueue!$AN$5:$AN$550,$C229,Grid_GenerationQueue!$AW$5:$AW$550,"&lt;&gt;"&amp;$Y$3,Grid_GenerationQueue!$AU$5:$AU$550,$AK$3)</f>
        <v>0</v>
      </c>
      <c r="AV229">
        <v>0</v>
      </c>
      <c r="AW229">
        <v>0</v>
      </c>
      <c r="AX229">
        <v>0</v>
      </c>
      <c r="AY229">
        <v>0</v>
      </c>
      <c r="AZ229">
        <v>0</v>
      </c>
      <c r="BB229">
        <f t="shared" si="132"/>
        <v>600</v>
      </c>
      <c r="BC229">
        <f t="shared" si="133"/>
        <v>0</v>
      </c>
      <c r="BD229">
        <f t="shared" si="134"/>
        <v>0</v>
      </c>
      <c r="BE229">
        <f t="shared" si="135"/>
        <v>0</v>
      </c>
      <c r="BF229">
        <f t="shared" si="136"/>
        <v>0</v>
      </c>
      <c r="BG229">
        <f t="shared" si="137"/>
        <v>0</v>
      </c>
      <c r="BH229">
        <f t="shared" si="138"/>
        <v>200</v>
      </c>
      <c r="BI229">
        <f t="shared" si="139"/>
        <v>0</v>
      </c>
      <c r="BJ229">
        <f t="shared" si="140"/>
        <v>200</v>
      </c>
      <c r="BK229">
        <f t="shared" si="141"/>
        <v>0</v>
      </c>
      <c r="BL229">
        <f t="shared" si="142"/>
        <v>0</v>
      </c>
      <c r="BN229">
        <f t="shared" si="143"/>
        <v>0</v>
      </c>
      <c r="BO229">
        <f t="shared" si="144"/>
        <v>0</v>
      </c>
      <c r="BP229">
        <f t="shared" si="145"/>
        <v>0</v>
      </c>
      <c r="BQ229">
        <f t="shared" si="146"/>
        <v>0</v>
      </c>
      <c r="BR229">
        <f t="shared" si="147"/>
        <v>0</v>
      </c>
      <c r="BS229">
        <f t="shared" si="148"/>
        <v>0</v>
      </c>
      <c r="BT229">
        <f t="shared" si="149"/>
        <v>0</v>
      </c>
      <c r="BU229">
        <f t="shared" si="150"/>
        <v>0</v>
      </c>
      <c r="BV229">
        <f t="shared" si="151"/>
        <v>0</v>
      </c>
      <c r="BW229">
        <f t="shared" si="152"/>
        <v>0</v>
      </c>
      <c r="BX229">
        <f t="shared" si="153"/>
        <v>0</v>
      </c>
      <c r="BZ229">
        <f t="shared" si="154"/>
        <v>0</v>
      </c>
      <c r="CA229">
        <f t="shared" si="155"/>
        <v>0</v>
      </c>
      <c r="CB229">
        <f t="shared" si="156"/>
        <v>0</v>
      </c>
      <c r="CC229">
        <f t="shared" si="157"/>
        <v>0</v>
      </c>
      <c r="CD229">
        <f t="shared" si="158"/>
        <v>0</v>
      </c>
      <c r="CE229">
        <f t="shared" si="159"/>
        <v>0</v>
      </c>
      <c r="CF229">
        <f t="shared" si="160"/>
        <v>0</v>
      </c>
      <c r="CG229">
        <f t="shared" si="161"/>
        <v>0</v>
      </c>
      <c r="CH229">
        <f t="shared" si="162"/>
        <v>0</v>
      </c>
      <c r="CI229">
        <f t="shared" si="163"/>
        <v>0</v>
      </c>
      <c r="CJ229">
        <f t="shared" si="164"/>
        <v>0</v>
      </c>
    </row>
    <row r="230" spans="1:88" x14ac:dyDescent="0.35">
      <c r="A230" t="str">
        <f>Substation_Info!A230</f>
        <v>SCE Eastern Study Area</v>
      </c>
      <c r="B230" t="str">
        <f>Substation_Info!B230</f>
        <v>Redbluff</v>
      </c>
      <c r="C230">
        <f>Substation_Info!C230</f>
        <v>500</v>
      </c>
      <c r="D230" t="str" cm="1">
        <f t="array" ref="D230">INDEX(Substation_Info!$AT$5:$BB$322,MATCH(1,($B230=Substation_Info!$B$5:$B$322)*($C230=Substation_Info!$C$5:$C$322),0),MATCH(D$4,Substation_Info!$AT$4:$BB$4,0))</f>
        <v>Riverside_Li_Battery</v>
      </c>
      <c r="E230" t="str" cm="1">
        <f t="array" ref="E230">INDEX(Substation_Info!$AT$5:$BB$322,MATCH(1,($B230=Substation_Info!$B$5:$B$322)*($C230=Substation_Info!$C$5:$C$322),0),MATCH(E$4,Substation_Info!$AT$4:$BB$4,0))</f>
        <v>Riverside_Solar</v>
      </c>
      <c r="F230" cm="1">
        <f t="array" ref="F230">INDEX(Substation_Info!$AT$5:$BB$322,MATCH(1,($B230=Substation_Info!$B$5:$B$322)*($C230=Substation_Info!$C$5:$C$322),0),MATCH(F$4,Substation_Info!$AT$4:$BB$4,0))</f>
        <v>0</v>
      </c>
      <c r="G230" t="str" cm="1">
        <f t="array" ref="G230">INDEX(Substation_Info!$AT$5:$BB$322,MATCH(1,($B230=Substation_Info!$B$5:$B$322)*($C230=Substation_Info!$C$5:$C$322),0),MATCH(G$4,Substation_Info!$AT$4:$BB$4,0))</f>
        <v>Riverside_Palm_Springs_Wind</v>
      </c>
      <c r="H230" cm="1">
        <f t="array" ref="H230">INDEX(Substation_Info!$AT$5:$BB$322,MATCH(1,($B230=Substation_Info!$B$5:$B$322)*($C230=Substation_Info!$C$5:$C$322),0),MATCH(H$4,Substation_Info!$AT$4:$BB$4,0))</f>
        <v>0</v>
      </c>
      <c r="I230" cm="1">
        <f t="array" ref="I230">INDEX(Substation_Info!$AT$5:$BB$322,MATCH(1,($B230=Substation_Info!$B$5:$B$322)*($C230=Substation_Info!$C$5:$C$322),0),MATCH(I$4,Substation_Info!$AT$4:$BB$4,0))</f>
        <v>0</v>
      </c>
      <c r="J230" t="str" cm="1">
        <f t="array" ref="J230">INDEX(Substation_Info!$AT$5:$BB$322,MATCH(1,($B230=Substation_Info!$B$5:$B$322)*($C230=Substation_Info!$C$5:$C$322),0),MATCH(J$4,Substation_Info!$AT$4:$BB$4,0))</f>
        <v>Riverside_East_Pumped_Storage</v>
      </c>
      <c r="L230">
        <f>SUMIFS(Grid_GenerationQueue!T$5:T$550,Grid_GenerationQueue!$AJ$5:$AJ$550,$B230,Grid_GenerationQueue!$AK$5:$AK$550,$C230)+SUMIFS(Grid_GenerationQueue!T$5:T$550,Grid_GenerationQueue!$AM$5:$AM$550,$B230,Grid_GenerationQueue!$AN$5:$AN$550,$C230)</f>
        <v>2750</v>
      </c>
      <c r="M230">
        <f>SUMIFS(Grid_GenerationQueue!U$5:U$550,Grid_GenerationQueue!$AJ$5:$AJ$550,$B230,Grid_GenerationQueue!$AK$5:$AK$550,$C230)+SUMIFS(Grid_GenerationQueue!U$5:U$550,Grid_GenerationQueue!$AM$5:$AM$550,$B230,Grid_GenerationQueue!$AN$5:$AN$550,$C230)</f>
        <v>0</v>
      </c>
      <c r="N230">
        <f>SUMIFS(Grid_GenerationQueue!V$5:V$550,Grid_GenerationQueue!$AJ$5:$AJ$550,$B230,Grid_GenerationQueue!$AK$5:$AK$550,$C230)+SUMIFS(Grid_GenerationQueue!V$5:V$550,Grid_GenerationQueue!$AM$5:$AM$550,$B230,Grid_GenerationQueue!$AN$5:$AN$550,$C230)</f>
        <v>0</v>
      </c>
      <c r="O230">
        <f>SUMIFS(Grid_GenerationQueue!W$5:W$550,Grid_GenerationQueue!$AJ$5:$AJ$550,$B230,Grid_GenerationQueue!$AK$5:$AK$550,$C230)+SUMIFS(Grid_GenerationQueue!W$5:W$550,Grid_GenerationQueue!$AM$5:$AM$550,$B230,Grid_GenerationQueue!$AN$5:$AN$550,$C230)</f>
        <v>0</v>
      </c>
      <c r="P230">
        <f>SUMIFS(Grid_GenerationQueue!X$5:X$550,Grid_GenerationQueue!$AJ$5:$AJ$550,$B230,Grid_GenerationQueue!$AK$5:$AK$550,$C230)+SUMIFS(Grid_GenerationQueue!X$5:X$550,Grid_GenerationQueue!$AM$5:$AM$550,$B230,Grid_GenerationQueue!$AN$5:$AN$550,$C230)</f>
        <v>0</v>
      </c>
      <c r="Q230">
        <f>SUMIFS(Grid_GenerationQueue!Y$5:Y$550,Grid_GenerationQueue!$AJ$5:$AJ$550,$B230,Grid_GenerationQueue!$AK$5:$AK$550,$C230)+SUMIFS(Grid_GenerationQueue!Y$5:Y$550,Grid_GenerationQueue!$AM$5:$AM$550,$B230,Grid_GenerationQueue!$AN$5:$AN$550,$C230)</f>
        <v>0</v>
      </c>
      <c r="R230">
        <f>SUMIFS(Grid_GenerationQueue!Z$5:Z$550,Grid_GenerationQueue!$AJ$5:$AJ$550,$B230,Grid_GenerationQueue!$AK$5:$AK$550,$C230)+SUMIFS(Grid_GenerationQueue!Z$5:Z$550,Grid_GenerationQueue!$AM$5:$AM$550,$B230,Grid_GenerationQueue!$AN$5:$AN$550,$C230)</f>
        <v>1550</v>
      </c>
      <c r="S230">
        <f>SUMIFS(Grid_GenerationQueue!AA$5:AA$550,Grid_GenerationQueue!$AJ$5:$AJ$550,$B230,Grid_GenerationQueue!$AK$5:$AK$550,$C230)+SUMIFS(Grid_GenerationQueue!AA$5:AA$550,Grid_GenerationQueue!$AM$5:$AM$550,$B230,Grid_GenerationQueue!$AN$5:$AN$550,$C230)</f>
        <v>0</v>
      </c>
      <c r="T230">
        <f>SUMIFS(Grid_GenerationQueue!AB$5:AB$550,Grid_GenerationQueue!$AJ$5:$AJ$550,$B230,Grid_GenerationQueue!$AK$5:$AK$550,$C230)+SUMIFS(Grid_GenerationQueue!AB$5:AB$550,Grid_GenerationQueue!$AM$5:$AM$550,$B230,Grid_GenerationQueue!$AN$5:$AN$550,$C230)</f>
        <v>1550</v>
      </c>
      <c r="U230">
        <f>SUMIFS(Grid_GenerationQueue!AC$5:AC$550,Grid_GenerationQueue!$AJ$5:$AJ$550,$B230,Grid_GenerationQueue!$AK$5:$AK$550,$C230)+SUMIFS(Grid_GenerationQueue!AC$5:AC$550,Grid_GenerationQueue!$AM$5:$AM$550,$B230,Grid_GenerationQueue!$AN$5:$AN$550,$C230)</f>
        <v>0</v>
      </c>
      <c r="V230">
        <f>SUMIFS(Grid_GenerationQueue!AD$5:AD$550,Grid_GenerationQueue!$AJ$5:$AJ$550,$B230,Grid_GenerationQueue!$AK$5:$AK$550,$C230)+SUMIFS(Grid_GenerationQueue!AD$5:AD$550,Grid_GenerationQueue!$AM$5:$AM$550,$B230,Grid_GenerationQueue!$AN$5:$AN$550,$C230)</f>
        <v>2800</v>
      </c>
      <c r="X230">
        <f>SUMIFS(Grid_GenerationQueue!T$5:T$550,Grid_GenerationQueue!$AJ$5:$AJ$550,$B230,Grid_GenerationQueue!$AK$5:$AK$550,$C230,Grid_GenerationQueue!$AW$5:$AW$550,$Y$3)+SUMIFS(Grid_GenerationQueue!T$5:T$550,Grid_GenerationQueue!$AM$5:$AM$550,$B230,Grid_GenerationQueue!$AN$5:$AN$550,$C230,Grid_GenerationQueue!$AW$5:$AW$550,$Y$3)</f>
        <v>500</v>
      </c>
      <c r="Y230">
        <f>SUMIFS(Grid_GenerationQueue!U$5:U$550,Grid_GenerationQueue!$AJ$5:$AJ$550,$B230,Grid_GenerationQueue!$AK$5:$AK$550,$C230,Grid_GenerationQueue!$AW$5:$AW$550,$Y$3)+SUMIFS(Grid_GenerationQueue!U$5:U$550,Grid_GenerationQueue!$AM$5:$AM$550,$B230,Grid_GenerationQueue!$AN$5:$AN$550,$C230,Grid_GenerationQueue!$AW$5:$AW$550,$Y$3)</f>
        <v>0</v>
      </c>
      <c r="Z230">
        <f>SUMIFS(Grid_GenerationQueue!V$5:V$550,Grid_GenerationQueue!$AJ$5:$AJ$550,$B230,Grid_GenerationQueue!$AK$5:$AK$550,$C230,Grid_GenerationQueue!$AW$5:$AW$550,$Y$3)+SUMIFS(Grid_GenerationQueue!V$5:V$550,Grid_GenerationQueue!$AM$5:$AM$550,$B230,Grid_GenerationQueue!$AN$5:$AN$550,$C230,Grid_GenerationQueue!$AW$5:$AW$550,$Y$3)</f>
        <v>0</v>
      </c>
      <c r="AA230">
        <f>SUMIFS(Grid_GenerationQueue!W$5:W$550,Grid_GenerationQueue!$AJ$5:$AJ$550,$B230,Grid_GenerationQueue!$AK$5:$AK$550,$C230,Grid_GenerationQueue!$AW$5:$AW$550,$Y$3)+SUMIFS(Grid_GenerationQueue!W$5:W$550,Grid_GenerationQueue!$AM$5:$AM$550,$B230,Grid_GenerationQueue!$AN$5:$AN$550,$C230,Grid_GenerationQueue!$AW$5:$AW$550,$Y$3)</f>
        <v>0</v>
      </c>
      <c r="AB230">
        <f>SUMIFS(Grid_GenerationQueue!X$5:X$550,Grid_GenerationQueue!$AJ$5:$AJ$550,$B230,Grid_GenerationQueue!$AK$5:$AK$550,$C230,Grid_GenerationQueue!$AW$5:$AW$550,$Y$3)+SUMIFS(Grid_GenerationQueue!X$5:X$550,Grid_GenerationQueue!$AM$5:$AM$550,$B230,Grid_GenerationQueue!$AN$5:$AN$550,$C230,Grid_GenerationQueue!$AW$5:$AW$550,$Y$3)</f>
        <v>0</v>
      </c>
      <c r="AC230">
        <f>SUMIFS(Grid_GenerationQueue!Y$5:Y$550,Grid_GenerationQueue!$AJ$5:$AJ$550,$B230,Grid_GenerationQueue!$AK$5:$AK$550,$C230,Grid_GenerationQueue!$AW$5:$AW$550,$Y$3)+SUMIFS(Grid_GenerationQueue!Y$5:Y$550,Grid_GenerationQueue!$AM$5:$AM$550,$B230,Grid_GenerationQueue!$AN$5:$AN$550,$C230,Grid_GenerationQueue!$AW$5:$AW$550,$Y$3)</f>
        <v>0</v>
      </c>
      <c r="AD230">
        <f>SUMIFS(Grid_GenerationQueue!Z$5:Z$550,Grid_GenerationQueue!$AJ$5:$AJ$550,$B230,Grid_GenerationQueue!$AK$5:$AK$550,$C230,Grid_GenerationQueue!$AW$5:$AW$550,$Y$3)+SUMIFS(Grid_GenerationQueue!Z$5:Z$550,Grid_GenerationQueue!$AM$5:$AM$550,$B230,Grid_GenerationQueue!$AN$5:$AN$550,$C230,Grid_GenerationQueue!$AW$5:$AW$550,$Y$3)</f>
        <v>500</v>
      </c>
      <c r="AE230">
        <f>SUMIFS(Grid_GenerationQueue!AA$5:AA$550,Grid_GenerationQueue!$AJ$5:$AJ$550,$B230,Grid_GenerationQueue!$AK$5:$AK$550,$C230,Grid_GenerationQueue!$AW$5:$AW$550,$Y$3)+SUMIFS(Grid_GenerationQueue!AA$5:AA$550,Grid_GenerationQueue!$AM$5:$AM$550,$B230,Grid_GenerationQueue!$AN$5:$AN$550,$C230,Grid_GenerationQueue!$AW$5:$AW$550,$Y$3)</f>
        <v>0</v>
      </c>
      <c r="AF230">
        <f>SUMIFS(Grid_GenerationQueue!AB$5:AB$550,Grid_GenerationQueue!$AJ$5:$AJ$550,$B230,Grid_GenerationQueue!$AK$5:$AK$550,$C230,Grid_GenerationQueue!$AW$5:$AW$550,$Y$3)+SUMIFS(Grid_GenerationQueue!AB$5:AB$550,Grid_GenerationQueue!$AM$5:$AM$550,$B230,Grid_GenerationQueue!$AN$5:$AN$550,$C230,Grid_GenerationQueue!$AW$5:$AW$550,$Y$3)</f>
        <v>500</v>
      </c>
      <c r="AG230">
        <f>SUMIFS(Grid_GenerationQueue!AC$5:AC$550,Grid_GenerationQueue!$AJ$5:$AJ$550,$B230,Grid_GenerationQueue!$AK$5:$AK$550,$C230,Grid_GenerationQueue!$AW$5:$AW$550,$Y$3)+SUMIFS(Grid_GenerationQueue!AC$5:AC$550,Grid_GenerationQueue!$AM$5:$AM$550,$B230,Grid_GenerationQueue!$AN$5:$AN$550,$C230,Grid_GenerationQueue!$AW$5:$AW$550,$Y$3)</f>
        <v>0</v>
      </c>
      <c r="AH230">
        <f>SUMIFS(Grid_GenerationQueue!AD$5:AD$550,Grid_GenerationQueue!$AJ$5:$AJ$550,$B230,Grid_GenerationQueue!$AK$5:$AK$550,$C230,Grid_GenerationQueue!$AW$5:$AW$550,$Y$3)+SUMIFS(Grid_GenerationQueue!AD$5:AD$550,Grid_GenerationQueue!$AM$5:$AM$550,$B230,Grid_GenerationQueue!$AN$5:$AN$550,$C230,Grid_GenerationQueue!$AW$5:$AW$550,$Y$3)</f>
        <v>0</v>
      </c>
      <c r="AJ230">
        <f>X230+SUMIFS(Grid_GenerationQueue!T$5:T$550,Grid_GenerationQueue!$AJ$5:$AJ$550,$B230,Grid_GenerationQueue!$AK$5:$AK$550,$C230,Grid_GenerationQueue!$AW$5:$AW$550,"&lt;&gt;"&amp;$Y$3,Grid_GenerationQueue!$AU$5:$AU$550,$AK$3)+SUMIFS(Grid_GenerationQueue!T$5:T$550,Grid_GenerationQueue!$AM$5:$AM$550,$B230,Grid_GenerationQueue!$AN$5:$AN$550,$C230,Grid_GenerationQueue!$AW$5:$AW$550,"&lt;&gt;"&amp;$Y$3,Grid_GenerationQueue!$AU$5:$AU$550,$AK$3)</f>
        <v>700</v>
      </c>
      <c r="AK230">
        <f>Y230+SUMIFS(Grid_GenerationQueue!U$5:U$550,Grid_GenerationQueue!$AJ$5:$AJ$550,$B230,Grid_GenerationQueue!$AK$5:$AK$550,$C230,Grid_GenerationQueue!$AW$5:$AW$550,"&lt;&gt;"&amp;$Y$3,Grid_GenerationQueue!$AU$5:$AU$550,$AK$3)+SUMIFS(Grid_GenerationQueue!U$5:U$550,Grid_GenerationQueue!$AM$5:$AM$550,$B230,Grid_GenerationQueue!$AN$5:$AN$550,$C230,Grid_GenerationQueue!$AW$5:$AW$550,"&lt;&gt;"&amp;$Y$3,Grid_GenerationQueue!$AU$5:$AU$550,$AK$3)</f>
        <v>0</v>
      </c>
      <c r="AL230">
        <f>Z230+SUMIFS(Grid_GenerationQueue!V$5:V$550,Grid_GenerationQueue!$AJ$5:$AJ$550,$B230,Grid_GenerationQueue!$AK$5:$AK$550,$C230,Grid_GenerationQueue!$AW$5:$AW$550,"&lt;&gt;"&amp;$Y$3,Grid_GenerationQueue!$AU$5:$AU$550,$AK$3)+SUMIFS(Grid_GenerationQueue!V$5:V$550,Grid_GenerationQueue!$AM$5:$AM$550,$B230,Grid_GenerationQueue!$AN$5:$AN$550,$C230,Grid_GenerationQueue!$AW$5:$AW$550,"&lt;&gt;"&amp;$Y$3,Grid_GenerationQueue!$AU$5:$AU$550,$AK$3)</f>
        <v>0</v>
      </c>
      <c r="AM230">
        <f>AA230+SUMIFS(Grid_GenerationQueue!W$5:W$550,Grid_GenerationQueue!$AJ$5:$AJ$550,$B230,Grid_GenerationQueue!$AK$5:$AK$550,$C230,Grid_GenerationQueue!$AW$5:$AW$550,"&lt;&gt;"&amp;$Y$3,Grid_GenerationQueue!$AU$5:$AU$550,$AK$3)+SUMIFS(Grid_GenerationQueue!W$5:W$550,Grid_GenerationQueue!$AM$5:$AM$550,$B230,Grid_GenerationQueue!$AN$5:$AN$550,$C230,Grid_GenerationQueue!$AW$5:$AW$550,"&lt;&gt;"&amp;$Y$3,Grid_GenerationQueue!$AU$5:$AU$550,$AK$3)</f>
        <v>0</v>
      </c>
      <c r="AN230">
        <f>AB230+SUMIFS(Grid_GenerationQueue!X$5:X$550,Grid_GenerationQueue!$AJ$5:$AJ$550,$B230,Grid_GenerationQueue!$AK$5:$AK$550,$C230,Grid_GenerationQueue!$AW$5:$AW$550,"&lt;&gt;"&amp;$Y$3,Grid_GenerationQueue!$AU$5:$AU$550,$AK$3)+SUMIFS(Grid_GenerationQueue!X$5:X$550,Grid_GenerationQueue!$AM$5:$AM$550,$B230,Grid_GenerationQueue!$AN$5:$AN$550,$C230,Grid_GenerationQueue!$AW$5:$AW$550,"&lt;&gt;"&amp;$Y$3,Grid_GenerationQueue!$AU$5:$AU$550,$AK$3)</f>
        <v>0</v>
      </c>
      <c r="AO230">
        <f>AC230+SUMIFS(Grid_GenerationQueue!Y$5:Y$550,Grid_GenerationQueue!$AJ$5:$AJ$550,$B230,Grid_GenerationQueue!$AK$5:$AK$550,$C230,Grid_GenerationQueue!$AW$5:$AW$550,"&lt;&gt;"&amp;$Y$3,Grid_GenerationQueue!$AU$5:$AU$550,$AK$3)+SUMIFS(Grid_GenerationQueue!Y$5:Y$550,Grid_GenerationQueue!$AM$5:$AM$550,$B230,Grid_GenerationQueue!$AN$5:$AN$550,$C230,Grid_GenerationQueue!$AW$5:$AW$550,"&lt;&gt;"&amp;$Y$3,Grid_GenerationQueue!$AU$5:$AU$550,$AK$3)</f>
        <v>0</v>
      </c>
      <c r="AP230">
        <f>AD230+SUMIFS(Grid_GenerationQueue!Z$5:Z$550,Grid_GenerationQueue!$AJ$5:$AJ$550,$B230,Grid_GenerationQueue!$AK$5:$AK$550,$C230,Grid_GenerationQueue!$AW$5:$AW$550,"&lt;&gt;"&amp;$Y$3,Grid_GenerationQueue!$AU$5:$AU$550,$AK$3)+SUMIFS(Grid_GenerationQueue!Z$5:Z$550,Grid_GenerationQueue!$AM$5:$AM$550,$B230,Grid_GenerationQueue!$AN$5:$AN$550,$C230,Grid_GenerationQueue!$AW$5:$AW$550,"&lt;&gt;"&amp;$Y$3,Grid_GenerationQueue!$AU$5:$AU$550,$AK$3)</f>
        <v>900</v>
      </c>
      <c r="AQ230">
        <f>AE230+SUMIFS(Grid_GenerationQueue!AA$5:AA$550,Grid_GenerationQueue!$AJ$5:$AJ$550,$B230,Grid_GenerationQueue!$AK$5:$AK$550,$C230,Grid_GenerationQueue!$AW$5:$AW$550,"&lt;&gt;"&amp;$Y$3,Grid_GenerationQueue!$AU$5:$AU$550,$AK$3)+SUMIFS(Grid_GenerationQueue!AA$5:AA$550,Grid_GenerationQueue!$AM$5:$AM$550,$B230,Grid_GenerationQueue!$AN$5:$AN$550,$C230,Grid_GenerationQueue!$AW$5:$AW$550,"&lt;&gt;"&amp;$Y$3,Grid_GenerationQueue!$AU$5:$AU$550,$AK$3)</f>
        <v>0</v>
      </c>
      <c r="AR230">
        <f>AF230+SUMIFS(Grid_GenerationQueue!AB$5:AB$550,Grid_GenerationQueue!$AJ$5:$AJ$550,$B230,Grid_GenerationQueue!$AK$5:$AK$550,$C230,Grid_GenerationQueue!$AW$5:$AW$550,"&lt;&gt;"&amp;$Y$3,Grid_GenerationQueue!$AU$5:$AU$550,$AK$3)+SUMIFS(Grid_GenerationQueue!AB$5:AB$550,Grid_GenerationQueue!$AM$5:$AM$550,$B230,Grid_GenerationQueue!$AN$5:$AN$550,$C230,Grid_GenerationQueue!$AW$5:$AW$550,"&lt;&gt;"&amp;$Y$3,Grid_GenerationQueue!$AU$5:$AU$550,$AK$3)</f>
        <v>900</v>
      </c>
      <c r="AS230">
        <f>AG230+SUMIFS(Grid_GenerationQueue!AC$5:AC$550,Grid_GenerationQueue!$AJ$5:$AJ$550,$B230,Grid_GenerationQueue!$AK$5:$AK$550,$C230,Grid_GenerationQueue!$AW$5:$AW$550,"&lt;&gt;"&amp;$Y$3,Grid_GenerationQueue!$AU$5:$AU$550,$AK$3)+SUMIFS(Grid_GenerationQueue!AC$5:AC$550,Grid_GenerationQueue!$AM$5:$AM$550,$B230,Grid_GenerationQueue!$AN$5:$AN$550,$C230,Grid_GenerationQueue!$AW$5:$AW$550,"&lt;&gt;"&amp;$Y$3,Grid_GenerationQueue!$AU$5:$AU$550,$AK$3)</f>
        <v>0</v>
      </c>
      <c r="AT230">
        <f>AH230+SUMIFS(Grid_GenerationQueue!AD$5:AD$550,Grid_GenerationQueue!$AJ$5:$AJ$550,$B230,Grid_GenerationQueue!$AK$5:$AK$550,$C230,Grid_GenerationQueue!$AW$5:$AW$550,"&lt;&gt;"&amp;$Y$3,Grid_GenerationQueue!$AU$5:$AU$550,$AK$3)+SUMIFS(Grid_GenerationQueue!AD$5:AD$550,Grid_GenerationQueue!$AM$5:$AM$550,$B230,Grid_GenerationQueue!$AN$5:$AN$550,$C230,Grid_GenerationQueue!$AW$5:$AW$550,"&lt;&gt;"&amp;$Y$3,Grid_GenerationQueue!$AU$5:$AU$550,$AK$3)</f>
        <v>1400</v>
      </c>
      <c r="AV230">
        <v>0</v>
      </c>
      <c r="AW230">
        <v>0</v>
      </c>
      <c r="AX230">
        <v>0</v>
      </c>
      <c r="AY230">
        <v>0</v>
      </c>
      <c r="AZ230">
        <v>0</v>
      </c>
      <c r="BB230">
        <f t="shared" si="132"/>
        <v>2750</v>
      </c>
      <c r="BC230">
        <f t="shared" si="133"/>
        <v>0</v>
      </c>
      <c r="BD230">
        <f t="shared" si="134"/>
        <v>0</v>
      </c>
      <c r="BE230">
        <f t="shared" si="135"/>
        <v>0</v>
      </c>
      <c r="BF230">
        <f t="shared" si="136"/>
        <v>0</v>
      </c>
      <c r="BG230">
        <f t="shared" si="137"/>
        <v>0</v>
      </c>
      <c r="BH230">
        <f t="shared" si="138"/>
        <v>1550</v>
      </c>
      <c r="BI230">
        <f t="shared" si="139"/>
        <v>0</v>
      </c>
      <c r="BJ230">
        <f t="shared" si="140"/>
        <v>1550</v>
      </c>
      <c r="BK230">
        <f t="shared" si="141"/>
        <v>0</v>
      </c>
      <c r="BL230">
        <f t="shared" si="142"/>
        <v>2800</v>
      </c>
      <c r="BN230">
        <f t="shared" si="143"/>
        <v>500</v>
      </c>
      <c r="BO230">
        <f t="shared" si="144"/>
        <v>0</v>
      </c>
      <c r="BP230">
        <f t="shared" si="145"/>
        <v>0</v>
      </c>
      <c r="BQ230">
        <f t="shared" si="146"/>
        <v>0</v>
      </c>
      <c r="BR230">
        <f t="shared" si="147"/>
        <v>0</v>
      </c>
      <c r="BS230">
        <f t="shared" si="148"/>
        <v>0</v>
      </c>
      <c r="BT230">
        <f t="shared" si="149"/>
        <v>500</v>
      </c>
      <c r="BU230">
        <f t="shared" si="150"/>
        <v>0</v>
      </c>
      <c r="BV230">
        <f t="shared" si="151"/>
        <v>500</v>
      </c>
      <c r="BW230">
        <f t="shared" si="152"/>
        <v>0</v>
      </c>
      <c r="BX230">
        <f t="shared" si="153"/>
        <v>0</v>
      </c>
      <c r="BZ230">
        <f t="shared" si="154"/>
        <v>700</v>
      </c>
      <c r="CA230">
        <f t="shared" si="155"/>
        <v>0</v>
      </c>
      <c r="CB230">
        <f t="shared" si="156"/>
        <v>0</v>
      </c>
      <c r="CC230">
        <f t="shared" si="157"/>
        <v>0</v>
      </c>
      <c r="CD230">
        <f t="shared" si="158"/>
        <v>0</v>
      </c>
      <c r="CE230">
        <f t="shared" si="159"/>
        <v>0</v>
      </c>
      <c r="CF230">
        <f t="shared" si="160"/>
        <v>900</v>
      </c>
      <c r="CG230">
        <f t="shared" si="161"/>
        <v>0</v>
      </c>
      <c r="CH230">
        <f t="shared" si="162"/>
        <v>900</v>
      </c>
      <c r="CI230">
        <f t="shared" si="163"/>
        <v>0</v>
      </c>
      <c r="CJ230">
        <f t="shared" si="164"/>
        <v>1400</v>
      </c>
    </row>
    <row r="231" spans="1:88" x14ac:dyDescent="0.35">
      <c r="A231" t="str">
        <f>Substation_Info!A231</f>
        <v>SCE Eastern Study Area</v>
      </c>
      <c r="B231" t="str">
        <f>Substation_Info!B231</f>
        <v>Redbluff</v>
      </c>
      <c r="C231">
        <f>Substation_Info!C231</f>
        <v>230</v>
      </c>
      <c r="D231" t="str" cm="1">
        <f t="array" ref="D231">INDEX(Substation_Info!$AT$5:$BB$322,MATCH(1,($B231=Substation_Info!$B$5:$B$322)*($C231=Substation_Info!$C$5:$C$322),0),MATCH(D$4,Substation_Info!$AT$4:$BB$4,0))</f>
        <v>Riverside_Li_Battery</v>
      </c>
      <c r="E231" t="str" cm="1">
        <f t="array" ref="E231">INDEX(Substation_Info!$AT$5:$BB$322,MATCH(1,($B231=Substation_Info!$B$5:$B$322)*($C231=Substation_Info!$C$5:$C$322),0),MATCH(E$4,Substation_Info!$AT$4:$BB$4,0))</f>
        <v>Riverside_Solar</v>
      </c>
      <c r="F231" cm="1">
        <f t="array" ref="F231">INDEX(Substation_Info!$AT$5:$BB$322,MATCH(1,($B231=Substation_Info!$B$5:$B$322)*($C231=Substation_Info!$C$5:$C$322),0),MATCH(F$4,Substation_Info!$AT$4:$BB$4,0))</f>
        <v>0</v>
      </c>
      <c r="G231" t="str" cm="1">
        <f t="array" ref="G231">INDEX(Substation_Info!$AT$5:$BB$322,MATCH(1,($B231=Substation_Info!$B$5:$B$322)*($C231=Substation_Info!$C$5:$C$322),0),MATCH(G$4,Substation_Info!$AT$4:$BB$4,0))</f>
        <v>Riverside_Palm_Springs_Wind</v>
      </c>
      <c r="H231" cm="1">
        <f t="array" ref="H231">INDEX(Substation_Info!$AT$5:$BB$322,MATCH(1,($B231=Substation_Info!$B$5:$B$322)*($C231=Substation_Info!$C$5:$C$322),0),MATCH(H$4,Substation_Info!$AT$4:$BB$4,0))</f>
        <v>0</v>
      </c>
      <c r="I231" cm="1">
        <f t="array" ref="I231">INDEX(Substation_Info!$AT$5:$BB$322,MATCH(1,($B231=Substation_Info!$B$5:$B$322)*($C231=Substation_Info!$C$5:$C$322),0),MATCH(I$4,Substation_Info!$AT$4:$BB$4,0))</f>
        <v>0</v>
      </c>
      <c r="J231" cm="1">
        <f t="array" ref="J231">INDEX(Substation_Info!$AT$5:$BB$322,MATCH(1,($B231=Substation_Info!$B$5:$B$322)*($C231=Substation_Info!$C$5:$C$322),0),MATCH(J$4,Substation_Info!$AT$4:$BB$4,0))</f>
        <v>0</v>
      </c>
      <c r="L231">
        <f>SUMIFS(Grid_GenerationQueue!T$5:T$550,Grid_GenerationQueue!$AJ$5:$AJ$550,$B231,Grid_GenerationQueue!$AK$5:$AK$550,$C231)+SUMIFS(Grid_GenerationQueue!T$5:T$550,Grid_GenerationQueue!$AM$5:$AM$550,$B231,Grid_GenerationQueue!$AN$5:$AN$550,$C231)</f>
        <v>2054.6788999999999</v>
      </c>
      <c r="M231">
        <f>SUMIFS(Grid_GenerationQueue!U$5:U$550,Grid_GenerationQueue!$AJ$5:$AJ$550,$B231,Grid_GenerationQueue!$AK$5:$AK$550,$C231)+SUMIFS(Grid_GenerationQueue!U$5:U$550,Grid_GenerationQueue!$AM$5:$AM$550,$B231,Grid_GenerationQueue!$AN$5:$AN$550,$C231)</f>
        <v>0</v>
      </c>
      <c r="N231">
        <f>SUMIFS(Grid_GenerationQueue!V$5:V$550,Grid_GenerationQueue!$AJ$5:$AJ$550,$B231,Grid_GenerationQueue!$AK$5:$AK$550,$C231)+SUMIFS(Grid_GenerationQueue!V$5:V$550,Grid_GenerationQueue!$AM$5:$AM$550,$B231,Grid_GenerationQueue!$AN$5:$AN$550,$C231)</f>
        <v>0</v>
      </c>
      <c r="O231">
        <f>SUMIFS(Grid_GenerationQueue!W$5:W$550,Grid_GenerationQueue!$AJ$5:$AJ$550,$B231,Grid_GenerationQueue!$AK$5:$AK$550,$C231)+SUMIFS(Grid_GenerationQueue!W$5:W$550,Grid_GenerationQueue!$AM$5:$AM$550,$B231,Grid_GenerationQueue!$AN$5:$AN$550,$C231)</f>
        <v>0</v>
      </c>
      <c r="P231">
        <f>SUMIFS(Grid_GenerationQueue!X$5:X$550,Grid_GenerationQueue!$AJ$5:$AJ$550,$B231,Grid_GenerationQueue!$AK$5:$AK$550,$C231)+SUMIFS(Grid_GenerationQueue!X$5:X$550,Grid_GenerationQueue!$AM$5:$AM$550,$B231,Grid_GenerationQueue!$AN$5:$AN$550,$C231)</f>
        <v>0</v>
      </c>
      <c r="Q231">
        <f>SUMIFS(Grid_GenerationQueue!Y$5:Y$550,Grid_GenerationQueue!$AJ$5:$AJ$550,$B231,Grid_GenerationQueue!$AK$5:$AK$550,$C231)+SUMIFS(Grid_GenerationQueue!Y$5:Y$550,Grid_GenerationQueue!$AM$5:$AM$550,$B231,Grid_GenerationQueue!$AN$5:$AN$550,$C231)</f>
        <v>0</v>
      </c>
      <c r="R231">
        <f>SUMIFS(Grid_GenerationQueue!Z$5:Z$550,Grid_GenerationQueue!$AJ$5:$AJ$550,$B231,Grid_GenerationQueue!$AK$5:$AK$550,$C231)+SUMIFS(Grid_GenerationQueue!Z$5:Z$550,Grid_GenerationQueue!$AM$5:$AM$550,$B231,Grid_GenerationQueue!$AN$5:$AN$550,$C231)</f>
        <v>2287</v>
      </c>
      <c r="S231">
        <f>SUMIFS(Grid_GenerationQueue!AA$5:AA$550,Grid_GenerationQueue!$AJ$5:$AJ$550,$B231,Grid_GenerationQueue!$AK$5:$AK$550,$C231)+SUMIFS(Grid_GenerationQueue!AA$5:AA$550,Grid_GenerationQueue!$AM$5:$AM$550,$B231,Grid_GenerationQueue!$AN$5:$AN$550,$C231)</f>
        <v>1194.7547169811321</v>
      </c>
      <c r="T231">
        <f>SUMIFS(Grid_GenerationQueue!AB$5:AB$550,Grid_GenerationQueue!$AJ$5:$AJ$550,$B231,Grid_GenerationQueue!$AK$5:$AK$550,$C231)+SUMIFS(Grid_GenerationQueue!AB$5:AB$550,Grid_GenerationQueue!$AM$5:$AM$550,$B231,Grid_GenerationQueue!$AN$5:$AN$550,$C231)</f>
        <v>1092.2452830188679</v>
      </c>
      <c r="U231">
        <f>SUMIFS(Grid_GenerationQueue!AC$5:AC$550,Grid_GenerationQueue!$AJ$5:$AJ$550,$B231,Grid_GenerationQueue!$AK$5:$AK$550,$C231)+SUMIFS(Grid_GenerationQueue!AC$5:AC$550,Grid_GenerationQueue!$AM$5:$AM$550,$B231,Grid_GenerationQueue!$AN$5:$AN$550,$C231)</f>
        <v>0</v>
      </c>
      <c r="V231">
        <f>SUMIFS(Grid_GenerationQueue!AD$5:AD$550,Grid_GenerationQueue!$AJ$5:$AJ$550,$B231,Grid_GenerationQueue!$AK$5:$AK$550,$C231)+SUMIFS(Grid_GenerationQueue!AD$5:AD$550,Grid_GenerationQueue!$AM$5:$AM$550,$B231,Grid_GenerationQueue!$AN$5:$AN$550,$C231)</f>
        <v>0</v>
      </c>
      <c r="X231">
        <f>SUMIFS(Grid_GenerationQueue!T$5:T$550,Grid_GenerationQueue!$AJ$5:$AJ$550,$B231,Grid_GenerationQueue!$AK$5:$AK$550,$C231,Grid_GenerationQueue!$AW$5:$AW$550,$Y$3)+SUMIFS(Grid_GenerationQueue!T$5:T$550,Grid_GenerationQueue!$AM$5:$AM$550,$B231,Grid_GenerationQueue!$AN$5:$AN$550,$C231,Grid_GenerationQueue!$AW$5:$AW$550,$Y$3)</f>
        <v>1239</v>
      </c>
      <c r="Y231">
        <f>SUMIFS(Grid_GenerationQueue!U$5:U$550,Grid_GenerationQueue!$AJ$5:$AJ$550,$B231,Grid_GenerationQueue!$AK$5:$AK$550,$C231,Grid_GenerationQueue!$AW$5:$AW$550,$Y$3)+SUMIFS(Grid_GenerationQueue!U$5:U$550,Grid_GenerationQueue!$AM$5:$AM$550,$B231,Grid_GenerationQueue!$AN$5:$AN$550,$C231,Grid_GenerationQueue!$AW$5:$AW$550,$Y$3)</f>
        <v>0</v>
      </c>
      <c r="Z231">
        <f>SUMIFS(Grid_GenerationQueue!V$5:V$550,Grid_GenerationQueue!$AJ$5:$AJ$550,$B231,Grid_GenerationQueue!$AK$5:$AK$550,$C231,Grid_GenerationQueue!$AW$5:$AW$550,$Y$3)+SUMIFS(Grid_GenerationQueue!V$5:V$550,Grid_GenerationQueue!$AM$5:$AM$550,$B231,Grid_GenerationQueue!$AN$5:$AN$550,$C231,Grid_GenerationQueue!$AW$5:$AW$550,$Y$3)</f>
        <v>0</v>
      </c>
      <c r="AA231">
        <f>SUMIFS(Grid_GenerationQueue!W$5:W$550,Grid_GenerationQueue!$AJ$5:$AJ$550,$B231,Grid_GenerationQueue!$AK$5:$AK$550,$C231,Grid_GenerationQueue!$AW$5:$AW$550,$Y$3)+SUMIFS(Grid_GenerationQueue!W$5:W$550,Grid_GenerationQueue!$AM$5:$AM$550,$B231,Grid_GenerationQueue!$AN$5:$AN$550,$C231,Grid_GenerationQueue!$AW$5:$AW$550,$Y$3)</f>
        <v>0</v>
      </c>
      <c r="AB231">
        <f>SUMIFS(Grid_GenerationQueue!X$5:X$550,Grid_GenerationQueue!$AJ$5:$AJ$550,$B231,Grid_GenerationQueue!$AK$5:$AK$550,$C231,Grid_GenerationQueue!$AW$5:$AW$550,$Y$3)+SUMIFS(Grid_GenerationQueue!X$5:X$550,Grid_GenerationQueue!$AM$5:$AM$550,$B231,Grid_GenerationQueue!$AN$5:$AN$550,$C231,Grid_GenerationQueue!$AW$5:$AW$550,$Y$3)</f>
        <v>0</v>
      </c>
      <c r="AC231">
        <f>SUMIFS(Grid_GenerationQueue!Y$5:Y$550,Grid_GenerationQueue!$AJ$5:$AJ$550,$B231,Grid_GenerationQueue!$AK$5:$AK$550,$C231,Grid_GenerationQueue!$AW$5:$AW$550,$Y$3)+SUMIFS(Grid_GenerationQueue!Y$5:Y$550,Grid_GenerationQueue!$AM$5:$AM$550,$B231,Grid_GenerationQueue!$AN$5:$AN$550,$C231,Grid_GenerationQueue!$AW$5:$AW$550,$Y$3)</f>
        <v>0</v>
      </c>
      <c r="AD231">
        <f>SUMIFS(Grid_GenerationQueue!Z$5:Z$550,Grid_GenerationQueue!$AJ$5:$AJ$550,$B231,Grid_GenerationQueue!$AK$5:$AK$550,$C231,Grid_GenerationQueue!$AW$5:$AW$550,$Y$3)+SUMIFS(Grid_GenerationQueue!Z$5:Z$550,Grid_GenerationQueue!$AM$5:$AM$550,$B231,Grid_GenerationQueue!$AN$5:$AN$550,$C231,Grid_GenerationQueue!$AW$5:$AW$550,$Y$3)</f>
        <v>1920</v>
      </c>
      <c r="AE231">
        <f>SUMIFS(Grid_GenerationQueue!AA$5:AA$550,Grid_GenerationQueue!$AJ$5:$AJ$550,$B231,Grid_GenerationQueue!$AK$5:$AK$550,$C231,Grid_GenerationQueue!$AW$5:$AW$550,$Y$3)+SUMIFS(Grid_GenerationQueue!AA$5:AA$550,Grid_GenerationQueue!$AM$5:$AM$550,$B231,Grid_GenerationQueue!$AN$5:$AN$550,$C231,Grid_GenerationQueue!$AW$5:$AW$550,$Y$3)</f>
        <v>1077.7547169811321</v>
      </c>
      <c r="AF231">
        <f>SUMIFS(Grid_GenerationQueue!AB$5:AB$550,Grid_GenerationQueue!$AJ$5:$AJ$550,$B231,Grid_GenerationQueue!$AK$5:$AK$550,$C231,Grid_GenerationQueue!$AW$5:$AW$550,$Y$3)+SUMIFS(Grid_GenerationQueue!AB$5:AB$550,Grid_GenerationQueue!$AM$5:$AM$550,$B231,Grid_GenerationQueue!$AN$5:$AN$550,$C231,Grid_GenerationQueue!$AW$5:$AW$550,$Y$3)</f>
        <v>842.24528301886789</v>
      </c>
      <c r="AG231">
        <f>SUMIFS(Grid_GenerationQueue!AC$5:AC$550,Grid_GenerationQueue!$AJ$5:$AJ$550,$B231,Grid_GenerationQueue!$AK$5:$AK$550,$C231,Grid_GenerationQueue!$AW$5:$AW$550,$Y$3)+SUMIFS(Grid_GenerationQueue!AC$5:AC$550,Grid_GenerationQueue!$AM$5:$AM$550,$B231,Grid_GenerationQueue!$AN$5:$AN$550,$C231,Grid_GenerationQueue!$AW$5:$AW$550,$Y$3)</f>
        <v>0</v>
      </c>
      <c r="AH231">
        <f>SUMIFS(Grid_GenerationQueue!AD$5:AD$550,Grid_GenerationQueue!$AJ$5:$AJ$550,$B231,Grid_GenerationQueue!$AK$5:$AK$550,$C231,Grid_GenerationQueue!$AW$5:$AW$550,$Y$3)+SUMIFS(Grid_GenerationQueue!AD$5:AD$550,Grid_GenerationQueue!$AM$5:$AM$550,$B231,Grid_GenerationQueue!$AN$5:$AN$550,$C231,Grid_GenerationQueue!$AW$5:$AW$550,$Y$3)</f>
        <v>0</v>
      </c>
      <c r="AJ231">
        <f>X231+SUMIFS(Grid_GenerationQueue!T$5:T$550,Grid_GenerationQueue!$AJ$5:$AJ$550,$B231,Grid_GenerationQueue!$AK$5:$AK$550,$C231,Grid_GenerationQueue!$AW$5:$AW$550,"&lt;&gt;"&amp;$Y$3,Grid_GenerationQueue!$AU$5:$AU$550,$AK$3)+SUMIFS(Grid_GenerationQueue!T$5:T$550,Grid_GenerationQueue!$AM$5:$AM$550,$B231,Grid_GenerationQueue!$AN$5:$AN$550,$C231,Grid_GenerationQueue!$AW$5:$AW$550,"&lt;&gt;"&amp;$Y$3,Grid_GenerationQueue!$AU$5:$AU$550,$AK$3)</f>
        <v>1304.6788999999999</v>
      </c>
      <c r="AK231">
        <f>Y231+SUMIFS(Grid_GenerationQueue!U$5:U$550,Grid_GenerationQueue!$AJ$5:$AJ$550,$B231,Grid_GenerationQueue!$AK$5:$AK$550,$C231,Grid_GenerationQueue!$AW$5:$AW$550,"&lt;&gt;"&amp;$Y$3,Grid_GenerationQueue!$AU$5:$AU$550,$AK$3)+SUMIFS(Grid_GenerationQueue!U$5:U$550,Grid_GenerationQueue!$AM$5:$AM$550,$B231,Grid_GenerationQueue!$AN$5:$AN$550,$C231,Grid_GenerationQueue!$AW$5:$AW$550,"&lt;&gt;"&amp;$Y$3,Grid_GenerationQueue!$AU$5:$AU$550,$AK$3)</f>
        <v>0</v>
      </c>
      <c r="AL231">
        <f>Z231+SUMIFS(Grid_GenerationQueue!V$5:V$550,Grid_GenerationQueue!$AJ$5:$AJ$550,$B231,Grid_GenerationQueue!$AK$5:$AK$550,$C231,Grid_GenerationQueue!$AW$5:$AW$550,"&lt;&gt;"&amp;$Y$3,Grid_GenerationQueue!$AU$5:$AU$550,$AK$3)+SUMIFS(Grid_GenerationQueue!V$5:V$550,Grid_GenerationQueue!$AM$5:$AM$550,$B231,Grid_GenerationQueue!$AN$5:$AN$550,$C231,Grid_GenerationQueue!$AW$5:$AW$550,"&lt;&gt;"&amp;$Y$3,Grid_GenerationQueue!$AU$5:$AU$550,$AK$3)</f>
        <v>0</v>
      </c>
      <c r="AM231">
        <f>AA231+SUMIFS(Grid_GenerationQueue!W$5:W$550,Grid_GenerationQueue!$AJ$5:$AJ$550,$B231,Grid_GenerationQueue!$AK$5:$AK$550,$C231,Grid_GenerationQueue!$AW$5:$AW$550,"&lt;&gt;"&amp;$Y$3,Grid_GenerationQueue!$AU$5:$AU$550,$AK$3)+SUMIFS(Grid_GenerationQueue!W$5:W$550,Grid_GenerationQueue!$AM$5:$AM$550,$B231,Grid_GenerationQueue!$AN$5:$AN$550,$C231,Grid_GenerationQueue!$AW$5:$AW$550,"&lt;&gt;"&amp;$Y$3,Grid_GenerationQueue!$AU$5:$AU$550,$AK$3)</f>
        <v>0</v>
      </c>
      <c r="AN231">
        <f>AB231+SUMIFS(Grid_GenerationQueue!X$5:X$550,Grid_GenerationQueue!$AJ$5:$AJ$550,$B231,Grid_GenerationQueue!$AK$5:$AK$550,$C231,Grid_GenerationQueue!$AW$5:$AW$550,"&lt;&gt;"&amp;$Y$3,Grid_GenerationQueue!$AU$5:$AU$550,$AK$3)+SUMIFS(Grid_GenerationQueue!X$5:X$550,Grid_GenerationQueue!$AM$5:$AM$550,$B231,Grid_GenerationQueue!$AN$5:$AN$550,$C231,Grid_GenerationQueue!$AW$5:$AW$550,"&lt;&gt;"&amp;$Y$3,Grid_GenerationQueue!$AU$5:$AU$550,$AK$3)</f>
        <v>0</v>
      </c>
      <c r="AO231">
        <f>AC231+SUMIFS(Grid_GenerationQueue!Y$5:Y$550,Grid_GenerationQueue!$AJ$5:$AJ$550,$B231,Grid_GenerationQueue!$AK$5:$AK$550,$C231,Grid_GenerationQueue!$AW$5:$AW$550,"&lt;&gt;"&amp;$Y$3,Grid_GenerationQueue!$AU$5:$AU$550,$AK$3)+SUMIFS(Grid_GenerationQueue!Y$5:Y$550,Grid_GenerationQueue!$AM$5:$AM$550,$B231,Grid_GenerationQueue!$AN$5:$AN$550,$C231,Grid_GenerationQueue!$AW$5:$AW$550,"&lt;&gt;"&amp;$Y$3,Grid_GenerationQueue!$AU$5:$AU$550,$AK$3)</f>
        <v>0</v>
      </c>
      <c r="AP231">
        <f>AD231+SUMIFS(Grid_GenerationQueue!Z$5:Z$550,Grid_GenerationQueue!$AJ$5:$AJ$550,$B231,Grid_GenerationQueue!$AK$5:$AK$550,$C231,Grid_GenerationQueue!$AW$5:$AW$550,"&lt;&gt;"&amp;$Y$3,Grid_GenerationQueue!$AU$5:$AU$550,$AK$3)+SUMIFS(Grid_GenerationQueue!Z$5:Z$550,Grid_GenerationQueue!$AM$5:$AM$550,$B231,Grid_GenerationQueue!$AN$5:$AN$550,$C231,Grid_GenerationQueue!$AW$5:$AW$550,"&lt;&gt;"&amp;$Y$3,Grid_GenerationQueue!$AU$5:$AU$550,$AK$3)</f>
        <v>2037</v>
      </c>
      <c r="AQ231">
        <f>AE231+SUMIFS(Grid_GenerationQueue!AA$5:AA$550,Grid_GenerationQueue!$AJ$5:$AJ$550,$B231,Grid_GenerationQueue!$AK$5:$AK$550,$C231,Grid_GenerationQueue!$AW$5:$AW$550,"&lt;&gt;"&amp;$Y$3,Grid_GenerationQueue!$AU$5:$AU$550,$AK$3)+SUMIFS(Grid_GenerationQueue!AA$5:AA$550,Grid_GenerationQueue!$AM$5:$AM$550,$B231,Grid_GenerationQueue!$AN$5:$AN$550,$C231,Grid_GenerationQueue!$AW$5:$AW$550,"&lt;&gt;"&amp;$Y$3,Grid_GenerationQueue!$AU$5:$AU$550,$AK$3)</f>
        <v>1194.7547169811321</v>
      </c>
      <c r="AR231">
        <f>AF231+SUMIFS(Grid_GenerationQueue!AB$5:AB$550,Grid_GenerationQueue!$AJ$5:$AJ$550,$B231,Grid_GenerationQueue!$AK$5:$AK$550,$C231,Grid_GenerationQueue!$AW$5:$AW$550,"&lt;&gt;"&amp;$Y$3,Grid_GenerationQueue!$AU$5:$AU$550,$AK$3)+SUMIFS(Grid_GenerationQueue!AB$5:AB$550,Grid_GenerationQueue!$AM$5:$AM$550,$B231,Grid_GenerationQueue!$AN$5:$AN$550,$C231,Grid_GenerationQueue!$AW$5:$AW$550,"&lt;&gt;"&amp;$Y$3,Grid_GenerationQueue!$AU$5:$AU$550,$AK$3)</f>
        <v>842.24528301886789</v>
      </c>
      <c r="AS231">
        <f>AG231+SUMIFS(Grid_GenerationQueue!AC$5:AC$550,Grid_GenerationQueue!$AJ$5:$AJ$550,$B231,Grid_GenerationQueue!$AK$5:$AK$550,$C231,Grid_GenerationQueue!$AW$5:$AW$550,"&lt;&gt;"&amp;$Y$3,Grid_GenerationQueue!$AU$5:$AU$550,$AK$3)+SUMIFS(Grid_GenerationQueue!AC$5:AC$550,Grid_GenerationQueue!$AM$5:$AM$550,$B231,Grid_GenerationQueue!$AN$5:$AN$550,$C231,Grid_GenerationQueue!$AW$5:$AW$550,"&lt;&gt;"&amp;$Y$3,Grid_GenerationQueue!$AU$5:$AU$550,$AK$3)</f>
        <v>0</v>
      </c>
      <c r="AT231">
        <f>AH231+SUMIFS(Grid_GenerationQueue!AD$5:AD$550,Grid_GenerationQueue!$AJ$5:$AJ$550,$B231,Grid_GenerationQueue!$AK$5:$AK$550,$C231,Grid_GenerationQueue!$AW$5:$AW$550,"&lt;&gt;"&amp;$Y$3,Grid_GenerationQueue!$AU$5:$AU$550,$AK$3)+SUMIFS(Grid_GenerationQueue!AD$5:AD$550,Grid_GenerationQueue!$AM$5:$AM$550,$B231,Grid_GenerationQueue!$AN$5:$AN$550,$C231,Grid_GenerationQueue!$AW$5:$AW$550,"&lt;&gt;"&amp;$Y$3,Grid_GenerationQueue!$AU$5:$AU$550,$AK$3)</f>
        <v>0</v>
      </c>
      <c r="AV231">
        <f>315-35</f>
        <v>280</v>
      </c>
      <c r="AW231">
        <v>0</v>
      </c>
      <c r="AX231">
        <v>0</v>
      </c>
      <c r="AY231">
        <f>580-115</f>
        <v>465</v>
      </c>
      <c r="AZ231">
        <f>785-35</f>
        <v>750</v>
      </c>
      <c r="BB231">
        <f t="shared" si="132"/>
        <v>1774.6788999999999</v>
      </c>
      <c r="BC231">
        <f t="shared" si="133"/>
        <v>0</v>
      </c>
      <c r="BD231">
        <f t="shared" si="134"/>
        <v>0</v>
      </c>
      <c r="BE231">
        <f t="shared" si="135"/>
        <v>0</v>
      </c>
      <c r="BF231">
        <f t="shared" si="136"/>
        <v>0</v>
      </c>
      <c r="BG231">
        <f t="shared" si="137"/>
        <v>0</v>
      </c>
      <c r="BH231">
        <f t="shared" si="138"/>
        <v>1072</v>
      </c>
      <c r="BI231">
        <f t="shared" si="139"/>
        <v>729.75471698113211</v>
      </c>
      <c r="BJ231">
        <f t="shared" si="140"/>
        <v>342.24528301886789</v>
      </c>
      <c r="BK231">
        <f t="shared" si="141"/>
        <v>0</v>
      </c>
      <c r="BL231">
        <f t="shared" si="142"/>
        <v>0</v>
      </c>
      <c r="BN231">
        <f t="shared" si="143"/>
        <v>959</v>
      </c>
      <c r="BO231">
        <f t="shared" si="144"/>
        <v>0</v>
      </c>
      <c r="BP231">
        <f t="shared" si="145"/>
        <v>0</v>
      </c>
      <c r="BQ231">
        <f t="shared" si="146"/>
        <v>0</v>
      </c>
      <c r="BR231">
        <f t="shared" si="147"/>
        <v>0</v>
      </c>
      <c r="BS231">
        <f t="shared" si="148"/>
        <v>0</v>
      </c>
      <c r="BT231">
        <f t="shared" si="149"/>
        <v>705</v>
      </c>
      <c r="BU231">
        <f t="shared" si="150"/>
        <v>612.75471698113211</v>
      </c>
      <c r="BV231">
        <f t="shared" si="151"/>
        <v>92.245283018867894</v>
      </c>
      <c r="BW231">
        <f t="shared" si="152"/>
        <v>0</v>
      </c>
      <c r="BX231">
        <f t="shared" si="153"/>
        <v>0</v>
      </c>
      <c r="BZ231">
        <f t="shared" si="154"/>
        <v>1024.6788999999999</v>
      </c>
      <c r="CA231">
        <f t="shared" si="155"/>
        <v>0</v>
      </c>
      <c r="CB231">
        <f t="shared" si="156"/>
        <v>0</v>
      </c>
      <c r="CC231">
        <f t="shared" si="157"/>
        <v>0</v>
      </c>
      <c r="CD231">
        <f t="shared" si="158"/>
        <v>0</v>
      </c>
      <c r="CE231">
        <f t="shared" si="159"/>
        <v>0</v>
      </c>
      <c r="CF231">
        <f t="shared" si="160"/>
        <v>822</v>
      </c>
      <c r="CG231">
        <f t="shared" si="161"/>
        <v>729.75471698113211</v>
      </c>
      <c r="CH231">
        <f t="shared" si="162"/>
        <v>92.245283018867894</v>
      </c>
      <c r="CI231">
        <f t="shared" si="163"/>
        <v>0</v>
      </c>
      <c r="CJ231">
        <f t="shared" si="164"/>
        <v>0</v>
      </c>
    </row>
    <row r="232" spans="1:88" x14ac:dyDescent="0.35">
      <c r="A232" t="str">
        <f>Substation_Info!A232</f>
        <v xml:space="preserve">SCE Metro Study Area </v>
      </c>
      <c r="B232" t="str">
        <f>Substation_Info!B232</f>
        <v>Redondo</v>
      </c>
      <c r="C232">
        <f>Substation_Info!C232</f>
        <v>230</v>
      </c>
      <c r="D232" t="str" cm="1">
        <f t="array" ref="D232">INDEX(Substation_Info!$AT$5:$BB$322,MATCH(1,($B232=Substation_Info!$B$5:$B$322)*($C232=Substation_Info!$C$5:$C$322),0),MATCH(D$4,Substation_Info!$AT$4:$BB$4,0))</f>
        <v>Greater_LA_Li_Battery</v>
      </c>
      <c r="E232" t="str" cm="1">
        <f t="array" ref="E232">INDEX(Substation_Info!$AT$5:$BB$322,MATCH(1,($B232=Substation_Info!$B$5:$B$322)*($C232=Substation_Info!$C$5:$C$322),0),MATCH(E$4,Substation_Info!$AT$4:$BB$4,0))</f>
        <v>Greater_LA_Solar</v>
      </c>
      <c r="F232" cm="1">
        <f t="array" ref="F232">INDEX(Substation_Info!$AT$5:$BB$322,MATCH(1,($B232=Substation_Info!$B$5:$B$322)*($C232=Substation_Info!$C$5:$C$322),0),MATCH(F$4,Substation_Info!$AT$4:$BB$4,0))</f>
        <v>0</v>
      </c>
      <c r="G232" cm="1">
        <f t="array" ref="G232">INDEX(Substation_Info!$AT$5:$BB$322,MATCH(1,($B232=Substation_Info!$B$5:$B$322)*($C232=Substation_Info!$C$5:$C$322),0),MATCH(G$4,Substation_Info!$AT$4:$BB$4,0))</f>
        <v>0</v>
      </c>
      <c r="H232" cm="1">
        <f t="array" ref="H232">INDEX(Substation_Info!$AT$5:$BB$322,MATCH(1,($B232=Substation_Info!$B$5:$B$322)*($C232=Substation_Info!$C$5:$C$322),0),MATCH(H$4,Substation_Info!$AT$4:$BB$4,0))</f>
        <v>0</v>
      </c>
      <c r="I232" cm="1">
        <f t="array" ref="I232">INDEX(Substation_Info!$AT$5:$BB$322,MATCH(1,($B232=Substation_Info!$B$5:$B$322)*($C232=Substation_Info!$C$5:$C$322),0),MATCH(I$4,Substation_Info!$AT$4:$BB$4,0))</f>
        <v>0</v>
      </c>
      <c r="J232" cm="1">
        <f t="array" ref="J232">INDEX(Substation_Info!$AT$5:$BB$322,MATCH(1,($B232=Substation_Info!$B$5:$B$322)*($C232=Substation_Info!$C$5:$C$322),0),MATCH(J$4,Substation_Info!$AT$4:$BB$4,0))</f>
        <v>0</v>
      </c>
      <c r="L232">
        <f>SUMIFS(Grid_GenerationQueue!T$5:T$550,Grid_GenerationQueue!$AJ$5:$AJ$550,$B232,Grid_GenerationQueue!$AK$5:$AK$550,$C232)+SUMIFS(Grid_GenerationQueue!T$5:T$550,Grid_GenerationQueue!$AM$5:$AM$550,$B232,Grid_GenerationQueue!$AN$5:$AN$550,$C232)</f>
        <v>0</v>
      </c>
      <c r="M232">
        <f>SUMIFS(Grid_GenerationQueue!U$5:U$550,Grid_GenerationQueue!$AJ$5:$AJ$550,$B232,Grid_GenerationQueue!$AK$5:$AK$550,$C232)+SUMIFS(Grid_GenerationQueue!U$5:U$550,Grid_GenerationQueue!$AM$5:$AM$550,$B232,Grid_GenerationQueue!$AN$5:$AN$550,$C232)</f>
        <v>0</v>
      </c>
      <c r="N232">
        <f>SUMIFS(Grid_GenerationQueue!V$5:V$550,Grid_GenerationQueue!$AJ$5:$AJ$550,$B232,Grid_GenerationQueue!$AK$5:$AK$550,$C232)+SUMIFS(Grid_GenerationQueue!V$5:V$550,Grid_GenerationQueue!$AM$5:$AM$550,$B232,Grid_GenerationQueue!$AN$5:$AN$550,$C232)</f>
        <v>0</v>
      </c>
      <c r="O232">
        <f>SUMIFS(Grid_GenerationQueue!W$5:W$550,Grid_GenerationQueue!$AJ$5:$AJ$550,$B232,Grid_GenerationQueue!$AK$5:$AK$550,$C232)+SUMIFS(Grid_GenerationQueue!W$5:W$550,Grid_GenerationQueue!$AM$5:$AM$550,$B232,Grid_GenerationQueue!$AN$5:$AN$550,$C232)</f>
        <v>0</v>
      </c>
      <c r="P232">
        <f>SUMIFS(Grid_GenerationQueue!X$5:X$550,Grid_GenerationQueue!$AJ$5:$AJ$550,$B232,Grid_GenerationQueue!$AK$5:$AK$550,$C232)+SUMIFS(Grid_GenerationQueue!X$5:X$550,Grid_GenerationQueue!$AM$5:$AM$550,$B232,Grid_GenerationQueue!$AN$5:$AN$550,$C232)</f>
        <v>0</v>
      </c>
      <c r="Q232">
        <f>SUMIFS(Grid_GenerationQueue!Y$5:Y$550,Grid_GenerationQueue!$AJ$5:$AJ$550,$B232,Grid_GenerationQueue!$AK$5:$AK$550,$C232)+SUMIFS(Grid_GenerationQueue!Y$5:Y$550,Grid_GenerationQueue!$AM$5:$AM$550,$B232,Grid_GenerationQueue!$AN$5:$AN$550,$C232)</f>
        <v>0</v>
      </c>
      <c r="R232">
        <f>SUMIFS(Grid_GenerationQueue!Z$5:Z$550,Grid_GenerationQueue!$AJ$5:$AJ$550,$B232,Grid_GenerationQueue!$AK$5:$AK$550,$C232)+SUMIFS(Grid_GenerationQueue!Z$5:Z$550,Grid_GenerationQueue!$AM$5:$AM$550,$B232,Grid_GenerationQueue!$AN$5:$AN$550,$C232)</f>
        <v>0</v>
      </c>
      <c r="S232">
        <f>SUMIFS(Grid_GenerationQueue!AA$5:AA$550,Grid_GenerationQueue!$AJ$5:$AJ$550,$B232,Grid_GenerationQueue!$AK$5:$AK$550,$C232)+SUMIFS(Grid_GenerationQueue!AA$5:AA$550,Grid_GenerationQueue!$AM$5:$AM$550,$B232,Grid_GenerationQueue!$AN$5:$AN$550,$C232)</f>
        <v>0</v>
      </c>
      <c r="T232">
        <f>SUMIFS(Grid_GenerationQueue!AB$5:AB$550,Grid_GenerationQueue!$AJ$5:$AJ$550,$B232,Grid_GenerationQueue!$AK$5:$AK$550,$C232)+SUMIFS(Grid_GenerationQueue!AB$5:AB$550,Grid_GenerationQueue!$AM$5:$AM$550,$B232,Grid_GenerationQueue!$AN$5:$AN$550,$C232)</f>
        <v>0</v>
      </c>
      <c r="U232">
        <f>SUMIFS(Grid_GenerationQueue!AC$5:AC$550,Grid_GenerationQueue!$AJ$5:$AJ$550,$B232,Grid_GenerationQueue!$AK$5:$AK$550,$C232)+SUMIFS(Grid_GenerationQueue!AC$5:AC$550,Grid_GenerationQueue!$AM$5:$AM$550,$B232,Grid_GenerationQueue!$AN$5:$AN$550,$C232)</f>
        <v>0</v>
      </c>
      <c r="V232">
        <f>SUMIFS(Grid_GenerationQueue!AD$5:AD$550,Grid_GenerationQueue!$AJ$5:$AJ$550,$B232,Grid_GenerationQueue!$AK$5:$AK$550,$C232)+SUMIFS(Grid_GenerationQueue!AD$5:AD$550,Grid_GenerationQueue!$AM$5:$AM$550,$B232,Grid_GenerationQueue!$AN$5:$AN$550,$C232)</f>
        <v>0</v>
      </c>
      <c r="X232">
        <f>SUMIFS(Grid_GenerationQueue!T$5:T$550,Grid_GenerationQueue!$AJ$5:$AJ$550,$B232,Grid_GenerationQueue!$AK$5:$AK$550,$C232,Grid_GenerationQueue!$AW$5:$AW$550,$Y$3)+SUMIFS(Grid_GenerationQueue!T$5:T$550,Grid_GenerationQueue!$AM$5:$AM$550,$B232,Grid_GenerationQueue!$AN$5:$AN$550,$C232,Grid_GenerationQueue!$AW$5:$AW$550,$Y$3)</f>
        <v>0</v>
      </c>
      <c r="Y232">
        <f>SUMIFS(Grid_GenerationQueue!U$5:U$550,Grid_GenerationQueue!$AJ$5:$AJ$550,$B232,Grid_GenerationQueue!$AK$5:$AK$550,$C232,Grid_GenerationQueue!$AW$5:$AW$550,$Y$3)+SUMIFS(Grid_GenerationQueue!U$5:U$550,Grid_GenerationQueue!$AM$5:$AM$550,$B232,Grid_GenerationQueue!$AN$5:$AN$550,$C232,Grid_GenerationQueue!$AW$5:$AW$550,$Y$3)</f>
        <v>0</v>
      </c>
      <c r="Z232">
        <f>SUMIFS(Grid_GenerationQueue!V$5:V$550,Grid_GenerationQueue!$AJ$5:$AJ$550,$B232,Grid_GenerationQueue!$AK$5:$AK$550,$C232,Grid_GenerationQueue!$AW$5:$AW$550,$Y$3)+SUMIFS(Grid_GenerationQueue!V$5:V$550,Grid_GenerationQueue!$AM$5:$AM$550,$B232,Grid_GenerationQueue!$AN$5:$AN$550,$C232,Grid_GenerationQueue!$AW$5:$AW$550,$Y$3)</f>
        <v>0</v>
      </c>
      <c r="AA232">
        <f>SUMIFS(Grid_GenerationQueue!W$5:W$550,Grid_GenerationQueue!$AJ$5:$AJ$550,$B232,Grid_GenerationQueue!$AK$5:$AK$550,$C232,Grid_GenerationQueue!$AW$5:$AW$550,$Y$3)+SUMIFS(Grid_GenerationQueue!W$5:W$550,Grid_GenerationQueue!$AM$5:$AM$550,$B232,Grid_GenerationQueue!$AN$5:$AN$550,$C232,Grid_GenerationQueue!$AW$5:$AW$550,$Y$3)</f>
        <v>0</v>
      </c>
      <c r="AB232">
        <f>SUMIFS(Grid_GenerationQueue!X$5:X$550,Grid_GenerationQueue!$AJ$5:$AJ$550,$B232,Grid_GenerationQueue!$AK$5:$AK$550,$C232,Grid_GenerationQueue!$AW$5:$AW$550,$Y$3)+SUMIFS(Grid_GenerationQueue!X$5:X$550,Grid_GenerationQueue!$AM$5:$AM$550,$B232,Grid_GenerationQueue!$AN$5:$AN$550,$C232,Grid_GenerationQueue!$AW$5:$AW$550,$Y$3)</f>
        <v>0</v>
      </c>
      <c r="AC232">
        <f>SUMIFS(Grid_GenerationQueue!Y$5:Y$550,Grid_GenerationQueue!$AJ$5:$AJ$550,$B232,Grid_GenerationQueue!$AK$5:$AK$550,$C232,Grid_GenerationQueue!$AW$5:$AW$550,$Y$3)+SUMIFS(Grid_GenerationQueue!Y$5:Y$550,Grid_GenerationQueue!$AM$5:$AM$550,$B232,Grid_GenerationQueue!$AN$5:$AN$550,$C232,Grid_GenerationQueue!$AW$5:$AW$550,$Y$3)</f>
        <v>0</v>
      </c>
      <c r="AD232">
        <f>SUMIFS(Grid_GenerationQueue!Z$5:Z$550,Grid_GenerationQueue!$AJ$5:$AJ$550,$B232,Grid_GenerationQueue!$AK$5:$AK$550,$C232,Grid_GenerationQueue!$AW$5:$AW$550,$Y$3)+SUMIFS(Grid_GenerationQueue!Z$5:Z$550,Grid_GenerationQueue!$AM$5:$AM$550,$B232,Grid_GenerationQueue!$AN$5:$AN$550,$C232,Grid_GenerationQueue!$AW$5:$AW$550,$Y$3)</f>
        <v>0</v>
      </c>
      <c r="AE232">
        <f>SUMIFS(Grid_GenerationQueue!AA$5:AA$550,Grid_GenerationQueue!$AJ$5:$AJ$550,$B232,Grid_GenerationQueue!$AK$5:$AK$550,$C232,Grid_GenerationQueue!$AW$5:$AW$550,$Y$3)+SUMIFS(Grid_GenerationQueue!AA$5:AA$550,Grid_GenerationQueue!$AM$5:$AM$550,$B232,Grid_GenerationQueue!$AN$5:$AN$550,$C232,Grid_GenerationQueue!$AW$5:$AW$550,$Y$3)</f>
        <v>0</v>
      </c>
      <c r="AF232">
        <f>SUMIFS(Grid_GenerationQueue!AB$5:AB$550,Grid_GenerationQueue!$AJ$5:$AJ$550,$B232,Grid_GenerationQueue!$AK$5:$AK$550,$C232,Grid_GenerationQueue!$AW$5:$AW$550,$Y$3)+SUMIFS(Grid_GenerationQueue!AB$5:AB$550,Grid_GenerationQueue!$AM$5:$AM$550,$B232,Grid_GenerationQueue!$AN$5:$AN$550,$C232,Grid_GenerationQueue!$AW$5:$AW$550,$Y$3)</f>
        <v>0</v>
      </c>
      <c r="AG232">
        <f>SUMIFS(Grid_GenerationQueue!AC$5:AC$550,Grid_GenerationQueue!$AJ$5:$AJ$550,$B232,Grid_GenerationQueue!$AK$5:$AK$550,$C232,Grid_GenerationQueue!$AW$5:$AW$550,$Y$3)+SUMIFS(Grid_GenerationQueue!AC$5:AC$550,Grid_GenerationQueue!$AM$5:$AM$550,$B232,Grid_GenerationQueue!$AN$5:$AN$550,$C232,Grid_GenerationQueue!$AW$5:$AW$550,$Y$3)</f>
        <v>0</v>
      </c>
      <c r="AH232">
        <f>SUMIFS(Grid_GenerationQueue!AD$5:AD$550,Grid_GenerationQueue!$AJ$5:$AJ$550,$B232,Grid_GenerationQueue!$AK$5:$AK$550,$C232,Grid_GenerationQueue!$AW$5:$AW$550,$Y$3)+SUMIFS(Grid_GenerationQueue!AD$5:AD$550,Grid_GenerationQueue!$AM$5:$AM$550,$B232,Grid_GenerationQueue!$AN$5:$AN$550,$C232,Grid_GenerationQueue!$AW$5:$AW$550,$Y$3)</f>
        <v>0</v>
      </c>
      <c r="AJ232">
        <f>X232+SUMIFS(Grid_GenerationQueue!T$5:T$550,Grid_GenerationQueue!$AJ$5:$AJ$550,$B232,Grid_GenerationQueue!$AK$5:$AK$550,$C232,Grid_GenerationQueue!$AW$5:$AW$550,"&lt;&gt;"&amp;$Y$3,Grid_GenerationQueue!$AU$5:$AU$550,$AK$3)+SUMIFS(Grid_GenerationQueue!T$5:T$550,Grid_GenerationQueue!$AM$5:$AM$550,$B232,Grid_GenerationQueue!$AN$5:$AN$550,$C232,Grid_GenerationQueue!$AW$5:$AW$550,"&lt;&gt;"&amp;$Y$3,Grid_GenerationQueue!$AU$5:$AU$550,$AK$3)</f>
        <v>0</v>
      </c>
      <c r="AK232">
        <f>Y232+SUMIFS(Grid_GenerationQueue!U$5:U$550,Grid_GenerationQueue!$AJ$5:$AJ$550,$B232,Grid_GenerationQueue!$AK$5:$AK$550,$C232,Grid_GenerationQueue!$AW$5:$AW$550,"&lt;&gt;"&amp;$Y$3,Grid_GenerationQueue!$AU$5:$AU$550,$AK$3)+SUMIFS(Grid_GenerationQueue!U$5:U$550,Grid_GenerationQueue!$AM$5:$AM$550,$B232,Grid_GenerationQueue!$AN$5:$AN$550,$C232,Grid_GenerationQueue!$AW$5:$AW$550,"&lt;&gt;"&amp;$Y$3,Grid_GenerationQueue!$AU$5:$AU$550,$AK$3)</f>
        <v>0</v>
      </c>
      <c r="AL232">
        <f>Z232+SUMIFS(Grid_GenerationQueue!V$5:V$550,Grid_GenerationQueue!$AJ$5:$AJ$550,$B232,Grid_GenerationQueue!$AK$5:$AK$550,$C232,Grid_GenerationQueue!$AW$5:$AW$550,"&lt;&gt;"&amp;$Y$3,Grid_GenerationQueue!$AU$5:$AU$550,$AK$3)+SUMIFS(Grid_GenerationQueue!V$5:V$550,Grid_GenerationQueue!$AM$5:$AM$550,$B232,Grid_GenerationQueue!$AN$5:$AN$550,$C232,Grid_GenerationQueue!$AW$5:$AW$550,"&lt;&gt;"&amp;$Y$3,Grid_GenerationQueue!$AU$5:$AU$550,$AK$3)</f>
        <v>0</v>
      </c>
      <c r="AM232">
        <f>AA232+SUMIFS(Grid_GenerationQueue!W$5:W$550,Grid_GenerationQueue!$AJ$5:$AJ$550,$B232,Grid_GenerationQueue!$AK$5:$AK$550,$C232,Grid_GenerationQueue!$AW$5:$AW$550,"&lt;&gt;"&amp;$Y$3,Grid_GenerationQueue!$AU$5:$AU$550,$AK$3)+SUMIFS(Grid_GenerationQueue!W$5:W$550,Grid_GenerationQueue!$AM$5:$AM$550,$B232,Grid_GenerationQueue!$AN$5:$AN$550,$C232,Grid_GenerationQueue!$AW$5:$AW$550,"&lt;&gt;"&amp;$Y$3,Grid_GenerationQueue!$AU$5:$AU$550,$AK$3)</f>
        <v>0</v>
      </c>
      <c r="AN232">
        <f>AB232+SUMIFS(Grid_GenerationQueue!X$5:X$550,Grid_GenerationQueue!$AJ$5:$AJ$550,$B232,Grid_GenerationQueue!$AK$5:$AK$550,$C232,Grid_GenerationQueue!$AW$5:$AW$550,"&lt;&gt;"&amp;$Y$3,Grid_GenerationQueue!$AU$5:$AU$550,$AK$3)+SUMIFS(Grid_GenerationQueue!X$5:X$550,Grid_GenerationQueue!$AM$5:$AM$550,$B232,Grid_GenerationQueue!$AN$5:$AN$550,$C232,Grid_GenerationQueue!$AW$5:$AW$550,"&lt;&gt;"&amp;$Y$3,Grid_GenerationQueue!$AU$5:$AU$550,$AK$3)</f>
        <v>0</v>
      </c>
      <c r="AO232">
        <f>AC232+SUMIFS(Grid_GenerationQueue!Y$5:Y$550,Grid_GenerationQueue!$AJ$5:$AJ$550,$B232,Grid_GenerationQueue!$AK$5:$AK$550,$C232,Grid_GenerationQueue!$AW$5:$AW$550,"&lt;&gt;"&amp;$Y$3,Grid_GenerationQueue!$AU$5:$AU$550,$AK$3)+SUMIFS(Grid_GenerationQueue!Y$5:Y$550,Grid_GenerationQueue!$AM$5:$AM$550,$B232,Grid_GenerationQueue!$AN$5:$AN$550,$C232,Grid_GenerationQueue!$AW$5:$AW$550,"&lt;&gt;"&amp;$Y$3,Grid_GenerationQueue!$AU$5:$AU$550,$AK$3)</f>
        <v>0</v>
      </c>
      <c r="AP232">
        <f>AD232+SUMIFS(Grid_GenerationQueue!Z$5:Z$550,Grid_GenerationQueue!$AJ$5:$AJ$550,$B232,Grid_GenerationQueue!$AK$5:$AK$550,$C232,Grid_GenerationQueue!$AW$5:$AW$550,"&lt;&gt;"&amp;$Y$3,Grid_GenerationQueue!$AU$5:$AU$550,$AK$3)+SUMIFS(Grid_GenerationQueue!Z$5:Z$550,Grid_GenerationQueue!$AM$5:$AM$550,$B232,Grid_GenerationQueue!$AN$5:$AN$550,$C232,Grid_GenerationQueue!$AW$5:$AW$550,"&lt;&gt;"&amp;$Y$3,Grid_GenerationQueue!$AU$5:$AU$550,$AK$3)</f>
        <v>0</v>
      </c>
      <c r="AQ232">
        <f>AE232+SUMIFS(Grid_GenerationQueue!AA$5:AA$550,Grid_GenerationQueue!$AJ$5:$AJ$550,$B232,Grid_GenerationQueue!$AK$5:$AK$550,$C232,Grid_GenerationQueue!$AW$5:$AW$550,"&lt;&gt;"&amp;$Y$3,Grid_GenerationQueue!$AU$5:$AU$550,$AK$3)+SUMIFS(Grid_GenerationQueue!AA$5:AA$550,Grid_GenerationQueue!$AM$5:$AM$550,$B232,Grid_GenerationQueue!$AN$5:$AN$550,$C232,Grid_GenerationQueue!$AW$5:$AW$550,"&lt;&gt;"&amp;$Y$3,Grid_GenerationQueue!$AU$5:$AU$550,$AK$3)</f>
        <v>0</v>
      </c>
      <c r="AR232">
        <f>AF232+SUMIFS(Grid_GenerationQueue!AB$5:AB$550,Grid_GenerationQueue!$AJ$5:$AJ$550,$B232,Grid_GenerationQueue!$AK$5:$AK$550,$C232,Grid_GenerationQueue!$AW$5:$AW$550,"&lt;&gt;"&amp;$Y$3,Grid_GenerationQueue!$AU$5:$AU$550,$AK$3)+SUMIFS(Grid_GenerationQueue!AB$5:AB$550,Grid_GenerationQueue!$AM$5:$AM$550,$B232,Grid_GenerationQueue!$AN$5:$AN$550,$C232,Grid_GenerationQueue!$AW$5:$AW$550,"&lt;&gt;"&amp;$Y$3,Grid_GenerationQueue!$AU$5:$AU$550,$AK$3)</f>
        <v>0</v>
      </c>
      <c r="AS232">
        <f>AG232+SUMIFS(Grid_GenerationQueue!AC$5:AC$550,Grid_GenerationQueue!$AJ$5:$AJ$550,$B232,Grid_GenerationQueue!$AK$5:$AK$550,$C232,Grid_GenerationQueue!$AW$5:$AW$550,"&lt;&gt;"&amp;$Y$3,Grid_GenerationQueue!$AU$5:$AU$550,$AK$3)+SUMIFS(Grid_GenerationQueue!AC$5:AC$550,Grid_GenerationQueue!$AM$5:$AM$550,$B232,Grid_GenerationQueue!$AN$5:$AN$550,$C232,Grid_GenerationQueue!$AW$5:$AW$550,"&lt;&gt;"&amp;$Y$3,Grid_GenerationQueue!$AU$5:$AU$550,$AK$3)</f>
        <v>0</v>
      </c>
      <c r="AT232">
        <f>AH232+SUMIFS(Grid_GenerationQueue!AD$5:AD$550,Grid_GenerationQueue!$AJ$5:$AJ$550,$B232,Grid_GenerationQueue!$AK$5:$AK$550,$C232,Grid_GenerationQueue!$AW$5:$AW$550,"&lt;&gt;"&amp;$Y$3,Grid_GenerationQueue!$AU$5:$AU$550,$AK$3)+SUMIFS(Grid_GenerationQueue!AD$5:AD$550,Grid_GenerationQueue!$AM$5:$AM$550,$B232,Grid_GenerationQueue!$AN$5:$AN$550,$C232,Grid_GenerationQueue!$AW$5:$AW$550,"&lt;&gt;"&amp;$Y$3,Grid_GenerationQueue!$AU$5:$AU$550,$AK$3)</f>
        <v>0</v>
      </c>
      <c r="AV232">
        <v>0</v>
      </c>
      <c r="AW232">
        <v>0</v>
      </c>
      <c r="AX232">
        <v>0</v>
      </c>
      <c r="AY232">
        <v>0</v>
      </c>
      <c r="AZ232">
        <v>0</v>
      </c>
      <c r="BB232">
        <f t="shared" si="132"/>
        <v>0</v>
      </c>
      <c r="BC232">
        <f t="shared" si="133"/>
        <v>0</v>
      </c>
      <c r="BD232">
        <f t="shared" si="134"/>
        <v>0</v>
      </c>
      <c r="BE232">
        <f t="shared" si="135"/>
        <v>0</v>
      </c>
      <c r="BF232">
        <f t="shared" si="136"/>
        <v>0</v>
      </c>
      <c r="BG232">
        <f t="shared" si="137"/>
        <v>0</v>
      </c>
      <c r="BH232">
        <f t="shared" si="138"/>
        <v>0</v>
      </c>
      <c r="BI232">
        <f t="shared" si="139"/>
        <v>0</v>
      </c>
      <c r="BJ232">
        <f t="shared" si="140"/>
        <v>0</v>
      </c>
      <c r="BK232">
        <f t="shared" si="141"/>
        <v>0</v>
      </c>
      <c r="BL232">
        <f t="shared" si="142"/>
        <v>0</v>
      </c>
      <c r="BN232">
        <f t="shared" si="143"/>
        <v>0</v>
      </c>
      <c r="BO232">
        <f t="shared" si="144"/>
        <v>0</v>
      </c>
      <c r="BP232">
        <f t="shared" si="145"/>
        <v>0</v>
      </c>
      <c r="BQ232">
        <f t="shared" si="146"/>
        <v>0</v>
      </c>
      <c r="BR232">
        <f t="shared" si="147"/>
        <v>0</v>
      </c>
      <c r="BS232">
        <f t="shared" si="148"/>
        <v>0</v>
      </c>
      <c r="BT232">
        <f t="shared" si="149"/>
        <v>0</v>
      </c>
      <c r="BU232">
        <f t="shared" si="150"/>
        <v>0</v>
      </c>
      <c r="BV232">
        <f t="shared" si="151"/>
        <v>0</v>
      </c>
      <c r="BW232">
        <f t="shared" si="152"/>
        <v>0</v>
      </c>
      <c r="BX232">
        <f t="shared" si="153"/>
        <v>0</v>
      </c>
      <c r="BZ232">
        <f t="shared" si="154"/>
        <v>0</v>
      </c>
      <c r="CA232">
        <f t="shared" si="155"/>
        <v>0</v>
      </c>
      <c r="CB232">
        <f t="shared" si="156"/>
        <v>0</v>
      </c>
      <c r="CC232">
        <f t="shared" si="157"/>
        <v>0</v>
      </c>
      <c r="CD232">
        <f t="shared" si="158"/>
        <v>0</v>
      </c>
      <c r="CE232">
        <f t="shared" si="159"/>
        <v>0</v>
      </c>
      <c r="CF232">
        <f t="shared" si="160"/>
        <v>0</v>
      </c>
      <c r="CG232">
        <f t="shared" si="161"/>
        <v>0</v>
      </c>
      <c r="CH232">
        <f t="shared" si="162"/>
        <v>0</v>
      </c>
      <c r="CI232">
        <f t="shared" si="163"/>
        <v>0</v>
      </c>
      <c r="CJ232">
        <f t="shared" si="164"/>
        <v>0</v>
      </c>
    </row>
    <row r="233" spans="1:88" x14ac:dyDescent="0.35">
      <c r="A233" t="str">
        <f>Substation_Info!A233</f>
        <v>PG&amp;E Fresno Study Area</v>
      </c>
      <c r="B233" t="str">
        <f>Substation_Info!B233</f>
        <v>Reedley</v>
      </c>
      <c r="C233">
        <f>Substation_Info!C233</f>
        <v>115</v>
      </c>
      <c r="D233" t="str" cm="1">
        <f t="array" ref="D233">INDEX(Substation_Info!$AT$5:$BB$322,MATCH(1,($B233=Substation_Info!$B$5:$B$322)*($C233=Substation_Info!$C$5:$C$322),0),MATCH(D$4,Substation_Info!$AT$4:$BB$4,0))</f>
        <v>Southern_PGAE_Li_Battery</v>
      </c>
      <c r="E233" t="str" cm="1">
        <f t="array" ref="E233">INDEX(Substation_Info!$AT$5:$BB$322,MATCH(1,($B233=Substation_Info!$B$5:$B$322)*($C233=Substation_Info!$C$5:$C$322),0),MATCH(E$4,Substation_Info!$AT$4:$BB$4,0))</f>
        <v>Southern_PGAE_Solar</v>
      </c>
      <c r="F233" cm="1">
        <f t="array" ref="F233">INDEX(Substation_Info!$AT$5:$BB$322,MATCH(1,($B233=Substation_Info!$B$5:$B$322)*($C233=Substation_Info!$C$5:$C$322),0),MATCH(F$4,Substation_Info!$AT$4:$BB$4,0))</f>
        <v>0</v>
      </c>
      <c r="G233" cm="1">
        <f t="array" ref="G233">INDEX(Substation_Info!$AT$5:$BB$322,MATCH(1,($B233=Substation_Info!$B$5:$B$322)*($C233=Substation_Info!$C$5:$C$322),0),MATCH(G$4,Substation_Info!$AT$4:$BB$4,0))</f>
        <v>0</v>
      </c>
      <c r="H233" cm="1">
        <f t="array" ref="H233">INDEX(Substation_Info!$AT$5:$BB$322,MATCH(1,($B233=Substation_Info!$B$5:$B$322)*($C233=Substation_Info!$C$5:$C$322),0),MATCH(H$4,Substation_Info!$AT$4:$BB$4,0))</f>
        <v>0</v>
      </c>
      <c r="I233" cm="1">
        <f t="array" ref="I233">INDEX(Substation_Info!$AT$5:$BB$322,MATCH(1,($B233=Substation_Info!$B$5:$B$322)*($C233=Substation_Info!$C$5:$C$322),0),MATCH(I$4,Substation_Info!$AT$4:$BB$4,0))</f>
        <v>0</v>
      </c>
      <c r="J233" cm="1">
        <f t="array" ref="J233">INDEX(Substation_Info!$AT$5:$BB$322,MATCH(1,($B233=Substation_Info!$B$5:$B$322)*($C233=Substation_Info!$C$5:$C$322),0),MATCH(J$4,Substation_Info!$AT$4:$BB$4,0))</f>
        <v>0</v>
      </c>
      <c r="L233">
        <f>SUMIFS(Grid_GenerationQueue!T$5:T$550,Grid_GenerationQueue!$AJ$5:$AJ$550,$B233,Grid_GenerationQueue!$AK$5:$AK$550,$C233)+SUMIFS(Grid_GenerationQueue!T$5:T$550,Grid_GenerationQueue!$AM$5:$AM$550,$B233,Grid_GenerationQueue!$AN$5:$AN$550,$C233)</f>
        <v>0</v>
      </c>
      <c r="M233">
        <f>SUMIFS(Grid_GenerationQueue!U$5:U$550,Grid_GenerationQueue!$AJ$5:$AJ$550,$B233,Grid_GenerationQueue!$AK$5:$AK$550,$C233)+SUMIFS(Grid_GenerationQueue!U$5:U$550,Grid_GenerationQueue!$AM$5:$AM$550,$B233,Grid_GenerationQueue!$AN$5:$AN$550,$C233)</f>
        <v>0</v>
      </c>
      <c r="N233">
        <f>SUMIFS(Grid_GenerationQueue!V$5:V$550,Grid_GenerationQueue!$AJ$5:$AJ$550,$B233,Grid_GenerationQueue!$AK$5:$AK$550,$C233)+SUMIFS(Grid_GenerationQueue!V$5:V$550,Grid_GenerationQueue!$AM$5:$AM$550,$B233,Grid_GenerationQueue!$AN$5:$AN$550,$C233)</f>
        <v>0</v>
      </c>
      <c r="O233">
        <f>SUMIFS(Grid_GenerationQueue!W$5:W$550,Grid_GenerationQueue!$AJ$5:$AJ$550,$B233,Grid_GenerationQueue!$AK$5:$AK$550,$C233)+SUMIFS(Grid_GenerationQueue!W$5:W$550,Grid_GenerationQueue!$AM$5:$AM$550,$B233,Grid_GenerationQueue!$AN$5:$AN$550,$C233)</f>
        <v>0</v>
      </c>
      <c r="P233">
        <f>SUMIFS(Grid_GenerationQueue!X$5:X$550,Grid_GenerationQueue!$AJ$5:$AJ$550,$B233,Grid_GenerationQueue!$AK$5:$AK$550,$C233)+SUMIFS(Grid_GenerationQueue!X$5:X$550,Grid_GenerationQueue!$AM$5:$AM$550,$B233,Grid_GenerationQueue!$AN$5:$AN$550,$C233)</f>
        <v>0</v>
      </c>
      <c r="Q233">
        <f>SUMIFS(Grid_GenerationQueue!Y$5:Y$550,Grid_GenerationQueue!$AJ$5:$AJ$550,$B233,Grid_GenerationQueue!$AK$5:$AK$550,$C233)+SUMIFS(Grid_GenerationQueue!Y$5:Y$550,Grid_GenerationQueue!$AM$5:$AM$550,$B233,Grid_GenerationQueue!$AN$5:$AN$550,$C233)</f>
        <v>0</v>
      </c>
      <c r="R233">
        <f>SUMIFS(Grid_GenerationQueue!Z$5:Z$550,Grid_GenerationQueue!$AJ$5:$AJ$550,$B233,Grid_GenerationQueue!$AK$5:$AK$550,$C233)+SUMIFS(Grid_GenerationQueue!Z$5:Z$550,Grid_GenerationQueue!$AM$5:$AM$550,$B233,Grid_GenerationQueue!$AN$5:$AN$550,$C233)</f>
        <v>0</v>
      </c>
      <c r="S233">
        <f>SUMIFS(Grid_GenerationQueue!AA$5:AA$550,Grid_GenerationQueue!$AJ$5:$AJ$550,$B233,Grid_GenerationQueue!$AK$5:$AK$550,$C233)+SUMIFS(Grid_GenerationQueue!AA$5:AA$550,Grid_GenerationQueue!$AM$5:$AM$550,$B233,Grid_GenerationQueue!$AN$5:$AN$550,$C233)</f>
        <v>0</v>
      </c>
      <c r="T233">
        <f>SUMIFS(Grid_GenerationQueue!AB$5:AB$550,Grid_GenerationQueue!$AJ$5:$AJ$550,$B233,Grid_GenerationQueue!$AK$5:$AK$550,$C233)+SUMIFS(Grid_GenerationQueue!AB$5:AB$550,Grid_GenerationQueue!$AM$5:$AM$550,$B233,Grid_GenerationQueue!$AN$5:$AN$550,$C233)</f>
        <v>0</v>
      </c>
      <c r="U233">
        <f>SUMIFS(Grid_GenerationQueue!AC$5:AC$550,Grid_GenerationQueue!$AJ$5:$AJ$550,$B233,Grid_GenerationQueue!$AK$5:$AK$550,$C233)+SUMIFS(Grid_GenerationQueue!AC$5:AC$550,Grid_GenerationQueue!$AM$5:$AM$550,$B233,Grid_GenerationQueue!$AN$5:$AN$550,$C233)</f>
        <v>0</v>
      </c>
      <c r="V233">
        <f>SUMIFS(Grid_GenerationQueue!AD$5:AD$550,Grid_GenerationQueue!$AJ$5:$AJ$550,$B233,Grid_GenerationQueue!$AK$5:$AK$550,$C233)+SUMIFS(Grid_GenerationQueue!AD$5:AD$550,Grid_GenerationQueue!$AM$5:$AM$550,$B233,Grid_GenerationQueue!$AN$5:$AN$550,$C233)</f>
        <v>0</v>
      </c>
      <c r="X233">
        <f>SUMIFS(Grid_GenerationQueue!T$5:T$550,Grid_GenerationQueue!$AJ$5:$AJ$550,$B233,Grid_GenerationQueue!$AK$5:$AK$550,$C233,Grid_GenerationQueue!$AW$5:$AW$550,$Y$3)+SUMIFS(Grid_GenerationQueue!T$5:T$550,Grid_GenerationQueue!$AM$5:$AM$550,$B233,Grid_GenerationQueue!$AN$5:$AN$550,$C233,Grid_GenerationQueue!$AW$5:$AW$550,$Y$3)</f>
        <v>0</v>
      </c>
      <c r="Y233">
        <f>SUMIFS(Grid_GenerationQueue!U$5:U$550,Grid_GenerationQueue!$AJ$5:$AJ$550,$B233,Grid_GenerationQueue!$AK$5:$AK$550,$C233,Grid_GenerationQueue!$AW$5:$AW$550,$Y$3)+SUMIFS(Grid_GenerationQueue!U$5:U$550,Grid_GenerationQueue!$AM$5:$AM$550,$B233,Grid_GenerationQueue!$AN$5:$AN$550,$C233,Grid_GenerationQueue!$AW$5:$AW$550,$Y$3)</f>
        <v>0</v>
      </c>
      <c r="Z233">
        <f>SUMIFS(Grid_GenerationQueue!V$5:V$550,Grid_GenerationQueue!$AJ$5:$AJ$550,$B233,Grid_GenerationQueue!$AK$5:$AK$550,$C233,Grid_GenerationQueue!$AW$5:$AW$550,$Y$3)+SUMIFS(Grid_GenerationQueue!V$5:V$550,Grid_GenerationQueue!$AM$5:$AM$550,$B233,Grid_GenerationQueue!$AN$5:$AN$550,$C233,Grid_GenerationQueue!$AW$5:$AW$550,$Y$3)</f>
        <v>0</v>
      </c>
      <c r="AA233">
        <f>SUMIFS(Grid_GenerationQueue!W$5:W$550,Grid_GenerationQueue!$AJ$5:$AJ$550,$B233,Grid_GenerationQueue!$AK$5:$AK$550,$C233,Grid_GenerationQueue!$AW$5:$AW$550,$Y$3)+SUMIFS(Grid_GenerationQueue!W$5:W$550,Grid_GenerationQueue!$AM$5:$AM$550,$B233,Grid_GenerationQueue!$AN$5:$AN$550,$C233,Grid_GenerationQueue!$AW$5:$AW$550,$Y$3)</f>
        <v>0</v>
      </c>
      <c r="AB233">
        <f>SUMIFS(Grid_GenerationQueue!X$5:X$550,Grid_GenerationQueue!$AJ$5:$AJ$550,$B233,Grid_GenerationQueue!$AK$5:$AK$550,$C233,Grid_GenerationQueue!$AW$5:$AW$550,$Y$3)+SUMIFS(Grid_GenerationQueue!X$5:X$550,Grid_GenerationQueue!$AM$5:$AM$550,$B233,Grid_GenerationQueue!$AN$5:$AN$550,$C233,Grid_GenerationQueue!$AW$5:$AW$550,$Y$3)</f>
        <v>0</v>
      </c>
      <c r="AC233">
        <f>SUMIFS(Grid_GenerationQueue!Y$5:Y$550,Grid_GenerationQueue!$AJ$5:$AJ$550,$B233,Grid_GenerationQueue!$AK$5:$AK$550,$C233,Grid_GenerationQueue!$AW$5:$AW$550,$Y$3)+SUMIFS(Grid_GenerationQueue!Y$5:Y$550,Grid_GenerationQueue!$AM$5:$AM$550,$B233,Grid_GenerationQueue!$AN$5:$AN$550,$C233,Grid_GenerationQueue!$AW$5:$AW$550,$Y$3)</f>
        <v>0</v>
      </c>
      <c r="AD233">
        <f>SUMIFS(Grid_GenerationQueue!Z$5:Z$550,Grid_GenerationQueue!$AJ$5:$AJ$550,$B233,Grid_GenerationQueue!$AK$5:$AK$550,$C233,Grid_GenerationQueue!$AW$5:$AW$550,$Y$3)+SUMIFS(Grid_GenerationQueue!Z$5:Z$550,Grid_GenerationQueue!$AM$5:$AM$550,$B233,Grid_GenerationQueue!$AN$5:$AN$550,$C233,Grid_GenerationQueue!$AW$5:$AW$550,$Y$3)</f>
        <v>0</v>
      </c>
      <c r="AE233">
        <f>SUMIFS(Grid_GenerationQueue!AA$5:AA$550,Grid_GenerationQueue!$AJ$5:$AJ$550,$B233,Grid_GenerationQueue!$AK$5:$AK$550,$C233,Grid_GenerationQueue!$AW$5:$AW$550,$Y$3)+SUMIFS(Grid_GenerationQueue!AA$5:AA$550,Grid_GenerationQueue!$AM$5:$AM$550,$B233,Grid_GenerationQueue!$AN$5:$AN$550,$C233,Grid_GenerationQueue!$AW$5:$AW$550,$Y$3)</f>
        <v>0</v>
      </c>
      <c r="AF233">
        <f>SUMIFS(Grid_GenerationQueue!AB$5:AB$550,Grid_GenerationQueue!$AJ$5:$AJ$550,$B233,Grid_GenerationQueue!$AK$5:$AK$550,$C233,Grid_GenerationQueue!$AW$5:$AW$550,$Y$3)+SUMIFS(Grid_GenerationQueue!AB$5:AB$550,Grid_GenerationQueue!$AM$5:$AM$550,$B233,Grid_GenerationQueue!$AN$5:$AN$550,$C233,Grid_GenerationQueue!$AW$5:$AW$550,$Y$3)</f>
        <v>0</v>
      </c>
      <c r="AG233">
        <f>SUMIFS(Grid_GenerationQueue!AC$5:AC$550,Grid_GenerationQueue!$AJ$5:$AJ$550,$B233,Grid_GenerationQueue!$AK$5:$AK$550,$C233,Grid_GenerationQueue!$AW$5:$AW$550,$Y$3)+SUMIFS(Grid_GenerationQueue!AC$5:AC$550,Grid_GenerationQueue!$AM$5:$AM$550,$B233,Grid_GenerationQueue!$AN$5:$AN$550,$C233,Grid_GenerationQueue!$AW$5:$AW$550,$Y$3)</f>
        <v>0</v>
      </c>
      <c r="AH233">
        <f>SUMIFS(Grid_GenerationQueue!AD$5:AD$550,Grid_GenerationQueue!$AJ$5:$AJ$550,$B233,Grid_GenerationQueue!$AK$5:$AK$550,$C233,Grid_GenerationQueue!$AW$5:$AW$550,$Y$3)+SUMIFS(Grid_GenerationQueue!AD$5:AD$550,Grid_GenerationQueue!$AM$5:$AM$550,$B233,Grid_GenerationQueue!$AN$5:$AN$550,$C233,Grid_GenerationQueue!$AW$5:$AW$550,$Y$3)</f>
        <v>0</v>
      </c>
      <c r="AJ233">
        <f>X233+SUMIFS(Grid_GenerationQueue!T$5:T$550,Grid_GenerationQueue!$AJ$5:$AJ$550,$B233,Grid_GenerationQueue!$AK$5:$AK$550,$C233,Grid_GenerationQueue!$AW$5:$AW$550,"&lt;&gt;"&amp;$Y$3,Grid_GenerationQueue!$AU$5:$AU$550,$AK$3)+SUMIFS(Grid_GenerationQueue!T$5:T$550,Grid_GenerationQueue!$AM$5:$AM$550,$B233,Grid_GenerationQueue!$AN$5:$AN$550,$C233,Grid_GenerationQueue!$AW$5:$AW$550,"&lt;&gt;"&amp;$Y$3,Grid_GenerationQueue!$AU$5:$AU$550,$AK$3)</f>
        <v>0</v>
      </c>
      <c r="AK233">
        <f>Y233+SUMIFS(Grid_GenerationQueue!U$5:U$550,Grid_GenerationQueue!$AJ$5:$AJ$550,$B233,Grid_GenerationQueue!$AK$5:$AK$550,$C233,Grid_GenerationQueue!$AW$5:$AW$550,"&lt;&gt;"&amp;$Y$3,Grid_GenerationQueue!$AU$5:$AU$550,$AK$3)+SUMIFS(Grid_GenerationQueue!U$5:U$550,Grid_GenerationQueue!$AM$5:$AM$550,$B233,Grid_GenerationQueue!$AN$5:$AN$550,$C233,Grid_GenerationQueue!$AW$5:$AW$550,"&lt;&gt;"&amp;$Y$3,Grid_GenerationQueue!$AU$5:$AU$550,$AK$3)</f>
        <v>0</v>
      </c>
      <c r="AL233">
        <f>Z233+SUMIFS(Grid_GenerationQueue!V$5:V$550,Grid_GenerationQueue!$AJ$5:$AJ$550,$B233,Grid_GenerationQueue!$AK$5:$AK$550,$C233,Grid_GenerationQueue!$AW$5:$AW$550,"&lt;&gt;"&amp;$Y$3,Grid_GenerationQueue!$AU$5:$AU$550,$AK$3)+SUMIFS(Grid_GenerationQueue!V$5:V$550,Grid_GenerationQueue!$AM$5:$AM$550,$B233,Grid_GenerationQueue!$AN$5:$AN$550,$C233,Grid_GenerationQueue!$AW$5:$AW$550,"&lt;&gt;"&amp;$Y$3,Grid_GenerationQueue!$AU$5:$AU$550,$AK$3)</f>
        <v>0</v>
      </c>
      <c r="AM233">
        <f>AA233+SUMIFS(Grid_GenerationQueue!W$5:W$550,Grid_GenerationQueue!$AJ$5:$AJ$550,$B233,Grid_GenerationQueue!$AK$5:$AK$550,$C233,Grid_GenerationQueue!$AW$5:$AW$550,"&lt;&gt;"&amp;$Y$3,Grid_GenerationQueue!$AU$5:$AU$550,$AK$3)+SUMIFS(Grid_GenerationQueue!W$5:W$550,Grid_GenerationQueue!$AM$5:$AM$550,$B233,Grid_GenerationQueue!$AN$5:$AN$550,$C233,Grid_GenerationQueue!$AW$5:$AW$550,"&lt;&gt;"&amp;$Y$3,Grid_GenerationQueue!$AU$5:$AU$550,$AK$3)</f>
        <v>0</v>
      </c>
      <c r="AN233">
        <f>AB233+SUMIFS(Grid_GenerationQueue!X$5:X$550,Grid_GenerationQueue!$AJ$5:$AJ$550,$B233,Grid_GenerationQueue!$AK$5:$AK$550,$C233,Grid_GenerationQueue!$AW$5:$AW$550,"&lt;&gt;"&amp;$Y$3,Grid_GenerationQueue!$AU$5:$AU$550,$AK$3)+SUMIFS(Grid_GenerationQueue!X$5:X$550,Grid_GenerationQueue!$AM$5:$AM$550,$B233,Grid_GenerationQueue!$AN$5:$AN$550,$C233,Grid_GenerationQueue!$AW$5:$AW$550,"&lt;&gt;"&amp;$Y$3,Grid_GenerationQueue!$AU$5:$AU$550,$AK$3)</f>
        <v>0</v>
      </c>
      <c r="AO233">
        <f>AC233+SUMIFS(Grid_GenerationQueue!Y$5:Y$550,Grid_GenerationQueue!$AJ$5:$AJ$550,$B233,Grid_GenerationQueue!$AK$5:$AK$550,$C233,Grid_GenerationQueue!$AW$5:$AW$550,"&lt;&gt;"&amp;$Y$3,Grid_GenerationQueue!$AU$5:$AU$550,$AK$3)+SUMIFS(Grid_GenerationQueue!Y$5:Y$550,Grid_GenerationQueue!$AM$5:$AM$550,$B233,Grid_GenerationQueue!$AN$5:$AN$550,$C233,Grid_GenerationQueue!$AW$5:$AW$550,"&lt;&gt;"&amp;$Y$3,Grid_GenerationQueue!$AU$5:$AU$550,$AK$3)</f>
        <v>0</v>
      </c>
      <c r="AP233">
        <f>AD233+SUMIFS(Grid_GenerationQueue!Z$5:Z$550,Grid_GenerationQueue!$AJ$5:$AJ$550,$B233,Grid_GenerationQueue!$AK$5:$AK$550,$C233,Grid_GenerationQueue!$AW$5:$AW$550,"&lt;&gt;"&amp;$Y$3,Grid_GenerationQueue!$AU$5:$AU$550,$AK$3)+SUMIFS(Grid_GenerationQueue!Z$5:Z$550,Grid_GenerationQueue!$AM$5:$AM$550,$B233,Grid_GenerationQueue!$AN$5:$AN$550,$C233,Grid_GenerationQueue!$AW$5:$AW$550,"&lt;&gt;"&amp;$Y$3,Grid_GenerationQueue!$AU$5:$AU$550,$AK$3)</f>
        <v>0</v>
      </c>
      <c r="AQ233">
        <f>AE233+SUMIFS(Grid_GenerationQueue!AA$5:AA$550,Grid_GenerationQueue!$AJ$5:$AJ$550,$B233,Grid_GenerationQueue!$AK$5:$AK$550,$C233,Grid_GenerationQueue!$AW$5:$AW$550,"&lt;&gt;"&amp;$Y$3,Grid_GenerationQueue!$AU$5:$AU$550,$AK$3)+SUMIFS(Grid_GenerationQueue!AA$5:AA$550,Grid_GenerationQueue!$AM$5:$AM$550,$B233,Grid_GenerationQueue!$AN$5:$AN$550,$C233,Grid_GenerationQueue!$AW$5:$AW$550,"&lt;&gt;"&amp;$Y$3,Grid_GenerationQueue!$AU$5:$AU$550,$AK$3)</f>
        <v>0</v>
      </c>
      <c r="AR233">
        <f>AF233+SUMIFS(Grid_GenerationQueue!AB$5:AB$550,Grid_GenerationQueue!$AJ$5:$AJ$550,$B233,Grid_GenerationQueue!$AK$5:$AK$550,$C233,Grid_GenerationQueue!$AW$5:$AW$550,"&lt;&gt;"&amp;$Y$3,Grid_GenerationQueue!$AU$5:$AU$550,$AK$3)+SUMIFS(Grid_GenerationQueue!AB$5:AB$550,Grid_GenerationQueue!$AM$5:$AM$550,$B233,Grid_GenerationQueue!$AN$5:$AN$550,$C233,Grid_GenerationQueue!$AW$5:$AW$550,"&lt;&gt;"&amp;$Y$3,Grid_GenerationQueue!$AU$5:$AU$550,$AK$3)</f>
        <v>0</v>
      </c>
      <c r="AS233">
        <f>AG233+SUMIFS(Grid_GenerationQueue!AC$5:AC$550,Grid_GenerationQueue!$AJ$5:$AJ$550,$B233,Grid_GenerationQueue!$AK$5:$AK$550,$C233,Grid_GenerationQueue!$AW$5:$AW$550,"&lt;&gt;"&amp;$Y$3,Grid_GenerationQueue!$AU$5:$AU$550,$AK$3)+SUMIFS(Grid_GenerationQueue!AC$5:AC$550,Grid_GenerationQueue!$AM$5:$AM$550,$B233,Grid_GenerationQueue!$AN$5:$AN$550,$C233,Grid_GenerationQueue!$AW$5:$AW$550,"&lt;&gt;"&amp;$Y$3,Grid_GenerationQueue!$AU$5:$AU$550,$AK$3)</f>
        <v>0</v>
      </c>
      <c r="AT233">
        <f>AH233+SUMIFS(Grid_GenerationQueue!AD$5:AD$550,Grid_GenerationQueue!$AJ$5:$AJ$550,$B233,Grid_GenerationQueue!$AK$5:$AK$550,$C233,Grid_GenerationQueue!$AW$5:$AW$550,"&lt;&gt;"&amp;$Y$3,Grid_GenerationQueue!$AU$5:$AU$550,$AK$3)+SUMIFS(Grid_GenerationQueue!AD$5:AD$550,Grid_GenerationQueue!$AM$5:$AM$550,$B233,Grid_GenerationQueue!$AN$5:$AN$550,$C233,Grid_GenerationQueue!$AW$5:$AW$550,"&lt;&gt;"&amp;$Y$3,Grid_GenerationQueue!$AU$5:$AU$550,$AK$3)</f>
        <v>0</v>
      </c>
      <c r="AV233">
        <v>0</v>
      </c>
      <c r="AW233">
        <v>0</v>
      </c>
      <c r="AX233">
        <v>0</v>
      </c>
      <c r="AY233">
        <v>0</v>
      </c>
      <c r="AZ233">
        <v>0</v>
      </c>
      <c r="BB233">
        <f t="shared" si="132"/>
        <v>0</v>
      </c>
      <c r="BC233">
        <f t="shared" si="133"/>
        <v>0</v>
      </c>
      <c r="BD233">
        <f t="shared" si="134"/>
        <v>0</v>
      </c>
      <c r="BE233">
        <f t="shared" si="135"/>
        <v>0</v>
      </c>
      <c r="BF233">
        <f t="shared" si="136"/>
        <v>0</v>
      </c>
      <c r="BG233">
        <f t="shared" si="137"/>
        <v>0</v>
      </c>
      <c r="BH233">
        <f t="shared" si="138"/>
        <v>0</v>
      </c>
      <c r="BI233">
        <f t="shared" si="139"/>
        <v>0</v>
      </c>
      <c r="BJ233">
        <f t="shared" si="140"/>
        <v>0</v>
      </c>
      <c r="BK233">
        <f t="shared" si="141"/>
        <v>0</v>
      </c>
      <c r="BL233">
        <f t="shared" si="142"/>
        <v>0</v>
      </c>
      <c r="BN233">
        <f t="shared" si="143"/>
        <v>0</v>
      </c>
      <c r="BO233">
        <f t="shared" si="144"/>
        <v>0</v>
      </c>
      <c r="BP233">
        <f t="shared" si="145"/>
        <v>0</v>
      </c>
      <c r="BQ233">
        <f t="shared" si="146"/>
        <v>0</v>
      </c>
      <c r="BR233">
        <f t="shared" si="147"/>
        <v>0</v>
      </c>
      <c r="BS233">
        <f t="shared" si="148"/>
        <v>0</v>
      </c>
      <c r="BT233">
        <f t="shared" si="149"/>
        <v>0</v>
      </c>
      <c r="BU233">
        <f t="shared" si="150"/>
        <v>0</v>
      </c>
      <c r="BV233">
        <f t="shared" si="151"/>
        <v>0</v>
      </c>
      <c r="BW233">
        <f t="shared" si="152"/>
        <v>0</v>
      </c>
      <c r="BX233">
        <f t="shared" si="153"/>
        <v>0</v>
      </c>
      <c r="BZ233">
        <f t="shared" si="154"/>
        <v>0</v>
      </c>
      <c r="CA233">
        <f t="shared" si="155"/>
        <v>0</v>
      </c>
      <c r="CB233">
        <f t="shared" si="156"/>
        <v>0</v>
      </c>
      <c r="CC233">
        <f t="shared" si="157"/>
        <v>0</v>
      </c>
      <c r="CD233">
        <f t="shared" si="158"/>
        <v>0</v>
      </c>
      <c r="CE233">
        <f t="shared" si="159"/>
        <v>0</v>
      </c>
      <c r="CF233">
        <f t="shared" si="160"/>
        <v>0</v>
      </c>
      <c r="CG233">
        <f t="shared" si="161"/>
        <v>0</v>
      </c>
      <c r="CH233">
        <f t="shared" si="162"/>
        <v>0</v>
      </c>
      <c r="CI233">
        <f t="shared" si="163"/>
        <v>0</v>
      </c>
      <c r="CJ233">
        <f t="shared" si="164"/>
        <v>0</v>
      </c>
    </row>
    <row r="234" spans="1:88" x14ac:dyDescent="0.35">
      <c r="A234" t="str">
        <f>Substation_Info!A234</f>
        <v>PG&amp;E Fresno Study Area</v>
      </c>
      <c r="B234" t="str">
        <f>Substation_Info!B234</f>
        <v>Regulus</v>
      </c>
      <c r="C234">
        <f>Substation_Info!C234</f>
        <v>115</v>
      </c>
      <c r="D234" t="str" cm="1">
        <f t="array" ref="D234">INDEX(Substation_Info!$AT$5:$BB$322,MATCH(1,($B234=Substation_Info!$B$5:$B$322)*($C234=Substation_Info!$C$5:$C$322),0),MATCH(D$4,Substation_Info!$AT$4:$BB$4,0))</f>
        <v>Southern_PGAE_Li_Battery</v>
      </c>
      <c r="E234" t="str" cm="1">
        <f t="array" ref="E234">INDEX(Substation_Info!$AT$5:$BB$322,MATCH(1,($B234=Substation_Info!$B$5:$B$322)*($C234=Substation_Info!$C$5:$C$322),0),MATCH(E$4,Substation_Info!$AT$4:$BB$4,0))</f>
        <v>Southern_PGAE_Solar</v>
      </c>
      <c r="F234" cm="1">
        <f t="array" ref="F234">INDEX(Substation_Info!$AT$5:$BB$322,MATCH(1,($B234=Substation_Info!$B$5:$B$322)*($C234=Substation_Info!$C$5:$C$322),0),MATCH(F$4,Substation_Info!$AT$4:$BB$4,0))</f>
        <v>0</v>
      </c>
      <c r="G234" cm="1">
        <f t="array" ref="G234">INDEX(Substation_Info!$AT$5:$BB$322,MATCH(1,($B234=Substation_Info!$B$5:$B$322)*($C234=Substation_Info!$C$5:$C$322),0),MATCH(G$4,Substation_Info!$AT$4:$BB$4,0))</f>
        <v>0</v>
      </c>
      <c r="H234" cm="1">
        <f t="array" ref="H234">INDEX(Substation_Info!$AT$5:$BB$322,MATCH(1,($B234=Substation_Info!$B$5:$B$322)*($C234=Substation_Info!$C$5:$C$322),0),MATCH(H$4,Substation_Info!$AT$4:$BB$4,0))</f>
        <v>0</v>
      </c>
      <c r="I234" cm="1">
        <f t="array" ref="I234">INDEX(Substation_Info!$AT$5:$BB$322,MATCH(1,($B234=Substation_Info!$B$5:$B$322)*($C234=Substation_Info!$C$5:$C$322),0),MATCH(I$4,Substation_Info!$AT$4:$BB$4,0))</f>
        <v>0</v>
      </c>
      <c r="J234" cm="1">
        <f t="array" ref="J234">INDEX(Substation_Info!$AT$5:$BB$322,MATCH(1,($B234=Substation_Info!$B$5:$B$322)*($C234=Substation_Info!$C$5:$C$322),0),MATCH(J$4,Substation_Info!$AT$4:$BB$4,0))</f>
        <v>0</v>
      </c>
      <c r="L234">
        <f>SUMIFS(Grid_GenerationQueue!T$5:T$550,Grid_GenerationQueue!$AJ$5:$AJ$550,$B234,Grid_GenerationQueue!$AK$5:$AK$550,$C234)+SUMIFS(Grid_GenerationQueue!T$5:T$550,Grid_GenerationQueue!$AM$5:$AM$550,$B234,Grid_GenerationQueue!$AN$5:$AN$550,$C234)</f>
        <v>0</v>
      </c>
      <c r="M234">
        <f>SUMIFS(Grid_GenerationQueue!U$5:U$550,Grid_GenerationQueue!$AJ$5:$AJ$550,$B234,Grid_GenerationQueue!$AK$5:$AK$550,$C234)+SUMIFS(Grid_GenerationQueue!U$5:U$550,Grid_GenerationQueue!$AM$5:$AM$550,$B234,Grid_GenerationQueue!$AN$5:$AN$550,$C234)</f>
        <v>0</v>
      </c>
      <c r="N234">
        <f>SUMIFS(Grid_GenerationQueue!V$5:V$550,Grid_GenerationQueue!$AJ$5:$AJ$550,$B234,Grid_GenerationQueue!$AK$5:$AK$550,$C234)+SUMIFS(Grid_GenerationQueue!V$5:V$550,Grid_GenerationQueue!$AM$5:$AM$550,$B234,Grid_GenerationQueue!$AN$5:$AN$550,$C234)</f>
        <v>0</v>
      </c>
      <c r="O234">
        <f>SUMIFS(Grid_GenerationQueue!W$5:W$550,Grid_GenerationQueue!$AJ$5:$AJ$550,$B234,Grid_GenerationQueue!$AK$5:$AK$550,$C234)+SUMIFS(Grid_GenerationQueue!W$5:W$550,Grid_GenerationQueue!$AM$5:$AM$550,$B234,Grid_GenerationQueue!$AN$5:$AN$550,$C234)</f>
        <v>0</v>
      </c>
      <c r="P234">
        <f>SUMIFS(Grid_GenerationQueue!X$5:X$550,Grid_GenerationQueue!$AJ$5:$AJ$550,$B234,Grid_GenerationQueue!$AK$5:$AK$550,$C234)+SUMIFS(Grid_GenerationQueue!X$5:X$550,Grid_GenerationQueue!$AM$5:$AM$550,$B234,Grid_GenerationQueue!$AN$5:$AN$550,$C234)</f>
        <v>0</v>
      </c>
      <c r="Q234">
        <f>SUMIFS(Grid_GenerationQueue!Y$5:Y$550,Grid_GenerationQueue!$AJ$5:$AJ$550,$B234,Grid_GenerationQueue!$AK$5:$AK$550,$C234)+SUMIFS(Grid_GenerationQueue!Y$5:Y$550,Grid_GenerationQueue!$AM$5:$AM$550,$B234,Grid_GenerationQueue!$AN$5:$AN$550,$C234)</f>
        <v>0</v>
      </c>
      <c r="R234">
        <f>SUMIFS(Grid_GenerationQueue!Z$5:Z$550,Grid_GenerationQueue!$AJ$5:$AJ$550,$B234,Grid_GenerationQueue!$AK$5:$AK$550,$C234)+SUMIFS(Grid_GenerationQueue!Z$5:Z$550,Grid_GenerationQueue!$AM$5:$AM$550,$B234,Grid_GenerationQueue!$AN$5:$AN$550,$C234)</f>
        <v>0</v>
      </c>
      <c r="S234">
        <f>SUMIFS(Grid_GenerationQueue!AA$5:AA$550,Grid_GenerationQueue!$AJ$5:$AJ$550,$B234,Grid_GenerationQueue!$AK$5:$AK$550,$C234)+SUMIFS(Grid_GenerationQueue!AA$5:AA$550,Grid_GenerationQueue!$AM$5:$AM$550,$B234,Grid_GenerationQueue!$AN$5:$AN$550,$C234)</f>
        <v>0</v>
      </c>
      <c r="T234">
        <f>SUMIFS(Grid_GenerationQueue!AB$5:AB$550,Grid_GenerationQueue!$AJ$5:$AJ$550,$B234,Grid_GenerationQueue!$AK$5:$AK$550,$C234)+SUMIFS(Grid_GenerationQueue!AB$5:AB$550,Grid_GenerationQueue!$AM$5:$AM$550,$B234,Grid_GenerationQueue!$AN$5:$AN$550,$C234)</f>
        <v>0</v>
      </c>
      <c r="U234">
        <f>SUMIFS(Grid_GenerationQueue!AC$5:AC$550,Grid_GenerationQueue!$AJ$5:$AJ$550,$B234,Grid_GenerationQueue!$AK$5:$AK$550,$C234)+SUMIFS(Grid_GenerationQueue!AC$5:AC$550,Grid_GenerationQueue!$AM$5:$AM$550,$B234,Grid_GenerationQueue!$AN$5:$AN$550,$C234)</f>
        <v>0</v>
      </c>
      <c r="V234">
        <f>SUMIFS(Grid_GenerationQueue!AD$5:AD$550,Grid_GenerationQueue!$AJ$5:$AJ$550,$B234,Grid_GenerationQueue!$AK$5:$AK$550,$C234)+SUMIFS(Grid_GenerationQueue!AD$5:AD$550,Grid_GenerationQueue!$AM$5:$AM$550,$B234,Grid_GenerationQueue!$AN$5:$AN$550,$C234)</f>
        <v>0</v>
      </c>
      <c r="X234">
        <f>SUMIFS(Grid_GenerationQueue!T$5:T$550,Grid_GenerationQueue!$AJ$5:$AJ$550,$B234,Grid_GenerationQueue!$AK$5:$AK$550,$C234,Grid_GenerationQueue!$AW$5:$AW$550,$Y$3)+SUMIFS(Grid_GenerationQueue!T$5:T$550,Grid_GenerationQueue!$AM$5:$AM$550,$B234,Grid_GenerationQueue!$AN$5:$AN$550,$C234,Grid_GenerationQueue!$AW$5:$AW$550,$Y$3)</f>
        <v>0</v>
      </c>
      <c r="Y234">
        <f>SUMIFS(Grid_GenerationQueue!U$5:U$550,Grid_GenerationQueue!$AJ$5:$AJ$550,$B234,Grid_GenerationQueue!$AK$5:$AK$550,$C234,Grid_GenerationQueue!$AW$5:$AW$550,$Y$3)+SUMIFS(Grid_GenerationQueue!U$5:U$550,Grid_GenerationQueue!$AM$5:$AM$550,$B234,Grid_GenerationQueue!$AN$5:$AN$550,$C234,Grid_GenerationQueue!$AW$5:$AW$550,$Y$3)</f>
        <v>0</v>
      </c>
      <c r="Z234">
        <f>SUMIFS(Grid_GenerationQueue!V$5:V$550,Grid_GenerationQueue!$AJ$5:$AJ$550,$B234,Grid_GenerationQueue!$AK$5:$AK$550,$C234,Grid_GenerationQueue!$AW$5:$AW$550,$Y$3)+SUMIFS(Grid_GenerationQueue!V$5:V$550,Grid_GenerationQueue!$AM$5:$AM$550,$B234,Grid_GenerationQueue!$AN$5:$AN$550,$C234,Grid_GenerationQueue!$AW$5:$AW$550,$Y$3)</f>
        <v>0</v>
      </c>
      <c r="AA234">
        <f>SUMIFS(Grid_GenerationQueue!W$5:W$550,Grid_GenerationQueue!$AJ$5:$AJ$550,$B234,Grid_GenerationQueue!$AK$5:$AK$550,$C234,Grid_GenerationQueue!$AW$5:$AW$550,$Y$3)+SUMIFS(Grid_GenerationQueue!W$5:W$550,Grid_GenerationQueue!$AM$5:$AM$550,$B234,Grid_GenerationQueue!$AN$5:$AN$550,$C234,Grid_GenerationQueue!$AW$5:$AW$550,$Y$3)</f>
        <v>0</v>
      </c>
      <c r="AB234">
        <f>SUMIFS(Grid_GenerationQueue!X$5:X$550,Grid_GenerationQueue!$AJ$5:$AJ$550,$B234,Grid_GenerationQueue!$AK$5:$AK$550,$C234,Grid_GenerationQueue!$AW$5:$AW$550,$Y$3)+SUMIFS(Grid_GenerationQueue!X$5:X$550,Grid_GenerationQueue!$AM$5:$AM$550,$B234,Grid_GenerationQueue!$AN$5:$AN$550,$C234,Grid_GenerationQueue!$AW$5:$AW$550,$Y$3)</f>
        <v>0</v>
      </c>
      <c r="AC234">
        <f>SUMIFS(Grid_GenerationQueue!Y$5:Y$550,Grid_GenerationQueue!$AJ$5:$AJ$550,$B234,Grid_GenerationQueue!$AK$5:$AK$550,$C234,Grid_GenerationQueue!$AW$5:$AW$550,$Y$3)+SUMIFS(Grid_GenerationQueue!Y$5:Y$550,Grid_GenerationQueue!$AM$5:$AM$550,$B234,Grid_GenerationQueue!$AN$5:$AN$550,$C234,Grid_GenerationQueue!$AW$5:$AW$550,$Y$3)</f>
        <v>0</v>
      </c>
      <c r="AD234">
        <f>SUMIFS(Grid_GenerationQueue!Z$5:Z$550,Grid_GenerationQueue!$AJ$5:$AJ$550,$B234,Grid_GenerationQueue!$AK$5:$AK$550,$C234,Grid_GenerationQueue!$AW$5:$AW$550,$Y$3)+SUMIFS(Grid_GenerationQueue!Z$5:Z$550,Grid_GenerationQueue!$AM$5:$AM$550,$B234,Grid_GenerationQueue!$AN$5:$AN$550,$C234,Grid_GenerationQueue!$AW$5:$AW$550,$Y$3)</f>
        <v>0</v>
      </c>
      <c r="AE234">
        <f>SUMIFS(Grid_GenerationQueue!AA$5:AA$550,Grid_GenerationQueue!$AJ$5:$AJ$550,$B234,Grid_GenerationQueue!$AK$5:$AK$550,$C234,Grid_GenerationQueue!$AW$5:$AW$550,$Y$3)+SUMIFS(Grid_GenerationQueue!AA$5:AA$550,Grid_GenerationQueue!$AM$5:$AM$550,$B234,Grid_GenerationQueue!$AN$5:$AN$550,$C234,Grid_GenerationQueue!$AW$5:$AW$550,$Y$3)</f>
        <v>0</v>
      </c>
      <c r="AF234">
        <f>SUMIFS(Grid_GenerationQueue!AB$5:AB$550,Grid_GenerationQueue!$AJ$5:$AJ$550,$B234,Grid_GenerationQueue!$AK$5:$AK$550,$C234,Grid_GenerationQueue!$AW$5:$AW$550,$Y$3)+SUMIFS(Grid_GenerationQueue!AB$5:AB$550,Grid_GenerationQueue!$AM$5:$AM$550,$B234,Grid_GenerationQueue!$AN$5:$AN$550,$C234,Grid_GenerationQueue!$AW$5:$AW$550,$Y$3)</f>
        <v>0</v>
      </c>
      <c r="AG234">
        <f>SUMIFS(Grid_GenerationQueue!AC$5:AC$550,Grid_GenerationQueue!$AJ$5:$AJ$550,$B234,Grid_GenerationQueue!$AK$5:$AK$550,$C234,Grid_GenerationQueue!$AW$5:$AW$550,$Y$3)+SUMIFS(Grid_GenerationQueue!AC$5:AC$550,Grid_GenerationQueue!$AM$5:$AM$550,$B234,Grid_GenerationQueue!$AN$5:$AN$550,$C234,Grid_GenerationQueue!$AW$5:$AW$550,$Y$3)</f>
        <v>0</v>
      </c>
      <c r="AH234">
        <f>SUMIFS(Grid_GenerationQueue!AD$5:AD$550,Grid_GenerationQueue!$AJ$5:$AJ$550,$B234,Grid_GenerationQueue!$AK$5:$AK$550,$C234,Grid_GenerationQueue!$AW$5:$AW$550,$Y$3)+SUMIFS(Grid_GenerationQueue!AD$5:AD$550,Grid_GenerationQueue!$AM$5:$AM$550,$B234,Grid_GenerationQueue!$AN$5:$AN$550,$C234,Grid_GenerationQueue!$AW$5:$AW$550,$Y$3)</f>
        <v>0</v>
      </c>
      <c r="AJ234">
        <f>X234+SUMIFS(Grid_GenerationQueue!T$5:T$550,Grid_GenerationQueue!$AJ$5:$AJ$550,$B234,Grid_GenerationQueue!$AK$5:$AK$550,$C234,Grid_GenerationQueue!$AW$5:$AW$550,"&lt;&gt;"&amp;$Y$3,Grid_GenerationQueue!$AU$5:$AU$550,$AK$3)+SUMIFS(Grid_GenerationQueue!T$5:T$550,Grid_GenerationQueue!$AM$5:$AM$550,$B234,Grid_GenerationQueue!$AN$5:$AN$550,$C234,Grid_GenerationQueue!$AW$5:$AW$550,"&lt;&gt;"&amp;$Y$3,Grid_GenerationQueue!$AU$5:$AU$550,$AK$3)</f>
        <v>0</v>
      </c>
      <c r="AK234">
        <f>Y234+SUMIFS(Grid_GenerationQueue!U$5:U$550,Grid_GenerationQueue!$AJ$5:$AJ$550,$B234,Grid_GenerationQueue!$AK$5:$AK$550,$C234,Grid_GenerationQueue!$AW$5:$AW$550,"&lt;&gt;"&amp;$Y$3,Grid_GenerationQueue!$AU$5:$AU$550,$AK$3)+SUMIFS(Grid_GenerationQueue!U$5:U$550,Grid_GenerationQueue!$AM$5:$AM$550,$B234,Grid_GenerationQueue!$AN$5:$AN$550,$C234,Grid_GenerationQueue!$AW$5:$AW$550,"&lt;&gt;"&amp;$Y$3,Grid_GenerationQueue!$AU$5:$AU$550,$AK$3)</f>
        <v>0</v>
      </c>
      <c r="AL234">
        <f>Z234+SUMIFS(Grid_GenerationQueue!V$5:V$550,Grid_GenerationQueue!$AJ$5:$AJ$550,$B234,Grid_GenerationQueue!$AK$5:$AK$550,$C234,Grid_GenerationQueue!$AW$5:$AW$550,"&lt;&gt;"&amp;$Y$3,Grid_GenerationQueue!$AU$5:$AU$550,$AK$3)+SUMIFS(Grid_GenerationQueue!V$5:V$550,Grid_GenerationQueue!$AM$5:$AM$550,$B234,Grid_GenerationQueue!$AN$5:$AN$550,$C234,Grid_GenerationQueue!$AW$5:$AW$550,"&lt;&gt;"&amp;$Y$3,Grid_GenerationQueue!$AU$5:$AU$550,$AK$3)</f>
        <v>0</v>
      </c>
      <c r="AM234">
        <f>AA234+SUMIFS(Grid_GenerationQueue!W$5:W$550,Grid_GenerationQueue!$AJ$5:$AJ$550,$B234,Grid_GenerationQueue!$AK$5:$AK$550,$C234,Grid_GenerationQueue!$AW$5:$AW$550,"&lt;&gt;"&amp;$Y$3,Grid_GenerationQueue!$AU$5:$AU$550,$AK$3)+SUMIFS(Grid_GenerationQueue!W$5:W$550,Grid_GenerationQueue!$AM$5:$AM$550,$B234,Grid_GenerationQueue!$AN$5:$AN$550,$C234,Grid_GenerationQueue!$AW$5:$AW$550,"&lt;&gt;"&amp;$Y$3,Grid_GenerationQueue!$AU$5:$AU$550,$AK$3)</f>
        <v>0</v>
      </c>
      <c r="AN234">
        <f>AB234+SUMIFS(Grid_GenerationQueue!X$5:X$550,Grid_GenerationQueue!$AJ$5:$AJ$550,$B234,Grid_GenerationQueue!$AK$5:$AK$550,$C234,Grid_GenerationQueue!$AW$5:$AW$550,"&lt;&gt;"&amp;$Y$3,Grid_GenerationQueue!$AU$5:$AU$550,$AK$3)+SUMIFS(Grid_GenerationQueue!X$5:X$550,Grid_GenerationQueue!$AM$5:$AM$550,$B234,Grid_GenerationQueue!$AN$5:$AN$550,$C234,Grid_GenerationQueue!$AW$5:$AW$550,"&lt;&gt;"&amp;$Y$3,Grid_GenerationQueue!$AU$5:$AU$550,$AK$3)</f>
        <v>0</v>
      </c>
      <c r="AO234">
        <f>AC234+SUMIFS(Grid_GenerationQueue!Y$5:Y$550,Grid_GenerationQueue!$AJ$5:$AJ$550,$B234,Grid_GenerationQueue!$AK$5:$AK$550,$C234,Grid_GenerationQueue!$AW$5:$AW$550,"&lt;&gt;"&amp;$Y$3,Grid_GenerationQueue!$AU$5:$AU$550,$AK$3)+SUMIFS(Grid_GenerationQueue!Y$5:Y$550,Grid_GenerationQueue!$AM$5:$AM$550,$B234,Grid_GenerationQueue!$AN$5:$AN$550,$C234,Grid_GenerationQueue!$AW$5:$AW$550,"&lt;&gt;"&amp;$Y$3,Grid_GenerationQueue!$AU$5:$AU$550,$AK$3)</f>
        <v>0</v>
      </c>
      <c r="AP234">
        <f>AD234+SUMIFS(Grid_GenerationQueue!Z$5:Z$550,Grid_GenerationQueue!$AJ$5:$AJ$550,$B234,Grid_GenerationQueue!$AK$5:$AK$550,$C234,Grid_GenerationQueue!$AW$5:$AW$550,"&lt;&gt;"&amp;$Y$3,Grid_GenerationQueue!$AU$5:$AU$550,$AK$3)+SUMIFS(Grid_GenerationQueue!Z$5:Z$550,Grid_GenerationQueue!$AM$5:$AM$550,$B234,Grid_GenerationQueue!$AN$5:$AN$550,$C234,Grid_GenerationQueue!$AW$5:$AW$550,"&lt;&gt;"&amp;$Y$3,Grid_GenerationQueue!$AU$5:$AU$550,$AK$3)</f>
        <v>0</v>
      </c>
      <c r="AQ234">
        <f>AE234+SUMIFS(Grid_GenerationQueue!AA$5:AA$550,Grid_GenerationQueue!$AJ$5:$AJ$550,$B234,Grid_GenerationQueue!$AK$5:$AK$550,$C234,Grid_GenerationQueue!$AW$5:$AW$550,"&lt;&gt;"&amp;$Y$3,Grid_GenerationQueue!$AU$5:$AU$550,$AK$3)+SUMIFS(Grid_GenerationQueue!AA$5:AA$550,Grid_GenerationQueue!$AM$5:$AM$550,$B234,Grid_GenerationQueue!$AN$5:$AN$550,$C234,Grid_GenerationQueue!$AW$5:$AW$550,"&lt;&gt;"&amp;$Y$3,Grid_GenerationQueue!$AU$5:$AU$550,$AK$3)</f>
        <v>0</v>
      </c>
      <c r="AR234">
        <f>AF234+SUMIFS(Grid_GenerationQueue!AB$5:AB$550,Grid_GenerationQueue!$AJ$5:$AJ$550,$B234,Grid_GenerationQueue!$AK$5:$AK$550,$C234,Grid_GenerationQueue!$AW$5:$AW$550,"&lt;&gt;"&amp;$Y$3,Grid_GenerationQueue!$AU$5:$AU$550,$AK$3)+SUMIFS(Grid_GenerationQueue!AB$5:AB$550,Grid_GenerationQueue!$AM$5:$AM$550,$B234,Grid_GenerationQueue!$AN$5:$AN$550,$C234,Grid_GenerationQueue!$AW$5:$AW$550,"&lt;&gt;"&amp;$Y$3,Grid_GenerationQueue!$AU$5:$AU$550,$AK$3)</f>
        <v>0</v>
      </c>
      <c r="AS234">
        <f>AG234+SUMIFS(Grid_GenerationQueue!AC$5:AC$550,Grid_GenerationQueue!$AJ$5:$AJ$550,$B234,Grid_GenerationQueue!$AK$5:$AK$550,$C234,Grid_GenerationQueue!$AW$5:$AW$550,"&lt;&gt;"&amp;$Y$3,Grid_GenerationQueue!$AU$5:$AU$550,$AK$3)+SUMIFS(Grid_GenerationQueue!AC$5:AC$550,Grid_GenerationQueue!$AM$5:$AM$550,$B234,Grid_GenerationQueue!$AN$5:$AN$550,$C234,Grid_GenerationQueue!$AW$5:$AW$550,"&lt;&gt;"&amp;$Y$3,Grid_GenerationQueue!$AU$5:$AU$550,$AK$3)</f>
        <v>0</v>
      </c>
      <c r="AT234">
        <f>AH234+SUMIFS(Grid_GenerationQueue!AD$5:AD$550,Grid_GenerationQueue!$AJ$5:$AJ$550,$B234,Grid_GenerationQueue!$AK$5:$AK$550,$C234,Grid_GenerationQueue!$AW$5:$AW$550,"&lt;&gt;"&amp;$Y$3,Grid_GenerationQueue!$AU$5:$AU$550,$AK$3)+SUMIFS(Grid_GenerationQueue!AD$5:AD$550,Grid_GenerationQueue!$AM$5:$AM$550,$B234,Grid_GenerationQueue!$AN$5:$AN$550,$C234,Grid_GenerationQueue!$AW$5:$AW$550,"&lt;&gt;"&amp;$Y$3,Grid_GenerationQueue!$AU$5:$AU$550,$AK$3)</f>
        <v>0</v>
      </c>
      <c r="AV234">
        <v>0</v>
      </c>
      <c r="AW234">
        <v>0</v>
      </c>
      <c r="AX234">
        <v>0</v>
      </c>
      <c r="AY234">
        <v>0</v>
      </c>
      <c r="AZ234">
        <v>0</v>
      </c>
      <c r="BB234">
        <f t="shared" si="132"/>
        <v>0</v>
      </c>
      <c r="BC234">
        <f t="shared" si="133"/>
        <v>0</v>
      </c>
      <c r="BD234">
        <f t="shared" si="134"/>
        <v>0</v>
      </c>
      <c r="BE234">
        <f t="shared" si="135"/>
        <v>0</v>
      </c>
      <c r="BF234">
        <f t="shared" si="136"/>
        <v>0</v>
      </c>
      <c r="BG234">
        <f t="shared" si="137"/>
        <v>0</v>
      </c>
      <c r="BH234">
        <f t="shared" si="138"/>
        <v>0</v>
      </c>
      <c r="BI234">
        <f t="shared" si="139"/>
        <v>0</v>
      </c>
      <c r="BJ234">
        <f t="shared" si="140"/>
        <v>0</v>
      </c>
      <c r="BK234">
        <f t="shared" si="141"/>
        <v>0</v>
      </c>
      <c r="BL234">
        <f t="shared" si="142"/>
        <v>0</v>
      </c>
      <c r="BN234">
        <f t="shared" si="143"/>
        <v>0</v>
      </c>
      <c r="BO234">
        <f t="shared" si="144"/>
        <v>0</v>
      </c>
      <c r="BP234">
        <f t="shared" si="145"/>
        <v>0</v>
      </c>
      <c r="BQ234">
        <f t="shared" si="146"/>
        <v>0</v>
      </c>
      <c r="BR234">
        <f t="shared" si="147"/>
        <v>0</v>
      </c>
      <c r="BS234">
        <f t="shared" si="148"/>
        <v>0</v>
      </c>
      <c r="BT234">
        <f t="shared" si="149"/>
        <v>0</v>
      </c>
      <c r="BU234">
        <f t="shared" si="150"/>
        <v>0</v>
      </c>
      <c r="BV234">
        <f t="shared" si="151"/>
        <v>0</v>
      </c>
      <c r="BW234">
        <f t="shared" si="152"/>
        <v>0</v>
      </c>
      <c r="BX234">
        <f t="shared" si="153"/>
        <v>0</v>
      </c>
      <c r="BZ234">
        <f t="shared" si="154"/>
        <v>0</v>
      </c>
      <c r="CA234">
        <f t="shared" si="155"/>
        <v>0</v>
      </c>
      <c r="CB234">
        <f t="shared" si="156"/>
        <v>0</v>
      </c>
      <c r="CC234">
        <f t="shared" si="157"/>
        <v>0</v>
      </c>
      <c r="CD234">
        <f t="shared" si="158"/>
        <v>0</v>
      </c>
      <c r="CE234">
        <f t="shared" si="159"/>
        <v>0</v>
      </c>
      <c r="CF234">
        <f t="shared" si="160"/>
        <v>0</v>
      </c>
      <c r="CG234">
        <f t="shared" si="161"/>
        <v>0</v>
      </c>
      <c r="CH234">
        <f t="shared" si="162"/>
        <v>0</v>
      </c>
      <c r="CI234">
        <f t="shared" si="163"/>
        <v>0</v>
      </c>
      <c r="CJ234">
        <f t="shared" si="164"/>
        <v>0</v>
      </c>
    </row>
    <row r="235" spans="1:88" x14ac:dyDescent="0.35">
      <c r="A235" t="str">
        <f>Substation_Info!A235</f>
        <v xml:space="preserve">PG&amp;E East Kern Study Area </v>
      </c>
      <c r="B235" t="str">
        <f>Substation_Info!B235</f>
        <v>Renfro</v>
      </c>
      <c r="C235">
        <f>Substation_Info!C235</f>
        <v>115</v>
      </c>
      <c r="D235" t="str" cm="1">
        <f t="array" ref="D235">INDEX(Substation_Info!$AT$5:$BB$322,MATCH(1,($B235=Substation_Info!$B$5:$B$322)*($C235=Substation_Info!$C$5:$C$322),0),MATCH(D$4,Substation_Info!$AT$4:$BB$4,0))</f>
        <v>Southern_PGAE_Li_Battery</v>
      </c>
      <c r="E235" t="str" cm="1">
        <f t="array" ref="E235">INDEX(Substation_Info!$AT$5:$BB$322,MATCH(1,($B235=Substation_Info!$B$5:$B$322)*($C235=Substation_Info!$C$5:$C$322),0),MATCH(E$4,Substation_Info!$AT$4:$BB$4,0))</f>
        <v>Southern_PGAE_Solar</v>
      </c>
      <c r="F235" cm="1">
        <f t="array" ref="F235">INDEX(Substation_Info!$AT$5:$BB$322,MATCH(1,($B235=Substation_Info!$B$5:$B$322)*($C235=Substation_Info!$C$5:$C$322),0),MATCH(F$4,Substation_Info!$AT$4:$BB$4,0))</f>
        <v>0</v>
      </c>
      <c r="G235" cm="1">
        <f t="array" ref="G235">INDEX(Substation_Info!$AT$5:$BB$322,MATCH(1,($B235=Substation_Info!$B$5:$B$322)*($C235=Substation_Info!$C$5:$C$322),0),MATCH(G$4,Substation_Info!$AT$4:$BB$4,0))</f>
        <v>0</v>
      </c>
      <c r="H235" cm="1">
        <f t="array" ref="H235">INDEX(Substation_Info!$AT$5:$BB$322,MATCH(1,($B235=Substation_Info!$B$5:$B$322)*($C235=Substation_Info!$C$5:$C$322),0),MATCH(H$4,Substation_Info!$AT$4:$BB$4,0))</f>
        <v>0</v>
      </c>
      <c r="I235" cm="1">
        <f t="array" ref="I235">INDEX(Substation_Info!$AT$5:$BB$322,MATCH(1,($B235=Substation_Info!$B$5:$B$322)*($C235=Substation_Info!$C$5:$C$322),0),MATCH(I$4,Substation_Info!$AT$4:$BB$4,0))</f>
        <v>0</v>
      </c>
      <c r="J235" cm="1">
        <f t="array" ref="J235">INDEX(Substation_Info!$AT$5:$BB$322,MATCH(1,($B235=Substation_Info!$B$5:$B$322)*($C235=Substation_Info!$C$5:$C$322),0),MATCH(J$4,Substation_Info!$AT$4:$BB$4,0))</f>
        <v>0</v>
      </c>
      <c r="L235">
        <f>SUMIFS(Grid_GenerationQueue!T$5:T$550,Grid_GenerationQueue!$AJ$5:$AJ$550,$B235,Grid_GenerationQueue!$AK$5:$AK$550,$C235)+SUMIFS(Grid_GenerationQueue!T$5:T$550,Grid_GenerationQueue!$AM$5:$AM$550,$B235,Grid_GenerationQueue!$AN$5:$AN$550,$C235)</f>
        <v>0</v>
      </c>
      <c r="M235">
        <f>SUMIFS(Grid_GenerationQueue!U$5:U$550,Grid_GenerationQueue!$AJ$5:$AJ$550,$B235,Grid_GenerationQueue!$AK$5:$AK$550,$C235)+SUMIFS(Grid_GenerationQueue!U$5:U$550,Grid_GenerationQueue!$AM$5:$AM$550,$B235,Grid_GenerationQueue!$AN$5:$AN$550,$C235)</f>
        <v>0</v>
      </c>
      <c r="N235">
        <f>SUMIFS(Grid_GenerationQueue!V$5:V$550,Grid_GenerationQueue!$AJ$5:$AJ$550,$B235,Grid_GenerationQueue!$AK$5:$AK$550,$C235)+SUMIFS(Grid_GenerationQueue!V$5:V$550,Grid_GenerationQueue!$AM$5:$AM$550,$B235,Grid_GenerationQueue!$AN$5:$AN$550,$C235)</f>
        <v>0</v>
      </c>
      <c r="O235">
        <f>SUMIFS(Grid_GenerationQueue!W$5:W$550,Grid_GenerationQueue!$AJ$5:$AJ$550,$B235,Grid_GenerationQueue!$AK$5:$AK$550,$C235)+SUMIFS(Grid_GenerationQueue!W$5:W$550,Grid_GenerationQueue!$AM$5:$AM$550,$B235,Grid_GenerationQueue!$AN$5:$AN$550,$C235)</f>
        <v>0</v>
      </c>
      <c r="P235">
        <f>SUMIFS(Grid_GenerationQueue!X$5:X$550,Grid_GenerationQueue!$AJ$5:$AJ$550,$B235,Grid_GenerationQueue!$AK$5:$AK$550,$C235)+SUMIFS(Grid_GenerationQueue!X$5:X$550,Grid_GenerationQueue!$AM$5:$AM$550,$B235,Grid_GenerationQueue!$AN$5:$AN$550,$C235)</f>
        <v>0</v>
      </c>
      <c r="Q235">
        <f>SUMIFS(Grid_GenerationQueue!Y$5:Y$550,Grid_GenerationQueue!$AJ$5:$AJ$550,$B235,Grid_GenerationQueue!$AK$5:$AK$550,$C235)+SUMIFS(Grid_GenerationQueue!Y$5:Y$550,Grid_GenerationQueue!$AM$5:$AM$550,$B235,Grid_GenerationQueue!$AN$5:$AN$550,$C235)</f>
        <v>0</v>
      </c>
      <c r="R235">
        <f>SUMIFS(Grid_GenerationQueue!Z$5:Z$550,Grid_GenerationQueue!$AJ$5:$AJ$550,$B235,Grid_GenerationQueue!$AK$5:$AK$550,$C235)+SUMIFS(Grid_GenerationQueue!Z$5:Z$550,Grid_GenerationQueue!$AM$5:$AM$550,$B235,Grid_GenerationQueue!$AN$5:$AN$550,$C235)</f>
        <v>0</v>
      </c>
      <c r="S235">
        <f>SUMIFS(Grid_GenerationQueue!AA$5:AA$550,Grid_GenerationQueue!$AJ$5:$AJ$550,$B235,Grid_GenerationQueue!$AK$5:$AK$550,$C235)+SUMIFS(Grid_GenerationQueue!AA$5:AA$550,Grid_GenerationQueue!$AM$5:$AM$550,$B235,Grid_GenerationQueue!$AN$5:$AN$550,$C235)</f>
        <v>0</v>
      </c>
      <c r="T235">
        <f>SUMIFS(Grid_GenerationQueue!AB$5:AB$550,Grid_GenerationQueue!$AJ$5:$AJ$550,$B235,Grid_GenerationQueue!$AK$5:$AK$550,$C235)+SUMIFS(Grid_GenerationQueue!AB$5:AB$550,Grid_GenerationQueue!$AM$5:$AM$550,$B235,Grid_GenerationQueue!$AN$5:$AN$550,$C235)</f>
        <v>0</v>
      </c>
      <c r="U235">
        <f>SUMIFS(Grid_GenerationQueue!AC$5:AC$550,Grid_GenerationQueue!$AJ$5:$AJ$550,$B235,Grid_GenerationQueue!$AK$5:$AK$550,$C235)+SUMIFS(Grid_GenerationQueue!AC$5:AC$550,Grid_GenerationQueue!$AM$5:$AM$550,$B235,Grid_GenerationQueue!$AN$5:$AN$550,$C235)</f>
        <v>0</v>
      </c>
      <c r="V235">
        <f>SUMIFS(Grid_GenerationQueue!AD$5:AD$550,Grid_GenerationQueue!$AJ$5:$AJ$550,$B235,Grid_GenerationQueue!$AK$5:$AK$550,$C235)+SUMIFS(Grid_GenerationQueue!AD$5:AD$550,Grid_GenerationQueue!$AM$5:$AM$550,$B235,Grid_GenerationQueue!$AN$5:$AN$550,$C235)</f>
        <v>0</v>
      </c>
      <c r="X235">
        <f>SUMIFS(Grid_GenerationQueue!T$5:T$550,Grid_GenerationQueue!$AJ$5:$AJ$550,$B235,Grid_GenerationQueue!$AK$5:$AK$550,$C235,Grid_GenerationQueue!$AW$5:$AW$550,$Y$3)+SUMIFS(Grid_GenerationQueue!T$5:T$550,Grid_GenerationQueue!$AM$5:$AM$550,$B235,Grid_GenerationQueue!$AN$5:$AN$550,$C235,Grid_GenerationQueue!$AW$5:$AW$550,$Y$3)</f>
        <v>0</v>
      </c>
      <c r="Y235">
        <f>SUMIFS(Grid_GenerationQueue!U$5:U$550,Grid_GenerationQueue!$AJ$5:$AJ$550,$B235,Grid_GenerationQueue!$AK$5:$AK$550,$C235,Grid_GenerationQueue!$AW$5:$AW$550,$Y$3)+SUMIFS(Grid_GenerationQueue!U$5:U$550,Grid_GenerationQueue!$AM$5:$AM$550,$B235,Grid_GenerationQueue!$AN$5:$AN$550,$C235,Grid_GenerationQueue!$AW$5:$AW$550,$Y$3)</f>
        <v>0</v>
      </c>
      <c r="Z235">
        <f>SUMIFS(Grid_GenerationQueue!V$5:V$550,Grid_GenerationQueue!$AJ$5:$AJ$550,$B235,Grid_GenerationQueue!$AK$5:$AK$550,$C235,Grid_GenerationQueue!$AW$5:$AW$550,$Y$3)+SUMIFS(Grid_GenerationQueue!V$5:V$550,Grid_GenerationQueue!$AM$5:$AM$550,$B235,Grid_GenerationQueue!$AN$5:$AN$550,$C235,Grid_GenerationQueue!$AW$5:$AW$550,$Y$3)</f>
        <v>0</v>
      </c>
      <c r="AA235">
        <f>SUMIFS(Grid_GenerationQueue!W$5:W$550,Grid_GenerationQueue!$AJ$5:$AJ$550,$B235,Grid_GenerationQueue!$AK$5:$AK$550,$C235,Grid_GenerationQueue!$AW$5:$AW$550,$Y$3)+SUMIFS(Grid_GenerationQueue!W$5:W$550,Grid_GenerationQueue!$AM$5:$AM$550,$B235,Grid_GenerationQueue!$AN$5:$AN$550,$C235,Grid_GenerationQueue!$AW$5:$AW$550,$Y$3)</f>
        <v>0</v>
      </c>
      <c r="AB235">
        <f>SUMIFS(Grid_GenerationQueue!X$5:X$550,Grid_GenerationQueue!$AJ$5:$AJ$550,$B235,Grid_GenerationQueue!$AK$5:$AK$550,$C235,Grid_GenerationQueue!$AW$5:$AW$550,$Y$3)+SUMIFS(Grid_GenerationQueue!X$5:X$550,Grid_GenerationQueue!$AM$5:$AM$550,$B235,Grid_GenerationQueue!$AN$5:$AN$550,$C235,Grid_GenerationQueue!$AW$5:$AW$550,$Y$3)</f>
        <v>0</v>
      </c>
      <c r="AC235">
        <f>SUMIFS(Grid_GenerationQueue!Y$5:Y$550,Grid_GenerationQueue!$AJ$5:$AJ$550,$B235,Grid_GenerationQueue!$AK$5:$AK$550,$C235,Grid_GenerationQueue!$AW$5:$AW$550,$Y$3)+SUMIFS(Grid_GenerationQueue!Y$5:Y$550,Grid_GenerationQueue!$AM$5:$AM$550,$B235,Grid_GenerationQueue!$AN$5:$AN$550,$C235,Grid_GenerationQueue!$AW$5:$AW$550,$Y$3)</f>
        <v>0</v>
      </c>
      <c r="AD235">
        <f>SUMIFS(Grid_GenerationQueue!Z$5:Z$550,Grid_GenerationQueue!$AJ$5:$AJ$550,$B235,Grid_GenerationQueue!$AK$5:$AK$550,$C235,Grid_GenerationQueue!$AW$5:$AW$550,$Y$3)+SUMIFS(Grid_GenerationQueue!Z$5:Z$550,Grid_GenerationQueue!$AM$5:$AM$550,$B235,Grid_GenerationQueue!$AN$5:$AN$550,$C235,Grid_GenerationQueue!$AW$5:$AW$550,$Y$3)</f>
        <v>0</v>
      </c>
      <c r="AE235">
        <f>SUMIFS(Grid_GenerationQueue!AA$5:AA$550,Grid_GenerationQueue!$AJ$5:$AJ$550,$B235,Grid_GenerationQueue!$AK$5:$AK$550,$C235,Grid_GenerationQueue!$AW$5:$AW$550,$Y$3)+SUMIFS(Grid_GenerationQueue!AA$5:AA$550,Grid_GenerationQueue!$AM$5:$AM$550,$B235,Grid_GenerationQueue!$AN$5:$AN$550,$C235,Grid_GenerationQueue!$AW$5:$AW$550,$Y$3)</f>
        <v>0</v>
      </c>
      <c r="AF235">
        <f>SUMIFS(Grid_GenerationQueue!AB$5:AB$550,Grid_GenerationQueue!$AJ$5:$AJ$550,$B235,Grid_GenerationQueue!$AK$5:$AK$550,$C235,Grid_GenerationQueue!$AW$5:$AW$550,$Y$3)+SUMIFS(Grid_GenerationQueue!AB$5:AB$550,Grid_GenerationQueue!$AM$5:$AM$550,$B235,Grid_GenerationQueue!$AN$5:$AN$550,$C235,Grid_GenerationQueue!$AW$5:$AW$550,$Y$3)</f>
        <v>0</v>
      </c>
      <c r="AG235">
        <f>SUMIFS(Grid_GenerationQueue!AC$5:AC$550,Grid_GenerationQueue!$AJ$5:$AJ$550,$B235,Grid_GenerationQueue!$AK$5:$AK$550,$C235,Grid_GenerationQueue!$AW$5:$AW$550,$Y$3)+SUMIFS(Grid_GenerationQueue!AC$5:AC$550,Grid_GenerationQueue!$AM$5:$AM$550,$B235,Grid_GenerationQueue!$AN$5:$AN$550,$C235,Grid_GenerationQueue!$AW$5:$AW$550,$Y$3)</f>
        <v>0</v>
      </c>
      <c r="AH235">
        <f>SUMIFS(Grid_GenerationQueue!AD$5:AD$550,Grid_GenerationQueue!$AJ$5:$AJ$550,$B235,Grid_GenerationQueue!$AK$5:$AK$550,$C235,Grid_GenerationQueue!$AW$5:$AW$550,$Y$3)+SUMIFS(Grid_GenerationQueue!AD$5:AD$550,Grid_GenerationQueue!$AM$5:$AM$550,$B235,Grid_GenerationQueue!$AN$5:$AN$550,$C235,Grid_GenerationQueue!$AW$5:$AW$550,$Y$3)</f>
        <v>0</v>
      </c>
      <c r="AJ235">
        <f>X235+SUMIFS(Grid_GenerationQueue!T$5:T$550,Grid_GenerationQueue!$AJ$5:$AJ$550,$B235,Grid_GenerationQueue!$AK$5:$AK$550,$C235,Grid_GenerationQueue!$AW$5:$AW$550,"&lt;&gt;"&amp;$Y$3,Grid_GenerationQueue!$AU$5:$AU$550,$AK$3)+SUMIFS(Grid_GenerationQueue!T$5:T$550,Grid_GenerationQueue!$AM$5:$AM$550,$B235,Grid_GenerationQueue!$AN$5:$AN$550,$C235,Grid_GenerationQueue!$AW$5:$AW$550,"&lt;&gt;"&amp;$Y$3,Grid_GenerationQueue!$AU$5:$AU$550,$AK$3)</f>
        <v>0</v>
      </c>
      <c r="AK235">
        <f>Y235+SUMIFS(Grid_GenerationQueue!U$5:U$550,Grid_GenerationQueue!$AJ$5:$AJ$550,$B235,Grid_GenerationQueue!$AK$5:$AK$550,$C235,Grid_GenerationQueue!$AW$5:$AW$550,"&lt;&gt;"&amp;$Y$3,Grid_GenerationQueue!$AU$5:$AU$550,$AK$3)+SUMIFS(Grid_GenerationQueue!U$5:U$550,Grid_GenerationQueue!$AM$5:$AM$550,$B235,Grid_GenerationQueue!$AN$5:$AN$550,$C235,Grid_GenerationQueue!$AW$5:$AW$550,"&lt;&gt;"&amp;$Y$3,Grid_GenerationQueue!$AU$5:$AU$550,$AK$3)</f>
        <v>0</v>
      </c>
      <c r="AL235">
        <f>Z235+SUMIFS(Grid_GenerationQueue!V$5:V$550,Grid_GenerationQueue!$AJ$5:$AJ$550,$B235,Grid_GenerationQueue!$AK$5:$AK$550,$C235,Grid_GenerationQueue!$AW$5:$AW$550,"&lt;&gt;"&amp;$Y$3,Grid_GenerationQueue!$AU$5:$AU$550,$AK$3)+SUMIFS(Grid_GenerationQueue!V$5:V$550,Grid_GenerationQueue!$AM$5:$AM$550,$B235,Grid_GenerationQueue!$AN$5:$AN$550,$C235,Grid_GenerationQueue!$AW$5:$AW$550,"&lt;&gt;"&amp;$Y$3,Grid_GenerationQueue!$AU$5:$AU$550,$AK$3)</f>
        <v>0</v>
      </c>
      <c r="AM235">
        <f>AA235+SUMIFS(Grid_GenerationQueue!W$5:W$550,Grid_GenerationQueue!$AJ$5:$AJ$550,$B235,Grid_GenerationQueue!$AK$5:$AK$550,$C235,Grid_GenerationQueue!$AW$5:$AW$550,"&lt;&gt;"&amp;$Y$3,Grid_GenerationQueue!$AU$5:$AU$550,$AK$3)+SUMIFS(Grid_GenerationQueue!W$5:W$550,Grid_GenerationQueue!$AM$5:$AM$550,$B235,Grid_GenerationQueue!$AN$5:$AN$550,$C235,Grid_GenerationQueue!$AW$5:$AW$550,"&lt;&gt;"&amp;$Y$3,Grid_GenerationQueue!$AU$5:$AU$550,$AK$3)</f>
        <v>0</v>
      </c>
      <c r="AN235">
        <f>AB235+SUMIFS(Grid_GenerationQueue!X$5:X$550,Grid_GenerationQueue!$AJ$5:$AJ$550,$B235,Grid_GenerationQueue!$AK$5:$AK$550,$C235,Grid_GenerationQueue!$AW$5:$AW$550,"&lt;&gt;"&amp;$Y$3,Grid_GenerationQueue!$AU$5:$AU$550,$AK$3)+SUMIFS(Grid_GenerationQueue!X$5:X$550,Grid_GenerationQueue!$AM$5:$AM$550,$B235,Grid_GenerationQueue!$AN$5:$AN$550,$C235,Grid_GenerationQueue!$AW$5:$AW$550,"&lt;&gt;"&amp;$Y$3,Grid_GenerationQueue!$AU$5:$AU$550,$AK$3)</f>
        <v>0</v>
      </c>
      <c r="AO235">
        <f>AC235+SUMIFS(Grid_GenerationQueue!Y$5:Y$550,Grid_GenerationQueue!$AJ$5:$AJ$550,$B235,Grid_GenerationQueue!$AK$5:$AK$550,$C235,Grid_GenerationQueue!$AW$5:$AW$550,"&lt;&gt;"&amp;$Y$3,Grid_GenerationQueue!$AU$5:$AU$550,$AK$3)+SUMIFS(Grid_GenerationQueue!Y$5:Y$550,Grid_GenerationQueue!$AM$5:$AM$550,$B235,Grid_GenerationQueue!$AN$5:$AN$550,$C235,Grid_GenerationQueue!$AW$5:$AW$550,"&lt;&gt;"&amp;$Y$3,Grid_GenerationQueue!$AU$5:$AU$550,$AK$3)</f>
        <v>0</v>
      </c>
      <c r="AP235">
        <f>AD235+SUMIFS(Grid_GenerationQueue!Z$5:Z$550,Grid_GenerationQueue!$AJ$5:$AJ$550,$B235,Grid_GenerationQueue!$AK$5:$AK$550,$C235,Grid_GenerationQueue!$AW$5:$AW$550,"&lt;&gt;"&amp;$Y$3,Grid_GenerationQueue!$AU$5:$AU$550,$AK$3)+SUMIFS(Grid_GenerationQueue!Z$5:Z$550,Grid_GenerationQueue!$AM$5:$AM$550,$B235,Grid_GenerationQueue!$AN$5:$AN$550,$C235,Grid_GenerationQueue!$AW$5:$AW$550,"&lt;&gt;"&amp;$Y$3,Grid_GenerationQueue!$AU$5:$AU$550,$AK$3)</f>
        <v>0</v>
      </c>
      <c r="AQ235">
        <f>AE235+SUMIFS(Grid_GenerationQueue!AA$5:AA$550,Grid_GenerationQueue!$AJ$5:$AJ$550,$B235,Grid_GenerationQueue!$AK$5:$AK$550,$C235,Grid_GenerationQueue!$AW$5:$AW$550,"&lt;&gt;"&amp;$Y$3,Grid_GenerationQueue!$AU$5:$AU$550,$AK$3)+SUMIFS(Grid_GenerationQueue!AA$5:AA$550,Grid_GenerationQueue!$AM$5:$AM$550,$B235,Grid_GenerationQueue!$AN$5:$AN$550,$C235,Grid_GenerationQueue!$AW$5:$AW$550,"&lt;&gt;"&amp;$Y$3,Grid_GenerationQueue!$AU$5:$AU$550,$AK$3)</f>
        <v>0</v>
      </c>
      <c r="AR235">
        <f>AF235+SUMIFS(Grid_GenerationQueue!AB$5:AB$550,Grid_GenerationQueue!$AJ$5:$AJ$550,$B235,Grid_GenerationQueue!$AK$5:$AK$550,$C235,Grid_GenerationQueue!$AW$5:$AW$550,"&lt;&gt;"&amp;$Y$3,Grid_GenerationQueue!$AU$5:$AU$550,$AK$3)+SUMIFS(Grid_GenerationQueue!AB$5:AB$550,Grid_GenerationQueue!$AM$5:$AM$550,$B235,Grid_GenerationQueue!$AN$5:$AN$550,$C235,Grid_GenerationQueue!$AW$5:$AW$550,"&lt;&gt;"&amp;$Y$3,Grid_GenerationQueue!$AU$5:$AU$550,$AK$3)</f>
        <v>0</v>
      </c>
      <c r="AS235">
        <f>AG235+SUMIFS(Grid_GenerationQueue!AC$5:AC$550,Grid_GenerationQueue!$AJ$5:$AJ$550,$B235,Grid_GenerationQueue!$AK$5:$AK$550,$C235,Grid_GenerationQueue!$AW$5:$AW$550,"&lt;&gt;"&amp;$Y$3,Grid_GenerationQueue!$AU$5:$AU$550,$AK$3)+SUMIFS(Grid_GenerationQueue!AC$5:AC$550,Grid_GenerationQueue!$AM$5:$AM$550,$B235,Grid_GenerationQueue!$AN$5:$AN$550,$C235,Grid_GenerationQueue!$AW$5:$AW$550,"&lt;&gt;"&amp;$Y$3,Grid_GenerationQueue!$AU$5:$AU$550,$AK$3)</f>
        <v>0</v>
      </c>
      <c r="AT235">
        <f>AH235+SUMIFS(Grid_GenerationQueue!AD$5:AD$550,Grid_GenerationQueue!$AJ$5:$AJ$550,$B235,Grid_GenerationQueue!$AK$5:$AK$550,$C235,Grid_GenerationQueue!$AW$5:$AW$550,"&lt;&gt;"&amp;$Y$3,Grid_GenerationQueue!$AU$5:$AU$550,$AK$3)+SUMIFS(Grid_GenerationQueue!AD$5:AD$550,Grid_GenerationQueue!$AM$5:$AM$550,$B235,Grid_GenerationQueue!$AN$5:$AN$550,$C235,Grid_GenerationQueue!$AW$5:$AW$550,"&lt;&gt;"&amp;$Y$3,Grid_GenerationQueue!$AU$5:$AU$550,$AK$3)</f>
        <v>0</v>
      </c>
      <c r="AV235">
        <v>0</v>
      </c>
      <c r="AW235">
        <v>0</v>
      </c>
      <c r="AX235">
        <v>0</v>
      </c>
      <c r="AY235">
        <v>0</v>
      </c>
      <c r="AZ235">
        <v>0</v>
      </c>
      <c r="BB235">
        <f t="shared" si="132"/>
        <v>0</v>
      </c>
      <c r="BC235">
        <f t="shared" si="133"/>
        <v>0</v>
      </c>
      <c r="BD235">
        <f t="shared" si="134"/>
        <v>0</v>
      </c>
      <c r="BE235">
        <f t="shared" si="135"/>
        <v>0</v>
      </c>
      <c r="BF235">
        <f t="shared" si="136"/>
        <v>0</v>
      </c>
      <c r="BG235">
        <f t="shared" si="137"/>
        <v>0</v>
      </c>
      <c r="BH235">
        <f t="shared" si="138"/>
        <v>0</v>
      </c>
      <c r="BI235">
        <f t="shared" si="139"/>
        <v>0</v>
      </c>
      <c r="BJ235">
        <f t="shared" si="140"/>
        <v>0</v>
      </c>
      <c r="BK235">
        <f t="shared" si="141"/>
        <v>0</v>
      </c>
      <c r="BL235">
        <f t="shared" si="142"/>
        <v>0</v>
      </c>
      <c r="BN235">
        <f t="shared" si="143"/>
        <v>0</v>
      </c>
      <c r="BO235">
        <f t="shared" si="144"/>
        <v>0</v>
      </c>
      <c r="BP235">
        <f t="shared" si="145"/>
        <v>0</v>
      </c>
      <c r="BQ235">
        <f t="shared" si="146"/>
        <v>0</v>
      </c>
      <c r="BR235">
        <f t="shared" si="147"/>
        <v>0</v>
      </c>
      <c r="BS235">
        <f t="shared" si="148"/>
        <v>0</v>
      </c>
      <c r="BT235">
        <f t="shared" si="149"/>
        <v>0</v>
      </c>
      <c r="BU235">
        <f t="shared" si="150"/>
        <v>0</v>
      </c>
      <c r="BV235">
        <f t="shared" si="151"/>
        <v>0</v>
      </c>
      <c r="BW235">
        <f t="shared" si="152"/>
        <v>0</v>
      </c>
      <c r="BX235">
        <f t="shared" si="153"/>
        <v>0</v>
      </c>
      <c r="BZ235">
        <f t="shared" si="154"/>
        <v>0</v>
      </c>
      <c r="CA235">
        <f t="shared" si="155"/>
        <v>0</v>
      </c>
      <c r="CB235">
        <f t="shared" si="156"/>
        <v>0</v>
      </c>
      <c r="CC235">
        <f t="shared" si="157"/>
        <v>0</v>
      </c>
      <c r="CD235">
        <f t="shared" si="158"/>
        <v>0</v>
      </c>
      <c r="CE235">
        <f t="shared" si="159"/>
        <v>0</v>
      </c>
      <c r="CF235">
        <f t="shared" si="160"/>
        <v>0</v>
      </c>
      <c r="CG235">
        <f t="shared" si="161"/>
        <v>0</v>
      </c>
      <c r="CH235">
        <f t="shared" si="162"/>
        <v>0</v>
      </c>
      <c r="CI235">
        <f t="shared" si="163"/>
        <v>0</v>
      </c>
      <c r="CJ235">
        <f t="shared" si="164"/>
        <v>0</v>
      </c>
    </row>
    <row r="236" spans="1:88" x14ac:dyDescent="0.35">
      <c r="A236" t="str">
        <f>Substation_Info!A236</f>
        <v xml:space="preserve">East of Pisgah Study Area </v>
      </c>
      <c r="B236" t="str">
        <f>Substation_Info!B236</f>
        <v>Rest of VEA 138 kV System</v>
      </c>
      <c r="C236">
        <f>Substation_Info!C236</f>
        <v>138</v>
      </c>
      <c r="D236" t="str" cm="1">
        <f t="array" ref="D236">INDEX(Substation_Info!$AT$5:$BB$322,MATCH(1,($B236=Substation_Info!$B$5:$B$322)*($C236=Substation_Info!$C$5:$C$322),0),MATCH(D$4,Substation_Info!$AT$4:$BB$4,0))</f>
        <v>Southern_NV_Eldorado_Li_Battery</v>
      </c>
      <c r="E236" t="str" cm="1">
        <f t="array" ref="E236">INDEX(Substation_Info!$AT$5:$BB$322,MATCH(1,($B236=Substation_Info!$B$5:$B$322)*($C236=Substation_Info!$C$5:$C$322),0),MATCH(E$4,Substation_Info!$AT$4:$BB$4,0))</f>
        <v>Southern_NV_Eldorado_Solar</v>
      </c>
      <c r="F236" t="str" cm="1">
        <f t="array" ref="F236">INDEX(Substation_Info!$AT$5:$BB$322,MATCH(1,($B236=Substation_Info!$B$5:$B$322)*($C236=Substation_Info!$C$5:$C$322),0),MATCH(F$4,Substation_Info!$AT$4:$BB$4,0))</f>
        <v>Southern_Nevada_Geothermal</v>
      </c>
      <c r="G236" t="str" cm="1">
        <f t="array" ref="G236">INDEX(Substation_Info!$AT$5:$BB$322,MATCH(1,($B236=Substation_Info!$B$5:$B$322)*($C236=Substation_Info!$C$5:$C$322),0),MATCH(G$4,Substation_Info!$AT$4:$BB$4,0))</f>
        <v>Southern_Nevada_Wind</v>
      </c>
      <c r="H236" cm="1">
        <f t="array" ref="H236">INDEX(Substation_Info!$AT$5:$BB$322,MATCH(1,($B236=Substation_Info!$B$5:$B$322)*($C236=Substation_Info!$C$5:$C$322),0),MATCH(H$4,Substation_Info!$AT$4:$BB$4,0))</f>
        <v>0</v>
      </c>
      <c r="I236" cm="1">
        <f t="array" ref="I236">INDEX(Substation_Info!$AT$5:$BB$322,MATCH(1,($B236=Substation_Info!$B$5:$B$322)*($C236=Substation_Info!$C$5:$C$322),0),MATCH(I$4,Substation_Info!$AT$4:$BB$4,0))</f>
        <v>0</v>
      </c>
      <c r="J236" cm="1">
        <f t="array" ref="J236">INDEX(Substation_Info!$AT$5:$BB$322,MATCH(1,($B236=Substation_Info!$B$5:$B$322)*($C236=Substation_Info!$C$5:$C$322),0),MATCH(J$4,Substation_Info!$AT$4:$BB$4,0))</f>
        <v>0</v>
      </c>
      <c r="L236">
        <f>SUMIFS(Grid_GenerationQueue!T$5:T$550,Grid_GenerationQueue!$AJ$5:$AJ$550,$B236,Grid_GenerationQueue!$AK$5:$AK$550,$C236)+SUMIFS(Grid_GenerationQueue!T$5:T$550,Grid_GenerationQueue!$AM$5:$AM$550,$B236,Grid_GenerationQueue!$AN$5:$AN$550,$C236)</f>
        <v>0</v>
      </c>
      <c r="M236">
        <f>SUMIFS(Grid_GenerationQueue!U$5:U$550,Grid_GenerationQueue!$AJ$5:$AJ$550,$B236,Grid_GenerationQueue!$AK$5:$AK$550,$C236)+SUMIFS(Grid_GenerationQueue!U$5:U$550,Grid_GenerationQueue!$AM$5:$AM$550,$B236,Grid_GenerationQueue!$AN$5:$AN$550,$C236)</f>
        <v>0</v>
      </c>
      <c r="N236">
        <f>SUMIFS(Grid_GenerationQueue!V$5:V$550,Grid_GenerationQueue!$AJ$5:$AJ$550,$B236,Grid_GenerationQueue!$AK$5:$AK$550,$C236)+SUMIFS(Grid_GenerationQueue!V$5:V$550,Grid_GenerationQueue!$AM$5:$AM$550,$B236,Grid_GenerationQueue!$AN$5:$AN$550,$C236)</f>
        <v>0</v>
      </c>
      <c r="O236">
        <f>SUMIFS(Grid_GenerationQueue!W$5:W$550,Grid_GenerationQueue!$AJ$5:$AJ$550,$B236,Grid_GenerationQueue!$AK$5:$AK$550,$C236)+SUMIFS(Grid_GenerationQueue!W$5:W$550,Grid_GenerationQueue!$AM$5:$AM$550,$B236,Grid_GenerationQueue!$AN$5:$AN$550,$C236)</f>
        <v>0</v>
      </c>
      <c r="P236">
        <f>SUMIFS(Grid_GenerationQueue!X$5:X$550,Grid_GenerationQueue!$AJ$5:$AJ$550,$B236,Grid_GenerationQueue!$AK$5:$AK$550,$C236)+SUMIFS(Grid_GenerationQueue!X$5:X$550,Grid_GenerationQueue!$AM$5:$AM$550,$B236,Grid_GenerationQueue!$AN$5:$AN$550,$C236)</f>
        <v>0</v>
      </c>
      <c r="Q236">
        <f>SUMIFS(Grid_GenerationQueue!Y$5:Y$550,Grid_GenerationQueue!$AJ$5:$AJ$550,$B236,Grid_GenerationQueue!$AK$5:$AK$550,$C236)+SUMIFS(Grid_GenerationQueue!Y$5:Y$550,Grid_GenerationQueue!$AM$5:$AM$550,$B236,Grid_GenerationQueue!$AN$5:$AN$550,$C236)</f>
        <v>0</v>
      </c>
      <c r="R236">
        <f>SUMIFS(Grid_GenerationQueue!Z$5:Z$550,Grid_GenerationQueue!$AJ$5:$AJ$550,$B236,Grid_GenerationQueue!$AK$5:$AK$550,$C236)+SUMIFS(Grid_GenerationQueue!Z$5:Z$550,Grid_GenerationQueue!$AM$5:$AM$550,$B236,Grid_GenerationQueue!$AN$5:$AN$550,$C236)</f>
        <v>0</v>
      </c>
      <c r="S236">
        <f>SUMIFS(Grid_GenerationQueue!AA$5:AA$550,Grid_GenerationQueue!$AJ$5:$AJ$550,$B236,Grid_GenerationQueue!$AK$5:$AK$550,$C236)+SUMIFS(Grid_GenerationQueue!AA$5:AA$550,Grid_GenerationQueue!$AM$5:$AM$550,$B236,Grid_GenerationQueue!$AN$5:$AN$550,$C236)</f>
        <v>0</v>
      </c>
      <c r="T236">
        <f>SUMIFS(Grid_GenerationQueue!AB$5:AB$550,Grid_GenerationQueue!$AJ$5:$AJ$550,$B236,Grid_GenerationQueue!$AK$5:$AK$550,$C236)+SUMIFS(Grid_GenerationQueue!AB$5:AB$550,Grid_GenerationQueue!$AM$5:$AM$550,$B236,Grid_GenerationQueue!$AN$5:$AN$550,$C236)</f>
        <v>0</v>
      </c>
      <c r="U236">
        <f>SUMIFS(Grid_GenerationQueue!AC$5:AC$550,Grid_GenerationQueue!$AJ$5:$AJ$550,$B236,Grid_GenerationQueue!$AK$5:$AK$550,$C236)+SUMIFS(Grid_GenerationQueue!AC$5:AC$550,Grid_GenerationQueue!$AM$5:$AM$550,$B236,Grid_GenerationQueue!$AN$5:$AN$550,$C236)</f>
        <v>0</v>
      </c>
      <c r="V236">
        <f>SUMIFS(Grid_GenerationQueue!AD$5:AD$550,Grid_GenerationQueue!$AJ$5:$AJ$550,$B236,Grid_GenerationQueue!$AK$5:$AK$550,$C236)+SUMIFS(Grid_GenerationQueue!AD$5:AD$550,Grid_GenerationQueue!$AM$5:$AM$550,$B236,Grid_GenerationQueue!$AN$5:$AN$550,$C236)</f>
        <v>0</v>
      </c>
      <c r="X236">
        <f>SUMIFS(Grid_GenerationQueue!T$5:T$550,Grid_GenerationQueue!$AJ$5:$AJ$550,$B236,Grid_GenerationQueue!$AK$5:$AK$550,$C236,Grid_GenerationQueue!$AW$5:$AW$550,$Y$3)+SUMIFS(Grid_GenerationQueue!T$5:T$550,Grid_GenerationQueue!$AM$5:$AM$550,$B236,Grid_GenerationQueue!$AN$5:$AN$550,$C236,Grid_GenerationQueue!$AW$5:$AW$550,$Y$3)</f>
        <v>0</v>
      </c>
      <c r="Y236">
        <f>SUMIFS(Grid_GenerationQueue!U$5:U$550,Grid_GenerationQueue!$AJ$5:$AJ$550,$B236,Grid_GenerationQueue!$AK$5:$AK$550,$C236,Grid_GenerationQueue!$AW$5:$AW$550,$Y$3)+SUMIFS(Grid_GenerationQueue!U$5:U$550,Grid_GenerationQueue!$AM$5:$AM$550,$B236,Grid_GenerationQueue!$AN$5:$AN$550,$C236,Grid_GenerationQueue!$AW$5:$AW$550,$Y$3)</f>
        <v>0</v>
      </c>
      <c r="Z236">
        <f>SUMIFS(Grid_GenerationQueue!V$5:V$550,Grid_GenerationQueue!$AJ$5:$AJ$550,$B236,Grid_GenerationQueue!$AK$5:$AK$550,$C236,Grid_GenerationQueue!$AW$5:$AW$550,$Y$3)+SUMIFS(Grid_GenerationQueue!V$5:V$550,Grid_GenerationQueue!$AM$5:$AM$550,$B236,Grid_GenerationQueue!$AN$5:$AN$550,$C236,Grid_GenerationQueue!$AW$5:$AW$550,$Y$3)</f>
        <v>0</v>
      </c>
      <c r="AA236">
        <f>SUMIFS(Grid_GenerationQueue!W$5:W$550,Grid_GenerationQueue!$AJ$5:$AJ$550,$B236,Grid_GenerationQueue!$AK$5:$AK$550,$C236,Grid_GenerationQueue!$AW$5:$AW$550,$Y$3)+SUMIFS(Grid_GenerationQueue!W$5:W$550,Grid_GenerationQueue!$AM$5:$AM$550,$B236,Grid_GenerationQueue!$AN$5:$AN$550,$C236,Grid_GenerationQueue!$AW$5:$AW$550,$Y$3)</f>
        <v>0</v>
      </c>
      <c r="AB236">
        <f>SUMIFS(Grid_GenerationQueue!X$5:X$550,Grid_GenerationQueue!$AJ$5:$AJ$550,$B236,Grid_GenerationQueue!$AK$5:$AK$550,$C236,Grid_GenerationQueue!$AW$5:$AW$550,$Y$3)+SUMIFS(Grid_GenerationQueue!X$5:X$550,Grid_GenerationQueue!$AM$5:$AM$550,$B236,Grid_GenerationQueue!$AN$5:$AN$550,$C236,Grid_GenerationQueue!$AW$5:$AW$550,$Y$3)</f>
        <v>0</v>
      </c>
      <c r="AC236">
        <f>SUMIFS(Grid_GenerationQueue!Y$5:Y$550,Grid_GenerationQueue!$AJ$5:$AJ$550,$B236,Grid_GenerationQueue!$AK$5:$AK$550,$C236,Grid_GenerationQueue!$AW$5:$AW$550,$Y$3)+SUMIFS(Grid_GenerationQueue!Y$5:Y$550,Grid_GenerationQueue!$AM$5:$AM$550,$B236,Grid_GenerationQueue!$AN$5:$AN$550,$C236,Grid_GenerationQueue!$AW$5:$AW$550,$Y$3)</f>
        <v>0</v>
      </c>
      <c r="AD236">
        <f>SUMIFS(Grid_GenerationQueue!Z$5:Z$550,Grid_GenerationQueue!$AJ$5:$AJ$550,$B236,Grid_GenerationQueue!$AK$5:$AK$550,$C236,Grid_GenerationQueue!$AW$5:$AW$550,$Y$3)+SUMIFS(Grid_GenerationQueue!Z$5:Z$550,Grid_GenerationQueue!$AM$5:$AM$550,$B236,Grid_GenerationQueue!$AN$5:$AN$550,$C236,Grid_GenerationQueue!$AW$5:$AW$550,$Y$3)</f>
        <v>0</v>
      </c>
      <c r="AE236">
        <f>SUMIFS(Grid_GenerationQueue!AA$5:AA$550,Grid_GenerationQueue!$AJ$5:$AJ$550,$B236,Grid_GenerationQueue!$AK$5:$AK$550,$C236,Grid_GenerationQueue!$AW$5:$AW$550,$Y$3)+SUMIFS(Grid_GenerationQueue!AA$5:AA$550,Grid_GenerationQueue!$AM$5:$AM$550,$B236,Grid_GenerationQueue!$AN$5:$AN$550,$C236,Grid_GenerationQueue!$AW$5:$AW$550,$Y$3)</f>
        <v>0</v>
      </c>
      <c r="AF236">
        <f>SUMIFS(Grid_GenerationQueue!AB$5:AB$550,Grid_GenerationQueue!$AJ$5:$AJ$550,$B236,Grid_GenerationQueue!$AK$5:$AK$550,$C236,Grid_GenerationQueue!$AW$5:$AW$550,$Y$3)+SUMIFS(Grid_GenerationQueue!AB$5:AB$550,Grid_GenerationQueue!$AM$5:$AM$550,$B236,Grid_GenerationQueue!$AN$5:$AN$550,$C236,Grid_GenerationQueue!$AW$5:$AW$550,$Y$3)</f>
        <v>0</v>
      </c>
      <c r="AG236">
        <f>SUMIFS(Grid_GenerationQueue!AC$5:AC$550,Grid_GenerationQueue!$AJ$5:$AJ$550,$B236,Grid_GenerationQueue!$AK$5:$AK$550,$C236,Grid_GenerationQueue!$AW$5:$AW$550,$Y$3)+SUMIFS(Grid_GenerationQueue!AC$5:AC$550,Grid_GenerationQueue!$AM$5:$AM$550,$B236,Grid_GenerationQueue!$AN$5:$AN$550,$C236,Grid_GenerationQueue!$AW$5:$AW$550,$Y$3)</f>
        <v>0</v>
      </c>
      <c r="AH236">
        <f>SUMIFS(Grid_GenerationQueue!AD$5:AD$550,Grid_GenerationQueue!$AJ$5:$AJ$550,$B236,Grid_GenerationQueue!$AK$5:$AK$550,$C236,Grid_GenerationQueue!$AW$5:$AW$550,$Y$3)+SUMIFS(Grid_GenerationQueue!AD$5:AD$550,Grid_GenerationQueue!$AM$5:$AM$550,$B236,Grid_GenerationQueue!$AN$5:$AN$550,$C236,Grid_GenerationQueue!$AW$5:$AW$550,$Y$3)</f>
        <v>0</v>
      </c>
      <c r="AJ236">
        <f>X236+SUMIFS(Grid_GenerationQueue!T$5:T$550,Grid_GenerationQueue!$AJ$5:$AJ$550,$B236,Grid_GenerationQueue!$AK$5:$AK$550,$C236,Grid_GenerationQueue!$AW$5:$AW$550,"&lt;&gt;"&amp;$Y$3,Grid_GenerationQueue!$AU$5:$AU$550,$AK$3)+SUMIFS(Grid_GenerationQueue!T$5:T$550,Grid_GenerationQueue!$AM$5:$AM$550,$B236,Grid_GenerationQueue!$AN$5:$AN$550,$C236,Grid_GenerationQueue!$AW$5:$AW$550,"&lt;&gt;"&amp;$Y$3,Grid_GenerationQueue!$AU$5:$AU$550,$AK$3)</f>
        <v>0</v>
      </c>
      <c r="AK236">
        <f>Y236+SUMIFS(Grid_GenerationQueue!U$5:U$550,Grid_GenerationQueue!$AJ$5:$AJ$550,$B236,Grid_GenerationQueue!$AK$5:$AK$550,$C236,Grid_GenerationQueue!$AW$5:$AW$550,"&lt;&gt;"&amp;$Y$3,Grid_GenerationQueue!$AU$5:$AU$550,$AK$3)+SUMIFS(Grid_GenerationQueue!U$5:U$550,Grid_GenerationQueue!$AM$5:$AM$550,$B236,Grid_GenerationQueue!$AN$5:$AN$550,$C236,Grid_GenerationQueue!$AW$5:$AW$550,"&lt;&gt;"&amp;$Y$3,Grid_GenerationQueue!$AU$5:$AU$550,$AK$3)</f>
        <v>0</v>
      </c>
      <c r="AL236">
        <f>Z236+SUMIFS(Grid_GenerationQueue!V$5:V$550,Grid_GenerationQueue!$AJ$5:$AJ$550,$B236,Grid_GenerationQueue!$AK$5:$AK$550,$C236,Grid_GenerationQueue!$AW$5:$AW$550,"&lt;&gt;"&amp;$Y$3,Grid_GenerationQueue!$AU$5:$AU$550,$AK$3)+SUMIFS(Grid_GenerationQueue!V$5:V$550,Grid_GenerationQueue!$AM$5:$AM$550,$B236,Grid_GenerationQueue!$AN$5:$AN$550,$C236,Grid_GenerationQueue!$AW$5:$AW$550,"&lt;&gt;"&amp;$Y$3,Grid_GenerationQueue!$AU$5:$AU$550,$AK$3)</f>
        <v>0</v>
      </c>
      <c r="AM236">
        <f>AA236+SUMIFS(Grid_GenerationQueue!W$5:W$550,Grid_GenerationQueue!$AJ$5:$AJ$550,$B236,Grid_GenerationQueue!$AK$5:$AK$550,$C236,Grid_GenerationQueue!$AW$5:$AW$550,"&lt;&gt;"&amp;$Y$3,Grid_GenerationQueue!$AU$5:$AU$550,$AK$3)+SUMIFS(Grid_GenerationQueue!W$5:W$550,Grid_GenerationQueue!$AM$5:$AM$550,$B236,Grid_GenerationQueue!$AN$5:$AN$550,$C236,Grid_GenerationQueue!$AW$5:$AW$550,"&lt;&gt;"&amp;$Y$3,Grid_GenerationQueue!$AU$5:$AU$550,$AK$3)</f>
        <v>0</v>
      </c>
      <c r="AN236">
        <f>AB236+SUMIFS(Grid_GenerationQueue!X$5:X$550,Grid_GenerationQueue!$AJ$5:$AJ$550,$B236,Grid_GenerationQueue!$AK$5:$AK$550,$C236,Grid_GenerationQueue!$AW$5:$AW$550,"&lt;&gt;"&amp;$Y$3,Grid_GenerationQueue!$AU$5:$AU$550,$AK$3)+SUMIFS(Grid_GenerationQueue!X$5:X$550,Grid_GenerationQueue!$AM$5:$AM$550,$B236,Grid_GenerationQueue!$AN$5:$AN$550,$C236,Grid_GenerationQueue!$AW$5:$AW$550,"&lt;&gt;"&amp;$Y$3,Grid_GenerationQueue!$AU$5:$AU$550,$AK$3)</f>
        <v>0</v>
      </c>
      <c r="AO236">
        <f>AC236+SUMIFS(Grid_GenerationQueue!Y$5:Y$550,Grid_GenerationQueue!$AJ$5:$AJ$550,$B236,Grid_GenerationQueue!$AK$5:$AK$550,$C236,Grid_GenerationQueue!$AW$5:$AW$550,"&lt;&gt;"&amp;$Y$3,Grid_GenerationQueue!$AU$5:$AU$550,$AK$3)+SUMIFS(Grid_GenerationQueue!Y$5:Y$550,Grid_GenerationQueue!$AM$5:$AM$550,$B236,Grid_GenerationQueue!$AN$5:$AN$550,$C236,Grid_GenerationQueue!$AW$5:$AW$550,"&lt;&gt;"&amp;$Y$3,Grid_GenerationQueue!$AU$5:$AU$550,$AK$3)</f>
        <v>0</v>
      </c>
      <c r="AP236">
        <f>AD236+SUMIFS(Grid_GenerationQueue!Z$5:Z$550,Grid_GenerationQueue!$AJ$5:$AJ$550,$B236,Grid_GenerationQueue!$AK$5:$AK$550,$C236,Grid_GenerationQueue!$AW$5:$AW$550,"&lt;&gt;"&amp;$Y$3,Grid_GenerationQueue!$AU$5:$AU$550,$AK$3)+SUMIFS(Grid_GenerationQueue!Z$5:Z$550,Grid_GenerationQueue!$AM$5:$AM$550,$B236,Grid_GenerationQueue!$AN$5:$AN$550,$C236,Grid_GenerationQueue!$AW$5:$AW$550,"&lt;&gt;"&amp;$Y$3,Grid_GenerationQueue!$AU$5:$AU$550,$AK$3)</f>
        <v>0</v>
      </c>
      <c r="AQ236">
        <f>AE236+SUMIFS(Grid_GenerationQueue!AA$5:AA$550,Grid_GenerationQueue!$AJ$5:$AJ$550,$B236,Grid_GenerationQueue!$AK$5:$AK$550,$C236,Grid_GenerationQueue!$AW$5:$AW$550,"&lt;&gt;"&amp;$Y$3,Grid_GenerationQueue!$AU$5:$AU$550,$AK$3)+SUMIFS(Grid_GenerationQueue!AA$5:AA$550,Grid_GenerationQueue!$AM$5:$AM$550,$B236,Grid_GenerationQueue!$AN$5:$AN$550,$C236,Grid_GenerationQueue!$AW$5:$AW$550,"&lt;&gt;"&amp;$Y$3,Grid_GenerationQueue!$AU$5:$AU$550,$AK$3)</f>
        <v>0</v>
      </c>
      <c r="AR236">
        <f>AF236+SUMIFS(Grid_GenerationQueue!AB$5:AB$550,Grid_GenerationQueue!$AJ$5:$AJ$550,$B236,Grid_GenerationQueue!$AK$5:$AK$550,$C236,Grid_GenerationQueue!$AW$5:$AW$550,"&lt;&gt;"&amp;$Y$3,Grid_GenerationQueue!$AU$5:$AU$550,$AK$3)+SUMIFS(Grid_GenerationQueue!AB$5:AB$550,Grid_GenerationQueue!$AM$5:$AM$550,$B236,Grid_GenerationQueue!$AN$5:$AN$550,$C236,Grid_GenerationQueue!$AW$5:$AW$550,"&lt;&gt;"&amp;$Y$3,Grid_GenerationQueue!$AU$5:$AU$550,$AK$3)</f>
        <v>0</v>
      </c>
      <c r="AS236">
        <f>AG236+SUMIFS(Grid_GenerationQueue!AC$5:AC$550,Grid_GenerationQueue!$AJ$5:$AJ$550,$B236,Grid_GenerationQueue!$AK$5:$AK$550,$C236,Grid_GenerationQueue!$AW$5:$AW$550,"&lt;&gt;"&amp;$Y$3,Grid_GenerationQueue!$AU$5:$AU$550,$AK$3)+SUMIFS(Grid_GenerationQueue!AC$5:AC$550,Grid_GenerationQueue!$AM$5:$AM$550,$B236,Grid_GenerationQueue!$AN$5:$AN$550,$C236,Grid_GenerationQueue!$AW$5:$AW$550,"&lt;&gt;"&amp;$Y$3,Grid_GenerationQueue!$AU$5:$AU$550,$AK$3)</f>
        <v>0</v>
      </c>
      <c r="AT236">
        <f>AH236+SUMIFS(Grid_GenerationQueue!AD$5:AD$550,Grid_GenerationQueue!$AJ$5:$AJ$550,$B236,Grid_GenerationQueue!$AK$5:$AK$550,$C236,Grid_GenerationQueue!$AW$5:$AW$550,"&lt;&gt;"&amp;$Y$3,Grid_GenerationQueue!$AU$5:$AU$550,$AK$3)+SUMIFS(Grid_GenerationQueue!AD$5:AD$550,Grid_GenerationQueue!$AM$5:$AM$550,$B236,Grid_GenerationQueue!$AN$5:$AN$550,$C236,Grid_GenerationQueue!$AW$5:$AW$550,"&lt;&gt;"&amp;$Y$3,Grid_GenerationQueue!$AU$5:$AU$550,$AK$3)</f>
        <v>0</v>
      </c>
      <c r="AV236">
        <v>0</v>
      </c>
      <c r="AW236">
        <v>0</v>
      </c>
      <c r="AX236">
        <v>0</v>
      </c>
      <c r="AY236">
        <v>0</v>
      </c>
      <c r="AZ236">
        <v>0</v>
      </c>
      <c r="BB236">
        <f t="shared" si="132"/>
        <v>0</v>
      </c>
      <c r="BC236">
        <f t="shared" si="133"/>
        <v>0</v>
      </c>
      <c r="BD236">
        <f t="shared" si="134"/>
        <v>0</v>
      </c>
      <c r="BE236">
        <f t="shared" si="135"/>
        <v>0</v>
      </c>
      <c r="BF236">
        <f t="shared" si="136"/>
        <v>0</v>
      </c>
      <c r="BG236">
        <f t="shared" si="137"/>
        <v>0</v>
      </c>
      <c r="BH236">
        <f t="shared" si="138"/>
        <v>0</v>
      </c>
      <c r="BI236">
        <f t="shared" si="139"/>
        <v>0</v>
      </c>
      <c r="BJ236">
        <f t="shared" si="140"/>
        <v>0</v>
      </c>
      <c r="BK236">
        <f t="shared" si="141"/>
        <v>0</v>
      </c>
      <c r="BL236">
        <f t="shared" si="142"/>
        <v>0</v>
      </c>
      <c r="BN236">
        <f t="shared" si="143"/>
        <v>0</v>
      </c>
      <c r="BO236">
        <f t="shared" si="144"/>
        <v>0</v>
      </c>
      <c r="BP236">
        <f t="shared" si="145"/>
        <v>0</v>
      </c>
      <c r="BQ236">
        <f t="shared" si="146"/>
        <v>0</v>
      </c>
      <c r="BR236">
        <f t="shared" si="147"/>
        <v>0</v>
      </c>
      <c r="BS236">
        <f t="shared" si="148"/>
        <v>0</v>
      </c>
      <c r="BT236">
        <f t="shared" si="149"/>
        <v>0</v>
      </c>
      <c r="BU236">
        <f t="shared" si="150"/>
        <v>0</v>
      </c>
      <c r="BV236">
        <f t="shared" si="151"/>
        <v>0</v>
      </c>
      <c r="BW236">
        <f t="shared" si="152"/>
        <v>0</v>
      </c>
      <c r="BX236">
        <f t="shared" si="153"/>
        <v>0</v>
      </c>
      <c r="BZ236">
        <f t="shared" si="154"/>
        <v>0</v>
      </c>
      <c r="CA236">
        <f t="shared" si="155"/>
        <v>0</v>
      </c>
      <c r="CB236">
        <f t="shared" si="156"/>
        <v>0</v>
      </c>
      <c r="CC236">
        <f t="shared" si="157"/>
        <v>0</v>
      </c>
      <c r="CD236">
        <f t="shared" si="158"/>
        <v>0</v>
      </c>
      <c r="CE236">
        <f t="shared" si="159"/>
        <v>0</v>
      </c>
      <c r="CF236">
        <f t="shared" si="160"/>
        <v>0</v>
      </c>
      <c r="CG236">
        <f t="shared" si="161"/>
        <v>0</v>
      </c>
      <c r="CH236">
        <f t="shared" si="162"/>
        <v>0</v>
      </c>
      <c r="CI236">
        <f t="shared" si="163"/>
        <v>0</v>
      </c>
      <c r="CJ236">
        <f t="shared" si="164"/>
        <v>0</v>
      </c>
    </row>
    <row r="237" spans="1:88" x14ac:dyDescent="0.35">
      <c r="A237" t="str">
        <f>Substation_Info!A237</f>
        <v xml:space="preserve">PG&amp;E North of Greater Bay Study Area </v>
      </c>
      <c r="B237" t="str">
        <f>Substation_Info!B237</f>
        <v>Richmond</v>
      </c>
      <c r="C237">
        <f>Substation_Info!C237</f>
        <v>115</v>
      </c>
      <c r="D237" t="str" cm="1">
        <f t="array" ref="D237">INDEX(Substation_Info!$AT$5:$BB$322,MATCH(1,($B237=Substation_Info!$B$5:$B$322)*($C237=Substation_Info!$C$5:$C$322),0),MATCH(D$4,Substation_Info!$AT$4:$BB$4,0))</f>
        <v>Northern_California_Li_Battery</v>
      </c>
      <c r="E237" t="str" cm="1">
        <f t="array" ref="E237">INDEX(Substation_Info!$AT$5:$BB$322,MATCH(1,($B237=Substation_Info!$B$5:$B$322)*($C237=Substation_Info!$C$5:$C$322),0),MATCH(E$4,Substation_Info!$AT$4:$BB$4,0))</f>
        <v>Northern_California_Solar</v>
      </c>
      <c r="F237" cm="1">
        <f t="array" ref="F237">INDEX(Substation_Info!$AT$5:$BB$322,MATCH(1,($B237=Substation_Info!$B$5:$B$322)*($C237=Substation_Info!$C$5:$C$322),0),MATCH(F$4,Substation_Info!$AT$4:$BB$4,0))</f>
        <v>0</v>
      </c>
      <c r="G237" cm="1">
        <f t="array" ref="G237">INDEX(Substation_Info!$AT$5:$BB$322,MATCH(1,($B237=Substation_Info!$B$5:$B$322)*($C237=Substation_Info!$C$5:$C$322),0),MATCH(G$4,Substation_Info!$AT$4:$BB$4,0))</f>
        <v>0</v>
      </c>
      <c r="H237" cm="1">
        <f t="array" ref="H237">INDEX(Substation_Info!$AT$5:$BB$322,MATCH(1,($B237=Substation_Info!$B$5:$B$322)*($C237=Substation_Info!$C$5:$C$322),0),MATCH(H$4,Substation_Info!$AT$4:$BB$4,0))</f>
        <v>0</v>
      </c>
      <c r="I237" cm="1">
        <f t="array" ref="I237">INDEX(Substation_Info!$AT$5:$BB$322,MATCH(1,($B237=Substation_Info!$B$5:$B$322)*($C237=Substation_Info!$C$5:$C$322),0),MATCH(I$4,Substation_Info!$AT$4:$BB$4,0))</f>
        <v>0</v>
      </c>
      <c r="J237" cm="1">
        <f t="array" ref="J237">INDEX(Substation_Info!$AT$5:$BB$322,MATCH(1,($B237=Substation_Info!$B$5:$B$322)*($C237=Substation_Info!$C$5:$C$322),0),MATCH(J$4,Substation_Info!$AT$4:$BB$4,0))</f>
        <v>0</v>
      </c>
      <c r="L237">
        <f>SUMIFS(Grid_GenerationQueue!T$5:T$550,Grid_GenerationQueue!$AJ$5:$AJ$550,$B237,Grid_GenerationQueue!$AK$5:$AK$550,$C237)+SUMIFS(Grid_GenerationQueue!T$5:T$550,Grid_GenerationQueue!$AM$5:$AM$550,$B237,Grid_GenerationQueue!$AN$5:$AN$550,$C237)</f>
        <v>330</v>
      </c>
      <c r="M237">
        <f>SUMIFS(Grid_GenerationQueue!U$5:U$550,Grid_GenerationQueue!$AJ$5:$AJ$550,$B237,Grid_GenerationQueue!$AK$5:$AK$550,$C237)+SUMIFS(Grid_GenerationQueue!U$5:U$550,Grid_GenerationQueue!$AM$5:$AM$550,$B237,Grid_GenerationQueue!$AN$5:$AN$550,$C237)</f>
        <v>0</v>
      </c>
      <c r="N237">
        <f>SUMIFS(Grid_GenerationQueue!V$5:V$550,Grid_GenerationQueue!$AJ$5:$AJ$550,$B237,Grid_GenerationQueue!$AK$5:$AK$550,$C237)+SUMIFS(Grid_GenerationQueue!V$5:V$550,Grid_GenerationQueue!$AM$5:$AM$550,$B237,Grid_GenerationQueue!$AN$5:$AN$550,$C237)</f>
        <v>0</v>
      </c>
      <c r="O237">
        <f>SUMIFS(Grid_GenerationQueue!W$5:W$550,Grid_GenerationQueue!$AJ$5:$AJ$550,$B237,Grid_GenerationQueue!$AK$5:$AK$550,$C237)+SUMIFS(Grid_GenerationQueue!W$5:W$550,Grid_GenerationQueue!$AM$5:$AM$550,$B237,Grid_GenerationQueue!$AN$5:$AN$550,$C237)</f>
        <v>0</v>
      </c>
      <c r="P237">
        <f>SUMIFS(Grid_GenerationQueue!X$5:X$550,Grid_GenerationQueue!$AJ$5:$AJ$550,$B237,Grid_GenerationQueue!$AK$5:$AK$550,$C237)+SUMIFS(Grid_GenerationQueue!X$5:X$550,Grid_GenerationQueue!$AM$5:$AM$550,$B237,Grid_GenerationQueue!$AN$5:$AN$550,$C237)</f>
        <v>0</v>
      </c>
      <c r="Q237">
        <f>SUMIFS(Grid_GenerationQueue!Y$5:Y$550,Grid_GenerationQueue!$AJ$5:$AJ$550,$B237,Grid_GenerationQueue!$AK$5:$AK$550,$C237)+SUMIFS(Grid_GenerationQueue!Y$5:Y$550,Grid_GenerationQueue!$AM$5:$AM$550,$B237,Grid_GenerationQueue!$AN$5:$AN$550,$C237)</f>
        <v>0</v>
      </c>
      <c r="R237">
        <f>SUMIFS(Grid_GenerationQueue!Z$5:Z$550,Grid_GenerationQueue!$AJ$5:$AJ$550,$B237,Grid_GenerationQueue!$AK$5:$AK$550,$C237)+SUMIFS(Grid_GenerationQueue!Z$5:Z$550,Grid_GenerationQueue!$AM$5:$AM$550,$B237,Grid_GenerationQueue!$AN$5:$AN$550,$C237)</f>
        <v>0</v>
      </c>
      <c r="S237">
        <f>SUMIFS(Grid_GenerationQueue!AA$5:AA$550,Grid_GenerationQueue!$AJ$5:$AJ$550,$B237,Grid_GenerationQueue!$AK$5:$AK$550,$C237)+SUMIFS(Grid_GenerationQueue!AA$5:AA$550,Grid_GenerationQueue!$AM$5:$AM$550,$B237,Grid_GenerationQueue!$AN$5:$AN$550,$C237)</f>
        <v>0</v>
      </c>
      <c r="T237">
        <f>SUMIFS(Grid_GenerationQueue!AB$5:AB$550,Grid_GenerationQueue!$AJ$5:$AJ$550,$B237,Grid_GenerationQueue!$AK$5:$AK$550,$C237)+SUMIFS(Grid_GenerationQueue!AB$5:AB$550,Grid_GenerationQueue!$AM$5:$AM$550,$B237,Grid_GenerationQueue!$AN$5:$AN$550,$C237)</f>
        <v>0</v>
      </c>
      <c r="U237">
        <f>SUMIFS(Grid_GenerationQueue!AC$5:AC$550,Grid_GenerationQueue!$AJ$5:$AJ$550,$B237,Grid_GenerationQueue!$AK$5:$AK$550,$C237)+SUMIFS(Grid_GenerationQueue!AC$5:AC$550,Grid_GenerationQueue!$AM$5:$AM$550,$B237,Grid_GenerationQueue!$AN$5:$AN$550,$C237)</f>
        <v>0</v>
      </c>
      <c r="V237">
        <f>SUMIFS(Grid_GenerationQueue!AD$5:AD$550,Grid_GenerationQueue!$AJ$5:$AJ$550,$B237,Grid_GenerationQueue!$AK$5:$AK$550,$C237)+SUMIFS(Grid_GenerationQueue!AD$5:AD$550,Grid_GenerationQueue!$AM$5:$AM$550,$B237,Grid_GenerationQueue!$AN$5:$AN$550,$C237)</f>
        <v>0</v>
      </c>
      <c r="X237">
        <f>SUMIFS(Grid_GenerationQueue!T$5:T$550,Grid_GenerationQueue!$AJ$5:$AJ$550,$B237,Grid_GenerationQueue!$AK$5:$AK$550,$C237,Grid_GenerationQueue!$AW$5:$AW$550,$Y$3)+SUMIFS(Grid_GenerationQueue!T$5:T$550,Grid_GenerationQueue!$AM$5:$AM$550,$B237,Grid_GenerationQueue!$AN$5:$AN$550,$C237,Grid_GenerationQueue!$AW$5:$AW$550,$Y$3)</f>
        <v>0</v>
      </c>
      <c r="Y237">
        <f>SUMIFS(Grid_GenerationQueue!U$5:U$550,Grid_GenerationQueue!$AJ$5:$AJ$550,$B237,Grid_GenerationQueue!$AK$5:$AK$550,$C237,Grid_GenerationQueue!$AW$5:$AW$550,$Y$3)+SUMIFS(Grid_GenerationQueue!U$5:U$550,Grid_GenerationQueue!$AM$5:$AM$550,$B237,Grid_GenerationQueue!$AN$5:$AN$550,$C237,Grid_GenerationQueue!$AW$5:$AW$550,$Y$3)</f>
        <v>0</v>
      </c>
      <c r="Z237">
        <f>SUMIFS(Grid_GenerationQueue!V$5:V$550,Grid_GenerationQueue!$AJ$5:$AJ$550,$B237,Grid_GenerationQueue!$AK$5:$AK$550,$C237,Grid_GenerationQueue!$AW$5:$AW$550,$Y$3)+SUMIFS(Grid_GenerationQueue!V$5:V$550,Grid_GenerationQueue!$AM$5:$AM$550,$B237,Grid_GenerationQueue!$AN$5:$AN$550,$C237,Grid_GenerationQueue!$AW$5:$AW$550,$Y$3)</f>
        <v>0</v>
      </c>
      <c r="AA237">
        <f>SUMIFS(Grid_GenerationQueue!W$5:W$550,Grid_GenerationQueue!$AJ$5:$AJ$550,$B237,Grid_GenerationQueue!$AK$5:$AK$550,$C237,Grid_GenerationQueue!$AW$5:$AW$550,$Y$3)+SUMIFS(Grid_GenerationQueue!W$5:W$550,Grid_GenerationQueue!$AM$5:$AM$550,$B237,Grid_GenerationQueue!$AN$5:$AN$550,$C237,Grid_GenerationQueue!$AW$5:$AW$550,$Y$3)</f>
        <v>0</v>
      </c>
      <c r="AB237">
        <f>SUMIFS(Grid_GenerationQueue!X$5:X$550,Grid_GenerationQueue!$AJ$5:$AJ$550,$B237,Grid_GenerationQueue!$AK$5:$AK$550,$C237,Grid_GenerationQueue!$AW$5:$AW$550,$Y$3)+SUMIFS(Grid_GenerationQueue!X$5:X$550,Grid_GenerationQueue!$AM$5:$AM$550,$B237,Grid_GenerationQueue!$AN$5:$AN$550,$C237,Grid_GenerationQueue!$AW$5:$AW$550,$Y$3)</f>
        <v>0</v>
      </c>
      <c r="AC237">
        <f>SUMIFS(Grid_GenerationQueue!Y$5:Y$550,Grid_GenerationQueue!$AJ$5:$AJ$550,$B237,Grid_GenerationQueue!$AK$5:$AK$550,$C237,Grid_GenerationQueue!$AW$5:$AW$550,$Y$3)+SUMIFS(Grid_GenerationQueue!Y$5:Y$550,Grid_GenerationQueue!$AM$5:$AM$550,$B237,Grid_GenerationQueue!$AN$5:$AN$550,$C237,Grid_GenerationQueue!$AW$5:$AW$550,$Y$3)</f>
        <v>0</v>
      </c>
      <c r="AD237">
        <f>SUMIFS(Grid_GenerationQueue!Z$5:Z$550,Grid_GenerationQueue!$AJ$5:$AJ$550,$B237,Grid_GenerationQueue!$AK$5:$AK$550,$C237,Grid_GenerationQueue!$AW$5:$AW$550,$Y$3)+SUMIFS(Grid_GenerationQueue!Z$5:Z$550,Grid_GenerationQueue!$AM$5:$AM$550,$B237,Grid_GenerationQueue!$AN$5:$AN$550,$C237,Grid_GenerationQueue!$AW$5:$AW$550,$Y$3)</f>
        <v>0</v>
      </c>
      <c r="AE237">
        <f>SUMIFS(Grid_GenerationQueue!AA$5:AA$550,Grid_GenerationQueue!$AJ$5:$AJ$550,$B237,Grid_GenerationQueue!$AK$5:$AK$550,$C237,Grid_GenerationQueue!$AW$5:$AW$550,$Y$3)+SUMIFS(Grid_GenerationQueue!AA$5:AA$550,Grid_GenerationQueue!$AM$5:$AM$550,$B237,Grid_GenerationQueue!$AN$5:$AN$550,$C237,Grid_GenerationQueue!$AW$5:$AW$550,$Y$3)</f>
        <v>0</v>
      </c>
      <c r="AF237">
        <f>SUMIFS(Grid_GenerationQueue!AB$5:AB$550,Grid_GenerationQueue!$AJ$5:$AJ$550,$B237,Grid_GenerationQueue!$AK$5:$AK$550,$C237,Grid_GenerationQueue!$AW$5:$AW$550,$Y$3)+SUMIFS(Grid_GenerationQueue!AB$5:AB$550,Grid_GenerationQueue!$AM$5:$AM$550,$B237,Grid_GenerationQueue!$AN$5:$AN$550,$C237,Grid_GenerationQueue!$AW$5:$AW$550,$Y$3)</f>
        <v>0</v>
      </c>
      <c r="AG237">
        <f>SUMIFS(Grid_GenerationQueue!AC$5:AC$550,Grid_GenerationQueue!$AJ$5:$AJ$550,$B237,Grid_GenerationQueue!$AK$5:$AK$550,$C237,Grid_GenerationQueue!$AW$5:$AW$550,$Y$3)+SUMIFS(Grid_GenerationQueue!AC$5:AC$550,Grid_GenerationQueue!$AM$5:$AM$550,$B237,Grid_GenerationQueue!$AN$5:$AN$550,$C237,Grid_GenerationQueue!$AW$5:$AW$550,$Y$3)</f>
        <v>0</v>
      </c>
      <c r="AH237">
        <f>SUMIFS(Grid_GenerationQueue!AD$5:AD$550,Grid_GenerationQueue!$AJ$5:$AJ$550,$B237,Grid_GenerationQueue!$AK$5:$AK$550,$C237,Grid_GenerationQueue!$AW$5:$AW$550,$Y$3)+SUMIFS(Grid_GenerationQueue!AD$5:AD$550,Grid_GenerationQueue!$AM$5:$AM$550,$B237,Grid_GenerationQueue!$AN$5:$AN$550,$C237,Grid_GenerationQueue!$AW$5:$AW$550,$Y$3)</f>
        <v>0</v>
      </c>
      <c r="AJ237">
        <f>X237+SUMIFS(Grid_GenerationQueue!T$5:T$550,Grid_GenerationQueue!$AJ$5:$AJ$550,$B237,Grid_GenerationQueue!$AK$5:$AK$550,$C237,Grid_GenerationQueue!$AW$5:$AW$550,"&lt;&gt;"&amp;$Y$3,Grid_GenerationQueue!$AU$5:$AU$550,$AK$3)+SUMIFS(Grid_GenerationQueue!T$5:T$550,Grid_GenerationQueue!$AM$5:$AM$550,$B237,Grid_GenerationQueue!$AN$5:$AN$550,$C237,Grid_GenerationQueue!$AW$5:$AW$550,"&lt;&gt;"&amp;$Y$3,Grid_GenerationQueue!$AU$5:$AU$550,$AK$3)</f>
        <v>55</v>
      </c>
      <c r="AK237">
        <f>Y237+SUMIFS(Grid_GenerationQueue!U$5:U$550,Grid_GenerationQueue!$AJ$5:$AJ$550,$B237,Grid_GenerationQueue!$AK$5:$AK$550,$C237,Grid_GenerationQueue!$AW$5:$AW$550,"&lt;&gt;"&amp;$Y$3,Grid_GenerationQueue!$AU$5:$AU$550,$AK$3)+SUMIFS(Grid_GenerationQueue!U$5:U$550,Grid_GenerationQueue!$AM$5:$AM$550,$B237,Grid_GenerationQueue!$AN$5:$AN$550,$C237,Grid_GenerationQueue!$AW$5:$AW$550,"&lt;&gt;"&amp;$Y$3,Grid_GenerationQueue!$AU$5:$AU$550,$AK$3)</f>
        <v>0</v>
      </c>
      <c r="AL237">
        <f>Z237+SUMIFS(Grid_GenerationQueue!V$5:V$550,Grid_GenerationQueue!$AJ$5:$AJ$550,$B237,Grid_GenerationQueue!$AK$5:$AK$550,$C237,Grid_GenerationQueue!$AW$5:$AW$550,"&lt;&gt;"&amp;$Y$3,Grid_GenerationQueue!$AU$5:$AU$550,$AK$3)+SUMIFS(Grid_GenerationQueue!V$5:V$550,Grid_GenerationQueue!$AM$5:$AM$550,$B237,Grid_GenerationQueue!$AN$5:$AN$550,$C237,Grid_GenerationQueue!$AW$5:$AW$550,"&lt;&gt;"&amp;$Y$3,Grid_GenerationQueue!$AU$5:$AU$550,$AK$3)</f>
        <v>0</v>
      </c>
      <c r="AM237">
        <f>AA237+SUMIFS(Grid_GenerationQueue!W$5:W$550,Grid_GenerationQueue!$AJ$5:$AJ$550,$B237,Grid_GenerationQueue!$AK$5:$AK$550,$C237,Grid_GenerationQueue!$AW$5:$AW$550,"&lt;&gt;"&amp;$Y$3,Grid_GenerationQueue!$AU$5:$AU$550,$AK$3)+SUMIFS(Grid_GenerationQueue!W$5:W$550,Grid_GenerationQueue!$AM$5:$AM$550,$B237,Grid_GenerationQueue!$AN$5:$AN$550,$C237,Grid_GenerationQueue!$AW$5:$AW$550,"&lt;&gt;"&amp;$Y$3,Grid_GenerationQueue!$AU$5:$AU$550,$AK$3)</f>
        <v>0</v>
      </c>
      <c r="AN237">
        <f>AB237+SUMIFS(Grid_GenerationQueue!X$5:X$550,Grid_GenerationQueue!$AJ$5:$AJ$550,$B237,Grid_GenerationQueue!$AK$5:$AK$550,$C237,Grid_GenerationQueue!$AW$5:$AW$550,"&lt;&gt;"&amp;$Y$3,Grid_GenerationQueue!$AU$5:$AU$550,$AK$3)+SUMIFS(Grid_GenerationQueue!X$5:X$550,Grid_GenerationQueue!$AM$5:$AM$550,$B237,Grid_GenerationQueue!$AN$5:$AN$550,$C237,Grid_GenerationQueue!$AW$5:$AW$550,"&lt;&gt;"&amp;$Y$3,Grid_GenerationQueue!$AU$5:$AU$550,$AK$3)</f>
        <v>0</v>
      </c>
      <c r="AO237">
        <f>AC237+SUMIFS(Grid_GenerationQueue!Y$5:Y$550,Grid_GenerationQueue!$AJ$5:$AJ$550,$B237,Grid_GenerationQueue!$AK$5:$AK$550,$C237,Grid_GenerationQueue!$AW$5:$AW$550,"&lt;&gt;"&amp;$Y$3,Grid_GenerationQueue!$AU$5:$AU$550,$AK$3)+SUMIFS(Grid_GenerationQueue!Y$5:Y$550,Grid_GenerationQueue!$AM$5:$AM$550,$B237,Grid_GenerationQueue!$AN$5:$AN$550,$C237,Grid_GenerationQueue!$AW$5:$AW$550,"&lt;&gt;"&amp;$Y$3,Grid_GenerationQueue!$AU$5:$AU$550,$AK$3)</f>
        <v>0</v>
      </c>
      <c r="AP237">
        <f>AD237+SUMIFS(Grid_GenerationQueue!Z$5:Z$550,Grid_GenerationQueue!$AJ$5:$AJ$550,$B237,Grid_GenerationQueue!$AK$5:$AK$550,$C237,Grid_GenerationQueue!$AW$5:$AW$550,"&lt;&gt;"&amp;$Y$3,Grid_GenerationQueue!$AU$5:$AU$550,$AK$3)+SUMIFS(Grid_GenerationQueue!Z$5:Z$550,Grid_GenerationQueue!$AM$5:$AM$550,$B237,Grid_GenerationQueue!$AN$5:$AN$550,$C237,Grid_GenerationQueue!$AW$5:$AW$550,"&lt;&gt;"&amp;$Y$3,Grid_GenerationQueue!$AU$5:$AU$550,$AK$3)</f>
        <v>0</v>
      </c>
      <c r="AQ237">
        <f>AE237+SUMIFS(Grid_GenerationQueue!AA$5:AA$550,Grid_GenerationQueue!$AJ$5:$AJ$550,$B237,Grid_GenerationQueue!$AK$5:$AK$550,$C237,Grid_GenerationQueue!$AW$5:$AW$550,"&lt;&gt;"&amp;$Y$3,Grid_GenerationQueue!$AU$5:$AU$550,$AK$3)+SUMIFS(Grid_GenerationQueue!AA$5:AA$550,Grid_GenerationQueue!$AM$5:$AM$550,$B237,Grid_GenerationQueue!$AN$5:$AN$550,$C237,Grid_GenerationQueue!$AW$5:$AW$550,"&lt;&gt;"&amp;$Y$3,Grid_GenerationQueue!$AU$5:$AU$550,$AK$3)</f>
        <v>0</v>
      </c>
      <c r="AR237">
        <f>AF237+SUMIFS(Grid_GenerationQueue!AB$5:AB$550,Grid_GenerationQueue!$AJ$5:$AJ$550,$B237,Grid_GenerationQueue!$AK$5:$AK$550,$C237,Grid_GenerationQueue!$AW$5:$AW$550,"&lt;&gt;"&amp;$Y$3,Grid_GenerationQueue!$AU$5:$AU$550,$AK$3)+SUMIFS(Grid_GenerationQueue!AB$5:AB$550,Grid_GenerationQueue!$AM$5:$AM$550,$B237,Grid_GenerationQueue!$AN$5:$AN$550,$C237,Grid_GenerationQueue!$AW$5:$AW$550,"&lt;&gt;"&amp;$Y$3,Grid_GenerationQueue!$AU$5:$AU$550,$AK$3)</f>
        <v>0</v>
      </c>
      <c r="AS237">
        <f>AG237+SUMIFS(Grid_GenerationQueue!AC$5:AC$550,Grid_GenerationQueue!$AJ$5:$AJ$550,$B237,Grid_GenerationQueue!$AK$5:$AK$550,$C237,Grid_GenerationQueue!$AW$5:$AW$550,"&lt;&gt;"&amp;$Y$3,Grid_GenerationQueue!$AU$5:$AU$550,$AK$3)+SUMIFS(Grid_GenerationQueue!AC$5:AC$550,Grid_GenerationQueue!$AM$5:$AM$550,$B237,Grid_GenerationQueue!$AN$5:$AN$550,$C237,Grid_GenerationQueue!$AW$5:$AW$550,"&lt;&gt;"&amp;$Y$3,Grid_GenerationQueue!$AU$5:$AU$550,$AK$3)</f>
        <v>0</v>
      </c>
      <c r="AT237">
        <f>AH237+SUMIFS(Grid_GenerationQueue!AD$5:AD$550,Grid_GenerationQueue!$AJ$5:$AJ$550,$B237,Grid_GenerationQueue!$AK$5:$AK$550,$C237,Grid_GenerationQueue!$AW$5:$AW$550,"&lt;&gt;"&amp;$Y$3,Grid_GenerationQueue!$AU$5:$AU$550,$AK$3)+SUMIFS(Grid_GenerationQueue!AD$5:AD$550,Grid_GenerationQueue!$AM$5:$AM$550,$B237,Grid_GenerationQueue!$AN$5:$AN$550,$C237,Grid_GenerationQueue!$AW$5:$AW$550,"&lt;&gt;"&amp;$Y$3,Grid_GenerationQueue!$AU$5:$AU$550,$AK$3)</f>
        <v>0</v>
      </c>
      <c r="AV237">
        <v>0</v>
      </c>
      <c r="AW237">
        <v>0</v>
      </c>
      <c r="AX237">
        <v>0</v>
      </c>
      <c r="AY237">
        <v>0</v>
      </c>
      <c r="AZ237">
        <v>0</v>
      </c>
      <c r="BB237">
        <f t="shared" si="132"/>
        <v>330</v>
      </c>
      <c r="BC237">
        <f t="shared" si="133"/>
        <v>0</v>
      </c>
      <c r="BD237">
        <f t="shared" si="134"/>
        <v>0</v>
      </c>
      <c r="BE237">
        <f t="shared" si="135"/>
        <v>0</v>
      </c>
      <c r="BF237">
        <f t="shared" si="136"/>
        <v>0</v>
      </c>
      <c r="BG237">
        <f t="shared" si="137"/>
        <v>0</v>
      </c>
      <c r="BH237">
        <f t="shared" si="138"/>
        <v>0</v>
      </c>
      <c r="BI237">
        <f t="shared" si="139"/>
        <v>0</v>
      </c>
      <c r="BJ237">
        <f t="shared" si="140"/>
        <v>0</v>
      </c>
      <c r="BK237">
        <f t="shared" si="141"/>
        <v>0</v>
      </c>
      <c r="BL237">
        <f t="shared" si="142"/>
        <v>0</v>
      </c>
      <c r="BN237">
        <f t="shared" si="143"/>
        <v>0</v>
      </c>
      <c r="BO237">
        <f t="shared" si="144"/>
        <v>0</v>
      </c>
      <c r="BP237">
        <f t="shared" si="145"/>
        <v>0</v>
      </c>
      <c r="BQ237">
        <f t="shared" si="146"/>
        <v>0</v>
      </c>
      <c r="BR237">
        <f t="shared" si="147"/>
        <v>0</v>
      </c>
      <c r="BS237">
        <f t="shared" si="148"/>
        <v>0</v>
      </c>
      <c r="BT237">
        <f t="shared" si="149"/>
        <v>0</v>
      </c>
      <c r="BU237">
        <f t="shared" si="150"/>
        <v>0</v>
      </c>
      <c r="BV237">
        <f t="shared" si="151"/>
        <v>0</v>
      </c>
      <c r="BW237">
        <f t="shared" si="152"/>
        <v>0</v>
      </c>
      <c r="BX237">
        <f t="shared" si="153"/>
        <v>0</v>
      </c>
      <c r="BZ237">
        <f t="shared" si="154"/>
        <v>55</v>
      </c>
      <c r="CA237">
        <f t="shared" si="155"/>
        <v>0</v>
      </c>
      <c r="CB237">
        <f t="shared" si="156"/>
        <v>0</v>
      </c>
      <c r="CC237">
        <f t="shared" si="157"/>
        <v>0</v>
      </c>
      <c r="CD237">
        <f t="shared" si="158"/>
        <v>0</v>
      </c>
      <c r="CE237">
        <f t="shared" si="159"/>
        <v>0</v>
      </c>
      <c r="CF237">
        <f t="shared" si="160"/>
        <v>0</v>
      </c>
      <c r="CG237">
        <f t="shared" si="161"/>
        <v>0</v>
      </c>
      <c r="CH237">
        <f t="shared" si="162"/>
        <v>0</v>
      </c>
      <c r="CI237">
        <f t="shared" si="163"/>
        <v>0</v>
      </c>
      <c r="CJ237">
        <f t="shared" si="164"/>
        <v>0</v>
      </c>
    </row>
    <row r="238" spans="1:88" x14ac:dyDescent="0.35">
      <c r="A238" t="str">
        <f>Substation_Info!A238</f>
        <v xml:space="preserve">PG&amp;E East Kern Study Area </v>
      </c>
      <c r="B238" t="str">
        <f>Substation_Info!B238</f>
        <v>Rio Bravo</v>
      </c>
      <c r="C238">
        <f>Substation_Info!C238</f>
        <v>115</v>
      </c>
      <c r="D238" t="str" cm="1">
        <f t="array" ref="D238">INDEX(Substation_Info!$AT$5:$BB$322,MATCH(1,($B238=Substation_Info!$B$5:$B$322)*($C238=Substation_Info!$C$5:$C$322),0),MATCH(D$4,Substation_Info!$AT$4:$BB$4,0))</f>
        <v>Southern_PGAE_Li_Battery</v>
      </c>
      <c r="E238" t="str" cm="1">
        <f t="array" ref="E238">INDEX(Substation_Info!$AT$5:$BB$322,MATCH(1,($B238=Substation_Info!$B$5:$B$322)*($C238=Substation_Info!$C$5:$C$322),0),MATCH(E$4,Substation_Info!$AT$4:$BB$4,0))</f>
        <v>Southern_PGAE_Solar</v>
      </c>
      <c r="F238" cm="1">
        <f t="array" ref="F238">INDEX(Substation_Info!$AT$5:$BB$322,MATCH(1,($B238=Substation_Info!$B$5:$B$322)*($C238=Substation_Info!$C$5:$C$322),0),MATCH(F$4,Substation_Info!$AT$4:$BB$4,0))</f>
        <v>0</v>
      </c>
      <c r="G238" cm="1">
        <f t="array" ref="G238">INDEX(Substation_Info!$AT$5:$BB$322,MATCH(1,($B238=Substation_Info!$B$5:$B$322)*($C238=Substation_Info!$C$5:$C$322),0),MATCH(G$4,Substation_Info!$AT$4:$BB$4,0))</f>
        <v>0</v>
      </c>
      <c r="H238" cm="1">
        <f t="array" ref="H238">INDEX(Substation_Info!$AT$5:$BB$322,MATCH(1,($B238=Substation_Info!$B$5:$B$322)*($C238=Substation_Info!$C$5:$C$322),0),MATCH(H$4,Substation_Info!$AT$4:$BB$4,0))</f>
        <v>0</v>
      </c>
      <c r="I238" cm="1">
        <f t="array" ref="I238">INDEX(Substation_Info!$AT$5:$BB$322,MATCH(1,($B238=Substation_Info!$B$5:$B$322)*($C238=Substation_Info!$C$5:$C$322),0),MATCH(I$4,Substation_Info!$AT$4:$BB$4,0))</f>
        <v>0</v>
      </c>
      <c r="J238" cm="1">
        <f t="array" ref="J238">INDEX(Substation_Info!$AT$5:$BB$322,MATCH(1,($B238=Substation_Info!$B$5:$B$322)*($C238=Substation_Info!$C$5:$C$322),0),MATCH(J$4,Substation_Info!$AT$4:$BB$4,0))</f>
        <v>0</v>
      </c>
      <c r="L238">
        <f>SUMIFS(Grid_GenerationQueue!T$5:T$550,Grid_GenerationQueue!$AJ$5:$AJ$550,$B238,Grid_GenerationQueue!$AK$5:$AK$550,$C238)+SUMIFS(Grid_GenerationQueue!T$5:T$550,Grid_GenerationQueue!$AM$5:$AM$550,$B238,Grid_GenerationQueue!$AN$5:$AN$550,$C238)</f>
        <v>155</v>
      </c>
      <c r="M238">
        <f>SUMIFS(Grid_GenerationQueue!U$5:U$550,Grid_GenerationQueue!$AJ$5:$AJ$550,$B238,Grid_GenerationQueue!$AK$5:$AK$550,$C238)+SUMIFS(Grid_GenerationQueue!U$5:U$550,Grid_GenerationQueue!$AM$5:$AM$550,$B238,Grid_GenerationQueue!$AN$5:$AN$550,$C238)</f>
        <v>0</v>
      </c>
      <c r="N238">
        <f>SUMIFS(Grid_GenerationQueue!V$5:V$550,Grid_GenerationQueue!$AJ$5:$AJ$550,$B238,Grid_GenerationQueue!$AK$5:$AK$550,$C238)+SUMIFS(Grid_GenerationQueue!V$5:V$550,Grid_GenerationQueue!$AM$5:$AM$550,$B238,Grid_GenerationQueue!$AN$5:$AN$550,$C238)</f>
        <v>0</v>
      </c>
      <c r="O238">
        <f>SUMIFS(Grid_GenerationQueue!W$5:W$550,Grid_GenerationQueue!$AJ$5:$AJ$550,$B238,Grid_GenerationQueue!$AK$5:$AK$550,$C238)+SUMIFS(Grid_GenerationQueue!W$5:W$550,Grid_GenerationQueue!$AM$5:$AM$550,$B238,Grid_GenerationQueue!$AN$5:$AN$550,$C238)</f>
        <v>0</v>
      </c>
      <c r="P238">
        <f>SUMIFS(Grid_GenerationQueue!X$5:X$550,Grid_GenerationQueue!$AJ$5:$AJ$550,$B238,Grid_GenerationQueue!$AK$5:$AK$550,$C238)+SUMIFS(Grid_GenerationQueue!X$5:X$550,Grid_GenerationQueue!$AM$5:$AM$550,$B238,Grid_GenerationQueue!$AN$5:$AN$550,$C238)</f>
        <v>0</v>
      </c>
      <c r="Q238">
        <f>SUMIFS(Grid_GenerationQueue!Y$5:Y$550,Grid_GenerationQueue!$AJ$5:$AJ$550,$B238,Grid_GenerationQueue!$AK$5:$AK$550,$C238)+SUMIFS(Grid_GenerationQueue!Y$5:Y$550,Grid_GenerationQueue!$AM$5:$AM$550,$B238,Grid_GenerationQueue!$AN$5:$AN$550,$C238)</f>
        <v>0</v>
      </c>
      <c r="R238">
        <f>SUMIFS(Grid_GenerationQueue!Z$5:Z$550,Grid_GenerationQueue!$AJ$5:$AJ$550,$B238,Grid_GenerationQueue!$AK$5:$AK$550,$C238)+SUMIFS(Grid_GenerationQueue!Z$5:Z$550,Grid_GenerationQueue!$AM$5:$AM$550,$B238,Grid_GenerationQueue!$AN$5:$AN$550,$C238)</f>
        <v>155</v>
      </c>
      <c r="S238">
        <f>SUMIFS(Grid_GenerationQueue!AA$5:AA$550,Grid_GenerationQueue!$AJ$5:$AJ$550,$B238,Grid_GenerationQueue!$AK$5:$AK$550,$C238)+SUMIFS(Grid_GenerationQueue!AA$5:AA$550,Grid_GenerationQueue!$AM$5:$AM$550,$B238,Grid_GenerationQueue!$AN$5:$AN$550,$C238)</f>
        <v>0</v>
      </c>
      <c r="T238">
        <f>SUMIFS(Grid_GenerationQueue!AB$5:AB$550,Grid_GenerationQueue!$AJ$5:$AJ$550,$B238,Grid_GenerationQueue!$AK$5:$AK$550,$C238)+SUMIFS(Grid_GenerationQueue!AB$5:AB$550,Grid_GenerationQueue!$AM$5:$AM$550,$B238,Grid_GenerationQueue!$AN$5:$AN$550,$C238)</f>
        <v>155</v>
      </c>
      <c r="U238">
        <f>SUMIFS(Grid_GenerationQueue!AC$5:AC$550,Grid_GenerationQueue!$AJ$5:$AJ$550,$B238,Grid_GenerationQueue!$AK$5:$AK$550,$C238)+SUMIFS(Grid_GenerationQueue!AC$5:AC$550,Grid_GenerationQueue!$AM$5:$AM$550,$B238,Grid_GenerationQueue!$AN$5:$AN$550,$C238)</f>
        <v>0</v>
      </c>
      <c r="V238">
        <f>SUMIFS(Grid_GenerationQueue!AD$5:AD$550,Grid_GenerationQueue!$AJ$5:$AJ$550,$B238,Grid_GenerationQueue!$AK$5:$AK$550,$C238)+SUMIFS(Grid_GenerationQueue!AD$5:AD$550,Grid_GenerationQueue!$AM$5:$AM$550,$B238,Grid_GenerationQueue!$AN$5:$AN$550,$C238)</f>
        <v>0</v>
      </c>
      <c r="X238">
        <f>SUMIFS(Grid_GenerationQueue!T$5:T$550,Grid_GenerationQueue!$AJ$5:$AJ$550,$B238,Grid_GenerationQueue!$AK$5:$AK$550,$C238,Grid_GenerationQueue!$AW$5:$AW$550,$Y$3)+SUMIFS(Grid_GenerationQueue!T$5:T$550,Grid_GenerationQueue!$AM$5:$AM$550,$B238,Grid_GenerationQueue!$AN$5:$AN$550,$C238,Grid_GenerationQueue!$AW$5:$AW$550,$Y$3)</f>
        <v>0</v>
      </c>
      <c r="Y238">
        <f>SUMIFS(Grid_GenerationQueue!U$5:U$550,Grid_GenerationQueue!$AJ$5:$AJ$550,$B238,Grid_GenerationQueue!$AK$5:$AK$550,$C238,Grid_GenerationQueue!$AW$5:$AW$550,$Y$3)+SUMIFS(Grid_GenerationQueue!U$5:U$550,Grid_GenerationQueue!$AM$5:$AM$550,$B238,Grid_GenerationQueue!$AN$5:$AN$550,$C238,Grid_GenerationQueue!$AW$5:$AW$550,$Y$3)</f>
        <v>0</v>
      </c>
      <c r="Z238">
        <f>SUMIFS(Grid_GenerationQueue!V$5:V$550,Grid_GenerationQueue!$AJ$5:$AJ$550,$B238,Grid_GenerationQueue!$AK$5:$AK$550,$C238,Grid_GenerationQueue!$AW$5:$AW$550,$Y$3)+SUMIFS(Grid_GenerationQueue!V$5:V$550,Grid_GenerationQueue!$AM$5:$AM$550,$B238,Grid_GenerationQueue!$AN$5:$AN$550,$C238,Grid_GenerationQueue!$AW$5:$AW$550,$Y$3)</f>
        <v>0</v>
      </c>
      <c r="AA238">
        <f>SUMIFS(Grid_GenerationQueue!W$5:W$550,Grid_GenerationQueue!$AJ$5:$AJ$550,$B238,Grid_GenerationQueue!$AK$5:$AK$550,$C238,Grid_GenerationQueue!$AW$5:$AW$550,$Y$3)+SUMIFS(Grid_GenerationQueue!W$5:W$550,Grid_GenerationQueue!$AM$5:$AM$550,$B238,Grid_GenerationQueue!$AN$5:$AN$550,$C238,Grid_GenerationQueue!$AW$5:$AW$550,$Y$3)</f>
        <v>0</v>
      </c>
      <c r="AB238">
        <f>SUMIFS(Grid_GenerationQueue!X$5:X$550,Grid_GenerationQueue!$AJ$5:$AJ$550,$B238,Grid_GenerationQueue!$AK$5:$AK$550,$C238,Grid_GenerationQueue!$AW$5:$AW$550,$Y$3)+SUMIFS(Grid_GenerationQueue!X$5:X$550,Grid_GenerationQueue!$AM$5:$AM$550,$B238,Grid_GenerationQueue!$AN$5:$AN$550,$C238,Grid_GenerationQueue!$AW$5:$AW$550,$Y$3)</f>
        <v>0</v>
      </c>
      <c r="AC238">
        <f>SUMIFS(Grid_GenerationQueue!Y$5:Y$550,Grid_GenerationQueue!$AJ$5:$AJ$550,$B238,Grid_GenerationQueue!$AK$5:$AK$550,$C238,Grid_GenerationQueue!$AW$5:$AW$550,$Y$3)+SUMIFS(Grid_GenerationQueue!Y$5:Y$550,Grid_GenerationQueue!$AM$5:$AM$550,$B238,Grid_GenerationQueue!$AN$5:$AN$550,$C238,Grid_GenerationQueue!$AW$5:$AW$550,$Y$3)</f>
        <v>0</v>
      </c>
      <c r="AD238">
        <f>SUMIFS(Grid_GenerationQueue!Z$5:Z$550,Grid_GenerationQueue!$AJ$5:$AJ$550,$B238,Grid_GenerationQueue!$AK$5:$AK$550,$C238,Grid_GenerationQueue!$AW$5:$AW$550,$Y$3)+SUMIFS(Grid_GenerationQueue!Z$5:Z$550,Grid_GenerationQueue!$AM$5:$AM$550,$B238,Grid_GenerationQueue!$AN$5:$AN$550,$C238,Grid_GenerationQueue!$AW$5:$AW$550,$Y$3)</f>
        <v>0</v>
      </c>
      <c r="AE238">
        <f>SUMIFS(Grid_GenerationQueue!AA$5:AA$550,Grid_GenerationQueue!$AJ$5:$AJ$550,$B238,Grid_GenerationQueue!$AK$5:$AK$550,$C238,Grid_GenerationQueue!$AW$5:$AW$550,$Y$3)+SUMIFS(Grid_GenerationQueue!AA$5:AA$550,Grid_GenerationQueue!$AM$5:$AM$550,$B238,Grid_GenerationQueue!$AN$5:$AN$550,$C238,Grid_GenerationQueue!$AW$5:$AW$550,$Y$3)</f>
        <v>0</v>
      </c>
      <c r="AF238">
        <f>SUMIFS(Grid_GenerationQueue!AB$5:AB$550,Grid_GenerationQueue!$AJ$5:$AJ$550,$B238,Grid_GenerationQueue!$AK$5:$AK$550,$C238,Grid_GenerationQueue!$AW$5:$AW$550,$Y$3)+SUMIFS(Grid_GenerationQueue!AB$5:AB$550,Grid_GenerationQueue!$AM$5:$AM$550,$B238,Grid_GenerationQueue!$AN$5:$AN$550,$C238,Grid_GenerationQueue!$AW$5:$AW$550,$Y$3)</f>
        <v>0</v>
      </c>
      <c r="AG238">
        <f>SUMIFS(Grid_GenerationQueue!AC$5:AC$550,Grid_GenerationQueue!$AJ$5:$AJ$550,$B238,Grid_GenerationQueue!$AK$5:$AK$550,$C238,Grid_GenerationQueue!$AW$5:$AW$550,$Y$3)+SUMIFS(Grid_GenerationQueue!AC$5:AC$550,Grid_GenerationQueue!$AM$5:$AM$550,$B238,Grid_GenerationQueue!$AN$5:$AN$550,$C238,Grid_GenerationQueue!$AW$5:$AW$550,$Y$3)</f>
        <v>0</v>
      </c>
      <c r="AH238">
        <f>SUMIFS(Grid_GenerationQueue!AD$5:AD$550,Grid_GenerationQueue!$AJ$5:$AJ$550,$B238,Grid_GenerationQueue!$AK$5:$AK$550,$C238,Grid_GenerationQueue!$AW$5:$AW$550,$Y$3)+SUMIFS(Grid_GenerationQueue!AD$5:AD$550,Grid_GenerationQueue!$AM$5:$AM$550,$B238,Grid_GenerationQueue!$AN$5:$AN$550,$C238,Grid_GenerationQueue!$AW$5:$AW$550,$Y$3)</f>
        <v>0</v>
      </c>
      <c r="AJ238">
        <f>X238+SUMIFS(Grid_GenerationQueue!T$5:T$550,Grid_GenerationQueue!$AJ$5:$AJ$550,$B238,Grid_GenerationQueue!$AK$5:$AK$550,$C238,Grid_GenerationQueue!$AW$5:$AW$550,"&lt;&gt;"&amp;$Y$3,Grid_GenerationQueue!$AU$5:$AU$550,$AK$3)+SUMIFS(Grid_GenerationQueue!T$5:T$550,Grid_GenerationQueue!$AM$5:$AM$550,$B238,Grid_GenerationQueue!$AN$5:$AN$550,$C238,Grid_GenerationQueue!$AW$5:$AW$550,"&lt;&gt;"&amp;$Y$3,Grid_GenerationQueue!$AU$5:$AU$550,$AK$3)</f>
        <v>55</v>
      </c>
      <c r="AK238">
        <f>Y238+SUMIFS(Grid_GenerationQueue!U$5:U$550,Grid_GenerationQueue!$AJ$5:$AJ$550,$B238,Grid_GenerationQueue!$AK$5:$AK$550,$C238,Grid_GenerationQueue!$AW$5:$AW$550,"&lt;&gt;"&amp;$Y$3,Grid_GenerationQueue!$AU$5:$AU$550,$AK$3)+SUMIFS(Grid_GenerationQueue!U$5:U$550,Grid_GenerationQueue!$AM$5:$AM$550,$B238,Grid_GenerationQueue!$AN$5:$AN$550,$C238,Grid_GenerationQueue!$AW$5:$AW$550,"&lt;&gt;"&amp;$Y$3,Grid_GenerationQueue!$AU$5:$AU$550,$AK$3)</f>
        <v>0</v>
      </c>
      <c r="AL238">
        <f>Z238+SUMIFS(Grid_GenerationQueue!V$5:V$550,Grid_GenerationQueue!$AJ$5:$AJ$550,$B238,Grid_GenerationQueue!$AK$5:$AK$550,$C238,Grid_GenerationQueue!$AW$5:$AW$550,"&lt;&gt;"&amp;$Y$3,Grid_GenerationQueue!$AU$5:$AU$550,$AK$3)+SUMIFS(Grid_GenerationQueue!V$5:V$550,Grid_GenerationQueue!$AM$5:$AM$550,$B238,Grid_GenerationQueue!$AN$5:$AN$550,$C238,Grid_GenerationQueue!$AW$5:$AW$550,"&lt;&gt;"&amp;$Y$3,Grid_GenerationQueue!$AU$5:$AU$550,$AK$3)</f>
        <v>0</v>
      </c>
      <c r="AM238">
        <f>AA238+SUMIFS(Grid_GenerationQueue!W$5:W$550,Grid_GenerationQueue!$AJ$5:$AJ$550,$B238,Grid_GenerationQueue!$AK$5:$AK$550,$C238,Grid_GenerationQueue!$AW$5:$AW$550,"&lt;&gt;"&amp;$Y$3,Grid_GenerationQueue!$AU$5:$AU$550,$AK$3)+SUMIFS(Grid_GenerationQueue!W$5:W$550,Grid_GenerationQueue!$AM$5:$AM$550,$B238,Grid_GenerationQueue!$AN$5:$AN$550,$C238,Grid_GenerationQueue!$AW$5:$AW$550,"&lt;&gt;"&amp;$Y$3,Grid_GenerationQueue!$AU$5:$AU$550,$AK$3)</f>
        <v>0</v>
      </c>
      <c r="AN238">
        <f>AB238+SUMIFS(Grid_GenerationQueue!X$5:X$550,Grid_GenerationQueue!$AJ$5:$AJ$550,$B238,Grid_GenerationQueue!$AK$5:$AK$550,$C238,Grid_GenerationQueue!$AW$5:$AW$550,"&lt;&gt;"&amp;$Y$3,Grid_GenerationQueue!$AU$5:$AU$550,$AK$3)+SUMIFS(Grid_GenerationQueue!X$5:X$550,Grid_GenerationQueue!$AM$5:$AM$550,$B238,Grid_GenerationQueue!$AN$5:$AN$550,$C238,Grid_GenerationQueue!$AW$5:$AW$550,"&lt;&gt;"&amp;$Y$3,Grid_GenerationQueue!$AU$5:$AU$550,$AK$3)</f>
        <v>0</v>
      </c>
      <c r="AO238">
        <f>AC238+SUMIFS(Grid_GenerationQueue!Y$5:Y$550,Grid_GenerationQueue!$AJ$5:$AJ$550,$B238,Grid_GenerationQueue!$AK$5:$AK$550,$C238,Grid_GenerationQueue!$AW$5:$AW$550,"&lt;&gt;"&amp;$Y$3,Grid_GenerationQueue!$AU$5:$AU$550,$AK$3)+SUMIFS(Grid_GenerationQueue!Y$5:Y$550,Grid_GenerationQueue!$AM$5:$AM$550,$B238,Grid_GenerationQueue!$AN$5:$AN$550,$C238,Grid_GenerationQueue!$AW$5:$AW$550,"&lt;&gt;"&amp;$Y$3,Grid_GenerationQueue!$AU$5:$AU$550,$AK$3)</f>
        <v>0</v>
      </c>
      <c r="AP238">
        <f>AD238+SUMIFS(Grid_GenerationQueue!Z$5:Z$550,Grid_GenerationQueue!$AJ$5:$AJ$550,$B238,Grid_GenerationQueue!$AK$5:$AK$550,$C238,Grid_GenerationQueue!$AW$5:$AW$550,"&lt;&gt;"&amp;$Y$3,Grid_GenerationQueue!$AU$5:$AU$550,$AK$3)+SUMIFS(Grid_GenerationQueue!Z$5:Z$550,Grid_GenerationQueue!$AM$5:$AM$550,$B238,Grid_GenerationQueue!$AN$5:$AN$550,$C238,Grid_GenerationQueue!$AW$5:$AW$550,"&lt;&gt;"&amp;$Y$3,Grid_GenerationQueue!$AU$5:$AU$550,$AK$3)</f>
        <v>55</v>
      </c>
      <c r="AQ238">
        <f>AE238+SUMIFS(Grid_GenerationQueue!AA$5:AA$550,Grid_GenerationQueue!$AJ$5:$AJ$550,$B238,Grid_GenerationQueue!$AK$5:$AK$550,$C238,Grid_GenerationQueue!$AW$5:$AW$550,"&lt;&gt;"&amp;$Y$3,Grid_GenerationQueue!$AU$5:$AU$550,$AK$3)+SUMIFS(Grid_GenerationQueue!AA$5:AA$550,Grid_GenerationQueue!$AM$5:$AM$550,$B238,Grid_GenerationQueue!$AN$5:$AN$550,$C238,Grid_GenerationQueue!$AW$5:$AW$550,"&lt;&gt;"&amp;$Y$3,Grid_GenerationQueue!$AU$5:$AU$550,$AK$3)</f>
        <v>0</v>
      </c>
      <c r="AR238">
        <f>AF238+SUMIFS(Grid_GenerationQueue!AB$5:AB$550,Grid_GenerationQueue!$AJ$5:$AJ$550,$B238,Grid_GenerationQueue!$AK$5:$AK$550,$C238,Grid_GenerationQueue!$AW$5:$AW$550,"&lt;&gt;"&amp;$Y$3,Grid_GenerationQueue!$AU$5:$AU$550,$AK$3)+SUMIFS(Grid_GenerationQueue!AB$5:AB$550,Grid_GenerationQueue!$AM$5:$AM$550,$B238,Grid_GenerationQueue!$AN$5:$AN$550,$C238,Grid_GenerationQueue!$AW$5:$AW$550,"&lt;&gt;"&amp;$Y$3,Grid_GenerationQueue!$AU$5:$AU$550,$AK$3)</f>
        <v>55</v>
      </c>
      <c r="AS238">
        <f>AG238+SUMIFS(Grid_GenerationQueue!AC$5:AC$550,Grid_GenerationQueue!$AJ$5:$AJ$550,$B238,Grid_GenerationQueue!$AK$5:$AK$550,$C238,Grid_GenerationQueue!$AW$5:$AW$550,"&lt;&gt;"&amp;$Y$3,Grid_GenerationQueue!$AU$5:$AU$550,$AK$3)+SUMIFS(Grid_GenerationQueue!AC$5:AC$550,Grid_GenerationQueue!$AM$5:$AM$550,$B238,Grid_GenerationQueue!$AN$5:$AN$550,$C238,Grid_GenerationQueue!$AW$5:$AW$550,"&lt;&gt;"&amp;$Y$3,Grid_GenerationQueue!$AU$5:$AU$550,$AK$3)</f>
        <v>0</v>
      </c>
      <c r="AT238">
        <f>AH238+SUMIFS(Grid_GenerationQueue!AD$5:AD$550,Grid_GenerationQueue!$AJ$5:$AJ$550,$B238,Grid_GenerationQueue!$AK$5:$AK$550,$C238,Grid_GenerationQueue!$AW$5:$AW$550,"&lt;&gt;"&amp;$Y$3,Grid_GenerationQueue!$AU$5:$AU$550,$AK$3)+SUMIFS(Grid_GenerationQueue!AD$5:AD$550,Grid_GenerationQueue!$AM$5:$AM$550,$B238,Grid_GenerationQueue!$AN$5:$AN$550,$C238,Grid_GenerationQueue!$AW$5:$AW$550,"&lt;&gt;"&amp;$Y$3,Grid_GenerationQueue!$AU$5:$AU$550,$AK$3)</f>
        <v>0</v>
      </c>
      <c r="AV238">
        <v>0</v>
      </c>
      <c r="AW238">
        <v>0</v>
      </c>
      <c r="AX238">
        <v>0</v>
      </c>
      <c r="AY238">
        <v>0</v>
      </c>
      <c r="AZ238">
        <v>0</v>
      </c>
      <c r="BB238">
        <f t="shared" si="132"/>
        <v>155</v>
      </c>
      <c r="BC238">
        <f t="shared" si="133"/>
        <v>0</v>
      </c>
      <c r="BD238">
        <f t="shared" si="134"/>
        <v>0</v>
      </c>
      <c r="BE238">
        <f t="shared" si="135"/>
        <v>0</v>
      </c>
      <c r="BF238">
        <f t="shared" si="136"/>
        <v>0</v>
      </c>
      <c r="BG238">
        <f t="shared" si="137"/>
        <v>0</v>
      </c>
      <c r="BH238">
        <f t="shared" si="138"/>
        <v>155</v>
      </c>
      <c r="BI238">
        <f t="shared" si="139"/>
        <v>0</v>
      </c>
      <c r="BJ238">
        <f t="shared" si="140"/>
        <v>155</v>
      </c>
      <c r="BK238">
        <f t="shared" si="141"/>
        <v>0</v>
      </c>
      <c r="BL238">
        <f t="shared" si="142"/>
        <v>0</v>
      </c>
      <c r="BN238">
        <f t="shared" si="143"/>
        <v>0</v>
      </c>
      <c r="BO238">
        <f t="shared" si="144"/>
        <v>0</v>
      </c>
      <c r="BP238">
        <f t="shared" si="145"/>
        <v>0</v>
      </c>
      <c r="BQ238">
        <f t="shared" si="146"/>
        <v>0</v>
      </c>
      <c r="BR238">
        <f t="shared" si="147"/>
        <v>0</v>
      </c>
      <c r="BS238">
        <f t="shared" si="148"/>
        <v>0</v>
      </c>
      <c r="BT238">
        <f t="shared" si="149"/>
        <v>0</v>
      </c>
      <c r="BU238">
        <f t="shared" si="150"/>
        <v>0</v>
      </c>
      <c r="BV238">
        <f t="shared" si="151"/>
        <v>0</v>
      </c>
      <c r="BW238">
        <f t="shared" si="152"/>
        <v>0</v>
      </c>
      <c r="BX238">
        <f t="shared" si="153"/>
        <v>0</v>
      </c>
      <c r="BZ238">
        <f t="shared" si="154"/>
        <v>55</v>
      </c>
      <c r="CA238">
        <f t="shared" si="155"/>
        <v>0</v>
      </c>
      <c r="CB238">
        <f t="shared" si="156"/>
        <v>0</v>
      </c>
      <c r="CC238">
        <f t="shared" si="157"/>
        <v>0</v>
      </c>
      <c r="CD238">
        <f t="shared" si="158"/>
        <v>0</v>
      </c>
      <c r="CE238">
        <f t="shared" si="159"/>
        <v>0</v>
      </c>
      <c r="CF238">
        <f t="shared" si="160"/>
        <v>55</v>
      </c>
      <c r="CG238">
        <f t="shared" si="161"/>
        <v>0</v>
      </c>
      <c r="CH238">
        <f t="shared" si="162"/>
        <v>55</v>
      </c>
      <c r="CI238">
        <f t="shared" si="163"/>
        <v>0</v>
      </c>
      <c r="CJ238">
        <f t="shared" si="164"/>
        <v>0</v>
      </c>
    </row>
    <row r="239" spans="1:88" x14ac:dyDescent="0.35">
      <c r="A239" t="str">
        <f>Substation_Info!A239</f>
        <v xml:space="preserve">SCE Metro Study Area </v>
      </c>
      <c r="B239" t="str">
        <f>Substation_Info!B239</f>
        <v>Rio Hondo</v>
      </c>
      <c r="C239">
        <f>Substation_Info!C239</f>
        <v>230</v>
      </c>
      <c r="D239" t="str" cm="1">
        <f t="array" ref="D239">INDEX(Substation_Info!$AT$5:$BB$322,MATCH(1,($B239=Substation_Info!$B$5:$B$322)*($C239=Substation_Info!$C$5:$C$322),0),MATCH(D$4,Substation_Info!$AT$4:$BB$4,0))</f>
        <v>Greater_LA_Li_Battery</v>
      </c>
      <c r="E239" t="str" cm="1">
        <f t="array" ref="E239">INDEX(Substation_Info!$AT$5:$BB$322,MATCH(1,($B239=Substation_Info!$B$5:$B$322)*($C239=Substation_Info!$C$5:$C$322),0),MATCH(E$4,Substation_Info!$AT$4:$BB$4,0))</f>
        <v>Greater_LA_Solar</v>
      </c>
      <c r="F239" cm="1">
        <f t="array" ref="F239">INDEX(Substation_Info!$AT$5:$BB$322,MATCH(1,($B239=Substation_Info!$B$5:$B$322)*($C239=Substation_Info!$C$5:$C$322),0),MATCH(F$4,Substation_Info!$AT$4:$BB$4,0))</f>
        <v>0</v>
      </c>
      <c r="G239" cm="1">
        <f t="array" ref="G239">INDEX(Substation_Info!$AT$5:$BB$322,MATCH(1,($B239=Substation_Info!$B$5:$B$322)*($C239=Substation_Info!$C$5:$C$322),0),MATCH(G$4,Substation_Info!$AT$4:$BB$4,0))</f>
        <v>0</v>
      </c>
      <c r="H239" cm="1">
        <f t="array" ref="H239">INDEX(Substation_Info!$AT$5:$BB$322,MATCH(1,($B239=Substation_Info!$B$5:$B$322)*($C239=Substation_Info!$C$5:$C$322),0),MATCH(H$4,Substation_Info!$AT$4:$BB$4,0))</f>
        <v>0</v>
      </c>
      <c r="I239" cm="1">
        <f t="array" ref="I239">INDEX(Substation_Info!$AT$5:$BB$322,MATCH(1,($B239=Substation_Info!$B$5:$B$322)*($C239=Substation_Info!$C$5:$C$322),0),MATCH(I$4,Substation_Info!$AT$4:$BB$4,0))</f>
        <v>0</v>
      </c>
      <c r="J239" cm="1">
        <f t="array" ref="J239">INDEX(Substation_Info!$AT$5:$BB$322,MATCH(1,($B239=Substation_Info!$B$5:$B$322)*($C239=Substation_Info!$C$5:$C$322),0),MATCH(J$4,Substation_Info!$AT$4:$BB$4,0))</f>
        <v>0</v>
      </c>
      <c r="L239">
        <f>SUMIFS(Grid_GenerationQueue!T$5:T$550,Grid_GenerationQueue!$AJ$5:$AJ$550,$B239,Grid_GenerationQueue!$AK$5:$AK$550,$C239)+SUMIFS(Grid_GenerationQueue!T$5:T$550,Grid_GenerationQueue!$AM$5:$AM$550,$B239,Grid_GenerationQueue!$AN$5:$AN$550,$C239)</f>
        <v>1000</v>
      </c>
      <c r="M239">
        <f>SUMIFS(Grid_GenerationQueue!U$5:U$550,Grid_GenerationQueue!$AJ$5:$AJ$550,$B239,Grid_GenerationQueue!$AK$5:$AK$550,$C239)+SUMIFS(Grid_GenerationQueue!U$5:U$550,Grid_GenerationQueue!$AM$5:$AM$550,$B239,Grid_GenerationQueue!$AN$5:$AN$550,$C239)</f>
        <v>0</v>
      </c>
      <c r="N239">
        <f>SUMIFS(Grid_GenerationQueue!V$5:V$550,Grid_GenerationQueue!$AJ$5:$AJ$550,$B239,Grid_GenerationQueue!$AK$5:$AK$550,$C239)+SUMIFS(Grid_GenerationQueue!V$5:V$550,Grid_GenerationQueue!$AM$5:$AM$550,$B239,Grid_GenerationQueue!$AN$5:$AN$550,$C239)</f>
        <v>0</v>
      </c>
      <c r="O239">
        <f>SUMIFS(Grid_GenerationQueue!W$5:W$550,Grid_GenerationQueue!$AJ$5:$AJ$550,$B239,Grid_GenerationQueue!$AK$5:$AK$550,$C239)+SUMIFS(Grid_GenerationQueue!W$5:W$550,Grid_GenerationQueue!$AM$5:$AM$550,$B239,Grid_GenerationQueue!$AN$5:$AN$550,$C239)</f>
        <v>0</v>
      </c>
      <c r="P239">
        <f>SUMIFS(Grid_GenerationQueue!X$5:X$550,Grid_GenerationQueue!$AJ$5:$AJ$550,$B239,Grid_GenerationQueue!$AK$5:$AK$550,$C239)+SUMIFS(Grid_GenerationQueue!X$5:X$550,Grid_GenerationQueue!$AM$5:$AM$550,$B239,Grid_GenerationQueue!$AN$5:$AN$550,$C239)</f>
        <v>0</v>
      </c>
      <c r="Q239">
        <f>SUMIFS(Grid_GenerationQueue!Y$5:Y$550,Grid_GenerationQueue!$AJ$5:$AJ$550,$B239,Grid_GenerationQueue!$AK$5:$AK$550,$C239)+SUMIFS(Grid_GenerationQueue!Y$5:Y$550,Grid_GenerationQueue!$AM$5:$AM$550,$B239,Grid_GenerationQueue!$AN$5:$AN$550,$C239)</f>
        <v>0</v>
      </c>
      <c r="R239">
        <f>SUMIFS(Grid_GenerationQueue!Z$5:Z$550,Grid_GenerationQueue!$AJ$5:$AJ$550,$B239,Grid_GenerationQueue!$AK$5:$AK$550,$C239)+SUMIFS(Grid_GenerationQueue!Z$5:Z$550,Grid_GenerationQueue!$AM$5:$AM$550,$B239,Grid_GenerationQueue!$AN$5:$AN$550,$C239)</f>
        <v>0</v>
      </c>
      <c r="S239">
        <f>SUMIFS(Grid_GenerationQueue!AA$5:AA$550,Grid_GenerationQueue!$AJ$5:$AJ$550,$B239,Grid_GenerationQueue!$AK$5:$AK$550,$C239)+SUMIFS(Grid_GenerationQueue!AA$5:AA$550,Grid_GenerationQueue!$AM$5:$AM$550,$B239,Grid_GenerationQueue!$AN$5:$AN$550,$C239)</f>
        <v>0</v>
      </c>
      <c r="T239">
        <f>SUMIFS(Grid_GenerationQueue!AB$5:AB$550,Grid_GenerationQueue!$AJ$5:$AJ$550,$B239,Grid_GenerationQueue!$AK$5:$AK$550,$C239)+SUMIFS(Grid_GenerationQueue!AB$5:AB$550,Grid_GenerationQueue!$AM$5:$AM$550,$B239,Grid_GenerationQueue!$AN$5:$AN$550,$C239)</f>
        <v>0</v>
      </c>
      <c r="U239">
        <f>SUMIFS(Grid_GenerationQueue!AC$5:AC$550,Grid_GenerationQueue!$AJ$5:$AJ$550,$B239,Grid_GenerationQueue!$AK$5:$AK$550,$C239)+SUMIFS(Grid_GenerationQueue!AC$5:AC$550,Grid_GenerationQueue!$AM$5:$AM$550,$B239,Grid_GenerationQueue!$AN$5:$AN$550,$C239)</f>
        <v>0</v>
      </c>
      <c r="V239">
        <f>SUMIFS(Grid_GenerationQueue!AD$5:AD$550,Grid_GenerationQueue!$AJ$5:$AJ$550,$B239,Grid_GenerationQueue!$AK$5:$AK$550,$C239)+SUMIFS(Grid_GenerationQueue!AD$5:AD$550,Grid_GenerationQueue!$AM$5:$AM$550,$B239,Grid_GenerationQueue!$AN$5:$AN$550,$C239)</f>
        <v>0</v>
      </c>
      <c r="X239">
        <f>SUMIFS(Grid_GenerationQueue!T$5:T$550,Grid_GenerationQueue!$AJ$5:$AJ$550,$B239,Grid_GenerationQueue!$AK$5:$AK$550,$C239,Grid_GenerationQueue!$AW$5:$AW$550,$Y$3)+SUMIFS(Grid_GenerationQueue!T$5:T$550,Grid_GenerationQueue!$AM$5:$AM$550,$B239,Grid_GenerationQueue!$AN$5:$AN$550,$C239,Grid_GenerationQueue!$AW$5:$AW$550,$Y$3)</f>
        <v>0</v>
      </c>
      <c r="Y239">
        <f>SUMIFS(Grid_GenerationQueue!U$5:U$550,Grid_GenerationQueue!$AJ$5:$AJ$550,$B239,Grid_GenerationQueue!$AK$5:$AK$550,$C239,Grid_GenerationQueue!$AW$5:$AW$550,$Y$3)+SUMIFS(Grid_GenerationQueue!U$5:U$550,Grid_GenerationQueue!$AM$5:$AM$550,$B239,Grid_GenerationQueue!$AN$5:$AN$550,$C239,Grid_GenerationQueue!$AW$5:$AW$550,$Y$3)</f>
        <v>0</v>
      </c>
      <c r="Z239">
        <f>SUMIFS(Grid_GenerationQueue!V$5:V$550,Grid_GenerationQueue!$AJ$5:$AJ$550,$B239,Grid_GenerationQueue!$AK$5:$AK$550,$C239,Grid_GenerationQueue!$AW$5:$AW$550,$Y$3)+SUMIFS(Grid_GenerationQueue!V$5:V$550,Grid_GenerationQueue!$AM$5:$AM$550,$B239,Grid_GenerationQueue!$AN$5:$AN$550,$C239,Grid_GenerationQueue!$AW$5:$AW$550,$Y$3)</f>
        <v>0</v>
      </c>
      <c r="AA239">
        <f>SUMIFS(Grid_GenerationQueue!W$5:W$550,Grid_GenerationQueue!$AJ$5:$AJ$550,$B239,Grid_GenerationQueue!$AK$5:$AK$550,$C239,Grid_GenerationQueue!$AW$5:$AW$550,$Y$3)+SUMIFS(Grid_GenerationQueue!W$5:W$550,Grid_GenerationQueue!$AM$5:$AM$550,$B239,Grid_GenerationQueue!$AN$5:$AN$550,$C239,Grid_GenerationQueue!$AW$5:$AW$550,$Y$3)</f>
        <v>0</v>
      </c>
      <c r="AB239">
        <f>SUMIFS(Grid_GenerationQueue!X$5:X$550,Grid_GenerationQueue!$AJ$5:$AJ$550,$B239,Grid_GenerationQueue!$AK$5:$AK$550,$C239,Grid_GenerationQueue!$AW$5:$AW$550,$Y$3)+SUMIFS(Grid_GenerationQueue!X$5:X$550,Grid_GenerationQueue!$AM$5:$AM$550,$B239,Grid_GenerationQueue!$AN$5:$AN$550,$C239,Grid_GenerationQueue!$AW$5:$AW$550,$Y$3)</f>
        <v>0</v>
      </c>
      <c r="AC239">
        <f>SUMIFS(Grid_GenerationQueue!Y$5:Y$550,Grid_GenerationQueue!$AJ$5:$AJ$550,$B239,Grid_GenerationQueue!$AK$5:$AK$550,$C239,Grid_GenerationQueue!$AW$5:$AW$550,$Y$3)+SUMIFS(Grid_GenerationQueue!Y$5:Y$550,Grid_GenerationQueue!$AM$5:$AM$550,$B239,Grid_GenerationQueue!$AN$5:$AN$550,$C239,Grid_GenerationQueue!$AW$5:$AW$550,$Y$3)</f>
        <v>0</v>
      </c>
      <c r="AD239">
        <f>SUMIFS(Grid_GenerationQueue!Z$5:Z$550,Grid_GenerationQueue!$AJ$5:$AJ$550,$B239,Grid_GenerationQueue!$AK$5:$AK$550,$C239,Grid_GenerationQueue!$AW$5:$AW$550,$Y$3)+SUMIFS(Grid_GenerationQueue!Z$5:Z$550,Grid_GenerationQueue!$AM$5:$AM$550,$B239,Grid_GenerationQueue!$AN$5:$AN$550,$C239,Grid_GenerationQueue!$AW$5:$AW$550,$Y$3)</f>
        <v>0</v>
      </c>
      <c r="AE239">
        <f>SUMIFS(Grid_GenerationQueue!AA$5:AA$550,Grid_GenerationQueue!$AJ$5:$AJ$550,$B239,Grid_GenerationQueue!$AK$5:$AK$550,$C239,Grid_GenerationQueue!$AW$5:$AW$550,$Y$3)+SUMIFS(Grid_GenerationQueue!AA$5:AA$550,Grid_GenerationQueue!$AM$5:$AM$550,$B239,Grid_GenerationQueue!$AN$5:$AN$550,$C239,Grid_GenerationQueue!$AW$5:$AW$550,$Y$3)</f>
        <v>0</v>
      </c>
      <c r="AF239">
        <f>SUMIFS(Grid_GenerationQueue!AB$5:AB$550,Grid_GenerationQueue!$AJ$5:$AJ$550,$B239,Grid_GenerationQueue!$AK$5:$AK$550,$C239,Grid_GenerationQueue!$AW$5:$AW$550,$Y$3)+SUMIFS(Grid_GenerationQueue!AB$5:AB$550,Grid_GenerationQueue!$AM$5:$AM$550,$B239,Grid_GenerationQueue!$AN$5:$AN$550,$C239,Grid_GenerationQueue!$AW$5:$AW$550,$Y$3)</f>
        <v>0</v>
      </c>
      <c r="AG239">
        <f>SUMIFS(Grid_GenerationQueue!AC$5:AC$550,Grid_GenerationQueue!$AJ$5:$AJ$550,$B239,Grid_GenerationQueue!$AK$5:$AK$550,$C239,Grid_GenerationQueue!$AW$5:$AW$550,$Y$3)+SUMIFS(Grid_GenerationQueue!AC$5:AC$550,Grid_GenerationQueue!$AM$5:$AM$550,$B239,Grid_GenerationQueue!$AN$5:$AN$550,$C239,Grid_GenerationQueue!$AW$5:$AW$550,$Y$3)</f>
        <v>0</v>
      </c>
      <c r="AH239">
        <f>SUMIFS(Grid_GenerationQueue!AD$5:AD$550,Grid_GenerationQueue!$AJ$5:$AJ$550,$B239,Grid_GenerationQueue!$AK$5:$AK$550,$C239,Grid_GenerationQueue!$AW$5:$AW$550,$Y$3)+SUMIFS(Grid_GenerationQueue!AD$5:AD$550,Grid_GenerationQueue!$AM$5:$AM$550,$B239,Grid_GenerationQueue!$AN$5:$AN$550,$C239,Grid_GenerationQueue!$AW$5:$AW$550,$Y$3)</f>
        <v>0</v>
      </c>
      <c r="AJ239">
        <f>X239+SUMIFS(Grid_GenerationQueue!T$5:T$550,Grid_GenerationQueue!$AJ$5:$AJ$550,$B239,Grid_GenerationQueue!$AK$5:$AK$550,$C239,Grid_GenerationQueue!$AW$5:$AW$550,"&lt;&gt;"&amp;$Y$3,Grid_GenerationQueue!$AU$5:$AU$550,$AK$3)+SUMIFS(Grid_GenerationQueue!T$5:T$550,Grid_GenerationQueue!$AM$5:$AM$550,$B239,Grid_GenerationQueue!$AN$5:$AN$550,$C239,Grid_GenerationQueue!$AW$5:$AW$550,"&lt;&gt;"&amp;$Y$3,Grid_GenerationQueue!$AU$5:$AU$550,$AK$3)</f>
        <v>0</v>
      </c>
      <c r="AK239">
        <f>Y239+SUMIFS(Grid_GenerationQueue!U$5:U$550,Grid_GenerationQueue!$AJ$5:$AJ$550,$B239,Grid_GenerationQueue!$AK$5:$AK$550,$C239,Grid_GenerationQueue!$AW$5:$AW$550,"&lt;&gt;"&amp;$Y$3,Grid_GenerationQueue!$AU$5:$AU$550,$AK$3)+SUMIFS(Grid_GenerationQueue!U$5:U$550,Grid_GenerationQueue!$AM$5:$AM$550,$B239,Grid_GenerationQueue!$AN$5:$AN$550,$C239,Grid_GenerationQueue!$AW$5:$AW$550,"&lt;&gt;"&amp;$Y$3,Grid_GenerationQueue!$AU$5:$AU$550,$AK$3)</f>
        <v>0</v>
      </c>
      <c r="AL239">
        <f>Z239+SUMIFS(Grid_GenerationQueue!V$5:V$550,Grid_GenerationQueue!$AJ$5:$AJ$550,$B239,Grid_GenerationQueue!$AK$5:$AK$550,$C239,Grid_GenerationQueue!$AW$5:$AW$550,"&lt;&gt;"&amp;$Y$3,Grid_GenerationQueue!$AU$5:$AU$550,$AK$3)+SUMIFS(Grid_GenerationQueue!V$5:V$550,Grid_GenerationQueue!$AM$5:$AM$550,$B239,Grid_GenerationQueue!$AN$5:$AN$550,$C239,Grid_GenerationQueue!$AW$5:$AW$550,"&lt;&gt;"&amp;$Y$3,Grid_GenerationQueue!$AU$5:$AU$550,$AK$3)</f>
        <v>0</v>
      </c>
      <c r="AM239">
        <f>AA239+SUMIFS(Grid_GenerationQueue!W$5:W$550,Grid_GenerationQueue!$AJ$5:$AJ$550,$B239,Grid_GenerationQueue!$AK$5:$AK$550,$C239,Grid_GenerationQueue!$AW$5:$AW$550,"&lt;&gt;"&amp;$Y$3,Grid_GenerationQueue!$AU$5:$AU$550,$AK$3)+SUMIFS(Grid_GenerationQueue!W$5:W$550,Grid_GenerationQueue!$AM$5:$AM$550,$B239,Grid_GenerationQueue!$AN$5:$AN$550,$C239,Grid_GenerationQueue!$AW$5:$AW$550,"&lt;&gt;"&amp;$Y$3,Grid_GenerationQueue!$AU$5:$AU$550,$AK$3)</f>
        <v>0</v>
      </c>
      <c r="AN239">
        <f>AB239+SUMIFS(Grid_GenerationQueue!X$5:X$550,Grid_GenerationQueue!$AJ$5:$AJ$550,$B239,Grid_GenerationQueue!$AK$5:$AK$550,$C239,Grid_GenerationQueue!$AW$5:$AW$550,"&lt;&gt;"&amp;$Y$3,Grid_GenerationQueue!$AU$5:$AU$550,$AK$3)+SUMIFS(Grid_GenerationQueue!X$5:X$550,Grid_GenerationQueue!$AM$5:$AM$550,$B239,Grid_GenerationQueue!$AN$5:$AN$550,$C239,Grid_GenerationQueue!$AW$5:$AW$550,"&lt;&gt;"&amp;$Y$3,Grid_GenerationQueue!$AU$5:$AU$550,$AK$3)</f>
        <v>0</v>
      </c>
      <c r="AO239">
        <f>AC239+SUMIFS(Grid_GenerationQueue!Y$5:Y$550,Grid_GenerationQueue!$AJ$5:$AJ$550,$B239,Grid_GenerationQueue!$AK$5:$AK$550,$C239,Grid_GenerationQueue!$AW$5:$AW$550,"&lt;&gt;"&amp;$Y$3,Grid_GenerationQueue!$AU$5:$AU$550,$AK$3)+SUMIFS(Grid_GenerationQueue!Y$5:Y$550,Grid_GenerationQueue!$AM$5:$AM$550,$B239,Grid_GenerationQueue!$AN$5:$AN$550,$C239,Grid_GenerationQueue!$AW$5:$AW$550,"&lt;&gt;"&amp;$Y$3,Grid_GenerationQueue!$AU$5:$AU$550,$AK$3)</f>
        <v>0</v>
      </c>
      <c r="AP239">
        <f>AD239+SUMIFS(Grid_GenerationQueue!Z$5:Z$550,Grid_GenerationQueue!$AJ$5:$AJ$550,$B239,Grid_GenerationQueue!$AK$5:$AK$550,$C239,Grid_GenerationQueue!$AW$5:$AW$550,"&lt;&gt;"&amp;$Y$3,Grid_GenerationQueue!$AU$5:$AU$550,$AK$3)+SUMIFS(Grid_GenerationQueue!Z$5:Z$550,Grid_GenerationQueue!$AM$5:$AM$550,$B239,Grid_GenerationQueue!$AN$5:$AN$550,$C239,Grid_GenerationQueue!$AW$5:$AW$550,"&lt;&gt;"&amp;$Y$3,Grid_GenerationQueue!$AU$5:$AU$550,$AK$3)</f>
        <v>0</v>
      </c>
      <c r="AQ239">
        <f>AE239+SUMIFS(Grid_GenerationQueue!AA$5:AA$550,Grid_GenerationQueue!$AJ$5:$AJ$550,$B239,Grid_GenerationQueue!$AK$5:$AK$550,$C239,Grid_GenerationQueue!$AW$5:$AW$550,"&lt;&gt;"&amp;$Y$3,Grid_GenerationQueue!$AU$5:$AU$550,$AK$3)+SUMIFS(Grid_GenerationQueue!AA$5:AA$550,Grid_GenerationQueue!$AM$5:$AM$550,$B239,Grid_GenerationQueue!$AN$5:$AN$550,$C239,Grid_GenerationQueue!$AW$5:$AW$550,"&lt;&gt;"&amp;$Y$3,Grid_GenerationQueue!$AU$5:$AU$550,$AK$3)</f>
        <v>0</v>
      </c>
      <c r="AR239">
        <f>AF239+SUMIFS(Grid_GenerationQueue!AB$5:AB$550,Grid_GenerationQueue!$AJ$5:$AJ$550,$B239,Grid_GenerationQueue!$AK$5:$AK$550,$C239,Grid_GenerationQueue!$AW$5:$AW$550,"&lt;&gt;"&amp;$Y$3,Grid_GenerationQueue!$AU$5:$AU$550,$AK$3)+SUMIFS(Grid_GenerationQueue!AB$5:AB$550,Grid_GenerationQueue!$AM$5:$AM$550,$B239,Grid_GenerationQueue!$AN$5:$AN$550,$C239,Grid_GenerationQueue!$AW$5:$AW$550,"&lt;&gt;"&amp;$Y$3,Grid_GenerationQueue!$AU$5:$AU$550,$AK$3)</f>
        <v>0</v>
      </c>
      <c r="AS239">
        <f>AG239+SUMIFS(Grid_GenerationQueue!AC$5:AC$550,Grid_GenerationQueue!$AJ$5:$AJ$550,$B239,Grid_GenerationQueue!$AK$5:$AK$550,$C239,Grid_GenerationQueue!$AW$5:$AW$550,"&lt;&gt;"&amp;$Y$3,Grid_GenerationQueue!$AU$5:$AU$550,$AK$3)+SUMIFS(Grid_GenerationQueue!AC$5:AC$550,Grid_GenerationQueue!$AM$5:$AM$550,$B239,Grid_GenerationQueue!$AN$5:$AN$550,$C239,Grid_GenerationQueue!$AW$5:$AW$550,"&lt;&gt;"&amp;$Y$3,Grid_GenerationQueue!$AU$5:$AU$550,$AK$3)</f>
        <v>0</v>
      </c>
      <c r="AT239">
        <f>AH239+SUMIFS(Grid_GenerationQueue!AD$5:AD$550,Grid_GenerationQueue!$AJ$5:$AJ$550,$B239,Grid_GenerationQueue!$AK$5:$AK$550,$C239,Grid_GenerationQueue!$AW$5:$AW$550,"&lt;&gt;"&amp;$Y$3,Grid_GenerationQueue!$AU$5:$AU$550,$AK$3)+SUMIFS(Grid_GenerationQueue!AD$5:AD$550,Grid_GenerationQueue!$AM$5:$AM$550,$B239,Grid_GenerationQueue!$AN$5:$AN$550,$C239,Grid_GenerationQueue!$AW$5:$AW$550,"&lt;&gt;"&amp;$Y$3,Grid_GenerationQueue!$AU$5:$AU$550,$AK$3)</f>
        <v>0</v>
      </c>
      <c r="AV239">
        <v>0</v>
      </c>
      <c r="AW239">
        <v>0</v>
      </c>
      <c r="AX239">
        <v>0</v>
      </c>
      <c r="AY239">
        <v>0</v>
      </c>
      <c r="AZ239">
        <v>0</v>
      </c>
      <c r="BB239">
        <f t="shared" si="132"/>
        <v>1000</v>
      </c>
      <c r="BC239">
        <f t="shared" si="133"/>
        <v>0</v>
      </c>
      <c r="BD239">
        <f t="shared" si="134"/>
        <v>0</v>
      </c>
      <c r="BE239">
        <f t="shared" si="135"/>
        <v>0</v>
      </c>
      <c r="BF239">
        <f t="shared" si="136"/>
        <v>0</v>
      </c>
      <c r="BG239">
        <f t="shared" si="137"/>
        <v>0</v>
      </c>
      <c r="BH239">
        <f t="shared" si="138"/>
        <v>0</v>
      </c>
      <c r="BI239">
        <f t="shared" si="139"/>
        <v>0</v>
      </c>
      <c r="BJ239">
        <f t="shared" si="140"/>
        <v>0</v>
      </c>
      <c r="BK239">
        <f t="shared" si="141"/>
        <v>0</v>
      </c>
      <c r="BL239">
        <f t="shared" si="142"/>
        <v>0</v>
      </c>
      <c r="BN239">
        <f t="shared" si="143"/>
        <v>0</v>
      </c>
      <c r="BO239">
        <f t="shared" si="144"/>
        <v>0</v>
      </c>
      <c r="BP239">
        <f t="shared" si="145"/>
        <v>0</v>
      </c>
      <c r="BQ239">
        <f t="shared" si="146"/>
        <v>0</v>
      </c>
      <c r="BR239">
        <f t="shared" si="147"/>
        <v>0</v>
      </c>
      <c r="BS239">
        <f t="shared" si="148"/>
        <v>0</v>
      </c>
      <c r="BT239">
        <f t="shared" si="149"/>
        <v>0</v>
      </c>
      <c r="BU239">
        <f t="shared" si="150"/>
        <v>0</v>
      </c>
      <c r="BV239">
        <f t="shared" si="151"/>
        <v>0</v>
      </c>
      <c r="BW239">
        <f t="shared" si="152"/>
        <v>0</v>
      </c>
      <c r="BX239">
        <f t="shared" si="153"/>
        <v>0</v>
      </c>
      <c r="BZ239">
        <f t="shared" si="154"/>
        <v>0</v>
      </c>
      <c r="CA239">
        <f t="shared" si="155"/>
        <v>0</v>
      </c>
      <c r="CB239">
        <f t="shared" si="156"/>
        <v>0</v>
      </c>
      <c r="CC239">
        <f t="shared" si="157"/>
        <v>0</v>
      </c>
      <c r="CD239">
        <f t="shared" si="158"/>
        <v>0</v>
      </c>
      <c r="CE239">
        <f t="shared" si="159"/>
        <v>0</v>
      </c>
      <c r="CF239">
        <f t="shared" si="160"/>
        <v>0</v>
      </c>
      <c r="CG239">
        <f t="shared" si="161"/>
        <v>0</v>
      </c>
      <c r="CH239">
        <f t="shared" si="162"/>
        <v>0</v>
      </c>
      <c r="CI239">
        <f t="shared" si="163"/>
        <v>0</v>
      </c>
      <c r="CJ239">
        <f t="shared" si="164"/>
        <v>0</v>
      </c>
    </row>
    <row r="240" spans="1:88" x14ac:dyDescent="0.35">
      <c r="A240" t="str">
        <f>Substation_Info!A240</f>
        <v xml:space="preserve">PG&amp;E North of Greater Bay Study Area </v>
      </c>
      <c r="B240" t="str">
        <f>Substation_Info!B240</f>
        <v>Rio Oso</v>
      </c>
      <c r="C240">
        <f>Substation_Info!C240</f>
        <v>230</v>
      </c>
      <c r="D240" t="str" cm="1">
        <f t="array" ref="D240">INDEX(Substation_Info!$AT$5:$BB$322,MATCH(1,($B240=Substation_Info!$B$5:$B$322)*($C240=Substation_Info!$C$5:$C$322),0),MATCH(D$4,Substation_Info!$AT$4:$BB$4,0))</f>
        <v>Northern_California_Li_Battery</v>
      </c>
      <c r="E240" t="str" cm="1">
        <f t="array" ref="E240">INDEX(Substation_Info!$AT$5:$BB$322,MATCH(1,($B240=Substation_Info!$B$5:$B$322)*($C240=Substation_Info!$C$5:$C$322),0),MATCH(E$4,Substation_Info!$AT$4:$BB$4,0))</f>
        <v>Northern_California_Solar</v>
      </c>
      <c r="F240" cm="1">
        <f t="array" ref="F240">INDEX(Substation_Info!$AT$5:$BB$322,MATCH(1,($B240=Substation_Info!$B$5:$B$322)*($C240=Substation_Info!$C$5:$C$322),0),MATCH(F$4,Substation_Info!$AT$4:$BB$4,0))</f>
        <v>0</v>
      </c>
      <c r="G240" t="str" cm="1">
        <f t="array" ref="G240">INDEX(Substation_Info!$AT$5:$BB$322,MATCH(1,($B240=Substation_Info!$B$5:$B$322)*($C240=Substation_Info!$C$5:$C$322),0),MATCH(G$4,Substation_Info!$AT$4:$BB$4,0))</f>
        <v>Northern_California_Wind</v>
      </c>
      <c r="H240" cm="1">
        <f t="array" ref="H240">INDEX(Substation_Info!$AT$5:$BB$322,MATCH(1,($B240=Substation_Info!$B$5:$B$322)*($C240=Substation_Info!$C$5:$C$322),0),MATCH(H$4,Substation_Info!$AT$4:$BB$4,0))</f>
        <v>0</v>
      </c>
      <c r="I240" cm="1">
        <f t="array" ref="I240">INDEX(Substation_Info!$AT$5:$BB$322,MATCH(1,($B240=Substation_Info!$B$5:$B$322)*($C240=Substation_Info!$C$5:$C$322),0),MATCH(I$4,Substation_Info!$AT$4:$BB$4,0))</f>
        <v>0</v>
      </c>
      <c r="J240" cm="1">
        <f t="array" ref="J240">INDEX(Substation_Info!$AT$5:$BB$322,MATCH(1,($B240=Substation_Info!$B$5:$B$322)*($C240=Substation_Info!$C$5:$C$322),0),MATCH(J$4,Substation_Info!$AT$4:$BB$4,0))</f>
        <v>0</v>
      </c>
      <c r="L240">
        <f>SUMIFS(Grid_GenerationQueue!T$5:T$550,Grid_GenerationQueue!$AJ$5:$AJ$550,$B240,Grid_GenerationQueue!$AK$5:$AK$550,$C240)+SUMIFS(Grid_GenerationQueue!T$5:T$550,Grid_GenerationQueue!$AM$5:$AM$550,$B240,Grid_GenerationQueue!$AN$5:$AN$550,$C240)</f>
        <v>491.50400000000002</v>
      </c>
      <c r="M240">
        <f>SUMIFS(Grid_GenerationQueue!U$5:U$550,Grid_GenerationQueue!$AJ$5:$AJ$550,$B240,Grid_GenerationQueue!$AK$5:$AK$550,$C240)+SUMIFS(Grid_GenerationQueue!U$5:U$550,Grid_GenerationQueue!$AM$5:$AM$550,$B240,Grid_GenerationQueue!$AN$5:$AN$550,$C240)</f>
        <v>0</v>
      </c>
      <c r="N240">
        <f>SUMIFS(Grid_GenerationQueue!V$5:V$550,Grid_GenerationQueue!$AJ$5:$AJ$550,$B240,Grid_GenerationQueue!$AK$5:$AK$550,$C240)+SUMIFS(Grid_GenerationQueue!V$5:V$550,Grid_GenerationQueue!$AM$5:$AM$550,$B240,Grid_GenerationQueue!$AN$5:$AN$550,$C240)</f>
        <v>0</v>
      </c>
      <c r="O240">
        <f>SUMIFS(Grid_GenerationQueue!W$5:W$550,Grid_GenerationQueue!$AJ$5:$AJ$550,$B240,Grid_GenerationQueue!$AK$5:$AK$550,$C240)+SUMIFS(Grid_GenerationQueue!W$5:W$550,Grid_GenerationQueue!$AM$5:$AM$550,$B240,Grid_GenerationQueue!$AN$5:$AN$550,$C240)</f>
        <v>0</v>
      </c>
      <c r="P240">
        <f>SUMIFS(Grid_GenerationQueue!X$5:X$550,Grid_GenerationQueue!$AJ$5:$AJ$550,$B240,Grid_GenerationQueue!$AK$5:$AK$550,$C240)+SUMIFS(Grid_GenerationQueue!X$5:X$550,Grid_GenerationQueue!$AM$5:$AM$550,$B240,Grid_GenerationQueue!$AN$5:$AN$550,$C240)</f>
        <v>0</v>
      </c>
      <c r="Q240">
        <f>SUMIFS(Grid_GenerationQueue!Y$5:Y$550,Grid_GenerationQueue!$AJ$5:$AJ$550,$B240,Grid_GenerationQueue!$AK$5:$AK$550,$C240)+SUMIFS(Grid_GenerationQueue!Y$5:Y$550,Grid_GenerationQueue!$AM$5:$AM$550,$B240,Grid_GenerationQueue!$AN$5:$AN$550,$C240)</f>
        <v>0</v>
      </c>
      <c r="R240">
        <f>SUMIFS(Grid_GenerationQueue!Z$5:Z$550,Grid_GenerationQueue!$AJ$5:$AJ$550,$B240,Grid_GenerationQueue!$AK$5:$AK$550,$C240)+SUMIFS(Grid_GenerationQueue!Z$5:Z$550,Grid_GenerationQueue!$AM$5:$AM$550,$B240,Grid_GenerationQueue!$AN$5:$AN$550,$C240)</f>
        <v>265.3</v>
      </c>
      <c r="S240">
        <f>SUMIFS(Grid_GenerationQueue!AA$5:AA$550,Grid_GenerationQueue!$AJ$5:$AJ$550,$B240,Grid_GenerationQueue!$AK$5:$AK$550,$C240)+SUMIFS(Grid_GenerationQueue!AA$5:AA$550,Grid_GenerationQueue!$AM$5:$AM$550,$B240,Grid_GenerationQueue!$AN$5:$AN$550,$C240)</f>
        <v>165.3</v>
      </c>
      <c r="T240">
        <f>SUMIFS(Grid_GenerationQueue!AB$5:AB$550,Grid_GenerationQueue!$AJ$5:$AJ$550,$B240,Grid_GenerationQueue!$AK$5:$AK$550,$C240)+SUMIFS(Grid_GenerationQueue!AB$5:AB$550,Grid_GenerationQueue!$AM$5:$AM$550,$B240,Grid_GenerationQueue!$AN$5:$AN$550,$C240)</f>
        <v>100</v>
      </c>
      <c r="U240">
        <f>SUMIFS(Grid_GenerationQueue!AC$5:AC$550,Grid_GenerationQueue!$AJ$5:$AJ$550,$B240,Grid_GenerationQueue!$AK$5:$AK$550,$C240)+SUMIFS(Grid_GenerationQueue!AC$5:AC$550,Grid_GenerationQueue!$AM$5:$AM$550,$B240,Grid_GenerationQueue!$AN$5:$AN$550,$C240)</f>
        <v>0</v>
      </c>
      <c r="V240">
        <f>SUMIFS(Grid_GenerationQueue!AD$5:AD$550,Grid_GenerationQueue!$AJ$5:$AJ$550,$B240,Grid_GenerationQueue!$AK$5:$AK$550,$C240)+SUMIFS(Grid_GenerationQueue!AD$5:AD$550,Grid_GenerationQueue!$AM$5:$AM$550,$B240,Grid_GenerationQueue!$AN$5:$AN$550,$C240)</f>
        <v>0</v>
      </c>
      <c r="X240">
        <f>SUMIFS(Grid_GenerationQueue!T$5:T$550,Grid_GenerationQueue!$AJ$5:$AJ$550,$B240,Grid_GenerationQueue!$AK$5:$AK$550,$C240,Grid_GenerationQueue!$AW$5:$AW$550,$Y$3)+SUMIFS(Grid_GenerationQueue!T$5:T$550,Grid_GenerationQueue!$AM$5:$AM$550,$B240,Grid_GenerationQueue!$AN$5:$AN$550,$C240,Grid_GenerationQueue!$AW$5:$AW$550,$Y$3)</f>
        <v>0</v>
      </c>
      <c r="Y240">
        <f>SUMIFS(Grid_GenerationQueue!U$5:U$550,Grid_GenerationQueue!$AJ$5:$AJ$550,$B240,Grid_GenerationQueue!$AK$5:$AK$550,$C240,Grid_GenerationQueue!$AW$5:$AW$550,$Y$3)+SUMIFS(Grid_GenerationQueue!U$5:U$550,Grid_GenerationQueue!$AM$5:$AM$550,$B240,Grid_GenerationQueue!$AN$5:$AN$550,$C240,Grid_GenerationQueue!$AW$5:$AW$550,$Y$3)</f>
        <v>0</v>
      </c>
      <c r="Z240">
        <f>SUMIFS(Grid_GenerationQueue!V$5:V$550,Grid_GenerationQueue!$AJ$5:$AJ$550,$B240,Grid_GenerationQueue!$AK$5:$AK$550,$C240,Grid_GenerationQueue!$AW$5:$AW$550,$Y$3)+SUMIFS(Grid_GenerationQueue!V$5:V$550,Grid_GenerationQueue!$AM$5:$AM$550,$B240,Grid_GenerationQueue!$AN$5:$AN$550,$C240,Grid_GenerationQueue!$AW$5:$AW$550,$Y$3)</f>
        <v>0</v>
      </c>
      <c r="AA240">
        <f>SUMIFS(Grid_GenerationQueue!W$5:W$550,Grid_GenerationQueue!$AJ$5:$AJ$550,$B240,Grid_GenerationQueue!$AK$5:$AK$550,$C240,Grid_GenerationQueue!$AW$5:$AW$550,$Y$3)+SUMIFS(Grid_GenerationQueue!W$5:W$550,Grid_GenerationQueue!$AM$5:$AM$550,$B240,Grid_GenerationQueue!$AN$5:$AN$550,$C240,Grid_GenerationQueue!$AW$5:$AW$550,$Y$3)</f>
        <v>0</v>
      </c>
      <c r="AB240">
        <f>SUMIFS(Grid_GenerationQueue!X$5:X$550,Grid_GenerationQueue!$AJ$5:$AJ$550,$B240,Grid_GenerationQueue!$AK$5:$AK$550,$C240,Grid_GenerationQueue!$AW$5:$AW$550,$Y$3)+SUMIFS(Grid_GenerationQueue!X$5:X$550,Grid_GenerationQueue!$AM$5:$AM$550,$B240,Grid_GenerationQueue!$AN$5:$AN$550,$C240,Grid_GenerationQueue!$AW$5:$AW$550,$Y$3)</f>
        <v>0</v>
      </c>
      <c r="AC240">
        <f>SUMIFS(Grid_GenerationQueue!Y$5:Y$550,Grid_GenerationQueue!$AJ$5:$AJ$550,$B240,Grid_GenerationQueue!$AK$5:$AK$550,$C240,Grid_GenerationQueue!$AW$5:$AW$550,$Y$3)+SUMIFS(Grid_GenerationQueue!Y$5:Y$550,Grid_GenerationQueue!$AM$5:$AM$550,$B240,Grid_GenerationQueue!$AN$5:$AN$550,$C240,Grid_GenerationQueue!$AW$5:$AW$550,$Y$3)</f>
        <v>0</v>
      </c>
      <c r="AD240">
        <f>SUMIFS(Grid_GenerationQueue!Z$5:Z$550,Grid_GenerationQueue!$AJ$5:$AJ$550,$B240,Grid_GenerationQueue!$AK$5:$AK$550,$C240,Grid_GenerationQueue!$AW$5:$AW$550,$Y$3)+SUMIFS(Grid_GenerationQueue!Z$5:Z$550,Grid_GenerationQueue!$AM$5:$AM$550,$B240,Grid_GenerationQueue!$AN$5:$AN$550,$C240,Grid_GenerationQueue!$AW$5:$AW$550,$Y$3)</f>
        <v>0</v>
      </c>
      <c r="AE240">
        <f>SUMIFS(Grid_GenerationQueue!AA$5:AA$550,Grid_GenerationQueue!$AJ$5:$AJ$550,$B240,Grid_GenerationQueue!$AK$5:$AK$550,$C240,Grid_GenerationQueue!$AW$5:$AW$550,$Y$3)+SUMIFS(Grid_GenerationQueue!AA$5:AA$550,Grid_GenerationQueue!$AM$5:$AM$550,$B240,Grid_GenerationQueue!$AN$5:$AN$550,$C240,Grid_GenerationQueue!$AW$5:$AW$550,$Y$3)</f>
        <v>0</v>
      </c>
      <c r="AF240">
        <f>SUMIFS(Grid_GenerationQueue!AB$5:AB$550,Grid_GenerationQueue!$AJ$5:$AJ$550,$B240,Grid_GenerationQueue!$AK$5:$AK$550,$C240,Grid_GenerationQueue!$AW$5:$AW$550,$Y$3)+SUMIFS(Grid_GenerationQueue!AB$5:AB$550,Grid_GenerationQueue!$AM$5:$AM$550,$B240,Grid_GenerationQueue!$AN$5:$AN$550,$C240,Grid_GenerationQueue!$AW$5:$AW$550,$Y$3)</f>
        <v>0</v>
      </c>
      <c r="AG240">
        <f>SUMIFS(Grid_GenerationQueue!AC$5:AC$550,Grid_GenerationQueue!$AJ$5:$AJ$550,$B240,Grid_GenerationQueue!$AK$5:$AK$550,$C240,Grid_GenerationQueue!$AW$5:$AW$550,$Y$3)+SUMIFS(Grid_GenerationQueue!AC$5:AC$550,Grid_GenerationQueue!$AM$5:$AM$550,$B240,Grid_GenerationQueue!$AN$5:$AN$550,$C240,Grid_GenerationQueue!$AW$5:$AW$550,$Y$3)</f>
        <v>0</v>
      </c>
      <c r="AH240">
        <f>SUMIFS(Grid_GenerationQueue!AD$5:AD$550,Grid_GenerationQueue!$AJ$5:$AJ$550,$B240,Grid_GenerationQueue!$AK$5:$AK$550,$C240,Grid_GenerationQueue!$AW$5:$AW$550,$Y$3)+SUMIFS(Grid_GenerationQueue!AD$5:AD$550,Grid_GenerationQueue!$AM$5:$AM$550,$B240,Grid_GenerationQueue!$AN$5:$AN$550,$C240,Grid_GenerationQueue!$AW$5:$AW$550,$Y$3)</f>
        <v>0</v>
      </c>
      <c r="AJ240">
        <f>X240+SUMIFS(Grid_GenerationQueue!T$5:T$550,Grid_GenerationQueue!$AJ$5:$AJ$550,$B240,Grid_GenerationQueue!$AK$5:$AK$550,$C240,Grid_GenerationQueue!$AW$5:$AW$550,"&lt;&gt;"&amp;$Y$3,Grid_GenerationQueue!$AU$5:$AU$550,$AK$3)+SUMIFS(Grid_GenerationQueue!T$5:T$550,Grid_GenerationQueue!$AM$5:$AM$550,$B240,Grid_GenerationQueue!$AN$5:$AN$550,$C240,Grid_GenerationQueue!$AW$5:$AW$550,"&lt;&gt;"&amp;$Y$3,Grid_GenerationQueue!$AU$5:$AU$550,$AK$3)</f>
        <v>101.2</v>
      </c>
      <c r="AK240">
        <f>Y240+SUMIFS(Grid_GenerationQueue!U$5:U$550,Grid_GenerationQueue!$AJ$5:$AJ$550,$B240,Grid_GenerationQueue!$AK$5:$AK$550,$C240,Grid_GenerationQueue!$AW$5:$AW$550,"&lt;&gt;"&amp;$Y$3,Grid_GenerationQueue!$AU$5:$AU$550,$AK$3)+SUMIFS(Grid_GenerationQueue!U$5:U$550,Grid_GenerationQueue!$AM$5:$AM$550,$B240,Grid_GenerationQueue!$AN$5:$AN$550,$C240,Grid_GenerationQueue!$AW$5:$AW$550,"&lt;&gt;"&amp;$Y$3,Grid_GenerationQueue!$AU$5:$AU$550,$AK$3)</f>
        <v>0</v>
      </c>
      <c r="AL240">
        <f>Z240+SUMIFS(Grid_GenerationQueue!V$5:V$550,Grid_GenerationQueue!$AJ$5:$AJ$550,$B240,Grid_GenerationQueue!$AK$5:$AK$550,$C240,Grid_GenerationQueue!$AW$5:$AW$550,"&lt;&gt;"&amp;$Y$3,Grid_GenerationQueue!$AU$5:$AU$550,$AK$3)+SUMIFS(Grid_GenerationQueue!V$5:V$550,Grid_GenerationQueue!$AM$5:$AM$550,$B240,Grid_GenerationQueue!$AN$5:$AN$550,$C240,Grid_GenerationQueue!$AW$5:$AW$550,"&lt;&gt;"&amp;$Y$3,Grid_GenerationQueue!$AU$5:$AU$550,$AK$3)</f>
        <v>0</v>
      </c>
      <c r="AM240">
        <f>AA240+SUMIFS(Grid_GenerationQueue!W$5:W$550,Grid_GenerationQueue!$AJ$5:$AJ$550,$B240,Grid_GenerationQueue!$AK$5:$AK$550,$C240,Grid_GenerationQueue!$AW$5:$AW$550,"&lt;&gt;"&amp;$Y$3,Grid_GenerationQueue!$AU$5:$AU$550,$AK$3)+SUMIFS(Grid_GenerationQueue!W$5:W$550,Grid_GenerationQueue!$AM$5:$AM$550,$B240,Grid_GenerationQueue!$AN$5:$AN$550,$C240,Grid_GenerationQueue!$AW$5:$AW$550,"&lt;&gt;"&amp;$Y$3,Grid_GenerationQueue!$AU$5:$AU$550,$AK$3)</f>
        <v>0</v>
      </c>
      <c r="AN240">
        <f>AB240+SUMIFS(Grid_GenerationQueue!X$5:X$550,Grid_GenerationQueue!$AJ$5:$AJ$550,$B240,Grid_GenerationQueue!$AK$5:$AK$550,$C240,Grid_GenerationQueue!$AW$5:$AW$550,"&lt;&gt;"&amp;$Y$3,Grid_GenerationQueue!$AU$5:$AU$550,$AK$3)+SUMIFS(Grid_GenerationQueue!X$5:X$550,Grid_GenerationQueue!$AM$5:$AM$550,$B240,Grid_GenerationQueue!$AN$5:$AN$550,$C240,Grid_GenerationQueue!$AW$5:$AW$550,"&lt;&gt;"&amp;$Y$3,Grid_GenerationQueue!$AU$5:$AU$550,$AK$3)</f>
        <v>0</v>
      </c>
      <c r="AO240">
        <f>AC240+SUMIFS(Grid_GenerationQueue!Y$5:Y$550,Grid_GenerationQueue!$AJ$5:$AJ$550,$B240,Grid_GenerationQueue!$AK$5:$AK$550,$C240,Grid_GenerationQueue!$AW$5:$AW$550,"&lt;&gt;"&amp;$Y$3,Grid_GenerationQueue!$AU$5:$AU$550,$AK$3)+SUMIFS(Grid_GenerationQueue!Y$5:Y$550,Grid_GenerationQueue!$AM$5:$AM$550,$B240,Grid_GenerationQueue!$AN$5:$AN$550,$C240,Grid_GenerationQueue!$AW$5:$AW$550,"&lt;&gt;"&amp;$Y$3,Grid_GenerationQueue!$AU$5:$AU$550,$AK$3)</f>
        <v>0</v>
      </c>
      <c r="AP240">
        <f>AD240+SUMIFS(Grid_GenerationQueue!Z$5:Z$550,Grid_GenerationQueue!$AJ$5:$AJ$550,$B240,Grid_GenerationQueue!$AK$5:$AK$550,$C240,Grid_GenerationQueue!$AW$5:$AW$550,"&lt;&gt;"&amp;$Y$3,Grid_GenerationQueue!$AU$5:$AU$550,$AK$3)+SUMIFS(Grid_GenerationQueue!Z$5:Z$550,Grid_GenerationQueue!$AM$5:$AM$550,$B240,Grid_GenerationQueue!$AN$5:$AN$550,$C240,Grid_GenerationQueue!$AW$5:$AW$550,"&lt;&gt;"&amp;$Y$3,Grid_GenerationQueue!$AU$5:$AU$550,$AK$3)</f>
        <v>0</v>
      </c>
      <c r="AQ240">
        <f>AE240+SUMIFS(Grid_GenerationQueue!AA$5:AA$550,Grid_GenerationQueue!$AJ$5:$AJ$550,$B240,Grid_GenerationQueue!$AK$5:$AK$550,$C240,Grid_GenerationQueue!$AW$5:$AW$550,"&lt;&gt;"&amp;$Y$3,Grid_GenerationQueue!$AU$5:$AU$550,$AK$3)+SUMIFS(Grid_GenerationQueue!AA$5:AA$550,Grid_GenerationQueue!$AM$5:$AM$550,$B240,Grid_GenerationQueue!$AN$5:$AN$550,$C240,Grid_GenerationQueue!$AW$5:$AW$550,"&lt;&gt;"&amp;$Y$3,Grid_GenerationQueue!$AU$5:$AU$550,$AK$3)</f>
        <v>0</v>
      </c>
      <c r="AR240">
        <f>AF240+SUMIFS(Grid_GenerationQueue!AB$5:AB$550,Grid_GenerationQueue!$AJ$5:$AJ$550,$B240,Grid_GenerationQueue!$AK$5:$AK$550,$C240,Grid_GenerationQueue!$AW$5:$AW$550,"&lt;&gt;"&amp;$Y$3,Grid_GenerationQueue!$AU$5:$AU$550,$AK$3)+SUMIFS(Grid_GenerationQueue!AB$5:AB$550,Grid_GenerationQueue!$AM$5:$AM$550,$B240,Grid_GenerationQueue!$AN$5:$AN$550,$C240,Grid_GenerationQueue!$AW$5:$AW$550,"&lt;&gt;"&amp;$Y$3,Grid_GenerationQueue!$AU$5:$AU$550,$AK$3)</f>
        <v>0</v>
      </c>
      <c r="AS240">
        <f>AG240+SUMIFS(Grid_GenerationQueue!AC$5:AC$550,Grid_GenerationQueue!$AJ$5:$AJ$550,$B240,Grid_GenerationQueue!$AK$5:$AK$550,$C240,Grid_GenerationQueue!$AW$5:$AW$550,"&lt;&gt;"&amp;$Y$3,Grid_GenerationQueue!$AU$5:$AU$550,$AK$3)+SUMIFS(Grid_GenerationQueue!AC$5:AC$550,Grid_GenerationQueue!$AM$5:$AM$550,$B240,Grid_GenerationQueue!$AN$5:$AN$550,$C240,Grid_GenerationQueue!$AW$5:$AW$550,"&lt;&gt;"&amp;$Y$3,Grid_GenerationQueue!$AU$5:$AU$550,$AK$3)</f>
        <v>0</v>
      </c>
      <c r="AT240">
        <f>AH240+SUMIFS(Grid_GenerationQueue!AD$5:AD$550,Grid_GenerationQueue!$AJ$5:$AJ$550,$B240,Grid_GenerationQueue!$AK$5:$AK$550,$C240,Grid_GenerationQueue!$AW$5:$AW$550,"&lt;&gt;"&amp;$Y$3,Grid_GenerationQueue!$AU$5:$AU$550,$AK$3)+SUMIFS(Grid_GenerationQueue!AD$5:AD$550,Grid_GenerationQueue!$AM$5:$AM$550,$B240,Grid_GenerationQueue!$AN$5:$AN$550,$C240,Grid_GenerationQueue!$AW$5:$AW$550,"&lt;&gt;"&amp;$Y$3,Grid_GenerationQueue!$AU$5:$AU$550,$AK$3)</f>
        <v>0</v>
      </c>
      <c r="AV240">
        <v>0</v>
      </c>
      <c r="AW240">
        <v>0</v>
      </c>
      <c r="AX240">
        <v>0</v>
      </c>
      <c r="AY240">
        <v>0</v>
      </c>
      <c r="AZ240">
        <v>0</v>
      </c>
      <c r="BB240">
        <f t="shared" si="132"/>
        <v>491.50400000000002</v>
      </c>
      <c r="BC240">
        <f t="shared" si="133"/>
        <v>0</v>
      </c>
      <c r="BD240">
        <f t="shared" si="134"/>
        <v>0</v>
      </c>
      <c r="BE240">
        <f t="shared" si="135"/>
        <v>0</v>
      </c>
      <c r="BF240">
        <f t="shared" si="136"/>
        <v>0</v>
      </c>
      <c r="BG240">
        <f t="shared" si="137"/>
        <v>0</v>
      </c>
      <c r="BH240">
        <f t="shared" si="138"/>
        <v>265.3</v>
      </c>
      <c r="BI240">
        <f t="shared" si="139"/>
        <v>165.3</v>
      </c>
      <c r="BJ240">
        <f t="shared" si="140"/>
        <v>100</v>
      </c>
      <c r="BK240">
        <f t="shared" si="141"/>
        <v>0</v>
      </c>
      <c r="BL240">
        <f t="shared" si="142"/>
        <v>0</v>
      </c>
      <c r="BN240">
        <f t="shared" si="143"/>
        <v>0</v>
      </c>
      <c r="BO240">
        <f t="shared" si="144"/>
        <v>0</v>
      </c>
      <c r="BP240">
        <f t="shared" si="145"/>
        <v>0</v>
      </c>
      <c r="BQ240">
        <f t="shared" si="146"/>
        <v>0</v>
      </c>
      <c r="BR240">
        <f t="shared" si="147"/>
        <v>0</v>
      </c>
      <c r="BS240">
        <f t="shared" si="148"/>
        <v>0</v>
      </c>
      <c r="BT240">
        <f t="shared" si="149"/>
        <v>0</v>
      </c>
      <c r="BU240">
        <f t="shared" si="150"/>
        <v>0</v>
      </c>
      <c r="BV240">
        <f t="shared" si="151"/>
        <v>0</v>
      </c>
      <c r="BW240">
        <f t="shared" si="152"/>
        <v>0</v>
      </c>
      <c r="BX240">
        <f t="shared" si="153"/>
        <v>0</v>
      </c>
      <c r="BZ240">
        <f t="shared" si="154"/>
        <v>101.2</v>
      </c>
      <c r="CA240">
        <f t="shared" si="155"/>
        <v>0</v>
      </c>
      <c r="CB240">
        <f t="shared" si="156"/>
        <v>0</v>
      </c>
      <c r="CC240">
        <f t="shared" si="157"/>
        <v>0</v>
      </c>
      <c r="CD240">
        <f t="shared" si="158"/>
        <v>0</v>
      </c>
      <c r="CE240">
        <f t="shared" si="159"/>
        <v>0</v>
      </c>
      <c r="CF240">
        <f t="shared" si="160"/>
        <v>0</v>
      </c>
      <c r="CG240">
        <f t="shared" si="161"/>
        <v>0</v>
      </c>
      <c r="CH240">
        <f t="shared" si="162"/>
        <v>0</v>
      </c>
      <c r="CI240">
        <f t="shared" si="163"/>
        <v>0</v>
      </c>
      <c r="CJ240">
        <f t="shared" si="164"/>
        <v>0</v>
      </c>
    </row>
    <row r="241" spans="1:88" x14ac:dyDescent="0.35">
      <c r="A241" t="str">
        <f>Substation_Info!A241</f>
        <v xml:space="preserve">PG&amp;E North of Greater Bay Study Area </v>
      </c>
      <c r="B241" t="str">
        <f>Substation_Info!B241</f>
        <v>Ripon</v>
      </c>
      <c r="C241">
        <f>Substation_Info!C241</f>
        <v>115</v>
      </c>
      <c r="D241" t="str" cm="1">
        <f t="array" ref="D241">INDEX(Substation_Info!$AT$5:$BB$322,MATCH(1,($B241=Substation_Info!$B$5:$B$322)*($C241=Substation_Info!$C$5:$C$322),0),MATCH(D$4,Substation_Info!$AT$4:$BB$4,0))</f>
        <v>Northern_California_Li_Battery</v>
      </c>
      <c r="E241" t="str" cm="1">
        <f t="array" ref="E241">INDEX(Substation_Info!$AT$5:$BB$322,MATCH(1,($B241=Substation_Info!$B$5:$B$322)*($C241=Substation_Info!$C$5:$C$322),0),MATCH(E$4,Substation_Info!$AT$4:$BB$4,0))</f>
        <v>Northern_California_Solar</v>
      </c>
      <c r="F241" cm="1">
        <f t="array" ref="F241">INDEX(Substation_Info!$AT$5:$BB$322,MATCH(1,($B241=Substation_Info!$B$5:$B$322)*($C241=Substation_Info!$C$5:$C$322),0),MATCH(F$4,Substation_Info!$AT$4:$BB$4,0))</f>
        <v>0</v>
      </c>
      <c r="G241" cm="1">
        <f t="array" ref="G241">INDEX(Substation_Info!$AT$5:$BB$322,MATCH(1,($B241=Substation_Info!$B$5:$B$322)*($C241=Substation_Info!$C$5:$C$322),0),MATCH(G$4,Substation_Info!$AT$4:$BB$4,0))</f>
        <v>0</v>
      </c>
      <c r="H241" cm="1">
        <f t="array" ref="H241">INDEX(Substation_Info!$AT$5:$BB$322,MATCH(1,($B241=Substation_Info!$B$5:$B$322)*($C241=Substation_Info!$C$5:$C$322),0),MATCH(H$4,Substation_Info!$AT$4:$BB$4,0))</f>
        <v>0</v>
      </c>
      <c r="I241" cm="1">
        <f t="array" ref="I241">INDEX(Substation_Info!$AT$5:$BB$322,MATCH(1,($B241=Substation_Info!$B$5:$B$322)*($C241=Substation_Info!$C$5:$C$322),0),MATCH(I$4,Substation_Info!$AT$4:$BB$4,0))</f>
        <v>0</v>
      </c>
      <c r="J241" cm="1">
        <f t="array" ref="J241">INDEX(Substation_Info!$AT$5:$BB$322,MATCH(1,($B241=Substation_Info!$B$5:$B$322)*($C241=Substation_Info!$C$5:$C$322),0),MATCH(J$4,Substation_Info!$AT$4:$BB$4,0))</f>
        <v>0</v>
      </c>
      <c r="L241">
        <f>SUMIFS(Grid_GenerationQueue!T$5:T$550,Grid_GenerationQueue!$AJ$5:$AJ$550,$B241,Grid_GenerationQueue!$AK$5:$AK$550,$C241)+SUMIFS(Grid_GenerationQueue!T$5:T$550,Grid_GenerationQueue!$AM$5:$AM$550,$B241,Grid_GenerationQueue!$AN$5:$AN$550,$C241)</f>
        <v>99</v>
      </c>
      <c r="M241">
        <f>SUMIFS(Grid_GenerationQueue!U$5:U$550,Grid_GenerationQueue!$AJ$5:$AJ$550,$B241,Grid_GenerationQueue!$AK$5:$AK$550,$C241)+SUMIFS(Grid_GenerationQueue!U$5:U$550,Grid_GenerationQueue!$AM$5:$AM$550,$B241,Grid_GenerationQueue!$AN$5:$AN$550,$C241)</f>
        <v>0</v>
      </c>
      <c r="N241">
        <f>SUMIFS(Grid_GenerationQueue!V$5:V$550,Grid_GenerationQueue!$AJ$5:$AJ$550,$B241,Grid_GenerationQueue!$AK$5:$AK$550,$C241)+SUMIFS(Grid_GenerationQueue!V$5:V$550,Grid_GenerationQueue!$AM$5:$AM$550,$B241,Grid_GenerationQueue!$AN$5:$AN$550,$C241)</f>
        <v>0</v>
      </c>
      <c r="O241">
        <f>SUMIFS(Grid_GenerationQueue!W$5:W$550,Grid_GenerationQueue!$AJ$5:$AJ$550,$B241,Grid_GenerationQueue!$AK$5:$AK$550,$C241)+SUMIFS(Grid_GenerationQueue!W$5:W$550,Grid_GenerationQueue!$AM$5:$AM$550,$B241,Grid_GenerationQueue!$AN$5:$AN$550,$C241)</f>
        <v>0</v>
      </c>
      <c r="P241">
        <f>SUMIFS(Grid_GenerationQueue!X$5:X$550,Grid_GenerationQueue!$AJ$5:$AJ$550,$B241,Grid_GenerationQueue!$AK$5:$AK$550,$C241)+SUMIFS(Grid_GenerationQueue!X$5:X$550,Grid_GenerationQueue!$AM$5:$AM$550,$B241,Grid_GenerationQueue!$AN$5:$AN$550,$C241)</f>
        <v>0</v>
      </c>
      <c r="Q241">
        <f>SUMIFS(Grid_GenerationQueue!Y$5:Y$550,Grid_GenerationQueue!$AJ$5:$AJ$550,$B241,Grid_GenerationQueue!$AK$5:$AK$550,$C241)+SUMIFS(Grid_GenerationQueue!Y$5:Y$550,Grid_GenerationQueue!$AM$5:$AM$550,$B241,Grid_GenerationQueue!$AN$5:$AN$550,$C241)</f>
        <v>0</v>
      </c>
      <c r="R241">
        <f>SUMIFS(Grid_GenerationQueue!Z$5:Z$550,Grid_GenerationQueue!$AJ$5:$AJ$550,$B241,Grid_GenerationQueue!$AK$5:$AK$550,$C241)+SUMIFS(Grid_GenerationQueue!Z$5:Z$550,Grid_GenerationQueue!$AM$5:$AM$550,$B241,Grid_GenerationQueue!$AN$5:$AN$550,$C241)</f>
        <v>0</v>
      </c>
      <c r="S241">
        <f>SUMIFS(Grid_GenerationQueue!AA$5:AA$550,Grid_GenerationQueue!$AJ$5:$AJ$550,$B241,Grid_GenerationQueue!$AK$5:$AK$550,$C241)+SUMIFS(Grid_GenerationQueue!AA$5:AA$550,Grid_GenerationQueue!$AM$5:$AM$550,$B241,Grid_GenerationQueue!$AN$5:$AN$550,$C241)</f>
        <v>0</v>
      </c>
      <c r="T241">
        <f>SUMIFS(Grid_GenerationQueue!AB$5:AB$550,Grid_GenerationQueue!$AJ$5:$AJ$550,$B241,Grid_GenerationQueue!$AK$5:$AK$550,$C241)+SUMIFS(Grid_GenerationQueue!AB$5:AB$550,Grid_GenerationQueue!$AM$5:$AM$550,$B241,Grid_GenerationQueue!$AN$5:$AN$550,$C241)</f>
        <v>0</v>
      </c>
      <c r="U241">
        <f>SUMIFS(Grid_GenerationQueue!AC$5:AC$550,Grid_GenerationQueue!$AJ$5:$AJ$550,$B241,Grid_GenerationQueue!$AK$5:$AK$550,$C241)+SUMIFS(Grid_GenerationQueue!AC$5:AC$550,Grid_GenerationQueue!$AM$5:$AM$550,$B241,Grid_GenerationQueue!$AN$5:$AN$550,$C241)</f>
        <v>0</v>
      </c>
      <c r="V241">
        <f>SUMIFS(Grid_GenerationQueue!AD$5:AD$550,Grid_GenerationQueue!$AJ$5:$AJ$550,$B241,Grid_GenerationQueue!$AK$5:$AK$550,$C241)+SUMIFS(Grid_GenerationQueue!AD$5:AD$550,Grid_GenerationQueue!$AM$5:$AM$550,$B241,Grid_GenerationQueue!$AN$5:$AN$550,$C241)</f>
        <v>0</v>
      </c>
      <c r="X241">
        <f>SUMIFS(Grid_GenerationQueue!T$5:T$550,Grid_GenerationQueue!$AJ$5:$AJ$550,$B241,Grid_GenerationQueue!$AK$5:$AK$550,$C241,Grid_GenerationQueue!$AW$5:$AW$550,$Y$3)+SUMIFS(Grid_GenerationQueue!T$5:T$550,Grid_GenerationQueue!$AM$5:$AM$550,$B241,Grid_GenerationQueue!$AN$5:$AN$550,$C241,Grid_GenerationQueue!$AW$5:$AW$550,$Y$3)</f>
        <v>99</v>
      </c>
      <c r="Y241">
        <f>SUMIFS(Grid_GenerationQueue!U$5:U$550,Grid_GenerationQueue!$AJ$5:$AJ$550,$B241,Grid_GenerationQueue!$AK$5:$AK$550,$C241,Grid_GenerationQueue!$AW$5:$AW$550,$Y$3)+SUMIFS(Grid_GenerationQueue!U$5:U$550,Grid_GenerationQueue!$AM$5:$AM$550,$B241,Grid_GenerationQueue!$AN$5:$AN$550,$C241,Grid_GenerationQueue!$AW$5:$AW$550,$Y$3)</f>
        <v>0</v>
      </c>
      <c r="Z241">
        <f>SUMIFS(Grid_GenerationQueue!V$5:V$550,Grid_GenerationQueue!$AJ$5:$AJ$550,$B241,Grid_GenerationQueue!$AK$5:$AK$550,$C241,Grid_GenerationQueue!$AW$5:$AW$550,$Y$3)+SUMIFS(Grid_GenerationQueue!V$5:V$550,Grid_GenerationQueue!$AM$5:$AM$550,$B241,Grid_GenerationQueue!$AN$5:$AN$550,$C241,Grid_GenerationQueue!$AW$5:$AW$550,$Y$3)</f>
        <v>0</v>
      </c>
      <c r="AA241">
        <f>SUMIFS(Grid_GenerationQueue!W$5:W$550,Grid_GenerationQueue!$AJ$5:$AJ$550,$B241,Grid_GenerationQueue!$AK$5:$AK$550,$C241,Grid_GenerationQueue!$AW$5:$AW$550,$Y$3)+SUMIFS(Grid_GenerationQueue!W$5:W$550,Grid_GenerationQueue!$AM$5:$AM$550,$B241,Grid_GenerationQueue!$AN$5:$AN$550,$C241,Grid_GenerationQueue!$AW$5:$AW$550,$Y$3)</f>
        <v>0</v>
      </c>
      <c r="AB241">
        <f>SUMIFS(Grid_GenerationQueue!X$5:X$550,Grid_GenerationQueue!$AJ$5:$AJ$550,$B241,Grid_GenerationQueue!$AK$5:$AK$550,$C241,Grid_GenerationQueue!$AW$5:$AW$550,$Y$3)+SUMIFS(Grid_GenerationQueue!X$5:X$550,Grid_GenerationQueue!$AM$5:$AM$550,$B241,Grid_GenerationQueue!$AN$5:$AN$550,$C241,Grid_GenerationQueue!$AW$5:$AW$550,$Y$3)</f>
        <v>0</v>
      </c>
      <c r="AC241">
        <f>SUMIFS(Grid_GenerationQueue!Y$5:Y$550,Grid_GenerationQueue!$AJ$5:$AJ$550,$B241,Grid_GenerationQueue!$AK$5:$AK$550,$C241,Grid_GenerationQueue!$AW$5:$AW$550,$Y$3)+SUMIFS(Grid_GenerationQueue!Y$5:Y$550,Grid_GenerationQueue!$AM$5:$AM$550,$B241,Grid_GenerationQueue!$AN$5:$AN$550,$C241,Grid_GenerationQueue!$AW$5:$AW$550,$Y$3)</f>
        <v>0</v>
      </c>
      <c r="AD241">
        <f>SUMIFS(Grid_GenerationQueue!Z$5:Z$550,Grid_GenerationQueue!$AJ$5:$AJ$550,$B241,Grid_GenerationQueue!$AK$5:$AK$550,$C241,Grid_GenerationQueue!$AW$5:$AW$550,$Y$3)+SUMIFS(Grid_GenerationQueue!Z$5:Z$550,Grid_GenerationQueue!$AM$5:$AM$550,$B241,Grid_GenerationQueue!$AN$5:$AN$550,$C241,Grid_GenerationQueue!$AW$5:$AW$550,$Y$3)</f>
        <v>0</v>
      </c>
      <c r="AE241">
        <f>SUMIFS(Grid_GenerationQueue!AA$5:AA$550,Grid_GenerationQueue!$AJ$5:$AJ$550,$B241,Grid_GenerationQueue!$AK$5:$AK$550,$C241,Grid_GenerationQueue!$AW$5:$AW$550,$Y$3)+SUMIFS(Grid_GenerationQueue!AA$5:AA$550,Grid_GenerationQueue!$AM$5:$AM$550,$B241,Grid_GenerationQueue!$AN$5:$AN$550,$C241,Grid_GenerationQueue!$AW$5:$AW$550,$Y$3)</f>
        <v>0</v>
      </c>
      <c r="AF241">
        <f>SUMIFS(Grid_GenerationQueue!AB$5:AB$550,Grid_GenerationQueue!$AJ$5:$AJ$550,$B241,Grid_GenerationQueue!$AK$5:$AK$550,$C241,Grid_GenerationQueue!$AW$5:$AW$550,$Y$3)+SUMIFS(Grid_GenerationQueue!AB$5:AB$550,Grid_GenerationQueue!$AM$5:$AM$550,$B241,Grid_GenerationQueue!$AN$5:$AN$550,$C241,Grid_GenerationQueue!$AW$5:$AW$550,$Y$3)</f>
        <v>0</v>
      </c>
      <c r="AG241">
        <f>SUMIFS(Grid_GenerationQueue!AC$5:AC$550,Grid_GenerationQueue!$AJ$5:$AJ$550,$B241,Grid_GenerationQueue!$AK$5:$AK$550,$C241,Grid_GenerationQueue!$AW$5:$AW$550,$Y$3)+SUMIFS(Grid_GenerationQueue!AC$5:AC$550,Grid_GenerationQueue!$AM$5:$AM$550,$B241,Grid_GenerationQueue!$AN$5:$AN$550,$C241,Grid_GenerationQueue!$AW$5:$AW$550,$Y$3)</f>
        <v>0</v>
      </c>
      <c r="AH241">
        <f>SUMIFS(Grid_GenerationQueue!AD$5:AD$550,Grid_GenerationQueue!$AJ$5:$AJ$550,$B241,Grid_GenerationQueue!$AK$5:$AK$550,$C241,Grid_GenerationQueue!$AW$5:$AW$550,$Y$3)+SUMIFS(Grid_GenerationQueue!AD$5:AD$550,Grid_GenerationQueue!$AM$5:$AM$550,$B241,Grid_GenerationQueue!$AN$5:$AN$550,$C241,Grid_GenerationQueue!$AW$5:$AW$550,$Y$3)</f>
        <v>0</v>
      </c>
      <c r="AJ241">
        <f>X241+SUMIFS(Grid_GenerationQueue!T$5:T$550,Grid_GenerationQueue!$AJ$5:$AJ$550,$B241,Grid_GenerationQueue!$AK$5:$AK$550,$C241,Grid_GenerationQueue!$AW$5:$AW$550,"&lt;&gt;"&amp;$Y$3,Grid_GenerationQueue!$AU$5:$AU$550,$AK$3)+SUMIFS(Grid_GenerationQueue!T$5:T$550,Grid_GenerationQueue!$AM$5:$AM$550,$B241,Grid_GenerationQueue!$AN$5:$AN$550,$C241,Grid_GenerationQueue!$AW$5:$AW$550,"&lt;&gt;"&amp;$Y$3,Grid_GenerationQueue!$AU$5:$AU$550,$AK$3)</f>
        <v>99</v>
      </c>
      <c r="AK241">
        <f>Y241+SUMIFS(Grid_GenerationQueue!U$5:U$550,Grid_GenerationQueue!$AJ$5:$AJ$550,$B241,Grid_GenerationQueue!$AK$5:$AK$550,$C241,Grid_GenerationQueue!$AW$5:$AW$550,"&lt;&gt;"&amp;$Y$3,Grid_GenerationQueue!$AU$5:$AU$550,$AK$3)+SUMIFS(Grid_GenerationQueue!U$5:U$550,Grid_GenerationQueue!$AM$5:$AM$550,$B241,Grid_GenerationQueue!$AN$5:$AN$550,$C241,Grid_GenerationQueue!$AW$5:$AW$550,"&lt;&gt;"&amp;$Y$3,Grid_GenerationQueue!$AU$5:$AU$550,$AK$3)</f>
        <v>0</v>
      </c>
      <c r="AL241">
        <f>Z241+SUMIFS(Grid_GenerationQueue!V$5:V$550,Grid_GenerationQueue!$AJ$5:$AJ$550,$B241,Grid_GenerationQueue!$AK$5:$AK$550,$C241,Grid_GenerationQueue!$AW$5:$AW$550,"&lt;&gt;"&amp;$Y$3,Grid_GenerationQueue!$AU$5:$AU$550,$AK$3)+SUMIFS(Grid_GenerationQueue!V$5:V$550,Grid_GenerationQueue!$AM$5:$AM$550,$B241,Grid_GenerationQueue!$AN$5:$AN$550,$C241,Grid_GenerationQueue!$AW$5:$AW$550,"&lt;&gt;"&amp;$Y$3,Grid_GenerationQueue!$AU$5:$AU$550,$AK$3)</f>
        <v>0</v>
      </c>
      <c r="AM241">
        <f>AA241+SUMIFS(Grid_GenerationQueue!W$5:W$550,Grid_GenerationQueue!$AJ$5:$AJ$550,$B241,Grid_GenerationQueue!$AK$5:$AK$550,$C241,Grid_GenerationQueue!$AW$5:$AW$550,"&lt;&gt;"&amp;$Y$3,Grid_GenerationQueue!$AU$5:$AU$550,$AK$3)+SUMIFS(Grid_GenerationQueue!W$5:W$550,Grid_GenerationQueue!$AM$5:$AM$550,$B241,Grid_GenerationQueue!$AN$5:$AN$550,$C241,Grid_GenerationQueue!$AW$5:$AW$550,"&lt;&gt;"&amp;$Y$3,Grid_GenerationQueue!$AU$5:$AU$550,$AK$3)</f>
        <v>0</v>
      </c>
      <c r="AN241">
        <f>AB241+SUMIFS(Grid_GenerationQueue!X$5:X$550,Grid_GenerationQueue!$AJ$5:$AJ$550,$B241,Grid_GenerationQueue!$AK$5:$AK$550,$C241,Grid_GenerationQueue!$AW$5:$AW$550,"&lt;&gt;"&amp;$Y$3,Grid_GenerationQueue!$AU$5:$AU$550,$AK$3)+SUMIFS(Grid_GenerationQueue!X$5:X$550,Grid_GenerationQueue!$AM$5:$AM$550,$B241,Grid_GenerationQueue!$AN$5:$AN$550,$C241,Grid_GenerationQueue!$AW$5:$AW$550,"&lt;&gt;"&amp;$Y$3,Grid_GenerationQueue!$AU$5:$AU$550,$AK$3)</f>
        <v>0</v>
      </c>
      <c r="AO241">
        <f>AC241+SUMIFS(Grid_GenerationQueue!Y$5:Y$550,Grid_GenerationQueue!$AJ$5:$AJ$550,$B241,Grid_GenerationQueue!$AK$5:$AK$550,$C241,Grid_GenerationQueue!$AW$5:$AW$550,"&lt;&gt;"&amp;$Y$3,Grid_GenerationQueue!$AU$5:$AU$550,$AK$3)+SUMIFS(Grid_GenerationQueue!Y$5:Y$550,Grid_GenerationQueue!$AM$5:$AM$550,$B241,Grid_GenerationQueue!$AN$5:$AN$550,$C241,Grid_GenerationQueue!$AW$5:$AW$550,"&lt;&gt;"&amp;$Y$3,Grid_GenerationQueue!$AU$5:$AU$550,$AK$3)</f>
        <v>0</v>
      </c>
      <c r="AP241">
        <f>AD241+SUMIFS(Grid_GenerationQueue!Z$5:Z$550,Grid_GenerationQueue!$AJ$5:$AJ$550,$B241,Grid_GenerationQueue!$AK$5:$AK$550,$C241,Grid_GenerationQueue!$AW$5:$AW$550,"&lt;&gt;"&amp;$Y$3,Grid_GenerationQueue!$AU$5:$AU$550,$AK$3)+SUMIFS(Grid_GenerationQueue!Z$5:Z$550,Grid_GenerationQueue!$AM$5:$AM$550,$B241,Grid_GenerationQueue!$AN$5:$AN$550,$C241,Grid_GenerationQueue!$AW$5:$AW$550,"&lt;&gt;"&amp;$Y$3,Grid_GenerationQueue!$AU$5:$AU$550,$AK$3)</f>
        <v>0</v>
      </c>
      <c r="AQ241">
        <f>AE241+SUMIFS(Grid_GenerationQueue!AA$5:AA$550,Grid_GenerationQueue!$AJ$5:$AJ$550,$B241,Grid_GenerationQueue!$AK$5:$AK$550,$C241,Grid_GenerationQueue!$AW$5:$AW$550,"&lt;&gt;"&amp;$Y$3,Grid_GenerationQueue!$AU$5:$AU$550,$AK$3)+SUMIFS(Grid_GenerationQueue!AA$5:AA$550,Grid_GenerationQueue!$AM$5:$AM$550,$B241,Grid_GenerationQueue!$AN$5:$AN$550,$C241,Grid_GenerationQueue!$AW$5:$AW$550,"&lt;&gt;"&amp;$Y$3,Grid_GenerationQueue!$AU$5:$AU$550,$AK$3)</f>
        <v>0</v>
      </c>
      <c r="AR241">
        <f>AF241+SUMIFS(Grid_GenerationQueue!AB$5:AB$550,Grid_GenerationQueue!$AJ$5:$AJ$550,$B241,Grid_GenerationQueue!$AK$5:$AK$550,$C241,Grid_GenerationQueue!$AW$5:$AW$550,"&lt;&gt;"&amp;$Y$3,Grid_GenerationQueue!$AU$5:$AU$550,$AK$3)+SUMIFS(Grid_GenerationQueue!AB$5:AB$550,Grid_GenerationQueue!$AM$5:$AM$550,$B241,Grid_GenerationQueue!$AN$5:$AN$550,$C241,Grid_GenerationQueue!$AW$5:$AW$550,"&lt;&gt;"&amp;$Y$3,Grid_GenerationQueue!$AU$5:$AU$550,$AK$3)</f>
        <v>0</v>
      </c>
      <c r="AS241">
        <f>AG241+SUMIFS(Grid_GenerationQueue!AC$5:AC$550,Grid_GenerationQueue!$AJ$5:$AJ$550,$B241,Grid_GenerationQueue!$AK$5:$AK$550,$C241,Grid_GenerationQueue!$AW$5:$AW$550,"&lt;&gt;"&amp;$Y$3,Grid_GenerationQueue!$AU$5:$AU$550,$AK$3)+SUMIFS(Grid_GenerationQueue!AC$5:AC$550,Grid_GenerationQueue!$AM$5:$AM$550,$B241,Grid_GenerationQueue!$AN$5:$AN$550,$C241,Grid_GenerationQueue!$AW$5:$AW$550,"&lt;&gt;"&amp;$Y$3,Grid_GenerationQueue!$AU$5:$AU$550,$AK$3)</f>
        <v>0</v>
      </c>
      <c r="AT241">
        <f>AH241+SUMIFS(Grid_GenerationQueue!AD$5:AD$550,Grid_GenerationQueue!$AJ$5:$AJ$550,$B241,Grid_GenerationQueue!$AK$5:$AK$550,$C241,Grid_GenerationQueue!$AW$5:$AW$550,"&lt;&gt;"&amp;$Y$3,Grid_GenerationQueue!$AU$5:$AU$550,$AK$3)+SUMIFS(Grid_GenerationQueue!AD$5:AD$550,Grid_GenerationQueue!$AM$5:$AM$550,$B241,Grid_GenerationQueue!$AN$5:$AN$550,$C241,Grid_GenerationQueue!$AW$5:$AW$550,"&lt;&gt;"&amp;$Y$3,Grid_GenerationQueue!$AU$5:$AU$550,$AK$3)</f>
        <v>0</v>
      </c>
      <c r="AV241">
        <v>0</v>
      </c>
      <c r="AW241">
        <v>0</v>
      </c>
      <c r="AX241">
        <v>0</v>
      </c>
      <c r="AY241">
        <v>0</v>
      </c>
      <c r="AZ241">
        <v>0</v>
      </c>
      <c r="BB241">
        <f t="shared" si="132"/>
        <v>99</v>
      </c>
      <c r="BC241">
        <f t="shared" si="133"/>
        <v>0</v>
      </c>
      <c r="BD241">
        <f t="shared" si="134"/>
        <v>0</v>
      </c>
      <c r="BE241">
        <f t="shared" si="135"/>
        <v>0</v>
      </c>
      <c r="BF241">
        <f t="shared" si="136"/>
        <v>0</v>
      </c>
      <c r="BG241">
        <f t="shared" si="137"/>
        <v>0</v>
      </c>
      <c r="BH241">
        <f t="shared" si="138"/>
        <v>0</v>
      </c>
      <c r="BI241">
        <f t="shared" si="139"/>
        <v>0</v>
      </c>
      <c r="BJ241">
        <f t="shared" si="140"/>
        <v>0</v>
      </c>
      <c r="BK241">
        <f t="shared" si="141"/>
        <v>0</v>
      </c>
      <c r="BL241">
        <f t="shared" si="142"/>
        <v>0</v>
      </c>
      <c r="BN241">
        <f t="shared" si="143"/>
        <v>99</v>
      </c>
      <c r="BO241">
        <f t="shared" si="144"/>
        <v>0</v>
      </c>
      <c r="BP241">
        <f t="shared" si="145"/>
        <v>0</v>
      </c>
      <c r="BQ241">
        <f t="shared" si="146"/>
        <v>0</v>
      </c>
      <c r="BR241">
        <f t="shared" si="147"/>
        <v>0</v>
      </c>
      <c r="BS241">
        <f t="shared" si="148"/>
        <v>0</v>
      </c>
      <c r="BT241">
        <f t="shared" si="149"/>
        <v>0</v>
      </c>
      <c r="BU241">
        <f t="shared" si="150"/>
        <v>0</v>
      </c>
      <c r="BV241">
        <f t="shared" si="151"/>
        <v>0</v>
      </c>
      <c r="BW241">
        <f t="shared" si="152"/>
        <v>0</v>
      </c>
      <c r="BX241">
        <f t="shared" si="153"/>
        <v>0</v>
      </c>
      <c r="BZ241">
        <f t="shared" si="154"/>
        <v>99</v>
      </c>
      <c r="CA241">
        <f t="shared" si="155"/>
        <v>0</v>
      </c>
      <c r="CB241">
        <f t="shared" si="156"/>
        <v>0</v>
      </c>
      <c r="CC241">
        <f t="shared" si="157"/>
        <v>0</v>
      </c>
      <c r="CD241">
        <f t="shared" si="158"/>
        <v>0</v>
      </c>
      <c r="CE241">
        <f t="shared" si="159"/>
        <v>0</v>
      </c>
      <c r="CF241">
        <f t="shared" si="160"/>
        <v>0</v>
      </c>
      <c r="CG241">
        <f t="shared" si="161"/>
        <v>0</v>
      </c>
      <c r="CH241">
        <f t="shared" si="162"/>
        <v>0</v>
      </c>
      <c r="CI241">
        <f t="shared" si="163"/>
        <v>0</v>
      </c>
      <c r="CJ241">
        <f t="shared" si="164"/>
        <v>0</v>
      </c>
    </row>
    <row r="242" spans="1:88" x14ac:dyDescent="0.35">
      <c r="A242" t="str">
        <f>Substation_Info!A242</f>
        <v xml:space="preserve">PG&amp;E North of Greater Bay Study Area </v>
      </c>
      <c r="B242" t="str">
        <f>Substation_Info!B242</f>
        <v>Riverbank</v>
      </c>
      <c r="C242">
        <f>Substation_Info!C242</f>
        <v>115</v>
      </c>
      <c r="D242" t="str" cm="1">
        <f t="array" ref="D242">INDEX(Substation_Info!$AT$5:$BB$322,MATCH(1,($B242=Substation_Info!$B$5:$B$322)*($C242=Substation_Info!$C$5:$C$322),0),MATCH(D$4,Substation_Info!$AT$4:$BB$4,0))</f>
        <v>Northern_California_Li_Battery</v>
      </c>
      <c r="E242" t="str" cm="1">
        <f t="array" ref="E242">INDEX(Substation_Info!$AT$5:$BB$322,MATCH(1,($B242=Substation_Info!$B$5:$B$322)*($C242=Substation_Info!$C$5:$C$322),0),MATCH(E$4,Substation_Info!$AT$4:$BB$4,0))</f>
        <v>Northern_California_Solar</v>
      </c>
      <c r="F242" cm="1">
        <f t="array" ref="F242">INDEX(Substation_Info!$AT$5:$BB$322,MATCH(1,($B242=Substation_Info!$B$5:$B$322)*($C242=Substation_Info!$C$5:$C$322),0),MATCH(F$4,Substation_Info!$AT$4:$BB$4,0))</f>
        <v>0</v>
      </c>
      <c r="G242" cm="1">
        <f t="array" ref="G242">INDEX(Substation_Info!$AT$5:$BB$322,MATCH(1,($B242=Substation_Info!$B$5:$B$322)*($C242=Substation_Info!$C$5:$C$322),0),MATCH(G$4,Substation_Info!$AT$4:$BB$4,0))</f>
        <v>0</v>
      </c>
      <c r="H242" cm="1">
        <f t="array" ref="H242">INDEX(Substation_Info!$AT$5:$BB$322,MATCH(1,($B242=Substation_Info!$B$5:$B$322)*($C242=Substation_Info!$C$5:$C$322),0),MATCH(H$4,Substation_Info!$AT$4:$BB$4,0))</f>
        <v>0</v>
      </c>
      <c r="I242" cm="1">
        <f t="array" ref="I242">INDEX(Substation_Info!$AT$5:$BB$322,MATCH(1,($B242=Substation_Info!$B$5:$B$322)*($C242=Substation_Info!$C$5:$C$322),0),MATCH(I$4,Substation_Info!$AT$4:$BB$4,0))</f>
        <v>0</v>
      </c>
      <c r="J242" cm="1">
        <f t="array" ref="J242">INDEX(Substation_Info!$AT$5:$BB$322,MATCH(1,($B242=Substation_Info!$B$5:$B$322)*($C242=Substation_Info!$C$5:$C$322),0),MATCH(J$4,Substation_Info!$AT$4:$BB$4,0))</f>
        <v>0</v>
      </c>
      <c r="L242">
        <f>SUMIFS(Grid_GenerationQueue!T$5:T$550,Grid_GenerationQueue!$AJ$5:$AJ$550,$B242,Grid_GenerationQueue!$AK$5:$AK$550,$C242)+SUMIFS(Grid_GenerationQueue!T$5:T$550,Grid_GenerationQueue!$AM$5:$AM$550,$B242,Grid_GenerationQueue!$AN$5:$AN$550,$C242)</f>
        <v>0</v>
      </c>
      <c r="M242">
        <f>SUMIFS(Grid_GenerationQueue!U$5:U$550,Grid_GenerationQueue!$AJ$5:$AJ$550,$B242,Grid_GenerationQueue!$AK$5:$AK$550,$C242)+SUMIFS(Grid_GenerationQueue!U$5:U$550,Grid_GenerationQueue!$AM$5:$AM$550,$B242,Grid_GenerationQueue!$AN$5:$AN$550,$C242)</f>
        <v>0</v>
      </c>
      <c r="N242">
        <f>SUMIFS(Grid_GenerationQueue!V$5:V$550,Grid_GenerationQueue!$AJ$5:$AJ$550,$B242,Grid_GenerationQueue!$AK$5:$AK$550,$C242)+SUMIFS(Grid_GenerationQueue!V$5:V$550,Grid_GenerationQueue!$AM$5:$AM$550,$B242,Grid_GenerationQueue!$AN$5:$AN$550,$C242)</f>
        <v>0</v>
      </c>
      <c r="O242">
        <f>SUMIFS(Grid_GenerationQueue!W$5:W$550,Grid_GenerationQueue!$AJ$5:$AJ$550,$B242,Grid_GenerationQueue!$AK$5:$AK$550,$C242)+SUMIFS(Grid_GenerationQueue!W$5:W$550,Grid_GenerationQueue!$AM$5:$AM$550,$B242,Grid_GenerationQueue!$AN$5:$AN$550,$C242)</f>
        <v>0</v>
      </c>
      <c r="P242">
        <f>SUMIFS(Grid_GenerationQueue!X$5:X$550,Grid_GenerationQueue!$AJ$5:$AJ$550,$B242,Grid_GenerationQueue!$AK$5:$AK$550,$C242)+SUMIFS(Grid_GenerationQueue!X$5:X$550,Grid_GenerationQueue!$AM$5:$AM$550,$B242,Grid_GenerationQueue!$AN$5:$AN$550,$C242)</f>
        <v>0</v>
      </c>
      <c r="Q242">
        <f>SUMIFS(Grid_GenerationQueue!Y$5:Y$550,Grid_GenerationQueue!$AJ$5:$AJ$550,$B242,Grid_GenerationQueue!$AK$5:$AK$550,$C242)+SUMIFS(Grid_GenerationQueue!Y$5:Y$550,Grid_GenerationQueue!$AM$5:$AM$550,$B242,Grid_GenerationQueue!$AN$5:$AN$550,$C242)</f>
        <v>0</v>
      </c>
      <c r="R242">
        <f>SUMIFS(Grid_GenerationQueue!Z$5:Z$550,Grid_GenerationQueue!$AJ$5:$AJ$550,$B242,Grid_GenerationQueue!$AK$5:$AK$550,$C242)+SUMIFS(Grid_GenerationQueue!Z$5:Z$550,Grid_GenerationQueue!$AM$5:$AM$550,$B242,Grid_GenerationQueue!$AN$5:$AN$550,$C242)</f>
        <v>0</v>
      </c>
      <c r="S242">
        <f>SUMIFS(Grid_GenerationQueue!AA$5:AA$550,Grid_GenerationQueue!$AJ$5:$AJ$550,$B242,Grid_GenerationQueue!$AK$5:$AK$550,$C242)+SUMIFS(Grid_GenerationQueue!AA$5:AA$550,Grid_GenerationQueue!$AM$5:$AM$550,$B242,Grid_GenerationQueue!$AN$5:$AN$550,$C242)</f>
        <v>0</v>
      </c>
      <c r="T242">
        <f>SUMIFS(Grid_GenerationQueue!AB$5:AB$550,Grid_GenerationQueue!$AJ$5:$AJ$550,$B242,Grid_GenerationQueue!$AK$5:$AK$550,$C242)+SUMIFS(Grid_GenerationQueue!AB$5:AB$550,Grid_GenerationQueue!$AM$5:$AM$550,$B242,Grid_GenerationQueue!$AN$5:$AN$550,$C242)</f>
        <v>0</v>
      </c>
      <c r="U242">
        <f>SUMIFS(Grid_GenerationQueue!AC$5:AC$550,Grid_GenerationQueue!$AJ$5:$AJ$550,$B242,Grid_GenerationQueue!$AK$5:$AK$550,$C242)+SUMIFS(Grid_GenerationQueue!AC$5:AC$550,Grid_GenerationQueue!$AM$5:$AM$550,$B242,Grid_GenerationQueue!$AN$5:$AN$550,$C242)</f>
        <v>0</v>
      </c>
      <c r="V242">
        <f>SUMIFS(Grid_GenerationQueue!AD$5:AD$550,Grid_GenerationQueue!$AJ$5:$AJ$550,$B242,Grid_GenerationQueue!$AK$5:$AK$550,$C242)+SUMIFS(Grid_GenerationQueue!AD$5:AD$550,Grid_GenerationQueue!$AM$5:$AM$550,$B242,Grid_GenerationQueue!$AN$5:$AN$550,$C242)</f>
        <v>0</v>
      </c>
      <c r="X242">
        <f>SUMIFS(Grid_GenerationQueue!T$5:T$550,Grid_GenerationQueue!$AJ$5:$AJ$550,$B242,Grid_GenerationQueue!$AK$5:$AK$550,$C242,Grid_GenerationQueue!$AW$5:$AW$550,$Y$3)+SUMIFS(Grid_GenerationQueue!T$5:T$550,Grid_GenerationQueue!$AM$5:$AM$550,$B242,Grid_GenerationQueue!$AN$5:$AN$550,$C242,Grid_GenerationQueue!$AW$5:$AW$550,$Y$3)</f>
        <v>0</v>
      </c>
      <c r="Y242">
        <f>SUMIFS(Grid_GenerationQueue!U$5:U$550,Grid_GenerationQueue!$AJ$5:$AJ$550,$B242,Grid_GenerationQueue!$AK$5:$AK$550,$C242,Grid_GenerationQueue!$AW$5:$AW$550,$Y$3)+SUMIFS(Grid_GenerationQueue!U$5:U$550,Grid_GenerationQueue!$AM$5:$AM$550,$B242,Grid_GenerationQueue!$AN$5:$AN$550,$C242,Grid_GenerationQueue!$AW$5:$AW$550,$Y$3)</f>
        <v>0</v>
      </c>
      <c r="Z242">
        <f>SUMIFS(Grid_GenerationQueue!V$5:V$550,Grid_GenerationQueue!$AJ$5:$AJ$550,$B242,Grid_GenerationQueue!$AK$5:$AK$550,$C242,Grid_GenerationQueue!$AW$5:$AW$550,$Y$3)+SUMIFS(Grid_GenerationQueue!V$5:V$550,Grid_GenerationQueue!$AM$5:$AM$550,$B242,Grid_GenerationQueue!$AN$5:$AN$550,$C242,Grid_GenerationQueue!$AW$5:$AW$550,$Y$3)</f>
        <v>0</v>
      </c>
      <c r="AA242">
        <f>SUMIFS(Grid_GenerationQueue!W$5:W$550,Grid_GenerationQueue!$AJ$5:$AJ$550,$B242,Grid_GenerationQueue!$AK$5:$AK$550,$C242,Grid_GenerationQueue!$AW$5:$AW$550,$Y$3)+SUMIFS(Grid_GenerationQueue!W$5:W$550,Grid_GenerationQueue!$AM$5:$AM$550,$B242,Grid_GenerationQueue!$AN$5:$AN$550,$C242,Grid_GenerationQueue!$AW$5:$AW$550,$Y$3)</f>
        <v>0</v>
      </c>
      <c r="AB242">
        <f>SUMIFS(Grid_GenerationQueue!X$5:X$550,Grid_GenerationQueue!$AJ$5:$AJ$550,$B242,Grid_GenerationQueue!$AK$5:$AK$550,$C242,Grid_GenerationQueue!$AW$5:$AW$550,$Y$3)+SUMIFS(Grid_GenerationQueue!X$5:X$550,Grid_GenerationQueue!$AM$5:$AM$550,$B242,Grid_GenerationQueue!$AN$5:$AN$550,$C242,Grid_GenerationQueue!$AW$5:$AW$550,$Y$3)</f>
        <v>0</v>
      </c>
      <c r="AC242">
        <f>SUMIFS(Grid_GenerationQueue!Y$5:Y$550,Grid_GenerationQueue!$AJ$5:$AJ$550,$B242,Grid_GenerationQueue!$AK$5:$AK$550,$C242,Grid_GenerationQueue!$AW$5:$AW$550,$Y$3)+SUMIFS(Grid_GenerationQueue!Y$5:Y$550,Grid_GenerationQueue!$AM$5:$AM$550,$B242,Grid_GenerationQueue!$AN$5:$AN$550,$C242,Grid_GenerationQueue!$AW$5:$AW$550,$Y$3)</f>
        <v>0</v>
      </c>
      <c r="AD242">
        <f>SUMIFS(Grid_GenerationQueue!Z$5:Z$550,Grid_GenerationQueue!$AJ$5:$AJ$550,$B242,Grid_GenerationQueue!$AK$5:$AK$550,$C242,Grid_GenerationQueue!$AW$5:$AW$550,$Y$3)+SUMIFS(Grid_GenerationQueue!Z$5:Z$550,Grid_GenerationQueue!$AM$5:$AM$550,$B242,Grid_GenerationQueue!$AN$5:$AN$550,$C242,Grid_GenerationQueue!$AW$5:$AW$550,$Y$3)</f>
        <v>0</v>
      </c>
      <c r="AE242">
        <f>SUMIFS(Grid_GenerationQueue!AA$5:AA$550,Grid_GenerationQueue!$AJ$5:$AJ$550,$B242,Grid_GenerationQueue!$AK$5:$AK$550,$C242,Grid_GenerationQueue!$AW$5:$AW$550,$Y$3)+SUMIFS(Grid_GenerationQueue!AA$5:AA$550,Grid_GenerationQueue!$AM$5:$AM$550,$B242,Grid_GenerationQueue!$AN$5:$AN$550,$C242,Grid_GenerationQueue!$AW$5:$AW$550,$Y$3)</f>
        <v>0</v>
      </c>
      <c r="AF242">
        <f>SUMIFS(Grid_GenerationQueue!AB$5:AB$550,Grid_GenerationQueue!$AJ$5:$AJ$550,$B242,Grid_GenerationQueue!$AK$5:$AK$550,$C242,Grid_GenerationQueue!$AW$5:$AW$550,$Y$3)+SUMIFS(Grid_GenerationQueue!AB$5:AB$550,Grid_GenerationQueue!$AM$5:$AM$550,$B242,Grid_GenerationQueue!$AN$5:$AN$550,$C242,Grid_GenerationQueue!$AW$5:$AW$550,$Y$3)</f>
        <v>0</v>
      </c>
      <c r="AG242">
        <f>SUMIFS(Grid_GenerationQueue!AC$5:AC$550,Grid_GenerationQueue!$AJ$5:$AJ$550,$B242,Grid_GenerationQueue!$AK$5:$AK$550,$C242,Grid_GenerationQueue!$AW$5:$AW$550,$Y$3)+SUMIFS(Grid_GenerationQueue!AC$5:AC$550,Grid_GenerationQueue!$AM$5:$AM$550,$B242,Grid_GenerationQueue!$AN$5:$AN$550,$C242,Grid_GenerationQueue!$AW$5:$AW$550,$Y$3)</f>
        <v>0</v>
      </c>
      <c r="AH242">
        <f>SUMIFS(Grid_GenerationQueue!AD$5:AD$550,Grid_GenerationQueue!$AJ$5:$AJ$550,$B242,Grid_GenerationQueue!$AK$5:$AK$550,$C242,Grid_GenerationQueue!$AW$5:$AW$550,$Y$3)+SUMIFS(Grid_GenerationQueue!AD$5:AD$550,Grid_GenerationQueue!$AM$5:$AM$550,$B242,Grid_GenerationQueue!$AN$5:$AN$550,$C242,Grid_GenerationQueue!$AW$5:$AW$550,$Y$3)</f>
        <v>0</v>
      </c>
      <c r="AJ242">
        <f>X242+SUMIFS(Grid_GenerationQueue!T$5:T$550,Grid_GenerationQueue!$AJ$5:$AJ$550,$B242,Grid_GenerationQueue!$AK$5:$AK$550,$C242,Grid_GenerationQueue!$AW$5:$AW$550,"&lt;&gt;"&amp;$Y$3,Grid_GenerationQueue!$AU$5:$AU$550,$AK$3)+SUMIFS(Grid_GenerationQueue!T$5:T$550,Grid_GenerationQueue!$AM$5:$AM$550,$B242,Grid_GenerationQueue!$AN$5:$AN$550,$C242,Grid_GenerationQueue!$AW$5:$AW$550,"&lt;&gt;"&amp;$Y$3,Grid_GenerationQueue!$AU$5:$AU$550,$AK$3)</f>
        <v>0</v>
      </c>
      <c r="AK242">
        <f>Y242+SUMIFS(Grid_GenerationQueue!U$5:U$550,Grid_GenerationQueue!$AJ$5:$AJ$550,$B242,Grid_GenerationQueue!$AK$5:$AK$550,$C242,Grid_GenerationQueue!$AW$5:$AW$550,"&lt;&gt;"&amp;$Y$3,Grid_GenerationQueue!$AU$5:$AU$550,$AK$3)+SUMIFS(Grid_GenerationQueue!U$5:U$550,Grid_GenerationQueue!$AM$5:$AM$550,$B242,Grid_GenerationQueue!$AN$5:$AN$550,$C242,Grid_GenerationQueue!$AW$5:$AW$550,"&lt;&gt;"&amp;$Y$3,Grid_GenerationQueue!$AU$5:$AU$550,$AK$3)</f>
        <v>0</v>
      </c>
      <c r="AL242">
        <f>Z242+SUMIFS(Grid_GenerationQueue!V$5:V$550,Grid_GenerationQueue!$AJ$5:$AJ$550,$B242,Grid_GenerationQueue!$AK$5:$AK$550,$C242,Grid_GenerationQueue!$AW$5:$AW$550,"&lt;&gt;"&amp;$Y$3,Grid_GenerationQueue!$AU$5:$AU$550,$AK$3)+SUMIFS(Grid_GenerationQueue!V$5:V$550,Grid_GenerationQueue!$AM$5:$AM$550,$B242,Grid_GenerationQueue!$AN$5:$AN$550,$C242,Grid_GenerationQueue!$AW$5:$AW$550,"&lt;&gt;"&amp;$Y$3,Grid_GenerationQueue!$AU$5:$AU$550,$AK$3)</f>
        <v>0</v>
      </c>
      <c r="AM242">
        <f>AA242+SUMIFS(Grid_GenerationQueue!W$5:W$550,Grid_GenerationQueue!$AJ$5:$AJ$550,$B242,Grid_GenerationQueue!$AK$5:$AK$550,$C242,Grid_GenerationQueue!$AW$5:$AW$550,"&lt;&gt;"&amp;$Y$3,Grid_GenerationQueue!$AU$5:$AU$550,$AK$3)+SUMIFS(Grid_GenerationQueue!W$5:W$550,Grid_GenerationQueue!$AM$5:$AM$550,$B242,Grid_GenerationQueue!$AN$5:$AN$550,$C242,Grid_GenerationQueue!$AW$5:$AW$550,"&lt;&gt;"&amp;$Y$3,Grid_GenerationQueue!$AU$5:$AU$550,$AK$3)</f>
        <v>0</v>
      </c>
      <c r="AN242">
        <f>AB242+SUMIFS(Grid_GenerationQueue!X$5:X$550,Grid_GenerationQueue!$AJ$5:$AJ$550,$B242,Grid_GenerationQueue!$AK$5:$AK$550,$C242,Grid_GenerationQueue!$AW$5:$AW$550,"&lt;&gt;"&amp;$Y$3,Grid_GenerationQueue!$AU$5:$AU$550,$AK$3)+SUMIFS(Grid_GenerationQueue!X$5:X$550,Grid_GenerationQueue!$AM$5:$AM$550,$B242,Grid_GenerationQueue!$AN$5:$AN$550,$C242,Grid_GenerationQueue!$AW$5:$AW$550,"&lt;&gt;"&amp;$Y$3,Grid_GenerationQueue!$AU$5:$AU$550,$AK$3)</f>
        <v>0</v>
      </c>
      <c r="AO242">
        <f>AC242+SUMIFS(Grid_GenerationQueue!Y$5:Y$550,Grid_GenerationQueue!$AJ$5:$AJ$550,$B242,Grid_GenerationQueue!$AK$5:$AK$550,$C242,Grid_GenerationQueue!$AW$5:$AW$550,"&lt;&gt;"&amp;$Y$3,Grid_GenerationQueue!$AU$5:$AU$550,$AK$3)+SUMIFS(Grid_GenerationQueue!Y$5:Y$550,Grid_GenerationQueue!$AM$5:$AM$550,$B242,Grid_GenerationQueue!$AN$5:$AN$550,$C242,Grid_GenerationQueue!$AW$5:$AW$550,"&lt;&gt;"&amp;$Y$3,Grid_GenerationQueue!$AU$5:$AU$550,$AK$3)</f>
        <v>0</v>
      </c>
      <c r="AP242">
        <f>AD242+SUMIFS(Grid_GenerationQueue!Z$5:Z$550,Grid_GenerationQueue!$AJ$5:$AJ$550,$B242,Grid_GenerationQueue!$AK$5:$AK$550,$C242,Grid_GenerationQueue!$AW$5:$AW$550,"&lt;&gt;"&amp;$Y$3,Grid_GenerationQueue!$AU$5:$AU$550,$AK$3)+SUMIFS(Grid_GenerationQueue!Z$5:Z$550,Grid_GenerationQueue!$AM$5:$AM$550,$B242,Grid_GenerationQueue!$AN$5:$AN$550,$C242,Grid_GenerationQueue!$AW$5:$AW$550,"&lt;&gt;"&amp;$Y$3,Grid_GenerationQueue!$AU$5:$AU$550,$AK$3)</f>
        <v>0</v>
      </c>
      <c r="AQ242">
        <f>AE242+SUMIFS(Grid_GenerationQueue!AA$5:AA$550,Grid_GenerationQueue!$AJ$5:$AJ$550,$B242,Grid_GenerationQueue!$AK$5:$AK$550,$C242,Grid_GenerationQueue!$AW$5:$AW$550,"&lt;&gt;"&amp;$Y$3,Grid_GenerationQueue!$AU$5:$AU$550,$AK$3)+SUMIFS(Grid_GenerationQueue!AA$5:AA$550,Grid_GenerationQueue!$AM$5:$AM$550,$B242,Grid_GenerationQueue!$AN$5:$AN$550,$C242,Grid_GenerationQueue!$AW$5:$AW$550,"&lt;&gt;"&amp;$Y$3,Grid_GenerationQueue!$AU$5:$AU$550,$AK$3)</f>
        <v>0</v>
      </c>
      <c r="AR242">
        <f>AF242+SUMIFS(Grid_GenerationQueue!AB$5:AB$550,Grid_GenerationQueue!$AJ$5:$AJ$550,$B242,Grid_GenerationQueue!$AK$5:$AK$550,$C242,Grid_GenerationQueue!$AW$5:$AW$550,"&lt;&gt;"&amp;$Y$3,Grid_GenerationQueue!$AU$5:$AU$550,$AK$3)+SUMIFS(Grid_GenerationQueue!AB$5:AB$550,Grid_GenerationQueue!$AM$5:$AM$550,$B242,Grid_GenerationQueue!$AN$5:$AN$550,$C242,Grid_GenerationQueue!$AW$5:$AW$550,"&lt;&gt;"&amp;$Y$3,Grid_GenerationQueue!$AU$5:$AU$550,$AK$3)</f>
        <v>0</v>
      </c>
      <c r="AS242">
        <f>AG242+SUMIFS(Grid_GenerationQueue!AC$5:AC$550,Grid_GenerationQueue!$AJ$5:$AJ$550,$B242,Grid_GenerationQueue!$AK$5:$AK$550,$C242,Grid_GenerationQueue!$AW$5:$AW$550,"&lt;&gt;"&amp;$Y$3,Grid_GenerationQueue!$AU$5:$AU$550,$AK$3)+SUMIFS(Grid_GenerationQueue!AC$5:AC$550,Grid_GenerationQueue!$AM$5:$AM$550,$B242,Grid_GenerationQueue!$AN$5:$AN$550,$C242,Grid_GenerationQueue!$AW$5:$AW$550,"&lt;&gt;"&amp;$Y$3,Grid_GenerationQueue!$AU$5:$AU$550,$AK$3)</f>
        <v>0</v>
      </c>
      <c r="AT242">
        <f>AH242+SUMIFS(Grid_GenerationQueue!AD$5:AD$550,Grid_GenerationQueue!$AJ$5:$AJ$550,$B242,Grid_GenerationQueue!$AK$5:$AK$550,$C242,Grid_GenerationQueue!$AW$5:$AW$550,"&lt;&gt;"&amp;$Y$3,Grid_GenerationQueue!$AU$5:$AU$550,$AK$3)+SUMIFS(Grid_GenerationQueue!AD$5:AD$550,Grid_GenerationQueue!$AM$5:$AM$550,$B242,Grid_GenerationQueue!$AN$5:$AN$550,$C242,Grid_GenerationQueue!$AW$5:$AW$550,"&lt;&gt;"&amp;$Y$3,Grid_GenerationQueue!$AU$5:$AU$550,$AK$3)</f>
        <v>0</v>
      </c>
      <c r="AV242">
        <v>0</v>
      </c>
      <c r="AW242">
        <v>0</v>
      </c>
      <c r="AX242">
        <v>0</v>
      </c>
      <c r="AY242">
        <v>0</v>
      </c>
      <c r="AZ242">
        <v>0</v>
      </c>
      <c r="BB242">
        <f t="shared" si="132"/>
        <v>0</v>
      </c>
      <c r="BC242">
        <f t="shared" si="133"/>
        <v>0</v>
      </c>
      <c r="BD242">
        <f t="shared" si="134"/>
        <v>0</v>
      </c>
      <c r="BE242">
        <f t="shared" si="135"/>
        <v>0</v>
      </c>
      <c r="BF242">
        <f t="shared" si="136"/>
        <v>0</v>
      </c>
      <c r="BG242">
        <f t="shared" si="137"/>
        <v>0</v>
      </c>
      <c r="BH242">
        <f t="shared" si="138"/>
        <v>0</v>
      </c>
      <c r="BI242">
        <f t="shared" si="139"/>
        <v>0</v>
      </c>
      <c r="BJ242">
        <f t="shared" si="140"/>
        <v>0</v>
      </c>
      <c r="BK242">
        <f t="shared" si="141"/>
        <v>0</v>
      </c>
      <c r="BL242">
        <f t="shared" si="142"/>
        <v>0</v>
      </c>
      <c r="BN242">
        <f t="shared" si="143"/>
        <v>0</v>
      </c>
      <c r="BO242">
        <f t="shared" si="144"/>
        <v>0</v>
      </c>
      <c r="BP242">
        <f t="shared" si="145"/>
        <v>0</v>
      </c>
      <c r="BQ242">
        <f t="shared" si="146"/>
        <v>0</v>
      </c>
      <c r="BR242">
        <f t="shared" si="147"/>
        <v>0</v>
      </c>
      <c r="BS242">
        <f t="shared" si="148"/>
        <v>0</v>
      </c>
      <c r="BT242">
        <f t="shared" si="149"/>
        <v>0</v>
      </c>
      <c r="BU242">
        <f t="shared" si="150"/>
        <v>0</v>
      </c>
      <c r="BV242">
        <f t="shared" si="151"/>
        <v>0</v>
      </c>
      <c r="BW242">
        <f t="shared" si="152"/>
        <v>0</v>
      </c>
      <c r="BX242">
        <f t="shared" si="153"/>
        <v>0</v>
      </c>
      <c r="BZ242">
        <f t="shared" si="154"/>
        <v>0</v>
      </c>
      <c r="CA242">
        <f t="shared" si="155"/>
        <v>0</v>
      </c>
      <c r="CB242">
        <f t="shared" si="156"/>
        <v>0</v>
      </c>
      <c r="CC242">
        <f t="shared" si="157"/>
        <v>0</v>
      </c>
      <c r="CD242">
        <f t="shared" si="158"/>
        <v>0</v>
      </c>
      <c r="CE242">
        <f t="shared" si="159"/>
        <v>0</v>
      </c>
      <c r="CF242">
        <f t="shared" si="160"/>
        <v>0</v>
      </c>
      <c r="CG242">
        <f t="shared" si="161"/>
        <v>0</v>
      </c>
      <c r="CH242">
        <f t="shared" si="162"/>
        <v>0</v>
      </c>
      <c r="CI242">
        <f t="shared" si="163"/>
        <v>0</v>
      </c>
      <c r="CJ242">
        <f t="shared" si="164"/>
        <v>0</v>
      </c>
    </row>
    <row r="243" spans="1:88" x14ac:dyDescent="0.35">
      <c r="A243" t="str">
        <f>Substation_Info!A243</f>
        <v xml:space="preserve">SCE North of Lugo (NOL) Study Area </v>
      </c>
      <c r="B243" t="str">
        <f>Substation_Info!B243</f>
        <v>Roadway</v>
      </c>
      <c r="C243">
        <f>Substation_Info!C243</f>
        <v>115</v>
      </c>
      <c r="D243" t="str" cm="1">
        <f t="array" ref="D243">INDEX(Substation_Info!$AT$5:$BB$322,MATCH(1,($B243=Substation_Info!$B$5:$B$322)*($C243=Substation_Info!$C$5:$C$322),0),MATCH(D$4,Substation_Info!$AT$4:$BB$4,0))</f>
        <v>Greater_Kramer_Li_Battery</v>
      </c>
      <c r="E243" t="str" cm="1">
        <f t="array" ref="E243">INDEX(Substation_Info!$AT$5:$BB$322,MATCH(1,($B243=Substation_Info!$B$5:$B$322)*($C243=Substation_Info!$C$5:$C$322),0),MATCH(E$4,Substation_Info!$AT$4:$BB$4,0))</f>
        <v>Greater_Kramer_Solar</v>
      </c>
      <c r="F243" cm="1">
        <f t="array" ref="F243">INDEX(Substation_Info!$AT$5:$BB$322,MATCH(1,($B243=Substation_Info!$B$5:$B$322)*($C243=Substation_Info!$C$5:$C$322),0),MATCH(F$4,Substation_Info!$AT$4:$BB$4,0))</f>
        <v>0</v>
      </c>
      <c r="G243" t="str" cm="1">
        <f t="array" ref="G243">INDEX(Substation_Info!$AT$5:$BB$322,MATCH(1,($B243=Substation_Info!$B$5:$B$322)*($C243=Substation_Info!$C$5:$C$322),0),MATCH(G$4,Substation_Info!$AT$4:$BB$4,0))</f>
        <v>North_Victor_Wind</v>
      </c>
      <c r="H243" cm="1">
        <f t="array" ref="H243">INDEX(Substation_Info!$AT$5:$BB$322,MATCH(1,($B243=Substation_Info!$B$5:$B$322)*($C243=Substation_Info!$C$5:$C$322),0),MATCH(H$4,Substation_Info!$AT$4:$BB$4,0))</f>
        <v>0</v>
      </c>
      <c r="I243" cm="1">
        <f t="array" ref="I243">INDEX(Substation_Info!$AT$5:$BB$322,MATCH(1,($B243=Substation_Info!$B$5:$B$322)*($C243=Substation_Info!$C$5:$C$322),0),MATCH(I$4,Substation_Info!$AT$4:$BB$4,0))</f>
        <v>0</v>
      </c>
      <c r="J243" cm="1">
        <f t="array" ref="J243">INDEX(Substation_Info!$AT$5:$BB$322,MATCH(1,($B243=Substation_Info!$B$5:$B$322)*($C243=Substation_Info!$C$5:$C$322),0),MATCH(J$4,Substation_Info!$AT$4:$BB$4,0))</f>
        <v>0</v>
      </c>
      <c r="L243">
        <f>SUMIFS(Grid_GenerationQueue!T$5:T$550,Grid_GenerationQueue!$AJ$5:$AJ$550,$B243,Grid_GenerationQueue!$AK$5:$AK$550,$C243)+SUMIFS(Grid_GenerationQueue!T$5:T$550,Grid_GenerationQueue!$AM$5:$AM$550,$B243,Grid_GenerationQueue!$AN$5:$AN$550,$C243)</f>
        <v>149.9</v>
      </c>
      <c r="M243">
        <f>SUMIFS(Grid_GenerationQueue!U$5:U$550,Grid_GenerationQueue!$AJ$5:$AJ$550,$B243,Grid_GenerationQueue!$AK$5:$AK$550,$C243)+SUMIFS(Grid_GenerationQueue!U$5:U$550,Grid_GenerationQueue!$AM$5:$AM$550,$B243,Grid_GenerationQueue!$AN$5:$AN$550,$C243)</f>
        <v>0</v>
      </c>
      <c r="N243">
        <f>SUMIFS(Grid_GenerationQueue!V$5:V$550,Grid_GenerationQueue!$AJ$5:$AJ$550,$B243,Grid_GenerationQueue!$AK$5:$AK$550,$C243)+SUMIFS(Grid_GenerationQueue!V$5:V$550,Grid_GenerationQueue!$AM$5:$AM$550,$B243,Grid_GenerationQueue!$AN$5:$AN$550,$C243)</f>
        <v>0</v>
      </c>
      <c r="O243">
        <f>SUMIFS(Grid_GenerationQueue!W$5:W$550,Grid_GenerationQueue!$AJ$5:$AJ$550,$B243,Grid_GenerationQueue!$AK$5:$AK$550,$C243)+SUMIFS(Grid_GenerationQueue!W$5:W$550,Grid_GenerationQueue!$AM$5:$AM$550,$B243,Grid_GenerationQueue!$AN$5:$AN$550,$C243)</f>
        <v>0</v>
      </c>
      <c r="P243">
        <f>SUMIFS(Grid_GenerationQueue!X$5:X$550,Grid_GenerationQueue!$AJ$5:$AJ$550,$B243,Grid_GenerationQueue!$AK$5:$AK$550,$C243)+SUMIFS(Grid_GenerationQueue!X$5:X$550,Grid_GenerationQueue!$AM$5:$AM$550,$B243,Grid_GenerationQueue!$AN$5:$AN$550,$C243)</f>
        <v>0</v>
      </c>
      <c r="Q243">
        <f>SUMIFS(Grid_GenerationQueue!Y$5:Y$550,Grid_GenerationQueue!$AJ$5:$AJ$550,$B243,Grid_GenerationQueue!$AK$5:$AK$550,$C243)+SUMIFS(Grid_GenerationQueue!Y$5:Y$550,Grid_GenerationQueue!$AM$5:$AM$550,$B243,Grid_GenerationQueue!$AN$5:$AN$550,$C243)</f>
        <v>0</v>
      </c>
      <c r="R243">
        <f>SUMIFS(Grid_GenerationQueue!Z$5:Z$550,Grid_GenerationQueue!$AJ$5:$AJ$550,$B243,Grid_GenerationQueue!$AK$5:$AK$550,$C243)+SUMIFS(Grid_GenerationQueue!Z$5:Z$550,Grid_GenerationQueue!$AM$5:$AM$550,$B243,Grid_GenerationQueue!$AN$5:$AN$550,$C243)</f>
        <v>200</v>
      </c>
      <c r="S243">
        <f>SUMIFS(Grid_GenerationQueue!AA$5:AA$550,Grid_GenerationQueue!$AJ$5:$AJ$550,$B243,Grid_GenerationQueue!$AK$5:$AK$550,$C243)+SUMIFS(Grid_GenerationQueue!AA$5:AA$550,Grid_GenerationQueue!$AM$5:$AM$550,$B243,Grid_GenerationQueue!$AN$5:$AN$550,$C243)</f>
        <v>100</v>
      </c>
      <c r="T243">
        <f>SUMIFS(Grid_GenerationQueue!AB$5:AB$550,Grid_GenerationQueue!$AJ$5:$AJ$550,$B243,Grid_GenerationQueue!$AK$5:$AK$550,$C243)+SUMIFS(Grid_GenerationQueue!AB$5:AB$550,Grid_GenerationQueue!$AM$5:$AM$550,$B243,Grid_GenerationQueue!$AN$5:$AN$550,$C243)</f>
        <v>100</v>
      </c>
      <c r="U243">
        <f>SUMIFS(Grid_GenerationQueue!AC$5:AC$550,Grid_GenerationQueue!$AJ$5:$AJ$550,$B243,Grid_GenerationQueue!$AK$5:$AK$550,$C243)+SUMIFS(Grid_GenerationQueue!AC$5:AC$550,Grid_GenerationQueue!$AM$5:$AM$550,$B243,Grid_GenerationQueue!$AN$5:$AN$550,$C243)</f>
        <v>0</v>
      </c>
      <c r="V243">
        <f>SUMIFS(Grid_GenerationQueue!AD$5:AD$550,Grid_GenerationQueue!$AJ$5:$AJ$550,$B243,Grid_GenerationQueue!$AK$5:$AK$550,$C243)+SUMIFS(Grid_GenerationQueue!AD$5:AD$550,Grid_GenerationQueue!$AM$5:$AM$550,$B243,Grid_GenerationQueue!$AN$5:$AN$550,$C243)</f>
        <v>0</v>
      </c>
      <c r="X243">
        <f>SUMIFS(Grid_GenerationQueue!T$5:T$550,Grid_GenerationQueue!$AJ$5:$AJ$550,$B243,Grid_GenerationQueue!$AK$5:$AK$550,$C243,Grid_GenerationQueue!$AW$5:$AW$550,$Y$3)+SUMIFS(Grid_GenerationQueue!T$5:T$550,Grid_GenerationQueue!$AM$5:$AM$550,$B243,Grid_GenerationQueue!$AN$5:$AN$550,$C243,Grid_GenerationQueue!$AW$5:$AW$550,$Y$3)</f>
        <v>149.9</v>
      </c>
      <c r="Y243">
        <f>SUMIFS(Grid_GenerationQueue!U$5:U$550,Grid_GenerationQueue!$AJ$5:$AJ$550,$B243,Grid_GenerationQueue!$AK$5:$AK$550,$C243,Grid_GenerationQueue!$AW$5:$AW$550,$Y$3)+SUMIFS(Grid_GenerationQueue!U$5:U$550,Grid_GenerationQueue!$AM$5:$AM$550,$B243,Grid_GenerationQueue!$AN$5:$AN$550,$C243,Grid_GenerationQueue!$AW$5:$AW$550,$Y$3)</f>
        <v>0</v>
      </c>
      <c r="Z243">
        <f>SUMIFS(Grid_GenerationQueue!V$5:V$550,Grid_GenerationQueue!$AJ$5:$AJ$550,$B243,Grid_GenerationQueue!$AK$5:$AK$550,$C243,Grid_GenerationQueue!$AW$5:$AW$550,$Y$3)+SUMIFS(Grid_GenerationQueue!V$5:V$550,Grid_GenerationQueue!$AM$5:$AM$550,$B243,Grid_GenerationQueue!$AN$5:$AN$550,$C243,Grid_GenerationQueue!$AW$5:$AW$550,$Y$3)</f>
        <v>0</v>
      </c>
      <c r="AA243">
        <f>SUMIFS(Grid_GenerationQueue!W$5:W$550,Grid_GenerationQueue!$AJ$5:$AJ$550,$B243,Grid_GenerationQueue!$AK$5:$AK$550,$C243,Grid_GenerationQueue!$AW$5:$AW$550,$Y$3)+SUMIFS(Grid_GenerationQueue!W$5:W$550,Grid_GenerationQueue!$AM$5:$AM$550,$B243,Grid_GenerationQueue!$AN$5:$AN$550,$C243,Grid_GenerationQueue!$AW$5:$AW$550,$Y$3)</f>
        <v>0</v>
      </c>
      <c r="AB243">
        <f>SUMIFS(Grid_GenerationQueue!X$5:X$550,Grid_GenerationQueue!$AJ$5:$AJ$550,$B243,Grid_GenerationQueue!$AK$5:$AK$550,$C243,Grid_GenerationQueue!$AW$5:$AW$550,$Y$3)+SUMIFS(Grid_GenerationQueue!X$5:X$550,Grid_GenerationQueue!$AM$5:$AM$550,$B243,Grid_GenerationQueue!$AN$5:$AN$550,$C243,Grid_GenerationQueue!$AW$5:$AW$550,$Y$3)</f>
        <v>0</v>
      </c>
      <c r="AC243">
        <f>SUMIFS(Grid_GenerationQueue!Y$5:Y$550,Grid_GenerationQueue!$AJ$5:$AJ$550,$B243,Grid_GenerationQueue!$AK$5:$AK$550,$C243,Grid_GenerationQueue!$AW$5:$AW$550,$Y$3)+SUMIFS(Grid_GenerationQueue!Y$5:Y$550,Grid_GenerationQueue!$AM$5:$AM$550,$B243,Grid_GenerationQueue!$AN$5:$AN$550,$C243,Grid_GenerationQueue!$AW$5:$AW$550,$Y$3)</f>
        <v>0</v>
      </c>
      <c r="AD243">
        <f>SUMIFS(Grid_GenerationQueue!Z$5:Z$550,Grid_GenerationQueue!$AJ$5:$AJ$550,$B243,Grid_GenerationQueue!$AK$5:$AK$550,$C243,Grid_GenerationQueue!$AW$5:$AW$550,$Y$3)+SUMIFS(Grid_GenerationQueue!Z$5:Z$550,Grid_GenerationQueue!$AM$5:$AM$550,$B243,Grid_GenerationQueue!$AN$5:$AN$550,$C243,Grid_GenerationQueue!$AW$5:$AW$550,$Y$3)</f>
        <v>200</v>
      </c>
      <c r="AE243">
        <f>SUMIFS(Grid_GenerationQueue!AA$5:AA$550,Grid_GenerationQueue!$AJ$5:$AJ$550,$B243,Grid_GenerationQueue!$AK$5:$AK$550,$C243,Grid_GenerationQueue!$AW$5:$AW$550,$Y$3)+SUMIFS(Grid_GenerationQueue!AA$5:AA$550,Grid_GenerationQueue!$AM$5:$AM$550,$B243,Grid_GenerationQueue!$AN$5:$AN$550,$C243,Grid_GenerationQueue!$AW$5:$AW$550,$Y$3)</f>
        <v>100</v>
      </c>
      <c r="AF243">
        <f>SUMIFS(Grid_GenerationQueue!AB$5:AB$550,Grid_GenerationQueue!$AJ$5:$AJ$550,$B243,Grid_GenerationQueue!$AK$5:$AK$550,$C243,Grid_GenerationQueue!$AW$5:$AW$550,$Y$3)+SUMIFS(Grid_GenerationQueue!AB$5:AB$550,Grid_GenerationQueue!$AM$5:$AM$550,$B243,Grid_GenerationQueue!$AN$5:$AN$550,$C243,Grid_GenerationQueue!$AW$5:$AW$550,$Y$3)</f>
        <v>100</v>
      </c>
      <c r="AG243">
        <f>SUMIFS(Grid_GenerationQueue!AC$5:AC$550,Grid_GenerationQueue!$AJ$5:$AJ$550,$B243,Grid_GenerationQueue!$AK$5:$AK$550,$C243,Grid_GenerationQueue!$AW$5:$AW$550,$Y$3)+SUMIFS(Grid_GenerationQueue!AC$5:AC$550,Grid_GenerationQueue!$AM$5:$AM$550,$B243,Grid_GenerationQueue!$AN$5:$AN$550,$C243,Grid_GenerationQueue!$AW$5:$AW$550,$Y$3)</f>
        <v>0</v>
      </c>
      <c r="AH243">
        <f>SUMIFS(Grid_GenerationQueue!AD$5:AD$550,Grid_GenerationQueue!$AJ$5:$AJ$550,$B243,Grid_GenerationQueue!$AK$5:$AK$550,$C243,Grid_GenerationQueue!$AW$5:$AW$550,$Y$3)+SUMIFS(Grid_GenerationQueue!AD$5:AD$550,Grid_GenerationQueue!$AM$5:$AM$550,$B243,Grid_GenerationQueue!$AN$5:$AN$550,$C243,Grid_GenerationQueue!$AW$5:$AW$550,$Y$3)</f>
        <v>0</v>
      </c>
      <c r="AJ243">
        <f>X243+SUMIFS(Grid_GenerationQueue!T$5:T$550,Grid_GenerationQueue!$AJ$5:$AJ$550,$B243,Grid_GenerationQueue!$AK$5:$AK$550,$C243,Grid_GenerationQueue!$AW$5:$AW$550,"&lt;&gt;"&amp;$Y$3,Grid_GenerationQueue!$AU$5:$AU$550,$AK$3)+SUMIFS(Grid_GenerationQueue!T$5:T$550,Grid_GenerationQueue!$AM$5:$AM$550,$B243,Grid_GenerationQueue!$AN$5:$AN$550,$C243,Grid_GenerationQueue!$AW$5:$AW$550,"&lt;&gt;"&amp;$Y$3,Grid_GenerationQueue!$AU$5:$AU$550,$AK$3)</f>
        <v>149.9</v>
      </c>
      <c r="AK243">
        <f>Y243+SUMIFS(Grid_GenerationQueue!U$5:U$550,Grid_GenerationQueue!$AJ$5:$AJ$550,$B243,Grid_GenerationQueue!$AK$5:$AK$550,$C243,Grid_GenerationQueue!$AW$5:$AW$550,"&lt;&gt;"&amp;$Y$3,Grid_GenerationQueue!$AU$5:$AU$550,$AK$3)+SUMIFS(Grid_GenerationQueue!U$5:U$550,Grid_GenerationQueue!$AM$5:$AM$550,$B243,Grid_GenerationQueue!$AN$5:$AN$550,$C243,Grid_GenerationQueue!$AW$5:$AW$550,"&lt;&gt;"&amp;$Y$3,Grid_GenerationQueue!$AU$5:$AU$550,$AK$3)</f>
        <v>0</v>
      </c>
      <c r="AL243">
        <f>Z243+SUMIFS(Grid_GenerationQueue!V$5:V$550,Grid_GenerationQueue!$AJ$5:$AJ$550,$B243,Grid_GenerationQueue!$AK$5:$AK$550,$C243,Grid_GenerationQueue!$AW$5:$AW$550,"&lt;&gt;"&amp;$Y$3,Grid_GenerationQueue!$AU$5:$AU$550,$AK$3)+SUMIFS(Grid_GenerationQueue!V$5:V$550,Grid_GenerationQueue!$AM$5:$AM$550,$B243,Grid_GenerationQueue!$AN$5:$AN$550,$C243,Grid_GenerationQueue!$AW$5:$AW$550,"&lt;&gt;"&amp;$Y$3,Grid_GenerationQueue!$AU$5:$AU$550,$AK$3)</f>
        <v>0</v>
      </c>
      <c r="AM243">
        <f>AA243+SUMIFS(Grid_GenerationQueue!W$5:W$550,Grid_GenerationQueue!$AJ$5:$AJ$550,$B243,Grid_GenerationQueue!$AK$5:$AK$550,$C243,Grid_GenerationQueue!$AW$5:$AW$550,"&lt;&gt;"&amp;$Y$3,Grid_GenerationQueue!$AU$5:$AU$550,$AK$3)+SUMIFS(Grid_GenerationQueue!W$5:W$550,Grid_GenerationQueue!$AM$5:$AM$550,$B243,Grid_GenerationQueue!$AN$5:$AN$550,$C243,Grid_GenerationQueue!$AW$5:$AW$550,"&lt;&gt;"&amp;$Y$3,Grid_GenerationQueue!$AU$5:$AU$550,$AK$3)</f>
        <v>0</v>
      </c>
      <c r="AN243">
        <f>AB243+SUMIFS(Grid_GenerationQueue!X$5:X$550,Grid_GenerationQueue!$AJ$5:$AJ$550,$B243,Grid_GenerationQueue!$AK$5:$AK$550,$C243,Grid_GenerationQueue!$AW$5:$AW$550,"&lt;&gt;"&amp;$Y$3,Grid_GenerationQueue!$AU$5:$AU$550,$AK$3)+SUMIFS(Grid_GenerationQueue!X$5:X$550,Grid_GenerationQueue!$AM$5:$AM$550,$B243,Grid_GenerationQueue!$AN$5:$AN$550,$C243,Grid_GenerationQueue!$AW$5:$AW$550,"&lt;&gt;"&amp;$Y$3,Grid_GenerationQueue!$AU$5:$AU$550,$AK$3)</f>
        <v>0</v>
      </c>
      <c r="AO243">
        <f>AC243+SUMIFS(Grid_GenerationQueue!Y$5:Y$550,Grid_GenerationQueue!$AJ$5:$AJ$550,$B243,Grid_GenerationQueue!$AK$5:$AK$550,$C243,Grid_GenerationQueue!$AW$5:$AW$550,"&lt;&gt;"&amp;$Y$3,Grid_GenerationQueue!$AU$5:$AU$550,$AK$3)+SUMIFS(Grid_GenerationQueue!Y$5:Y$550,Grid_GenerationQueue!$AM$5:$AM$550,$B243,Grid_GenerationQueue!$AN$5:$AN$550,$C243,Grid_GenerationQueue!$AW$5:$AW$550,"&lt;&gt;"&amp;$Y$3,Grid_GenerationQueue!$AU$5:$AU$550,$AK$3)</f>
        <v>0</v>
      </c>
      <c r="AP243">
        <f>AD243+SUMIFS(Grid_GenerationQueue!Z$5:Z$550,Grid_GenerationQueue!$AJ$5:$AJ$550,$B243,Grid_GenerationQueue!$AK$5:$AK$550,$C243,Grid_GenerationQueue!$AW$5:$AW$550,"&lt;&gt;"&amp;$Y$3,Grid_GenerationQueue!$AU$5:$AU$550,$AK$3)+SUMIFS(Grid_GenerationQueue!Z$5:Z$550,Grid_GenerationQueue!$AM$5:$AM$550,$B243,Grid_GenerationQueue!$AN$5:$AN$550,$C243,Grid_GenerationQueue!$AW$5:$AW$550,"&lt;&gt;"&amp;$Y$3,Grid_GenerationQueue!$AU$5:$AU$550,$AK$3)</f>
        <v>200</v>
      </c>
      <c r="AQ243">
        <f>AE243+SUMIFS(Grid_GenerationQueue!AA$5:AA$550,Grid_GenerationQueue!$AJ$5:$AJ$550,$B243,Grid_GenerationQueue!$AK$5:$AK$550,$C243,Grid_GenerationQueue!$AW$5:$AW$550,"&lt;&gt;"&amp;$Y$3,Grid_GenerationQueue!$AU$5:$AU$550,$AK$3)+SUMIFS(Grid_GenerationQueue!AA$5:AA$550,Grid_GenerationQueue!$AM$5:$AM$550,$B243,Grid_GenerationQueue!$AN$5:$AN$550,$C243,Grid_GenerationQueue!$AW$5:$AW$550,"&lt;&gt;"&amp;$Y$3,Grid_GenerationQueue!$AU$5:$AU$550,$AK$3)</f>
        <v>100</v>
      </c>
      <c r="AR243">
        <f>AF243+SUMIFS(Grid_GenerationQueue!AB$5:AB$550,Grid_GenerationQueue!$AJ$5:$AJ$550,$B243,Grid_GenerationQueue!$AK$5:$AK$550,$C243,Grid_GenerationQueue!$AW$5:$AW$550,"&lt;&gt;"&amp;$Y$3,Grid_GenerationQueue!$AU$5:$AU$550,$AK$3)+SUMIFS(Grid_GenerationQueue!AB$5:AB$550,Grid_GenerationQueue!$AM$5:$AM$550,$B243,Grid_GenerationQueue!$AN$5:$AN$550,$C243,Grid_GenerationQueue!$AW$5:$AW$550,"&lt;&gt;"&amp;$Y$3,Grid_GenerationQueue!$AU$5:$AU$550,$AK$3)</f>
        <v>100</v>
      </c>
      <c r="AS243">
        <f>AG243+SUMIFS(Grid_GenerationQueue!AC$5:AC$550,Grid_GenerationQueue!$AJ$5:$AJ$550,$B243,Grid_GenerationQueue!$AK$5:$AK$550,$C243,Grid_GenerationQueue!$AW$5:$AW$550,"&lt;&gt;"&amp;$Y$3,Grid_GenerationQueue!$AU$5:$AU$550,$AK$3)+SUMIFS(Grid_GenerationQueue!AC$5:AC$550,Grid_GenerationQueue!$AM$5:$AM$550,$B243,Grid_GenerationQueue!$AN$5:$AN$550,$C243,Grid_GenerationQueue!$AW$5:$AW$550,"&lt;&gt;"&amp;$Y$3,Grid_GenerationQueue!$AU$5:$AU$550,$AK$3)</f>
        <v>0</v>
      </c>
      <c r="AT243">
        <f>AH243+SUMIFS(Grid_GenerationQueue!AD$5:AD$550,Grid_GenerationQueue!$AJ$5:$AJ$550,$B243,Grid_GenerationQueue!$AK$5:$AK$550,$C243,Grid_GenerationQueue!$AW$5:$AW$550,"&lt;&gt;"&amp;$Y$3,Grid_GenerationQueue!$AU$5:$AU$550,$AK$3)+SUMIFS(Grid_GenerationQueue!AD$5:AD$550,Grid_GenerationQueue!$AM$5:$AM$550,$B243,Grid_GenerationQueue!$AN$5:$AN$550,$C243,Grid_GenerationQueue!$AW$5:$AW$550,"&lt;&gt;"&amp;$Y$3,Grid_GenerationQueue!$AU$5:$AU$550,$AK$3)</f>
        <v>0</v>
      </c>
      <c r="AV243">
        <v>0</v>
      </c>
      <c r="AW243">
        <v>0</v>
      </c>
      <c r="AX243">
        <v>0</v>
      </c>
      <c r="AY243">
        <v>0</v>
      </c>
      <c r="AZ243">
        <v>0</v>
      </c>
      <c r="BB243">
        <f t="shared" si="132"/>
        <v>149.9</v>
      </c>
      <c r="BC243">
        <f t="shared" si="133"/>
        <v>0</v>
      </c>
      <c r="BD243">
        <f t="shared" si="134"/>
        <v>0</v>
      </c>
      <c r="BE243">
        <f t="shared" si="135"/>
        <v>0</v>
      </c>
      <c r="BF243">
        <f t="shared" si="136"/>
        <v>0</v>
      </c>
      <c r="BG243">
        <f t="shared" si="137"/>
        <v>0</v>
      </c>
      <c r="BH243">
        <f t="shared" si="138"/>
        <v>200</v>
      </c>
      <c r="BI243">
        <f t="shared" si="139"/>
        <v>100</v>
      </c>
      <c r="BJ243">
        <f t="shared" si="140"/>
        <v>100</v>
      </c>
      <c r="BK243">
        <f t="shared" si="141"/>
        <v>0</v>
      </c>
      <c r="BL243">
        <f t="shared" si="142"/>
        <v>0</v>
      </c>
      <c r="BN243">
        <f t="shared" si="143"/>
        <v>149.9</v>
      </c>
      <c r="BO243">
        <f t="shared" si="144"/>
        <v>0</v>
      </c>
      <c r="BP243">
        <f t="shared" si="145"/>
        <v>0</v>
      </c>
      <c r="BQ243">
        <f t="shared" si="146"/>
        <v>0</v>
      </c>
      <c r="BR243">
        <f t="shared" si="147"/>
        <v>0</v>
      </c>
      <c r="BS243">
        <f t="shared" si="148"/>
        <v>0</v>
      </c>
      <c r="BT243">
        <f t="shared" si="149"/>
        <v>200</v>
      </c>
      <c r="BU243">
        <f t="shared" si="150"/>
        <v>100</v>
      </c>
      <c r="BV243">
        <f t="shared" si="151"/>
        <v>100</v>
      </c>
      <c r="BW243">
        <f t="shared" si="152"/>
        <v>0</v>
      </c>
      <c r="BX243">
        <f t="shared" si="153"/>
        <v>0</v>
      </c>
      <c r="BZ243">
        <f t="shared" si="154"/>
        <v>149.9</v>
      </c>
      <c r="CA243">
        <f t="shared" si="155"/>
        <v>0</v>
      </c>
      <c r="CB243">
        <f t="shared" si="156"/>
        <v>0</v>
      </c>
      <c r="CC243">
        <f t="shared" si="157"/>
        <v>0</v>
      </c>
      <c r="CD243">
        <f t="shared" si="158"/>
        <v>0</v>
      </c>
      <c r="CE243">
        <f t="shared" si="159"/>
        <v>0</v>
      </c>
      <c r="CF243">
        <f t="shared" si="160"/>
        <v>200</v>
      </c>
      <c r="CG243">
        <f t="shared" si="161"/>
        <v>100</v>
      </c>
      <c r="CH243">
        <f t="shared" si="162"/>
        <v>100</v>
      </c>
      <c r="CI243">
        <f t="shared" si="163"/>
        <v>0</v>
      </c>
      <c r="CJ243">
        <f t="shared" si="164"/>
        <v>0</v>
      </c>
    </row>
    <row r="244" spans="1:88" x14ac:dyDescent="0.35">
      <c r="A244" t="str">
        <f>Substation_Info!A244</f>
        <v xml:space="preserve">PG&amp;E East Kern Study Area </v>
      </c>
      <c r="B244" t="str">
        <f>Substation_Info!B244</f>
        <v>Rosedale</v>
      </c>
      <c r="C244">
        <f>Substation_Info!C244</f>
        <v>115</v>
      </c>
      <c r="D244" t="str" cm="1">
        <f t="array" ref="D244">INDEX(Substation_Info!$AT$5:$BB$322,MATCH(1,($B244=Substation_Info!$B$5:$B$322)*($C244=Substation_Info!$C$5:$C$322),0),MATCH(D$4,Substation_Info!$AT$4:$BB$4,0))</f>
        <v>Southern_PGAE_Li_Battery</v>
      </c>
      <c r="E244" t="str" cm="1">
        <f t="array" ref="E244">INDEX(Substation_Info!$AT$5:$BB$322,MATCH(1,($B244=Substation_Info!$B$5:$B$322)*($C244=Substation_Info!$C$5:$C$322),0),MATCH(E$4,Substation_Info!$AT$4:$BB$4,0))</f>
        <v>Southern_PGAE_Solar</v>
      </c>
      <c r="F244" cm="1">
        <f t="array" ref="F244">INDEX(Substation_Info!$AT$5:$BB$322,MATCH(1,($B244=Substation_Info!$B$5:$B$322)*($C244=Substation_Info!$C$5:$C$322),0),MATCH(F$4,Substation_Info!$AT$4:$BB$4,0))</f>
        <v>0</v>
      </c>
      <c r="G244" cm="1">
        <f t="array" ref="G244">INDEX(Substation_Info!$AT$5:$BB$322,MATCH(1,($B244=Substation_Info!$B$5:$B$322)*($C244=Substation_Info!$C$5:$C$322),0),MATCH(G$4,Substation_Info!$AT$4:$BB$4,0))</f>
        <v>0</v>
      </c>
      <c r="H244" cm="1">
        <f t="array" ref="H244">INDEX(Substation_Info!$AT$5:$BB$322,MATCH(1,($B244=Substation_Info!$B$5:$B$322)*($C244=Substation_Info!$C$5:$C$322),0),MATCH(H$4,Substation_Info!$AT$4:$BB$4,0))</f>
        <v>0</v>
      </c>
      <c r="I244" cm="1">
        <f t="array" ref="I244">INDEX(Substation_Info!$AT$5:$BB$322,MATCH(1,($B244=Substation_Info!$B$5:$B$322)*($C244=Substation_Info!$C$5:$C$322),0),MATCH(I$4,Substation_Info!$AT$4:$BB$4,0))</f>
        <v>0</v>
      </c>
      <c r="J244" cm="1">
        <f t="array" ref="J244">INDEX(Substation_Info!$AT$5:$BB$322,MATCH(1,($B244=Substation_Info!$B$5:$B$322)*($C244=Substation_Info!$C$5:$C$322),0),MATCH(J$4,Substation_Info!$AT$4:$BB$4,0))</f>
        <v>0</v>
      </c>
      <c r="L244">
        <f>SUMIFS(Grid_GenerationQueue!T$5:T$550,Grid_GenerationQueue!$AJ$5:$AJ$550,$B244,Grid_GenerationQueue!$AK$5:$AK$550,$C244)+SUMIFS(Grid_GenerationQueue!T$5:T$550,Grid_GenerationQueue!$AM$5:$AM$550,$B244,Grid_GenerationQueue!$AN$5:$AN$550,$C244)</f>
        <v>0</v>
      </c>
      <c r="M244">
        <f>SUMIFS(Grid_GenerationQueue!U$5:U$550,Grid_GenerationQueue!$AJ$5:$AJ$550,$B244,Grid_GenerationQueue!$AK$5:$AK$550,$C244)+SUMIFS(Grid_GenerationQueue!U$5:U$550,Grid_GenerationQueue!$AM$5:$AM$550,$B244,Grid_GenerationQueue!$AN$5:$AN$550,$C244)</f>
        <v>0</v>
      </c>
      <c r="N244">
        <f>SUMIFS(Grid_GenerationQueue!V$5:V$550,Grid_GenerationQueue!$AJ$5:$AJ$550,$B244,Grid_GenerationQueue!$AK$5:$AK$550,$C244)+SUMIFS(Grid_GenerationQueue!V$5:V$550,Grid_GenerationQueue!$AM$5:$AM$550,$B244,Grid_GenerationQueue!$AN$5:$AN$550,$C244)</f>
        <v>0</v>
      </c>
      <c r="O244">
        <f>SUMIFS(Grid_GenerationQueue!W$5:W$550,Grid_GenerationQueue!$AJ$5:$AJ$550,$B244,Grid_GenerationQueue!$AK$5:$AK$550,$C244)+SUMIFS(Grid_GenerationQueue!W$5:W$550,Grid_GenerationQueue!$AM$5:$AM$550,$B244,Grid_GenerationQueue!$AN$5:$AN$550,$C244)</f>
        <v>0</v>
      </c>
      <c r="P244">
        <f>SUMIFS(Grid_GenerationQueue!X$5:X$550,Grid_GenerationQueue!$AJ$5:$AJ$550,$B244,Grid_GenerationQueue!$AK$5:$AK$550,$C244)+SUMIFS(Grid_GenerationQueue!X$5:X$550,Grid_GenerationQueue!$AM$5:$AM$550,$B244,Grid_GenerationQueue!$AN$5:$AN$550,$C244)</f>
        <v>0</v>
      </c>
      <c r="Q244">
        <f>SUMIFS(Grid_GenerationQueue!Y$5:Y$550,Grid_GenerationQueue!$AJ$5:$AJ$550,$B244,Grid_GenerationQueue!$AK$5:$AK$550,$C244)+SUMIFS(Grid_GenerationQueue!Y$5:Y$550,Grid_GenerationQueue!$AM$5:$AM$550,$B244,Grid_GenerationQueue!$AN$5:$AN$550,$C244)</f>
        <v>0</v>
      </c>
      <c r="R244">
        <f>SUMIFS(Grid_GenerationQueue!Z$5:Z$550,Grid_GenerationQueue!$AJ$5:$AJ$550,$B244,Grid_GenerationQueue!$AK$5:$AK$550,$C244)+SUMIFS(Grid_GenerationQueue!Z$5:Z$550,Grid_GenerationQueue!$AM$5:$AM$550,$B244,Grid_GenerationQueue!$AN$5:$AN$550,$C244)</f>
        <v>0</v>
      </c>
      <c r="S244">
        <f>SUMIFS(Grid_GenerationQueue!AA$5:AA$550,Grid_GenerationQueue!$AJ$5:$AJ$550,$B244,Grid_GenerationQueue!$AK$5:$AK$550,$C244)+SUMIFS(Grid_GenerationQueue!AA$5:AA$550,Grid_GenerationQueue!$AM$5:$AM$550,$B244,Grid_GenerationQueue!$AN$5:$AN$550,$C244)</f>
        <v>0</v>
      </c>
      <c r="T244">
        <f>SUMIFS(Grid_GenerationQueue!AB$5:AB$550,Grid_GenerationQueue!$AJ$5:$AJ$550,$B244,Grid_GenerationQueue!$AK$5:$AK$550,$C244)+SUMIFS(Grid_GenerationQueue!AB$5:AB$550,Grid_GenerationQueue!$AM$5:$AM$550,$B244,Grid_GenerationQueue!$AN$5:$AN$550,$C244)</f>
        <v>0</v>
      </c>
      <c r="U244">
        <f>SUMIFS(Grid_GenerationQueue!AC$5:AC$550,Grid_GenerationQueue!$AJ$5:$AJ$550,$B244,Grid_GenerationQueue!$AK$5:$AK$550,$C244)+SUMIFS(Grid_GenerationQueue!AC$5:AC$550,Grid_GenerationQueue!$AM$5:$AM$550,$B244,Grid_GenerationQueue!$AN$5:$AN$550,$C244)</f>
        <v>0</v>
      </c>
      <c r="V244">
        <f>SUMIFS(Grid_GenerationQueue!AD$5:AD$550,Grid_GenerationQueue!$AJ$5:$AJ$550,$B244,Grid_GenerationQueue!$AK$5:$AK$550,$C244)+SUMIFS(Grid_GenerationQueue!AD$5:AD$550,Grid_GenerationQueue!$AM$5:$AM$550,$B244,Grid_GenerationQueue!$AN$5:$AN$550,$C244)</f>
        <v>0</v>
      </c>
      <c r="X244">
        <f>SUMIFS(Grid_GenerationQueue!T$5:T$550,Grid_GenerationQueue!$AJ$5:$AJ$550,$B244,Grid_GenerationQueue!$AK$5:$AK$550,$C244,Grid_GenerationQueue!$AW$5:$AW$550,$Y$3)+SUMIFS(Grid_GenerationQueue!T$5:T$550,Grid_GenerationQueue!$AM$5:$AM$550,$B244,Grid_GenerationQueue!$AN$5:$AN$550,$C244,Grid_GenerationQueue!$AW$5:$AW$550,$Y$3)</f>
        <v>0</v>
      </c>
      <c r="Y244">
        <f>SUMIFS(Grid_GenerationQueue!U$5:U$550,Grid_GenerationQueue!$AJ$5:$AJ$550,$B244,Grid_GenerationQueue!$AK$5:$AK$550,$C244,Grid_GenerationQueue!$AW$5:$AW$550,$Y$3)+SUMIFS(Grid_GenerationQueue!U$5:U$550,Grid_GenerationQueue!$AM$5:$AM$550,$B244,Grid_GenerationQueue!$AN$5:$AN$550,$C244,Grid_GenerationQueue!$AW$5:$AW$550,$Y$3)</f>
        <v>0</v>
      </c>
      <c r="Z244">
        <f>SUMIFS(Grid_GenerationQueue!V$5:V$550,Grid_GenerationQueue!$AJ$5:$AJ$550,$B244,Grid_GenerationQueue!$AK$5:$AK$550,$C244,Grid_GenerationQueue!$AW$5:$AW$550,$Y$3)+SUMIFS(Grid_GenerationQueue!V$5:V$550,Grid_GenerationQueue!$AM$5:$AM$550,$B244,Grid_GenerationQueue!$AN$5:$AN$550,$C244,Grid_GenerationQueue!$AW$5:$AW$550,$Y$3)</f>
        <v>0</v>
      </c>
      <c r="AA244">
        <f>SUMIFS(Grid_GenerationQueue!W$5:W$550,Grid_GenerationQueue!$AJ$5:$AJ$550,$B244,Grid_GenerationQueue!$AK$5:$AK$550,$C244,Grid_GenerationQueue!$AW$5:$AW$550,$Y$3)+SUMIFS(Grid_GenerationQueue!W$5:W$550,Grid_GenerationQueue!$AM$5:$AM$550,$B244,Grid_GenerationQueue!$AN$5:$AN$550,$C244,Grid_GenerationQueue!$AW$5:$AW$550,$Y$3)</f>
        <v>0</v>
      </c>
      <c r="AB244">
        <f>SUMIFS(Grid_GenerationQueue!X$5:X$550,Grid_GenerationQueue!$AJ$5:$AJ$550,$B244,Grid_GenerationQueue!$AK$5:$AK$550,$C244,Grid_GenerationQueue!$AW$5:$AW$550,$Y$3)+SUMIFS(Grid_GenerationQueue!X$5:X$550,Grid_GenerationQueue!$AM$5:$AM$550,$B244,Grid_GenerationQueue!$AN$5:$AN$550,$C244,Grid_GenerationQueue!$AW$5:$AW$550,$Y$3)</f>
        <v>0</v>
      </c>
      <c r="AC244">
        <f>SUMIFS(Grid_GenerationQueue!Y$5:Y$550,Grid_GenerationQueue!$AJ$5:$AJ$550,$B244,Grid_GenerationQueue!$AK$5:$AK$550,$C244,Grid_GenerationQueue!$AW$5:$AW$550,$Y$3)+SUMIFS(Grid_GenerationQueue!Y$5:Y$550,Grid_GenerationQueue!$AM$5:$AM$550,$B244,Grid_GenerationQueue!$AN$5:$AN$550,$C244,Grid_GenerationQueue!$AW$5:$AW$550,$Y$3)</f>
        <v>0</v>
      </c>
      <c r="AD244">
        <f>SUMIFS(Grid_GenerationQueue!Z$5:Z$550,Grid_GenerationQueue!$AJ$5:$AJ$550,$B244,Grid_GenerationQueue!$AK$5:$AK$550,$C244,Grid_GenerationQueue!$AW$5:$AW$550,$Y$3)+SUMIFS(Grid_GenerationQueue!Z$5:Z$550,Grid_GenerationQueue!$AM$5:$AM$550,$B244,Grid_GenerationQueue!$AN$5:$AN$550,$C244,Grid_GenerationQueue!$AW$5:$AW$550,$Y$3)</f>
        <v>0</v>
      </c>
      <c r="AE244">
        <f>SUMIFS(Grid_GenerationQueue!AA$5:AA$550,Grid_GenerationQueue!$AJ$5:$AJ$550,$B244,Grid_GenerationQueue!$AK$5:$AK$550,$C244,Grid_GenerationQueue!$AW$5:$AW$550,$Y$3)+SUMIFS(Grid_GenerationQueue!AA$5:AA$550,Grid_GenerationQueue!$AM$5:$AM$550,$B244,Grid_GenerationQueue!$AN$5:$AN$550,$C244,Grid_GenerationQueue!$AW$5:$AW$550,$Y$3)</f>
        <v>0</v>
      </c>
      <c r="AF244">
        <f>SUMIFS(Grid_GenerationQueue!AB$5:AB$550,Grid_GenerationQueue!$AJ$5:$AJ$550,$B244,Grid_GenerationQueue!$AK$5:$AK$550,$C244,Grid_GenerationQueue!$AW$5:$AW$550,$Y$3)+SUMIFS(Grid_GenerationQueue!AB$5:AB$550,Grid_GenerationQueue!$AM$5:$AM$550,$B244,Grid_GenerationQueue!$AN$5:$AN$550,$C244,Grid_GenerationQueue!$AW$5:$AW$550,$Y$3)</f>
        <v>0</v>
      </c>
      <c r="AG244">
        <f>SUMIFS(Grid_GenerationQueue!AC$5:AC$550,Grid_GenerationQueue!$AJ$5:$AJ$550,$B244,Grid_GenerationQueue!$AK$5:$AK$550,$C244,Grid_GenerationQueue!$AW$5:$AW$550,$Y$3)+SUMIFS(Grid_GenerationQueue!AC$5:AC$550,Grid_GenerationQueue!$AM$5:$AM$550,$B244,Grid_GenerationQueue!$AN$5:$AN$550,$C244,Grid_GenerationQueue!$AW$5:$AW$550,$Y$3)</f>
        <v>0</v>
      </c>
      <c r="AH244">
        <f>SUMIFS(Grid_GenerationQueue!AD$5:AD$550,Grid_GenerationQueue!$AJ$5:$AJ$550,$B244,Grid_GenerationQueue!$AK$5:$AK$550,$C244,Grid_GenerationQueue!$AW$5:$AW$550,$Y$3)+SUMIFS(Grid_GenerationQueue!AD$5:AD$550,Grid_GenerationQueue!$AM$5:$AM$550,$B244,Grid_GenerationQueue!$AN$5:$AN$550,$C244,Grid_GenerationQueue!$AW$5:$AW$550,$Y$3)</f>
        <v>0</v>
      </c>
      <c r="AJ244">
        <f>X244+SUMIFS(Grid_GenerationQueue!T$5:T$550,Grid_GenerationQueue!$AJ$5:$AJ$550,$B244,Grid_GenerationQueue!$AK$5:$AK$550,$C244,Grid_GenerationQueue!$AW$5:$AW$550,"&lt;&gt;"&amp;$Y$3,Grid_GenerationQueue!$AU$5:$AU$550,$AK$3)+SUMIFS(Grid_GenerationQueue!T$5:T$550,Grid_GenerationQueue!$AM$5:$AM$550,$B244,Grid_GenerationQueue!$AN$5:$AN$550,$C244,Grid_GenerationQueue!$AW$5:$AW$550,"&lt;&gt;"&amp;$Y$3,Grid_GenerationQueue!$AU$5:$AU$550,$AK$3)</f>
        <v>0</v>
      </c>
      <c r="AK244">
        <f>Y244+SUMIFS(Grid_GenerationQueue!U$5:U$550,Grid_GenerationQueue!$AJ$5:$AJ$550,$B244,Grid_GenerationQueue!$AK$5:$AK$550,$C244,Grid_GenerationQueue!$AW$5:$AW$550,"&lt;&gt;"&amp;$Y$3,Grid_GenerationQueue!$AU$5:$AU$550,$AK$3)+SUMIFS(Grid_GenerationQueue!U$5:U$550,Grid_GenerationQueue!$AM$5:$AM$550,$B244,Grid_GenerationQueue!$AN$5:$AN$550,$C244,Grid_GenerationQueue!$AW$5:$AW$550,"&lt;&gt;"&amp;$Y$3,Grid_GenerationQueue!$AU$5:$AU$550,$AK$3)</f>
        <v>0</v>
      </c>
      <c r="AL244">
        <f>Z244+SUMIFS(Grid_GenerationQueue!V$5:V$550,Grid_GenerationQueue!$AJ$5:$AJ$550,$B244,Grid_GenerationQueue!$AK$5:$AK$550,$C244,Grid_GenerationQueue!$AW$5:$AW$550,"&lt;&gt;"&amp;$Y$3,Grid_GenerationQueue!$AU$5:$AU$550,$AK$3)+SUMIFS(Grid_GenerationQueue!V$5:V$550,Grid_GenerationQueue!$AM$5:$AM$550,$B244,Grid_GenerationQueue!$AN$5:$AN$550,$C244,Grid_GenerationQueue!$AW$5:$AW$550,"&lt;&gt;"&amp;$Y$3,Grid_GenerationQueue!$AU$5:$AU$550,$AK$3)</f>
        <v>0</v>
      </c>
      <c r="AM244">
        <f>AA244+SUMIFS(Grid_GenerationQueue!W$5:W$550,Grid_GenerationQueue!$AJ$5:$AJ$550,$B244,Grid_GenerationQueue!$AK$5:$AK$550,$C244,Grid_GenerationQueue!$AW$5:$AW$550,"&lt;&gt;"&amp;$Y$3,Grid_GenerationQueue!$AU$5:$AU$550,$AK$3)+SUMIFS(Grid_GenerationQueue!W$5:W$550,Grid_GenerationQueue!$AM$5:$AM$550,$B244,Grid_GenerationQueue!$AN$5:$AN$550,$C244,Grid_GenerationQueue!$AW$5:$AW$550,"&lt;&gt;"&amp;$Y$3,Grid_GenerationQueue!$AU$5:$AU$550,$AK$3)</f>
        <v>0</v>
      </c>
      <c r="AN244">
        <f>AB244+SUMIFS(Grid_GenerationQueue!X$5:X$550,Grid_GenerationQueue!$AJ$5:$AJ$550,$B244,Grid_GenerationQueue!$AK$5:$AK$550,$C244,Grid_GenerationQueue!$AW$5:$AW$550,"&lt;&gt;"&amp;$Y$3,Grid_GenerationQueue!$AU$5:$AU$550,$AK$3)+SUMIFS(Grid_GenerationQueue!X$5:X$550,Grid_GenerationQueue!$AM$5:$AM$550,$B244,Grid_GenerationQueue!$AN$5:$AN$550,$C244,Grid_GenerationQueue!$AW$5:$AW$550,"&lt;&gt;"&amp;$Y$3,Grid_GenerationQueue!$AU$5:$AU$550,$AK$3)</f>
        <v>0</v>
      </c>
      <c r="AO244">
        <f>AC244+SUMIFS(Grid_GenerationQueue!Y$5:Y$550,Grid_GenerationQueue!$AJ$5:$AJ$550,$B244,Grid_GenerationQueue!$AK$5:$AK$550,$C244,Grid_GenerationQueue!$AW$5:$AW$550,"&lt;&gt;"&amp;$Y$3,Grid_GenerationQueue!$AU$5:$AU$550,$AK$3)+SUMIFS(Grid_GenerationQueue!Y$5:Y$550,Grid_GenerationQueue!$AM$5:$AM$550,$B244,Grid_GenerationQueue!$AN$5:$AN$550,$C244,Grid_GenerationQueue!$AW$5:$AW$550,"&lt;&gt;"&amp;$Y$3,Grid_GenerationQueue!$AU$5:$AU$550,$AK$3)</f>
        <v>0</v>
      </c>
      <c r="AP244">
        <f>AD244+SUMIFS(Grid_GenerationQueue!Z$5:Z$550,Grid_GenerationQueue!$AJ$5:$AJ$550,$B244,Grid_GenerationQueue!$AK$5:$AK$550,$C244,Grid_GenerationQueue!$AW$5:$AW$550,"&lt;&gt;"&amp;$Y$3,Grid_GenerationQueue!$AU$5:$AU$550,$AK$3)+SUMIFS(Grid_GenerationQueue!Z$5:Z$550,Grid_GenerationQueue!$AM$5:$AM$550,$B244,Grid_GenerationQueue!$AN$5:$AN$550,$C244,Grid_GenerationQueue!$AW$5:$AW$550,"&lt;&gt;"&amp;$Y$3,Grid_GenerationQueue!$AU$5:$AU$550,$AK$3)</f>
        <v>0</v>
      </c>
      <c r="AQ244">
        <f>AE244+SUMIFS(Grid_GenerationQueue!AA$5:AA$550,Grid_GenerationQueue!$AJ$5:$AJ$550,$B244,Grid_GenerationQueue!$AK$5:$AK$550,$C244,Grid_GenerationQueue!$AW$5:$AW$550,"&lt;&gt;"&amp;$Y$3,Grid_GenerationQueue!$AU$5:$AU$550,$AK$3)+SUMIFS(Grid_GenerationQueue!AA$5:AA$550,Grid_GenerationQueue!$AM$5:$AM$550,$B244,Grid_GenerationQueue!$AN$5:$AN$550,$C244,Grid_GenerationQueue!$AW$5:$AW$550,"&lt;&gt;"&amp;$Y$3,Grid_GenerationQueue!$AU$5:$AU$550,$AK$3)</f>
        <v>0</v>
      </c>
      <c r="AR244">
        <f>AF244+SUMIFS(Grid_GenerationQueue!AB$5:AB$550,Grid_GenerationQueue!$AJ$5:$AJ$550,$B244,Grid_GenerationQueue!$AK$5:$AK$550,$C244,Grid_GenerationQueue!$AW$5:$AW$550,"&lt;&gt;"&amp;$Y$3,Grid_GenerationQueue!$AU$5:$AU$550,$AK$3)+SUMIFS(Grid_GenerationQueue!AB$5:AB$550,Grid_GenerationQueue!$AM$5:$AM$550,$B244,Grid_GenerationQueue!$AN$5:$AN$550,$C244,Grid_GenerationQueue!$AW$5:$AW$550,"&lt;&gt;"&amp;$Y$3,Grid_GenerationQueue!$AU$5:$AU$550,$AK$3)</f>
        <v>0</v>
      </c>
      <c r="AS244">
        <f>AG244+SUMIFS(Grid_GenerationQueue!AC$5:AC$550,Grid_GenerationQueue!$AJ$5:$AJ$550,$B244,Grid_GenerationQueue!$AK$5:$AK$550,$C244,Grid_GenerationQueue!$AW$5:$AW$550,"&lt;&gt;"&amp;$Y$3,Grid_GenerationQueue!$AU$5:$AU$550,$AK$3)+SUMIFS(Grid_GenerationQueue!AC$5:AC$550,Grid_GenerationQueue!$AM$5:$AM$550,$B244,Grid_GenerationQueue!$AN$5:$AN$550,$C244,Grid_GenerationQueue!$AW$5:$AW$550,"&lt;&gt;"&amp;$Y$3,Grid_GenerationQueue!$AU$5:$AU$550,$AK$3)</f>
        <v>0</v>
      </c>
      <c r="AT244">
        <f>AH244+SUMIFS(Grid_GenerationQueue!AD$5:AD$550,Grid_GenerationQueue!$AJ$5:$AJ$550,$B244,Grid_GenerationQueue!$AK$5:$AK$550,$C244,Grid_GenerationQueue!$AW$5:$AW$550,"&lt;&gt;"&amp;$Y$3,Grid_GenerationQueue!$AU$5:$AU$550,$AK$3)+SUMIFS(Grid_GenerationQueue!AD$5:AD$550,Grid_GenerationQueue!$AM$5:$AM$550,$B244,Grid_GenerationQueue!$AN$5:$AN$550,$C244,Grid_GenerationQueue!$AW$5:$AW$550,"&lt;&gt;"&amp;$Y$3,Grid_GenerationQueue!$AU$5:$AU$550,$AK$3)</f>
        <v>0</v>
      </c>
      <c r="AV244">
        <v>0</v>
      </c>
      <c r="AW244">
        <v>0</v>
      </c>
      <c r="AX244">
        <v>0</v>
      </c>
      <c r="AY244">
        <v>0</v>
      </c>
      <c r="AZ244">
        <v>0</v>
      </c>
      <c r="BB244">
        <f t="shared" si="132"/>
        <v>0</v>
      </c>
      <c r="BC244">
        <f t="shared" si="133"/>
        <v>0</v>
      </c>
      <c r="BD244">
        <f t="shared" si="134"/>
        <v>0</v>
      </c>
      <c r="BE244">
        <f t="shared" si="135"/>
        <v>0</v>
      </c>
      <c r="BF244">
        <f t="shared" si="136"/>
        <v>0</v>
      </c>
      <c r="BG244">
        <f t="shared" si="137"/>
        <v>0</v>
      </c>
      <c r="BH244">
        <f t="shared" si="138"/>
        <v>0</v>
      </c>
      <c r="BI244">
        <f t="shared" si="139"/>
        <v>0</v>
      </c>
      <c r="BJ244">
        <f t="shared" si="140"/>
        <v>0</v>
      </c>
      <c r="BK244">
        <f t="shared" si="141"/>
        <v>0</v>
      </c>
      <c r="BL244">
        <f t="shared" si="142"/>
        <v>0</v>
      </c>
      <c r="BN244">
        <f t="shared" si="143"/>
        <v>0</v>
      </c>
      <c r="BO244">
        <f t="shared" si="144"/>
        <v>0</v>
      </c>
      <c r="BP244">
        <f t="shared" si="145"/>
        <v>0</v>
      </c>
      <c r="BQ244">
        <f t="shared" si="146"/>
        <v>0</v>
      </c>
      <c r="BR244">
        <f t="shared" si="147"/>
        <v>0</v>
      </c>
      <c r="BS244">
        <f t="shared" si="148"/>
        <v>0</v>
      </c>
      <c r="BT244">
        <f t="shared" si="149"/>
        <v>0</v>
      </c>
      <c r="BU244">
        <f t="shared" si="150"/>
        <v>0</v>
      </c>
      <c r="BV244">
        <f t="shared" si="151"/>
        <v>0</v>
      </c>
      <c r="BW244">
        <f t="shared" si="152"/>
        <v>0</v>
      </c>
      <c r="BX244">
        <f t="shared" si="153"/>
        <v>0</v>
      </c>
      <c r="BZ244">
        <f t="shared" si="154"/>
        <v>0</v>
      </c>
      <c r="CA244">
        <f t="shared" si="155"/>
        <v>0</v>
      </c>
      <c r="CB244">
        <f t="shared" si="156"/>
        <v>0</v>
      </c>
      <c r="CC244">
        <f t="shared" si="157"/>
        <v>0</v>
      </c>
      <c r="CD244">
        <f t="shared" si="158"/>
        <v>0</v>
      </c>
      <c r="CE244">
        <f t="shared" si="159"/>
        <v>0</v>
      </c>
      <c r="CF244">
        <f t="shared" si="160"/>
        <v>0</v>
      </c>
      <c r="CG244">
        <f t="shared" si="161"/>
        <v>0</v>
      </c>
      <c r="CH244">
        <f t="shared" si="162"/>
        <v>0</v>
      </c>
      <c r="CI244">
        <f t="shared" si="163"/>
        <v>0</v>
      </c>
      <c r="CJ244">
        <f t="shared" si="164"/>
        <v>0</v>
      </c>
    </row>
    <row r="245" spans="1:88" x14ac:dyDescent="0.35">
      <c r="A245" t="str">
        <f>Substation_Info!A245</f>
        <v xml:space="preserve">PG&amp;E North of Greater Bay Study Area </v>
      </c>
      <c r="B245" t="str">
        <f>Substation_Info!B245</f>
        <v>Round Mountain</v>
      </c>
      <c r="C245">
        <f>Substation_Info!C245</f>
        <v>230</v>
      </c>
      <c r="D245" t="str" cm="1">
        <f t="array" ref="D245">INDEX(Substation_Info!$AT$5:$BB$322,MATCH(1,($B245=Substation_Info!$B$5:$B$322)*($C245=Substation_Info!$C$5:$C$322),0),MATCH(D$4,Substation_Info!$AT$4:$BB$4,0))</f>
        <v>Northern_California_Li_Battery</v>
      </c>
      <c r="E245" t="str" cm="1">
        <f t="array" ref="E245">INDEX(Substation_Info!$AT$5:$BB$322,MATCH(1,($B245=Substation_Info!$B$5:$B$322)*($C245=Substation_Info!$C$5:$C$322),0),MATCH(E$4,Substation_Info!$AT$4:$BB$4,0))</f>
        <v>Northern_California_Solar</v>
      </c>
      <c r="F245" t="str" cm="1">
        <f t="array" ref="F245">INDEX(Substation_Info!$AT$5:$BB$322,MATCH(1,($B245=Substation_Info!$B$5:$B$322)*($C245=Substation_Info!$C$5:$C$322),0),MATCH(F$4,Substation_Info!$AT$4:$BB$4,0))</f>
        <v>Northern_California_Geothermal</v>
      </c>
      <c r="G245" t="str" cm="1">
        <f t="array" ref="G245">INDEX(Substation_Info!$AT$5:$BB$322,MATCH(1,($B245=Substation_Info!$B$5:$B$322)*($C245=Substation_Info!$C$5:$C$322),0),MATCH(G$4,Substation_Info!$AT$4:$BB$4,0))</f>
        <v>Northern_California_Wind</v>
      </c>
      <c r="H245" t="str" cm="1">
        <f t="array" ref="H245">INDEX(Substation_Info!$AT$5:$BB$322,MATCH(1,($B245=Substation_Info!$B$5:$B$322)*($C245=Substation_Info!$C$5:$C$322),0),MATCH(H$4,Substation_Info!$AT$4:$BB$4,0))</f>
        <v>NW_Ext_Tx_Wind</v>
      </c>
      <c r="I245" cm="1">
        <f t="array" ref="I245">INDEX(Substation_Info!$AT$5:$BB$322,MATCH(1,($B245=Substation_Info!$B$5:$B$322)*($C245=Substation_Info!$C$5:$C$322),0),MATCH(I$4,Substation_Info!$AT$4:$BB$4,0))</f>
        <v>0</v>
      </c>
      <c r="J245" cm="1">
        <f t="array" ref="J245">INDEX(Substation_Info!$AT$5:$BB$322,MATCH(1,($B245=Substation_Info!$B$5:$B$322)*($C245=Substation_Info!$C$5:$C$322),0),MATCH(J$4,Substation_Info!$AT$4:$BB$4,0))</f>
        <v>0</v>
      </c>
      <c r="L245">
        <f>SUMIFS(Grid_GenerationQueue!T$5:T$550,Grid_GenerationQueue!$AJ$5:$AJ$550,$B245,Grid_GenerationQueue!$AK$5:$AK$550,$C245)+SUMIFS(Grid_GenerationQueue!T$5:T$550,Grid_GenerationQueue!$AM$5:$AM$550,$B245,Grid_GenerationQueue!$AN$5:$AN$550,$C245)</f>
        <v>299.99</v>
      </c>
      <c r="M245">
        <f>SUMIFS(Grid_GenerationQueue!U$5:U$550,Grid_GenerationQueue!$AJ$5:$AJ$550,$B245,Grid_GenerationQueue!$AK$5:$AK$550,$C245)+SUMIFS(Grid_GenerationQueue!U$5:U$550,Grid_GenerationQueue!$AM$5:$AM$550,$B245,Grid_GenerationQueue!$AN$5:$AN$550,$C245)</f>
        <v>200</v>
      </c>
      <c r="N245">
        <f>SUMIFS(Grid_GenerationQueue!V$5:V$550,Grid_GenerationQueue!$AJ$5:$AJ$550,$B245,Grid_GenerationQueue!$AK$5:$AK$550,$C245)+SUMIFS(Grid_GenerationQueue!V$5:V$550,Grid_GenerationQueue!$AM$5:$AM$550,$B245,Grid_GenerationQueue!$AN$5:$AN$550,$C245)</f>
        <v>200</v>
      </c>
      <c r="O245">
        <f>SUMIFS(Grid_GenerationQueue!W$5:W$550,Grid_GenerationQueue!$AJ$5:$AJ$550,$B245,Grid_GenerationQueue!$AK$5:$AK$550,$C245)+SUMIFS(Grid_GenerationQueue!W$5:W$550,Grid_GenerationQueue!$AM$5:$AM$550,$B245,Grid_GenerationQueue!$AN$5:$AN$550,$C245)</f>
        <v>0</v>
      </c>
      <c r="P245">
        <f>SUMIFS(Grid_GenerationQueue!X$5:X$550,Grid_GenerationQueue!$AJ$5:$AJ$550,$B245,Grid_GenerationQueue!$AK$5:$AK$550,$C245)+SUMIFS(Grid_GenerationQueue!X$5:X$550,Grid_GenerationQueue!$AM$5:$AM$550,$B245,Grid_GenerationQueue!$AN$5:$AN$550,$C245)</f>
        <v>0</v>
      </c>
      <c r="Q245">
        <f>SUMIFS(Grid_GenerationQueue!Y$5:Y$550,Grid_GenerationQueue!$AJ$5:$AJ$550,$B245,Grid_GenerationQueue!$AK$5:$AK$550,$C245)+SUMIFS(Grid_GenerationQueue!Y$5:Y$550,Grid_GenerationQueue!$AM$5:$AM$550,$B245,Grid_GenerationQueue!$AN$5:$AN$550,$C245)</f>
        <v>0</v>
      </c>
      <c r="R245">
        <f>SUMIFS(Grid_GenerationQueue!Z$5:Z$550,Grid_GenerationQueue!$AJ$5:$AJ$550,$B245,Grid_GenerationQueue!$AK$5:$AK$550,$C245)+SUMIFS(Grid_GenerationQueue!Z$5:Z$550,Grid_GenerationQueue!$AM$5:$AM$550,$B245,Grid_GenerationQueue!$AN$5:$AN$550,$C245)</f>
        <v>0</v>
      </c>
      <c r="S245">
        <f>SUMIFS(Grid_GenerationQueue!AA$5:AA$550,Grid_GenerationQueue!$AJ$5:$AJ$550,$B245,Grid_GenerationQueue!$AK$5:$AK$550,$C245)+SUMIFS(Grid_GenerationQueue!AA$5:AA$550,Grid_GenerationQueue!$AM$5:$AM$550,$B245,Grid_GenerationQueue!$AN$5:$AN$550,$C245)</f>
        <v>0</v>
      </c>
      <c r="T245">
        <f>SUMIFS(Grid_GenerationQueue!AB$5:AB$550,Grid_GenerationQueue!$AJ$5:$AJ$550,$B245,Grid_GenerationQueue!$AK$5:$AK$550,$C245)+SUMIFS(Grid_GenerationQueue!AB$5:AB$550,Grid_GenerationQueue!$AM$5:$AM$550,$B245,Grid_GenerationQueue!$AN$5:$AN$550,$C245)</f>
        <v>0</v>
      </c>
      <c r="U245">
        <f>SUMIFS(Grid_GenerationQueue!AC$5:AC$550,Grid_GenerationQueue!$AJ$5:$AJ$550,$B245,Grid_GenerationQueue!$AK$5:$AK$550,$C245)+SUMIFS(Grid_GenerationQueue!AC$5:AC$550,Grid_GenerationQueue!$AM$5:$AM$550,$B245,Grid_GenerationQueue!$AN$5:$AN$550,$C245)</f>
        <v>0</v>
      </c>
      <c r="V245">
        <f>SUMIFS(Grid_GenerationQueue!AD$5:AD$550,Grid_GenerationQueue!$AJ$5:$AJ$550,$B245,Grid_GenerationQueue!$AK$5:$AK$550,$C245)+SUMIFS(Grid_GenerationQueue!AD$5:AD$550,Grid_GenerationQueue!$AM$5:$AM$550,$B245,Grid_GenerationQueue!$AN$5:$AN$550,$C245)</f>
        <v>0</v>
      </c>
      <c r="X245">
        <f>SUMIFS(Grid_GenerationQueue!T$5:T$550,Grid_GenerationQueue!$AJ$5:$AJ$550,$B245,Grid_GenerationQueue!$AK$5:$AK$550,$C245,Grid_GenerationQueue!$AW$5:$AW$550,$Y$3)+SUMIFS(Grid_GenerationQueue!T$5:T$550,Grid_GenerationQueue!$AM$5:$AM$550,$B245,Grid_GenerationQueue!$AN$5:$AN$550,$C245,Grid_GenerationQueue!$AW$5:$AW$550,$Y$3)</f>
        <v>0</v>
      </c>
      <c r="Y245">
        <f>SUMIFS(Grid_GenerationQueue!U$5:U$550,Grid_GenerationQueue!$AJ$5:$AJ$550,$B245,Grid_GenerationQueue!$AK$5:$AK$550,$C245,Grid_GenerationQueue!$AW$5:$AW$550,$Y$3)+SUMIFS(Grid_GenerationQueue!U$5:U$550,Grid_GenerationQueue!$AM$5:$AM$550,$B245,Grid_GenerationQueue!$AN$5:$AN$550,$C245,Grid_GenerationQueue!$AW$5:$AW$550,$Y$3)</f>
        <v>200</v>
      </c>
      <c r="Z245">
        <f>SUMIFS(Grid_GenerationQueue!V$5:V$550,Grid_GenerationQueue!$AJ$5:$AJ$550,$B245,Grid_GenerationQueue!$AK$5:$AK$550,$C245,Grid_GenerationQueue!$AW$5:$AW$550,$Y$3)+SUMIFS(Grid_GenerationQueue!V$5:V$550,Grid_GenerationQueue!$AM$5:$AM$550,$B245,Grid_GenerationQueue!$AN$5:$AN$550,$C245,Grid_GenerationQueue!$AW$5:$AW$550,$Y$3)</f>
        <v>200</v>
      </c>
      <c r="AA245">
        <f>SUMIFS(Grid_GenerationQueue!W$5:W$550,Grid_GenerationQueue!$AJ$5:$AJ$550,$B245,Grid_GenerationQueue!$AK$5:$AK$550,$C245,Grid_GenerationQueue!$AW$5:$AW$550,$Y$3)+SUMIFS(Grid_GenerationQueue!W$5:W$550,Grid_GenerationQueue!$AM$5:$AM$550,$B245,Grid_GenerationQueue!$AN$5:$AN$550,$C245,Grid_GenerationQueue!$AW$5:$AW$550,$Y$3)</f>
        <v>0</v>
      </c>
      <c r="AB245">
        <f>SUMIFS(Grid_GenerationQueue!X$5:X$550,Grid_GenerationQueue!$AJ$5:$AJ$550,$B245,Grid_GenerationQueue!$AK$5:$AK$550,$C245,Grid_GenerationQueue!$AW$5:$AW$550,$Y$3)+SUMIFS(Grid_GenerationQueue!X$5:X$550,Grid_GenerationQueue!$AM$5:$AM$550,$B245,Grid_GenerationQueue!$AN$5:$AN$550,$C245,Grid_GenerationQueue!$AW$5:$AW$550,$Y$3)</f>
        <v>0</v>
      </c>
      <c r="AC245">
        <f>SUMIFS(Grid_GenerationQueue!Y$5:Y$550,Grid_GenerationQueue!$AJ$5:$AJ$550,$B245,Grid_GenerationQueue!$AK$5:$AK$550,$C245,Grid_GenerationQueue!$AW$5:$AW$550,$Y$3)+SUMIFS(Grid_GenerationQueue!Y$5:Y$550,Grid_GenerationQueue!$AM$5:$AM$550,$B245,Grid_GenerationQueue!$AN$5:$AN$550,$C245,Grid_GenerationQueue!$AW$5:$AW$550,$Y$3)</f>
        <v>0</v>
      </c>
      <c r="AD245">
        <f>SUMIFS(Grid_GenerationQueue!Z$5:Z$550,Grid_GenerationQueue!$AJ$5:$AJ$550,$B245,Grid_GenerationQueue!$AK$5:$AK$550,$C245,Grid_GenerationQueue!$AW$5:$AW$550,$Y$3)+SUMIFS(Grid_GenerationQueue!Z$5:Z$550,Grid_GenerationQueue!$AM$5:$AM$550,$B245,Grid_GenerationQueue!$AN$5:$AN$550,$C245,Grid_GenerationQueue!$AW$5:$AW$550,$Y$3)</f>
        <v>0</v>
      </c>
      <c r="AE245">
        <f>SUMIFS(Grid_GenerationQueue!AA$5:AA$550,Grid_GenerationQueue!$AJ$5:$AJ$550,$B245,Grid_GenerationQueue!$AK$5:$AK$550,$C245,Grid_GenerationQueue!$AW$5:$AW$550,$Y$3)+SUMIFS(Grid_GenerationQueue!AA$5:AA$550,Grid_GenerationQueue!$AM$5:$AM$550,$B245,Grid_GenerationQueue!$AN$5:$AN$550,$C245,Grid_GenerationQueue!$AW$5:$AW$550,$Y$3)</f>
        <v>0</v>
      </c>
      <c r="AF245">
        <f>SUMIFS(Grid_GenerationQueue!AB$5:AB$550,Grid_GenerationQueue!$AJ$5:$AJ$550,$B245,Grid_GenerationQueue!$AK$5:$AK$550,$C245,Grid_GenerationQueue!$AW$5:$AW$550,$Y$3)+SUMIFS(Grid_GenerationQueue!AB$5:AB$550,Grid_GenerationQueue!$AM$5:$AM$550,$B245,Grid_GenerationQueue!$AN$5:$AN$550,$C245,Grid_GenerationQueue!$AW$5:$AW$550,$Y$3)</f>
        <v>0</v>
      </c>
      <c r="AG245">
        <f>SUMIFS(Grid_GenerationQueue!AC$5:AC$550,Grid_GenerationQueue!$AJ$5:$AJ$550,$B245,Grid_GenerationQueue!$AK$5:$AK$550,$C245,Grid_GenerationQueue!$AW$5:$AW$550,$Y$3)+SUMIFS(Grid_GenerationQueue!AC$5:AC$550,Grid_GenerationQueue!$AM$5:$AM$550,$B245,Grid_GenerationQueue!$AN$5:$AN$550,$C245,Grid_GenerationQueue!$AW$5:$AW$550,$Y$3)</f>
        <v>0</v>
      </c>
      <c r="AH245">
        <f>SUMIFS(Grid_GenerationQueue!AD$5:AD$550,Grid_GenerationQueue!$AJ$5:$AJ$550,$B245,Grid_GenerationQueue!$AK$5:$AK$550,$C245,Grid_GenerationQueue!$AW$5:$AW$550,$Y$3)+SUMIFS(Grid_GenerationQueue!AD$5:AD$550,Grid_GenerationQueue!$AM$5:$AM$550,$B245,Grid_GenerationQueue!$AN$5:$AN$550,$C245,Grid_GenerationQueue!$AW$5:$AW$550,$Y$3)</f>
        <v>0</v>
      </c>
      <c r="AJ245">
        <f>X245+SUMIFS(Grid_GenerationQueue!T$5:T$550,Grid_GenerationQueue!$AJ$5:$AJ$550,$B245,Grid_GenerationQueue!$AK$5:$AK$550,$C245,Grid_GenerationQueue!$AW$5:$AW$550,"&lt;&gt;"&amp;$Y$3,Grid_GenerationQueue!$AU$5:$AU$550,$AK$3)+SUMIFS(Grid_GenerationQueue!T$5:T$550,Grid_GenerationQueue!$AM$5:$AM$550,$B245,Grid_GenerationQueue!$AN$5:$AN$550,$C245,Grid_GenerationQueue!$AW$5:$AW$550,"&lt;&gt;"&amp;$Y$3,Grid_GenerationQueue!$AU$5:$AU$550,$AK$3)</f>
        <v>299.99</v>
      </c>
      <c r="AK245">
        <f>Y245+SUMIFS(Grid_GenerationQueue!U$5:U$550,Grid_GenerationQueue!$AJ$5:$AJ$550,$B245,Grid_GenerationQueue!$AK$5:$AK$550,$C245,Grid_GenerationQueue!$AW$5:$AW$550,"&lt;&gt;"&amp;$Y$3,Grid_GenerationQueue!$AU$5:$AU$550,$AK$3)+SUMIFS(Grid_GenerationQueue!U$5:U$550,Grid_GenerationQueue!$AM$5:$AM$550,$B245,Grid_GenerationQueue!$AN$5:$AN$550,$C245,Grid_GenerationQueue!$AW$5:$AW$550,"&lt;&gt;"&amp;$Y$3,Grid_GenerationQueue!$AU$5:$AU$550,$AK$3)</f>
        <v>200</v>
      </c>
      <c r="AL245">
        <f>Z245+SUMIFS(Grid_GenerationQueue!V$5:V$550,Grid_GenerationQueue!$AJ$5:$AJ$550,$B245,Grid_GenerationQueue!$AK$5:$AK$550,$C245,Grid_GenerationQueue!$AW$5:$AW$550,"&lt;&gt;"&amp;$Y$3,Grid_GenerationQueue!$AU$5:$AU$550,$AK$3)+SUMIFS(Grid_GenerationQueue!V$5:V$550,Grid_GenerationQueue!$AM$5:$AM$550,$B245,Grid_GenerationQueue!$AN$5:$AN$550,$C245,Grid_GenerationQueue!$AW$5:$AW$550,"&lt;&gt;"&amp;$Y$3,Grid_GenerationQueue!$AU$5:$AU$550,$AK$3)</f>
        <v>200</v>
      </c>
      <c r="AM245">
        <f>AA245+SUMIFS(Grid_GenerationQueue!W$5:W$550,Grid_GenerationQueue!$AJ$5:$AJ$550,$B245,Grid_GenerationQueue!$AK$5:$AK$550,$C245,Grid_GenerationQueue!$AW$5:$AW$550,"&lt;&gt;"&amp;$Y$3,Grid_GenerationQueue!$AU$5:$AU$550,$AK$3)+SUMIFS(Grid_GenerationQueue!W$5:W$550,Grid_GenerationQueue!$AM$5:$AM$550,$B245,Grid_GenerationQueue!$AN$5:$AN$550,$C245,Grid_GenerationQueue!$AW$5:$AW$550,"&lt;&gt;"&amp;$Y$3,Grid_GenerationQueue!$AU$5:$AU$550,$AK$3)</f>
        <v>0</v>
      </c>
      <c r="AN245">
        <f>AB245+SUMIFS(Grid_GenerationQueue!X$5:X$550,Grid_GenerationQueue!$AJ$5:$AJ$550,$B245,Grid_GenerationQueue!$AK$5:$AK$550,$C245,Grid_GenerationQueue!$AW$5:$AW$550,"&lt;&gt;"&amp;$Y$3,Grid_GenerationQueue!$AU$5:$AU$550,$AK$3)+SUMIFS(Grid_GenerationQueue!X$5:X$550,Grid_GenerationQueue!$AM$5:$AM$550,$B245,Grid_GenerationQueue!$AN$5:$AN$550,$C245,Grid_GenerationQueue!$AW$5:$AW$550,"&lt;&gt;"&amp;$Y$3,Grid_GenerationQueue!$AU$5:$AU$550,$AK$3)</f>
        <v>0</v>
      </c>
      <c r="AO245">
        <f>AC245+SUMIFS(Grid_GenerationQueue!Y$5:Y$550,Grid_GenerationQueue!$AJ$5:$AJ$550,$B245,Grid_GenerationQueue!$AK$5:$AK$550,$C245,Grid_GenerationQueue!$AW$5:$AW$550,"&lt;&gt;"&amp;$Y$3,Grid_GenerationQueue!$AU$5:$AU$550,$AK$3)+SUMIFS(Grid_GenerationQueue!Y$5:Y$550,Grid_GenerationQueue!$AM$5:$AM$550,$B245,Grid_GenerationQueue!$AN$5:$AN$550,$C245,Grid_GenerationQueue!$AW$5:$AW$550,"&lt;&gt;"&amp;$Y$3,Grid_GenerationQueue!$AU$5:$AU$550,$AK$3)</f>
        <v>0</v>
      </c>
      <c r="AP245">
        <f>AD245+SUMIFS(Grid_GenerationQueue!Z$5:Z$550,Grid_GenerationQueue!$AJ$5:$AJ$550,$B245,Grid_GenerationQueue!$AK$5:$AK$550,$C245,Grid_GenerationQueue!$AW$5:$AW$550,"&lt;&gt;"&amp;$Y$3,Grid_GenerationQueue!$AU$5:$AU$550,$AK$3)+SUMIFS(Grid_GenerationQueue!Z$5:Z$550,Grid_GenerationQueue!$AM$5:$AM$550,$B245,Grid_GenerationQueue!$AN$5:$AN$550,$C245,Grid_GenerationQueue!$AW$5:$AW$550,"&lt;&gt;"&amp;$Y$3,Grid_GenerationQueue!$AU$5:$AU$550,$AK$3)</f>
        <v>0</v>
      </c>
      <c r="AQ245">
        <f>AE245+SUMIFS(Grid_GenerationQueue!AA$5:AA$550,Grid_GenerationQueue!$AJ$5:$AJ$550,$B245,Grid_GenerationQueue!$AK$5:$AK$550,$C245,Grid_GenerationQueue!$AW$5:$AW$550,"&lt;&gt;"&amp;$Y$3,Grid_GenerationQueue!$AU$5:$AU$550,$AK$3)+SUMIFS(Grid_GenerationQueue!AA$5:AA$550,Grid_GenerationQueue!$AM$5:$AM$550,$B245,Grid_GenerationQueue!$AN$5:$AN$550,$C245,Grid_GenerationQueue!$AW$5:$AW$550,"&lt;&gt;"&amp;$Y$3,Grid_GenerationQueue!$AU$5:$AU$550,$AK$3)</f>
        <v>0</v>
      </c>
      <c r="AR245">
        <f>AF245+SUMIFS(Grid_GenerationQueue!AB$5:AB$550,Grid_GenerationQueue!$AJ$5:$AJ$550,$B245,Grid_GenerationQueue!$AK$5:$AK$550,$C245,Grid_GenerationQueue!$AW$5:$AW$550,"&lt;&gt;"&amp;$Y$3,Grid_GenerationQueue!$AU$5:$AU$550,$AK$3)+SUMIFS(Grid_GenerationQueue!AB$5:AB$550,Grid_GenerationQueue!$AM$5:$AM$550,$B245,Grid_GenerationQueue!$AN$5:$AN$550,$C245,Grid_GenerationQueue!$AW$5:$AW$550,"&lt;&gt;"&amp;$Y$3,Grid_GenerationQueue!$AU$5:$AU$550,$AK$3)</f>
        <v>0</v>
      </c>
      <c r="AS245">
        <f>AG245+SUMIFS(Grid_GenerationQueue!AC$5:AC$550,Grid_GenerationQueue!$AJ$5:$AJ$550,$B245,Grid_GenerationQueue!$AK$5:$AK$550,$C245,Grid_GenerationQueue!$AW$5:$AW$550,"&lt;&gt;"&amp;$Y$3,Grid_GenerationQueue!$AU$5:$AU$550,$AK$3)+SUMIFS(Grid_GenerationQueue!AC$5:AC$550,Grid_GenerationQueue!$AM$5:$AM$550,$B245,Grid_GenerationQueue!$AN$5:$AN$550,$C245,Grid_GenerationQueue!$AW$5:$AW$550,"&lt;&gt;"&amp;$Y$3,Grid_GenerationQueue!$AU$5:$AU$550,$AK$3)</f>
        <v>0</v>
      </c>
      <c r="AT245">
        <f>AH245+SUMIFS(Grid_GenerationQueue!AD$5:AD$550,Grid_GenerationQueue!$AJ$5:$AJ$550,$B245,Grid_GenerationQueue!$AK$5:$AK$550,$C245,Grid_GenerationQueue!$AW$5:$AW$550,"&lt;&gt;"&amp;$Y$3,Grid_GenerationQueue!$AU$5:$AU$550,$AK$3)+SUMIFS(Grid_GenerationQueue!AD$5:AD$550,Grid_GenerationQueue!$AM$5:$AM$550,$B245,Grid_GenerationQueue!$AN$5:$AN$550,$C245,Grid_GenerationQueue!$AW$5:$AW$550,"&lt;&gt;"&amp;$Y$3,Grid_GenerationQueue!$AU$5:$AU$550,$AK$3)</f>
        <v>0</v>
      </c>
      <c r="AV245">
        <v>0</v>
      </c>
      <c r="AW245">
        <v>0</v>
      </c>
      <c r="AX245">
        <v>0</v>
      </c>
      <c r="AY245">
        <v>0</v>
      </c>
      <c r="AZ245">
        <v>0</v>
      </c>
      <c r="BB245">
        <f t="shared" si="132"/>
        <v>299.99</v>
      </c>
      <c r="BC245">
        <f t="shared" si="133"/>
        <v>200</v>
      </c>
      <c r="BD245">
        <f t="shared" si="134"/>
        <v>200</v>
      </c>
      <c r="BE245">
        <f t="shared" si="135"/>
        <v>0</v>
      </c>
      <c r="BF245">
        <f t="shared" si="136"/>
        <v>0</v>
      </c>
      <c r="BG245">
        <f t="shared" si="137"/>
        <v>0</v>
      </c>
      <c r="BH245">
        <f t="shared" si="138"/>
        <v>0</v>
      </c>
      <c r="BI245">
        <f t="shared" si="139"/>
        <v>0</v>
      </c>
      <c r="BJ245">
        <f t="shared" si="140"/>
        <v>0</v>
      </c>
      <c r="BK245">
        <f t="shared" si="141"/>
        <v>0</v>
      </c>
      <c r="BL245">
        <f t="shared" si="142"/>
        <v>0</v>
      </c>
      <c r="BN245">
        <f t="shared" si="143"/>
        <v>0</v>
      </c>
      <c r="BO245">
        <f t="shared" si="144"/>
        <v>200</v>
      </c>
      <c r="BP245">
        <f t="shared" si="145"/>
        <v>200</v>
      </c>
      <c r="BQ245">
        <f t="shared" si="146"/>
        <v>0</v>
      </c>
      <c r="BR245">
        <f t="shared" si="147"/>
        <v>0</v>
      </c>
      <c r="BS245">
        <f t="shared" si="148"/>
        <v>0</v>
      </c>
      <c r="BT245">
        <f t="shared" si="149"/>
        <v>0</v>
      </c>
      <c r="BU245">
        <f t="shared" si="150"/>
        <v>0</v>
      </c>
      <c r="BV245">
        <f t="shared" si="151"/>
        <v>0</v>
      </c>
      <c r="BW245">
        <f t="shared" si="152"/>
        <v>0</v>
      </c>
      <c r="BX245">
        <f t="shared" si="153"/>
        <v>0</v>
      </c>
      <c r="BZ245">
        <f t="shared" si="154"/>
        <v>299.99</v>
      </c>
      <c r="CA245">
        <f t="shared" si="155"/>
        <v>200</v>
      </c>
      <c r="CB245">
        <f t="shared" si="156"/>
        <v>200</v>
      </c>
      <c r="CC245">
        <f t="shared" si="157"/>
        <v>0</v>
      </c>
      <c r="CD245">
        <f t="shared" si="158"/>
        <v>0</v>
      </c>
      <c r="CE245">
        <f t="shared" si="159"/>
        <v>0</v>
      </c>
      <c r="CF245">
        <f t="shared" si="160"/>
        <v>0</v>
      </c>
      <c r="CG245">
        <f t="shared" si="161"/>
        <v>0</v>
      </c>
      <c r="CH245">
        <f t="shared" si="162"/>
        <v>0</v>
      </c>
      <c r="CI245">
        <f t="shared" si="163"/>
        <v>0</v>
      </c>
      <c r="CJ245">
        <f t="shared" si="164"/>
        <v>0</v>
      </c>
    </row>
    <row r="246" spans="1:88" x14ac:dyDescent="0.35">
      <c r="A246" t="str">
        <f>Substation_Info!A246</f>
        <v xml:space="preserve">PG&amp;E North of Greater Bay Study Area </v>
      </c>
      <c r="B246" t="str">
        <f>Substation_Info!B246</f>
        <v>Round Mountain</v>
      </c>
      <c r="C246">
        <f>Substation_Info!C246</f>
        <v>500</v>
      </c>
      <c r="D246" t="str" cm="1">
        <f t="array" ref="D246">INDEX(Substation_Info!$AT$5:$BB$322,MATCH(1,($B246=Substation_Info!$B$5:$B$322)*($C246=Substation_Info!$C$5:$C$322),0),MATCH(D$4,Substation_Info!$AT$4:$BB$4,0))</f>
        <v>Northern_California_Li_Battery</v>
      </c>
      <c r="E246" t="str" cm="1">
        <f t="array" ref="E246">INDEX(Substation_Info!$AT$5:$BB$322,MATCH(1,($B246=Substation_Info!$B$5:$B$322)*($C246=Substation_Info!$C$5:$C$322),0),MATCH(E$4,Substation_Info!$AT$4:$BB$4,0))</f>
        <v>Northern_California_Solar</v>
      </c>
      <c r="F246" t="str" cm="1">
        <f t="array" ref="F246">INDEX(Substation_Info!$AT$5:$BB$322,MATCH(1,($B246=Substation_Info!$B$5:$B$322)*($C246=Substation_Info!$C$5:$C$322),0),MATCH(F$4,Substation_Info!$AT$4:$BB$4,0))</f>
        <v>Northern_California_Geothermal</v>
      </c>
      <c r="G246" t="str" cm="1">
        <f t="array" ref="G246">INDEX(Substation_Info!$AT$5:$BB$322,MATCH(1,($B246=Substation_Info!$B$5:$B$322)*($C246=Substation_Info!$C$5:$C$322),0),MATCH(G$4,Substation_Info!$AT$4:$BB$4,0))</f>
        <v>Northern_California_Wind</v>
      </c>
      <c r="H246" t="str" cm="1">
        <f t="array" ref="H246">INDEX(Substation_Info!$AT$5:$BB$322,MATCH(1,($B246=Substation_Info!$B$5:$B$322)*($C246=Substation_Info!$C$5:$C$322),0),MATCH(H$4,Substation_Info!$AT$4:$BB$4,0))</f>
        <v>NW_Ext_Tx_Wind</v>
      </c>
      <c r="I246" cm="1">
        <f t="array" ref="I246">INDEX(Substation_Info!$AT$5:$BB$322,MATCH(1,($B246=Substation_Info!$B$5:$B$322)*($C246=Substation_Info!$C$5:$C$322),0),MATCH(I$4,Substation_Info!$AT$4:$BB$4,0))</f>
        <v>0</v>
      </c>
      <c r="J246" cm="1">
        <f t="array" ref="J246">INDEX(Substation_Info!$AT$5:$BB$322,MATCH(1,($B246=Substation_Info!$B$5:$B$322)*($C246=Substation_Info!$C$5:$C$322),0),MATCH(J$4,Substation_Info!$AT$4:$BB$4,0))</f>
        <v>0</v>
      </c>
      <c r="L246">
        <f>SUMIFS(Grid_GenerationQueue!T$5:T$550,Grid_GenerationQueue!$AJ$5:$AJ$550,$B246,Grid_GenerationQueue!$AK$5:$AK$550,$C246)+SUMIFS(Grid_GenerationQueue!T$5:T$550,Grid_GenerationQueue!$AM$5:$AM$550,$B246,Grid_GenerationQueue!$AN$5:$AN$550,$C246)</f>
        <v>0</v>
      </c>
      <c r="M246">
        <f>SUMIFS(Grid_GenerationQueue!U$5:U$550,Grid_GenerationQueue!$AJ$5:$AJ$550,$B246,Grid_GenerationQueue!$AK$5:$AK$550,$C246)+SUMIFS(Grid_GenerationQueue!U$5:U$550,Grid_GenerationQueue!$AM$5:$AM$550,$B246,Grid_GenerationQueue!$AN$5:$AN$550,$C246)</f>
        <v>0</v>
      </c>
      <c r="N246">
        <f>SUMIFS(Grid_GenerationQueue!V$5:V$550,Grid_GenerationQueue!$AJ$5:$AJ$550,$B246,Grid_GenerationQueue!$AK$5:$AK$550,$C246)+SUMIFS(Grid_GenerationQueue!V$5:V$550,Grid_GenerationQueue!$AM$5:$AM$550,$B246,Grid_GenerationQueue!$AN$5:$AN$550,$C246)</f>
        <v>0</v>
      </c>
      <c r="O246">
        <f>SUMIFS(Grid_GenerationQueue!W$5:W$550,Grid_GenerationQueue!$AJ$5:$AJ$550,$B246,Grid_GenerationQueue!$AK$5:$AK$550,$C246)+SUMIFS(Grid_GenerationQueue!W$5:W$550,Grid_GenerationQueue!$AM$5:$AM$550,$B246,Grid_GenerationQueue!$AN$5:$AN$550,$C246)</f>
        <v>0</v>
      </c>
      <c r="P246">
        <f>SUMIFS(Grid_GenerationQueue!X$5:X$550,Grid_GenerationQueue!$AJ$5:$AJ$550,$B246,Grid_GenerationQueue!$AK$5:$AK$550,$C246)+SUMIFS(Grid_GenerationQueue!X$5:X$550,Grid_GenerationQueue!$AM$5:$AM$550,$B246,Grid_GenerationQueue!$AN$5:$AN$550,$C246)</f>
        <v>0</v>
      </c>
      <c r="Q246">
        <f>SUMIFS(Grid_GenerationQueue!Y$5:Y$550,Grid_GenerationQueue!$AJ$5:$AJ$550,$B246,Grid_GenerationQueue!$AK$5:$AK$550,$C246)+SUMIFS(Grid_GenerationQueue!Y$5:Y$550,Grid_GenerationQueue!$AM$5:$AM$550,$B246,Grid_GenerationQueue!$AN$5:$AN$550,$C246)</f>
        <v>0</v>
      </c>
      <c r="R246">
        <f>SUMIFS(Grid_GenerationQueue!Z$5:Z$550,Grid_GenerationQueue!$AJ$5:$AJ$550,$B246,Grid_GenerationQueue!$AK$5:$AK$550,$C246)+SUMIFS(Grid_GenerationQueue!Z$5:Z$550,Grid_GenerationQueue!$AM$5:$AM$550,$B246,Grid_GenerationQueue!$AN$5:$AN$550,$C246)</f>
        <v>0</v>
      </c>
      <c r="S246">
        <f>SUMIFS(Grid_GenerationQueue!AA$5:AA$550,Grid_GenerationQueue!$AJ$5:$AJ$550,$B246,Grid_GenerationQueue!$AK$5:$AK$550,$C246)+SUMIFS(Grid_GenerationQueue!AA$5:AA$550,Grid_GenerationQueue!$AM$5:$AM$550,$B246,Grid_GenerationQueue!$AN$5:$AN$550,$C246)</f>
        <v>0</v>
      </c>
      <c r="T246">
        <f>SUMIFS(Grid_GenerationQueue!AB$5:AB$550,Grid_GenerationQueue!$AJ$5:$AJ$550,$B246,Grid_GenerationQueue!$AK$5:$AK$550,$C246)+SUMIFS(Grid_GenerationQueue!AB$5:AB$550,Grid_GenerationQueue!$AM$5:$AM$550,$B246,Grid_GenerationQueue!$AN$5:$AN$550,$C246)</f>
        <v>0</v>
      </c>
      <c r="U246">
        <f>SUMIFS(Grid_GenerationQueue!AC$5:AC$550,Grid_GenerationQueue!$AJ$5:$AJ$550,$B246,Grid_GenerationQueue!$AK$5:$AK$550,$C246)+SUMIFS(Grid_GenerationQueue!AC$5:AC$550,Grid_GenerationQueue!$AM$5:$AM$550,$B246,Grid_GenerationQueue!$AN$5:$AN$550,$C246)</f>
        <v>0</v>
      </c>
      <c r="V246">
        <f>SUMIFS(Grid_GenerationQueue!AD$5:AD$550,Grid_GenerationQueue!$AJ$5:$AJ$550,$B246,Grid_GenerationQueue!$AK$5:$AK$550,$C246)+SUMIFS(Grid_GenerationQueue!AD$5:AD$550,Grid_GenerationQueue!$AM$5:$AM$550,$B246,Grid_GenerationQueue!$AN$5:$AN$550,$C246)</f>
        <v>0</v>
      </c>
      <c r="X246">
        <f>SUMIFS(Grid_GenerationQueue!T$5:T$550,Grid_GenerationQueue!$AJ$5:$AJ$550,$B246,Grid_GenerationQueue!$AK$5:$AK$550,$C246,Grid_GenerationQueue!$AW$5:$AW$550,$Y$3)+SUMIFS(Grid_GenerationQueue!T$5:T$550,Grid_GenerationQueue!$AM$5:$AM$550,$B246,Grid_GenerationQueue!$AN$5:$AN$550,$C246,Grid_GenerationQueue!$AW$5:$AW$550,$Y$3)</f>
        <v>0</v>
      </c>
      <c r="Y246">
        <f>SUMIFS(Grid_GenerationQueue!U$5:U$550,Grid_GenerationQueue!$AJ$5:$AJ$550,$B246,Grid_GenerationQueue!$AK$5:$AK$550,$C246,Grid_GenerationQueue!$AW$5:$AW$550,$Y$3)+SUMIFS(Grid_GenerationQueue!U$5:U$550,Grid_GenerationQueue!$AM$5:$AM$550,$B246,Grid_GenerationQueue!$AN$5:$AN$550,$C246,Grid_GenerationQueue!$AW$5:$AW$550,$Y$3)</f>
        <v>0</v>
      </c>
      <c r="Z246">
        <f>SUMIFS(Grid_GenerationQueue!V$5:V$550,Grid_GenerationQueue!$AJ$5:$AJ$550,$B246,Grid_GenerationQueue!$AK$5:$AK$550,$C246,Grid_GenerationQueue!$AW$5:$AW$550,$Y$3)+SUMIFS(Grid_GenerationQueue!V$5:V$550,Grid_GenerationQueue!$AM$5:$AM$550,$B246,Grid_GenerationQueue!$AN$5:$AN$550,$C246,Grid_GenerationQueue!$AW$5:$AW$550,$Y$3)</f>
        <v>0</v>
      </c>
      <c r="AA246">
        <f>SUMIFS(Grid_GenerationQueue!W$5:W$550,Grid_GenerationQueue!$AJ$5:$AJ$550,$B246,Grid_GenerationQueue!$AK$5:$AK$550,$C246,Grid_GenerationQueue!$AW$5:$AW$550,$Y$3)+SUMIFS(Grid_GenerationQueue!W$5:W$550,Grid_GenerationQueue!$AM$5:$AM$550,$B246,Grid_GenerationQueue!$AN$5:$AN$550,$C246,Grid_GenerationQueue!$AW$5:$AW$550,$Y$3)</f>
        <v>0</v>
      </c>
      <c r="AB246">
        <f>SUMIFS(Grid_GenerationQueue!X$5:X$550,Grid_GenerationQueue!$AJ$5:$AJ$550,$B246,Grid_GenerationQueue!$AK$5:$AK$550,$C246,Grid_GenerationQueue!$AW$5:$AW$550,$Y$3)+SUMIFS(Grid_GenerationQueue!X$5:X$550,Grid_GenerationQueue!$AM$5:$AM$550,$B246,Grid_GenerationQueue!$AN$5:$AN$550,$C246,Grid_GenerationQueue!$AW$5:$AW$550,$Y$3)</f>
        <v>0</v>
      </c>
      <c r="AC246">
        <f>SUMIFS(Grid_GenerationQueue!Y$5:Y$550,Grid_GenerationQueue!$AJ$5:$AJ$550,$B246,Grid_GenerationQueue!$AK$5:$AK$550,$C246,Grid_GenerationQueue!$AW$5:$AW$550,$Y$3)+SUMIFS(Grid_GenerationQueue!Y$5:Y$550,Grid_GenerationQueue!$AM$5:$AM$550,$B246,Grid_GenerationQueue!$AN$5:$AN$550,$C246,Grid_GenerationQueue!$AW$5:$AW$550,$Y$3)</f>
        <v>0</v>
      </c>
      <c r="AD246">
        <f>SUMIFS(Grid_GenerationQueue!Z$5:Z$550,Grid_GenerationQueue!$AJ$5:$AJ$550,$B246,Grid_GenerationQueue!$AK$5:$AK$550,$C246,Grid_GenerationQueue!$AW$5:$AW$550,$Y$3)+SUMIFS(Grid_GenerationQueue!Z$5:Z$550,Grid_GenerationQueue!$AM$5:$AM$550,$B246,Grid_GenerationQueue!$AN$5:$AN$550,$C246,Grid_GenerationQueue!$AW$5:$AW$550,$Y$3)</f>
        <v>0</v>
      </c>
      <c r="AE246">
        <f>SUMIFS(Grid_GenerationQueue!AA$5:AA$550,Grid_GenerationQueue!$AJ$5:$AJ$550,$B246,Grid_GenerationQueue!$AK$5:$AK$550,$C246,Grid_GenerationQueue!$AW$5:$AW$550,$Y$3)+SUMIFS(Grid_GenerationQueue!AA$5:AA$550,Grid_GenerationQueue!$AM$5:$AM$550,$B246,Grid_GenerationQueue!$AN$5:$AN$550,$C246,Grid_GenerationQueue!$AW$5:$AW$550,$Y$3)</f>
        <v>0</v>
      </c>
      <c r="AF246">
        <f>SUMIFS(Grid_GenerationQueue!AB$5:AB$550,Grid_GenerationQueue!$AJ$5:$AJ$550,$B246,Grid_GenerationQueue!$AK$5:$AK$550,$C246,Grid_GenerationQueue!$AW$5:$AW$550,$Y$3)+SUMIFS(Grid_GenerationQueue!AB$5:AB$550,Grid_GenerationQueue!$AM$5:$AM$550,$B246,Grid_GenerationQueue!$AN$5:$AN$550,$C246,Grid_GenerationQueue!$AW$5:$AW$550,$Y$3)</f>
        <v>0</v>
      </c>
      <c r="AG246">
        <f>SUMIFS(Grid_GenerationQueue!AC$5:AC$550,Grid_GenerationQueue!$AJ$5:$AJ$550,$B246,Grid_GenerationQueue!$AK$5:$AK$550,$C246,Grid_GenerationQueue!$AW$5:$AW$550,$Y$3)+SUMIFS(Grid_GenerationQueue!AC$5:AC$550,Grid_GenerationQueue!$AM$5:$AM$550,$B246,Grid_GenerationQueue!$AN$5:$AN$550,$C246,Grid_GenerationQueue!$AW$5:$AW$550,$Y$3)</f>
        <v>0</v>
      </c>
      <c r="AH246">
        <f>SUMIFS(Grid_GenerationQueue!AD$5:AD$550,Grid_GenerationQueue!$AJ$5:$AJ$550,$B246,Grid_GenerationQueue!$AK$5:$AK$550,$C246,Grid_GenerationQueue!$AW$5:$AW$550,$Y$3)+SUMIFS(Grid_GenerationQueue!AD$5:AD$550,Grid_GenerationQueue!$AM$5:$AM$550,$B246,Grid_GenerationQueue!$AN$5:$AN$550,$C246,Grid_GenerationQueue!$AW$5:$AW$550,$Y$3)</f>
        <v>0</v>
      </c>
      <c r="AJ246">
        <f>X246+SUMIFS(Grid_GenerationQueue!T$5:T$550,Grid_GenerationQueue!$AJ$5:$AJ$550,$B246,Grid_GenerationQueue!$AK$5:$AK$550,$C246,Grid_GenerationQueue!$AW$5:$AW$550,"&lt;&gt;"&amp;$Y$3,Grid_GenerationQueue!$AU$5:$AU$550,$AK$3)+SUMIFS(Grid_GenerationQueue!T$5:T$550,Grid_GenerationQueue!$AM$5:$AM$550,$B246,Grid_GenerationQueue!$AN$5:$AN$550,$C246,Grid_GenerationQueue!$AW$5:$AW$550,"&lt;&gt;"&amp;$Y$3,Grid_GenerationQueue!$AU$5:$AU$550,$AK$3)</f>
        <v>0</v>
      </c>
      <c r="AK246">
        <f>Y246+SUMIFS(Grid_GenerationQueue!U$5:U$550,Grid_GenerationQueue!$AJ$5:$AJ$550,$B246,Grid_GenerationQueue!$AK$5:$AK$550,$C246,Grid_GenerationQueue!$AW$5:$AW$550,"&lt;&gt;"&amp;$Y$3,Grid_GenerationQueue!$AU$5:$AU$550,$AK$3)+SUMIFS(Grid_GenerationQueue!U$5:U$550,Grid_GenerationQueue!$AM$5:$AM$550,$B246,Grid_GenerationQueue!$AN$5:$AN$550,$C246,Grid_GenerationQueue!$AW$5:$AW$550,"&lt;&gt;"&amp;$Y$3,Grid_GenerationQueue!$AU$5:$AU$550,$AK$3)</f>
        <v>0</v>
      </c>
      <c r="AL246">
        <f>Z246+SUMIFS(Grid_GenerationQueue!V$5:V$550,Grid_GenerationQueue!$AJ$5:$AJ$550,$B246,Grid_GenerationQueue!$AK$5:$AK$550,$C246,Grid_GenerationQueue!$AW$5:$AW$550,"&lt;&gt;"&amp;$Y$3,Grid_GenerationQueue!$AU$5:$AU$550,$AK$3)+SUMIFS(Grid_GenerationQueue!V$5:V$550,Grid_GenerationQueue!$AM$5:$AM$550,$B246,Grid_GenerationQueue!$AN$5:$AN$550,$C246,Grid_GenerationQueue!$AW$5:$AW$550,"&lt;&gt;"&amp;$Y$3,Grid_GenerationQueue!$AU$5:$AU$550,$AK$3)</f>
        <v>0</v>
      </c>
      <c r="AM246">
        <f>AA246+SUMIFS(Grid_GenerationQueue!W$5:W$550,Grid_GenerationQueue!$AJ$5:$AJ$550,$B246,Grid_GenerationQueue!$AK$5:$AK$550,$C246,Grid_GenerationQueue!$AW$5:$AW$550,"&lt;&gt;"&amp;$Y$3,Grid_GenerationQueue!$AU$5:$AU$550,$AK$3)+SUMIFS(Grid_GenerationQueue!W$5:W$550,Grid_GenerationQueue!$AM$5:$AM$550,$B246,Grid_GenerationQueue!$AN$5:$AN$550,$C246,Grid_GenerationQueue!$AW$5:$AW$550,"&lt;&gt;"&amp;$Y$3,Grid_GenerationQueue!$AU$5:$AU$550,$AK$3)</f>
        <v>0</v>
      </c>
      <c r="AN246">
        <f>AB246+SUMIFS(Grid_GenerationQueue!X$5:X$550,Grid_GenerationQueue!$AJ$5:$AJ$550,$B246,Grid_GenerationQueue!$AK$5:$AK$550,$C246,Grid_GenerationQueue!$AW$5:$AW$550,"&lt;&gt;"&amp;$Y$3,Grid_GenerationQueue!$AU$5:$AU$550,$AK$3)+SUMIFS(Grid_GenerationQueue!X$5:X$550,Grid_GenerationQueue!$AM$5:$AM$550,$B246,Grid_GenerationQueue!$AN$5:$AN$550,$C246,Grid_GenerationQueue!$AW$5:$AW$550,"&lt;&gt;"&amp;$Y$3,Grid_GenerationQueue!$AU$5:$AU$550,$AK$3)</f>
        <v>0</v>
      </c>
      <c r="AO246">
        <f>AC246+SUMIFS(Grid_GenerationQueue!Y$5:Y$550,Grid_GenerationQueue!$AJ$5:$AJ$550,$B246,Grid_GenerationQueue!$AK$5:$AK$550,$C246,Grid_GenerationQueue!$AW$5:$AW$550,"&lt;&gt;"&amp;$Y$3,Grid_GenerationQueue!$AU$5:$AU$550,$AK$3)+SUMIFS(Grid_GenerationQueue!Y$5:Y$550,Grid_GenerationQueue!$AM$5:$AM$550,$B246,Grid_GenerationQueue!$AN$5:$AN$550,$C246,Grid_GenerationQueue!$AW$5:$AW$550,"&lt;&gt;"&amp;$Y$3,Grid_GenerationQueue!$AU$5:$AU$550,$AK$3)</f>
        <v>0</v>
      </c>
      <c r="AP246">
        <f>AD246+SUMIFS(Grid_GenerationQueue!Z$5:Z$550,Grid_GenerationQueue!$AJ$5:$AJ$550,$B246,Grid_GenerationQueue!$AK$5:$AK$550,$C246,Grid_GenerationQueue!$AW$5:$AW$550,"&lt;&gt;"&amp;$Y$3,Grid_GenerationQueue!$AU$5:$AU$550,$AK$3)+SUMIFS(Grid_GenerationQueue!Z$5:Z$550,Grid_GenerationQueue!$AM$5:$AM$550,$B246,Grid_GenerationQueue!$AN$5:$AN$550,$C246,Grid_GenerationQueue!$AW$5:$AW$550,"&lt;&gt;"&amp;$Y$3,Grid_GenerationQueue!$AU$5:$AU$550,$AK$3)</f>
        <v>0</v>
      </c>
      <c r="AQ246">
        <f>AE246+SUMIFS(Grid_GenerationQueue!AA$5:AA$550,Grid_GenerationQueue!$AJ$5:$AJ$550,$B246,Grid_GenerationQueue!$AK$5:$AK$550,$C246,Grid_GenerationQueue!$AW$5:$AW$550,"&lt;&gt;"&amp;$Y$3,Grid_GenerationQueue!$AU$5:$AU$550,$AK$3)+SUMIFS(Grid_GenerationQueue!AA$5:AA$550,Grid_GenerationQueue!$AM$5:$AM$550,$B246,Grid_GenerationQueue!$AN$5:$AN$550,$C246,Grid_GenerationQueue!$AW$5:$AW$550,"&lt;&gt;"&amp;$Y$3,Grid_GenerationQueue!$AU$5:$AU$550,$AK$3)</f>
        <v>0</v>
      </c>
      <c r="AR246">
        <f>AF246+SUMIFS(Grid_GenerationQueue!AB$5:AB$550,Grid_GenerationQueue!$AJ$5:$AJ$550,$B246,Grid_GenerationQueue!$AK$5:$AK$550,$C246,Grid_GenerationQueue!$AW$5:$AW$550,"&lt;&gt;"&amp;$Y$3,Grid_GenerationQueue!$AU$5:$AU$550,$AK$3)+SUMIFS(Grid_GenerationQueue!AB$5:AB$550,Grid_GenerationQueue!$AM$5:$AM$550,$B246,Grid_GenerationQueue!$AN$5:$AN$550,$C246,Grid_GenerationQueue!$AW$5:$AW$550,"&lt;&gt;"&amp;$Y$3,Grid_GenerationQueue!$AU$5:$AU$550,$AK$3)</f>
        <v>0</v>
      </c>
      <c r="AS246">
        <f>AG246+SUMIFS(Grid_GenerationQueue!AC$5:AC$550,Grid_GenerationQueue!$AJ$5:$AJ$550,$B246,Grid_GenerationQueue!$AK$5:$AK$550,$C246,Grid_GenerationQueue!$AW$5:$AW$550,"&lt;&gt;"&amp;$Y$3,Grid_GenerationQueue!$AU$5:$AU$550,$AK$3)+SUMIFS(Grid_GenerationQueue!AC$5:AC$550,Grid_GenerationQueue!$AM$5:$AM$550,$B246,Grid_GenerationQueue!$AN$5:$AN$550,$C246,Grid_GenerationQueue!$AW$5:$AW$550,"&lt;&gt;"&amp;$Y$3,Grid_GenerationQueue!$AU$5:$AU$550,$AK$3)</f>
        <v>0</v>
      </c>
      <c r="AT246">
        <f>AH246+SUMIFS(Grid_GenerationQueue!AD$5:AD$550,Grid_GenerationQueue!$AJ$5:$AJ$550,$B246,Grid_GenerationQueue!$AK$5:$AK$550,$C246,Grid_GenerationQueue!$AW$5:$AW$550,"&lt;&gt;"&amp;$Y$3,Grid_GenerationQueue!$AU$5:$AU$550,$AK$3)+SUMIFS(Grid_GenerationQueue!AD$5:AD$550,Grid_GenerationQueue!$AM$5:$AM$550,$B246,Grid_GenerationQueue!$AN$5:$AN$550,$C246,Grid_GenerationQueue!$AW$5:$AW$550,"&lt;&gt;"&amp;$Y$3,Grid_GenerationQueue!$AU$5:$AU$550,$AK$3)</f>
        <v>0</v>
      </c>
      <c r="AV246">
        <v>0</v>
      </c>
      <c r="AW246">
        <v>0</v>
      </c>
      <c r="AX246">
        <v>0</v>
      </c>
      <c r="AY246">
        <v>0</v>
      </c>
      <c r="AZ246">
        <v>0</v>
      </c>
      <c r="BB246">
        <f t="shared" si="132"/>
        <v>0</v>
      </c>
      <c r="BC246">
        <f t="shared" si="133"/>
        <v>0</v>
      </c>
      <c r="BD246">
        <f t="shared" si="134"/>
        <v>0</v>
      </c>
      <c r="BE246">
        <f t="shared" si="135"/>
        <v>0</v>
      </c>
      <c r="BF246">
        <f t="shared" si="136"/>
        <v>0</v>
      </c>
      <c r="BG246">
        <f t="shared" si="137"/>
        <v>0</v>
      </c>
      <c r="BH246">
        <f t="shared" si="138"/>
        <v>0</v>
      </c>
      <c r="BI246">
        <f t="shared" si="139"/>
        <v>0</v>
      </c>
      <c r="BJ246">
        <f t="shared" si="140"/>
        <v>0</v>
      </c>
      <c r="BK246">
        <f t="shared" si="141"/>
        <v>0</v>
      </c>
      <c r="BL246">
        <f t="shared" si="142"/>
        <v>0</v>
      </c>
      <c r="BN246">
        <f t="shared" si="143"/>
        <v>0</v>
      </c>
      <c r="BO246">
        <f t="shared" si="144"/>
        <v>0</v>
      </c>
      <c r="BP246">
        <f t="shared" si="145"/>
        <v>0</v>
      </c>
      <c r="BQ246">
        <f t="shared" si="146"/>
        <v>0</v>
      </c>
      <c r="BR246">
        <f t="shared" si="147"/>
        <v>0</v>
      </c>
      <c r="BS246">
        <f t="shared" si="148"/>
        <v>0</v>
      </c>
      <c r="BT246">
        <f t="shared" si="149"/>
        <v>0</v>
      </c>
      <c r="BU246">
        <f t="shared" si="150"/>
        <v>0</v>
      </c>
      <c r="BV246">
        <f t="shared" si="151"/>
        <v>0</v>
      </c>
      <c r="BW246">
        <f t="shared" si="152"/>
        <v>0</v>
      </c>
      <c r="BX246">
        <f t="shared" si="153"/>
        <v>0</v>
      </c>
      <c r="BZ246">
        <f t="shared" si="154"/>
        <v>0</v>
      </c>
      <c r="CA246">
        <f t="shared" si="155"/>
        <v>0</v>
      </c>
      <c r="CB246">
        <f t="shared" si="156"/>
        <v>0</v>
      </c>
      <c r="CC246">
        <f t="shared" si="157"/>
        <v>0</v>
      </c>
      <c r="CD246">
        <f t="shared" si="158"/>
        <v>0</v>
      </c>
      <c r="CE246">
        <f t="shared" si="159"/>
        <v>0</v>
      </c>
      <c r="CF246">
        <f t="shared" si="160"/>
        <v>0</v>
      </c>
      <c r="CG246">
        <f t="shared" si="161"/>
        <v>0</v>
      </c>
      <c r="CH246">
        <f t="shared" si="162"/>
        <v>0</v>
      </c>
      <c r="CI246">
        <f t="shared" si="163"/>
        <v>0</v>
      </c>
      <c r="CJ246">
        <f t="shared" si="164"/>
        <v>0</v>
      </c>
    </row>
    <row r="247" spans="1:88" x14ac:dyDescent="0.35">
      <c r="A247" t="str">
        <f>Substation_Info!A247</f>
        <v>PG&amp;E Fresno Study Area</v>
      </c>
      <c r="B247" t="str">
        <f>Substation_Info!B247</f>
        <v>S0478</v>
      </c>
      <c r="C247">
        <f>Substation_Info!C247</f>
        <v>115</v>
      </c>
      <c r="D247" t="str" cm="1">
        <f t="array" ref="D247">INDEX(Substation_Info!$AT$5:$BB$322,MATCH(1,($B247=Substation_Info!$B$5:$B$322)*($C247=Substation_Info!$C$5:$C$322),0),MATCH(D$4,Substation_Info!$AT$4:$BB$4,0))</f>
        <v>Southern_PGAE_Li_Battery</v>
      </c>
      <c r="E247" t="str" cm="1">
        <f t="array" ref="E247">INDEX(Substation_Info!$AT$5:$BB$322,MATCH(1,($B247=Substation_Info!$B$5:$B$322)*($C247=Substation_Info!$C$5:$C$322),0),MATCH(E$4,Substation_Info!$AT$4:$BB$4,0))</f>
        <v>Southern_PGAE_Solar</v>
      </c>
      <c r="F247" cm="1">
        <f t="array" ref="F247">INDEX(Substation_Info!$AT$5:$BB$322,MATCH(1,($B247=Substation_Info!$B$5:$B$322)*($C247=Substation_Info!$C$5:$C$322),0),MATCH(F$4,Substation_Info!$AT$4:$BB$4,0))</f>
        <v>0</v>
      </c>
      <c r="G247" cm="1">
        <f t="array" ref="G247">INDEX(Substation_Info!$AT$5:$BB$322,MATCH(1,($B247=Substation_Info!$B$5:$B$322)*($C247=Substation_Info!$C$5:$C$322),0),MATCH(G$4,Substation_Info!$AT$4:$BB$4,0))</f>
        <v>0</v>
      </c>
      <c r="H247" cm="1">
        <f t="array" ref="H247">INDEX(Substation_Info!$AT$5:$BB$322,MATCH(1,($B247=Substation_Info!$B$5:$B$322)*($C247=Substation_Info!$C$5:$C$322),0),MATCH(H$4,Substation_Info!$AT$4:$BB$4,0))</f>
        <v>0</v>
      </c>
      <c r="I247" cm="1">
        <f t="array" ref="I247">INDEX(Substation_Info!$AT$5:$BB$322,MATCH(1,($B247=Substation_Info!$B$5:$B$322)*($C247=Substation_Info!$C$5:$C$322),0),MATCH(I$4,Substation_Info!$AT$4:$BB$4,0))</f>
        <v>0</v>
      </c>
      <c r="J247" cm="1">
        <f t="array" ref="J247">INDEX(Substation_Info!$AT$5:$BB$322,MATCH(1,($B247=Substation_Info!$B$5:$B$322)*($C247=Substation_Info!$C$5:$C$322),0),MATCH(J$4,Substation_Info!$AT$4:$BB$4,0))</f>
        <v>0</v>
      </c>
      <c r="L247">
        <f>SUMIFS(Grid_GenerationQueue!T$5:T$550,Grid_GenerationQueue!$AJ$5:$AJ$550,$B247,Grid_GenerationQueue!$AK$5:$AK$550,$C247)+SUMIFS(Grid_GenerationQueue!T$5:T$550,Grid_GenerationQueue!$AM$5:$AM$550,$B247,Grid_GenerationQueue!$AN$5:$AN$550,$C247)</f>
        <v>0</v>
      </c>
      <c r="M247">
        <f>SUMIFS(Grid_GenerationQueue!U$5:U$550,Grid_GenerationQueue!$AJ$5:$AJ$550,$B247,Grid_GenerationQueue!$AK$5:$AK$550,$C247)+SUMIFS(Grid_GenerationQueue!U$5:U$550,Grid_GenerationQueue!$AM$5:$AM$550,$B247,Grid_GenerationQueue!$AN$5:$AN$550,$C247)</f>
        <v>0</v>
      </c>
      <c r="N247">
        <f>SUMIFS(Grid_GenerationQueue!V$5:V$550,Grid_GenerationQueue!$AJ$5:$AJ$550,$B247,Grid_GenerationQueue!$AK$5:$AK$550,$C247)+SUMIFS(Grid_GenerationQueue!V$5:V$550,Grid_GenerationQueue!$AM$5:$AM$550,$B247,Grid_GenerationQueue!$AN$5:$AN$550,$C247)</f>
        <v>0</v>
      </c>
      <c r="O247">
        <f>SUMIFS(Grid_GenerationQueue!W$5:W$550,Grid_GenerationQueue!$AJ$5:$AJ$550,$B247,Grid_GenerationQueue!$AK$5:$AK$550,$C247)+SUMIFS(Grid_GenerationQueue!W$5:W$550,Grid_GenerationQueue!$AM$5:$AM$550,$B247,Grid_GenerationQueue!$AN$5:$AN$550,$C247)</f>
        <v>0</v>
      </c>
      <c r="P247">
        <f>SUMIFS(Grid_GenerationQueue!X$5:X$550,Grid_GenerationQueue!$AJ$5:$AJ$550,$B247,Grid_GenerationQueue!$AK$5:$AK$550,$C247)+SUMIFS(Grid_GenerationQueue!X$5:X$550,Grid_GenerationQueue!$AM$5:$AM$550,$B247,Grid_GenerationQueue!$AN$5:$AN$550,$C247)</f>
        <v>0</v>
      </c>
      <c r="Q247">
        <f>SUMIFS(Grid_GenerationQueue!Y$5:Y$550,Grid_GenerationQueue!$AJ$5:$AJ$550,$B247,Grid_GenerationQueue!$AK$5:$AK$550,$C247)+SUMIFS(Grid_GenerationQueue!Y$5:Y$550,Grid_GenerationQueue!$AM$5:$AM$550,$B247,Grid_GenerationQueue!$AN$5:$AN$550,$C247)</f>
        <v>0</v>
      </c>
      <c r="R247">
        <f>SUMIFS(Grid_GenerationQueue!Z$5:Z$550,Grid_GenerationQueue!$AJ$5:$AJ$550,$B247,Grid_GenerationQueue!$AK$5:$AK$550,$C247)+SUMIFS(Grid_GenerationQueue!Z$5:Z$550,Grid_GenerationQueue!$AM$5:$AM$550,$B247,Grid_GenerationQueue!$AN$5:$AN$550,$C247)</f>
        <v>0</v>
      </c>
      <c r="S247">
        <f>SUMIFS(Grid_GenerationQueue!AA$5:AA$550,Grid_GenerationQueue!$AJ$5:$AJ$550,$B247,Grid_GenerationQueue!$AK$5:$AK$550,$C247)+SUMIFS(Grid_GenerationQueue!AA$5:AA$550,Grid_GenerationQueue!$AM$5:$AM$550,$B247,Grid_GenerationQueue!$AN$5:$AN$550,$C247)</f>
        <v>0</v>
      </c>
      <c r="T247">
        <f>SUMIFS(Grid_GenerationQueue!AB$5:AB$550,Grid_GenerationQueue!$AJ$5:$AJ$550,$B247,Grid_GenerationQueue!$AK$5:$AK$550,$C247)+SUMIFS(Grid_GenerationQueue!AB$5:AB$550,Grid_GenerationQueue!$AM$5:$AM$550,$B247,Grid_GenerationQueue!$AN$5:$AN$550,$C247)</f>
        <v>0</v>
      </c>
      <c r="U247">
        <f>SUMIFS(Grid_GenerationQueue!AC$5:AC$550,Grid_GenerationQueue!$AJ$5:$AJ$550,$B247,Grid_GenerationQueue!$AK$5:$AK$550,$C247)+SUMIFS(Grid_GenerationQueue!AC$5:AC$550,Grid_GenerationQueue!$AM$5:$AM$550,$B247,Grid_GenerationQueue!$AN$5:$AN$550,$C247)</f>
        <v>0</v>
      </c>
      <c r="V247">
        <f>SUMIFS(Grid_GenerationQueue!AD$5:AD$550,Grid_GenerationQueue!$AJ$5:$AJ$550,$B247,Grid_GenerationQueue!$AK$5:$AK$550,$C247)+SUMIFS(Grid_GenerationQueue!AD$5:AD$550,Grid_GenerationQueue!$AM$5:$AM$550,$B247,Grid_GenerationQueue!$AN$5:$AN$550,$C247)</f>
        <v>0</v>
      </c>
      <c r="X247">
        <f>SUMIFS(Grid_GenerationQueue!T$5:T$550,Grid_GenerationQueue!$AJ$5:$AJ$550,$B247,Grid_GenerationQueue!$AK$5:$AK$550,$C247,Grid_GenerationQueue!$AW$5:$AW$550,$Y$3)+SUMIFS(Grid_GenerationQueue!T$5:T$550,Grid_GenerationQueue!$AM$5:$AM$550,$B247,Grid_GenerationQueue!$AN$5:$AN$550,$C247,Grid_GenerationQueue!$AW$5:$AW$550,$Y$3)</f>
        <v>0</v>
      </c>
      <c r="Y247">
        <f>SUMIFS(Grid_GenerationQueue!U$5:U$550,Grid_GenerationQueue!$AJ$5:$AJ$550,$B247,Grid_GenerationQueue!$AK$5:$AK$550,$C247,Grid_GenerationQueue!$AW$5:$AW$550,$Y$3)+SUMIFS(Grid_GenerationQueue!U$5:U$550,Grid_GenerationQueue!$AM$5:$AM$550,$B247,Grid_GenerationQueue!$AN$5:$AN$550,$C247,Grid_GenerationQueue!$AW$5:$AW$550,$Y$3)</f>
        <v>0</v>
      </c>
      <c r="Z247">
        <f>SUMIFS(Grid_GenerationQueue!V$5:V$550,Grid_GenerationQueue!$AJ$5:$AJ$550,$B247,Grid_GenerationQueue!$AK$5:$AK$550,$C247,Grid_GenerationQueue!$AW$5:$AW$550,$Y$3)+SUMIFS(Grid_GenerationQueue!V$5:V$550,Grid_GenerationQueue!$AM$5:$AM$550,$B247,Grid_GenerationQueue!$AN$5:$AN$550,$C247,Grid_GenerationQueue!$AW$5:$AW$550,$Y$3)</f>
        <v>0</v>
      </c>
      <c r="AA247">
        <f>SUMIFS(Grid_GenerationQueue!W$5:W$550,Grid_GenerationQueue!$AJ$5:$AJ$550,$B247,Grid_GenerationQueue!$AK$5:$AK$550,$C247,Grid_GenerationQueue!$AW$5:$AW$550,$Y$3)+SUMIFS(Grid_GenerationQueue!W$5:W$550,Grid_GenerationQueue!$AM$5:$AM$550,$B247,Grid_GenerationQueue!$AN$5:$AN$550,$C247,Grid_GenerationQueue!$AW$5:$AW$550,$Y$3)</f>
        <v>0</v>
      </c>
      <c r="AB247">
        <f>SUMIFS(Grid_GenerationQueue!X$5:X$550,Grid_GenerationQueue!$AJ$5:$AJ$550,$B247,Grid_GenerationQueue!$AK$5:$AK$550,$C247,Grid_GenerationQueue!$AW$5:$AW$550,$Y$3)+SUMIFS(Grid_GenerationQueue!X$5:X$550,Grid_GenerationQueue!$AM$5:$AM$550,$B247,Grid_GenerationQueue!$AN$5:$AN$550,$C247,Grid_GenerationQueue!$AW$5:$AW$550,$Y$3)</f>
        <v>0</v>
      </c>
      <c r="AC247">
        <f>SUMIFS(Grid_GenerationQueue!Y$5:Y$550,Grid_GenerationQueue!$AJ$5:$AJ$550,$B247,Grid_GenerationQueue!$AK$5:$AK$550,$C247,Grid_GenerationQueue!$AW$5:$AW$550,$Y$3)+SUMIFS(Grid_GenerationQueue!Y$5:Y$550,Grid_GenerationQueue!$AM$5:$AM$550,$B247,Grid_GenerationQueue!$AN$5:$AN$550,$C247,Grid_GenerationQueue!$AW$5:$AW$550,$Y$3)</f>
        <v>0</v>
      </c>
      <c r="AD247">
        <f>SUMIFS(Grid_GenerationQueue!Z$5:Z$550,Grid_GenerationQueue!$AJ$5:$AJ$550,$B247,Grid_GenerationQueue!$AK$5:$AK$550,$C247,Grid_GenerationQueue!$AW$5:$AW$550,$Y$3)+SUMIFS(Grid_GenerationQueue!Z$5:Z$550,Grid_GenerationQueue!$AM$5:$AM$550,$B247,Grid_GenerationQueue!$AN$5:$AN$550,$C247,Grid_GenerationQueue!$AW$5:$AW$550,$Y$3)</f>
        <v>0</v>
      </c>
      <c r="AE247">
        <f>SUMIFS(Grid_GenerationQueue!AA$5:AA$550,Grid_GenerationQueue!$AJ$5:$AJ$550,$B247,Grid_GenerationQueue!$AK$5:$AK$550,$C247,Grid_GenerationQueue!$AW$5:$AW$550,$Y$3)+SUMIFS(Grid_GenerationQueue!AA$5:AA$550,Grid_GenerationQueue!$AM$5:$AM$550,$B247,Grid_GenerationQueue!$AN$5:$AN$550,$C247,Grid_GenerationQueue!$AW$5:$AW$550,$Y$3)</f>
        <v>0</v>
      </c>
      <c r="AF247">
        <f>SUMIFS(Grid_GenerationQueue!AB$5:AB$550,Grid_GenerationQueue!$AJ$5:$AJ$550,$B247,Grid_GenerationQueue!$AK$5:$AK$550,$C247,Grid_GenerationQueue!$AW$5:$AW$550,$Y$3)+SUMIFS(Grid_GenerationQueue!AB$5:AB$550,Grid_GenerationQueue!$AM$5:$AM$550,$B247,Grid_GenerationQueue!$AN$5:$AN$550,$C247,Grid_GenerationQueue!$AW$5:$AW$550,$Y$3)</f>
        <v>0</v>
      </c>
      <c r="AG247">
        <f>SUMIFS(Grid_GenerationQueue!AC$5:AC$550,Grid_GenerationQueue!$AJ$5:$AJ$550,$B247,Grid_GenerationQueue!$AK$5:$AK$550,$C247,Grid_GenerationQueue!$AW$5:$AW$550,$Y$3)+SUMIFS(Grid_GenerationQueue!AC$5:AC$550,Grid_GenerationQueue!$AM$5:$AM$550,$B247,Grid_GenerationQueue!$AN$5:$AN$550,$C247,Grid_GenerationQueue!$AW$5:$AW$550,$Y$3)</f>
        <v>0</v>
      </c>
      <c r="AH247">
        <f>SUMIFS(Grid_GenerationQueue!AD$5:AD$550,Grid_GenerationQueue!$AJ$5:$AJ$550,$B247,Grid_GenerationQueue!$AK$5:$AK$550,$C247,Grid_GenerationQueue!$AW$5:$AW$550,$Y$3)+SUMIFS(Grid_GenerationQueue!AD$5:AD$550,Grid_GenerationQueue!$AM$5:$AM$550,$B247,Grid_GenerationQueue!$AN$5:$AN$550,$C247,Grid_GenerationQueue!$AW$5:$AW$550,$Y$3)</f>
        <v>0</v>
      </c>
      <c r="AJ247">
        <f>X247+SUMIFS(Grid_GenerationQueue!T$5:T$550,Grid_GenerationQueue!$AJ$5:$AJ$550,$B247,Grid_GenerationQueue!$AK$5:$AK$550,$C247,Grid_GenerationQueue!$AW$5:$AW$550,"&lt;&gt;"&amp;$Y$3,Grid_GenerationQueue!$AU$5:$AU$550,$AK$3)+SUMIFS(Grid_GenerationQueue!T$5:T$550,Grid_GenerationQueue!$AM$5:$AM$550,$B247,Grid_GenerationQueue!$AN$5:$AN$550,$C247,Grid_GenerationQueue!$AW$5:$AW$550,"&lt;&gt;"&amp;$Y$3,Grid_GenerationQueue!$AU$5:$AU$550,$AK$3)</f>
        <v>0</v>
      </c>
      <c r="AK247">
        <f>Y247+SUMIFS(Grid_GenerationQueue!U$5:U$550,Grid_GenerationQueue!$AJ$5:$AJ$550,$B247,Grid_GenerationQueue!$AK$5:$AK$550,$C247,Grid_GenerationQueue!$AW$5:$AW$550,"&lt;&gt;"&amp;$Y$3,Grid_GenerationQueue!$AU$5:$AU$550,$AK$3)+SUMIFS(Grid_GenerationQueue!U$5:U$550,Grid_GenerationQueue!$AM$5:$AM$550,$B247,Grid_GenerationQueue!$AN$5:$AN$550,$C247,Grid_GenerationQueue!$AW$5:$AW$550,"&lt;&gt;"&amp;$Y$3,Grid_GenerationQueue!$AU$5:$AU$550,$AK$3)</f>
        <v>0</v>
      </c>
      <c r="AL247">
        <f>Z247+SUMIFS(Grid_GenerationQueue!V$5:V$550,Grid_GenerationQueue!$AJ$5:$AJ$550,$B247,Grid_GenerationQueue!$AK$5:$AK$550,$C247,Grid_GenerationQueue!$AW$5:$AW$550,"&lt;&gt;"&amp;$Y$3,Grid_GenerationQueue!$AU$5:$AU$550,$AK$3)+SUMIFS(Grid_GenerationQueue!V$5:V$550,Grid_GenerationQueue!$AM$5:$AM$550,$B247,Grid_GenerationQueue!$AN$5:$AN$550,$C247,Grid_GenerationQueue!$AW$5:$AW$550,"&lt;&gt;"&amp;$Y$3,Grid_GenerationQueue!$AU$5:$AU$550,$AK$3)</f>
        <v>0</v>
      </c>
      <c r="AM247">
        <f>AA247+SUMIFS(Grid_GenerationQueue!W$5:W$550,Grid_GenerationQueue!$AJ$5:$AJ$550,$B247,Grid_GenerationQueue!$AK$5:$AK$550,$C247,Grid_GenerationQueue!$AW$5:$AW$550,"&lt;&gt;"&amp;$Y$3,Grid_GenerationQueue!$AU$5:$AU$550,$AK$3)+SUMIFS(Grid_GenerationQueue!W$5:W$550,Grid_GenerationQueue!$AM$5:$AM$550,$B247,Grid_GenerationQueue!$AN$5:$AN$550,$C247,Grid_GenerationQueue!$AW$5:$AW$550,"&lt;&gt;"&amp;$Y$3,Grid_GenerationQueue!$AU$5:$AU$550,$AK$3)</f>
        <v>0</v>
      </c>
      <c r="AN247">
        <f>AB247+SUMIFS(Grid_GenerationQueue!X$5:X$550,Grid_GenerationQueue!$AJ$5:$AJ$550,$B247,Grid_GenerationQueue!$AK$5:$AK$550,$C247,Grid_GenerationQueue!$AW$5:$AW$550,"&lt;&gt;"&amp;$Y$3,Grid_GenerationQueue!$AU$5:$AU$550,$AK$3)+SUMIFS(Grid_GenerationQueue!X$5:X$550,Grid_GenerationQueue!$AM$5:$AM$550,$B247,Grid_GenerationQueue!$AN$5:$AN$550,$C247,Grid_GenerationQueue!$AW$5:$AW$550,"&lt;&gt;"&amp;$Y$3,Grid_GenerationQueue!$AU$5:$AU$550,$AK$3)</f>
        <v>0</v>
      </c>
      <c r="AO247">
        <f>AC247+SUMIFS(Grid_GenerationQueue!Y$5:Y$550,Grid_GenerationQueue!$AJ$5:$AJ$550,$B247,Grid_GenerationQueue!$AK$5:$AK$550,$C247,Grid_GenerationQueue!$AW$5:$AW$550,"&lt;&gt;"&amp;$Y$3,Grid_GenerationQueue!$AU$5:$AU$550,$AK$3)+SUMIFS(Grid_GenerationQueue!Y$5:Y$550,Grid_GenerationQueue!$AM$5:$AM$550,$B247,Grid_GenerationQueue!$AN$5:$AN$550,$C247,Grid_GenerationQueue!$AW$5:$AW$550,"&lt;&gt;"&amp;$Y$3,Grid_GenerationQueue!$AU$5:$AU$550,$AK$3)</f>
        <v>0</v>
      </c>
      <c r="AP247">
        <f>AD247+SUMIFS(Grid_GenerationQueue!Z$5:Z$550,Grid_GenerationQueue!$AJ$5:$AJ$550,$B247,Grid_GenerationQueue!$AK$5:$AK$550,$C247,Grid_GenerationQueue!$AW$5:$AW$550,"&lt;&gt;"&amp;$Y$3,Grid_GenerationQueue!$AU$5:$AU$550,$AK$3)+SUMIFS(Grid_GenerationQueue!Z$5:Z$550,Grid_GenerationQueue!$AM$5:$AM$550,$B247,Grid_GenerationQueue!$AN$5:$AN$550,$C247,Grid_GenerationQueue!$AW$5:$AW$550,"&lt;&gt;"&amp;$Y$3,Grid_GenerationQueue!$AU$5:$AU$550,$AK$3)</f>
        <v>0</v>
      </c>
      <c r="AQ247">
        <f>AE247+SUMIFS(Grid_GenerationQueue!AA$5:AA$550,Grid_GenerationQueue!$AJ$5:$AJ$550,$B247,Grid_GenerationQueue!$AK$5:$AK$550,$C247,Grid_GenerationQueue!$AW$5:$AW$550,"&lt;&gt;"&amp;$Y$3,Grid_GenerationQueue!$AU$5:$AU$550,$AK$3)+SUMIFS(Grid_GenerationQueue!AA$5:AA$550,Grid_GenerationQueue!$AM$5:$AM$550,$B247,Grid_GenerationQueue!$AN$5:$AN$550,$C247,Grid_GenerationQueue!$AW$5:$AW$550,"&lt;&gt;"&amp;$Y$3,Grid_GenerationQueue!$AU$5:$AU$550,$AK$3)</f>
        <v>0</v>
      </c>
      <c r="AR247">
        <f>AF247+SUMIFS(Grid_GenerationQueue!AB$5:AB$550,Grid_GenerationQueue!$AJ$5:$AJ$550,$B247,Grid_GenerationQueue!$AK$5:$AK$550,$C247,Grid_GenerationQueue!$AW$5:$AW$550,"&lt;&gt;"&amp;$Y$3,Grid_GenerationQueue!$AU$5:$AU$550,$AK$3)+SUMIFS(Grid_GenerationQueue!AB$5:AB$550,Grid_GenerationQueue!$AM$5:$AM$550,$B247,Grid_GenerationQueue!$AN$5:$AN$550,$C247,Grid_GenerationQueue!$AW$5:$AW$550,"&lt;&gt;"&amp;$Y$3,Grid_GenerationQueue!$AU$5:$AU$550,$AK$3)</f>
        <v>0</v>
      </c>
      <c r="AS247">
        <f>AG247+SUMIFS(Grid_GenerationQueue!AC$5:AC$550,Grid_GenerationQueue!$AJ$5:$AJ$550,$B247,Grid_GenerationQueue!$AK$5:$AK$550,$C247,Grid_GenerationQueue!$AW$5:$AW$550,"&lt;&gt;"&amp;$Y$3,Grid_GenerationQueue!$AU$5:$AU$550,$AK$3)+SUMIFS(Grid_GenerationQueue!AC$5:AC$550,Grid_GenerationQueue!$AM$5:$AM$550,$B247,Grid_GenerationQueue!$AN$5:$AN$550,$C247,Grid_GenerationQueue!$AW$5:$AW$550,"&lt;&gt;"&amp;$Y$3,Grid_GenerationQueue!$AU$5:$AU$550,$AK$3)</f>
        <v>0</v>
      </c>
      <c r="AT247">
        <f>AH247+SUMIFS(Grid_GenerationQueue!AD$5:AD$550,Grid_GenerationQueue!$AJ$5:$AJ$550,$B247,Grid_GenerationQueue!$AK$5:$AK$550,$C247,Grid_GenerationQueue!$AW$5:$AW$550,"&lt;&gt;"&amp;$Y$3,Grid_GenerationQueue!$AU$5:$AU$550,$AK$3)+SUMIFS(Grid_GenerationQueue!AD$5:AD$550,Grid_GenerationQueue!$AM$5:$AM$550,$B247,Grid_GenerationQueue!$AN$5:$AN$550,$C247,Grid_GenerationQueue!$AW$5:$AW$550,"&lt;&gt;"&amp;$Y$3,Grid_GenerationQueue!$AU$5:$AU$550,$AK$3)</f>
        <v>0</v>
      </c>
      <c r="AV247">
        <v>0</v>
      </c>
      <c r="AW247">
        <v>0</v>
      </c>
      <c r="AX247">
        <v>0</v>
      </c>
      <c r="AY247">
        <v>0</v>
      </c>
      <c r="AZ247">
        <v>0</v>
      </c>
      <c r="BB247">
        <f t="shared" si="132"/>
        <v>0</v>
      </c>
      <c r="BC247">
        <f t="shared" si="133"/>
        <v>0</v>
      </c>
      <c r="BD247">
        <f t="shared" si="134"/>
        <v>0</v>
      </c>
      <c r="BE247">
        <f t="shared" si="135"/>
        <v>0</v>
      </c>
      <c r="BF247">
        <f t="shared" si="136"/>
        <v>0</v>
      </c>
      <c r="BG247">
        <f t="shared" si="137"/>
        <v>0</v>
      </c>
      <c r="BH247">
        <f t="shared" si="138"/>
        <v>0</v>
      </c>
      <c r="BI247">
        <f t="shared" si="139"/>
        <v>0</v>
      </c>
      <c r="BJ247">
        <f t="shared" si="140"/>
        <v>0</v>
      </c>
      <c r="BK247">
        <f t="shared" si="141"/>
        <v>0</v>
      </c>
      <c r="BL247">
        <f t="shared" si="142"/>
        <v>0</v>
      </c>
      <c r="BN247">
        <f t="shared" si="143"/>
        <v>0</v>
      </c>
      <c r="BO247">
        <f t="shared" si="144"/>
        <v>0</v>
      </c>
      <c r="BP247">
        <f t="shared" si="145"/>
        <v>0</v>
      </c>
      <c r="BQ247">
        <f t="shared" si="146"/>
        <v>0</v>
      </c>
      <c r="BR247">
        <f t="shared" si="147"/>
        <v>0</v>
      </c>
      <c r="BS247">
        <f t="shared" si="148"/>
        <v>0</v>
      </c>
      <c r="BT247">
        <f t="shared" si="149"/>
        <v>0</v>
      </c>
      <c r="BU247">
        <f t="shared" si="150"/>
        <v>0</v>
      </c>
      <c r="BV247">
        <f t="shared" si="151"/>
        <v>0</v>
      </c>
      <c r="BW247">
        <f t="shared" si="152"/>
        <v>0</v>
      </c>
      <c r="BX247">
        <f t="shared" si="153"/>
        <v>0</v>
      </c>
      <c r="BZ247">
        <f t="shared" si="154"/>
        <v>0</v>
      </c>
      <c r="CA247">
        <f t="shared" si="155"/>
        <v>0</v>
      </c>
      <c r="CB247">
        <f t="shared" si="156"/>
        <v>0</v>
      </c>
      <c r="CC247">
        <f t="shared" si="157"/>
        <v>0</v>
      </c>
      <c r="CD247">
        <f t="shared" si="158"/>
        <v>0</v>
      </c>
      <c r="CE247">
        <f t="shared" si="159"/>
        <v>0</v>
      </c>
      <c r="CF247">
        <f t="shared" si="160"/>
        <v>0</v>
      </c>
      <c r="CG247">
        <f t="shared" si="161"/>
        <v>0</v>
      </c>
      <c r="CH247">
        <f t="shared" si="162"/>
        <v>0</v>
      </c>
      <c r="CI247">
        <f t="shared" si="163"/>
        <v>0</v>
      </c>
      <c r="CJ247">
        <f t="shared" si="164"/>
        <v>0</v>
      </c>
    </row>
    <row r="248" spans="1:88" x14ac:dyDescent="0.35">
      <c r="A248" t="str">
        <f>Substation_Info!A248</f>
        <v>SCE Eastern Study Area</v>
      </c>
      <c r="B248" t="str">
        <f>Substation_Info!B248</f>
        <v>San Bernardino</v>
      </c>
      <c r="C248">
        <f>Substation_Info!C248</f>
        <v>230</v>
      </c>
      <c r="D248" t="str" cm="1">
        <f t="array" ref="D248">INDEX(Substation_Info!$AT$5:$BB$322,MATCH(1,($B248=Substation_Info!$B$5:$B$322)*($C248=Substation_Info!$C$5:$C$322),0),MATCH(D$4,Substation_Info!$AT$4:$BB$4,0))</f>
        <v>Riverside_Li_Battery</v>
      </c>
      <c r="E248" t="str" cm="1">
        <f t="array" ref="E248">INDEX(Substation_Info!$AT$5:$BB$322,MATCH(1,($B248=Substation_Info!$B$5:$B$322)*($C248=Substation_Info!$C$5:$C$322),0),MATCH(E$4,Substation_Info!$AT$4:$BB$4,0))</f>
        <v>Riverside_Solar</v>
      </c>
      <c r="F248" cm="1">
        <f t="array" ref="F248">INDEX(Substation_Info!$AT$5:$BB$322,MATCH(1,($B248=Substation_Info!$B$5:$B$322)*($C248=Substation_Info!$C$5:$C$322),0),MATCH(F$4,Substation_Info!$AT$4:$BB$4,0))</f>
        <v>0</v>
      </c>
      <c r="G248" cm="1">
        <f t="array" ref="G248">INDEX(Substation_Info!$AT$5:$BB$322,MATCH(1,($B248=Substation_Info!$B$5:$B$322)*($C248=Substation_Info!$C$5:$C$322),0),MATCH(G$4,Substation_Info!$AT$4:$BB$4,0))</f>
        <v>0</v>
      </c>
      <c r="H248" cm="1">
        <f t="array" ref="H248">INDEX(Substation_Info!$AT$5:$BB$322,MATCH(1,($B248=Substation_Info!$B$5:$B$322)*($C248=Substation_Info!$C$5:$C$322),0),MATCH(H$4,Substation_Info!$AT$4:$BB$4,0))</f>
        <v>0</v>
      </c>
      <c r="I248" cm="1">
        <f t="array" ref="I248">INDEX(Substation_Info!$AT$5:$BB$322,MATCH(1,($B248=Substation_Info!$B$5:$B$322)*($C248=Substation_Info!$C$5:$C$322),0),MATCH(I$4,Substation_Info!$AT$4:$BB$4,0))</f>
        <v>0</v>
      </c>
      <c r="J248" cm="1">
        <f t="array" ref="J248">INDEX(Substation_Info!$AT$5:$BB$322,MATCH(1,($B248=Substation_Info!$B$5:$B$322)*($C248=Substation_Info!$C$5:$C$322),0),MATCH(J$4,Substation_Info!$AT$4:$BB$4,0))</f>
        <v>0</v>
      </c>
      <c r="L248">
        <f>SUMIFS(Grid_GenerationQueue!T$5:T$550,Grid_GenerationQueue!$AJ$5:$AJ$550,$B248,Grid_GenerationQueue!$AK$5:$AK$550,$C248)+SUMIFS(Grid_GenerationQueue!T$5:T$550,Grid_GenerationQueue!$AM$5:$AM$550,$B248,Grid_GenerationQueue!$AN$5:$AN$550,$C248)</f>
        <v>200</v>
      </c>
      <c r="M248">
        <f>SUMIFS(Grid_GenerationQueue!U$5:U$550,Grid_GenerationQueue!$AJ$5:$AJ$550,$B248,Grid_GenerationQueue!$AK$5:$AK$550,$C248)+SUMIFS(Grid_GenerationQueue!U$5:U$550,Grid_GenerationQueue!$AM$5:$AM$550,$B248,Grid_GenerationQueue!$AN$5:$AN$550,$C248)</f>
        <v>0</v>
      </c>
      <c r="N248">
        <f>SUMIFS(Grid_GenerationQueue!V$5:V$550,Grid_GenerationQueue!$AJ$5:$AJ$550,$B248,Grid_GenerationQueue!$AK$5:$AK$550,$C248)+SUMIFS(Grid_GenerationQueue!V$5:V$550,Grid_GenerationQueue!$AM$5:$AM$550,$B248,Grid_GenerationQueue!$AN$5:$AN$550,$C248)</f>
        <v>0</v>
      </c>
      <c r="O248">
        <f>SUMIFS(Grid_GenerationQueue!W$5:W$550,Grid_GenerationQueue!$AJ$5:$AJ$550,$B248,Grid_GenerationQueue!$AK$5:$AK$550,$C248)+SUMIFS(Grid_GenerationQueue!W$5:W$550,Grid_GenerationQueue!$AM$5:$AM$550,$B248,Grid_GenerationQueue!$AN$5:$AN$550,$C248)</f>
        <v>0</v>
      </c>
      <c r="P248">
        <f>SUMIFS(Grid_GenerationQueue!X$5:X$550,Grid_GenerationQueue!$AJ$5:$AJ$550,$B248,Grid_GenerationQueue!$AK$5:$AK$550,$C248)+SUMIFS(Grid_GenerationQueue!X$5:X$550,Grid_GenerationQueue!$AM$5:$AM$550,$B248,Grid_GenerationQueue!$AN$5:$AN$550,$C248)</f>
        <v>0</v>
      </c>
      <c r="Q248">
        <f>SUMIFS(Grid_GenerationQueue!Y$5:Y$550,Grid_GenerationQueue!$AJ$5:$AJ$550,$B248,Grid_GenerationQueue!$AK$5:$AK$550,$C248)+SUMIFS(Grid_GenerationQueue!Y$5:Y$550,Grid_GenerationQueue!$AM$5:$AM$550,$B248,Grid_GenerationQueue!$AN$5:$AN$550,$C248)</f>
        <v>0</v>
      </c>
      <c r="R248">
        <f>SUMIFS(Grid_GenerationQueue!Z$5:Z$550,Grid_GenerationQueue!$AJ$5:$AJ$550,$B248,Grid_GenerationQueue!$AK$5:$AK$550,$C248)+SUMIFS(Grid_GenerationQueue!Z$5:Z$550,Grid_GenerationQueue!$AM$5:$AM$550,$B248,Grid_GenerationQueue!$AN$5:$AN$550,$C248)</f>
        <v>0</v>
      </c>
      <c r="S248">
        <f>SUMIFS(Grid_GenerationQueue!AA$5:AA$550,Grid_GenerationQueue!$AJ$5:$AJ$550,$B248,Grid_GenerationQueue!$AK$5:$AK$550,$C248)+SUMIFS(Grid_GenerationQueue!AA$5:AA$550,Grid_GenerationQueue!$AM$5:$AM$550,$B248,Grid_GenerationQueue!$AN$5:$AN$550,$C248)</f>
        <v>0</v>
      </c>
      <c r="T248">
        <f>SUMIFS(Grid_GenerationQueue!AB$5:AB$550,Grid_GenerationQueue!$AJ$5:$AJ$550,$B248,Grid_GenerationQueue!$AK$5:$AK$550,$C248)+SUMIFS(Grid_GenerationQueue!AB$5:AB$550,Grid_GenerationQueue!$AM$5:$AM$550,$B248,Grid_GenerationQueue!$AN$5:$AN$550,$C248)</f>
        <v>0</v>
      </c>
      <c r="U248">
        <f>SUMIFS(Grid_GenerationQueue!AC$5:AC$550,Grid_GenerationQueue!$AJ$5:$AJ$550,$B248,Grid_GenerationQueue!$AK$5:$AK$550,$C248)+SUMIFS(Grid_GenerationQueue!AC$5:AC$550,Grid_GenerationQueue!$AM$5:$AM$550,$B248,Grid_GenerationQueue!$AN$5:$AN$550,$C248)</f>
        <v>0</v>
      </c>
      <c r="V248">
        <f>SUMIFS(Grid_GenerationQueue!AD$5:AD$550,Grid_GenerationQueue!$AJ$5:$AJ$550,$B248,Grid_GenerationQueue!$AK$5:$AK$550,$C248)+SUMIFS(Grid_GenerationQueue!AD$5:AD$550,Grid_GenerationQueue!$AM$5:$AM$550,$B248,Grid_GenerationQueue!$AN$5:$AN$550,$C248)</f>
        <v>0</v>
      </c>
      <c r="X248">
        <f>SUMIFS(Grid_GenerationQueue!T$5:T$550,Grid_GenerationQueue!$AJ$5:$AJ$550,$B248,Grid_GenerationQueue!$AK$5:$AK$550,$C248,Grid_GenerationQueue!$AW$5:$AW$550,$Y$3)+SUMIFS(Grid_GenerationQueue!T$5:T$550,Grid_GenerationQueue!$AM$5:$AM$550,$B248,Grid_GenerationQueue!$AN$5:$AN$550,$C248,Grid_GenerationQueue!$AW$5:$AW$550,$Y$3)</f>
        <v>0</v>
      </c>
      <c r="Y248">
        <f>SUMIFS(Grid_GenerationQueue!U$5:U$550,Grid_GenerationQueue!$AJ$5:$AJ$550,$B248,Grid_GenerationQueue!$AK$5:$AK$550,$C248,Grid_GenerationQueue!$AW$5:$AW$550,$Y$3)+SUMIFS(Grid_GenerationQueue!U$5:U$550,Grid_GenerationQueue!$AM$5:$AM$550,$B248,Grid_GenerationQueue!$AN$5:$AN$550,$C248,Grid_GenerationQueue!$AW$5:$AW$550,$Y$3)</f>
        <v>0</v>
      </c>
      <c r="Z248">
        <f>SUMIFS(Grid_GenerationQueue!V$5:V$550,Grid_GenerationQueue!$AJ$5:$AJ$550,$B248,Grid_GenerationQueue!$AK$5:$AK$550,$C248,Grid_GenerationQueue!$AW$5:$AW$550,$Y$3)+SUMIFS(Grid_GenerationQueue!V$5:V$550,Grid_GenerationQueue!$AM$5:$AM$550,$B248,Grid_GenerationQueue!$AN$5:$AN$550,$C248,Grid_GenerationQueue!$AW$5:$AW$550,$Y$3)</f>
        <v>0</v>
      </c>
      <c r="AA248">
        <f>SUMIFS(Grid_GenerationQueue!W$5:W$550,Grid_GenerationQueue!$AJ$5:$AJ$550,$B248,Grid_GenerationQueue!$AK$5:$AK$550,$C248,Grid_GenerationQueue!$AW$5:$AW$550,$Y$3)+SUMIFS(Grid_GenerationQueue!W$5:W$550,Grid_GenerationQueue!$AM$5:$AM$550,$B248,Grid_GenerationQueue!$AN$5:$AN$550,$C248,Grid_GenerationQueue!$AW$5:$AW$550,$Y$3)</f>
        <v>0</v>
      </c>
      <c r="AB248">
        <f>SUMIFS(Grid_GenerationQueue!X$5:X$550,Grid_GenerationQueue!$AJ$5:$AJ$550,$B248,Grid_GenerationQueue!$AK$5:$AK$550,$C248,Grid_GenerationQueue!$AW$5:$AW$550,$Y$3)+SUMIFS(Grid_GenerationQueue!X$5:X$550,Grid_GenerationQueue!$AM$5:$AM$550,$B248,Grid_GenerationQueue!$AN$5:$AN$550,$C248,Grid_GenerationQueue!$AW$5:$AW$550,$Y$3)</f>
        <v>0</v>
      </c>
      <c r="AC248">
        <f>SUMIFS(Grid_GenerationQueue!Y$5:Y$550,Grid_GenerationQueue!$AJ$5:$AJ$550,$B248,Grid_GenerationQueue!$AK$5:$AK$550,$C248,Grid_GenerationQueue!$AW$5:$AW$550,$Y$3)+SUMIFS(Grid_GenerationQueue!Y$5:Y$550,Grid_GenerationQueue!$AM$5:$AM$550,$B248,Grid_GenerationQueue!$AN$5:$AN$550,$C248,Grid_GenerationQueue!$AW$5:$AW$550,$Y$3)</f>
        <v>0</v>
      </c>
      <c r="AD248">
        <f>SUMIFS(Grid_GenerationQueue!Z$5:Z$550,Grid_GenerationQueue!$AJ$5:$AJ$550,$B248,Grid_GenerationQueue!$AK$5:$AK$550,$C248,Grid_GenerationQueue!$AW$5:$AW$550,$Y$3)+SUMIFS(Grid_GenerationQueue!Z$5:Z$550,Grid_GenerationQueue!$AM$5:$AM$550,$B248,Grid_GenerationQueue!$AN$5:$AN$550,$C248,Grid_GenerationQueue!$AW$5:$AW$550,$Y$3)</f>
        <v>0</v>
      </c>
      <c r="AE248">
        <f>SUMIFS(Grid_GenerationQueue!AA$5:AA$550,Grid_GenerationQueue!$AJ$5:$AJ$550,$B248,Grid_GenerationQueue!$AK$5:$AK$550,$C248,Grid_GenerationQueue!$AW$5:$AW$550,$Y$3)+SUMIFS(Grid_GenerationQueue!AA$5:AA$550,Grid_GenerationQueue!$AM$5:$AM$550,$B248,Grid_GenerationQueue!$AN$5:$AN$550,$C248,Grid_GenerationQueue!$AW$5:$AW$550,$Y$3)</f>
        <v>0</v>
      </c>
      <c r="AF248">
        <f>SUMIFS(Grid_GenerationQueue!AB$5:AB$550,Grid_GenerationQueue!$AJ$5:$AJ$550,$B248,Grid_GenerationQueue!$AK$5:$AK$550,$C248,Grid_GenerationQueue!$AW$5:$AW$550,$Y$3)+SUMIFS(Grid_GenerationQueue!AB$5:AB$550,Grid_GenerationQueue!$AM$5:$AM$550,$B248,Grid_GenerationQueue!$AN$5:$AN$550,$C248,Grid_GenerationQueue!$AW$5:$AW$550,$Y$3)</f>
        <v>0</v>
      </c>
      <c r="AG248">
        <f>SUMIFS(Grid_GenerationQueue!AC$5:AC$550,Grid_GenerationQueue!$AJ$5:$AJ$550,$B248,Grid_GenerationQueue!$AK$5:$AK$550,$C248,Grid_GenerationQueue!$AW$5:$AW$550,$Y$3)+SUMIFS(Grid_GenerationQueue!AC$5:AC$550,Grid_GenerationQueue!$AM$5:$AM$550,$B248,Grid_GenerationQueue!$AN$5:$AN$550,$C248,Grid_GenerationQueue!$AW$5:$AW$550,$Y$3)</f>
        <v>0</v>
      </c>
      <c r="AH248">
        <f>SUMIFS(Grid_GenerationQueue!AD$5:AD$550,Grid_GenerationQueue!$AJ$5:$AJ$550,$B248,Grid_GenerationQueue!$AK$5:$AK$550,$C248,Grid_GenerationQueue!$AW$5:$AW$550,$Y$3)+SUMIFS(Grid_GenerationQueue!AD$5:AD$550,Grid_GenerationQueue!$AM$5:$AM$550,$B248,Grid_GenerationQueue!$AN$5:$AN$550,$C248,Grid_GenerationQueue!$AW$5:$AW$550,$Y$3)</f>
        <v>0</v>
      </c>
      <c r="AJ248">
        <f>X248+SUMIFS(Grid_GenerationQueue!T$5:T$550,Grid_GenerationQueue!$AJ$5:$AJ$550,$B248,Grid_GenerationQueue!$AK$5:$AK$550,$C248,Grid_GenerationQueue!$AW$5:$AW$550,"&lt;&gt;"&amp;$Y$3,Grid_GenerationQueue!$AU$5:$AU$550,$AK$3)+SUMIFS(Grid_GenerationQueue!T$5:T$550,Grid_GenerationQueue!$AM$5:$AM$550,$B248,Grid_GenerationQueue!$AN$5:$AN$550,$C248,Grid_GenerationQueue!$AW$5:$AW$550,"&lt;&gt;"&amp;$Y$3,Grid_GenerationQueue!$AU$5:$AU$550,$AK$3)</f>
        <v>0</v>
      </c>
      <c r="AK248">
        <f>Y248+SUMIFS(Grid_GenerationQueue!U$5:U$550,Grid_GenerationQueue!$AJ$5:$AJ$550,$B248,Grid_GenerationQueue!$AK$5:$AK$550,$C248,Grid_GenerationQueue!$AW$5:$AW$550,"&lt;&gt;"&amp;$Y$3,Grid_GenerationQueue!$AU$5:$AU$550,$AK$3)+SUMIFS(Grid_GenerationQueue!U$5:U$550,Grid_GenerationQueue!$AM$5:$AM$550,$B248,Grid_GenerationQueue!$AN$5:$AN$550,$C248,Grid_GenerationQueue!$AW$5:$AW$550,"&lt;&gt;"&amp;$Y$3,Grid_GenerationQueue!$AU$5:$AU$550,$AK$3)</f>
        <v>0</v>
      </c>
      <c r="AL248">
        <f>Z248+SUMIFS(Grid_GenerationQueue!V$5:V$550,Grid_GenerationQueue!$AJ$5:$AJ$550,$B248,Grid_GenerationQueue!$AK$5:$AK$550,$C248,Grid_GenerationQueue!$AW$5:$AW$550,"&lt;&gt;"&amp;$Y$3,Grid_GenerationQueue!$AU$5:$AU$550,$AK$3)+SUMIFS(Grid_GenerationQueue!V$5:V$550,Grid_GenerationQueue!$AM$5:$AM$550,$B248,Grid_GenerationQueue!$AN$5:$AN$550,$C248,Grid_GenerationQueue!$AW$5:$AW$550,"&lt;&gt;"&amp;$Y$3,Grid_GenerationQueue!$AU$5:$AU$550,$AK$3)</f>
        <v>0</v>
      </c>
      <c r="AM248">
        <f>AA248+SUMIFS(Grid_GenerationQueue!W$5:W$550,Grid_GenerationQueue!$AJ$5:$AJ$550,$B248,Grid_GenerationQueue!$AK$5:$AK$550,$C248,Grid_GenerationQueue!$AW$5:$AW$550,"&lt;&gt;"&amp;$Y$3,Grid_GenerationQueue!$AU$5:$AU$550,$AK$3)+SUMIFS(Grid_GenerationQueue!W$5:W$550,Grid_GenerationQueue!$AM$5:$AM$550,$B248,Grid_GenerationQueue!$AN$5:$AN$550,$C248,Grid_GenerationQueue!$AW$5:$AW$550,"&lt;&gt;"&amp;$Y$3,Grid_GenerationQueue!$AU$5:$AU$550,$AK$3)</f>
        <v>0</v>
      </c>
      <c r="AN248">
        <f>AB248+SUMIFS(Grid_GenerationQueue!X$5:X$550,Grid_GenerationQueue!$AJ$5:$AJ$550,$B248,Grid_GenerationQueue!$AK$5:$AK$550,$C248,Grid_GenerationQueue!$AW$5:$AW$550,"&lt;&gt;"&amp;$Y$3,Grid_GenerationQueue!$AU$5:$AU$550,$AK$3)+SUMIFS(Grid_GenerationQueue!X$5:X$550,Grid_GenerationQueue!$AM$5:$AM$550,$B248,Grid_GenerationQueue!$AN$5:$AN$550,$C248,Grid_GenerationQueue!$AW$5:$AW$550,"&lt;&gt;"&amp;$Y$3,Grid_GenerationQueue!$AU$5:$AU$550,$AK$3)</f>
        <v>0</v>
      </c>
      <c r="AO248">
        <f>AC248+SUMIFS(Grid_GenerationQueue!Y$5:Y$550,Grid_GenerationQueue!$AJ$5:$AJ$550,$B248,Grid_GenerationQueue!$AK$5:$AK$550,$C248,Grid_GenerationQueue!$AW$5:$AW$550,"&lt;&gt;"&amp;$Y$3,Grid_GenerationQueue!$AU$5:$AU$550,$AK$3)+SUMIFS(Grid_GenerationQueue!Y$5:Y$550,Grid_GenerationQueue!$AM$5:$AM$550,$B248,Grid_GenerationQueue!$AN$5:$AN$550,$C248,Grid_GenerationQueue!$AW$5:$AW$550,"&lt;&gt;"&amp;$Y$3,Grid_GenerationQueue!$AU$5:$AU$550,$AK$3)</f>
        <v>0</v>
      </c>
      <c r="AP248">
        <f>AD248+SUMIFS(Grid_GenerationQueue!Z$5:Z$550,Grid_GenerationQueue!$AJ$5:$AJ$550,$B248,Grid_GenerationQueue!$AK$5:$AK$550,$C248,Grid_GenerationQueue!$AW$5:$AW$550,"&lt;&gt;"&amp;$Y$3,Grid_GenerationQueue!$AU$5:$AU$550,$AK$3)+SUMIFS(Grid_GenerationQueue!Z$5:Z$550,Grid_GenerationQueue!$AM$5:$AM$550,$B248,Grid_GenerationQueue!$AN$5:$AN$550,$C248,Grid_GenerationQueue!$AW$5:$AW$550,"&lt;&gt;"&amp;$Y$3,Grid_GenerationQueue!$AU$5:$AU$550,$AK$3)</f>
        <v>0</v>
      </c>
      <c r="AQ248">
        <f>AE248+SUMIFS(Grid_GenerationQueue!AA$5:AA$550,Grid_GenerationQueue!$AJ$5:$AJ$550,$B248,Grid_GenerationQueue!$AK$5:$AK$550,$C248,Grid_GenerationQueue!$AW$5:$AW$550,"&lt;&gt;"&amp;$Y$3,Grid_GenerationQueue!$AU$5:$AU$550,$AK$3)+SUMIFS(Grid_GenerationQueue!AA$5:AA$550,Grid_GenerationQueue!$AM$5:$AM$550,$B248,Grid_GenerationQueue!$AN$5:$AN$550,$C248,Grid_GenerationQueue!$AW$5:$AW$550,"&lt;&gt;"&amp;$Y$3,Grid_GenerationQueue!$AU$5:$AU$550,$AK$3)</f>
        <v>0</v>
      </c>
      <c r="AR248">
        <f>AF248+SUMIFS(Grid_GenerationQueue!AB$5:AB$550,Grid_GenerationQueue!$AJ$5:$AJ$550,$B248,Grid_GenerationQueue!$AK$5:$AK$550,$C248,Grid_GenerationQueue!$AW$5:$AW$550,"&lt;&gt;"&amp;$Y$3,Grid_GenerationQueue!$AU$5:$AU$550,$AK$3)+SUMIFS(Grid_GenerationQueue!AB$5:AB$550,Grid_GenerationQueue!$AM$5:$AM$550,$B248,Grid_GenerationQueue!$AN$5:$AN$550,$C248,Grid_GenerationQueue!$AW$5:$AW$550,"&lt;&gt;"&amp;$Y$3,Grid_GenerationQueue!$AU$5:$AU$550,$AK$3)</f>
        <v>0</v>
      </c>
      <c r="AS248">
        <f>AG248+SUMIFS(Grid_GenerationQueue!AC$5:AC$550,Grid_GenerationQueue!$AJ$5:$AJ$550,$B248,Grid_GenerationQueue!$AK$5:$AK$550,$C248,Grid_GenerationQueue!$AW$5:$AW$550,"&lt;&gt;"&amp;$Y$3,Grid_GenerationQueue!$AU$5:$AU$550,$AK$3)+SUMIFS(Grid_GenerationQueue!AC$5:AC$550,Grid_GenerationQueue!$AM$5:$AM$550,$B248,Grid_GenerationQueue!$AN$5:$AN$550,$C248,Grid_GenerationQueue!$AW$5:$AW$550,"&lt;&gt;"&amp;$Y$3,Grid_GenerationQueue!$AU$5:$AU$550,$AK$3)</f>
        <v>0</v>
      </c>
      <c r="AT248">
        <f>AH248+SUMIFS(Grid_GenerationQueue!AD$5:AD$550,Grid_GenerationQueue!$AJ$5:$AJ$550,$B248,Grid_GenerationQueue!$AK$5:$AK$550,$C248,Grid_GenerationQueue!$AW$5:$AW$550,"&lt;&gt;"&amp;$Y$3,Grid_GenerationQueue!$AU$5:$AU$550,$AK$3)+SUMIFS(Grid_GenerationQueue!AD$5:AD$550,Grid_GenerationQueue!$AM$5:$AM$550,$B248,Grid_GenerationQueue!$AN$5:$AN$550,$C248,Grid_GenerationQueue!$AW$5:$AW$550,"&lt;&gt;"&amp;$Y$3,Grid_GenerationQueue!$AU$5:$AU$550,$AK$3)</f>
        <v>0</v>
      </c>
      <c r="AV248">
        <v>0</v>
      </c>
      <c r="AW248">
        <v>0</v>
      </c>
      <c r="AX248">
        <v>0</v>
      </c>
      <c r="AY248">
        <v>0</v>
      </c>
      <c r="AZ248">
        <v>0</v>
      </c>
      <c r="BB248">
        <f t="shared" si="132"/>
        <v>200</v>
      </c>
      <c r="BC248">
        <f t="shared" si="133"/>
        <v>0</v>
      </c>
      <c r="BD248">
        <f t="shared" si="134"/>
        <v>0</v>
      </c>
      <c r="BE248">
        <f t="shared" si="135"/>
        <v>0</v>
      </c>
      <c r="BF248">
        <f t="shared" si="136"/>
        <v>0</v>
      </c>
      <c r="BG248">
        <f t="shared" si="137"/>
        <v>0</v>
      </c>
      <c r="BH248">
        <f t="shared" si="138"/>
        <v>0</v>
      </c>
      <c r="BI248">
        <f t="shared" si="139"/>
        <v>0</v>
      </c>
      <c r="BJ248">
        <f t="shared" si="140"/>
        <v>0</v>
      </c>
      <c r="BK248">
        <f t="shared" si="141"/>
        <v>0</v>
      </c>
      <c r="BL248">
        <f t="shared" si="142"/>
        <v>0</v>
      </c>
      <c r="BN248">
        <f t="shared" si="143"/>
        <v>0</v>
      </c>
      <c r="BO248">
        <f t="shared" si="144"/>
        <v>0</v>
      </c>
      <c r="BP248">
        <f t="shared" si="145"/>
        <v>0</v>
      </c>
      <c r="BQ248">
        <f t="shared" si="146"/>
        <v>0</v>
      </c>
      <c r="BR248">
        <f t="shared" si="147"/>
        <v>0</v>
      </c>
      <c r="BS248">
        <f t="shared" si="148"/>
        <v>0</v>
      </c>
      <c r="BT248">
        <f t="shared" si="149"/>
        <v>0</v>
      </c>
      <c r="BU248">
        <f t="shared" si="150"/>
        <v>0</v>
      </c>
      <c r="BV248">
        <f t="shared" si="151"/>
        <v>0</v>
      </c>
      <c r="BW248">
        <f t="shared" si="152"/>
        <v>0</v>
      </c>
      <c r="BX248">
        <f t="shared" si="153"/>
        <v>0</v>
      </c>
      <c r="BZ248">
        <f t="shared" si="154"/>
        <v>0</v>
      </c>
      <c r="CA248">
        <f t="shared" si="155"/>
        <v>0</v>
      </c>
      <c r="CB248">
        <f t="shared" si="156"/>
        <v>0</v>
      </c>
      <c r="CC248">
        <f t="shared" si="157"/>
        <v>0</v>
      </c>
      <c r="CD248">
        <f t="shared" si="158"/>
        <v>0</v>
      </c>
      <c r="CE248">
        <f t="shared" si="159"/>
        <v>0</v>
      </c>
      <c r="CF248">
        <f t="shared" si="160"/>
        <v>0</v>
      </c>
      <c r="CG248">
        <f t="shared" si="161"/>
        <v>0</v>
      </c>
      <c r="CH248">
        <f t="shared" si="162"/>
        <v>0</v>
      </c>
      <c r="CI248">
        <f t="shared" si="163"/>
        <v>0</v>
      </c>
      <c r="CJ248">
        <f t="shared" si="164"/>
        <v>0</v>
      </c>
    </row>
    <row r="249" spans="1:88" x14ac:dyDescent="0.35">
      <c r="A249" t="str">
        <f>Substation_Info!A249</f>
        <v xml:space="preserve">PG&amp;E East Kern Study Area </v>
      </c>
      <c r="B249" t="str">
        <f>Substation_Info!B249</f>
        <v>San Luis Obispo</v>
      </c>
      <c r="C249">
        <f>Substation_Info!C249</f>
        <v>115</v>
      </c>
      <c r="D249" t="str" cm="1">
        <f t="array" ref="D249">INDEX(Substation_Info!$AT$5:$BB$322,MATCH(1,($B249=Substation_Info!$B$5:$B$322)*($C249=Substation_Info!$C$5:$C$322),0),MATCH(D$4,Substation_Info!$AT$4:$BB$4,0))</f>
        <v>Southern_PGAE_Li_Battery</v>
      </c>
      <c r="E249" t="str" cm="1">
        <f t="array" ref="E249">INDEX(Substation_Info!$AT$5:$BB$322,MATCH(1,($B249=Substation_Info!$B$5:$B$322)*($C249=Substation_Info!$C$5:$C$322),0),MATCH(E$4,Substation_Info!$AT$4:$BB$4,0))</f>
        <v>Southern_PGAE_Solar</v>
      </c>
      <c r="F249" cm="1">
        <f t="array" ref="F249">INDEX(Substation_Info!$AT$5:$BB$322,MATCH(1,($B249=Substation_Info!$B$5:$B$322)*($C249=Substation_Info!$C$5:$C$322),0),MATCH(F$4,Substation_Info!$AT$4:$BB$4,0))</f>
        <v>0</v>
      </c>
      <c r="G249" cm="1">
        <f t="array" ref="G249">INDEX(Substation_Info!$AT$5:$BB$322,MATCH(1,($B249=Substation_Info!$B$5:$B$322)*($C249=Substation_Info!$C$5:$C$322),0),MATCH(G$4,Substation_Info!$AT$4:$BB$4,0))</f>
        <v>0</v>
      </c>
      <c r="H249" cm="1">
        <f t="array" ref="H249">INDEX(Substation_Info!$AT$5:$BB$322,MATCH(1,($B249=Substation_Info!$B$5:$B$322)*($C249=Substation_Info!$C$5:$C$322),0),MATCH(H$4,Substation_Info!$AT$4:$BB$4,0))</f>
        <v>0</v>
      </c>
      <c r="I249" cm="1">
        <f t="array" ref="I249">INDEX(Substation_Info!$AT$5:$BB$322,MATCH(1,($B249=Substation_Info!$B$5:$B$322)*($C249=Substation_Info!$C$5:$C$322),0),MATCH(I$4,Substation_Info!$AT$4:$BB$4,0))</f>
        <v>0</v>
      </c>
      <c r="J249" cm="1">
        <f t="array" ref="J249">INDEX(Substation_Info!$AT$5:$BB$322,MATCH(1,($B249=Substation_Info!$B$5:$B$322)*($C249=Substation_Info!$C$5:$C$322),0),MATCH(J$4,Substation_Info!$AT$4:$BB$4,0))</f>
        <v>0</v>
      </c>
      <c r="L249">
        <f>SUMIFS(Grid_GenerationQueue!T$5:T$550,Grid_GenerationQueue!$AJ$5:$AJ$550,$B249,Grid_GenerationQueue!$AK$5:$AK$550,$C249)+SUMIFS(Grid_GenerationQueue!T$5:T$550,Grid_GenerationQueue!$AM$5:$AM$550,$B249,Grid_GenerationQueue!$AN$5:$AN$550,$C249)</f>
        <v>0</v>
      </c>
      <c r="M249">
        <f>SUMIFS(Grid_GenerationQueue!U$5:U$550,Grid_GenerationQueue!$AJ$5:$AJ$550,$B249,Grid_GenerationQueue!$AK$5:$AK$550,$C249)+SUMIFS(Grid_GenerationQueue!U$5:U$550,Grid_GenerationQueue!$AM$5:$AM$550,$B249,Grid_GenerationQueue!$AN$5:$AN$550,$C249)</f>
        <v>0</v>
      </c>
      <c r="N249">
        <f>SUMIFS(Grid_GenerationQueue!V$5:V$550,Grid_GenerationQueue!$AJ$5:$AJ$550,$B249,Grid_GenerationQueue!$AK$5:$AK$550,$C249)+SUMIFS(Grid_GenerationQueue!V$5:V$550,Grid_GenerationQueue!$AM$5:$AM$550,$B249,Grid_GenerationQueue!$AN$5:$AN$550,$C249)</f>
        <v>0</v>
      </c>
      <c r="O249">
        <f>SUMIFS(Grid_GenerationQueue!W$5:W$550,Grid_GenerationQueue!$AJ$5:$AJ$550,$B249,Grid_GenerationQueue!$AK$5:$AK$550,$C249)+SUMIFS(Grid_GenerationQueue!W$5:W$550,Grid_GenerationQueue!$AM$5:$AM$550,$B249,Grid_GenerationQueue!$AN$5:$AN$550,$C249)</f>
        <v>0</v>
      </c>
      <c r="P249">
        <f>SUMIFS(Grid_GenerationQueue!X$5:X$550,Grid_GenerationQueue!$AJ$5:$AJ$550,$B249,Grid_GenerationQueue!$AK$5:$AK$550,$C249)+SUMIFS(Grid_GenerationQueue!X$5:X$550,Grid_GenerationQueue!$AM$5:$AM$550,$B249,Grid_GenerationQueue!$AN$5:$AN$550,$C249)</f>
        <v>0</v>
      </c>
      <c r="Q249">
        <f>SUMIFS(Grid_GenerationQueue!Y$5:Y$550,Grid_GenerationQueue!$AJ$5:$AJ$550,$B249,Grid_GenerationQueue!$AK$5:$AK$550,$C249)+SUMIFS(Grid_GenerationQueue!Y$5:Y$550,Grid_GenerationQueue!$AM$5:$AM$550,$B249,Grid_GenerationQueue!$AN$5:$AN$550,$C249)</f>
        <v>0</v>
      </c>
      <c r="R249">
        <f>SUMIFS(Grid_GenerationQueue!Z$5:Z$550,Grid_GenerationQueue!$AJ$5:$AJ$550,$B249,Grid_GenerationQueue!$AK$5:$AK$550,$C249)+SUMIFS(Grid_GenerationQueue!Z$5:Z$550,Grid_GenerationQueue!$AM$5:$AM$550,$B249,Grid_GenerationQueue!$AN$5:$AN$550,$C249)</f>
        <v>0</v>
      </c>
      <c r="S249">
        <f>SUMIFS(Grid_GenerationQueue!AA$5:AA$550,Grid_GenerationQueue!$AJ$5:$AJ$550,$B249,Grid_GenerationQueue!$AK$5:$AK$550,$C249)+SUMIFS(Grid_GenerationQueue!AA$5:AA$550,Grid_GenerationQueue!$AM$5:$AM$550,$B249,Grid_GenerationQueue!$AN$5:$AN$550,$C249)</f>
        <v>0</v>
      </c>
      <c r="T249">
        <f>SUMIFS(Grid_GenerationQueue!AB$5:AB$550,Grid_GenerationQueue!$AJ$5:$AJ$550,$B249,Grid_GenerationQueue!$AK$5:$AK$550,$C249)+SUMIFS(Grid_GenerationQueue!AB$5:AB$550,Grid_GenerationQueue!$AM$5:$AM$550,$B249,Grid_GenerationQueue!$AN$5:$AN$550,$C249)</f>
        <v>0</v>
      </c>
      <c r="U249">
        <f>SUMIFS(Grid_GenerationQueue!AC$5:AC$550,Grid_GenerationQueue!$AJ$5:$AJ$550,$B249,Grid_GenerationQueue!$AK$5:$AK$550,$C249)+SUMIFS(Grid_GenerationQueue!AC$5:AC$550,Grid_GenerationQueue!$AM$5:$AM$550,$B249,Grid_GenerationQueue!$AN$5:$AN$550,$C249)</f>
        <v>0</v>
      </c>
      <c r="V249">
        <f>SUMIFS(Grid_GenerationQueue!AD$5:AD$550,Grid_GenerationQueue!$AJ$5:$AJ$550,$B249,Grid_GenerationQueue!$AK$5:$AK$550,$C249)+SUMIFS(Grid_GenerationQueue!AD$5:AD$550,Grid_GenerationQueue!$AM$5:$AM$550,$B249,Grid_GenerationQueue!$AN$5:$AN$550,$C249)</f>
        <v>0</v>
      </c>
      <c r="X249">
        <f>SUMIFS(Grid_GenerationQueue!T$5:T$550,Grid_GenerationQueue!$AJ$5:$AJ$550,$B249,Grid_GenerationQueue!$AK$5:$AK$550,$C249,Grid_GenerationQueue!$AW$5:$AW$550,$Y$3)+SUMIFS(Grid_GenerationQueue!T$5:T$550,Grid_GenerationQueue!$AM$5:$AM$550,$B249,Grid_GenerationQueue!$AN$5:$AN$550,$C249,Grid_GenerationQueue!$AW$5:$AW$550,$Y$3)</f>
        <v>0</v>
      </c>
      <c r="Y249">
        <f>SUMIFS(Grid_GenerationQueue!U$5:U$550,Grid_GenerationQueue!$AJ$5:$AJ$550,$B249,Grid_GenerationQueue!$AK$5:$AK$550,$C249,Grid_GenerationQueue!$AW$5:$AW$550,$Y$3)+SUMIFS(Grid_GenerationQueue!U$5:U$550,Grid_GenerationQueue!$AM$5:$AM$550,$B249,Grid_GenerationQueue!$AN$5:$AN$550,$C249,Grid_GenerationQueue!$AW$5:$AW$550,$Y$3)</f>
        <v>0</v>
      </c>
      <c r="Z249">
        <f>SUMIFS(Grid_GenerationQueue!V$5:V$550,Grid_GenerationQueue!$AJ$5:$AJ$550,$B249,Grid_GenerationQueue!$AK$5:$AK$550,$C249,Grid_GenerationQueue!$AW$5:$AW$550,$Y$3)+SUMIFS(Grid_GenerationQueue!V$5:V$550,Grid_GenerationQueue!$AM$5:$AM$550,$B249,Grid_GenerationQueue!$AN$5:$AN$550,$C249,Grid_GenerationQueue!$AW$5:$AW$550,$Y$3)</f>
        <v>0</v>
      </c>
      <c r="AA249">
        <f>SUMIFS(Grid_GenerationQueue!W$5:W$550,Grid_GenerationQueue!$AJ$5:$AJ$550,$B249,Grid_GenerationQueue!$AK$5:$AK$550,$C249,Grid_GenerationQueue!$AW$5:$AW$550,$Y$3)+SUMIFS(Grid_GenerationQueue!W$5:W$550,Grid_GenerationQueue!$AM$5:$AM$550,$B249,Grid_GenerationQueue!$AN$5:$AN$550,$C249,Grid_GenerationQueue!$AW$5:$AW$550,$Y$3)</f>
        <v>0</v>
      </c>
      <c r="AB249">
        <f>SUMIFS(Grid_GenerationQueue!X$5:X$550,Grid_GenerationQueue!$AJ$5:$AJ$550,$B249,Grid_GenerationQueue!$AK$5:$AK$550,$C249,Grid_GenerationQueue!$AW$5:$AW$550,$Y$3)+SUMIFS(Grid_GenerationQueue!X$5:X$550,Grid_GenerationQueue!$AM$5:$AM$550,$B249,Grid_GenerationQueue!$AN$5:$AN$550,$C249,Grid_GenerationQueue!$AW$5:$AW$550,$Y$3)</f>
        <v>0</v>
      </c>
      <c r="AC249">
        <f>SUMIFS(Grid_GenerationQueue!Y$5:Y$550,Grid_GenerationQueue!$AJ$5:$AJ$550,$B249,Grid_GenerationQueue!$AK$5:$AK$550,$C249,Grid_GenerationQueue!$AW$5:$AW$550,$Y$3)+SUMIFS(Grid_GenerationQueue!Y$5:Y$550,Grid_GenerationQueue!$AM$5:$AM$550,$B249,Grid_GenerationQueue!$AN$5:$AN$550,$C249,Grid_GenerationQueue!$AW$5:$AW$550,$Y$3)</f>
        <v>0</v>
      </c>
      <c r="AD249">
        <f>SUMIFS(Grid_GenerationQueue!Z$5:Z$550,Grid_GenerationQueue!$AJ$5:$AJ$550,$B249,Grid_GenerationQueue!$AK$5:$AK$550,$C249,Grid_GenerationQueue!$AW$5:$AW$550,$Y$3)+SUMIFS(Grid_GenerationQueue!Z$5:Z$550,Grid_GenerationQueue!$AM$5:$AM$550,$B249,Grid_GenerationQueue!$AN$5:$AN$550,$C249,Grid_GenerationQueue!$AW$5:$AW$550,$Y$3)</f>
        <v>0</v>
      </c>
      <c r="AE249">
        <f>SUMIFS(Grid_GenerationQueue!AA$5:AA$550,Grid_GenerationQueue!$AJ$5:$AJ$550,$B249,Grid_GenerationQueue!$AK$5:$AK$550,$C249,Grid_GenerationQueue!$AW$5:$AW$550,$Y$3)+SUMIFS(Grid_GenerationQueue!AA$5:AA$550,Grid_GenerationQueue!$AM$5:$AM$550,$B249,Grid_GenerationQueue!$AN$5:$AN$550,$C249,Grid_GenerationQueue!$AW$5:$AW$550,$Y$3)</f>
        <v>0</v>
      </c>
      <c r="AF249">
        <f>SUMIFS(Grid_GenerationQueue!AB$5:AB$550,Grid_GenerationQueue!$AJ$5:$AJ$550,$B249,Grid_GenerationQueue!$AK$5:$AK$550,$C249,Grid_GenerationQueue!$AW$5:$AW$550,$Y$3)+SUMIFS(Grid_GenerationQueue!AB$5:AB$550,Grid_GenerationQueue!$AM$5:$AM$550,$B249,Grid_GenerationQueue!$AN$5:$AN$550,$C249,Grid_GenerationQueue!$AW$5:$AW$550,$Y$3)</f>
        <v>0</v>
      </c>
      <c r="AG249">
        <f>SUMIFS(Grid_GenerationQueue!AC$5:AC$550,Grid_GenerationQueue!$AJ$5:$AJ$550,$B249,Grid_GenerationQueue!$AK$5:$AK$550,$C249,Grid_GenerationQueue!$AW$5:$AW$550,$Y$3)+SUMIFS(Grid_GenerationQueue!AC$5:AC$550,Grid_GenerationQueue!$AM$5:$AM$550,$B249,Grid_GenerationQueue!$AN$5:$AN$550,$C249,Grid_GenerationQueue!$AW$5:$AW$550,$Y$3)</f>
        <v>0</v>
      </c>
      <c r="AH249">
        <f>SUMIFS(Grid_GenerationQueue!AD$5:AD$550,Grid_GenerationQueue!$AJ$5:$AJ$550,$B249,Grid_GenerationQueue!$AK$5:$AK$550,$C249,Grid_GenerationQueue!$AW$5:$AW$550,$Y$3)+SUMIFS(Grid_GenerationQueue!AD$5:AD$550,Grid_GenerationQueue!$AM$5:$AM$550,$B249,Grid_GenerationQueue!$AN$5:$AN$550,$C249,Grid_GenerationQueue!$AW$5:$AW$550,$Y$3)</f>
        <v>0</v>
      </c>
      <c r="AJ249">
        <f>X249+SUMIFS(Grid_GenerationQueue!T$5:T$550,Grid_GenerationQueue!$AJ$5:$AJ$550,$B249,Grid_GenerationQueue!$AK$5:$AK$550,$C249,Grid_GenerationQueue!$AW$5:$AW$550,"&lt;&gt;"&amp;$Y$3,Grid_GenerationQueue!$AU$5:$AU$550,$AK$3)+SUMIFS(Grid_GenerationQueue!T$5:T$550,Grid_GenerationQueue!$AM$5:$AM$550,$B249,Grid_GenerationQueue!$AN$5:$AN$550,$C249,Grid_GenerationQueue!$AW$5:$AW$550,"&lt;&gt;"&amp;$Y$3,Grid_GenerationQueue!$AU$5:$AU$550,$AK$3)</f>
        <v>0</v>
      </c>
      <c r="AK249">
        <f>Y249+SUMIFS(Grid_GenerationQueue!U$5:U$550,Grid_GenerationQueue!$AJ$5:$AJ$550,$B249,Grid_GenerationQueue!$AK$5:$AK$550,$C249,Grid_GenerationQueue!$AW$5:$AW$550,"&lt;&gt;"&amp;$Y$3,Grid_GenerationQueue!$AU$5:$AU$550,$AK$3)+SUMIFS(Grid_GenerationQueue!U$5:U$550,Grid_GenerationQueue!$AM$5:$AM$550,$B249,Grid_GenerationQueue!$AN$5:$AN$550,$C249,Grid_GenerationQueue!$AW$5:$AW$550,"&lt;&gt;"&amp;$Y$3,Grid_GenerationQueue!$AU$5:$AU$550,$AK$3)</f>
        <v>0</v>
      </c>
      <c r="AL249">
        <f>Z249+SUMIFS(Grid_GenerationQueue!V$5:V$550,Grid_GenerationQueue!$AJ$5:$AJ$550,$B249,Grid_GenerationQueue!$AK$5:$AK$550,$C249,Grid_GenerationQueue!$AW$5:$AW$550,"&lt;&gt;"&amp;$Y$3,Grid_GenerationQueue!$AU$5:$AU$550,$AK$3)+SUMIFS(Grid_GenerationQueue!V$5:V$550,Grid_GenerationQueue!$AM$5:$AM$550,$B249,Grid_GenerationQueue!$AN$5:$AN$550,$C249,Grid_GenerationQueue!$AW$5:$AW$550,"&lt;&gt;"&amp;$Y$3,Grid_GenerationQueue!$AU$5:$AU$550,$AK$3)</f>
        <v>0</v>
      </c>
      <c r="AM249">
        <f>AA249+SUMIFS(Grid_GenerationQueue!W$5:W$550,Grid_GenerationQueue!$AJ$5:$AJ$550,$B249,Grid_GenerationQueue!$AK$5:$AK$550,$C249,Grid_GenerationQueue!$AW$5:$AW$550,"&lt;&gt;"&amp;$Y$3,Grid_GenerationQueue!$AU$5:$AU$550,$AK$3)+SUMIFS(Grid_GenerationQueue!W$5:W$550,Grid_GenerationQueue!$AM$5:$AM$550,$B249,Grid_GenerationQueue!$AN$5:$AN$550,$C249,Grid_GenerationQueue!$AW$5:$AW$550,"&lt;&gt;"&amp;$Y$3,Grid_GenerationQueue!$AU$5:$AU$550,$AK$3)</f>
        <v>0</v>
      </c>
      <c r="AN249">
        <f>AB249+SUMIFS(Grid_GenerationQueue!X$5:X$550,Grid_GenerationQueue!$AJ$5:$AJ$550,$B249,Grid_GenerationQueue!$AK$5:$AK$550,$C249,Grid_GenerationQueue!$AW$5:$AW$550,"&lt;&gt;"&amp;$Y$3,Grid_GenerationQueue!$AU$5:$AU$550,$AK$3)+SUMIFS(Grid_GenerationQueue!X$5:X$550,Grid_GenerationQueue!$AM$5:$AM$550,$B249,Grid_GenerationQueue!$AN$5:$AN$550,$C249,Grid_GenerationQueue!$AW$5:$AW$550,"&lt;&gt;"&amp;$Y$3,Grid_GenerationQueue!$AU$5:$AU$550,$AK$3)</f>
        <v>0</v>
      </c>
      <c r="AO249">
        <f>AC249+SUMIFS(Grid_GenerationQueue!Y$5:Y$550,Grid_GenerationQueue!$AJ$5:$AJ$550,$B249,Grid_GenerationQueue!$AK$5:$AK$550,$C249,Grid_GenerationQueue!$AW$5:$AW$550,"&lt;&gt;"&amp;$Y$3,Grid_GenerationQueue!$AU$5:$AU$550,$AK$3)+SUMIFS(Grid_GenerationQueue!Y$5:Y$550,Grid_GenerationQueue!$AM$5:$AM$550,$B249,Grid_GenerationQueue!$AN$5:$AN$550,$C249,Grid_GenerationQueue!$AW$5:$AW$550,"&lt;&gt;"&amp;$Y$3,Grid_GenerationQueue!$AU$5:$AU$550,$AK$3)</f>
        <v>0</v>
      </c>
      <c r="AP249">
        <f>AD249+SUMIFS(Grid_GenerationQueue!Z$5:Z$550,Grid_GenerationQueue!$AJ$5:$AJ$550,$B249,Grid_GenerationQueue!$AK$5:$AK$550,$C249,Grid_GenerationQueue!$AW$5:$AW$550,"&lt;&gt;"&amp;$Y$3,Grid_GenerationQueue!$AU$5:$AU$550,$AK$3)+SUMIFS(Grid_GenerationQueue!Z$5:Z$550,Grid_GenerationQueue!$AM$5:$AM$550,$B249,Grid_GenerationQueue!$AN$5:$AN$550,$C249,Grid_GenerationQueue!$AW$5:$AW$550,"&lt;&gt;"&amp;$Y$3,Grid_GenerationQueue!$AU$5:$AU$550,$AK$3)</f>
        <v>0</v>
      </c>
      <c r="AQ249">
        <f>AE249+SUMIFS(Grid_GenerationQueue!AA$5:AA$550,Grid_GenerationQueue!$AJ$5:$AJ$550,$B249,Grid_GenerationQueue!$AK$5:$AK$550,$C249,Grid_GenerationQueue!$AW$5:$AW$550,"&lt;&gt;"&amp;$Y$3,Grid_GenerationQueue!$AU$5:$AU$550,$AK$3)+SUMIFS(Grid_GenerationQueue!AA$5:AA$550,Grid_GenerationQueue!$AM$5:$AM$550,$B249,Grid_GenerationQueue!$AN$5:$AN$550,$C249,Grid_GenerationQueue!$AW$5:$AW$550,"&lt;&gt;"&amp;$Y$3,Grid_GenerationQueue!$AU$5:$AU$550,$AK$3)</f>
        <v>0</v>
      </c>
      <c r="AR249">
        <f>AF249+SUMIFS(Grid_GenerationQueue!AB$5:AB$550,Grid_GenerationQueue!$AJ$5:$AJ$550,$B249,Grid_GenerationQueue!$AK$5:$AK$550,$C249,Grid_GenerationQueue!$AW$5:$AW$550,"&lt;&gt;"&amp;$Y$3,Grid_GenerationQueue!$AU$5:$AU$550,$AK$3)+SUMIFS(Grid_GenerationQueue!AB$5:AB$550,Grid_GenerationQueue!$AM$5:$AM$550,$B249,Grid_GenerationQueue!$AN$5:$AN$550,$C249,Grid_GenerationQueue!$AW$5:$AW$550,"&lt;&gt;"&amp;$Y$3,Grid_GenerationQueue!$AU$5:$AU$550,$AK$3)</f>
        <v>0</v>
      </c>
      <c r="AS249">
        <f>AG249+SUMIFS(Grid_GenerationQueue!AC$5:AC$550,Grid_GenerationQueue!$AJ$5:$AJ$550,$B249,Grid_GenerationQueue!$AK$5:$AK$550,$C249,Grid_GenerationQueue!$AW$5:$AW$550,"&lt;&gt;"&amp;$Y$3,Grid_GenerationQueue!$AU$5:$AU$550,$AK$3)+SUMIFS(Grid_GenerationQueue!AC$5:AC$550,Grid_GenerationQueue!$AM$5:$AM$550,$B249,Grid_GenerationQueue!$AN$5:$AN$550,$C249,Grid_GenerationQueue!$AW$5:$AW$550,"&lt;&gt;"&amp;$Y$3,Grid_GenerationQueue!$AU$5:$AU$550,$AK$3)</f>
        <v>0</v>
      </c>
      <c r="AT249">
        <f>AH249+SUMIFS(Grid_GenerationQueue!AD$5:AD$550,Grid_GenerationQueue!$AJ$5:$AJ$550,$B249,Grid_GenerationQueue!$AK$5:$AK$550,$C249,Grid_GenerationQueue!$AW$5:$AW$550,"&lt;&gt;"&amp;$Y$3,Grid_GenerationQueue!$AU$5:$AU$550,$AK$3)+SUMIFS(Grid_GenerationQueue!AD$5:AD$550,Grid_GenerationQueue!$AM$5:$AM$550,$B249,Grid_GenerationQueue!$AN$5:$AN$550,$C249,Grid_GenerationQueue!$AW$5:$AW$550,"&lt;&gt;"&amp;$Y$3,Grid_GenerationQueue!$AU$5:$AU$550,$AK$3)</f>
        <v>0</v>
      </c>
      <c r="AV249">
        <v>0</v>
      </c>
      <c r="AW249">
        <v>0</v>
      </c>
      <c r="AX249">
        <v>0</v>
      </c>
      <c r="AY249">
        <v>0</v>
      </c>
      <c r="AZ249">
        <v>0</v>
      </c>
      <c r="BB249">
        <f t="shared" si="132"/>
        <v>0</v>
      </c>
      <c r="BC249">
        <f t="shared" si="133"/>
        <v>0</v>
      </c>
      <c r="BD249">
        <f t="shared" si="134"/>
        <v>0</v>
      </c>
      <c r="BE249">
        <f t="shared" si="135"/>
        <v>0</v>
      </c>
      <c r="BF249">
        <f t="shared" si="136"/>
        <v>0</v>
      </c>
      <c r="BG249">
        <f t="shared" si="137"/>
        <v>0</v>
      </c>
      <c r="BH249">
        <f t="shared" si="138"/>
        <v>0</v>
      </c>
      <c r="BI249">
        <f t="shared" si="139"/>
        <v>0</v>
      </c>
      <c r="BJ249">
        <f t="shared" si="140"/>
        <v>0</v>
      </c>
      <c r="BK249">
        <f t="shared" si="141"/>
        <v>0</v>
      </c>
      <c r="BL249">
        <f t="shared" si="142"/>
        <v>0</v>
      </c>
      <c r="BN249">
        <f t="shared" si="143"/>
        <v>0</v>
      </c>
      <c r="BO249">
        <f t="shared" si="144"/>
        <v>0</v>
      </c>
      <c r="BP249">
        <f t="shared" si="145"/>
        <v>0</v>
      </c>
      <c r="BQ249">
        <f t="shared" si="146"/>
        <v>0</v>
      </c>
      <c r="BR249">
        <f t="shared" si="147"/>
        <v>0</v>
      </c>
      <c r="BS249">
        <f t="shared" si="148"/>
        <v>0</v>
      </c>
      <c r="BT249">
        <f t="shared" si="149"/>
        <v>0</v>
      </c>
      <c r="BU249">
        <f t="shared" si="150"/>
        <v>0</v>
      </c>
      <c r="BV249">
        <f t="shared" si="151"/>
        <v>0</v>
      </c>
      <c r="BW249">
        <f t="shared" si="152"/>
        <v>0</v>
      </c>
      <c r="BX249">
        <f t="shared" si="153"/>
        <v>0</v>
      </c>
      <c r="BZ249">
        <f t="shared" si="154"/>
        <v>0</v>
      </c>
      <c r="CA249">
        <f t="shared" si="155"/>
        <v>0</v>
      </c>
      <c r="CB249">
        <f t="shared" si="156"/>
        <v>0</v>
      </c>
      <c r="CC249">
        <f t="shared" si="157"/>
        <v>0</v>
      </c>
      <c r="CD249">
        <f t="shared" si="158"/>
        <v>0</v>
      </c>
      <c r="CE249">
        <f t="shared" si="159"/>
        <v>0</v>
      </c>
      <c r="CF249">
        <f t="shared" si="160"/>
        <v>0</v>
      </c>
      <c r="CG249">
        <f t="shared" si="161"/>
        <v>0</v>
      </c>
      <c r="CH249">
        <f t="shared" si="162"/>
        <v>0</v>
      </c>
      <c r="CI249">
        <f t="shared" si="163"/>
        <v>0</v>
      </c>
      <c r="CJ249">
        <f t="shared" si="164"/>
        <v>0</v>
      </c>
    </row>
    <row r="250" spans="1:88" x14ac:dyDescent="0.35">
      <c r="A250" t="str">
        <f>Substation_Info!A250</f>
        <v>SDG&amp;E Study Area</v>
      </c>
      <c r="B250" t="str">
        <f>Substation_Info!B250</f>
        <v>San Luis Rey</v>
      </c>
      <c r="C250">
        <f>Substation_Info!C250</f>
        <v>230</v>
      </c>
      <c r="D250" t="str" cm="1">
        <f t="array" ref="D250">INDEX(Substation_Info!$AT$5:$BB$322,MATCH(1,($B250=Substation_Info!$B$5:$B$322)*($C250=Substation_Info!$C$5:$C$322),0),MATCH(D$4,Substation_Info!$AT$4:$BB$4,0))</f>
        <v>San_Diego_Li_Battery</v>
      </c>
      <c r="E250" t="str" cm="1">
        <f t="array" ref="E250">INDEX(Substation_Info!$AT$5:$BB$322,MATCH(1,($B250=Substation_Info!$B$5:$B$322)*($C250=Substation_Info!$C$5:$C$322),0),MATCH(E$4,Substation_Info!$AT$4:$BB$4,0))</f>
        <v>San_Diego_Solar</v>
      </c>
      <c r="F250" cm="1">
        <f t="array" ref="F250">INDEX(Substation_Info!$AT$5:$BB$322,MATCH(1,($B250=Substation_Info!$B$5:$B$322)*($C250=Substation_Info!$C$5:$C$322),0),MATCH(F$4,Substation_Info!$AT$4:$BB$4,0))</f>
        <v>0</v>
      </c>
      <c r="G250" cm="1">
        <f t="array" ref="G250">INDEX(Substation_Info!$AT$5:$BB$322,MATCH(1,($B250=Substation_Info!$B$5:$B$322)*($C250=Substation_Info!$C$5:$C$322),0),MATCH(G$4,Substation_Info!$AT$4:$BB$4,0))</f>
        <v>0</v>
      </c>
      <c r="H250" cm="1">
        <f t="array" ref="H250">INDEX(Substation_Info!$AT$5:$BB$322,MATCH(1,($B250=Substation_Info!$B$5:$B$322)*($C250=Substation_Info!$C$5:$C$322),0),MATCH(H$4,Substation_Info!$AT$4:$BB$4,0))</f>
        <v>0</v>
      </c>
      <c r="I250" cm="1">
        <f t="array" ref="I250">INDEX(Substation_Info!$AT$5:$BB$322,MATCH(1,($B250=Substation_Info!$B$5:$B$322)*($C250=Substation_Info!$C$5:$C$322),0),MATCH(I$4,Substation_Info!$AT$4:$BB$4,0))</f>
        <v>0</v>
      </c>
      <c r="J250" cm="1">
        <f t="array" ref="J250">INDEX(Substation_Info!$AT$5:$BB$322,MATCH(1,($B250=Substation_Info!$B$5:$B$322)*($C250=Substation_Info!$C$5:$C$322),0),MATCH(J$4,Substation_Info!$AT$4:$BB$4,0))</f>
        <v>0</v>
      </c>
      <c r="L250">
        <f>SUMIFS(Grid_GenerationQueue!T$5:T$550,Grid_GenerationQueue!$AJ$5:$AJ$550,$B250,Grid_GenerationQueue!$AK$5:$AK$550,$C250)+SUMIFS(Grid_GenerationQueue!T$5:T$550,Grid_GenerationQueue!$AM$5:$AM$550,$B250,Grid_GenerationQueue!$AN$5:$AN$550,$C250)</f>
        <v>520.70000000000005</v>
      </c>
      <c r="M250">
        <f>SUMIFS(Grid_GenerationQueue!U$5:U$550,Grid_GenerationQueue!$AJ$5:$AJ$550,$B250,Grid_GenerationQueue!$AK$5:$AK$550,$C250)+SUMIFS(Grid_GenerationQueue!U$5:U$550,Grid_GenerationQueue!$AM$5:$AM$550,$B250,Grid_GenerationQueue!$AN$5:$AN$550,$C250)</f>
        <v>0</v>
      </c>
      <c r="N250">
        <f>SUMIFS(Grid_GenerationQueue!V$5:V$550,Grid_GenerationQueue!$AJ$5:$AJ$550,$B250,Grid_GenerationQueue!$AK$5:$AK$550,$C250)+SUMIFS(Grid_GenerationQueue!V$5:V$550,Grid_GenerationQueue!$AM$5:$AM$550,$B250,Grid_GenerationQueue!$AN$5:$AN$550,$C250)</f>
        <v>0</v>
      </c>
      <c r="O250">
        <f>SUMIFS(Grid_GenerationQueue!W$5:W$550,Grid_GenerationQueue!$AJ$5:$AJ$550,$B250,Grid_GenerationQueue!$AK$5:$AK$550,$C250)+SUMIFS(Grid_GenerationQueue!W$5:W$550,Grid_GenerationQueue!$AM$5:$AM$550,$B250,Grid_GenerationQueue!$AN$5:$AN$550,$C250)</f>
        <v>0</v>
      </c>
      <c r="P250">
        <f>SUMIFS(Grid_GenerationQueue!X$5:X$550,Grid_GenerationQueue!$AJ$5:$AJ$550,$B250,Grid_GenerationQueue!$AK$5:$AK$550,$C250)+SUMIFS(Grid_GenerationQueue!X$5:X$550,Grid_GenerationQueue!$AM$5:$AM$550,$B250,Grid_GenerationQueue!$AN$5:$AN$550,$C250)</f>
        <v>0</v>
      </c>
      <c r="Q250">
        <f>SUMIFS(Grid_GenerationQueue!Y$5:Y$550,Grid_GenerationQueue!$AJ$5:$AJ$550,$B250,Grid_GenerationQueue!$AK$5:$AK$550,$C250)+SUMIFS(Grid_GenerationQueue!Y$5:Y$550,Grid_GenerationQueue!$AM$5:$AM$550,$B250,Grid_GenerationQueue!$AN$5:$AN$550,$C250)</f>
        <v>0</v>
      </c>
      <c r="R250">
        <f>SUMIFS(Grid_GenerationQueue!Z$5:Z$550,Grid_GenerationQueue!$AJ$5:$AJ$550,$B250,Grid_GenerationQueue!$AK$5:$AK$550,$C250)+SUMIFS(Grid_GenerationQueue!Z$5:Z$550,Grid_GenerationQueue!$AM$5:$AM$550,$B250,Grid_GenerationQueue!$AN$5:$AN$550,$C250)</f>
        <v>0</v>
      </c>
      <c r="S250">
        <f>SUMIFS(Grid_GenerationQueue!AA$5:AA$550,Grid_GenerationQueue!$AJ$5:$AJ$550,$B250,Grid_GenerationQueue!$AK$5:$AK$550,$C250)+SUMIFS(Grid_GenerationQueue!AA$5:AA$550,Grid_GenerationQueue!$AM$5:$AM$550,$B250,Grid_GenerationQueue!$AN$5:$AN$550,$C250)</f>
        <v>0</v>
      </c>
      <c r="T250">
        <f>SUMIFS(Grid_GenerationQueue!AB$5:AB$550,Grid_GenerationQueue!$AJ$5:$AJ$550,$B250,Grid_GenerationQueue!$AK$5:$AK$550,$C250)+SUMIFS(Grid_GenerationQueue!AB$5:AB$550,Grid_GenerationQueue!$AM$5:$AM$550,$B250,Grid_GenerationQueue!$AN$5:$AN$550,$C250)</f>
        <v>0</v>
      </c>
      <c r="U250">
        <f>SUMIFS(Grid_GenerationQueue!AC$5:AC$550,Grid_GenerationQueue!$AJ$5:$AJ$550,$B250,Grid_GenerationQueue!$AK$5:$AK$550,$C250)+SUMIFS(Grid_GenerationQueue!AC$5:AC$550,Grid_GenerationQueue!$AM$5:$AM$550,$B250,Grid_GenerationQueue!$AN$5:$AN$550,$C250)</f>
        <v>0</v>
      </c>
      <c r="V250">
        <f>SUMIFS(Grid_GenerationQueue!AD$5:AD$550,Grid_GenerationQueue!$AJ$5:$AJ$550,$B250,Grid_GenerationQueue!$AK$5:$AK$550,$C250)+SUMIFS(Grid_GenerationQueue!AD$5:AD$550,Grid_GenerationQueue!$AM$5:$AM$550,$B250,Grid_GenerationQueue!$AN$5:$AN$550,$C250)</f>
        <v>0</v>
      </c>
      <c r="X250">
        <f>SUMIFS(Grid_GenerationQueue!T$5:T$550,Grid_GenerationQueue!$AJ$5:$AJ$550,$B250,Grid_GenerationQueue!$AK$5:$AK$550,$C250,Grid_GenerationQueue!$AW$5:$AW$550,$Y$3)+SUMIFS(Grid_GenerationQueue!T$5:T$550,Grid_GenerationQueue!$AM$5:$AM$550,$B250,Grid_GenerationQueue!$AN$5:$AN$550,$C250,Grid_GenerationQueue!$AW$5:$AW$550,$Y$3)</f>
        <v>69.599999999999994</v>
      </c>
      <c r="Y250">
        <f>SUMIFS(Grid_GenerationQueue!U$5:U$550,Grid_GenerationQueue!$AJ$5:$AJ$550,$B250,Grid_GenerationQueue!$AK$5:$AK$550,$C250,Grid_GenerationQueue!$AW$5:$AW$550,$Y$3)+SUMIFS(Grid_GenerationQueue!U$5:U$550,Grid_GenerationQueue!$AM$5:$AM$550,$B250,Grid_GenerationQueue!$AN$5:$AN$550,$C250,Grid_GenerationQueue!$AW$5:$AW$550,$Y$3)</f>
        <v>0</v>
      </c>
      <c r="Z250">
        <f>SUMIFS(Grid_GenerationQueue!V$5:V$550,Grid_GenerationQueue!$AJ$5:$AJ$550,$B250,Grid_GenerationQueue!$AK$5:$AK$550,$C250,Grid_GenerationQueue!$AW$5:$AW$550,$Y$3)+SUMIFS(Grid_GenerationQueue!V$5:V$550,Grid_GenerationQueue!$AM$5:$AM$550,$B250,Grid_GenerationQueue!$AN$5:$AN$550,$C250,Grid_GenerationQueue!$AW$5:$AW$550,$Y$3)</f>
        <v>0</v>
      </c>
      <c r="AA250">
        <f>SUMIFS(Grid_GenerationQueue!W$5:W$550,Grid_GenerationQueue!$AJ$5:$AJ$550,$B250,Grid_GenerationQueue!$AK$5:$AK$550,$C250,Grid_GenerationQueue!$AW$5:$AW$550,$Y$3)+SUMIFS(Grid_GenerationQueue!W$5:W$550,Grid_GenerationQueue!$AM$5:$AM$550,$B250,Grid_GenerationQueue!$AN$5:$AN$550,$C250,Grid_GenerationQueue!$AW$5:$AW$550,$Y$3)</f>
        <v>0</v>
      </c>
      <c r="AB250">
        <f>SUMIFS(Grid_GenerationQueue!X$5:X$550,Grid_GenerationQueue!$AJ$5:$AJ$550,$B250,Grid_GenerationQueue!$AK$5:$AK$550,$C250,Grid_GenerationQueue!$AW$5:$AW$550,$Y$3)+SUMIFS(Grid_GenerationQueue!X$5:X$550,Grid_GenerationQueue!$AM$5:$AM$550,$B250,Grid_GenerationQueue!$AN$5:$AN$550,$C250,Grid_GenerationQueue!$AW$5:$AW$550,$Y$3)</f>
        <v>0</v>
      </c>
      <c r="AC250">
        <f>SUMIFS(Grid_GenerationQueue!Y$5:Y$550,Grid_GenerationQueue!$AJ$5:$AJ$550,$B250,Grid_GenerationQueue!$AK$5:$AK$550,$C250,Grid_GenerationQueue!$AW$5:$AW$550,$Y$3)+SUMIFS(Grid_GenerationQueue!Y$5:Y$550,Grid_GenerationQueue!$AM$5:$AM$550,$B250,Grid_GenerationQueue!$AN$5:$AN$550,$C250,Grid_GenerationQueue!$AW$5:$AW$550,$Y$3)</f>
        <v>0</v>
      </c>
      <c r="AD250">
        <f>SUMIFS(Grid_GenerationQueue!Z$5:Z$550,Grid_GenerationQueue!$AJ$5:$AJ$550,$B250,Grid_GenerationQueue!$AK$5:$AK$550,$C250,Grid_GenerationQueue!$AW$5:$AW$550,$Y$3)+SUMIFS(Grid_GenerationQueue!Z$5:Z$550,Grid_GenerationQueue!$AM$5:$AM$550,$B250,Grid_GenerationQueue!$AN$5:$AN$550,$C250,Grid_GenerationQueue!$AW$5:$AW$550,$Y$3)</f>
        <v>0</v>
      </c>
      <c r="AE250">
        <f>SUMIFS(Grid_GenerationQueue!AA$5:AA$550,Grid_GenerationQueue!$AJ$5:$AJ$550,$B250,Grid_GenerationQueue!$AK$5:$AK$550,$C250,Grid_GenerationQueue!$AW$5:$AW$550,$Y$3)+SUMIFS(Grid_GenerationQueue!AA$5:AA$550,Grid_GenerationQueue!$AM$5:$AM$550,$B250,Grid_GenerationQueue!$AN$5:$AN$550,$C250,Grid_GenerationQueue!$AW$5:$AW$550,$Y$3)</f>
        <v>0</v>
      </c>
      <c r="AF250">
        <f>SUMIFS(Grid_GenerationQueue!AB$5:AB$550,Grid_GenerationQueue!$AJ$5:$AJ$550,$B250,Grid_GenerationQueue!$AK$5:$AK$550,$C250,Grid_GenerationQueue!$AW$5:$AW$550,$Y$3)+SUMIFS(Grid_GenerationQueue!AB$5:AB$550,Grid_GenerationQueue!$AM$5:$AM$550,$B250,Grid_GenerationQueue!$AN$5:$AN$550,$C250,Grid_GenerationQueue!$AW$5:$AW$550,$Y$3)</f>
        <v>0</v>
      </c>
      <c r="AG250">
        <f>SUMIFS(Grid_GenerationQueue!AC$5:AC$550,Grid_GenerationQueue!$AJ$5:$AJ$550,$B250,Grid_GenerationQueue!$AK$5:$AK$550,$C250,Grid_GenerationQueue!$AW$5:$AW$550,$Y$3)+SUMIFS(Grid_GenerationQueue!AC$5:AC$550,Grid_GenerationQueue!$AM$5:$AM$550,$B250,Grid_GenerationQueue!$AN$5:$AN$550,$C250,Grid_GenerationQueue!$AW$5:$AW$550,$Y$3)</f>
        <v>0</v>
      </c>
      <c r="AH250">
        <f>SUMIFS(Grid_GenerationQueue!AD$5:AD$550,Grid_GenerationQueue!$AJ$5:$AJ$550,$B250,Grid_GenerationQueue!$AK$5:$AK$550,$C250,Grid_GenerationQueue!$AW$5:$AW$550,$Y$3)+SUMIFS(Grid_GenerationQueue!AD$5:AD$550,Grid_GenerationQueue!$AM$5:$AM$550,$B250,Grid_GenerationQueue!$AN$5:$AN$550,$C250,Grid_GenerationQueue!$AW$5:$AW$550,$Y$3)</f>
        <v>0</v>
      </c>
      <c r="AJ250">
        <f>X250+SUMIFS(Grid_GenerationQueue!T$5:T$550,Grid_GenerationQueue!$AJ$5:$AJ$550,$B250,Grid_GenerationQueue!$AK$5:$AK$550,$C250,Grid_GenerationQueue!$AW$5:$AW$550,"&lt;&gt;"&amp;$Y$3,Grid_GenerationQueue!$AU$5:$AU$550,$AK$3)+SUMIFS(Grid_GenerationQueue!T$5:T$550,Grid_GenerationQueue!$AM$5:$AM$550,$B250,Grid_GenerationQueue!$AN$5:$AN$550,$C250,Grid_GenerationQueue!$AW$5:$AW$550,"&lt;&gt;"&amp;$Y$3,Grid_GenerationQueue!$AU$5:$AU$550,$AK$3)</f>
        <v>170.7</v>
      </c>
      <c r="AK250">
        <f>Y250+SUMIFS(Grid_GenerationQueue!U$5:U$550,Grid_GenerationQueue!$AJ$5:$AJ$550,$B250,Grid_GenerationQueue!$AK$5:$AK$550,$C250,Grid_GenerationQueue!$AW$5:$AW$550,"&lt;&gt;"&amp;$Y$3,Grid_GenerationQueue!$AU$5:$AU$550,$AK$3)+SUMIFS(Grid_GenerationQueue!U$5:U$550,Grid_GenerationQueue!$AM$5:$AM$550,$B250,Grid_GenerationQueue!$AN$5:$AN$550,$C250,Grid_GenerationQueue!$AW$5:$AW$550,"&lt;&gt;"&amp;$Y$3,Grid_GenerationQueue!$AU$5:$AU$550,$AK$3)</f>
        <v>0</v>
      </c>
      <c r="AL250">
        <f>Z250+SUMIFS(Grid_GenerationQueue!V$5:V$550,Grid_GenerationQueue!$AJ$5:$AJ$550,$B250,Grid_GenerationQueue!$AK$5:$AK$550,$C250,Grid_GenerationQueue!$AW$5:$AW$550,"&lt;&gt;"&amp;$Y$3,Grid_GenerationQueue!$AU$5:$AU$550,$AK$3)+SUMIFS(Grid_GenerationQueue!V$5:V$550,Grid_GenerationQueue!$AM$5:$AM$550,$B250,Grid_GenerationQueue!$AN$5:$AN$550,$C250,Grid_GenerationQueue!$AW$5:$AW$550,"&lt;&gt;"&amp;$Y$3,Grid_GenerationQueue!$AU$5:$AU$550,$AK$3)</f>
        <v>0</v>
      </c>
      <c r="AM250">
        <f>AA250+SUMIFS(Grid_GenerationQueue!W$5:W$550,Grid_GenerationQueue!$AJ$5:$AJ$550,$B250,Grid_GenerationQueue!$AK$5:$AK$550,$C250,Grid_GenerationQueue!$AW$5:$AW$550,"&lt;&gt;"&amp;$Y$3,Grid_GenerationQueue!$AU$5:$AU$550,$AK$3)+SUMIFS(Grid_GenerationQueue!W$5:W$550,Grid_GenerationQueue!$AM$5:$AM$550,$B250,Grid_GenerationQueue!$AN$5:$AN$550,$C250,Grid_GenerationQueue!$AW$5:$AW$550,"&lt;&gt;"&amp;$Y$3,Grid_GenerationQueue!$AU$5:$AU$550,$AK$3)</f>
        <v>0</v>
      </c>
      <c r="AN250">
        <f>AB250+SUMIFS(Grid_GenerationQueue!X$5:X$550,Grid_GenerationQueue!$AJ$5:$AJ$550,$B250,Grid_GenerationQueue!$AK$5:$AK$550,$C250,Grid_GenerationQueue!$AW$5:$AW$550,"&lt;&gt;"&amp;$Y$3,Grid_GenerationQueue!$AU$5:$AU$550,$AK$3)+SUMIFS(Grid_GenerationQueue!X$5:X$550,Grid_GenerationQueue!$AM$5:$AM$550,$B250,Grid_GenerationQueue!$AN$5:$AN$550,$C250,Grid_GenerationQueue!$AW$5:$AW$550,"&lt;&gt;"&amp;$Y$3,Grid_GenerationQueue!$AU$5:$AU$550,$AK$3)</f>
        <v>0</v>
      </c>
      <c r="AO250">
        <f>AC250+SUMIFS(Grid_GenerationQueue!Y$5:Y$550,Grid_GenerationQueue!$AJ$5:$AJ$550,$B250,Grid_GenerationQueue!$AK$5:$AK$550,$C250,Grid_GenerationQueue!$AW$5:$AW$550,"&lt;&gt;"&amp;$Y$3,Grid_GenerationQueue!$AU$5:$AU$550,$AK$3)+SUMIFS(Grid_GenerationQueue!Y$5:Y$550,Grid_GenerationQueue!$AM$5:$AM$550,$B250,Grid_GenerationQueue!$AN$5:$AN$550,$C250,Grid_GenerationQueue!$AW$5:$AW$550,"&lt;&gt;"&amp;$Y$3,Grid_GenerationQueue!$AU$5:$AU$550,$AK$3)</f>
        <v>0</v>
      </c>
      <c r="AP250">
        <f>AD250+SUMIFS(Grid_GenerationQueue!Z$5:Z$550,Grid_GenerationQueue!$AJ$5:$AJ$550,$B250,Grid_GenerationQueue!$AK$5:$AK$550,$C250,Grid_GenerationQueue!$AW$5:$AW$550,"&lt;&gt;"&amp;$Y$3,Grid_GenerationQueue!$AU$5:$AU$550,$AK$3)+SUMIFS(Grid_GenerationQueue!Z$5:Z$550,Grid_GenerationQueue!$AM$5:$AM$550,$B250,Grid_GenerationQueue!$AN$5:$AN$550,$C250,Grid_GenerationQueue!$AW$5:$AW$550,"&lt;&gt;"&amp;$Y$3,Grid_GenerationQueue!$AU$5:$AU$550,$AK$3)</f>
        <v>0</v>
      </c>
      <c r="AQ250">
        <f>AE250+SUMIFS(Grid_GenerationQueue!AA$5:AA$550,Grid_GenerationQueue!$AJ$5:$AJ$550,$B250,Grid_GenerationQueue!$AK$5:$AK$550,$C250,Grid_GenerationQueue!$AW$5:$AW$550,"&lt;&gt;"&amp;$Y$3,Grid_GenerationQueue!$AU$5:$AU$550,$AK$3)+SUMIFS(Grid_GenerationQueue!AA$5:AA$550,Grid_GenerationQueue!$AM$5:$AM$550,$B250,Grid_GenerationQueue!$AN$5:$AN$550,$C250,Grid_GenerationQueue!$AW$5:$AW$550,"&lt;&gt;"&amp;$Y$3,Grid_GenerationQueue!$AU$5:$AU$550,$AK$3)</f>
        <v>0</v>
      </c>
      <c r="AR250">
        <f>AF250+SUMIFS(Grid_GenerationQueue!AB$5:AB$550,Grid_GenerationQueue!$AJ$5:$AJ$550,$B250,Grid_GenerationQueue!$AK$5:$AK$550,$C250,Grid_GenerationQueue!$AW$5:$AW$550,"&lt;&gt;"&amp;$Y$3,Grid_GenerationQueue!$AU$5:$AU$550,$AK$3)+SUMIFS(Grid_GenerationQueue!AB$5:AB$550,Grid_GenerationQueue!$AM$5:$AM$550,$B250,Grid_GenerationQueue!$AN$5:$AN$550,$C250,Grid_GenerationQueue!$AW$5:$AW$550,"&lt;&gt;"&amp;$Y$3,Grid_GenerationQueue!$AU$5:$AU$550,$AK$3)</f>
        <v>0</v>
      </c>
      <c r="AS250">
        <f>AG250+SUMIFS(Grid_GenerationQueue!AC$5:AC$550,Grid_GenerationQueue!$AJ$5:$AJ$550,$B250,Grid_GenerationQueue!$AK$5:$AK$550,$C250,Grid_GenerationQueue!$AW$5:$AW$550,"&lt;&gt;"&amp;$Y$3,Grid_GenerationQueue!$AU$5:$AU$550,$AK$3)+SUMIFS(Grid_GenerationQueue!AC$5:AC$550,Grid_GenerationQueue!$AM$5:$AM$550,$B250,Grid_GenerationQueue!$AN$5:$AN$550,$C250,Grid_GenerationQueue!$AW$5:$AW$550,"&lt;&gt;"&amp;$Y$3,Grid_GenerationQueue!$AU$5:$AU$550,$AK$3)</f>
        <v>0</v>
      </c>
      <c r="AT250">
        <f>AH250+SUMIFS(Grid_GenerationQueue!AD$5:AD$550,Grid_GenerationQueue!$AJ$5:$AJ$550,$B250,Grid_GenerationQueue!$AK$5:$AK$550,$C250,Grid_GenerationQueue!$AW$5:$AW$550,"&lt;&gt;"&amp;$Y$3,Grid_GenerationQueue!$AU$5:$AU$550,$AK$3)+SUMIFS(Grid_GenerationQueue!AD$5:AD$550,Grid_GenerationQueue!$AM$5:$AM$550,$B250,Grid_GenerationQueue!$AN$5:$AN$550,$C250,Grid_GenerationQueue!$AW$5:$AW$550,"&lt;&gt;"&amp;$Y$3,Grid_GenerationQueue!$AU$5:$AU$550,$AK$3)</f>
        <v>0</v>
      </c>
      <c r="AV250">
        <v>0</v>
      </c>
      <c r="AW250">
        <v>0</v>
      </c>
      <c r="AX250">
        <v>0</v>
      </c>
      <c r="AY250">
        <v>0</v>
      </c>
      <c r="AZ250">
        <v>0</v>
      </c>
      <c r="BB250">
        <f t="shared" si="132"/>
        <v>520.70000000000005</v>
      </c>
      <c r="BC250">
        <f t="shared" si="133"/>
        <v>0</v>
      </c>
      <c r="BD250">
        <f t="shared" si="134"/>
        <v>0</v>
      </c>
      <c r="BE250">
        <f t="shared" si="135"/>
        <v>0</v>
      </c>
      <c r="BF250">
        <f t="shared" si="136"/>
        <v>0</v>
      </c>
      <c r="BG250">
        <f t="shared" si="137"/>
        <v>0</v>
      </c>
      <c r="BH250">
        <f t="shared" si="138"/>
        <v>0</v>
      </c>
      <c r="BI250">
        <f t="shared" si="139"/>
        <v>0</v>
      </c>
      <c r="BJ250">
        <f t="shared" si="140"/>
        <v>0</v>
      </c>
      <c r="BK250">
        <f t="shared" si="141"/>
        <v>0</v>
      </c>
      <c r="BL250">
        <f t="shared" si="142"/>
        <v>0</v>
      </c>
      <c r="BN250">
        <f t="shared" si="143"/>
        <v>69.599999999999994</v>
      </c>
      <c r="BO250">
        <f t="shared" si="144"/>
        <v>0</v>
      </c>
      <c r="BP250">
        <f t="shared" si="145"/>
        <v>0</v>
      </c>
      <c r="BQ250">
        <f t="shared" si="146"/>
        <v>0</v>
      </c>
      <c r="BR250">
        <f t="shared" si="147"/>
        <v>0</v>
      </c>
      <c r="BS250">
        <f t="shared" si="148"/>
        <v>0</v>
      </c>
      <c r="BT250">
        <f t="shared" si="149"/>
        <v>0</v>
      </c>
      <c r="BU250">
        <f t="shared" si="150"/>
        <v>0</v>
      </c>
      <c r="BV250">
        <f t="shared" si="151"/>
        <v>0</v>
      </c>
      <c r="BW250">
        <f t="shared" si="152"/>
        <v>0</v>
      </c>
      <c r="BX250">
        <f t="shared" si="153"/>
        <v>0</v>
      </c>
      <c r="BZ250">
        <f t="shared" si="154"/>
        <v>170.7</v>
      </c>
      <c r="CA250">
        <f t="shared" si="155"/>
        <v>0</v>
      </c>
      <c r="CB250">
        <f t="shared" si="156"/>
        <v>0</v>
      </c>
      <c r="CC250">
        <f t="shared" si="157"/>
        <v>0</v>
      </c>
      <c r="CD250">
        <f t="shared" si="158"/>
        <v>0</v>
      </c>
      <c r="CE250">
        <f t="shared" si="159"/>
        <v>0</v>
      </c>
      <c r="CF250">
        <f t="shared" si="160"/>
        <v>0</v>
      </c>
      <c r="CG250">
        <f t="shared" si="161"/>
        <v>0</v>
      </c>
      <c r="CH250">
        <f t="shared" si="162"/>
        <v>0</v>
      </c>
      <c r="CI250">
        <f t="shared" si="163"/>
        <v>0</v>
      </c>
      <c r="CJ250">
        <f t="shared" si="164"/>
        <v>0</v>
      </c>
    </row>
    <row r="251" spans="1:88" x14ac:dyDescent="0.35">
      <c r="A251" t="str">
        <f>Substation_Info!A251</f>
        <v>SDG&amp;E Study Area</v>
      </c>
      <c r="B251" t="str">
        <f>Substation_Info!B251</f>
        <v>San Onofre</v>
      </c>
      <c r="C251">
        <f>Substation_Info!C251</f>
        <v>230</v>
      </c>
      <c r="D251" t="str" cm="1">
        <f t="array" ref="D251">INDEX(Substation_Info!$AT$5:$BB$322,MATCH(1,($B251=Substation_Info!$B$5:$B$322)*($C251=Substation_Info!$C$5:$C$322),0),MATCH(D$4,Substation_Info!$AT$4:$BB$4,0))</f>
        <v>Greater_LA_Li_Battery</v>
      </c>
      <c r="E251" t="str" cm="1">
        <f t="array" ref="E251">INDEX(Substation_Info!$AT$5:$BB$322,MATCH(1,($B251=Substation_Info!$B$5:$B$322)*($C251=Substation_Info!$C$5:$C$322),0),MATCH(E$4,Substation_Info!$AT$4:$BB$4,0))</f>
        <v>Greater_LA_Solar</v>
      </c>
      <c r="F251" cm="1">
        <f t="array" ref="F251">INDEX(Substation_Info!$AT$5:$BB$322,MATCH(1,($B251=Substation_Info!$B$5:$B$322)*($C251=Substation_Info!$C$5:$C$322),0),MATCH(F$4,Substation_Info!$AT$4:$BB$4,0))</f>
        <v>0</v>
      </c>
      <c r="G251" cm="1">
        <f t="array" ref="G251">INDEX(Substation_Info!$AT$5:$BB$322,MATCH(1,($B251=Substation_Info!$B$5:$B$322)*($C251=Substation_Info!$C$5:$C$322),0),MATCH(G$4,Substation_Info!$AT$4:$BB$4,0))</f>
        <v>0</v>
      </c>
      <c r="H251" cm="1">
        <f t="array" ref="H251">INDEX(Substation_Info!$AT$5:$BB$322,MATCH(1,($B251=Substation_Info!$B$5:$B$322)*($C251=Substation_Info!$C$5:$C$322),0),MATCH(H$4,Substation_Info!$AT$4:$BB$4,0))</f>
        <v>0</v>
      </c>
      <c r="I251" cm="1">
        <f t="array" ref="I251">INDEX(Substation_Info!$AT$5:$BB$322,MATCH(1,($B251=Substation_Info!$B$5:$B$322)*($C251=Substation_Info!$C$5:$C$322),0),MATCH(I$4,Substation_Info!$AT$4:$BB$4,0))</f>
        <v>0</v>
      </c>
      <c r="J251" cm="1">
        <f t="array" ref="J251">INDEX(Substation_Info!$AT$5:$BB$322,MATCH(1,($B251=Substation_Info!$B$5:$B$322)*($C251=Substation_Info!$C$5:$C$322),0),MATCH(J$4,Substation_Info!$AT$4:$BB$4,0))</f>
        <v>0</v>
      </c>
      <c r="L251">
        <f>SUMIFS(Grid_GenerationQueue!T$5:T$550,Grid_GenerationQueue!$AJ$5:$AJ$550,$B251,Grid_GenerationQueue!$AK$5:$AK$550,$C251)+SUMIFS(Grid_GenerationQueue!T$5:T$550,Grid_GenerationQueue!$AM$5:$AM$550,$B251,Grid_GenerationQueue!$AN$5:$AN$550,$C251)</f>
        <v>0</v>
      </c>
      <c r="M251">
        <f>SUMIFS(Grid_GenerationQueue!U$5:U$550,Grid_GenerationQueue!$AJ$5:$AJ$550,$B251,Grid_GenerationQueue!$AK$5:$AK$550,$C251)+SUMIFS(Grid_GenerationQueue!U$5:U$550,Grid_GenerationQueue!$AM$5:$AM$550,$B251,Grid_GenerationQueue!$AN$5:$AN$550,$C251)</f>
        <v>0</v>
      </c>
      <c r="N251">
        <f>SUMIFS(Grid_GenerationQueue!V$5:V$550,Grid_GenerationQueue!$AJ$5:$AJ$550,$B251,Grid_GenerationQueue!$AK$5:$AK$550,$C251)+SUMIFS(Grid_GenerationQueue!V$5:V$550,Grid_GenerationQueue!$AM$5:$AM$550,$B251,Grid_GenerationQueue!$AN$5:$AN$550,$C251)</f>
        <v>0</v>
      </c>
      <c r="O251">
        <f>SUMIFS(Grid_GenerationQueue!W$5:W$550,Grid_GenerationQueue!$AJ$5:$AJ$550,$B251,Grid_GenerationQueue!$AK$5:$AK$550,$C251)+SUMIFS(Grid_GenerationQueue!W$5:W$550,Grid_GenerationQueue!$AM$5:$AM$550,$B251,Grid_GenerationQueue!$AN$5:$AN$550,$C251)</f>
        <v>0</v>
      </c>
      <c r="P251">
        <f>SUMIFS(Grid_GenerationQueue!X$5:X$550,Grid_GenerationQueue!$AJ$5:$AJ$550,$B251,Grid_GenerationQueue!$AK$5:$AK$550,$C251)+SUMIFS(Grid_GenerationQueue!X$5:X$550,Grid_GenerationQueue!$AM$5:$AM$550,$B251,Grid_GenerationQueue!$AN$5:$AN$550,$C251)</f>
        <v>0</v>
      </c>
      <c r="Q251">
        <f>SUMIFS(Grid_GenerationQueue!Y$5:Y$550,Grid_GenerationQueue!$AJ$5:$AJ$550,$B251,Grid_GenerationQueue!$AK$5:$AK$550,$C251)+SUMIFS(Grid_GenerationQueue!Y$5:Y$550,Grid_GenerationQueue!$AM$5:$AM$550,$B251,Grid_GenerationQueue!$AN$5:$AN$550,$C251)</f>
        <v>0</v>
      </c>
      <c r="R251">
        <f>SUMIFS(Grid_GenerationQueue!Z$5:Z$550,Grid_GenerationQueue!$AJ$5:$AJ$550,$B251,Grid_GenerationQueue!$AK$5:$AK$550,$C251)+SUMIFS(Grid_GenerationQueue!Z$5:Z$550,Grid_GenerationQueue!$AM$5:$AM$550,$B251,Grid_GenerationQueue!$AN$5:$AN$550,$C251)</f>
        <v>0</v>
      </c>
      <c r="S251">
        <f>SUMIFS(Grid_GenerationQueue!AA$5:AA$550,Grid_GenerationQueue!$AJ$5:$AJ$550,$B251,Grid_GenerationQueue!$AK$5:$AK$550,$C251)+SUMIFS(Grid_GenerationQueue!AA$5:AA$550,Grid_GenerationQueue!$AM$5:$AM$550,$B251,Grid_GenerationQueue!$AN$5:$AN$550,$C251)</f>
        <v>0</v>
      </c>
      <c r="T251">
        <f>SUMIFS(Grid_GenerationQueue!AB$5:AB$550,Grid_GenerationQueue!$AJ$5:$AJ$550,$B251,Grid_GenerationQueue!$AK$5:$AK$550,$C251)+SUMIFS(Grid_GenerationQueue!AB$5:AB$550,Grid_GenerationQueue!$AM$5:$AM$550,$B251,Grid_GenerationQueue!$AN$5:$AN$550,$C251)</f>
        <v>0</v>
      </c>
      <c r="U251">
        <f>SUMIFS(Grid_GenerationQueue!AC$5:AC$550,Grid_GenerationQueue!$AJ$5:$AJ$550,$B251,Grid_GenerationQueue!$AK$5:$AK$550,$C251)+SUMIFS(Grid_GenerationQueue!AC$5:AC$550,Grid_GenerationQueue!$AM$5:$AM$550,$B251,Grid_GenerationQueue!$AN$5:$AN$550,$C251)</f>
        <v>0</v>
      </c>
      <c r="V251">
        <f>SUMIFS(Grid_GenerationQueue!AD$5:AD$550,Grid_GenerationQueue!$AJ$5:$AJ$550,$B251,Grid_GenerationQueue!$AK$5:$AK$550,$C251)+SUMIFS(Grid_GenerationQueue!AD$5:AD$550,Grid_GenerationQueue!$AM$5:$AM$550,$B251,Grid_GenerationQueue!$AN$5:$AN$550,$C251)</f>
        <v>0</v>
      </c>
      <c r="X251">
        <f>SUMIFS(Grid_GenerationQueue!T$5:T$550,Grid_GenerationQueue!$AJ$5:$AJ$550,$B251,Grid_GenerationQueue!$AK$5:$AK$550,$C251,Grid_GenerationQueue!$AW$5:$AW$550,$Y$3)+SUMIFS(Grid_GenerationQueue!T$5:T$550,Grid_GenerationQueue!$AM$5:$AM$550,$B251,Grid_GenerationQueue!$AN$5:$AN$550,$C251,Grid_GenerationQueue!$AW$5:$AW$550,$Y$3)</f>
        <v>0</v>
      </c>
      <c r="Y251">
        <f>SUMIFS(Grid_GenerationQueue!U$5:U$550,Grid_GenerationQueue!$AJ$5:$AJ$550,$B251,Grid_GenerationQueue!$AK$5:$AK$550,$C251,Grid_GenerationQueue!$AW$5:$AW$550,$Y$3)+SUMIFS(Grid_GenerationQueue!U$5:U$550,Grid_GenerationQueue!$AM$5:$AM$550,$B251,Grid_GenerationQueue!$AN$5:$AN$550,$C251,Grid_GenerationQueue!$AW$5:$AW$550,$Y$3)</f>
        <v>0</v>
      </c>
      <c r="Z251">
        <f>SUMIFS(Grid_GenerationQueue!V$5:V$550,Grid_GenerationQueue!$AJ$5:$AJ$550,$B251,Grid_GenerationQueue!$AK$5:$AK$550,$C251,Grid_GenerationQueue!$AW$5:$AW$550,$Y$3)+SUMIFS(Grid_GenerationQueue!V$5:V$550,Grid_GenerationQueue!$AM$5:$AM$550,$B251,Grid_GenerationQueue!$AN$5:$AN$550,$C251,Grid_GenerationQueue!$AW$5:$AW$550,$Y$3)</f>
        <v>0</v>
      </c>
      <c r="AA251">
        <f>SUMIFS(Grid_GenerationQueue!W$5:W$550,Grid_GenerationQueue!$AJ$5:$AJ$550,$B251,Grid_GenerationQueue!$AK$5:$AK$550,$C251,Grid_GenerationQueue!$AW$5:$AW$550,$Y$3)+SUMIFS(Grid_GenerationQueue!W$5:W$550,Grid_GenerationQueue!$AM$5:$AM$550,$B251,Grid_GenerationQueue!$AN$5:$AN$550,$C251,Grid_GenerationQueue!$AW$5:$AW$550,$Y$3)</f>
        <v>0</v>
      </c>
      <c r="AB251">
        <f>SUMIFS(Grid_GenerationQueue!X$5:X$550,Grid_GenerationQueue!$AJ$5:$AJ$550,$B251,Grid_GenerationQueue!$AK$5:$AK$550,$C251,Grid_GenerationQueue!$AW$5:$AW$550,$Y$3)+SUMIFS(Grid_GenerationQueue!X$5:X$550,Grid_GenerationQueue!$AM$5:$AM$550,$B251,Grid_GenerationQueue!$AN$5:$AN$550,$C251,Grid_GenerationQueue!$AW$5:$AW$550,$Y$3)</f>
        <v>0</v>
      </c>
      <c r="AC251">
        <f>SUMIFS(Grid_GenerationQueue!Y$5:Y$550,Grid_GenerationQueue!$AJ$5:$AJ$550,$B251,Grid_GenerationQueue!$AK$5:$AK$550,$C251,Grid_GenerationQueue!$AW$5:$AW$550,$Y$3)+SUMIFS(Grid_GenerationQueue!Y$5:Y$550,Grid_GenerationQueue!$AM$5:$AM$550,$B251,Grid_GenerationQueue!$AN$5:$AN$550,$C251,Grid_GenerationQueue!$AW$5:$AW$550,$Y$3)</f>
        <v>0</v>
      </c>
      <c r="AD251">
        <f>SUMIFS(Grid_GenerationQueue!Z$5:Z$550,Grid_GenerationQueue!$AJ$5:$AJ$550,$B251,Grid_GenerationQueue!$AK$5:$AK$550,$C251,Grid_GenerationQueue!$AW$5:$AW$550,$Y$3)+SUMIFS(Grid_GenerationQueue!Z$5:Z$550,Grid_GenerationQueue!$AM$5:$AM$550,$B251,Grid_GenerationQueue!$AN$5:$AN$550,$C251,Grid_GenerationQueue!$AW$5:$AW$550,$Y$3)</f>
        <v>0</v>
      </c>
      <c r="AE251">
        <f>SUMIFS(Grid_GenerationQueue!AA$5:AA$550,Grid_GenerationQueue!$AJ$5:$AJ$550,$B251,Grid_GenerationQueue!$AK$5:$AK$550,$C251,Grid_GenerationQueue!$AW$5:$AW$550,$Y$3)+SUMIFS(Grid_GenerationQueue!AA$5:AA$550,Grid_GenerationQueue!$AM$5:$AM$550,$B251,Grid_GenerationQueue!$AN$5:$AN$550,$C251,Grid_GenerationQueue!$AW$5:$AW$550,$Y$3)</f>
        <v>0</v>
      </c>
      <c r="AF251">
        <f>SUMIFS(Grid_GenerationQueue!AB$5:AB$550,Grid_GenerationQueue!$AJ$5:$AJ$550,$B251,Grid_GenerationQueue!$AK$5:$AK$550,$C251,Grid_GenerationQueue!$AW$5:$AW$550,$Y$3)+SUMIFS(Grid_GenerationQueue!AB$5:AB$550,Grid_GenerationQueue!$AM$5:$AM$550,$B251,Grid_GenerationQueue!$AN$5:$AN$550,$C251,Grid_GenerationQueue!$AW$5:$AW$550,$Y$3)</f>
        <v>0</v>
      </c>
      <c r="AG251">
        <f>SUMIFS(Grid_GenerationQueue!AC$5:AC$550,Grid_GenerationQueue!$AJ$5:$AJ$550,$B251,Grid_GenerationQueue!$AK$5:$AK$550,$C251,Grid_GenerationQueue!$AW$5:$AW$550,$Y$3)+SUMIFS(Grid_GenerationQueue!AC$5:AC$550,Grid_GenerationQueue!$AM$5:$AM$550,$B251,Grid_GenerationQueue!$AN$5:$AN$550,$C251,Grid_GenerationQueue!$AW$5:$AW$550,$Y$3)</f>
        <v>0</v>
      </c>
      <c r="AH251">
        <f>SUMIFS(Grid_GenerationQueue!AD$5:AD$550,Grid_GenerationQueue!$AJ$5:$AJ$550,$B251,Grid_GenerationQueue!$AK$5:$AK$550,$C251,Grid_GenerationQueue!$AW$5:$AW$550,$Y$3)+SUMIFS(Grid_GenerationQueue!AD$5:AD$550,Grid_GenerationQueue!$AM$5:$AM$550,$B251,Grid_GenerationQueue!$AN$5:$AN$550,$C251,Grid_GenerationQueue!$AW$5:$AW$550,$Y$3)</f>
        <v>0</v>
      </c>
      <c r="AJ251">
        <f>X251+SUMIFS(Grid_GenerationQueue!T$5:T$550,Grid_GenerationQueue!$AJ$5:$AJ$550,$B251,Grid_GenerationQueue!$AK$5:$AK$550,$C251,Grid_GenerationQueue!$AW$5:$AW$550,"&lt;&gt;"&amp;$Y$3,Grid_GenerationQueue!$AU$5:$AU$550,$AK$3)+SUMIFS(Grid_GenerationQueue!T$5:T$550,Grid_GenerationQueue!$AM$5:$AM$550,$B251,Grid_GenerationQueue!$AN$5:$AN$550,$C251,Grid_GenerationQueue!$AW$5:$AW$550,"&lt;&gt;"&amp;$Y$3,Grid_GenerationQueue!$AU$5:$AU$550,$AK$3)</f>
        <v>0</v>
      </c>
      <c r="AK251">
        <f>Y251+SUMIFS(Grid_GenerationQueue!U$5:U$550,Grid_GenerationQueue!$AJ$5:$AJ$550,$B251,Grid_GenerationQueue!$AK$5:$AK$550,$C251,Grid_GenerationQueue!$AW$5:$AW$550,"&lt;&gt;"&amp;$Y$3,Grid_GenerationQueue!$AU$5:$AU$550,$AK$3)+SUMIFS(Grid_GenerationQueue!U$5:U$550,Grid_GenerationQueue!$AM$5:$AM$550,$B251,Grid_GenerationQueue!$AN$5:$AN$550,$C251,Grid_GenerationQueue!$AW$5:$AW$550,"&lt;&gt;"&amp;$Y$3,Grid_GenerationQueue!$AU$5:$AU$550,$AK$3)</f>
        <v>0</v>
      </c>
      <c r="AL251">
        <f>Z251+SUMIFS(Grid_GenerationQueue!V$5:V$550,Grid_GenerationQueue!$AJ$5:$AJ$550,$B251,Grid_GenerationQueue!$AK$5:$AK$550,$C251,Grid_GenerationQueue!$AW$5:$AW$550,"&lt;&gt;"&amp;$Y$3,Grid_GenerationQueue!$AU$5:$AU$550,$AK$3)+SUMIFS(Grid_GenerationQueue!V$5:V$550,Grid_GenerationQueue!$AM$5:$AM$550,$B251,Grid_GenerationQueue!$AN$5:$AN$550,$C251,Grid_GenerationQueue!$AW$5:$AW$550,"&lt;&gt;"&amp;$Y$3,Grid_GenerationQueue!$AU$5:$AU$550,$AK$3)</f>
        <v>0</v>
      </c>
      <c r="AM251">
        <f>AA251+SUMIFS(Grid_GenerationQueue!W$5:W$550,Grid_GenerationQueue!$AJ$5:$AJ$550,$B251,Grid_GenerationQueue!$AK$5:$AK$550,$C251,Grid_GenerationQueue!$AW$5:$AW$550,"&lt;&gt;"&amp;$Y$3,Grid_GenerationQueue!$AU$5:$AU$550,$AK$3)+SUMIFS(Grid_GenerationQueue!W$5:W$550,Grid_GenerationQueue!$AM$5:$AM$550,$B251,Grid_GenerationQueue!$AN$5:$AN$550,$C251,Grid_GenerationQueue!$AW$5:$AW$550,"&lt;&gt;"&amp;$Y$3,Grid_GenerationQueue!$AU$5:$AU$550,$AK$3)</f>
        <v>0</v>
      </c>
      <c r="AN251">
        <f>AB251+SUMIFS(Grid_GenerationQueue!X$5:X$550,Grid_GenerationQueue!$AJ$5:$AJ$550,$B251,Grid_GenerationQueue!$AK$5:$AK$550,$C251,Grid_GenerationQueue!$AW$5:$AW$550,"&lt;&gt;"&amp;$Y$3,Grid_GenerationQueue!$AU$5:$AU$550,$AK$3)+SUMIFS(Grid_GenerationQueue!X$5:X$550,Grid_GenerationQueue!$AM$5:$AM$550,$B251,Grid_GenerationQueue!$AN$5:$AN$550,$C251,Grid_GenerationQueue!$AW$5:$AW$550,"&lt;&gt;"&amp;$Y$3,Grid_GenerationQueue!$AU$5:$AU$550,$AK$3)</f>
        <v>0</v>
      </c>
      <c r="AO251">
        <f>AC251+SUMIFS(Grid_GenerationQueue!Y$5:Y$550,Grid_GenerationQueue!$AJ$5:$AJ$550,$B251,Grid_GenerationQueue!$AK$5:$AK$550,$C251,Grid_GenerationQueue!$AW$5:$AW$550,"&lt;&gt;"&amp;$Y$3,Grid_GenerationQueue!$AU$5:$AU$550,$AK$3)+SUMIFS(Grid_GenerationQueue!Y$5:Y$550,Grid_GenerationQueue!$AM$5:$AM$550,$B251,Grid_GenerationQueue!$AN$5:$AN$550,$C251,Grid_GenerationQueue!$AW$5:$AW$550,"&lt;&gt;"&amp;$Y$3,Grid_GenerationQueue!$AU$5:$AU$550,$AK$3)</f>
        <v>0</v>
      </c>
      <c r="AP251">
        <f>AD251+SUMIFS(Grid_GenerationQueue!Z$5:Z$550,Grid_GenerationQueue!$AJ$5:$AJ$550,$B251,Grid_GenerationQueue!$AK$5:$AK$550,$C251,Grid_GenerationQueue!$AW$5:$AW$550,"&lt;&gt;"&amp;$Y$3,Grid_GenerationQueue!$AU$5:$AU$550,$AK$3)+SUMIFS(Grid_GenerationQueue!Z$5:Z$550,Grid_GenerationQueue!$AM$5:$AM$550,$B251,Grid_GenerationQueue!$AN$5:$AN$550,$C251,Grid_GenerationQueue!$AW$5:$AW$550,"&lt;&gt;"&amp;$Y$3,Grid_GenerationQueue!$AU$5:$AU$550,$AK$3)</f>
        <v>0</v>
      </c>
      <c r="AQ251">
        <f>AE251+SUMIFS(Grid_GenerationQueue!AA$5:AA$550,Grid_GenerationQueue!$AJ$5:$AJ$550,$B251,Grid_GenerationQueue!$AK$5:$AK$550,$C251,Grid_GenerationQueue!$AW$5:$AW$550,"&lt;&gt;"&amp;$Y$3,Grid_GenerationQueue!$AU$5:$AU$550,$AK$3)+SUMIFS(Grid_GenerationQueue!AA$5:AA$550,Grid_GenerationQueue!$AM$5:$AM$550,$B251,Grid_GenerationQueue!$AN$5:$AN$550,$C251,Grid_GenerationQueue!$AW$5:$AW$550,"&lt;&gt;"&amp;$Y$3,Grid_GenerationQueue!$AU$5:$AU$550,$AK$3)</f>
        <v>0</v>
      </c>
      <c r="AR251">
        <f>AF251+SUMIFS(Grid_GenerationQueue!AB$5:AB$550,Grid_GenerationQueue!$AJ$5:$AJ$550,$B251,Grid_GenerationQueue!$AK$5:$AK$550,$C251,Grid_GenerationQueue!$AW$5:$AW$550,"&lt;&gt;"&amp;$Y$3,Grid_GenerationQueue!$AU$5:$AU$550,$AK$3)+SUMIFS(Grid_GenerationQueue!AB$5:AB$550,Grid_GenerationQueue!$AM$5:$AM$550,$B251,Grid_GenerationQueue!$AN$5:$AN$550,$C251,Grid_GenerationQueue!$AW$5:$AW$550,"&lt;&gt;"&amp;$Y$3,Grid_GenerationQueue!$AU$5:$AU$550,$AK$3)</f>
        <v>0</v>
      </c>
      <c r="AS251">
        <f>AG251+SUMIFS(Grid_GenerationQueue!AC$5:AC$550,Grid_GenerationQueue!$AJ$5:$AJ$550,$B251,Grid_GenerationQueue!$AK$5:$AK$550,$C251,Grid_GenerationQueue!$AW$5:$AW$550,"&lt;&gt;"&amp;$Y$3,Grid_GenerationQueue!$AU$5:$AU$550,$AK$3)+SUMIFS(Grid_GenerationQueue!AC$5:AC$550,Grid_GenerationQueue!$AM$5:$AM$550,$B251,Grid_GenerationQueue!$AN$5:$AN$550,$C251,Grid_GenerationQueue!$AW$5:$AW$550,"&lt;&gt;"&amp;$Y$3,Grid_GenerationQueue!$AU$5:$AU$550,$AK$3)</f>
        <v>0</v>
      </c>
      <c r="AT251">
        <f>AH251+SUMIFS(Grid_GenerationQueue!AD$5:AD$550,Grid_GenerationQueue!$AJ$5:$AJ$550,$B251,Grid_GenerationQueue!$AK$5:$AK$550,$C251,Grid_GenerationQueue!$AW$5:$AW$550,"&lt;&gt;"&amp;$Y$3,Grid_GenerationQueue!$AU$5:$AU$550,$AK$3)+SUMIFS(Grid_GenerationQueue!AD$5:AD$550,Grid_GenerationQueue!$AM$5:$AM$550,$B251,Grid_GenerationQueue!$AN$5:$AN$550,$C251,Grid_GenerationQueue!$AW$5:$AW$550,"&lt;&gt;"&amp;$Y$3,Grid_GenerationQueue!$AU$5:$AU$550,$AK$3)</f>
        <v>0</v>
      </c>
      <c r="AV251">
        <v>0</v>
      </c>
      <c r="AW251">
        <v>0</v>
      </c>
      <c r="AX251">
        <v>0</v>
      </c>
      <c r="AY251">
        <v>0</v>
      </c>
      <c r="AZ251">
        <v>0</v>
      </c>
      <c r="BB251">
        <f t="shared" si="132"/>
        <v>0</v>
      </c>
      <c r="BC251">
        <f t="shared" si="133"/>
        <v>0</v>
      </c>
      <c r="BD251">
        <f t="shared" si="134"/>
        <v>0</v>
      </c>
      <c r="BE251">
        <f t="shared" si="135"/>
        <v>0</v>
      </c>
      <c r="BF251">
        <f t="shared" si="136"/>
        <v>0</v>
      </c>
      <c r="BG251">
        <f t="shared" si="137"/>
        <v>0</v>
      </c>
      <c r="BH251">
        <f t="shared" si="138"/>
        <v>0</v>
      </c>
      <c r="BI251">
        <f t="shared" si="139"/>
        <v>0</v>
      </c>
      <c r="BJ251">
        <f t="shared" si="140"/>
        <v>0</v>
      </c>
      <c r="BK251">
        <f t="shared" si="141"/>
        <v>0</v>
      </c>
      <c r="BL251">
        <f t="shared" si="142"/>
        <v>0</v>
      </c>
      <c r="BN251">
        <f t="shared" si="143"/>
        <v>0</v>
      </c>
      <c r="BO251">
        <f t="shared" si="144"/>
        <v>0</v>
      </c>
      <c r="BP251">
        <f t="shared" si="145"/>
        <v>0</v>
      </c>
      <c r="BQ251">
        <f t="shared" si="146"/>
        <v>0</v>
      </c>
      <c r="BR251">
        <f t="shared" si="147"/>
        <v>0</v>
      </c>
      <c r="BS251">
        <f t="shared" si="148"/>
        <v>0</v>
      </c>
      <c r="BT251">
        <f t="shared" si="149"/>
        <v>0</v>
      </c>
      <c r="BU251">
        <f t="shared" si="150"/>
        <v>0</v>
      </c>
      <c r="BV251">
        <f t="shared" si="151"/>
        <v>0</v>
      </c>
      <c r="BW251">
        <f t="shared" si="152"/>
        <v>0</v>
      </c>
      <c r="BX251">
        <f t="shared" si="153"/>
        <v>0</v>
      </c>
      <c r="BZ251">
        <f t="shared" si="154"/>
        <v>0</v>
      </c>
      <c r="CA251">
        <f t="shared" si="155"/>
        <v>0</v>
      </c>
      <c r="CB251">
        <f t="shared" si="156"/>
        <v>0</v>
      </c>
      <c r="CC251">
        <f t="shared" si="157"/>
        <v>0</v>
      </c>
      <c r="CD251">
        <f t="shared" si="158"/>
        <v>0</v>
      </c>
      <c r="CE251">
        <f t="shared" si="159"/>
        <v>0</v>
      </c>
      <c r="CF251">
        <f t="shared" si="160"/>
        <v>0</v>
      </c>
      <c r="CG251">
        <f t="shared" si="161"/>
        <v>0</v>
      </c>
      <c r="CH251">
        <f t="shared" si="162"/>
        <v>0</v>
      </c>
      <c r="CI251">
        <f t="shared" si="163"/>
        <v>0</v>
      </c>
      <c r="CJ251">
        <f t="shared" si="164"/>
        <v>0</v>
      </c>
    </row>
    <row r="252" spans="1:88" x14ac:dyDescent="0.35">
      <c r="A252" t="str">
        <f>Substation_Info!A252</f>
        <v xml:space="preserve">East of Pisgah Study Area </v>
      </c>
      <c r="B252" t="str">
        <f>Substation_Info!B252</f>
        <v>Sandy</v>
      </c>
      <c r="C252">
        <f>Substation_Info!C252</f>
        <v>138</v>
      </c>
      <c r="D252" t="str" cm="1">
        <f t="array" ref="D252">INDEX(Substation_Info!$AT$5:$BB$322,MATCH(1,($B252=Substation_Info!$B$5:$B$322)*($C252=Substation_Info!$C$5:$C$322),0),MATCH(D$4,Substation_Info!$AT$4:$BB$4,0))</f>
        <v>Southern_NV_Eldorado_Li_Battery</v>
      </c>
      <c r="E252" t="str" cm="1">
        <f t="array" ref="E252">INDEX(Substation_Info!$AT$5:$BB$322,MATCH(1,($B252=Substation_Info!$B$5:$B$322)*($C252=Substation_Info!$C$5:$C$322),0),MATCH(E$4,Substation_Info!$AT$4:$BB$4,0))</f>
        <v>Southern_NV_Eldorado_Solar</v>
      </c>
      <c r="F252" cm="1">
        <f t="array" ref="F252">INDEX(Substation_Info!$AT$5:$BB$322,MATCH(1,($B252=Substation_Info!$B$5:$B$322)*($C252=Substation_Info!$C$5:$C$322),0),MATCH(F$4,Substation_Info!$AT$4:$BB$4,0))</f>
        <v>0</v>
      </c>
      <c r="G252" t="str" cm="1">
        <f t="array" ref="G252">INDEX(Substation_Info!$AT$5:$BB$322,MATCH(1,($B252=Substation_Info!$B$5:$B$322)*($C252=Substation_Info!$C$5:$C$322),0),MATCH(G$4,Substation_Info!$AT$4:$BB$4,0))</f>
        <v>Southern_Nevada_Wind</v>
      </c>
      <c r="H252" cm="1">
        <f t="array" ref="H252">INDEX(Substation_Info!$AT$5:$BB$322,MATCH(1,($B252=Substation_Info!$B$5:$B$322)*($C252=Substation_Info!$C$5:$C$322),0),MATCH(H$4,Substation_Info!$AT$4:$BB$4,0))</f>
        <v>0</v>
      </c>
      <c r="I252" cm="1">
        <f t="array" ref="I252">INDEX(Substation_Info!$AT$5:$BB$322,MATCH(1,($B252=Substation_Info!$B$5:$B$322)*($C252=Substation_Info!$C$5:$C$322),0),MATCH(I$4,Substation_Info!$AT$4:$BB$4,0))</f>
        <v>0</v>
      </c>
      <c r="J252" cm="1">
        <f t="array" ref="J252">INDEX(Substation_Info!$AT$5:$BB$322,MATCH(1,($B252=Substation_Info!$B$5:$B$322)*($C252=Substation_Info!$C$5:$C$322),0),MATCH(J$4,Substation_Info!$AT$4:$BB$4,0))</f>
        <v>0</v>
      </c>
      <c r="L252">
        <f>SUMIFS(Grid_GenerationQueue!T$5:T$550,Grid_GenerationQueue!$AJ$5:$AJ$550,$B252,Grid_GenerationQueue!$AK$5:$AK$550,$C252)+SUMIFS(Grid_GenerationQueue!T$5:T$550,Grid_GenerationQueue!$AM$5:$AM$550,$B252,Grid_GenerationQueue!$AN$5:$AN$550,$C252)</f>
        <v>0</v>
      </c>
      <c r="M252">
        <f>SUMIFS(Grid_GenerationQueue!U$5:U$550,Grid_GenerationQueue!$AJ$5:$AJ$550,$B252,Grid_GenerationQueue!$AK$5:$AK$550,$C252)+SUMIFS(Grid_GenerationQueue!U$5:U$550,Grid_GenerationQueue!$AM$5:$AM$550,$B252,Grid_GenerationQueue!$AN$5:$AN$550,$C252)</f>
        <v>0</v>
      </c>
      <c r="N252">
        <f>SUMIFS(Grid_GenerationQueue!V$5:V$550,Grid_GenerationQueue!$AJ$5:$AJ$550,$B252,Grid_GenerationQueue!$AK$5:$AK$550,$C252)+SUMIFS(Grid_GenerationQueue!V$5:V$550,Grid_GenerationQueue!$AM$5:$AM$550,$B252,Grid_GenerationQueue!$AN$5:$AN$550,$C252)</f>
        <v>0</v>
      </c>
      <c r="O252">
        <f>SUMIFS(Grid_GenerationQueue!W$5:W$550,Grid_GenerationQueue!$AJ$5:$AJ$550,$B252,Grid_GenerationQueue!$AK$5:$AK$550,$C252)+SUMIFS(Grid_GenerationQueue!W$5:W$550,Grid_GenerationQueue!$AM$5:$AM$550,$B252,Grid_GenerationQueue!$AN$5:$AN$550,$C252)</f>
        <v>0</v>
      </c>
      <c r="P252">
        <f>SUMIFS(Grid_GenerationQueue!X$5:X$550,Grid_GenerationQueue!$AJ$5:$AJ$550,$B252,Grid_GenerationQueue!$AK$5:$AK$550,$C252)+SUMIFS(Grid_GenerationQueue!X$5:X$550,Grid_GenerationQueue!$AM$5:$AM$550,$B252,Grid_GenerationQueue!$AN$5:$AN$550,$C252)</f>
        <v>0</v>
      </c>
      <c r="Q252">
        <f>SUMIFS(Grid_GenerationQueue!Y$5:Y$550,Grid_GenerationQueue!$AJ$5:$AJ$550,$B252,Grid_GenerationQueue!$AK$5:$AK$550,$C252)+SUMIFS(Grid_GenerationQueue!Y$5:Y$550,Grid_GenerationQueue!$AM$5:$AM$550,$B252,Grid_GenerationQueue!$AN$5:$AN$550,$C252)</f>
        <v>0</v>
      </c>
      <c r="R252">
        <f>SUMIFS(Grid_GenerationQueue!Z$5:Z$550,Grid_GenerationQueue!$AJ$5:$AJ$550,$B252,Grid_GenerationQueue!$AK$5:$AK$550,$C252)+SUMIFS(Grid_GenerationQueue!Z$5:Z$550,Grid_GenerationQueue!$AM$5:$AM$550,$B252,Grid_GenerationQueue!$AN$5:$AN$550,$C252)</f>
        <v>0</v>
      </c>
      <c r="S252">
        <f>SUMIFS(Grid_GenerationQueue!AA$5:AA$550,Grid_GenerationQueue!$AJ$5:$AJ$550,$B252,Grid_GenerationQueue!$AK$5:$AK$550,$C252)+SUMIFS(Grid_GenerationQueue!AA$5:AA$550,Grid_GenerationQueue!$AM$5:$AM$550,$B252,Grid_GenerationQueue!$AN$5:$AN$550,$C252)</f>
        <v>0</v>
      </c>
      <c r="T252">
        <f>SUMIFS(Grid_GenerationQueue!AB$5:AB$550,Grid_GenerationQueue!$AJ$5:$AJ$550,$B252,Grid_GenerationQueue!$AK$5:$AK$550,$C252)+SUMIFS(Grid_GenerationQueue!AB$5:AB$550,Grid_GenerationQueue!$AM$5:$AM$550,$B252,Grid_GenerationQueue!$AN$5:$AN$550,$C252)</f>
        <v>0</v>
      </c>
      <c r="U252">
        <f>SUMIFS(Grid_GenerationQueue!AC$5:AC$550,Grid_GenerationQueue!$AJ$5:$AJ$550,$B252,Grid_GenerationQueue!$AK$5:$AK$550,$C252)+SUMIFS(Grid_GenerationQueue!AC$5:AC$550,Grid_GenerationQueue!$AM$5:$AM$550,$B252,Grid_GenerationQueue!$AN$5:$AN$550,$C252)</f>
        <v>0</v>
      </c>
      <c r="V252">
        <f>SUMIFS(Grid_GenerationQueue!AD$5:AD$550,Grid_GenerationQueue!$AJ$5:$AJ$550,$B252,Grid_GenerationQueue!$AK$5:$AK$550,$C252)+SUMIFS(Grid_GenerationQueue!AD$5:AD$550,Grid_GenerationQueue!$AM$5:$AM$550,$B252,Grid_GenerationQueue!$AN$5:$AN$550,$C252)</f>
        <v>0</v>
      </c>
      <c r="X252">
        <f>SUMIFS(Grid_GenerationQueue!T$5:T$550,Grid_GenerationQueue!$AJ$5:$AJ$550,$B252,Grid_GenerationQueue!$AK$5:$AK$550,$C252,Grid_GenerationQueue!$AW$5:$AW$550,$Y$3)+SUMIFS(Grid_GenerationQueue!T$5:T$550,Grid_GenerationQueue!$AM$5:$AM$550,$B252,Grid_GenerationQueue!$AN$5:$AN$550,$C252,Grid_GenerationQueue!$AW$5:$AW$550,$Y$3)</f>
        <v>0</v>
      </c>
      <c r="Y252">
        <f>SUMIFS(Grid_GenerationQueue!U$5:U$550,Grid_GenerationQueue!$AJ$5:$AJ$550,$B252,Grid_GenerationQueue!$AK$5:$AK$550,$C252,Grid_GenerationQueue!$AW$5:$AW$550,$Y$3)+SUMIFS(Grid_GenerationQueue!U$5:U$550,Grid_GenerationQueue!$AM$5:$AM$550,$B252,Grid_GenerationQueue!$AN$5:$AN$550,$C252,Grid_GenerationQueue!$AW$5:$AW$550,$Y$3)</f>
        <v>0</v>
      </c>
      <c r="Z252">
        <f>SUMIFS(Grid_GenerationQueue!V$5:V$550,Grid_GenerationQueue!$AJ$5:$AJ$550,$B252,Grid_GenerationQueue!$AK$5:$AK$550,$C252,Grid_GenerationQueue!$AW$5:$AW$550,$Y$3)+SUMIFS(Grid_GenerationQueue!V$5:V$550,Grid_GenerationQueue!$AM$5:$AM$550,$B252,Grid_GenerationQueue!$AN$5:$AN$550,$C252,Grid_GenerationQueue!$AW$5:$AW$550,$Y$3)</f>
        <v>0</v>
      </c>
      <c r="AA252">
        <f>SUMIFS(Grid_GenerationQueue!W$5:W$550,Grid_GenerationQueue!$AJ$5:$AJ$550,$B252,Grid_GenerationQueue!$AK$5:$AK$550,$C252,Grid_GenerationQueue!$AW$5:$AW$550,$Y$3)+SUMIFS(Grid_GenerationQueue!W$5:W$550,Grid_GenerationQueue!$AM$5:$AM$550,$B252,Grid_GenerationQueue!$AN$5:$AN$550,$C252,Grid_GenerationQueue!$AW$5:$AW$550,$Y$3)</f>
        <v>0</v>
      </c>
      <c r="AB252">
        <f>SUMIFS(Grid_GenerationQueue!X$5:X$550,Grid_GenerationQueue!$AJ$5:$AJ$550,$B252,Grid_GenerationQueue!$AK$5:$AK$550,$C252,Grid_GenerationQueue!$AW$5:$AW$550,$Y$3)+SUMIFS(Grid_GenerationQueue!X$5:X$550,Grid_GenerationQueue!$AM$5:$AM$550,$B252,Grid_GenerationQueue!$AN$5:$AN$550,$C252,Grid_GenerationQueue!$AW$5:$AW$550,$Y$3)</f>
        <v>0</v>
      </c>
      <c r="AC252">
        <f>SUMIFS(Grid_GenerationQueue!Y$5:Y$550,Grid_GenerationQueue!$AJ$5:$AJ$550,$B252,Grid_GenerationQueue!$AK$5:$AK$550,$C252,Grid_GenerationQueue!$AW$5:$AW$550,$Y$3)+SUMIFS(Grid_GenerationQueue!Y$5:Y$550,Grid_GenerationQueue!$AM$5:$AM$550,$B252,Grid_GenerationQueue!$AN$5:$AN$550,$C252,Grid_GenerationQueue!$AW$5:$AW$550,$Y$3)</f>
        <v>0</v>
      </c>
      <c r="AD252">
        <f>SUMIFS(Grid_GenerationQueue!Z$5:Z$550,Grid_GenerationQueue!$AJ$5:$AJ$550,$B252,Grid_GenerationQueue!$AK$5:$AK$550,$C252,Grid_GenerationQueue!$AW$5:$AW$550,$Y$3)+SUMIFS(Grid_GenerationQueue!Z$5:Z$550,Grid_GenerationQueue!$AM$5:$AM$550,$B252,Grid_GenerationQueue!$AN$5:$AN$550,$C252,Grid_GenerationQueue!$AW$5:$AW$550,$Y$3)</f>
        <v>0</v>
      </c>
      <c r="AE252">
        <f>SUMIFS(Grid_GenerationQueue!AA$5:AA$550,Grid_GenerationQueue!$AJ$5:$AJ$550,$B252,Grid_GenerationQueue!$AK$5:$AK$550,$C252,Grid_GenerationQueue!$AW$5:$AW$550,$Y$3)+SUMIFS(Grid_GenerationQueue!AA$5:AA$550,Grid_GenerationQueue!$AM$5:$AM$550,$B252,Grid_GenerationQueue!$AN$5:$AN$550,$C252,Grid_GenerationQueue!$AW$5:$AW$550,$Y$3)</f>
        <v>0</v>
      </c>
      <c r="AF252">
        <f>SUMIFS(Grid_GenerationQueue!AB$5:AB$550,Grid_GenerationQueue!$AJ$5:$AJ$550,$B252,Grid_GenerationQueue!$AK$5:$AK$550,$C252,Grid_GenerationQueue!$AW$5:$AW$550,$Y$3)+SUMIFS(Grid_GenerationQueue!AB$5:AB$550,Grid_GenerationQueue!$AM$5:$AM$550,$B252,Grid_GenerationQueue!$AN$5:$AN$550,$C252,Grid_GenerationQueue!$AW$5:$AW$550,$Y$3)</f>
        <v>0</v>
      </c>
      <c r="AG252">
        <f>SUMIFS(Grid_GenerationQueue!AC$5:AC$550,Grid_GenerationQueue!$AJ$5:$AJ$550,$B252,Grid_GenerationQueue!$AK$5:$AK$550,$C252,Grid_GenerationQueue!$AW$5:$AW$550,$Y$3)+SUMIFS(Grid_GenerationQueue!AC$5:AC$550,Grid_GenerationQueue!$AM$5:$AM$550,$B252,Grid_GenerationQueue!$AN$5:$AN$550,$C252,Grid_GenerationQueue!$AW$5:$AW$550,$Y$3)</f>
        <v>0</v>
      </c>
      <c r="AH252">
        <f>SUMIFS(Grid_GenerationQueue!AD$5:AD$550,Grid_GenerationQueue!$AJ$5:$AJ$550,$B252,Grid_GenerationQueue!$AK$5:$AK$550,$C252,Grid_GenerationQueue!$AW$5:$AW$550,$Y$3)+SUMIFS(Grid_GenerationQueue!AD$5:AD$550,Grid_GenerationQueue!$AM$5:$AM$550,$B252,Grid_GenerationQueue!$AN$5:$AN$550,$C252,Grid_GenerationQueue!$AW$5:$AW$550,$Y$3)</f>
        <v>0</v>
      </c>
      <c r="AJ252">
        <f>X252+SUMIFS(Grid_GenerationQueue!T$5:T$550,Grid_GenerationQueue!$AJ$5:$AJ$550,$B252,Grid_GenerationQueue!$AK$5:$AK$550,$C252,Grid_GenerationQueue!$AW$5:$AW$550,"&lt;&gt;"&amp;$Y$3,Grid_GenerationQueue!$AU$5:$AU$550,$AK$3)+SUMIFS(Grid_GenerationQueue!T$5:T$550,Grid_GenerationQueue!$AM$5:$AM$550,$B252,Grid_GenerationQueue!$AN$5:$AN$550,$C252,Grid_GenerationQueue!$AW$5:$AW$550,"&lt;&gt;"&amp;$Y$3,Grid_GenerationQueue!$AU$5:$AU$550,$AK$3)</f>
        <v>0</v>
      </c>
      <c r="AK252">
        <f>Y252+SUMIFS(Grid_GenerationQueue!U$5:U$550,Grid_GenerationQueue!$AJ$5:$AJ$550,$B252,Grid_GenerationQueue!$AK$5:$AK$550,$C252,Grid_GenerationQueue!$AW$5:$AW$550,"&lt;&gt;"&amp;$Y$3,Grid_GenerationQueue!$AU$5:$AU$550,$AK$3)+SUMIFS(Grid_GenerationQueue!U$5:U$550,Grid_GenerationQueue!$AM$5:$AM$550,$B252,Grid_GenerationQueue!$AN$5:$AN$550,$C252,Grid_GenerationQueue!$AW$5:$AW$550,"&lt;&gt;"&amp;$Y$3,Grid_GenerationQueue!$AU$5:$AU$550,$AK$3)</f>
        <v>0</v>
      </c>
      <c r="AL252">
        <f>Z252+SUMIFS(Grid_GenerationQueue!V$5:V$550,Grid_GenerationQueue!$AJ$5:$AJ$550,$B252,Grid_GenerationQueue!$AK$5:$AK$550,$C252,Grid_GenerationQueue!$AW$5:$AW$550,"&lt;&gt;"&amp;$Y$3,Grid_GenerationQueue!$AU$5:$AU$550,$AK$3)+SUMIFS(Grid_GenerationQueue!V$5:V$550,Grid_GenerationQueue!$AM$5:$AM$550,$B252,Grid_GenerationQueue!$AN$5:$AN$550,$C252,Grid_GenerationQueue!$AW$5:$AW$550,"&lt;&gt;"&amp;$Y$3,Grid_GenerationQueue!$AU$5:$AU$550,$AK$3)</f>
        <v>0</v>
      </c>
      <c r="AM252">
        <f>AA252+SUMIFS(Grid_GenerationQueue!W$5:W$550,Grid_GenerationQueue!$AJ$5:$AJ$550,$B252,Grid_GenerationQueue!$AK$5:$AK$550,$C252,Grid_GenerationQueue!$AW$5:$AW$550,"&lt;&gt;"&amp;$Y$3,Grid_GenerationQueue!$AU$5:$AU$550,$AK$3)+SUMIFS(Grid_GenerationQueue!W$5:W$550,Grid_GenerationQueue!$AM$5:$AM$550,$B252,Grid_GenerationQueue!$AN$5:$AN$550,$C252,Grid_GenerationQueue!$AW$5:$AW$550,"&lt;&gt;"&amp;$Y$3,Grid_GenerationQueue!$AU$5:$AU$550,$AK$3)</f>
        <v>0</v>
      </c>
      <c r="AN252">
        <f>AB252+SUMIFS(Grid_GenerationQueue!X$5:X$550,Grid_GenerationQueue!$AJ$5:$AJ$550,$B252,Grid_GenerationQueue!$AK$5:$AK$550,$C252,Grid_GenerationQueue!$AW$5:$AW$550,"&lt;&gt;"&amp;$Y$3,Grid_GenerationQueue!$AU$5:$AU$550,$AK$3)+SUMIFS(Grid_GenerationQueue!X$5:X$550,Grid_GenerationQueue!$AM$5:$AM$550,$B252,Grid_GenerationQueue!$AN$5:$AN$550,$C252,Grid_GenerationQueue!$AW$5:$AW$550,"&lt;&gt;"&amp;$Y$3,Grid_GenerationQueue!$AU$5:$AU$550,$AK$3)</f>
        <v>0</v>
      </c>
      <c r="AO252">
        <f>AC252+SUMIFS(Grid_GenerationQueue!Y$5:Y$550,Grid_GenerationQueue!$AJ$5:$AJ$550,$B252,Grid_GenerationQueue!$AK$5:$AK$550,$C252,Grid_GenerationQueue!$AW$5:$AW$550,"&lt;&gt;"&amp;$Y$3,Grid_GenerationQueue!$AU$5:$AU$550,$AK$3)+SUMIFS(Grid_GenerationQueue!Y$5:Y$550,Grid_GenerationQueue!$AM$5:$AM$550,$B252,Grid_GenerationQueue!$AN$5:$AN$550,$C252,Grid_GenerationQueue!$AW$5:$AW$550,"&lt;&gt;"&amp;$Y$3,Grid_GenerationQueue!$AU$5:$AU$550,$AK$3)</f>
        <v>0</v>
      </c>
      <c r="AP252">
        <f>AD252+SUMIFS(Grid_GenerationQueue!Z$5:Z$550,Grid_GenerationQueue!$AJ$5:$AJ$550,$B252,Grid_GenerationQueue!$AK$5:$AK$550,$C252,Grid_GenerationQueue!$AW$5:$AW$550,"&lt;&gt;"&amp;$Y$3,Grid_GenerationQueue!$AU$5:$AU$550,$AK$3)+SUMIFS(Grid_GenerationQueue!Z$5:Z$550,Grid_GenerationQueue!$AM$5:$AM$550,$B252,Grid_GenerationQueue!$AN$5:$AN$550,$C252,Grid_GenerationQueue!$AW$5:$AW$550,"&lt;&gt;"&amp;$Y$3,Grid_GenerationQueue!$AU$5:$AU$550,$AK$3)</f>
        <v>0</v>
      </c>
      <c r="AQ252">
        <f>AE252+SUMIFS(Grid_GenerationQueue!AA$5:AA$550,Grid_GenerationQueue!$AJ$5:$AJ$550,$B252,Grid_GenerationQueue!$AK$5:$AK$550,$C252,Grid_GenerationQueue!$AW$5:$AW$550,"&lt;&gt;"&amp;$Y$3,Grid_GenerationQueue!$AU$5:$AU$550,$AK$3)+SUMIFS(Grid_GenerationQueue!AA$5:AA$550,Grid_GenerationQueue!$AM$5:$AM$550,$B252,Grid_GenerationQueue!$AN$5:$AN$550,$C252,Grid_GenerationQueue!$AW$5:$AW$550,"&lt;&gt;"&amp;$Y$3,Grid_GenerationQueue!$AU$5:$AU$550,$AK$3)</f>
        <v>0</v>
      </c>
      <c r="AR252">
        <f>AF252+SUMIFS(Grid_GenerationQueue!AB$5:AB$550,Grid_GenerationQueue!$AJ$5:$AJ$550,$B252,Grid_GenerationQueue!$AK$5:$AK$550,$C252,Grid_GenerationQueue!$AW$5:$AW$550,"&lt;&gt;"&amp;$Y$3,Grid_GenerationQueue!$AU$5:$AU$550,$AK$3)+SUMIFS(Grid_GenerationQueue!AB$5:AB$550,Grid_GenerationQueue!$AM$5:$AM$550,$B252,Grid_GenerationQueue!$AN$5:$AN$550,$C252,Grid_GenerationQueue!$AW$5:$AW$550,"&lt;&gt;"&amp;$Y$3,Grid_GenerationQueue!$AU$5:$AU$550,$AK$3)</f>
        <v>0</v>
      </c>
      <c r="AS252">
        <f>AG252+SUMIFS(Grid_GenerationQueue!AC$5:AC$550,Grid_GenerationQueue!$AJ$5:$AJ$550,$B252,Grid_GenerationQueue!$AK$5:$AK$550,$C252,Grid_GenerationQueue!$AW$5:$AW$550,"&lt;&gt;"&amp;$Y$3,Grid_GenerationQueue!$AU$5:$AU$550,$AK$3)+SUMIFS(Grid_GenerationQueue!AC$5:AC$550,Grid_GenerationQueue!$AM$5:$AM$550,$B252,Grid_GenerationQueue!$AN$5:$AN$550,$C252,Grid_GenerationQueue!$AW$5:$AW$550,"&lt;&gt;"&amp;$Y$3,Grid_GenerationQueue!$AU$5:$AU$550,$AK$3)</f>
        <v>0</v>
      </c>
      <c r="AT252">
        <f>AH252+SUMIFS(Grid_GenerationQueue!AD$5:AD$550,Grid_GenerationQueue!$AJ$5:$AJ$550,$B252,Grid_GenerationQueue!$AK$5:$AK$550,$C252,Grid_GenerationQueue!$AW$5:$AW$550,"&lt;&gt;"&amp;$Y$3,Grid_GenerationQueue!$AU$5:$AU$550,$AK$3)+SUMIFS(Grid_GenerationQueue!AD$5:AD$550,Grid_GenerationQueue!$AM$5:$AM$550,$B252,Grid_GenerationQueue!$AN$5:$AN$550,$C252,Grid_GenerationQueue!$AW$5:$AW$550,"&lt;&gt;"&amp;$Y$3,Grid_GenerationQueue!$AU$5:$AU$550,$AK$3)</f>
        <v>0</v>
      </c>
      <c r="AV252">
        <v>0</v>
      </c>
      <c r="AW252">
        <v>0</v>
      </c>
      <c r="AX252">
        <v>0</v>
      </c>
      <c r="AY252">
        <v>0</v>
      </c>
      <c r="AZ252">
        <v>0</v>
      </c>
      <c r="BB252">
        <f t="shared" si="132"/>
        <v>0</v>
      </c>
      <c r="BC252">
        <f t="shared" si="133"/>
        <v>0</v>
      </c>
      <c r="BD252">
        <f t="shared" si="134"/>
        <v>0</v>
      </c>
      <c r="BE252">
        <f t="shared" si="135"/>
        <v>0</v>
      </c>
      <c r="BF252">
        <f t="shared" si="136"/>
        <v>0</v>
      </c>
      <c r="BG252">
        <f t="shared" si="137"/>
        <v>0</v>
      </c>
      <c r="BH252">
        <f t="shared" si="138"/>
        <v>0</v>
      </c>
      <c r="BI252">
        <f t="shared" si="139"/>
        <v>0</v>
      </c>
      <c r="BJ252">
        <f t="shared" si="140"/>
        <v>0</v>
      </c>
      <c r="BK252">
        <f t="shared" si="141"/>
        <v>0</v>
      </c>
      <c r="BL252">
        <f t="shared" si="142"/>
        <v>0</v>
      </c>
      <c r="BN252">
        <f t="shared" si="143"/>
        <v>0</v>
      </c>
      <c r="BO252">
        <f t="shared" si="144"/>
        <v>0</v>
      </c>
      <c r="BP252">
        <f t="shared" si="145"/>
        <v>0</v>
      </c>
      <c r="BQ252">
        <f t="shared" si="146"/>
        <v>0</v>
      </c>
      <c r="BR252">
        <f t="shared" si="147"/>
        <v>0</v>
      </c>
      <c r="BS252">
        <f t="shared" si="148"/>
        <v>0</v>
      </c>
      <c r="BT252">
        <f t="shared" si="149"/>
        <v>0</v>
      </c>
      <c r="BU252">
        <f t="shared" si="150"/>
        <v>0</v>
      </c>
      <c r="BV252">
        <f t="shared" si="151"/>
        <v>0</v>
      </c>
      <c r="BW252">
        <f t="shared" si="152"/>
        <v>0</v>
      </c>
      <c r="BX252">
        <f t="shared" si="153"/>
        <v>0</v>
      </c>
      <c r="BZ252">
        <f t="shared" si="154"/>
        <v>0</v>
      </c>
      <c r="CA252">
        <f t="shared" si="155"/>
        <v>0</v>
      </c>
      <c r="CB252">
        <f t="shared" si="156"/>
        <v>0</v>
      </c>
      <c r="CC252">
        <f t="shared" si="157"/>
        <v>0</v>
      </c>
      <c r="CD252">
        <f t="shared" si="158"/>
        <v>0</v>
      </c>
      <c r="CE252">
        <f t="shared" si="159"/>
        <v>0</v>
      </c>
      <c r="CF252">
        <f t="shared" si="160"/>
        <v>0</v>
      </c>
      <c r="CG252">
        <f t="shared" si="161"/>
        <v>0</v>
      </c>
      <c r="CH252">
        <f t="shared" si="162"/>
        <v>0</v>
      </c>
      <c r="CI252">
        <f t="shared" si="163"/>
        <v>0</v>
      </c>
      <c r="CJ252">
        <f t="shared" si="164"/>
        <v>0</v>
      </c>
    </row>
    <row r="253" spans="1:88" x14ac:dyDescent="0.35">
      <c r="A253" t="str">
        <f>Substation_Info!A253</f>
        <v>PG&amp;E Fresno Study Area</v>
      </c>
      <c r="B253" t="str">
        <f>Substation_Info!B253</f>
        <v>Sanger</v>
      </c>
      <c r="C253">
        <f>Substation_Info!C253</f>
        <v>115</v>
      </c>
      <c r="D253" t="str" cm="1">
        <f t="array" ref="D253">INDEX(Substation_Info!$AT$5:$BB$322,MATCH(1,($B253=Substation_Info!$B$5:$B$322)*($C253=Substation_Info!$C$5:$C$322),0),MATCH(D$4,Substation_Info!$AT$4:$BB$4,0))</f>
        <v>Southern_PGAE_Li_Battery</v>
      </c>
      <c r="E253" t="str" cm="1">
        <f t="array" ref="E253">INDEX(Substation_Info!$AT$5:$BB$322,MATCH(1,($B253=Substation_Info!$B$5:$B$322)*($C253=Substation_Info!$C$5:$C$322),0),MATCH(E$4,Substation_Info!$AT$4:$BB$4,0))</f>
        <v>Southern_PGAE_Solar</v>
      </c>
      <c r="F253" cm="1">
        <f t="array" ref="F253">INDEX(Substation_Info!$AT$5:$BB$322,MATCH(1,($B253=Substation_Info!$B$5:$B$322)*($C253=Substation_Info!$C$5:$C$322),0),MATCH(F$4,Substation_Info!$AT$4:$BB$4,0))</f>
        <v>0</v>
      </c>
      <c r="G253" cm="1">
        <f t="array" ref="G253">INDEX(Substation_Info!$AT$5:$BB$322,MATCH(1,($B253=Substation_Info!$B$5:$B$322)*($C253=Substation_Info!$C$5:$C$322),0),MATCH(G$4,Substation_Info!$AT$4:$BB$4,0))</f>
        <v>0</v>
      </c>
      <c r="H253" cm="1">
        <f t="array" ref="H253">INDEX(Substation_Info!$AT$5:$BB$322,MATCH(1,($B253=Substation_Info!$B$5:$B$322)*($C253=Substation_Info!$C$5:$C$322),0),MATCH(H$4,Substation_Info!$AT$4:$BB$4,0))</f>
        <v>0</v>
      </c>
      <c r="I253" cm="1">
        <f t="array" ref="I253">INDEX(Substation_Info!$AT$5:$BB$322,MATCH(1,($B253=Substation_Info!$B$5:$B$322)*($C253=Substation_Info!$C$5:$C$322),0),MATCH(I$4,Substation_Info!$AT$4:$BB$4,0))</f>
        <v>0</v>
      </c>
      <c r="J253" cm="1">
        <f t="array" ref="J253">INDEX(Substation_Info!$AT$5:$BB$322,MATCH(1,($B253=Substation_Info!$B$5:$B$322)*($C253=Substation_Info!$C$5:$C$322),0),MATCH(J$4,Substation_Info!$AT$4:$BB$4,0))</f>
        <v>0</v>
      </c>
      <c r="L253">
        <f>SUMIFS(Grid_GenerationQueue!T$5:T$550,Grid_GenerationQueue!$AJ$5:$AJ$550,$B253,Grid_GenerationQueue!$AK$5:$AK$550,$C253)+SUMIFS(Grid_GenerationQueue!T$5:T$550,Grid_GenerationQueue!$AM$5:$AM$550,$B253,Grid_GenerationQueue!$AN$5:$AN$550,$C253)</f>
        <v>200</v>
      </c>
      <c r="M253">
        <f>SUMIFS(Grid_GenerationQueue!U$5:U$550,Grid_GenerationQueue!$AJ$5:$AJ$550,$B253,Grid_GenerationQueue!$AK$5:$AK$550,$C253)+SUMIFS(Grid_GenerationQueue!U$5:U$550,Grid_GenerationQueue!$AM$5:$AM$550,$B253,Grid_GenerationQueue!$AN$5:$AN$550,$C253)</f>
        <v>0</v>
      </c>
      <c r="N253">
        <f>SUMIFS(Grid_GenerationQueue!V$5:V$550,Grid_GenerationQueue!$AJ$5:$AJ$550,$B253,Grid_GenerationQueue!$AK$5:$AK$550,$C253)+SUMIFS(Grid_GenerationQueue!V$5:V$550,Grid_GenerationQueue!$AM$5:$AM$550,$B253,Grid_GenerationQueue!$AN$5:$AN$550,$C253)</f>
        <v>0</v>
      </c>
      <c r="O253">
        <f>SUMIFS(Grid_GenerationQueue!W$5:W$550,Grid_GenerationQueue!$AJ$5:$AJ$550,$B253,Grid_GenerationQueue!$AK$5:$AK$550,$C253)+SUMIFS(Grid_GenerationQueue!W$5:W$550,Grid_GenerationQueue!$AM$5:$AM$550,$B253,Grid_GenerationQueue!$AN$5:$AN$550,$C253)</f>
        <v>0</v>
      </c>
      <c r="P253">
        <f>SUMIFS(Grid_GenerationQueue!X$5:X$550,Grid_GenerationQueue!$AJ$5:$AJ$550,$B253,Grid_GenerationQueue!$AK$5:$AK$550,$C253)+SUMIFS(Grid_GenerationQueue!X$5:X$550,Grid_GenerationQueue!$AM$5:$AM$550,$B253,Grid_GenerationQueue!$AN$5:$AN$550,$C253)</f>
        <v>0</v>
      </c>
      <c r="Q253">
        <f>SUMIFS(Grid_GenerationQueue!Y$5:Y$550,Grid_GenerationQueue!$AJ$5:$AJ$550,$B253,Grid_GenerationQueue!$AK$5:$AK$550,$C253)+SUMIFS(Grid_GenerationQueue!Y$5:Y$550,Grid_GenerationQueue!$AM$5:$AM$550,$B253,Grid_GenerationQueue!$AN$5:$AN$550,$C253)</f>
        <v>0</v>
      </c>
      <c r="R253">
        <f>SUMIFS(Grid_GenerationQueue!Z$5:Z$550,Grid_GenerationQueue!$AJ$5:$AJ$550,$B253,Grid_GenerationQueue!$AK$5:$AK$550,$C253)+SUMIFS(Grid_GenerationQueue!Z$5:Z$550,Grid_GenerationQueue!$AM$5:$AM$550,$B253,Grid_GenerationQueue!$AN$5:$AN$550,$C253)</f>
        <v>0</v>
      </c>
      <c r="S253">
        <f>SUMIFS(Grid_GenerationQueue!AA$5:AA$550,Grid_GenerationQueue!$AJ$5:$AJ$550,$B253,Grid_GenerationQueue!$AK$5:$AK$550,$C253)+SUMIFS(Grid_GenerationQueue!AA$5:AA$550,Grid_GenerationQueue!$AM$5:$AM$550,$B253,Grid_GenerationQueue!$AN$5:$AN$550,$C253)</f>
        <v>0</v>
      </c>
      <c r="T253">
        <f>SUMIFS(Grid_GenerationQueue!AB$5:AB$550,Grid_GenerationQueue!$AJ$5:$AJ$550,$B253,Grid_GenerationQueue!$AK$5:$AK$550,$C253)+SUMIFS(Grid_GenerationQueue!AB$5:AB$550,Grid_GenerationQueue!$AM$5:$AM$550,$B253,Grid_GenerationQueue!$AN$5:$AN$550,$C253)</f>
        <v>0</v>
      </c>
      <c r="U253">
        <f>SUMIFS(Grid_GenerationQueue!AC$5:AC$550,Grid_GenerationQueue!$AJ$5:$AJ$550,$B253,Grid_GenerationQueue!$AK$5:$AK$550,$C253)+SUMIFS(Grid_GenerationQueue!AC$5:AC$550,Grid_GenerationQueue!$AM$5:$AM$550,$B253,Grid_GenerationQueue!$AN$5:$AN$550,$C253)</f>
        <v>0</v>
      </c>
      <c r="V253">
        <f>SUMIFS(Grid_GenerationQueue!AD$5:AD$550,Grid_GenerationQueue!$AJ$5:$AJ$550,$B253,Grid_GenerationQueue!$AK$5:$AK$550,$C253)+SUMIFS(Grid_GenerationQueue!AD$5:AD$550,Grid_GenerationQueue!$AM$5:$AM$550,$B253,Grid_GenerationQueue!$AN$5:$AN$550,$C253)</f>
        <v>0</v>
      </c>
      <c r="X253">
        <f>SUMIFS(Grid_GenerationQueue!T$5:T$550,Grid_GenerationQueue!$AJ$5:$AJ$550,$B253,Grid_GenerationQueue!$AK$5:$AK$550,$C253,Grid_GenerationQueue!$AW$5:$AW$550,$Y$3)+SUMIFS(Grid_GenerationQueue!T$5:T$550,Grid_GenerationQueue!$AM$5:$AM$550,$B253,Grid_GenerationQueue!$AN$5:$AN$550,$C253,Grid_GenerationQueue!$AW$5:$AW$550,$Y$3)</f>
        <v>0</v>
      </c>
      <c r="Y253">
        <f>SUMIFS(Grid_GenerationQueue!U$5:U$550,Grid_GenerationQueue!$AJ$5:$AJ$550,$B253,Grid_GenerationQueue!$AK$5:$AK$550,$C253,Grid_GenerationQueue!$AW$5:$AW$550,$Y$3)+SUMIFS(Grid_GenerationQueue!U$5:U$550,Grid_GenerationQueue!$AM$5:$AM$550,$B253,Grid_GenerationQueue!$AN$5:$AN$550,$C253,Grid_GenerationQueue!$AW$5:$AW$550,$Y$3)</f>
        <v>0</v>
      </c>
      <c r="Z253">
        <f>SUMIFS(Grid_GenerationQueue!V$5:V$550,Grid_GenerationQueue!$AJ$5:$AJ$550,$B253,Grid_GenerationQueue!$AK$5:$AK$550,$C253,Grid_GenerationQueue!$AW$5:$AW$550,$Y$3)+SUMIFS(Grid_GenerationQueue!V$5:V$550,Grid_GenerationQueue!$AM$5:$AM$550,$B253,Grid_GenerationQueue!$AN$5:$AN$550,$C253,Grid_GenerationQueue!$AW$5:$AW$550,$Y$3)</f>
        <v>0</v>
      </c>
      <c r="AA253">
        <f>SUMIFS(Grid_GenerationQueue!W$5:W$550,Grid_GenerationQueue!$AJ$5:$AJ$550,$B253,Grid_GenerationQueue!$AK$5:$AK$550,$C253,Grid_GenerationQueue!$AW$5:$AW$550,$Y$3)+SUMIFS(Grid_GenerationQueue!W$5:W$550,Grid_GenerationQueue!$AM$5:$AM$550,$B253,Grid_GenerationQueue!$AN$5:$AN$550,$C253,Grid_GenerationQueue!$AW$5:$AW$550,$Y$3)</f>
        <v>0</v>
      </c>
      <c r="AB253">
        <f>SUMIFS(Grid_GenerationQueue!X$5:X$550,Grid_GenerationQueue!$AJ$5:$AJ$550,$B253,Grid_GenerationQueue!$AK$5:$AK$550,$C253,Grid_GenerationQueue!$AW$5:$AW$550,$Y$3)+SUMIFS(Grid_GenerationQueue!X$5:X$550,Grid_GenerationQueue!$AM$5:$AM$550,$B253,Grid_GenerationQueue!$AN$5:$AN$550,$C253,Grid_GenerationQueue!$AW$5:$AW$550,$Y$3)</f>
        <v>0</v>
      </c>
      <c r="AC253">
        <f>SUMIFS(Grid_GenerationQueue!Y$5:Y$550,Grid_GenerationQueue!$AJ$5:$AJ$550,$B253,Grid_GenerationQueue!$AK$5:$AK$550,$C253,Grid_GenerationQueue!$AW$5:$AW$550,$Y$3)+SUMIFS(Grid_GenerationQueue!Y$5:Y$550,Grid_GenerationQueue!$AM$5:$AM$550,$B253,Grid_GenerationQueue!$AN$5:$AN$550,$C253,Grid_GenerationQueue!$AW$5:$AW$550,$Y$3)</f>
        <v>0</v>
      </c>
      <c r="AD253">
        <f>SUMIFS(Grid_GenerationQueue!Z$5:Z$550,Grid_GenerationQueue!$AJ$5:$AJ$550,$B253,Grid_GenerationQueue!$AK$5:$AK$550,$C253,Grid_GenerationQueue!$AW$5:$AW$550,$Y$3)+SUMIFS(Grid_GenerationQueue!Z$5:Z$550,Grid_GenerationQueue!$AM$5:$AM$550,$B253,Grid_GenerationQueue!$AN$5:$AN$550,$C253,Grid_GenerationQueue!$AW$5:$AW$550,$Y$3)</f>
        <v>0</v>
      </c>
      <c r="AE253">
        <f>SUMIFS(Grid_GenerationQueue!AA$5:AA$550,Grid_GenerationQueue!$AJ$5:$AJ$550,$B253,Grid_GenerationQueue!$AK$5:$AK$550,$C253,Grid_GenerationQueue!$AW$5:$AW$550,$Y$3)+SUMIFS(Grid_GenerationQueue!AA$5:AA$550,Grid_GenerationQueue!$AM$5:$AM$550,$B253,Grid_GenerationQueue!$AN$5:$AN$550,$C253,Grid_GenerationQueue!$AW$5:$AW$550,$Y$3)</f>
        <v>0</v>
      </c>
      <c r="AF253">
        <f>SUMIFS(Grid_GenerationQueue!AB$5:AB$550,Grid_GenerationQueue!$AJ$5:$AJ$550,$B253,Grid_GenerationQueue!$AK$5:$AK$550,$C253,Grid_GenerationQueue!$AW$5:$AW$550,$Y$3)+SUMIFS(Grid_GenerationQueue!AB$5:AB$550,Grid_GenerationQueue!$AM$5:$AM$550,$B253,Grid_GenerationQueue!$AN$5:$AN$550,$C253,Grid_GenerationQueue!$AW$5:$AW$550,$Y$3)</f>
        <v>0</v>
      </c>
      <c r="AG253">
        <f>SUMIFS(Grid_GenerationQueue!AC$5:AC$550,Grid_GenerationQueue!$AJ$5:$AJ$550,$B253,Grid_GenerationQueue!$AK$5:$AK$550,$C253,Grid_GenerationQueue!$AW$5:$AW$550,$Y$3)+SUMIFS(Grid_GenerationQueue!AC$5:AC$550,Grid_GenerationQueue!$AM$5:$AM$550,$B253,Grid_GenerationQueue!$AN$5:$AN$550,$C253,Grid_GenerationQueue!$AW$5:$AW$550,$Y$3)</f>
        <v>0</v>
      </c>
      <c r="AH253">
        <f>SUMIFS(Grid_GenerationQueue!AD$5:AD$550,Grid_GenerationQueue!$AJ$5:$AJ$550,$B253,Grid_GenerationQueue!$AK$5:$AK$550,$C253,Grid_GenerationQueue!$AW$5:$AW$550,$Y$3)+SUMIFS(Grid_GenerationQueue!AD$5:AD$550,Grid_GenerationQueue!$AM$5:$AM$550,$B253,Grid_GenerationQueue!$AN$5:$AN$550,$C253,Grid_GenerationQueue!$AW$5:$AW$550,$Y$3)</f>
        <v>0</v>
      </c>
      <c r="AJ253">
        <f>X253+SUMIFS(Grid_GenerationQueue!T$5:T$550,Grid_GenerationQueue!$AJ$5:$AJ$550,$B253,Grid_GenerationQueue!$AK$5:$AK$550,$C253,Grid_GenerationQueue!$AW$5:$AW$550,"&lt;&gt;"&amp;$Y$3,Grid_GenerationQueue!$AU$5:$AU$550,$AK$3)+SUMIFS(Grid_GenerationQueue!T$5:T$550,Grid_GenerationQueue!$AM$5:$AM$550,$B253,Grid_GenerationQueue!$AN$5:$AN$550,$C253,Grid_GenerationQueue!$AW$5:$AW$550,"&lt;&gt;"&amp;$Y$3,Grid_GenerationQueue!$AU$5:$AU$550,$AK$3)</f>
        <v>0</v>
      </c>
      <c r="AK253">
        <f>Y253+SUMIFS(Grid_GenerationQueue!U$5:U$550,Grid_GenerationQueue!$AJ$5:$AJ$550,$B253,Grid_GenerationQueue!$AK$5:$AK$550,$C253,Grid_GenerationQueue!$AW$5:$AW$550,"&lt;&gt;"&amp;$Y$3,Grid_GenerationQueue!$AU$5:$AU$550,$AK$3)+SUMIFS(Grid_GenerationQueue!U$5:U$550,Grid_GenerationQueue!$AM$5:$AM$550,$B253,Grid_GenerationQueue!$AN$5:$AN$550,$C253,Grid_GenerationQueue!$AW$5:$AW$550,"&lt;&gt;"&amp;$Y$3,Grid_GenerationQueue!$AU$5:$AU$550,$AK$3)</f>
        <v>0</v>
      </c>
      <c r="AL253">
        <f>Z253+SUMIFS(Grid_GenerationQueue!V$5:V$550,Grid_GenerationQueue!$AJ$5:$AJ$550,$B253,Grid_GenerationQueue!$AK$5:$AK$550,$C253,Grid_GenerationQueue!$AW$5:$AW$550,"&lt;&gt;"&amp;$Y$3,Grid_GenerationQueue!$AU$5:$AU$550,$AK$3)+SUMIFS(Grid_GenerationQueue!V$5:V$550,Grid_GenerationQueue!$AM$5:$AM$550,$B253,Grid_GenerationQueue!$AN$5:$AN$550,$C253,Grid_GenerationQueue!$AW$5:$AW$550,"&lt;&gt;"&amp;$Y$3,Grid_GenerationQueue!$AU$5:$AU$550,$AK$3)</f>
        <v>0</v>
      </c>
      <c r="AM253">
        <f>AA253+SUMIFS(Grid_GenerationQueue!W$5:W$550,Grid_GenerationQueue!$AJ$5:$AJ$550,$B253,Grid_GenerationQueue!$AK$5:$AK$550,$C253,Grid_GenerationQueue!$AW$5:$AW$550,"&lt;&gt;"&amp;$Y$3,Grid_GenerationQueue!$AU$5:$AU$550,$AK$3)+SUMIFS(Grid_GenerationQueue!W$5:W$550,Grid_GenerationQueue!$AM$5:$AM$550,$B253,Grid_GenerationQueue!$AN$5:$AN$550,$C253,Grid_GenerationQueue!$AW$5:$AW$550,"&lt;&gt;"&amp;$Y$3,Grid_GenerationQueue!$AU$5:$AU$550,$AK$3)</f>
        <v>0</v>
      </c>
      <c r="AN253">
        <f>AB253+SUMIFS(Grid_GenerationQueue!X$5:X$550,Grid_GenerationQueue!$AJ$5:$AJ$550,$B253,Grid_GenerationQueue!$AK$5:$AK$550,$C253,Grid_GenerationQueue!$AW$5:$AW$550,"&lt;&gt;"&amp;$Y$3,Grid_GenerationQueue!$AU$5:$AU$550,$AK$3)+SUMIFS(Grid_GenerationQueue!X$5:X$550,Grid_GenerationQueue!$AM$5:$AM$550,$B253,Grid_GenerationQueue!$AN$5:$AN$550,$C253,Grid_GenerationQueue!$AW$5:$AW$550,"&lt;&gt;"&amp;$Y$3,Grid_GenerationQueue!$AU$5:$AU$550,$AK$3)</f>
        <v>0</v>
      </c>
      <c r="AO253">
        <f>AC253+SUMIFS(Grid_GenerationQueue!Y$5:Y$550,Grid_GenerationQueue!$AJ$5:$AJ$550,$B253,Grid_GenerationQueue!$AK$5:$AK$550,$C253,Grid_GenerationQueue!$AW$5:$AW$550,"&lt;&gt;"&amp;$Y$3,Grid_GenerationQueue!$AU$5:$AU$550,$AK$3)+SUMIFS(Grid_GenerationQueue!Y$5:Y$550,Grid_GenerationQueue!$AM$5:$AM$550,$B253,Grid_GenerationQueue!$AN$5:$AN$550,$C253,Grid_GenerationQueue!$AW$5:$AW$550,"&lt;&gt;"&amp;$Y$3,Grid_GenerationQueue!$AU$5:$AU$550,$AK$3)</f>
        <v>0</v>
      </c>
      <c r="AP253">
        <f>AD253+SUMIFS(Grid_GenerationQueue!Z$5:Z$550,Grid_GenerationQueue!$AJ$5:$AJ$550,$B253,Grid_GenerationQueue!$AK$5:$AK$550,$C253,Grid_GenerationQueue!$AW$5:$AW$550,"&lt;&gt;"&amp;$Y$3,Grid_GenerationQueue!$AU$5:$AU$550,$AK$3)+SUMIFS(Grid_GenerationQueue!Z$5:Z$550,Grid_GenerationQueue!$AM$5:$AM$550,$B253,Grid_GenerationQueue!$AN$5:$AN$550,$C253,Grid_GenerationQueue!$AW$5:$AW$550,"&lt;&gt;"&amp;$Y$3,Grid_GenerationQueue!$AU$5:$AU$550,$AK$3)</f>
        <v>0</v>
      </c>
      <c r="AQ253">
        <f>AE253+SUMIFS(Grid_GenerationQueue!AA$5:AA$550,Grid_GenerationQueue!$AJ$5:$AJ$550,$B253,Grid_GenerationQueue!$AK$5:$AK$550,$C253,Grid_GenerationQueue!$AW$5:$AW$550,"&lt;&gt;"&amp;$Y$3,Grid_GenerationQueue!$AU$5:$AU$550,$AK$3)+SUMIFS(Grid_GenerationQueue!AA$5:AA$550,Grid_GenerationQueue!$AM$5:$AM$550,$B253,Grid_GenerationQueue!$AN$5:$AN$550,$C253,Grid_GenerationQueue!$AW$5:$AW$550,"&lt;&gt;"&amp;$Y$3,Grid_GenerationQueue!$AU$5:$AU$550,$AK$3)</f>
        <v>0</v>
      </c>
      <c r="AR253">
        <f>AF253+SUMIFS(Grid_GenerationQueue!AB$5:AB$550,Grid_GenerationQueue!$AJ$5:$AJ$550,$B253,Grid_GenerationQueue!$AK$5:$AK$550,$C253,Grid_GenerationQueue!$AW$5:$AW$550,"&lt;&gt;"&amp;$Y$3,Grid_GenerationQueue!$AU$5:$AU$550,$AK$3)+SUMIFS(Grid_GenerationQueue!AB$5:AB$550,Grid_GenerationQueue!$AM$5:$AM$550,$B253,Grid_GenerationQueue!$AN$5:$AN$550,$C253,Grid_GenerationQueue!$AW$5:$AW$550,"&lt;&gt;"&amp;$Y$3,Grid_GenerationQueue!$AU$5:$AU$550,$AK$3)</f>
        <v>0</v>
      </c>
      <c r="AS253">
        <f>AG253+SUMIFS(Grid_GenerationQueue!AC$5:AC$550,Grid_GenerationQueue!$AJ$5:$AJ$550,$B253,Grid_GenerationQueue!$AK$5:$AK$550,$C253,Grid_GenerationQueue!$AW$5:$AW$550,"&lt;&gt;"&amp;$Y$3,Grid_GenerationQueue!$AU$5:$AU$550,$AK$3)+SUMIFS(Grid_GenerationQueue!AC$5:AC$550,Grid_GenerationQueue!$AM$5:$AM$550,$B253,Grid_GenerationQueue!$AN$5:$AN$550,$C253,Grid_GenerationQueue!$AW$5:$AW$550,"&lt;&gt;"&amp;$Y$3,Grid_GenerationQueue!$AU$5:$AU$550,$AK$3)</f>
        <v>0</v>
      </c>
      <c r="AT253">
        <f>AH253+SUMIFS(Grid_GenerationQueue!AD$5:AD$550,Grid_GenerationQueue!$AJ$5:$AJ$550,$B253,Grid_GenerationQueue!$AK$5:$AK$550,$C253,Grid_GenerationQueue!$AW$5:$AW$550,"&lt;&gt;"&amp;$Y$3,Grid_GenerationQueue!$AU$5:$AU$550,$AK$3)+SUMIFS(Grid_GenerationQueue!AD$5:AD$550,Grid_GenerationQueue!$AM$5:$AM$550,$B253,Grid_GenerationQueue!$AN$5:$AN$550,$C253,Grid_GenerationQueue!$AW$5:$AW$550,"&lt;&gt;"&amp;$Y$3,Grid_GenerationQueue!$AU$5:$AU$550,$AK$3)</f>
        <v>0</v>
      </c>
      <c r="AV253">
        <v>0</v>
      </c>
      <c r="AW253">
        <v>0</v>
      </c>
      <c r="AX253">
        <v>0</v>
      </c>
      <c r="AY253">
        <v>0</v>
      </c>
      <c r="AZ253">
        <v>0</v>
      </c>
      <c r="BB253">
        <f t="shared" si="132"/>
        <v>200</v>
      </c>
      <c r="BC253">
        <f t="shared" si="133"/>
        <v>0</v>
      </c>
      <c r="BD253">
        <f t="shared" si="134"/>
        <v>0</v>
      </c>
      <c r="BE253">
        <f t="shared" si="135"/>
        <v>0</v>
      </c>
      <c r="BF253">
        <f t="shared" si="136"/>
        <v>0</v>
      </c>
      <c r="BG253">
        <f t="shared" si="137"/>
        <v>0</v>
      </c>
      <c r="BH253">
        <f t="shared" si="138"/>
        <v>0</v>
      </c>
      <c r="BI253">
        <f t="shared" si="139"/>
        <v>0</v>
      </c>
      <c r="BJ253">
        <f t="shared" si="140"/>
        <v>0</v>
      </c>
      <c r="BK253">
        <f t="shared" si="141"/>
        <v>0</v>
      </c>
      <c r="BL253">
        <f t="shared" si="142"/>
        <v>0</v>
      </c>
      <c r="BN253">
        <f t="shared" si="143"/>
        <v>0</v>
      </c>
      <c r="BO253">
        <f t="shared" si="144"/>
        <v>0</v>
      </c>
      <c r="BP253">
        <f t="shared" si="145"/>
        <v>0</v>
      </c>
      <c r="BQ253">
        <f t="shared" si="146"/>
        <v>0</v>
      </c>
      <c r="BR253">
        <f t="shared" si="147"/>
        <v>0</v>
      </c>
      <c r="BS253">
        <f t="shared" si="148"/>
        <v>0</v>
      </c>
      <c r="BT253">
        <f t="shared" si="149"/>
        <v>0</v>
      </c>
      <c r="BU253">
        <f t="shared" si="150"/>
        <v>0</v>
      </c>
      <c r="BV253">
        <f t="shared" si="151"/>
        <v>0</v>
      </c>
      <c r="BW253">
        <f t="shared" si="152"/>
        <v>0</v>
      </c>
      <c r="BX253">
        <f t="shared" si="153"/>
        <v>0</v>
      </c>
      <c r="BZ253">
        <f t="shared" si="154"/>
        <v>0</v>
      </c>
      <c r="CA253">
        <f t="shared" si="155"/>
        <v>0</v>
      </c>
      <c r="CB253">
        <f t="shared" si="156"/>
        <v>0</v>
      </c>
      <c r="CC253">
        <f t="shared" si="157"/>
        <v>0</v>
      </c>
      <c r="CD253">
        <f t="shared" si="158"/>
        <v>0</v>
      </c>
      <c r="CE253">
        <f t="shared" si="159"/>
        <v>0</v>
      </c>
      <c r="CF253">
        <f t="shared" si="160"/>
        <v>0</v>
      </c>
      <c r="CG253">
        <f t="shared" si="161"/>
        <v>0</v>
      </c>
      <c r="CH253">
        <f t="shared" si="162"/>
        <v>0</v>
      </c>
      <c r="CI253">
        <f t="shared" si="163"/>
        <v>0</v>
      </c>
      <c r="CJ253">
        <f t="shared" si="164"/>
        <v>0</v>
      </c>
    </row>
    <row r="254" spans="1:88" x14ac:dyDescent="0.35">
      <c r="A254" t="str">
        <f>Substation_Info!A254</f>
        <v>SCE Northern Area</v>
      </c>
      <c r="B254" t="str">
        <f>Substation_Info!B254</f>
        <v>Santa Clara</v>
      </c>
      <c r="C254">
        <f>Substation_Info!C254</f>
        <v>230</v>
      </c>
      <c r="D254" t="str" cm="1">
        <f t="array" ref="D254">INDEX(Substation_Info!$AT$5:$BB$322,MATCH(1,($B254=Substation_Info!$B$5:$B$322)*($C254=Substation_Info!$C$5:$C$322),0),MATCH(D$4,Substation_Info!$AT$4:$BB$4,0))</f>
        <v>Greater_LA_Li_Battery</v>
      </c>
      <c r="E254" t="str" cm="1">
        <f t="array" ref="E254">INDEX(Substation_Info!$AT$5:$BB$322,MATCH(1,($B254=Substation_Info!$B$5:$B$322)*($C254=Substation_Info!$C$5:$C$322),0),MATCH(E$4,Substation_Info!$AT$4:$BB$4,0))</f>
        <v>Greater_LA_Solar</v>
      </c>
      <c r="F254" cm="1">
        <f t="array" ref="F254">INDEX(Substation_Info!$AT$5:$BB$322,MATCH(1,($B254=Substation_Info!$B$5:$B$322)*($C254=Substation_Info!$C$5:$C$322),0),MATCH(F$4,Substation_Info!$AT$4:$BB$4,0))</f>
        <v>0</v>
      </c>
      <c r="G254" cm="1">
        <f t="array" ref="G254">INDEX(Substation_Info!$AT$5:$BB$322,MATCH(1,($B254=Substation_Info!$B$5:$B$322)*($C254=Substation_Info!$C$5:$C$322),0),MATCH(G$4,Substation_Info!$AT$4:$BB$4,0))</f>
        <v>0</v>
      </c>
      <c r="H254" cm="1">
        <f t="array" ref="H254">INDEX(Substation_Info!$AT$5:$BB$322,MATCH(1,($B254=Substation_Info!$B$5:$B$322)*($C254=Substation_Info!$C$5:$C$322),0),MATCH(H$4,Substation_Info!$AT$4:$BB$4,0))</f>
        <v>0</v>
      </c>
      <c r="I254" cm="1">
        <f t="array" ref="I254">INDEX(Substation_Info!$AT$5:$BB$322,MATCH(1,($B254=Substation_Info!$B$5:$B$322)*($C254=Substation_Info!$C$5:$C$322),0),MATCH(I$4,Substation_Info!$AT$4:$BB$4,0))</f>
        <v>0</v>
      </c>
      <c r="J254" cm="1">
        <f t="array" ref="J254">INDEX(Substation_Info!$AT$5:$BB$322,MATCH(1,($B254=Substation_Info!$B$5:$B$322)*($C254=Substation_Info!$C$5:$C$322),0),MATCH(J$4,Substation_Info!$AT$4:$BB$4,0))</f>
        <v>0</v>
      </c>
      <c r="L254">
        <f>SUMIFS(Grid_GenerationQueue!T$5:T$550,Grid_GenerationQueue!$AJ$5:$AJ$550,$B254,Grid_GenerationQueue!$AK$5:$AK$550,$C254)+SUMIFS(Grid_GenerationQueue!T$5:T$550,Grid_GenerationQueue!$AM$5:$AM$550,$B254,Grid_GenerationQueue!$AN$5:$AN$550,$C254)</f>
        <v>0</v>
      </c>
      <c r="M254">
        <f>SUMIFS(Grid_GenerationQueue!U$5:U$550,Grid_GenerationQueue!$AJ$5:$AJ$550,$B254,Grid_GenerationQueue!$AK$5:$AK$550,$C254)+SUMIFS(Grid_GenerationQueue!U$5:U$550,Grid_GenerationQueue!$AM$5:$AM$550,$B254,Grid_GenerationQueue!$AN$5:$AN$550,$C254)</f>
        <v>0</v>
      </c>
      <c r="N254">
        <f>SUMIFS(Grid_GenerationQueue!V$5:V$550,Grid_GenerationQueue!$AJ$5:$AJ$550,$B254,Grid_GenerationQueue!$AK$5:$AK$550,$C254)+SUMIFS(Grid_GenerationQueue!V$5:V$550,Grid_GenerationQueue!$AM$5:$AM$550,$B254,Grid_GenerationQueue!$AN$5:$AN$550,$C254)</f>
        <v>0</v>
      </c>
      <c r="O254">
        <f>SUMIFS(Grid_GenerationQueue!W$5:W$550,Grid_GenerationQueue!$AJ$5:$AJ$550,$B254,Grid_GenerationQueue!$AK$5:$AK$550,$C254)+SUMIFS(Grid_GenerationQueue!W$5:W$550,Grid_GenerationQueue!$AM$5:$AM$550,$B254,Grid_GenerationQueue!$AN$5:$AN$550,$C254)</f>
        <v>0</v>
      </c>
      <c r="P254">
        <f>SUMIFS(Grid_GenerationQueue!X$5:X$550,Grid_GenerationQueue!$AJ$5:$AJ$550,$B254,Grid_GenerationQueue!$AK$5:$AK$550,$C254)+SUMIFS(Grid_GenerationQueue!X$5:X$550,Grid_GenerationQueue!$AM$5:$AM$550,$B254,Grid_GenerationQueue!$AN$5:$AN$550,$C254)</f>
        <v>0</v>
      </c>
      <c r="Q254">
        <f>SUMIFS(Grid_GenerationQueue!Y$5:Y$550,Grid_GenerationQueue!$AJ$5:$AJ$550,$B254,Grid_GenerationQueue!$AK$5:$AK$550,$C254)+SUMIFS(Grid_GenerationQueue!Y$5:Y$550,Grid_GenerationQueue!$AM$5:$AM$550,$B254,Grid_GenerationQueue!$AN$5:$AN$550,$C254)</f>
        <v>0</v>
      </c>
      <c r="R254">
        <f>SUMIFS(Grid_GenerationQueue!Z$5:Z$550,Grid_GenerationQueue!$AJ$5:$AJ$550,$B254,Grid_GenerationQueue!$AK$5:$AK$550,$C254)+SUMIFS(Grid_GenerationQueue!Z$5:Z$550,Grid_GenerationQueue!$AM$5:$AM$550,$B254,Grid_GenerationQueue!$AN$5:$AN$550,$C254)</f>
        <v>0</v>
      </c>
      <c r="S254">
        <f>SUMIFS(Grid_GenerationQueue!AA$5:AA$550,Grid_GenerationQueue!$AJ$5:$AJ$550,$B254,Grid_GenerationQueue!$AK$5:$AK$550,$C254)+SUMIFS(Grid_GenerationQueue!AA$5:AA$550,Grid_GenerationQueue!$AM$5:$AM$550,$B254,Grid_GenerationQueue!$AN$5:$AN$550,$C254)</f>
        <v>0</v>
      </c>
      <c r="T254">
        <f>SUMIFS(Grid_GenerationQueue!AB$5:AB$550,Grid_GenerationQueue!$AJ$5:$AJ$550,$B254,Grid_GenerationQueue!$AK$5:$AK$550,$C254)+SUMIFS(Grid_GenerationQueue!AB$5:AB$550,Grid_GenerationQueue!$AM$5:$AM$550,$B254,Grid_GenerationQueue!$AN$5:$AN$550,$C254)</f>
        <v>0</v>
      </c>
      <c r="U254">
        <f>SUMIFS(Grid_GenerationQueue!AC$5:AC$550,Grid_GenerationQueue!$AJ$5:$AJ$550,$B254,Grid_GenerationQueue!$AK$5:$AK$550,$C254)+SUMIFS(Grid_GenerationQueue!AC$5:AC$550,Grid_GenerationQueue!$AM$5:$AM$550,$B254,Grid_GenerationQueue!$AN$5:$AN$550,$C254)</f>
        <v>0</v>
      </c>
      <c r="V254">
        <f>SUMIFS(Grid_GenerationQueue!AD$5:AD$550,Grid_GenerationQueue!$AJ$5:$AJ$550,$B254,Grid_GenerationQueue!$AK$5:$AK$550,$C254)+SUMIFS(Grid_GenerationQueue!AD$5:AD$550,Grid_GenerationQueue!$AM$5:$AM$550,$B254,Grid_GenerationQueue!$AN$5:$AN$550,$C254)</f>
        <v>0</v>
      </c>
      <c r="X254">
        <f>SUMIFS(Grid_GenerationQueue!T$5:T$550,Grid_GenerationQueue!$AJ$5:$AJ$550,$B254,Grid_GenerationQueue!$AK$5:$AK$550,$C254,Grid_GenerationQueue!$AW$5:$AW$550,$Y$3)+SUMIFS(Grid_GenerationQueue!T$5:T$550,Grid_GenerationQueue!$AM$5:$AM$550,$B254,Grid_GenerationQueue!$AN$5:$AN$550,$C254,Grid_GenerationQueue!$AW$5:$AW$550,$Y$3)</f>
        <v>0</v>
      </c>
      <c r="Y254">
        <f>SUMIFS(Grid_GenerationQueue!U$5:U$550,Grid_GenerationQueue!$AJ$5:$AJ$550,$B254,Grid_GenerationQueue!$AK$5:$AK$550,$C254,Grid_GenerationQueue!$AW$5:$AW$550,$Y$3)+SUMIFS(Grid_GenerationQueue!U$5:U$550,Grid_GenerationQueue!$AM$5:$AM$550,$B254,Grid_GenerationQueue!$AN$5:$AN$550,$C254,Grid_GenerationQueue!$AW$5:$AW$550,$Y$3)</f>
        <v>0</v>
      </c>
      <c r="Z254">
        <f>SUMIFS(Grid_GenerationQueue!V$5:V$550,Grid_GenerationQueue!$AJ$5:$AJ$550,$B254,Grid_GenerationQueue!$AK$5:$AK$550,$C254,Grid_GenerationQueue!$AW$5:$AW$550,$Y$3)+SUMIFS(Grid_GenerationQueue!V$5:V$550,Grid_GenerationQueue!$AM$5:$AM$550,$B254,Grid_GenerationQueue!$AN$5:$AN$550,$C254,Grid_GenerationQueue!$AW$5:$AW$550,$Y$3)</f>
        <v>0</v>
      </c>
      <c r="AA254">
        <f>SUMIFS(Grid_GenerationQueue!W$5:W$550,Grid_GenerationQueue!$AJ$5:$AJ$550,$B254,Grid_GenerationQueue!$AK$5:$AK$550,$C254,Grid_GenerationQueue!$AW$5:$AW$550,$Y$3)+SUMIFS(Grid_GenerationQueue!W$5:W$550,Grid_GenerationQueue!$AM$5:$AM$550,$B254,Grid_GenerationQueue!$AN$5:$AN$550,$C254,Grid_GenerationQueue!$AW$5:$AW$550,$Y$3)</f>
        <v>0</v>
      </c>
      <c r="AB254">
        <f>SUMIFS(Grid_GenerationQueue!X$5:X$550,Grid_GenerationQueue!$AJ$5:$AJ$550,$B254,Grid_GenerationQueue!$AK$5:$AK$550,$C254,Grid_GenerationQueue!$AW$5:$AW$550,$Y$3)+SUMIFS(Grid_GenerationQueue!X$5:X$550,Grid_GenerationQueue!$AM$5:$AM$550,$B254,Grid_GenerationQueue!$AN$5:$AN$550,$C254,Grid_GenerationQueue!$AW$5:$AW$550,$Y$3)</f>
        <v>0</v>
      </c>
      <c r="AC254">
        <f>SUMIFS(Grid_GenerationQueue!Y$5:Y$550,Grid_GenerationQueue!$AJ$5:$AJ$550,$B254,Grid_GenerationQueue!$AK$5:$AK$550,$C254,Grid_GenerationQueue!$AW$5:$AW$550,$Y$3)+SUMIFS(Grid_GenerationQueue!Y$5:Y$550,Grid_GenerationQueue!$AM$5:$AM$550,$B254,Grid_GenerationQueue!$AN$5:$AN$550,$C254,Grid_GenerationQueue!$AW$5:$AW$550,$Y$3)</f>
        <v>0</v>
      </c>
      <c r="AD254">
        <f>SUMIFS(Grid_GenerationQueue!Z$5:Z$550,Grid_GenerationQueue!$AJ$5:$AJ$550,$B254,Grid_GenerationQueue!$AK$5:$AK$550,$C254,Grid_GenerationQueue!$AW$5:$AW$550,$Y$3)+SUMIFS(Grid_GenerationQueue!Z$5:Z$550,Grid_GenerationQueue!$AM$5:$AM$550,$B254,Grid_GenerationQueue!$AN$5:$AN$550,$C254,Grid_GenerationQueue!$AW$5:$AW$550,$Y$3)</f>
        <v>0</v>
      </c>
      <c r="AE254">
        <f>SUMIFS(Grid_GenerationQueue!AA$5:AA$550,Grid_GenerationQueue!$AJ$5:$AJ$550,$B254,Grid_GenerationQueue!$AK$5:$AK$550,$C254,Grid_GenerationQueue!$AW$5:$AW$550,$Y$3)+SUMIFS(Grid_GenerationQueue!AA$5:AA$550,Grid_GenerationQueue!$AM$5:$AM$550,$B254,Grid_GenerationQueue!$AN$5:$AN$550,$C254,Grid_GenerationQueue!$AW$5:$AW$550,$Y$3)</f>
        <v>0</v>
      </c>
      <c r="AF254">
        <f>SUMIFS(Grid_GenerationQueue!AB$5:AB$550,Grid_GenerationQueue!$AJ$5:$AJ$550,$B254,Grid_GenerationQueue!$AK$5:$AK$550,$C254,Grid_GenerationQueue!$AW$5:$AW$550,$Y$3)+SUMIFS(Grid_GenerationQueue!AB$5:AB$550,Grid_GenerationQueue!$AM$5:$AM$550,$B254,Grid_GenerationQueue!$AN$5:$AN$550,$C254,Grid_GenerationQueue!$AW$5:$AW$550,$Y$3)</f>
        <v>0</v>
      </c>
      <c r="AG254">
        <f>SUMIFS(Grid_GenerationQueue!AC$5:AC$550,Grid_GenerationQueue!$AJ$5:$AJ$550,$B254,Grid_GenerationQueue!$AK$5:$AK$550,$C254,Grid_GenerationQueue!$AW$5:$AW$550,$Y$3)+SUMIFS(Grid_GenerationQueue!AC$5:AC$550,Grid_GenerationQueue!$AM$5:$AM$550,$B254,Grid_GenerationQueue!$AN$5:$AN$550,$C254,Grid_GenerationQueue!$AW$5:$AW$550,$Y$3)</f>
        <v>0</v>
      </c>
      <c r="AH254">
        <f>SUMIFS(Grid_GenerationQueue!AD$5:AD$550,Grid_GenerationQueue!$AJ$5:$AJ$550,$B254,Grid_GenerationQueue!$AK$5:$AK$550,$C254,Grid_GenerationQueue!$AW$5:$AW$550,$Y$3)+SUMIFS(Grid_GenerationQueue!AD$5:AD$550,Grid_GenerationQueue!$AM$5:$AM$550,$B254,Grid_GenerationQueue!$AN$5:$AN$550,$C254,Grid_GenerationQueue!$AW$5:$AW$550,$Y$3)</f>
        <v>0</v>
      </c>
      <c r="AJ254">
        <f>X254+SUMIFS(Grid_GenerationQueue!T$5:T$550,Grid_GenerationQueue!$AJ$5:$AJ$550,$B254,Grid_GenerationQueue!$AK$5:$AK$550,$C254,Grid_GenerationQueue!$AW$5:$AW$550,"&lt;&gt;"&amp;$Y$3,Grid_GenerationQueue!$AU$5:$AU$550,$AK$3)+SUMIFS(Grid_GenerationQueue!T$5:T$550,Grid_GenerationQueue!$AM$5:$AM$550,$B254,Grid_GenerationQueue!$AN$5:$AN$550,$C254,Grid_GenerationQueue!$AW$5:$AW$550,"&lt;&gt;"&amp;$Y$3,Grid_GenerationQueue!$AU$5:$AU$550,$AK$3)</f>
        <v>0</v>
      </c>
      <c r="AK254">
        <f>Y254+SUMIFS(Grid_GenerationQueue!U$5:U$550,Grid_GenerationQueue!$AJ$5:$AJ$550,$B254,Grid_GenerationQueue!$AK$5:$AK$550,$C254,Grid_GenerationQueue!$AW$5:$AW$550,"&lt;&gt;"&amp;$Y$3,Grid_GenerationQueue!$AU$5:$AU$550,$AK$3)+SUMIFS(Grid_GenerationQueue!U$5:U$550,Grid_GenerationQueue!$AM$5:$AM$550,$B254,Grid_GenerationQueue!$AN$5:$AN$550,$C254,Grid_GenerationQueue!$AW$5:$AW$550,"&lt;&gt;"&amp;$Y$3,Grid_GenerationQueue!$AU$5:$AU$550,$AK$3)</f>
        <v>0</v>
      </c>
      <c r="AL254">
        <f>Z254+SUMIFS(Grid_GenerationQueue!V$5:V$550,Grid_GenerationQueue!$AJ$5:$AJ$550,$B254,Grid_GenerationQueue!$AK$5:$AK$550,$C254,Grid_GenerationQueue!$AW$5:$AW$550,"&lt;&gt;"&amp;$Y$3,Grid_GenerationQueue!$AU$5:$AU$550,$AK$3)+SUMIFS(Grid_GenerationQueue!V$5:V$550,Grid_GenerationQueue!$AM$5:$AM$550,$B254,Grid_GenerationQueue!$AN$5:$AN$550,$C254,Grid_GenerationQueue!$AW$5:$AW$550,"&lt;&gt;"&amp;$Y$3,Grid_GenerationQueue!$AU$5:$AU$550,$AK$3)</f>
        <v>0</v>
      </c>
      <c r="AM254">
        <f>AA254+SUMIFS(Grid_GenerationQueue!W$5:W$550,Grid_GenerationQueue!$AJ$5:$AJ$550,$B254,Grid_GenerationQueue!$AK$5:$AK$550,$C254,Grid_GenerationQueue!$AW$5:$AW$550,"&lt;&gt;"&amp;$Y$3,Grid_GenerationQueue!$AU$5:$AU$550,$AK$3)+SUMIFS(Grid_GenerationQueue!W$5:W$550,Grid_GenerationQueue!$AM$5:$AM$550,$B254,Grid_GenerationQueue!$AN$5:$AN$550,$C254,Grid_GenerationQueue!$AW$5:$AW$550,"&lt;&gt;"&amp;$Y$3,Grid_GenerationQueue!$AU$5:$AU$550,$AK$3)</f>
        <v>0</v>
      </c>
      <c r="AN254">
        <f>AB254+SUMIFS(Grid_GenerationQueue!X$5:X$550,Grid_GenerationQueue!$AJ$5:$AJ$550,$B254,Grid_GenerationQueue!$AK$5:$AK$550,$C254,Grid_GenerationQueue!$AW$5:$AW$550,"&lt;&gt;"&amp;$Y$3,Grid_GenerationQueue!$AU$5:$AU$550,$AK$3)+SUMIFS(Grid_GenerationQueue!X$5:X$550,Grid_GenerationQueue!$AM$5:$AM$550,$B254,Grid_GenerationQueue!$AN$5:$AN$550,$C254,Grid_GenerationQueue!$AW$5:$AW$550,"&lt;&gt;"&amp;$Y$3,Grid_GenerationQueue!$AU$5:$AU$550,$AK$3)</f>
        <v>0</v>
      </c>
      <c r="AO254">
        <f>AC254+SUMIFS(Grid_GenerationQueue!Y$5:Y$550,Grid_GenerationQueue!$AJ$5:$AJ$550,$B254,Grid_GenerationQueue!$AK$5:$AK$550,$C254,Grid_GenerationQueue!$AW$5:$AW$550,"&lt;&gt;"&amp;$Y$3,Grid_GenerationQueue!$AU$5:$AU$550,$AK$3)+SUMIFS(Grid_GenerationQueue!Y$5:Y$550,Grid_GenerationQueue!$AM$5:$AM$550,$B254,Grid_GenerationQueue!$AN$5:$AN$550,$C254,Grid_GenerationQueue!$AW$5:$AW$550,"&lt;&gt;"&amp;$Y$3,Grid_GenerationQueue!$AU$5:$AU$550,$AK$3)</f>
        <v>0</v>
      </c>
      <c r="AP254">
        <f>AD254+SUMIFS(Grid_GenerationQueue!Z$5:Z$550,Grid_GenerationQueue!$AJ$5:$AJ$550,$B254,Grid_GenerationQueue!$AK$5:$AK$550,$C254,Grid_GenerationQueue!$AW$5:$AW$550,"&lt;&gt;"&amp;$Y$3,Grid_GenerationQueue!$AU$5:$AU$550,$AK$3)+SUMIFS(Grid_GenerationQueue!Z$5:Z$550,Grid_GenerationQueue!$AM$5:$AM$550,$B254,Grid_GenerationQueue!$AN$5:$AN$550,$C254,Grid_GenerationQueue!$AW$5:$AW$550,"&lt;&gt;"&amp;$Y$3,Grid_GenerationQueue!$AU$5:$AU$550,$AK$3)</f>
        <v>0</v>
      </c>
      <c r="AQ254">
        <f>AE254+SUMIFS(Grid_GenerationQueue!AA$5:AA$550,Grid_GenerationQueue!$AJ$5:$AJ$550,$B254,Grid_GenerationQueue!$AK$5:$AK$550,$C254,Grid_GenerationQueue!$AW$5:$AW$550,"&lt;&gt;"&amp;$Y$3,Grid_GenerationQueue!$AU$5:$AU$550,$AK$3)+SUMIFS(Grid_GenerationQueue!AA$5:AA$550,Grid_GenerationQueue!$AM$5:$AM$550,$B254,Grid_GenerationQueue!$AN$5:$AN$550,$C254,Grid_GenerationQueue!$AW$5:$AW$550,"&lt;&gt;"&amp;$Y$3,Grid_GenerationQueue!$AU$5:$AU$550,$AK$3)</f>
        <v>0</v>
      </c>
      <c r="AR254">
        <f>AF254+SUMIFS(Grid_GenerationQueue!AB$5:AB$550,Grid_GenerationQueue!$AJ$5:$AJ$550,$B254,Grid_GenerationQueue!$AK$5:$AK$550,$C254,Grid_GenerationQueue!$AW$5:$AW$550,"&lt;&gt;"&amp;$Y$3,Grid_GenerationQueue!$AU$5:$AU$550,$AK$3)+SUMIFS(Grid_GenerationQueue!AB$5:AB$550,Grid_GenerationQueue!$AM$5:$AM$550,$B254,Grid_GenerationQueue!$AN$5:$AN$550,$C254,Grid_GenerationQueue!$AW$5:$AW$550,"&lt;&gt;"&amp;$Y$3,Grid_GenerationQueue!$AU$5:$AU$550,$AK$3)</f>
        <v>0</v>
      </c>
      <c r="AS254">
        <f>AG254+SUMIFS(Grid_GenerationQueue!AC$5:AC$550,Grid_GenerationQueue!$AJ$5:$AJ$550,$B254,Grid_GenerationQueue!$AK$5:$AK$550,$C254,Grid_GenerationQueue!$AW$5:$AW$550,"&lt;&gt;"&amp;$Y$3,Grid_GenerationQueue!$AU$5:$AU$550,$AK$3)+SUMIFS(Grid_GenerationQueue!AC$5:AC$550,Grid_GenerationQueue!$AM$5:$AM$550,$B254,Grid_GenerationQueue!$AN$5:$AN$550,$C254,Grid_GenerationQueue!$AW$5:$AW$550,"&lt;&gt;"&amp;$Y$3,Grid_GenerationQueue!$AU$5:$AU$550,$AK$3)</f>
        <v>0</v>
      </c>
      <c r="AT254">
        <f>AH254+SUMIFS(Grid_GenerationQueue!AD$5:AD$550,Grid_GenerationQueue!$AJ$5:$AJ$550,$B254,Grid_GenerationQueue!$AK$5:$AK$550,$C254,Grid_GenerationQueue!$AW$5:$AW$550,"&lt;&gt;"&amp;$Y$3,Grid_GenerationQueue!$AU$5:$AU$550,$AK$3)+SUMIFS(Grid_GenerationQueue!AD$5:AD$550,Grid_GenerationQueue!$AM$5:$AM$550,$B254,Grid_GenerationQueue!$AN$5:$AN$550,$C254,Grid_GenerationQueue!$AW$5:$AW$550,"&lt;&gt;"&amp;$Y$3,Grid_GenerationQueue!$AU$5:$AU$550,$AK$3)</f>
        <v>0</v>
      </c>
      <c r="AV254">
        <v>0</v>
      </c>
      <c r="AW254">
        <v>0</v>
      </c>
      <c r="AX254">
        <v>0</v>
      </c>
      <c r="AY254">
        <v>0</v>
      </c>
      <c r="AZ254">
        <v>0</v>
      </c>
      <c r="BB254">
        <f t="shared" si="132"/>
        <v>0</v>
      </c>
      <c r="BC254">
        <f t="shared" si="133"/>
        <v>0</v>
      </c>
      <c r="BD254">
        <f t="shared" si="134"/>
        <v>0</v>
      </c>
      <c r="BE254">
        <f t="shared" si="135"/>
        <v>0</v>
      </c>
      <c r="BF254">
        <f t="shared" si="136"/>
        <v>0</v>
      </c>
      <c r="BG254">
        <f t="shared" si="137"/>
        <v>0</v>
      </c>
      <c r="BH254">
        <f t="shared" si="138"/>
        <v>0</v>
      </c>
      <c r="BI254">
        <f t="shared" si="139"/>
        <v>0</v>
      </c>
      <c r="BJ254">
        <f t="shared" si="140"/>
        <v>0</v>
      </c>
      <c r="BK254">
        <f t="shared" si="141"/>
        <v>0</v>
      </c>
      <c r="BL254">
        <f t="shared" si="142"/>
        <v>0</v>
      </c>
      <c r="BN254">
        <f t="shared" si="143"/>
        <v>0</v>
      </c>
      <c r="BO254">
        <f t="shared" si="144"/>
        <v>0</v>
      </c>
      <c r="BP254">
        <f t="shared" si="145"/>
        <v>0</v>
      </c>
      <c r="BQ254">
        <f t="shared" si="146"/>
        <v>0</v>
      </c>
      <c r="BR254">
        <f t="shared" si="147"/>
        <v>0</v>
      </c>
      <c r="BS254">
        <f t="shared" si="148"/>
        <v>0</v>
      </c>
      <c r="BT254">
        <f t="shared" si="149"/>
        <v>0</v>
      </c>
      <c r="BU254">
        <f t="shared" si="150"/>
        <v>0</v>
      </c>
      <c r="BV254">
        <f t="shared" si="151"/>
        <v>0</v>
      </c>
      <c r="BW254">
        <f t="shared" si="152"/>
        <v>0</v>
      </c>
      <c r="BX254">
        <f t="shared" si="153"/>
        <v>0</v>
      </c>
      <c r="BZ254">
        <f t="shared" si="154"/>
        <v>0</v>
      </c>
      <c r="CA254">
        <f t="shared" si="155"/>
        <v>0</v>
      </c>
      <c r="CB254">
        <f t="shared" si="156"/>
        <v>0</v>
      </c>
      <c r="CC254">
        <f t="shared" si="157"/>
        <v>0</v>
      </c>
      <c r="CD254">
        <f t="shared" si="158"/>
        <v>0</v>
      </c>
      <c r="CE254">
        <f t="shared" si="159"/>
        <v>0</v>
      </c>
      <c r="CF254">
        <f t="shared" si="160"/>
        <v>0</v>
      </c>
      <c r="CG254">
        <f t="shared" si="161"/>
        <v>0</v>
      </c>
      <c r="CH254">
        <f t="shared" si="162"/>
        <v>0</v>
      </c>
      <c r="CI254">
        <f t="shared" si="163"/>
        <v>0</v>
      </c>
      <c r="CJ254">
        <f t="shared" si="164"/>
        <v>0</v>
      </c>
    </row>
    <row r="255" spans="1:88" x14ac:dyDescent="0.35">
      <c r="A255" t="str">
        <f>Substation_Info!A255</f>
        <v xml:space="preserve">SCE Metro Study Area </v>
      </c>
      <c r="B255" t="str">
        <f>Substation_Info!B255</f>
        <v>Santiago</v>
      </c>
      <c r="C255">
        <f>Substation_Info!C255</f>
        <v>230</v>
      </c>
      <c r="D255" t="str" cm="1">
        <f t="array" ref="D255">INDEX(Substation_Info!$AT$5:$BB$322,MATCH(1,($B255=Substation_Info!$B$5:$B$322)*($C255=Substation_Info!$C$5:$C$322),0),MATCH(D$4,Substation_Info!$AT$4:$BB$4,0))</f>
        <v>Greater_LA_Li_Battery</v>
      </c>
      <c r="E255" t="str" cm="1">
        <f t="array" ref="E255">INDEX(Substation_Info!$AT$5:$BB$322,MATCH(1,($B255=Substation_Info!$B$5:$B$322)*($C255=Substation_Info!$C$5:$C$322),0),MATCH(E$4,Substation_Info!$AT$4:$BB$4,0))</f>
        <v>Greater_LA_Solar</v>
      </c>
      <c r="F255" cm="1">
        <f t="array" ref="F255">INDEX(Substation_Info!$AT$5:$BB$322,MATCH(1,($B255=Substation_Info!$B$5:$B$322)*($C255=Substation_Info!$C$5:$C$322),0),MATCH(F$4,Substation_Info!$AT$4:$BB$4,0))</f>
        <v>0</v>
      </c>
      <c r="G255" cm="1">
        <f t="array" ref="G255">INDEX(Substation_Info!$AT$5:$BB$322,MATCH(1,($B255=Substation_Info!$B$5:$B$322)*($C255=Substation_Info!$C$5:$C$322),0),MATCH(G$4,Substation_Info!$AT$4:$BB$4,0))</f>
        <v>0</v>
      </c>
      <c r="H255" cm="1">
        <f t="array" ref="H255">INDEX(Substation_Info!$AT$5:$BB$322,MATCH(1,($B255=Substation_Info!$B$5:$B$322)*($C255=Substation_Info!$C$5:$C$322),0),MATCH(H$4,Substation_Info!$AT$4:$BB$4,0))</f>
        <v>0</v>
      </c>
      <c r="I255" cm="1">
        <f t="array" ref="I255">INDEX(Substation_Info!$AT$5:$BB$322,MATCH(1,($B255=Substation_Info!$B$5:$B$322)*($C255=Substation_Info!$C$5:$C$322),0),MATCH(I$4,Substation_Info!$AT$4:$BB$4,0))</f>
        <v>0</v>
      </c>
      <c r="J255" cm="1">
        <f t="array" ref="J255">INDEX(Substation_Info!$AT$5:$BB$322,MATCH(1,($B255=Substation_Info!$B$5:$B$322)*($C255=Substation_Info!$C$5:$C$322),0),MATCH(J$4,Substation_Info!$AT$4:$BB$4,0))</f>
        <v>0</v>
      </c>
      <c r="L255">
        <f>SUMIFS(Grid_GenerationQueue!T$5:T$550,Grid_GenerationQueue!$AJ$5:$AJ$550,$B255,Grid_GenerationQueue!$AK$5:$AK$550,$C255)+SUMIFS(Grid_GenerationQueue!T$5:T$550,Grid_GenerationQueue!$AM$5:$AM$550,$B255,Grid_GenerationQueue!$AN$5:$AN$550,$C255)</f>
        <v>0</v>
      </c>
      <c r="M255">
        <f>SUMIFS(Grid_GenerationQueue!U$5:U$550,Grid_GenerationQueue!$AJ$5:$AJ$550,$B255,Grid_GenerationQueue!$AK$5:$AK$550,$C255)+SUMIFS(Grid_GenerationQueue!U$5:U$550,Grid_GenerationQueue!$AM$5:$AM$550,$B255,Grid_GenerationQueue!$AN$5:$AN$550,$C255)</f>
        <v>0</v>
      </c>
      <c r="N255">
        <f>SUMIFS(Grid_GenerationQueue!V$5:V$550,Grid_GenerationQueue!$AJ$5:$AJ$550,$B255,Grid_GenerationQueue!$AK$5:$AK$550,$C255)+SUMIFS(Grid_GenerationQueue!V$5:V$550,Grid_GenerationQueue!$AM$5:$AM$550,$B255,Grid_GenerationQueue!$AN$5:$AN$550,$C255)</f>
        <v>0</v>
      </c>
      <c r="O255">
        <f>SUMIFS(Grid_GenerationQueue!W$5:W$550,Grid_GenerationQueue!$AJ$5:$AJ$550,$B255,Grid_GenerationQueue!$AK$5:$AK$550,$C255)+SUMIFS(Grid_GenerationQueue!W$5:W$550,Grid_GenerationQueue!$AM$5:$AM$550,$B255,Grid_GenerationQueue!$AN$5:$AN$550,$C255)</f>
        <v>0</v>
      </c>
      <c r="P255">
        <f>SUMIFS(Grid_GenerationQueue!X$5:X$550,Grid_GenerationQueue!$AJ$5:$AJ$550,$B255,Grid_GenerationQueue!$AK$5:$AK$550,$C255)+SUMIFS(Grid_GenerationQueue!X$5:X$550,Grid_GenerationQueue!$AM$5:$AM$550,$B255,Grid_GenerationQueue!$AN$5:$AN$550,$C255)</f>
        <v>0</v>
      </c>
      <c r="Q255">
        <f>SUMIFS(Grid_GenerationQueue!Y$5:Y$550,Grid_GenerationQueue!$AJ$5:$AJ$550,$B255,Grid_GenerationQueue!$AK$5:$AK$550,$C255)+SUMIFS(Grid_GenerationQueue!Y$5:Y$550,Grid_GenerationQueue!$AM$5:$AM$550,$B255,Grid_GenerationQueue!$AN$5:$AN$550,$C255)</f>
        <v>0</v>
      </c>
      <c r="R255">
        <f>SUMIFS(Grid_GenerationQueue!Z$5:Z$550,Grid_GenerationQueue!$AJ$5:$AJ$550,$B255,Grid_GenerationQueue!$AK$5:$AK$550,$C255)+SUMIFS(Grid_GenerationQueue!Z$5:Z$550,Grid_GenerationQueue!$AM$5:$AM$550,$B255,Grid_GenerationQueue!$AN$5:$AN$550,$C255)</f>
        <v>0</v>
      </c>
      <c r="S255">
        <f>SUMIFS(Grid_GenerationQueue!AA$5:AA$550,Grid_GenerationQueue!$AJ$5:$AJ$550,$B255,Grid_GenerationQueue!$AK$5:$AK$550,$C255)+SUMIFS(Grid_GenerationQueue!AA$5:AA$550,Grid_GenerationQueue!$AM$5:$AM$550,$B255,Grid_GenerationQueue!$AN$5:$AN$550,$C255)</f>
        <v>0</v>
      </c>
      <c r="T255">
        <f>SUMIFS(Grid_GenerationQueue!AB$5:AB$550,Grid_GenerationQueue!$AJ$5:$AJ$550,$B255,Grid_GenerationQueue!$AK$5:$AK$550,$C255)+SUMIFS(Grid_GenerationQueue!AB$5:AB$550,Grid_GenerationQueue!$AM$5:$AM$550,$B255,Grid_GenerationQueue!$AN$5:$AN$550,$C255)</f>
        <v>0</v>
      </c>
      <c r="U255">
        <f>SUMIFS(Grid_GenerationQueue!AC$5:AC$550,Grid_GenerationQueue!$AJ$5:$AJ$550,$B255,Grid_GenerationQueue!$AK$5:$AK$550,$C255)+SUMIFS(Grid_GenerationQueue!AC$5:AC$550,Grid_GenerationQueue!$AM$5:$AM$550,$B255,Grid_GenerationQueue!$AN$5:$AN$550,$C255)</f>
        <v>0</v>
      </c>
      <c r="V255">
        <f>SUMIFS(Grid_GenerationQueue!AD$5:AD$550,Grid_GenerationQueue!$AJ$5:$AJ$550,$B255,Grid_GenerationQueue!$AK$5:$AK$550,$C255)+SUMIFS(Grid_GenerationQueue!AD$5:AD$550,Grid_GenerationQueue!$AM$5:$AM$550,$B255,Grid_GenerationQueue!$AN$5:$AN$550,$C255)</f>
        <v>0</v>
      </c>
      <c r="X255">
        <f>SUMIFS(Grid_GenerationQueue!T$5:T$550,Grid_GenerationQueue!$AJ$5:$AJ$550,$B255,Grid_GenerationQueue!$AK$5:$AK$550,$C255,Grid_GenerationQueue!$AW$5:$AW$550,$Y$3)+SUMIFS(Grid_GenerationQueue!T$5:T$550,Grid_GenerationQueue!$AM$5:$AM$550,$B255,Grid_GenerationQueue!$AN$5:$AN$550,$C255,Grid_GenerationQueue!$AW$5:$AW$550,$Y$3)</f>
        <v>0</v>
      </c>
      <c r="Y255">
        <f>SUMIFS(Grid_GenerationQueue!U$5:U$550,Grid_GenerationQueue!$AJ$5:$AJ$550,$B255,Grid_GenerationQueue!$AK$5:$AK$550,$C255,Grid_GenerationQueue!$AW$5:$AW$550,$Y$3)+SUMIFS(Grid_GenerationQueue!U$5:U$550,Grid_GenerationQueue!$AM$5:$AM$550,$B255,Grid_GenerationQueue!$AN$5:$AN$550,$C255,Grid_GenerationQueue!$AW$5:$AW$550,$Y$3)</f>
        <v>0</v>
      </c>
      <c r="Z255">
        <f>SUMIFS(Grid_GenerationQueue!V$5:V$550,Grid_GenerationQueue!$AJ$5:$AJ$550,$B255,Grid_GenerationQueue!$AK$5:$AK$550,$C255,Grid_GenerationQueue!$AW$5:$AW$550,$Y$3)+SUMIFS(Grid_GenerationQueue!V$5:V$550,Grid_GenerationQueue!$AM$5:$AM$550,$B255,Grid_GenerationQueue!$AN$5:$AN$550,$C255,Grid_GenerationQueue!$AW$5:$AW$550,$Y$3)</f>
        <v>0</v>
      </c>
      <c r="AA255">
        <f>SUMIFS(Grid_GenerationQueue!W$5:W$550,Grid_GenerationQueue!$AJ$5:$AJ$550,$B255,Grid_GenerationQueue!$AK$5:$AK$550,$C255,Grid_GenerationQueue!$AW$5:$AW$550,$Y$3)+SUMIFS(Grid_GenerationQueue!W$5:W$550,Grid_GenerationQueue!$AM$5:$AM$550,$B255,Grid_GenerationQueue!$AN$5:$AN$550,$C255,Grid_GenerationQueue!$AW$5:$AW$550,$Y$3)</f>
        <v>0</v>
      </c>
      <c r="AB255">
        <f>SUMIFS(Grid_GenerationQueue!X$5:X$550,Grid_GenerationQueue!$AJ$5:$AJ$550,$B255,Grid_GenerationQueue!$AK$5:$AK$550,$C255,Grid_GenerationQueue!$AW$5:$AW$550,$Y$3)+SUMIFS(Grid_GenerationQueue!X$5:X$550,Grid_GenerationQueue!$AM$5:$AM$550,$B255,Grid_GenerationQueue!$AN$5:$AN$550,$C255,Grid_GenerationQueue!$AW$5:$AW$550,$Y$3)</f>
        <v>0</v>
      </c>
      <c r="AC255">
        <f>SUMIFS(Grid_GenerationQueue!Y$5:Y$550,Grid_GenerationQueue!$AJ$5:$AJ$550,$B255,Grid_GenerationQueue!$AK$5:$AK$550,$C255,Grid_GenerationQueue!$AW$5:$AW$550,$Y$3)+SUMIFS(Grid_GenerationQueue!Y$5:Y$550,Grid_GenerationQueue!$AM$5:$AM$550,$B255,Grid_GenerationQueue!$AN$5:$AN$550,$C255,Grid_GenerationQueue!$AW$5:$AW$550,$Y$3)</f>
        <v>0</v>
      </c>
      <c r="AD255">
        <f>SUMIFS(Grid_GenerationQueue!Z$5:Z$550,Grid_GenerationQueue!$AJ$5:$AJ$550,$B255,Grid_GenerationQueue!$AK$5:$AK$550,$C255,Grid_GenerationQueue!$AW$5:$AW$550,$Y$3)+SUMIFS(Grid_GenerationQueue!Z$5:Z$550,Grid_GenerationQueue!$AM$5:$AM$550,$B255,Grid_GenerationQueue!$AN$5:$AN$550,$C255,Grid_GenerationQueue!$AW$5:$AW$550,$Y$3)</f>
        <v>0</v>
      </c>
      <c r="AE255">
        <f>SUMIFS(Grid_GenerationQueue!AA$5:AA$550,Grid_GenerationQueue!$AJ$5:$AJ$550,$B255,Grid_GenerationQueue!$AK$5:$AK$550,$C255,Grid_GenerationQueue!$AW$5:$AW$550,$Y$3)+SUMIFS(Grid_GenerationQueue!AA$5:AA$550,Grid_GenerationQueue!$AM$5:$AM$550,$B255,Grid_GenerationQueue!$AN$5:$AN$550,$C255,Grid_GenerationQueue!$AW$5:$AW$550,$Y$3)</f>
        <v>0</v>
      </c>
      <c r="AF255">
        <f>SUMIFS(Grid_GenerationQueue!AB$5:AB$550,Grid_GenerationQueue!$AJ$5:$AJ$550,$B255,Grid_GenerationQueue!$AK$5:$AK$550,$C255,Grid_GenerationQueue!$AW$5:$AW$550,$Y$3)+SUMIFS(Grid_GenerationQueue!AB$5:AB$550,Grid_GenerationQueue!$AM$5:$AM$550,$B255,Grid_GenerationQueue!$AN$5:$AN$550,$C255,Grid_GenerationQueue!$AW$5:$AW$550,$Y$3)</f>
        <v>0</v>
      </c>
      <c r="AG255">
        <f>SUMIFS(Grid_GenerationQueue!AC$5:AC$550,Grid_GenerationQueue!$AJ$5:$AJ$550,$B255,Grid_GenerationQueue!$AK$5:$AK$550,$C255,Grid_GenerationQueue!$AW$5:$AW$550,$Y$3)+SUMIFS(Grid_GenerationQueue!AC$5:AC$550,Grid_GenerationQueue!$AM$5:$AM$550,$B255,Grid_GenerationQueue!$AN$5:$AN$550,$C255,Grid_GenerationQueue!$AW$5:$AW$550,$Y$3)</f>
        <v>0</v>
      </c>
      <c r="AH255">
        <f>SUMIFS(Grid_GenerationQueue!AD$5:AD$550,Grid_GenerationQueue!$AJ$5:$AJ$550,$B255,Grid_GenerationQueue!$AK$5:$AK$550,$C255,Grid_GenerationQueue!$AW$5:$AW$550,$Y$3)+SUMIFS(Grid_GenerationQueue!AD$5:AD$550,Grid_GenerationQueue!$AM$5:$AM$550,$B255,Grid_GenerationQueue!$AN$5:$AN$550,$C255,Grid_GenerationQueue!$AW$5:$AW$550,$Y$3)</f>
        <v>0</v>
      </c>
      <c r="AJ255">
        <f>X255+SUMIFS(Grid_GenerationQueue!T$5:T$550,Grid_GenerationQueue!$AJ$5:$AJ$550,$B255,Grid_GenerationQueue!$AK$5:$AK$550,$C255,Grid_GenerationQueue!$AW$5:$AW$550,"&lt;&gt;"&amp;$Y$3,Grid_GenerationQueue!$AU$5:$AU$550,$AK$3)+SUMIFS(Grid_GenerationQueue!T$5:T$550,Grid_GenerationQueue!$AM$5:$AM$550,$B255,Grid_GenerationQueue!$AN$5:$AN$550,$C255,Grid_GenerationQueue!$AW$5:$AW$550,"&lt;&gt;"&amp;$Y$3,Grid_GenerationQueue!$AU$5:$AU$550,$AK$3)</f>
        <v>0</v>
      </c>
      <c r="AK255">
        <f>Y255+SUMIFS(Grid_GenerationQueue!U$5:U$550,Grid_GenerationQueue!$AJ$5:$AJ$550,$B255,Grid_GenerationQueue!$AK$5:$AK$550,$C255,Grid_GenerationQueue!$AW$5:$AW$550,"&lt;&gt;"&amp;$Y$3,Grid_GenerationQueue!$AU$5:$AU$550,$AK$3)+SUMIFS(Grid_GenerationQueue!U$5:U$550,Grid_GenerationQueue!$AM$5:$AM$550,$B255,Grid_GenerationQueue!$AN$5:$AN$550,$C255,Grid_GenerationQueue!$AW$5:$AW$550,"&lt;&gt;"&amp;$Y$3,Grid_GenerationQueue!$AU$5:$AU$550,$AK$3)</f>
        <v>0</v>
      </c>
      <c r="AL255">
        <f>Z255+SUMIFS(Grid_GenerationQueue!V$5:V$550,Grid_GenerationQueue!$AJ$5:$AJ$550,$B255,Grid_GenerationQueue!$AK$5:$AK$550,$C255,Grid_GenerationQueue!$AW$5:$AW$550,"&lt;&gt;"&amp;$Y$3,Grid_GenerationQueue!$AU$5:$AU$550,$AK$3)+SUMIFS(Grid_GenerationQueue!V$5:V$550,Grid_GenerationQueue!$AM$5:$AM$550,$B255,Grid_GenerationQueue!$AN$5:$AN$550,$C255,Grid_GenerationQueue!$AW$5:$AW$550,"&lt;&gt;"&amp;$Y$3,Grid_GenerationQueue!$AU$5:$AU$550,$AK$3)</f>
        <v>0</v>
      </c>
      <c r="AM255">
        <f>AA255+SUMIFS(Grid_GenerationQueue!W$5:W$550,Grid_GenerationQueue!$AJ$5:$AJ$550,$B255,Grid_GenerationQueue!$AK$5:$AK$550,$C255,Grid_GenerationQueue!$AW$5:$AW$550,"&lt;&gt;"&amp;$Y$3,Grid_GenerationQueue!$AU$5:$AU$550,$AK$3)+SUMIFS(Grid_GenerationQueue!W$5:W$550,Grid_GenerationQueue!$AM$5:$AM$550,$B255,Grid_GenerationQueue!$AN$5:$AN$550,$C255,Grid_GenerationQueue!$AW$5:$AW$550,"&lt;&gt;"&amp;$Y$3,Grid_GenerationQueue!$AU$5:$AU$550,$AK$3)</f>
        <v>0</v>
      </c>
      <c r="AN255">
        <f>AB255+SUMIFS(Grid_GenerationQueue!X$5:X$550,Grid_GenerationQueue!$AJ$5:$AJ$550,$B255,Grid_GenerationQueue!$AK$5:$AK$550,$C255,Grid_GenerationQueue!$AW$5:$AW$550,"&lt;&gt;"&amp;$Y$3,Grid_GenerationQueue!$AU$5:$AU$550,$AK$3)+SUMIFS(Grid_GenerationQueue!X$5:X$550,Grid_GenerationQueue!$AM$5:$AM$550,$B255,Grid_GenerationQueue!$AN$5:$AN$550,$C255,Grid_GenerationQueue!$AW$5:$AW$550,"&lt;&gt;"&amp;$Y$3,Grid_GenerationQueue!$AU$5:$AU$550,$AK$3)</f>
        <v>0</v>
      </c>
      <c r="AO255">
        <f>AC255+SUMIFS(Grid_GenerationQueue!Y$5:Y$550,Grid_GenerationQueue!$AJ$5:$AJ$550,$B255,Grid_GenerationQueue!$AK$5:$AK$550,$C255,Grid_GenerationQueue!$AW$5:$AW$550,"&lt;&gt;"&amp;$Y$3,Grid_GenerationQueue!$AU$5:$AU$550,$AK$3)+SUMIFS(Grid_GenerationQueue!Y$5:Y$550,Grid_GenerationQueue!$AM$5:$AM$550,$B255,Grid_GenerationQueue!$AN$5:$AN$550,$C255,Grid_GenerationQueue!$AW$5:$AW$550,"&lt;&gt;"&amp;$Y$3,Grid_GenerationQueue!$AU$5:$AU$550,$AK$3)</f>
        <v>0</v>
      </c>
      <c r="AP255">
        <f>AD255+SUMIFS(Grid_GenerationQueue!Z$5:Z$550,Grid_GenerationQueue!$AJ$5:$AJ$550,$B255,Grid_GenerationQueue!$AK$5:$AK$550,$C255,Grid_GenerationQueue!$AW$5:$AW$550,"&lt;&gt;"&amp;$Y$3,Grid_GenerationQueue!$AU$5:$AU$550,$AK$3)+SUMIFS(Grid_GenerationQueue!Z$5:Z$550,Grid_GenerationQueue!$AM$5:$AM$550,$B255,Grid_GenerationQueue!$AN$5:$AN$550,$C255,Grid_GenerationQueue!$AW$5:$AW$550,"&lt;&gt;"&amp;$Y$3,Grid_GenerationQueue!$AU$5:$AU$550,$AK$3)</f>
        <v>0</v>
      </c>
      <c r="AQ255">
        <f>AE255+SUMIFS(Grid_GenerationQueue!AA$5:AA$550,Grid_GenerationQueue!$AJ$5:$AJ$550,$B255,Grid_GenerationQueue!$AK$5:$AK$550,$C255,Grid_GenerationQueue!$AW$5:$AW$550,"&lt;&gt;"&amp;$Y$3,Grid_GenerationQueue!$AU$5:$AU$550,$AK$3)+SUMIFS(Grid_GenerationQueue!AA$5:AA$550,Grid_GenerationQueue!$AM$5:$AM$550,$B255,Grid_GenerationQueue!$AN$5:$AN$550,$C255,Grid_GenerationQueue!$AW$5:$AW$550,"&lt;&gt;"&amp;$Y$3,Grid_GenerationQueue!$AU$5:$AU$550,$AK$3)</f>
        <v>0</v>
      </c>
      <c r="AR255">
        <f>AF255+SUMIFS(Grid_GenerationQueue!AB$5:AB$550,Grid_GenerationQueue!$AJ$5:$AJ$550,$B255,Grid_GenerationQueue!$AK$5:$AK$550,$C255,Grid_GenerationQueue!$AW$5:$AW$550,"&lt;&gt;"&amp;$Y$3,Grid_GenerationQueue!$AU$5:$AU$550,$AK$3)+SUMIFS(Grid_GenerationQueue!AB$5:AB$550,Grid_GenerationQueue!$AM$5:$AM$550,$B255,Grid_GenerationQueue!$AN$5:$AN$550,$C255,Grid_GenerationQueue!$AW$5:$AW$550,"&lt;&gt;"&amp;$Y$3,Grid_GenerationQueue!$AU$5:$AU$550,$AK$3)</f>
        <v>0</v>
      </c>
      <c r="AS255">
        <f>AG255+SUMIFS(Grid_GenerationQueue!AC$5:AC$550,Grid_GenerationQueue!$AJ$5:$AJ$550,$B255,Grid_GenerationQueue!$AK$5:$AK$550,$C255,Grid_GenerationQueue!$AW$5:$AW$550,"&lt;&gt;"&amp;$Y$3,Grid_GenerationQueue!$AU$5:$AU$550,$AK$3)+SUMIFS(Grid_GenerationQueue!AC$5:AC$550,Grid_GenerationQueue!$AM$5:$AM$550,$B255,Grid_GenerationQueue!$AN$5:$AN$550,$C255,Grid_GenerationQueue!$AW$5:$AW$550,"&lt;&gt;"&amp;$Y$3,Grid_GenerationQueue!$AU$5:$AU$550,$AK$3)</f>
        <v>0</v>
      </c>
      <c r="AT255">
        <f>AH255+SUMIFS(Grid_GenerationQueue!AD$5:AD$550,Grid_GenerationQueue!$AJ$5:$AJ$550,$B255,Grid_GenerationQueue!$AK$5:$AK$550,$C255,Grid_GenerationQueue!$AW$5:$AW$550,"&lt;&gt;"&amp;$Y$3,Grid_GenerationQueue!$AU$5:$AU$550,$AK$3)+SUMIFS(Grid_GenerationQueue!AD$5:AD$550,Grid_GenerationQueue!$AM$5:$AM$550,$B255,Grid_GenerationQueue!$AN$5:$AN$550,$C255,Grid_GenerationQueue!$AW$5:$AW$550,"&lt;&gt;"&amp;$Y$3,Grid_GenerationQueue!$AU$5:$AU$550,$AK$3)</f>
        <v>0</v>
      </c>
      <c r="AV255">
        <v>0</v>
      </c>
      <c r="AW255">
        <v>0</v>
      </c>
      <c r="AX255">
        <v>0</v>
      </c>
      <c r="AY255">
        <v>0</v>
      </c>
      <c r="AZ255">
        <v>0</v>
      </c>
      <c r="BB255">
        <f t="shared" si="132"/>
        <v>0</v>
      </c>
      <c r="BC255">
        <f t="shared" si="133"/>
        <v>0</v>
      </c>
      <c r="BD255">
        <f t="shared" si="134"/>
        <v>0</v>
      </c>
      <c r="BE255">
        <f t="shared" si="135"/>
        <v>0</v>
      </c>
      <c r="BF255">
        <f t="shared" si="136"/>
        <v>0</v>
      </c>
      <c r="BG255">
        <f t="shared" si="137"/>
        <v>0</v>
      </c>
      <c r="BH255">
        <f t="shared" si="138"/>
        <v>0</v>
      </c>
      <c r="BI255">
        <f t="shared" si="139"/>
        <v>0</v>
      </c>
      <c r="BJ255">
        <f t="shared" si="140"/>
        <v>0</v>
      </c>
      <c r="BK255">
        <f t="shared" si="141"/>
        <v>0</v>
      </c>
      <c r="BL255">
        <f t="shared" si="142"/>
        <v>0</v>
      </c>
      <c r="BN255">
        <f t="shared" si="143"/>
        <v>0</v>
      </c>
      <c r="BO255">
        <f t="shared" si="144"/>
        <v>0</v>
      </c>
      <c r="BP255">
        <f t="shared" si="145"/>
        <v>0</v>
      </c>
      <c r="BQ255">
        <f t="shared" si="146"/>
        <v>0</v>
      </c>
      <c r="BR255">
        <f t="shared" si="147"/>
        <v>0</v>
      </c>
      <c r="BS255">
        <f t="shared" si="148"/>
        <v>0</v>
      </c>
      <c r="BT255">
        <f t="shared" si="149"/>
        <v>0</v>
      </c>
      <c r="BU255">
        <f t="shared" si="150"/>
        <v>0</v>
      </c>
      <c r="BV255">
        <f t="shared" si="151"/>
        <v>0</v>
      </c>
      <c r="BW255">
        <f t="shared" si="152"/>
        <v>0</v>
      </c>
      <c r="BX255">
        <f t="shared" si="153"/>
        <v>0</v>
      </c>
      <c r="BZ255">
        <f t="shared" si="154"/>
        <v>0</v>
      </c>
      <c r="CA255">
        <f t="shared" si="155"/>
        <v>0</v>
      </c>
      <c r="CB255">
        <f t="shared" si="156"/>
        <v>0</v>
      </c>
      <c r="CC255">
        <f t="shared" si="157"/>
        <v>0</v>
      </c>
      <c r="CD255">
        <f t="shared" si="158"/>
        <v>0</v>
      </c>
      <c r="CE255">
        <f t="shared" si="159"/>
        <v>0</v>
      </c>
      <c r="CF255">
        <f t="shared" si="160"/>
        <v>0</v>
      </c>
      <c r="CG255">
        <f t="shared" si="161"/>
        <v>0</v>
      </c>
      <c r="CH255">
        <f t="shared" si="162"/>
        <v>0</v>
      </c>
      <c r="CI255">
        <f t="shared" si="163"/>
        <v>0</v>
      </c>
      <c r="CJ255">
        <f t="shared" si="164"/>
        <v>0</v>
      </c>
    </row>
    <row r="256" spans="1:88" x14ac:dyDescent="0.35">
      <c r="A256" t="str">
        <f>Substation_Info!A256</f>
        <v>SCE Northern Area</v>
      </c>
      <c r="B256" t="str">
        <f>Substation_Info!B256</f>
        <v>Saugus</v>
      </c>
      <c r="C256">
        <f>Substation_Info!C256</f>
        <v>230</v>
      </c>
      <c r="D256" t="str" cm="1">
        <f t="array" ref="D256">INDEX(Substation_Info!$AT$5:$BB$322,MATCH(1,($B256=Substation_Info!$B$5:$B$322)*($C256=Substation_Info!$C$5:$C$322),0),MATCH(D$4,Substation_Info!$AT$4:$BB$4,0))</f>
        <v>Greater_LA_Li_Battery</v>
      </c>
      <c r="E256" t="str" cm="1">
        <f t="array" ref="E256">INDEX(Substation_Info!$AT$5:$BB$322,MATCH(1,($B256=Substation_Info!$B$5:$B$322)*($C256=Substation_Info!$C$5:$C$322),0),MATCH(E$4,Substation_Info!$AT$4:$BB$4,0))</f>
        <v>Greater_LA_Solar</v>
      </c>
      <c r="F256" cm="1">
        <f t="array" ref="F256">INDEX(Substation_Info!$AT$5:$BB$322,MATCH(1,($B256=Substation_Info!$B$5:$B$322)*($C256=Substation_Info!$C$5:$C$322),0),MATCH(F$4,Substation_Info!$AT$4:$BB$4,0))</f>
        <v>0</v>
      </c>
      <c r="G256" cm="1">
        <f t="array" ref="G256">INDEX(Substation_Info!$AT$5:$BB$322,MATCH(1,($B256=Substation_Info!$B$5:$B$322)*($C256=Substation_Info!$C$5:$C$322),0),MATCH(G$4,Substation_Info!$AT$4:$BB$4,0))</f>
        <v>0</v>
      </c>
      <c r="H256" cm="1">
        <f t="array" ref="H256">INDEX(Substation_Info!$AT$5:$BB$322,MATCH(1,($B256=Substation_Info!$B$5:$B$322)*($C256=Substation_Info!$C$5:$C$322),0),MATCH(H$4,Substation_Info!$AT$4:$BB$4,0))</f>
        <v>0</v>
      </c>
      <c r="I256" cm="1">
        <f t="array" ref="I256">INDEX(Substation_Info!$AT$5:$BB$322,MATCH(1,($B256=Substation_Info!$B$5:$B$322)*($C256=Substation_Info!$C$5:$C$322),0),MATCH(I$4,Substation_Info!$AT$4:$BB$4,0))</f>
        <v>0</v>
      </c>
      <c r="J256" cm="1">
        <f t="array" ref="J256">INDEX(Substation_Info!$AT$5:$BB$322,MATCH(1,($B256=Substation_Info!$B$5:$B$322)*($C256=Substation_Info!$C$5:$C$322),0),MATCH(J$4,Substation_Info!$AT$4:$BB$4,0))</f>
        <v>0</v>
      </c>
      <c r="L256">
        <f>SUMIFS(Grid_GenerationQueue!T$5:T$550,Grid_GenerationQueue!$AJ$5:$AJ$550,$B256,Grid_GenerationQueue!$AK$5:$AK$550,$C256)+SUMIFS(Grid_GenerationQueue!T$5:T$550,Grid_GenerationQueue!$AM$5:$AM$550,$B256,Grid_GenerationQueue!$AN$5:$AN$550,$C256)</f>
        <v>0</v>
      </c>
      <c r="M256">
        <f>SUMIFS(Grid_GenerationQueue!U$5:U$550,Grid_GenerationQueue!$AJ$5:$AJ$550,$B256,Grid_GenerationQueue!$AK$5:$AK$550,$C256)+SUMIFS(Grid_GenerationQueue!U$5:U$550,Grid_GenerationQueue!$AM$5:$AM$550,$B256,Grid_GenerationQueue!$AN$5:$AN$550,$C256)</f>
        <v>0</v>
      </c>
      <c r="N256">
        <f>SUMIFS(Grid_GenerationQueue!V$5:V$550,Grid_GenerationQueue!$AJ$5:$AJ$550,$B256,Grid_GenerationQueue!$AK$5:$AK$550,$C256)+SUMIFS(Grid_GenerationQueue!V$5:V$550,Grid_GenerationQueue!$AM$5:$AM$550,$B256,Grid_GenerationQueue!$AN$5:$AN$550,$C256)</f>
        <v>0</v>
      </c>
      <c r="O256">
        <f>SUMIFS(Grid_GenerationQueue!W$5:W$550,Grid_GenerationQueue!$AJ$5:$AJ$550,$B256,Grid_GenerationQueue!$AK$5:$AK$550,$C256)+SUMIFS(Grid_GenerationQueue!W$5:W$550,Grid_GenerationQueue!$AM$5:$AM$550,$B256,Grid_GenerationQueue!$AN$5:$AN$550,$C256)</f>
        <v>0</v>
      </c>
      <c r="P256">
        <f>SUMIFS(Grid_GenerationQueue!X$5:X$550,Grid_GenerationQueue!$AJ$5:$AJ$550,$B256,Grid_GenerationQueue!$AK$5:$AK$550,$C256)+SUMIFS(Grid_GenerationQueue!X$5:X$550,Grid_GenerationQueue!$AM$5:$AM$550,$B256,Grid_GenerationQueue!$AN$5:$AN$550,$C256)</f>
        <v>0</v>
      </c>
      <c r="Q256">
        <f>SUMIFS(Grid_GenerationQueue!Y$5:Y$550,Grid_GenerationQueue!$AJ$5:$AJ$550,$B256,Grid_GenerationQueue!$AK$5:$AK$550,$C256)+SUMIFS(Grid_GenerationQueue!Y$5:Y$550,Grid_GenerationQueue!$AM$5:$AM$550,$B256,Grid_GenerationQueue!$AN$5:$AN$550,$C256)</f>
        <v>0</v>
      </c>
      <c r="R256">
        <f>SUMIFS(Grid_GenerationQueue!Z$5:Z$550,Grid_GenerationQueue!$AJ$5:$AJ$550,$B256,Grid_GenerationQueue!$AK$5:$AK$550,$C256)+SUMIFS(Grid_GenerationQueue!Z$5:Z$550,Grid_GenerationQueue!$AM$5:$AM$550,$B256,Grid_GenerationQueue!$AN$5:$AN$550,$C256)</f>
        <v>0</v>
      </c>
      <c r="S256">
        <f>SUMIFS(Grid_GenerationQueue!AA$5:AA$550,Grid_GenerationQueue!$AJ$5:$AJ$550,$B256,Grid_GenerationQueue!$AK$5:$AK$550,$C256)+SUMIFS(Grid_GenerationQueue!AA$5:AA$550,Grid_GenerationQueue!$AM$5:$AM$550,$B256,Grid_GenerationQueue!$AN$5:$AN$550,$C256)</f>
        <v>0</v>
      </c>
      <c r="T256">
        <f>SUMIFS(Grid_GenerationQueue!AB$5:AB$550,Grid_GenerationQueue!$AJ$5:$AJ$550,$B256,Grid_GenerationQueue!$AK$5:$AK$550,$C256)+SUMIFS(Grid_GenerationQueue!AB$5:AB$550,Grid_GenerationQueue!$AM$5:$AM$550,$B256,Grid_GenerationQueue!$AN$5:$AN$550,$C256)</f>
        <v>0</v>
      </c>
      <c r="U256">
        <f>SUMIFS(Grid_GenerationQueue!AC$5:AC$550,Grid_GenerationQueue!$AJ$5:$AJ$550,$B256,Grid_GenerationQueue!$AK$5:$AK$550,$C256)+SUMIFS(Grid_GenerationQueue!AC$5:AC$550,Grid_GenerationQueue!$AM$5:$AM$550,$B256,Grid_GenerationQueue!$AN$5:$AN$550,$C256)</f>
        <v>0</v>
      </c>
      <c r="V256">
        <f>SUMIFS(Grid_GenerationQueue!AD$5:AD$550,Grid_GenerationQueue!$AJ$5:$AJ$550,$B256,Grid_GenerationQueue!$AK$5:$AK$550,$C256)+SUMIFS(Grid_GenerationQueue!AD$5:AD$550,Grid_GenerationQueue!$AM$5:$AM$550,$B256,Grid_GenerationQueue!$AN$5:$AN$550,$C256)</f>
        <v>0</v>
      </c>
      <c r="X256">
        <f>SUMIFS(Grid_GenerationQueue!T$5:T$550,Grid_GenerationQueue!$AJ$5:$AJ$550,$B256,Grid_GenerationQueue!$AK$5:$AK$550,$C256,Grid_GenerationQueue!$AW$5:$AW$550,$Y$3)+SUMIFS(Grid_GenerationQueue!T$5:T$550,Grid_GenerationQueue!$AM$5:$AM$550,$B256,Grid_GenerationQueue!$AN$5:$AN$550,$C256,Grid_GenerationQueue!$AW$5:$AW$550,$Y$3)</f>
        <v>0</v>
      </c>
      <c r="Y256">
        <f>SUMIFS(Grid_GenerationQueue!U$5:U$550,Grid_GenerationQueue!$AJ$5:$AJ$550,$B256,Grid_GenerationQueue!$AK$5:$AK$550,$C256,Grid_GenerationQueue!$AW$5:$AW$550,$Y$3)+SUMIFS(Grid_GenerationQueue!U$5:U$550,Grid_GenerationQueue!$AM$5:$AM$550,$B256,Grid_GenerationQueue!$AN$5:$AN$550,$C256,Grid_GenerationQueue!$AW$5:$AW$550,$Y$3)</f>
        <v>0</v>
      </c>
      <c r="Z256">
        <f>SUMIFS(Grid_GenerationQueue!V$5:V$550,Grid_GenerationQueue!$AJ$5:$AJ$550,$B256,Grid_GenerationQueue!$AK$5:$AK$550,$C256,Grid_GenerationQueue!$AW$5:$AW$550,$Y$3)+SUMIFS(Grid_GenerationQueue!V$5:V$550,Grid_GenerationQueue!$AM$5:$AM$550,$B256,Grid_GenerationQueue!$AN$5:$AN$550,$C256,Grid_GenerationQueue!$AW$5:$AW$550,$Y$3)</f>
        <v>0</v>
      </c>
      <c r="AA256">
        <f>SUMIFS(Grid_GenerationQueue!W$5:W$550,Grid_GenerationQueue!$AJ$5:$AJ$550,$B256,Grid_GenerationQueue!$AK$5:$AK$550,$C256,Grid_GenerationQueue!$AW$5:$AW$550,$Y$3)+SUMIFS(Grid_GenerationQueue!W$5:W$550,Grid_GenerationQueue!$AM$5:$AM$550,$B256,Grid_GenerationQueue!$AN$5:$AN$550,$C256,Grid_GenerationQueue!$AW$5:$AW$550,$Y$3)</f>
        <v>0</v>
      </c>
      <c r="AB256">
        <f>SUMIFS(Grid_GenerationQueue!X$5:X$550,Grid_GenerationQueue!$AJ$5:$AJ$550,$B256,Grid_GenerationQueue!$AK$5:$AK$550,$C256,Grid_GenerationQueue!$AW$5:$AW$550,$Y$3)+SUMIFS(Grid_GenerationQueue!X$5:X$550,Grid_GenerationQueue!$AM$5:$AM$550,$B256,Grid_GenerationQueue!$AN$5:$AN$550,$C256,Grid_GenerationQueue!$AW$5:$AW$550,$Y$3)</f>
        <v>0</v>
      </c>
      <c r="AC256">
        <f>SUMIFS(Grid_GenerationQueue!Y$5:Y$550,Grid_GenerationQueue!$AJ$5:$AJ$550,$B256,Grid_GenerationQueue!$AK$5:$AK$550,$C256,Grid_GenerationQueue!$AW$5:$AW$550,$Y$3)+SUMIFS(Grid_GenerationQueue!Y$5:Y$550,Grid_GenerationQueue!$AM$5:$AM$550,$B256,Grid_GenerationQueue!$AN$5:$AN$550,$C256,Grid_GenerationQueue!$AW$5:$AW$550,$Y$3)</f>
        <v>0</v>
      </c>
      <c r="AD256">
        <f>SUMIFS(Grid_GenerationQueue!Z$5:Z$550,Grid_GenerationQueue!$AJ$5:$AJ$550,$B256,Grid_GenerationQueue!$AK$5:$AK$550,$C256,Grid_GenerationQueue!$AW$5:$AW$550,$Y$3)+SUMIFS(Grid_GenerationQueue!Z$5:Z$550,Grid_GenerationQueue!$AM$5:$AM$550,$B256,Grid_GenerationQueue!$AN$5:$AN$550,$C256,Grid_GenerationQueue!$AW$5:$AW$550,$Y$3)</f>
        <v>0</v>
      </c>
      <c r="AE256">
        <f>SUMIFS(Grid_GenerationQueue!AA$5:AA$550,Grid_GenerationQueue!$AJ$5:$AJ$550,$B256,Grid_GenerationQueue!$AK$5:$AK$550,$C256,Grid_GenerationQueue!$AW$5:$AW$550,$Y$3)+SUMIFS(Grid_GenerationQueue!AA$5:AA$550,Grid_GenerationQueue!$AM$5:$AM$550,$B256,Grid_GenerationQueue!$AN$5:$AN$550,$C256,Grid_GenerationQueue!$AW$5:$AW$550,$Y$3)</f>
        <v>0</v>
      </c>
      <c r="AF256">
        <f>SUMIFS(Grid_GenerationQueue!AB$5:AB$550,Grid_GenerationQueue!$AJ$5:$AJ$550,$B256,Grid_GenerationQueue!$AK$5:$AK$550,$C256,Grid_GenerationQueue!$AW$5:$AW$550,$Y$3)+SUMIFS(Grid_GenerationQueue!AB$5:AB$550,Grid_GenerationQueue!$AM$5:$AM$550,$B256,Grid_GenerationQueue!$AN$5:$AN$550,$C256,Grid_GenerationQueue!$AW$5:$AW$550,$Y$3)</f>
        <v>0</v>
      </c>
      <c r="AG256">
        <f>SUMIFS(Grid_GenerationQueue!AC$5:AC$550,Grid_GenerationQueue!$AJ$5:$AJ$550,$B256,Grid_GenerationQueue!$AK$5:$AK$550,$C256,Grid_GenerationQueue!$AW$5:$AW$550,$Y$3)+SUMIFS(Grid_GenerationQueue!AC$5:AC$550,Grid_GenerationQueue!$AM$5:$AM$550,$B256,Grid_GenerationQueue!$AN$5:$AN$550,$C256,Grid_GenerationQueue!$AW$5:$AW$550,$Y$3)</f>
        <v>0</v>
      </c>
      <c r="AH256">
        <f>SUMIFS(Grid_GenerationQueue!AD$5:AD$550,Grid_GenerationQueue!$AJ$5:$AJ$550,$B256,Grid_GenerationQueue!$AK$5:$AK$550,$C256,Grid_GenerationQueue!$AW$5:$AW$550,$Y$3)+SUMIFS(Grid_GenerationQueue!AD$5:AD$550,Grid_GenerationQueue!$AM$5:$AM$550,$B256,Grid_GenerationQueue!$AN$5:$AN$550,$C256,Grid_GenerationQueue!$AW$5:$AW$550,$Y$3)</f>
        <v>0</v>
      </c>
      <c r="AJ256">
        <f>X256+SUMIFS(Grid_GenerationQueue!T$5:T$550,Grid_GenerationQueue!$AJ$5:$AJ$550,$B256,Grid_GenerationQueue!$AK$5:$AK$550,$C256,Grid_GenerationQueue!$AW$5:$AW$550,"&lt;&gt;"&amp;$Y$3,Grid_GenerationQueue!$AU$5:$AU$550,$AK$3)+SUMIFS(Grid_GenerationQueue!T$5:T$550,Grid_GenerationQueue!$AM$5:$AM$550,$B256,Grid_GenerationQueue!$AN$5:$AN$550,$C256,Grid_GenerationQueue!$AW$5:$AW$550,"&lt;&gt;"&amp;$Y$3,Grid_GenerationQueue!$AU$5:$AU$550,$AK$3)</f>
        <v>0</v>
      </c>
      <c r="AK256">
        <f>Y256+SUMIFS(Grid_GenerationQueue!U$5:U$550,Grid_GenerationQueue!$AJ$5:$AJ$550,$B256,Grid_GenerationQueue!$AK$5:$AK$550,$C256,Grid_GenerationQueue!$AW$5:$AW$550,"&lt;&gt;"&amp;$Y$3,Grid_GenerationQueue!$AU$5:$AU$550,$AK$3)+SUMIFS(Grid_GenerationQueue!U$5:U$550,Grid_GenerationQueue!$AM$5:$AM$550,$B256,Grid_GenerationQueue!$AN$5:$AN$550,$C256,Grid_GenerationQueue!$AW$5:$AW$550,"&lt;&gt;"&amp;$Y$3,Grid_GenerationQueue!$AU$5:$AU$550,$AK$3)</f>
        <v>0</v>
      </c>
      <c r="AL256">
        <f>Z256+SUMIFS(Grid_GenerationQueue!V$5:V$550,Grid_GenerationQueue!$AJ$5:$AJ$550,$B256,Grid_GenerationQueue!$AK$5:$AK$550,$C256,Grid_GenerationQueue!$AW$5:$AW$550,"&lt;&gt;"&amp;$Y$3,Grid_GenerationQueue!$AU$5:$AU$550,$AK$3)+SUMIFS(Grid_GenerationQueue!V$5:V$550,Grid_GenerationQueue!$AM$5:$AM$550,$B256,Grid_GenerationQueue!$AN$5:$AN$550,$C256,Grid_GenerationQueue!$AW$5:$AW$550,"&lt;&gt;"&amp;$Y$3,Grid_GenerationQueue!$AU$5:$AU$550,$AK$3)</f>
        <v>0</v>
      </c>
      <c r="AM256">
        <f>AA256+SUMIFS(Grid_GenerationQueue!W$5:W$550,Grid_GenerationQueue!$AJ$5:$AJ$550,$B256,Grid_GenerationQueue!$AK$5:$AK$550,$C256,Grid_GenerationQueue!$AW$5:$AW$550,"&lt;&gt;"&amp;$Y$3,Grid_GenerationQueue!$AU$5:$AU$550,$AK$3)+SUMIFS(Grid_GenerationQueue!W$5:W$550,Grid_GenerationQueue!$AM$5:$AM$550,$B256,Grid_GenerationQueue!$AN$5:$AN$550,$C256,Grid_GenerationQueue!$AW$5:$AW$550,"&lt;&gt;"&amp;$Y$3,Grid_GenerationQueue!$AU$5:$AU$550,$AK$3)</f>
        <v>0</v>
      </c>
      <c r="AN256">
        <f>AB256+SUMIFS(Grid_GenerationQueue!X$5:X$550,Grid_GenerationQueue!$AJ$5:$AJ$550,$B256,Grid_GenerationQueue!$AK$5:$AK$550,$C256,Grid_GenerationQueue!$AW$5:$AW$550,"&lt;&gt;"&amp;$Y$3,Grid_GenerationQueue!$AU$5:$AU$550,$AK$3)+SUMIFS(Grid_GenerationQueue!X$5:X$550,Grid_GenerationQueue!$AM$5:$AM$550,$B256,Grid_GenerationQueue!$AN$5:$AN$550,$C256,Grid_GenerationQueue!$AW$5:$AW$550,"&lt;&gt;"&amp;$Y$3,Grid_GenerationQueue!$AU$5:$AU$550,$AK$3)</f>
        <v>0</v>
      </c>
      <c r="AO256">
        <f>AC256+SUMIFS(Grid_GenerationQueue!Y$5:Y$550,Grid_GenerationQueue!$AJ$5:$AJ$550,$B256,Grid_GenerationQueue!$AK$5:$AK$550,$C256,Grid_GenerationQueue!$AW$5:$AW$550,"&lt;&gt;"&amp;$Y$3,Grid_GenerationQueue!$AU$5:$AU$550,$AK$3)+SUMIFS(Grid_GenerationQueue!Y$5:Y$550,Grid_GenerationQueue!$AM$5:$AM$550,$B256,Grid_GenerationQueue!$AN$5:$AN$550,$C256,Grid_GenerationQueue!$AW$5:$AW$550,"&lt;&gt;"&amp;$Y$3,Grid_GenerationQueue!$AU$5:$AU$550,$AK$3)</f>
        <v>0</v>
      </c>
      <c r="AP256">
        <f>AD256+SUMIFS(Grid_GenerationQueue!Z$5:Z$550,Grid_GenerationQueue!$AJ$5:$AJ$550,$B256,Grid_GenerationQueue!$AK$5:$AK$550,$C256,Grid_GenerationQueue!$AW$5:$AW$550,"&lt;&gt;"&amp;$Y$3,Grid_GenerationQueue!$AU$5:$AU$550,$AK$3)+SUMIFS(Grid_GenerationQueue!Z$5:Z$550,Grid_GenerationQueue!$AM$5:$AM$550,$B256,Grid_GenerationQueue!$AN$5:$AN$550,$C256,Grid_GenerationQueue!$AW$5:$AW$550,"&lt;&gt;"&amp;$Y$3,Grid_GenerationQueue!$AU$5:$AU$550,$AK$3)</f>
        <v>0</v>
      </c>
      <c r="AQ256">
        <f>AE256+SUMIFS(Grid_GenerationQueue!AA$5:AA$550,Grid_GenerationQueue!$AJ$5:$AJ$550,$B256,Grid_GenerationQueue!$AK$5:$AK$550,$C256,Grid_GenerationQueue!$AW$5:$AW$550,"&lt;&gt;"&amp;$Y$3,Grid_GenerationQueue!$AU$5:$AU$550,$AK$3)+SUMIFS(Grid_GenerationQueue!AA$5:AA$550,Grid_GenerationQueue!$AM$5:$AM$550,$B256,Grid_GenerationQueue!$AN$5:$AN$550,$C256,Grid_GenerationQueue!$AW$5:$AW$550,"&lt;&gt;"&amp;$Y$3,Grid_GenerationQueue!$AU$5:$AU$550,$AK$3)</f>
        <v>0</v>
      </c>
      <c r="AR256">
        <f>AF256+SUMIFS(Grid_GenerationQueue!AB$5:AB$550,Grid_GenerationQueue!$AJ$5:$AJ$550,$B256,Grid_GenerationQueue!$AK$5:$AK$550,$C256,Grid_GenerationQueue!$AW$5:$AW$550,"&lt;&gt;"&amp;$Y$3,Grid_GenerationQueue!$AU$5:$AU$550,$AK$3)+SUMIFS(Grid_GenerationQueue!AB$5:AB$550,Grid_GenerationQueue!$AM$5:$AM$550,$B256,Grid_GenerationQueue!$AN$5:$AN$550,$C256,Grid_GenerationQueue!$AW$5:$AW$550,"&lt;&gt;"&amp;$Y$3,Grid_GenerationQueue!$AU$5:$AU$550,$AK$3)</f>
        <v>0</v>
      </c>
      <c r="AS256">
        <f>AG256+SUMIFS(Grid_GenerationQueue!AC$5:AC$550,Grid_GenerationQueue!$AJ$5:$AJ$550,$B256,Grid_GenerationQueue!$AK$5:$AK$550,$C256,Grid_GenerationQueue!$AW$5:$AW$550,"&lt;&gt;"&amp;$Y$3,Grid_GenerationQueue!$AU$5:$AU$550,$AK$3)+SUMIFS(Grid_GenerationQueue!AC$5:AC$550,Grid_GenerationQueue!$AM$5:$AM$550,$B256,Grid_GenerationQueue!$AN$5:$AN$550,$C256,Grid_GenerationQueue!$AW$5:$AW$550,"&lt;&gt;"&amp;$Y$3,Grid_GenerationQueue!$AU$5:$AU$550,$AK$3)</f>
        <v>0</v>
      </c>
      <c r="AT256">
        <f>AH256+SUMIFS(Grid_GenerationQueue!AD$5:AD$550,Grid_GenerationQueue!$AJ$5:$AJ$550,$B256,Grid_GenerationQueue!$AK$5:$AK$550,$C256,Grid_GenerationQueue!$AW$5:$AW$550,"&lt;&gt;"&amp;$Y$3,Grid_GenerationQueue!$AU$5:$AU$550,$AK$3)+SUMIFS(Grid_GenerationQueue!AD$5:AD$550,Grid_GenerationQueue!$AM$5:$AM$550,$B256,Grid_GenerationQueue!$AN$5:$AN$550,$C256,Grid_GenerationQueue!$AW$5:$AW$550,"&lt;&gt;"&amp;$Y$3,Grid_GenerationQueue!$AU$5:$AU$550,$AK$3)</f>
        <v>0</v>
      </c>
      <c r="AV256">
        <v>0</v>
      </c>
      <c r="AW256">
        <v>0</v>
      </c>
      <c r="AX256">
        <v>0</v>
      </c>
      <c r="AY256">
        <v>0</v>
      </c>
      <c r="AZ256">
        <v>0</v>
      </c>
      <c r="BB256">
        <f t="shared" si="132"/>
        <v>0</v>
      </c>
      <c r="BC256">
        <f t="shared" si="133"/>
        <v>0</v>
      </c>
      <c r="BD256">
        <f t="shared" si="134"/>
        <v>0</v>
      </c>
      <c r="BE256">
        <f t="shared" si="135"/>
        <v>0</v>
      </c>
      <c r="BF256">
        <f t="shared" si="136"/>
        <v>0</v>
      </c>
      <c r="BG256">
        <f t="shared" si="137"/>
        <v>0</v>
      </c>
      <c r="BH256">
        <f t="shared" si="138"/>
        <v>0</v>
      </c>
      <c r="BI256">
        <f t="shared" si="139"/>
        <v>0</v>
      </c>
      <c r="BJ256">
        <f t="shared" si="140"/>
        <v>0</v>
      </c>
      <c r="BK256">
        <f t="shared" si="141"/>
        <v>0</v>
      </c>
      <c r="BL256">
        <f t="shared" si="142"/>
        <v>0</v>
      </c>
      <c r="BN256">
        <f t="shared" si="143"/>
        <v>0</v>
      </c>
      <c r="BO256">
        <f t="shared" si="144"/>
        <v>0</v>
      </c>
      <c r="BP256">
        <f t="shared" si="145"/>
        <v>0</v>
      </c>
      <c r="BQ256">
        <f t="shared" si="146"/>
        <v>0</v>
      </c>
      <c r="BR256">
        <f t="shared" si="147"/>
        <v>0</v>
      </c>
      <c r="BS256">
        <f t="shared" si="148"/>
        <v>0</v>
      </c>
      <c r="BT256">
        <f t="shared" si="149"/>
        <v>0</v>
      </c>
      <c r="BU256">
        <f t="shared" si="150"/>
        <v>0</v>
      </c>
      <c r="BV256">
        <f t="shared" si="151"/>
        <v>0</v>
      </c>
      <c r="BW256">
        <f t="shared" si="152"/>
        <v>0</v>
      </c>
      <c r="BX256">
        <f t="shared" si="153"/>
        <v>0</v>
      </c>
      <c r="BZ256">
        <f t="shared" si="154"/>
        <v>0</v>
      </c>
      <c r="CA256">
        <f t="shared" si="155"/>
        <v>0</v>
      </c>
      <c r="CB256">
        <f t="shared" si="156"/>
        <v>0</v>
      </c>
      <c r="CC256">
        <f t="shared" si="157"/>
        <v>0</v>
      </c>
      <c r="CD256">
        <f t="shared" si="158"/>
        <v>0</v>
      </c>
      <c r="CE256">
        <f t="shared" si="159"/>
        <v>0</v>
      </c>
      <c r="CF256">
        <f t="shared" si="160"/>
        <v>0</v>
      </c>
      <c r="CG256">
        <f t="shared" si="161"/>
        <v>0</v>
      </c>
      <c r="CH256">
        <f t="shared" si="162"/>
        <v>0</v>
      </c>
      <c r="CI256">
        <f t="shared" si="163"/>
        <v>0</v>
      </c>
      <c r="CJ256">
        <f t="shared" si="164"/>
        <v>0</v>
      </c>
    </row>
    <row r="257" spans="1:88" x14ac:dyDescent="0.35">
      <c r="A257" t="str">
        <f>Substation_Info!A257</f>
        <v>PG&amp;E Fresno Study Area</v>
      </c>
      <c r="B257" t="str">
        <f>Substation_Info!B257</f>
        <v>Schindler</v>
      </c>
      <c r="C257">
        <f>Substation_Info!C257</f>
        <v>115</v>
      </c>
      <c r="D257" t="str" cm="1">
        <f t="array" ref="D257">INDEX(Substation_Info!$AT$5:$BB$322,MATCH(1,($B257=Substation_Info!$B$5:$B$322)*($C257=Substation_Info!$C$5:$C$322),0),MATCH(D$4,Substation_Info!$AT$4:$BB$4,0))</f>
        <v>Southern_PGAE_Li_Battery</v>
      </c>
      <c r="E257" t="str" cm="1">
        <f t="array" ref="E257">INDEX(Substation_Info!$AT$5:$BB$322,MATCH(1,($B257=Substation_Info!$B$5:$B$322)*($C257=Substation_Info!$C$5:$C$322),0),MATCH(E$4,Substation_Info!$AT$4:$BB$4,0))</f>
        <v>Southern_PGAE_Solar</v>
      </c>
      <c r="F257" cm="1">
        <f t="array" ref="F257">INDEX(Substation_Info!$AT$5:$BB$322,MATCH(1,($B257=Substation_Info!$B$5:$B$322)*($C257=Substation_Info!$C$5:$C$322),0),MATCH(F$4,Substation_Info!$AT$4:$BB$4,0))</f>
        <v>0</v>
      </c>
      <c r="G257" cm="1">
        <f t="array" ref="G257">INDEX(Substation_Info!$AT$5:$BB$322,MATCH(1,($B257=Substation_Info!$B$5:$B$322)*($C257=Substation_Info!$C$5:$C$322),0),MATCH(G$4,Substation_Info!$AT$4:$BB$4,0))</f>
        <v>0</v>
      </c>
      <c r="H257" cm="1">
        <f t="array" ref="H257">INDEX(Substation_Info!$AT$5:$BB$322,MATCH(1,($B257=Substation_Info!$B$5:$B$322)*($C257=Substation_Info!$C$5:$C$322),0),MATCH(H$4,Substation_Info!$AT$4:$BB$4,0))</f>
        <v>0</v>
      </c>
      <c r="I257" cm="1">
        <f t="array" ref="I257">INDEX(Substation_Info!$AT$5:$BB$322,MATCH(1,($B257=Substation_Info!$B$5:$B$322)*($C257=Substation_Info!$C$5:$C$322),0),MATCH(I$4,Substation_Info!$AT$4:$BB$4,0))</f>
        <v>0</v>
      </c>
      <c r="J257" cm="1">
        <f t="array" ref="J257">INDEX(Substation_Info!$AT$5:$BB$322,MATCH(1,($B257=Substation_Info!$B$5:$B$322)*($C257=Substation_Info!$C$5:$C$322),0),MATCH(J$4,Substation_Info!$AT$4:$BB$4,0))</f>
        <v>0</v>
      </c>
      <c r="L257">
        <f>SUMIFS(Grid_GenerationQueue!T$5:T$550,Grid_GenerationQueue!$AJ$5:$AJ$550,$B257,Grid_GenerationQueue!$AK$5:$AK$550,$C257)+SUMIFS(Grid_GenerationQueue!T$5:T$550,Grid_GenerationQueue!$AM$5:$AM$550,$B257,Grid_GenerationQueue!$AN$5:$AN$550,$C257)</f>
        <v>125</v>
      </c>
      <c r="M257">
        <f>SUMIFS(Grid_GenerationQueue!U$5:U$550,Grid_GenerationQueue!$AJ$5:$AJ$550,$B257,Grid_GenerationQueue!$AK$5:$AK$550,$C257)+SUMIFS(Grid_GenerationQueue!U$5:U$550,Grid_GenerationQueue!$AM$5:$AM$550,$B257,Grid_GenerationQueue!$AN$5:$AN$550,$C257)</f>
        <v>0</v>
      </c>
      <c r="N257">
        <f>SUMIFS(Grid_GenerationQueue!V$5:V$550,Grid_GenerationQueue!$AJ$5:$AJ$550,$B257,Grid_GenerationQueue!$AK$5:$AK$550,$C257)+SUMIFS(Grid_GenerationQueue!V$5:V$550,Grid_GenerationQueue!$AM$5:$AM$550,$B257,Grid_GenerationQueue!$AN$5:$AN$550,$C257)</f>
        <v>0</v>
      </c>
      <c r="O257">
        <f>SUMIFS(Grid_GenerationQueue!W$5:W$550,Grid_GenerationQueue!$AJ$5:$AJ$550,$B257,Grid_GenerationQueue!$AK$5:$AK$550,$C257)+SUMIFS(Grid_GenerationQueue!W$5:W$550,Grid_GenerationQueue!$AM$5:$AM$550,$B257,Grid_GenerationQueue!$AN$5:$AN$550,$C257)</f>
        <v>0</v>
      </c>
      <c r="P257">
        <f>SUMIFS(Grid_GenerationQueue!X$5:X$550,Grid_GenerationQueue!$AJ$5:$AJ$550,$B257,Grid_GenerationQueue!$AK$5:$AK$550,$C257)+SUMIFS(Grid_GenerationQueue!X$5:X$550,Grid_GenerationQueue!$AM$5:$AM$550,$B257,Grid_GenerationQueue!$AN$5:$AN$550,$C257)</f>
        <v>0</v>
      </c>
      <c r="Q257">
        <f>SUMIFS(Grid_GenerationQueue!Y$5:Y$550,Grid_GenerationQueue!$AJ$5:$AJ$550,$B257,Grid_GenerationQueue!$AK$5:$AK$550,$C257)+SUMIFS(Grid_GenerationQueue!Y$5:Y$550,Grid_GenerationQueue!$AM$5:$AM$550,$B257,Grid_GenerationQueue!$AN$5:$AN$550,$C257)</f>
        <v>0</v>
      </c>
      <c r="R257">
        <f>SUMIFS(Grid_GenerationQueue!Z$5:Z$550,Grid_GenerationQueue!$AJ$5:$AJ$550,$B257,Grid_GenerationQueue!$AK$5:$AK$550,$C257)+SUMIFS(Grid_GenerationQueue!Z$5:Z$550,Grid_GenerationQueue!$AM$5:$AM$550,$B257,Grid_GenerationQueue!$AN$5:$AN$550,$C257)</f>
        <v>125</v>
      </c>
      <c r="S257">
        <f>SUMIFS(Grid_GenerationQueue!AA$5:AA$550,Grid_GenerationQueue!$AJ$5:$AJ$550,$B257,Grid_GenerationQueue!$AK$5:$AK$550,$C257)+SUMIFS(Grid_GenerationQueue!AA$5:AA$550,Grid_GenerationQueue!$AM$5:$AM$550,$B257,Grid_GenerationQueue!$AN$5:$AN$550,$C257)</f>
        <v>0</v>
      </c>
      <c r="T257">
        <f>SUMIFS(Grid_GenerationQueue!AB$5:AB$550,Grid_GenerationQueue!$AJ$5:$AJ$550,$B257,Grid_GenerationQueue!$AK$5:$AK$550,$C257)+SUMIFS(Grid_GenerationQueue!AB$5:AB$550,Grid_GenerationQueue!$AM$5:$AM$550,$B257,Grid_GenerationQueue!$AN$5:$AN$550,$C257)</f>
        <v>125</v>
      </c>
      <c r="U257">
        <f>SUMIFS(Grid_GenerationQueue!AC$5:AC$550,Grid_GenerationQueue!$AJ$5:$AJ$550,$B257,Grid_GenerationQueue!$AK$5:$AK$550,$C257)+SUMIFS(Grid_GenerationQueue!AC$5:AC$550,Grid_GenerationQueue!$AM$5:$AM$550,$B257,Grid_GenerationQueue!$AN$5:$AN$550,$C257)</f>
        <v>0</v>
      </c>
      <c r="V257">
        <f>SUMIFS(Grid_GenerationQueue!AD$5:AD$550,Grid_GenerationQueue!$AJ$5:$AJ$550,$B257,Grid_GenerationQueue!$AK$5:$AK$550,$C257)+SUMIFS(Grid_GenerationQueue!AD$5:AD$550,Grid_GenerationQueue!$AM$5:$AM$550,$B257,Grid_GenerationQueue!$AN$5:$AN$550,$C257)</f>
        <v>0</v>
      </c>
      <c r="X257">
        <f>SUMIFS(Grid_GenerationQueue!T$5:T$550,Grid_GenerationQueue!$AJ$5:$AJ$550,$B257,Grid_GenerationQueue!$AK$5:$AK$550,$C257,Grid_GenerationQueue!$AW$5:$AW$550,$Y$3)+SUMIFS(Grid_GenerationQueue!T$5:T$550,Grid_GenerationQueue!$AM$5:$AM$550,$B257,Grid_GenerationQueue!$AN$5:$AN$550,$C257,Grid_GenerationQueue!$AW$5:$AW$550,$Y$3)</f>
        <v>0</v>
      </c>
      <c r="Y257">
        <f>SUMIFS(Grid_GenerationQueue!U$5:U$550,Grid_GenerationQueue!$AJ$5:$AJ$550,$B257,Grid_GenerationQueue!$AK$5:$AK$550,$C257,Grid_GenerationQueue!$AW$5:$AW$550,$Y$3)+SUMIFS(Grid_GenerationQueue!U$5:U$550,Grid_GenerationQueue!$AM$5:$AM$550,$B257,Grid_GenerationQueue!$AN$5:$AN$550,$C257,Grid_GenerationQueue!$AW$5:$AW$550,$Y$3)</f>
        <v>0</v>
      </c>
      <c r="Z257">
        <f>SUMIFS(Grid_GenerationQueue!V$5:V$550,Grid_GenerationQueue!$AJ$5:$AJ$550,$B257,Grid_GenerationQueue!$AK$5:$AK$550,$C257,Grid_GenerationQueue!$AW$5:$AW$550,$Y$3)+SUMIFS(Grid_GenerationQueue!V$5:V$550,Grid_GenerationQueue!$AM$5:$AM$550,$B257,Grid_GenerationQueue!$AN$5:$AN$550,$C257,Grid_GenerationQueue!$AW$5:$AW$550,$Y$3)</f>
        <v>0</v>
      </c>
      <c r="AA257">
        <f>SUMIFS(Grid_GenerationQueue!W$5:W$550,Grid_GenerationQueue!$AJ$5:$AJ$550,$B257,Grid_GenerationQueue!$AK$5:$AK$550,$C257,Grid_GenerationQueue!$AW$5:$AW$550,$Y$3)+SUMIFS(Grid_GenerationQueue!W$5:W$550,Grid_GenerationQueue!$AM$5:$AM$550,$B257,Grid_GenerationQueue!$AN$5:$AN$550,$C257,Grid_GenerationQueue!$AW$5:$AW$550,$Y$3)</f>
        <v>0</v>
      </c>
      <c r="AB257">
        <f>SUMIFS(Grid_GenerationQueue!X$5:X$550,Grid_GenerationQueue!$AJ$5:$AJ$550,$B257,Grid_GenerationQueue!$AK$5:$AK$550,$C257,Grid_GenerationQueue!$AW$5:$AW$550,$Y$3)+SUMIFS(Grid_GenerationQueue!X$5:X$550,Grid_GenerationQueue!$AM$5:$AM$550,$B257,Grid_GenerationQueue!$AN$5:$AN$550,$C257,Grid_GenerationQueue!$AW$5:$AW$550,$Y$3)</f>
        <v>0</v>
      </c>
      <c r="AC257">
        <f>SUMIFS(Grid_GenerationQueue!Y$5:Y$550,Grid_GenerationQueue!$AJ$5:$AJ$550,$B257,Grid_GenerationQueue!$AK$5:$AK$550,$C257,Grid_GenerationQueue!$AW$5:$AW$550,$Y$3)+SUMIFS(Grid_GenerationQueue!Y$5:Y$550,Grid_GenerationQueue!$AM$5:$AM$550,$B257,Grid_GenerationQueue!$AN$5:$AN$550,$C257,Grid_GenerationQueue!$AW$5:$AW$550,$Y$3)</f>
        <v>0</v>
      </c>
      <c r="AD257">
        <f>SUMIFS(Grid_GenerationQueue!Z$5:Z$550,Grid_GenerationQueue!$AJ$5:$AJ$550,$B257,Grid_GenerationQueue!$AK$5:$AK$550,$C257,Grid_GenerationQueue!$AW$5:$AW$550,$Y$3)+SUMIFS(Grid_GenerationQueue!Z$5:Z$550,Grid_GenerationQueue!$AM$5:$AM$550,$B257,Grid_GenerationQueue!$AN$5:$AN$550,$C257,Grid_GenerationQueue!$AW$5:$AW$550,$Y$3)</f>
        <v>0</v>
      </c>
      <c r="AE257">
        <f>SUMIFS(Grid_GenerationQueue!AA$5:AA$550,Grid_GenerationQueue!$AJ$5:$AJ$550,$B257,Grid_GenerationQueue!$AK$5:$AK$550,$C257,Grid_GenerationQueue!$AW$5:$AW$550,$Y$3)+SUMIFS(Grid_GenerationQueue!AA$5:AA$550,Grid_GenerationQueue!$AM$5:$AM$550,$B257,Grid_GenerationQueue!$AN$5:$AN$550,$C257,Grid_GenerationQueue!$AW$5:$AW$550,$Y$3)</f>
        <v>0</v>
      </c>
      <c r="AF257">
        <f>SUMIFS(Grid_GenerationQueue!AB$5:AB$550,Grid_GenerationQueue!$AJ$5:$AJ$550,$B257,Grid_GenerationQueue!$AK$5:$AK$550,$C257,Grid_GenerationQueue!$AW$5:$AW$550,$Y$3)+SUMIFS(Grid_GenerationQueue!AB$5:AB$550,Grid_GenerationQueue!$AM$5:$AM$550,$B257,Grid_GenerationQueue!$AN$5:$AN$550,$C257,Grid_GenerationQueue!$AW$5:$AW$550,$Y$3)</f>
        <v>0</v>
      </c>
      <c r="AG257">
        <f>SUMIFS(Grid_GenerationQueue!AC$5:AC$550,Grid_GenerationQueue!$AJ$5:$AJ$550,$B257,Grid_GenerationQueue!$AK$5:$AK$550,$C257,Grid_GenerationQueue!$AW$5:$AW$550,$Y$3)+SUMIFS(Grid_GenerationQueue!AC$5:AC$550,Grid_GenerationQueue!$AM$5:$AM$550,$B257,Grid_GenerationQueue!$AN$5:$AN$550,$C257,Grid_GenerationQueue!$AW$5:$AW$550,$Y$3)</f>
        <v>0</v>
      </c>
      <c r="AH257">
        <f>SUMIFS(Grid_GenerationQueue!AD$5:AD$550,Grid_GenerationQueue!$AJ$5:$AJ$550,$B257,Grid_GenerationQueue!$AK$5:$AK$550,$C257,Grid_GenerationQueue!$AW$5:$AW$550,$Y$3)+SUMIFS(Grid_GenerationQueue!AD$5:AD$550,Grid_GenerationQueue!$AM$5:$AM$550,$B257,Grid_GenerationQueue!$AN$5:$AN$550,$C257,Grid_GenerationQueue!$AW$5:$AW$550,$Y$3)</f>
        <v>0</v>
      </c>
      <c r="AJ257">
        <f>X257+SUMIFS(Grid_GenerationQueue!T$5:T$550,Grid_GenerationQueue!$AJ$5:$AJ$550,$B257,Grid_GenerationQueue!$AK$5:$AK$550,$C257,Grid_GenerationQueue!$AW$5:$AW$550,"&lt;&gt;"&amp;$Y$3,Grid_GenerationQueue!$AU$5:$AU$550,$AK$3)+SUMIFS(Grid_GenerationQueue!T$5:T$550,Grid_GenerationQueue!$AM$5:$AM$550,$B257,Grid_GenerationQueue!$AN$5:$AN$550,$C257,Grid_GenerationQueue!$AW$5:$AW$550,"&lt;&gt;"&amp;$Y$3,Grid_GenerationQueue!$AU$5:$AU$550,$AK$3)</f>
        <v>0</v>
      </c>
      <c r="AK257">
        <f>Y257+SUMIFS(Grid_GenerationQueue!U$5:U$550,Grid_GenerationQueue!$AJ$5:$AJ$550,$B257,Grid_GenerationQueue!$AK$5:$AK$550,$C257,Grid_GenerationQueue!$AW$5:$AW$550,"&lt;&gt;"&amp;$Y$3,Grid_GenerationQueue!$AU$5:$AU$550,$AK$3)+SUMIFS(Grid_GenerationQueue!U$5:U$550,Grid_GenerationQueue!$AM$5:$AM$550,$B257,Grid_GenerationQueue!$AN$5:$AN$550,$C257,Grid_GenerationQueue!$AW$5:$AW$550,"&lt;&gt;"&amp;$Y$3,Grid_GenerationQueue!$AU$5:$AU$550,$AK$3)</f>
        <v>0</v>
      </c>
      <c r="AL257">
        <f>Z257+SUMIFS(Grid_GenerationQueue!V$5:V$550,Grid_GenerationQueue!$AJ$5:$AJ$550,$B257,Grid_GenerationQueue!$AK$5:$AK$550,$C257,Grid_GenerationQueue!$AW$5:$AW$550,"&lt;&gt;"&amp;$Y$3,Grid_GenerationQueue!$AU$5:$AU$550,$AK$3)+SUMIFS(Grid_GenerationQueue!V$5:V$550,Grid_GenerationQueue!$AM$5:$AM$550,$B257,Grid_GenerationQueue!$AN$5:$AN$550,$C257,Grid_GenerationQueue!$AW$5:$AW$550,"&lt;&gt;"&amp;$Y$3,Grid_GenerationQueue!$AU$5:$AU$550,$AK$3)</f>
        <v>0</v>
      </c>
      <c r="AM257">
        <f>AA257+SUMIFS(Grid_GenerationQueue!W$5:W$550,Grid_GenerationQueue!$AJ$5:$AJ$550,$B257,Grid_GenerationQueue!$AK$5:$AK$550,$C257,Grid_GenerationQueue!$AW$5:$AW$550,"&lt;&gt;"&amp;$Y$3,Grid_GenerationQueue!$AU$5:$AU$550,$AK$3)+SUMIFS(Grid_GenerationQueue!W$5:W$550,Grid_GenerationQueue!$AM$5:$AM$550,$B257,Grid_GenerationQueue!$AN$5:$AN$550,$C257,Grid_GenerationQueue!$AW$5:$AW$550,"&lt;&gt;"&amp;$Y$3,Grid_GenerationQueue!$AU$5:$AU$550,$AK$3)</f>
        <v>0</v>
      </c>
      <c r="AN257">
        <f>AB257+SUMIFS(Grid_GenerationQueue!X$5:X$550,Grid_GenerationQueue!$AJ$5:$AJ$550,$B257,Grid_GenerationQueue!$AK$5:$AK$550,$C257,Grid_GenerationQueue!$AW$5:$AW$550,"&lt;&gt;"&amp;$Y$3,Grid_GenerationQueue!$AU$5:$AU$550,$AK$3)+SUMIFS(Grid_GenerationQueue!X$5:X$550,Grid_GenerationQueue!$AM$5:$AM$550,$B257,Grid_GenerationQueue!$AN$5:$AN$550,$C257,Grid_GenerationQueue!$AW$5:$AW$550,"&lt;&gt;"&amp;$Y$3,Grid_GenerationQueue!$AU$5:$AU$550,$AK$3)</f>
        <v>0</v>
      </c>
      <c r="AO257">
        <f>AC257+SUMIFS(Grid_GenerationQueue!Y$5:Y$550,Grid_GenerationQueue!$AJ$5:$AJ$550,$B257,Grid_GenerationQueue!$AK$5:$AK$550,$C257,Grid_GenerationQueue!$AW$5:$AW$550,"&lt;&gt;"&amp;$Y$3,Grid_GenerationQueue!$AU$5:$AU$550,$AK$3)+SUMIFS(Grid_GenerationQueue!Y$5:Y$550,Grid_GenerationQueue!$AM$5:$AM$550,$B257,Grid_GenerationQueue!$AN$5:$AN$550,$C257,Grid_GenerationQueue!$AW$5:$AW$550,"&lt;&gt;"&amp;$Y$3,Grid_GenerationQueue!$AU$5:$AU$550,$AK$3)</f>
        <v>0</v>
      </c>
      <c r="AP257">
        <f>AD257+SUMIFS(Grid_GenerationQueue!Z$5:Z$550,Grid_GenerationQueue!$AJ$5:$AJ$550,$B257,Grid_GenerationQueue!$AK$5:$AK$550,$C257,Grid_GenerationQueue!$AW$5:$AW$550,"&lt;&gt;"&amp;$Y$3,Grid_GenerationQueue!$AU$5:$AU$550,$AK$3)+SUMIFS(Grid_GenerationQueue!Z$5:Z$550,Grid_GenerationQueue!$AM$5:$AM$550,$B257,Grid_GenerationQueue!$AN$5:$AN$550,$C257,Grid_GenerationQueue!$AW$5:$AW$550,"&lt;&gt;"&amp;$Y$3,Grid_GenerationQueue!$AU$5:$AU$550,$AK$3)</f>
        <v>0</v>
      </c>
      <c r="AQ257">
        <f>AE257+SUMIFS(Grid_GenerationQueue!AA$5:AA$550,Grid_GenerationQueue!$AJ$5:$AJ$550,$B257,Grid_GenerationQueue!$AK$5:$AK$550,$C257,Grid_GenerationQueue!$AW$5:$AW$550,"&lt;&gt;"&amp;$Y$3,Grid_GenerationQueue!$AU$5:$AU$550,$AK$3)+SUMIFS(Grid_GenerationQueue!AA$5:AA$550,Grid_GenerationQueue!$AM$5:$AM$550,$B257,Grid_GenerationQueue!$AN$5:$AN$550,$C257,Grid_GenerationQueue!$AW$5:$AW$550,"&lt;&gt;"&amp;$Y$3,Grid_GenerationQueue!$AU$5:$AU$550,$AK$3)</f>
        <v>0</v>
      </c>
      <c r="AR257">
        <f>AF257+SUMIFS(Grid_GenerationQueue!AB$5:AB$550,Grid_GenerationQueue!$AJ$5:$AJ$550,$B257,Grid_GenerationQueue!$AK$5:$AK$550,$C257,Grid_GenerationQueue!$AW$5:$AW$550,"&lt;&gt;"&amp;$Y$3,Grid_GenerationQueue!$AU$5:$AU$550,$AK$3)+SUMIFS(Grid_GenerationQueue!AB$5:AB$550,Grid_GenerationQueue!$AM$5:$AM$550,$B257,Grid_GenerationQueue!$AN$5:$AN$550,$C257,Grid_GenerationQueue!$AW$5:$AW$550,"&lt;&gt;"&amp;$Y$3,Grid_GenerationQueue!$AU$5:$AU$550,$AK$3)</f>
        <v>0</v>
      </c>
      <c r="AS257">
        <f>AG257+SUMIFS(Grid_GenerationQueue!AC$5:AC$550,Grid_GenerationQueue!$AJ$5:$AJ$550,$B257,Grid_GenerationQueue!$AK$5:$AK$550,$C257,Grid_GenerationQueue!$AW$5:$AW$550,"&lt;&gt;"&amp;$Y$3,Grid_GenerationQueue!$AU$5:$AU$550,$AK$3)+SUMIFS(Grid_GenerationQueue!AC$5:AC$550,Grid_GenerationQueue!$AM$5:$AM$550,$B257,Grid_GenerationQueue!$AN$5:$AN$550,$C257,Grid_GenerationQueue!$AW$5:$AW$550,"&lt;&gt;"&amp;$Y$3,Grid_GenerationQueue!$AU$5:$AU$550,$AK$3)</f>
        <v>0</v>
      </c>
      <c r="AT257">
        <f>AH257+SUMIFS(Grid_GenerationQueue!AD$5:AD$550,Grid_GenerationQueue!$AJ$5:$AJ$550,$B257,Grid_GenerationQueue!$AK$5:$AK$550,$C257,Grid_GenerationQueue!$AW$5:$AW$550,"&lt;&gt;"&amp;$Y$3,Grid_GenerationQueue!$AU$5:$AU$550,$AK$3)+SUMIFS(Grid_GenerationQueue!AD$5:AD$550,Grid_GenerationQueue!$AM$5:$AM$550,$B257,Grid_GenerationQueue!$AN$5:$AN$550,$C257,Grid_GenerationQueue!$AW$5:$AW$550,"&lt;&gt;"&amp;$Y$3,Grid_GenerationQueue!$AU$5:$AU$550,$AK$3)</f>
        <v>0</v>
      </c>
      <c r="AV257">
        <v>0</v>
      </c>
      <c r="AW257">
        <v>0</v>
      </c>
      <c r="AX257">
        <v>0</v>
      </c>
      <c r="AY257">
        <v>0</v>
      </c>
      <c r="AZ257">
        <v>0</v>
      </c>
      <c r="BB257">
        <f t="shared" si="132"/>
        <v>125</v>
      </c>
      <c r="BC257">
        <f t="shared" si="133"/>
        <v>0</v>
      </c>
      <c r="BD257">
        <f t="shared" si="134"/>
        <v>0</v>
      </c>
      <c r="BE257">
        <f t="shared" si="135"/>
        <v>0</v>
      </c>
      <c r="BF257">
        <f t="shared" si="136"/>
        <v>0</v>
      </c>
      <c r="BG257">
        <f t="shared" si="137"/>
        <v>0</v>
      </c>
      <c r="BH257">
        <f t="shared" si="138"/>
        <v>125</v>
      </c>
      <c r="BI257">
        <f t="shared" si="139"/>
        <v>0</v>
      </c>
      <c r="BJ257">
        <f t="shared" si="140"/>
        <v>125</v>
      </c>
      <c r="BK257">
        <f t="shared" si="141"/>
        <v>0</v>
      </c>
      <c r="BL257">
        <f t="shared" si="142"/>
        <v>0</v>
      </c>
      <c r="BN257">
        <f t="shared" si="143"/>
        <v>0</v>
      </c>
      <c r="BO257">
        <f t="shared" si="144"/>
        <v>0</v>
      </c>
      <c r="BP257">
        <f t="shared" si="145"/>
        <v>0</v>
      </c>
      <c r="BQ257">
        <f t="shared" si="146"/>
        <v>0</v>
      </c>
      <c r="BR257">
        <f t="shared" si="147"/>
        <v>0</v>
      </c>
      <c r="BS257">
        <f t="shared" si="148"/>
        <v>0</v>
      </c>
      <c r="BT257">
        <f t="shared" si="149"/>
        <v>0</v>
      </c>
      <c r="BU257">
        <f t="shared" si="150"/>
        <v>0</v>
      </c>
      <c r="BV257">
        <f t="shared" si="151"/>
        <v>0</v>
      </c>
      <c r="BW257">
        <f t="shared" si="152"/>
        <v>0</v>
      </c>
      <c r="BX257">
        <f t="shared" si="153"/>
        <v>0</v>
      </c>
      <c r="BZ257">
        <f t="shared" si="154"/>
        <v>0</v>
      </c>
      <c r="CA257">
        <f t="shared" si="155"/>
        <v>0</v>
      </c>
      <c r="CB257">
        <f t="shared" si="156"/>
        <v>0</v>
      </c>
      <c r="CC257">
        <f t="shared" si="157"/>
        <v>0</v>
      </c>
      <c r="CD257">
        <f t="shared" si="158"/>
        <v>0</v>
      </c>
      <c r="CE257">
        <f t="shared" si="159"/>
        <v>0</v>
      </c>
      <c r="CF257">
        <f t="shared" si="160"/>
        <v>0</v>
      </c>
      <c r="CG257">
        <f t="shared" si="161"/>
        <v>0</v>
      </c>
      <c r="CH257">
        <f t="shared" si="162"/>
        <v>0</v>
      </c>
      <c r="CI257">
        <f t="shared" si="163"/>
        <v>0</v>
      </c>
      <c r="CJ257">
        <f t="shared" si="164"/>
        <v>0</v>
      </c>
    </row>
    <row r="258" spans="1:88" x14ac:dyDescent="0.35">
      <c r="A258" t="str">
        <f>Substation_Info!A258</f>
        <v xml:space="preserve">PG&amp;E North of Greater Bay Study Area </v>
      </c>
      <c r="B258" t="str">
        <f>Substation_Info!B258</f>
        <v>Schulte Switching Station</v>
      </c>
      <c r="C258">
        <f>Substation_Info!C258</f>
        <v>115</v>
      </c>
      <c r="D258" t="str" cm="1">
        <f t="array" ref="D258">INDEX(Substation_Info!$AT$5:$BB$322,MATCH(1,($B258=Substation_Info!$B$5:$B$322)*($C258=Substation_Info!$C$5:$C$322),0),MATCH(D$4,Substation_Info!$AT$4:$BB$4,0))</f>
        <v>Northern_California_Li_Battery</v>
      </c>
      <c r="E258" t="str" cm="1">
        <f t="array" ref="E258">INDEX(Substation_Info!$AT$5:$BB$322,MATCH(1,($B258=Substation_Info!$B$5:$B$322)*($C258=Substation_Info!$C$5:$C$322),0),MATCH(E$4,Substation_Info!$AT$4:$BB$4,0))</f>
        <v>Northern_California_Solar</v>
      </c>
      <c r="F258" cm="1">
        <f t="array" ref="F258">INDEX(Substation_Info!$AT$5:$BB$322,MATCH(1,($B258=Substation_Info!$B$5:$B$322)*($C258=Substation_Info!$C$5:$C$322),0),MATCH(F$4,Substation_Info!$AT$4:$BB$4,0))</f>
        <v>0</v>
      </c>
      <c r="G258" cm="1">
        <f t="array" ref="G258">INDEX(Substation_Info!$AT$5:$BB$322,MATCH(1,($B258=Substation_Info!$B$5:$B$322)*($C258=Substation_Info!$C$5:$C$322),0),MATCH(G$4,Substation_Info!$AT$4:$BB$4,0))</f>
        <v>0</v>
      </c>
      <c r="H258" cm="1">
        <f t="array" ref="H258">INDEX(Substation_Info!$AT$5:$BB$322,MATCH(1,($B258=Substation_Info!$B$5:$B$322)*($C258=Substation_Info!$C$5:$C$322),0),MATCH(H$4,Substation_Info!$AT$4:$BB$4,0))</f>
        <v>0</v>
      </c>
      <c r="I258" cm="1">
        <f t="array" ref="I258">INDEX(Substation_Info!$AT$5:$BB$322,MATCH(1,($B258=Substation_Info!$B$5:$B$322)*($C258=Substation_Info!$C$5:$C$322),0),MATCH(I$4,Substation_Info!$AT$4:$BB$4,0))</f>
        <v>0</v>
      </c>
      <c r="J258" cm="1">
        <f t="array" ref="J258">INDEX(Substation_Info!$AT$5:$BB$322,MATCH(1,($B258=Substation_Info!$B$5:$B$322)*($C258=Substation_Info!$C$5:$C$322),0),MATCH(J$4,Substation_Info!$AT$4:$BB$4,0))</f>
        <v>0</v>
      </c>
      <c r="L258">
        <f>SUMIFS(Grid_GenerationQueue!T$5:T$550,Grid_GenerationQueue!$AJ$5:$AJ$550,$B258,Grid_GenerationQueue!$AK$5:$AK$550,$C258)+SUMIFS(Grid_GenerationQueue!T$5:T$550,Grid_GenerationQueue!$AM$5:$AM$550,$B258,Grid_GenerationQueue!$AN$5:$AN$550,$C258)</f>
        <v>650</v>
      </c>
      <c r="M258">
        <f>SUMIFS(Grid_GenerationQueue!U$5:U$550,Grid_GenerationQueue!$AJ$5:$AJ$550,$B258,Grid_GenerationQueue!$AK$5:$AK$550,$C258)+SUMIFS(Grid_GenerationQueue!U$5:U$550,Grid_GenerationQueue!$AM$5:$AM$550,$B258,Grid_GenerationQueue!$AN$5:$AN$550,$C258)</f>
        <v>0</v>
      </c>
      <c r="N258">
        <f>SUMIFS(Grid_GenerationQueue!V$5:V$550,Grid_GenerationQueue!$AJ$5:$AJ$550,$B258,Grid_GenerationQueue!$AK$5:$AK$550,$C258)+SUMIFS(Grid_GenerationQueue!V$5:V$550,Grid_GenerationQueue!$AM$5:$AM$550,$B258,Grid_GenerationQueue!$AN$5:$AN$550,$C258)</f>
        <v>0</v>
      </c>
      <c r="O258">
        <f>SUMIFS(Grid_GenerationQueue!W$5:W$550,Grid_GenerationQueue!$AJ$5:$AJ$550,$B258,Grid_GenerationQueue!$AK$5:$AK$550,$C258)+SUMIFS(Grid_GenerationQueue!W$5:W$550,Grid_GenerationQueue!$AM$5:$AM$550,$B258,Grid_GenerationQueue!$AN$5:$AN$550,$C258)</f>
        <v>0</v>
      </c>
      <c r="P258">
        <f>SUMIFS(Grid_GenerationQueue!X$5:X$550,Grid_GenerationQueue!$AJ$5:$AJ$550,$B258,Grid_GenerationQueue!$AK$5:$AK$550,$C258)+SUMIFS(Grid_GenerationQueue!X$5:X$550,Grid_GenerationQueue!$AM$5:$AM$550,$B258,Grid_GenerationQueue!$AN$5:$AN$550,$C258)</f>
        <v>0</v>
      </c>
      <c r="Q258">
        <f>SUMIFS(Grid_GenerationQueue!Y$5:Y$550,Grid_GenerationQueue!$AJ$5:$AJ$550,$B258,Grid_GenerationQueue!$AK$5:$AK$550,$C258)+SUMIFS(Grid_GenerationQueue!Y$5:Y$550,Grid_GenerationQueue!$AM$5:$AM$550,$B258,Grid_GenerationQueue!$AN$5:$AN$550,$C258)</f>
        <v>0</v>
      </c>
      <c r="R258">
        <f>SUMIFS(Grid_GenerationQueue!Z$5:Z$550,Grid_GenerationQueue!$AJ$5:$AJ$550,$B258,Grid_GenerationQueue!$AK$5:$AK$550,$C258)+SUMIFS(Grid_GenerationQueue!Z$5:Z$550,Grid_GenerationQueue!$AM$5:$AM$550,$B258,Grid_GenerationQueue!$AN$5:$AN$550,$C258)</f>
        <v>0</v>
      </c>
      <c r="S258">
        <f>SUMIFS(Grid_GenerationQueue!AA$5:AA$550,Grid_GenerationQueue!$AJ$5:$AJ$550,$B258,Grid_GenerationQueue!$AK$5:$AK$550,$C258)+SUMIFS(Grid_GenerationQueue!AA$5:AA$550,Grid_GenerationQueue!$AM$5:$AM$550,$B258,Grid_GenerationQueue!$AN$5:$AN$550,$C258)</f>
        <v>0</v>
      </c>
      <c r="T258">
        <f>SUMIFS(Grid_GenerationQueue!AB$5:AB$550,Grid_GenerationQueue!$AJ$5:$AJ$550,$B258,Grid_GenerationQueue!$AK$5:$AK$550,$C258)+SUMIFS(Grid_GenerationQueue!AB$5:AB$550,Grid_GenerationQueue!$AM$5:$AM$550,$B258,Grid_GenerationQueue!$AN$5:$AN$550,$C258)</f>
        <v>0</v>
      </c>
      <c r="U258">
        <f>SUMIFS(Grid_GenerationQueue!AC$5:AC$550,Grid_GenerationQueue!$AJ$5:$AJ$550,$B258,Grid_GenerationQueue!$AK$5:$AK$550,$C258)+SUMIFS(Grid_GenerationQueue!AC$5:AC$550,Grid_GenerationQueue!$AM$5:$AM$550,$B258,Grid_GenerationQueue!$AN$5:$AN$550,$C258)</f>
        <v>0</v>
      </c>
      <c r="V258">
        <f>SUMIFS(Grid_GenerationQueue!AD$5:AD$550,Grid_GenerationQueue!$AJ$5:$AJ$550,$B258,Grid_GenerationQueue!$AK$5:$AK$550,$C258)+SUMIFS(Grid_GenerationQueue!AD$5:AD$550,Grid_GenerationQueue!$AM$5:$AM$550,$B258,Grid_GenerationQueue!$AN$5:$AN$550,$C258)</f>
        <v>0</v>
      </c>
      <c r="X258">
        <f>SUMIFS(Grid_GenerationQueue!T$5:T$550,Grid_GenerationQueue!$AJ$5:$AJ$550,$B258,Grid_GenerationQueue!$AK$5:$AK$550,$C258,Grid_GenerationQueue!$AW$5:$AW$550,$Y$3)+SUMIFS(Grid_GenerationQueue!T$5:T$550,Grid_GenerationQueue!$AM$5:$AM$550,$B258,Grid_GenerationQueue!$AN$5:$AN$550,$C258,Grid_GenerationQueue!$AW$5:$AW$550,$Y$3)</f>
        <v>0</v>
      </c>
      <c r="Y258">
        <f>SUMIFS(Grid_GenerationQueue!U$5:U$550,Grid_GenerationQueue!$AJ$5:$AJ$550,$B258,Grid_GenerationQueue!$AK$5:$AK$550,$C258,Grid_GenerationQueue!$AW$5:$AW$550,$Y$3)+SUMIFS(Grid_GenerationQueue!U$5:U$550,Grid_GenerationQueue!$AM$5:$AM$550,$B258,Grid_GenerationQueue!$AN$5:$AN$550,$C258,Grid_GenerationQueue!$AW$5:$AW$550,$Y$3)</f>
        <v>0</v>
      </c>
      <c r="Z258">
        <f>SUMIFS(Grid_GenerationQueue!V$5:V$550,Grid_GenerationQueue!$AJ$5:$AJ$550,$B258,Grid_GenerationQueue!$AK$5:$AK$550,$C258,Grid_GenerationQueue!$AW$5:$AW$550,$Y$3)+SUMIFS(Grid_GenerationQueue!V$5:V$550,Grid_GenerationQueue!$AM$5:$AM$550,$B258,Grid_GenerationQueue!$AN$5:$AN$550,$C258,Grid_GenerationQueue!$AW$5:$AW$550,$Y$3)</f>
        <v>0</v>
      </c>
      <c r="AA258">
        <f>SUMIFS(Grid_GenerationQueue!W$5:W$550,Grid_GenerationQueue!$AJ$5:$AJ$550,$B258,Grid_GenerationQueue!$AK$5:$AK$550,$C258,Grid_GenerationQueue!$AW$5:$AW$550,$Y$3)+SUMIFS(Grid_GenerationQueue!W$5:W$550,Grid_GenerationQueue!$AM$5:$AM$550,$B258,Grid_GenerationQueue!$AN$5:$AN$550,$C258,Grid_GenerationQueue!$AW$5:$AW$550,$Y$3)</f>
        <v>0</v>
      </c>
      <c r="AB258">
        <f>SUMIFS(Grid_GenerationQueue!X$5:X$550,Grid_GenerationQueue!$AJ$5:$AJ$550,$B258,Grid_GenerationQueue!$AK$5:$AK$550,$C258,Grid_GenerationQueue!$AW$5:$AW$550,$Y$3)+SUMIFS(Grid_GenerationQueue!X$5:X$550,Grid_GenerationQueue!$AM$5:$AM$550,$B258,Grid_GenerationQueue!$AN$5:$AN$550,$C258,Grid_GenerationQueue!$AW$5:$AW$550,$Y$3)</f>
        <v>0</v>
      </c>
      <c r="AC258">
        <f>SUMIFS(Grid_GenerationQueue!Y$5:Y$550,Grid_GenerationQueue!$AJ$5:$AJ$550,$B258,Grid_GenerationQueue!$AK$5:$AK$550,$C258,Grid_GenerationQueue!$AW$5:$AW$550,$Y$3)+SUMIFS(Grid_GenerationQueue!Y$5:Y$550,Grid_GenerationQueue!$AM$5:$AM$550,$B258,Grid_GenerationQueue!$AN$5:$AN$550,$C258,Grid_GenerationQueue!$AW$5:$AW$550,$Y$3)</f>
        <v>0</v>
      </c>
      <c r="AD258">
        <f>SUMIFS(Grid_GenerationQueue!Z$5:Z$550,Grid_GenerationQueue!$AJ$5:$AJ$550,$B258,Grid_GenerationQueue!$AK$5:$AK$550,$C258,Grid_GenerationQueue!$AW$5:$AW$550,$Y$3)+SUMIFS(Grid_GenerationQueue!Z$5:Z$550,Grid_GenerationQueue!$AM$5:$AM$550,$B258,Grid_GenerationQueue!$AN$5:$AN$550,$C258,Grid_GenerationQueue!$AW$5:$AW$550,$Y$3)</f>
        <v>0</v>
      </c>
      <c r="AE258">
        <f>SUMIFS(Grid_GenerationQueue!AA$5:AA$550,Grid_GenerationQueue!$AJ$5:$AJ$550,$B258,Grid_GenerationQueue!$AK$5:$AK$550,$C258,Grid_GenerationQueue!$AW$5:$AW$550,$Y$3)+SUMIFS(Grid_GenerationQueue!AA$5:AA$550,Grid_GenerationQueue!$AM$5:$AM$550,$B258,Grid_GenerationQueue!$AN$5:$AN$550,$C258,Grid_GenerationQueue!$AW$5:$AW$550,$Y$3)</f>
        <v>0</v>
      </c>
      <c r="AF258">
        <f>SUMIFS(Grid_GenerationQueue!AB$5:AB$550,Grid_GenerationQueue!$AJ$5:$AJ$550,$B258,Grid_GenerationQueue!$AK$5:$AK$550,$C258,Grid_GenerationQueue!$AW$5:$AW$550,$Y$3)+SUMIFS(Grid_GenerationQueue!AB$5:AB$550,Grid_GenerationQueue!$AM$5:$AM$550,$B258,Grid_GenerationQueue!$AN$5:$AN$550,$C258,Grid_GenerationQueue!$AW$5:$AW$550,$Y$3)</f>
        <v>0</v>
      </c>
      <c r="AG258">
        <f>SUMIFS(Grid_GenerationQueue!AC$5:AC$550,Grid_GenerationQueue!$AJ$5:$AJ$550,$B258,Grid_GenerationQueue!$AK$5:$AK$550,$C258,Grid_GenerationQueue!$AW$5:$AW$550,$Y$3)+SUMIFS(Grid_GenerationQueue!AC$5:AC$550,Grid_GenerationQueue!$AM$5:$AM$550,$B258,Grid_GenerationQueue!$AN$5:$AN$550,$C258,Grid_GenerationQueue!$AW$5:$AW$550,$Y$3)</f>
        <v>0</v>
      </c>
      <c r="AH258">
        <f>SUMIFS(Grid_GenerationQueue!AD$5:AD$550,Grid_GenerationQueue!$AJ$5:$AJ$550,$B258,Grid_GenerationQueue!$AK$5:$AK$550,$C258,Grid_GenerationQueue!$AW$5:$AW$550,$Y$3)+SUMIFS(Grid_GenerationQueue!AD$5:AD$550,Grid_GenerationQueue!$AM$5:$AM$550,$B258,Grid_GenerationQueue!$AN$5:$AN$550,$C258,Grid_GenerationQueue!$AW$5:$AW$550,$Y$3)</f>
        <v>0</v>
      </c>
      <c r="AJ258">
        <f>X258+SUMIFS(Grid_GenerationQueue!T$5:T$550,Grid_GenerationQueue!$AJ$5:$AJ$550,$B258,Grid_GenerationQueue!$AK$5:$AK$550,$C258,Grid_GenerationQueue!$AW$5:$AW$550,"&lt;&gt;"&amp;$Y$3,Grid_GenerationQueue!$AU$5:$AU$550,$AK$3)+SUMIFS(Grid_GenerationQueue!T$5:T$550,Grid_GenerationQueue!$AM$5:$AM$550,$B258,Grid_GenerationQueue!$AN$5:$AN$550,$C258,Grid_GenerationQueue!$AW$5:$AW$550,"&lt;&gt;"&amp;$Y$3,Grid_GenerationQueue!$AU$5:$AU$550,$AK$3)</f>
        <v>0</v>
      </c>
      <c r="AK258">
        <f>Y258+SUMIFS(Grid_GenerationQueue!U$5:U$550,Grid_GenerationQueue!$AJ$5:$AJ$550,$B258,Grid_GenerationQueue!$AK$5:$AK$550,$C258,Grid_GenerationQueue!$AW$5:$AW$550,"&lt;&gt;"&amp;$Y$3,Grid_GenerationQueue!$AU$5:$AU$550,$AK$3)+SUMIFS(Grid_GenerationQueue!U$5:U$550,Grid_GenerationQueue!$AM$5:$AM$550,$B258,Grid_GenerationQueue!$AN$5:$AN$550,$C258,Grid_GenerationQueue!$AW$5:$AW$550,"&lt;&gt;"&amp;$Y$3,Grid_GenerationQueue!$AU$5:$AU$550,$AK$3)</f>
        <v>0</v>
      </c>
      <c r="AL258">
        <f>Z258+SUMIFS(Grid_GenerationQueue!V$5:V$550,Grid_GenerationQueue!$AJ$5:$AJ$550,$B258,Grid_GenerationQueue!$AK$5:$AK$550,$C258,Grid_GenerationQueue!$AW$5:$AW$550,"&lt;&gt;"&amp;$Y$3,Grid_GenerationQueue!$AU$5:$AU$550,$AK$3)+SUMIFS(Grid_GenerationQueue!V$5:V$550,Grid_GenerationQueue!$AM$5:$AM$550,$B258,Grid_GenerationQueue!$AN$5:$AN$550,$C258,Grid_GenerationQueue!$AW$5:$AW$550,"&lt;&gt;"&amp;$Y$3,Grid_GenerationQueue!$AU$5:$AU$550,$AK$3)</f>
        <v>0</v>
      </c>
      <c r="AM258">
        <f>AA258+SUMIFS(Grid_GenerationQueue!W$5:W$550,Grid_GenerationQueue!$AJ$5:$AJ$550,$B258,Grid_GenerationQueue!$AK$5:$AK$550,$C258,Grid_GenerationQueue!$AW$5:$AW$550,"&lt;&gt;"&amp;$Y$3,Grid_GenerationQueue!$AU$5:$AU$550,$AK$3)+SUMIFS(Grid_GenerationQueue!W$5:W$550,Grid_GenerationQueue!$AM$5:$AM$550,$B258,Grid_GenerationQueue!$AN$5:$AN$550,$C258,Grid_GenerationQueue!$AW$5:$AW$550,"&lt;&gt;"&amp;$Y$3,Grid_GenerationQueue!$AU$5:$AU$550,$AK$3)</f>
        <v>0</v>
      </c>
      <c r="AN258">
        <f>AB258+SUMIFS(Grid_GenerationQueue!X$5:X$550,Grid_GenerationQueue!$AJ$5:$AJ$550,$B258,Grid_GenerationQueue!$AK$5:$AK$550,$C258,Grid_GenerationQueue!$AW$5:$AW$550,"&lt;&gt;"&amp;$Y$3,Grid_GenerationQueue!$AU$5:$AU$550,$AK$3)+SUMIFS(Grid_GenerationQueue!X$5:X$550,Grid_GenerationQueue!$AM$5:$AM$550,$B258,Grid_GenerationQueue!$AN$5:$AN$550,$C258,Grid_GenerationQueue!$AW$5:$AW$550,"&lt;&gt;"&amp;$Y$3,Grid_GenerationQueue!$AU$5:$AU$550,$AK$3)</f>
        <v>0</v>
      </c>
      <c r="AO258">
        <f>AC258+SUMIFS(Grid_GenerationQueue!Y$5:Y$550,Grid_GenerationQueue!$AJ$5:$AJ$550,$B258,Grid_GenerationQueue!$AK$5:$AK$550,$C258,Grid_GenerationQueue!$AW$5:$AW$550,"&lt;&gt;"&amp;$Y$3,Grid_GenerationQueue!$AU$5:$AU$550,$AK$3)+SUMIFS(Grid_GenerationQueue!Y$5:Y$550,Grid_GenerationQueue!$AM$5:$AM$550,$B258,Grid_GenerationQueue!$AN$5:$AN$550,$C258,Grid_GenerationQueue!$AW$5:$AW$550,"&lt;&gt;"&amp;$Y$3,Grid_GenerationQueue!$AU$5:$AU$550,$AK$3)</f>
        <v>0</v>
      </c>
      <c r="AP258">
        <f>AD258+SUMIFS(Grid_GenerationQueue!Z$5:Z$550,Grid_GenerationQueue!$AJ$5:$AJ$550,$B258,Grid_GenerationQueue!$AK$5:$AK$550,$C258,Grid_GenerationQueue!$AW$5:$AW$550,"&lt;&gt;"&amp;$Y$3,Grid_GenerationQueue!$AU$5:$AU$550,$AK$3)+SUMIFS(Grid_GenerationQueue!Z$5:Z$550,Grid_GenerationQueue!$AM$5:$AM$550,$B258,Grid_GenerationQueue!$AN$5:$AN$550,$C258,Grid_GenerationQueue!$AW$5:$AW$550,"&lt;&gt;"&amp;$Y$3,Grid_GenerationQueue!$AU$5:$AU$550,$AK$3)</f>
        <v>0</v>
      </c>
      <c r="AQ258">
        <f>AE258+SUMIFS(Grid_GenerationQueue!AA$5:AA$550,Grid_GenerationQueue!$AJ$5:$AJ$550,$B258,Grid_GenerationQueue!$AK$5:$AK$550,$C258,Grid_GenerationQueue!$AW$5:$AW$550,"&lt;&gt;"&amp;$Y$3,Grid_GenerationQueue!$AU$5:$AU$550,$AK$3)+SUMIFS(Grid_GenerationQueue!AA$5:AA$550,Grid_GenerationQueue!$AM$5:$AM$550,$B258,Grid_GenerationQueue!$AN$5:$AN$550,$C258,Grid_GenerationQueue!$AW$5:$AW$550,"&lt;&gt;"&amp;$Y$3,Grid_GenerationQueue!$AU$5:$AU$550,$AK$3)</f>
        <v>0</v>
      </c>
      <c r="AR258">
        <f>AF258+SUMIFS(Grid_GenerationQueue!AB$5:AB$550,Grid_GenerationQueue!$AJ$5:$AJ$550,$B258,Grid_GenerationQueue!$AK$5:$AK$550,$C258,Grid_GenerationQueue!$AW$5:$AW$550,"&lt;&gt;"&amp;$Y$3,Grid_GenerationQueue!$AU$5:$AU$550,$AK$3)+SUMIFS(Grid_GenerationQueue!AB$5:AB$550,Grid_GenerationQueue!$AM$5:$AM$550,$B258,Grid_GenerationQueue!$AN$5:$AN$550,$C258,Grid_GenerationQueue!$AW$5:$AW$550,"&lt;&gt;"&amp;$Y$3,Grid_GenerationQueue!$AU$5:$AU$550,$AK$3)</f>
        <v>0</v>
      </c>
      <c r="AS258">
        <f>AG258+SUMIFS(Grid_GenerationQueue!AC$5:AC$550,Grid_GenerationQueue!$AJ$5:$AJ$550,$B258,Grid_GenerationQueue!$AK$5:$AK$550,$C258,Grid_GenerationQueue!$AW$5:$AW$550,"&lt;&gt;"&amp;$Y$3,Grid_GenerationQueue!$AU$5:$AU$550,$AK$3)+SUMIFS(Grid_GenerationQueue!AC$5:AC$550,Grid_GenerationQueue!$AM$5:$AM$550,$B258,Grid_GenerationQueue!$AN$5:$AN$550,$C258,Grid_GenerationQueue!$AW$5:$AW$550,"&lt;&gt;"&amp;$Y$3,Grid_GenerationQueue!$AU$5:$AU$550,$AK$3)</f>
        <v>0</v>
      </c>
      <c r="AT258">
        <f>AH258+SUMIFS(Grid_GenerationQueue!AD$5:AD$550,Grid_GenerationQueue!$AJ$5:$AJ$550,$B258,Grid_GenerationQueue!$AK$5:$AK$550,$C258,Grid_GenerationQueue!$AW$5:$AW$550,"&lt;&gt;"&amp;$Y$3,Grid_GenerationQueue!$AU$5:$AU$550,$AK$3)+SUMIFS(Grid_GenerationQueue!AD$5:AD$550,Grid_GenerationQueue!$AM$5:$AM$550,$B258,Grid_GenerationQueue!$AN$5:$AN$550,$C258,Grid_GenerationQueue!$AW$5:$AW$550,"&lt;&gt;"&amp;$Y$3,Grid_GenerationQueue!$AU$5:$AU$550,$AK$3)</f>
        <v>0</v>
      </c>
      <c r="AV258">
        <v>0</v>
      </c>
      <c r="AW258">
        <v>0</v>
      </c>
      <c r="AX258">
        <v>0</v>
      </c>
      <c r="AY258">
        <v>0</v>
      </c>
      <c r="AZ258">
        <v>0</v>
      </c>
      <c r="BB258">
        <f t="shared" si="132"/>
        <v>650</v>
      </c>
      <c r="BC258">
        <f t="shared" si="133"/>
        <v>0</v>
      </c>
      <c r="BD258">
        <f t="shared" si="134"/>
        <v>0</v>
      </c>
      <c r="BE258">
        <f t="shared" si="135"/>
        <v>0</v>
      </c>
      <c r="BF258">
        <f t="shared" si="136"/>
        <v>0</v>
      </c>
      <c r="BG258">
        <f t="shared" si="137"/>
        <v>0</v>
      </c>
      <c r="BH258">
        <f t="shared" si="138"/>
        <v>0</v>
      </c>
      <c r="BI258">
        <f t="shared" si="139"/>
        <v>0</v>
      </c>
      <c r="BJ258">
        <f t="shared" si="140"/>
        <v>0</v>
      </c>
      <c r="BK258">
        <f t="shared" si="141"/>
        <v>0</v>
      </c>
      <c r="BL258">
        <f t="shared" si="142"/>
        <v>0</v>
      </c>
      <c r="BN258">
        <f t="shared" si="143"/>
        <v>0</v>
      </c>
      <c r="BO258">
        <f t="shared" si="144"/>
        <v>0</v>
      </c>
      <c r="BP258">
        <f t="shared" si="145"/>
        <v>0</v>
      </c>
      <c r="BQ258">
        <f t="shared" si="146"/>
        <v>0</v>
      </c>
      <c r="BR258">
        <f t="shared" si="147"/>
        <v>0</v>
      </c>
      <c r="BS258">
        <f t="shared" si="148"/>
        <v>0</v>
      </c>
      <c r="BT258">
        <f t="shared" si="149"/>
        <v>0</v>
      </c>
      <c r="BU258">
        <f t="shared" si="150"/>
        <v>0</v>
      </c>
      <c r="BV258">
        <f t="shared" si="151"/>
        <v>0</v>
      </c>
      <c r="BW258">
        <f t="shared" si="152"/>
        <v>0</v>
      </c>
      <c r="BX258">
        <f t="shared" si="153"/>
        <v>0</v>
      </c>
      <c r="BZ258">
        <f t="shared" si="154"/>
        <v>0</v>
      </c>
      <c r="CA258">
        <f t="shared" si="155"/>
        <v>0</v>
      </c>
      <c r="CB258">
        <f t="shared" si="156"/>
        <v>0</v>
      </c>
      <c r="CC258">
        <f t="shared" si="157"/>
        <v>0</v>
      </c>
      <c r="CD258">
        <f t="shared" si="158"/>
        <v>0</v>
      </c>
      <c r="CE258">
        <f t="shared" si="159"/>
        <v>0</v>
      </c>
      <c r="CF258">
        <f t="shared" si="160"/>
        <v>0</v>
      </c>
      <c r="CG258">
        <f t="shared" si="161"/>
        <v>0</v>
      </c>
      <c r="CH258">
        <f t="shared" si="162"/>
        <v>0</v>
      </c>
      <c r="CI258">
        <f t="shared" si="163"/>
        <v>0</v>
      </c>
      <c r="CJ258">
        <f t="shared" si="164"/>
        <v>0</v>
      </c>
    </row>
    <row r="259" spans="1:88" x14ac:dyDescent="0.35">
      <c r="A259" t="str">
        <f>Substation_Info!A259</f>
        <v>PG&amp;E Fresno Study Area</v>
      </c>
      <c r="B259" t="str">
        <f>Substation_Info!B259</f>
        <v>Semitropic</v>
      </c>
      <c r="C259">
        <f>Substation_Info!C259</f>
        <v>115</v>
      </c>
      <c r="D259" t="str" cm="1">
        <f t="array" ref="D259">INDEX(Substation_Info!$AT$5:$BB$322,MATCH(1,($B259=Substation_Info!$B$5:$B$322)*($C259=Substation_Info!$C$5:$C$322),0),MATCH(D$4,Substation_Info!$AT$4:$BB$4,0))</f>
        <v>Southern_PGAE_Li_Battery</v>
      </c>
      <c r="E259" t="str" cm="1">
        <f t="array" ref="E259">INDEX(Substation_Info!$AT$5:$BB$322,MATCH(1,($B259=Substation_Info!$B$5:$B$322)*($C259=Substation_Info!$C$5:$C$322),0),MATCH(E$4,Substation_Info!$AT$4:$BB$4,0))</f>
        <v>Southern_PGAE_Solar</v>
      </c>
      <c r="F259" cm="1">
        <f t="array" ref="F259">INDEX(Substation_Info!$AT$5:$BB$322,MATCH(1,($B259=Substation_Info!$B$5:$B$322)*($C259=Substation_Info!$C$5:$C$322),0),MATCH(F$4,Substation_Info!$AT$4:$BB$4,0))</f>
        <v>0</v>
      </c>
      <c r="G259" cm="1">
        <f t="array" ref="G259">INDEX(Substation_Info!$AT$5:$BB$322,MATCH(1,($B259=Substation_Info!$B$5:$B$322)*($C259=Substation_Info!$C$5:$C$322),0),MATCH(G$4,Substation_Info!$AT$4:$BB$4,0))</f>
        <v>0</v>
      </c>
      <c r="H259" cm="1">
        <f t="array" ref="H259">INDEX(Substation_Info!$AT$5:$BB$322,MATCH(1,($B259=Substation_Info!$B$5:$B$322)*($C259=Substation_Info!$C$5:$C$322),0),MATCH(H$4,Substation_Info!$AT$4:$BB$4,0))</f>
        <v>0</v>
      </c>
      <c r="I259" cm="1">
        <f t="array" ref="I259">INDEX(Substation_Info!$AT$5:$BB$322,MATCH(1,($B259=Substation_Info!$B$5:$B$322)*($C259=Substation_Info!$C$5:$C$322),0),MATCH(I$4,Substation_Info!$AT$4:$BB$4,0))</f>
        <v>0</v>
      </c>
      <c r="J259" cm="1">
        <f t="array" ref="J259">INDEX(Substation_Info!$AT$5:$BB$322,MATCH(1,($B259=Substation_Info!$B$5:$B$322)*($C259=Substation_Info!$C$5:$C$322),0),MATCH(J$4,Substation_Info!$AT$4:$BB$4,0))</f>
        <v>0</v>
      </c>
      <c r="L259">
        <f>SUMIFS(Grid_GenerationQueue!T$5:T$550,Grid_GenerationQueue!$AJ$5:$AJ$550,$B259,Grid_GenerationQueue!$AK$5:$AK$550,$C259)+SUMIFS(Grid_GenerationQueue!T$5:T$550,Grid_GenerationQueue!$AM$5:$AM$550,$B259,Grid_GenerationQueue!$AN$5:$AN$550,$C259)</f>
        <v>100</v>
      </c>
      <c r="M259">
        <f>SUMIFS(Grid_GenerationQueue!U$5:U$550,Grid_GenerationQueue!$AJ$5:$AJ$550,$B259,Grid_GenerationQueue!$AK$5:$AK$550,$C259)+SUMIFS(Grid_GenerationQueue!U$5:U$550,Grid_GenerationQueue!$AM$5:$AM$550,$B259,Grid_GenerationQueue!$AN$5:$AN$550,$C259)</f>
        <v>0</v>
      </c>
      <c r="N259">
        <f>SUMIFS(Grid_GenerationQueue!V$5:V$550,Grid_GenerationQueue!$AJ$5:$AJ$550,$B259,Grid_GenerationQueue!$AK$5:$AK$550,$C259)+SUMIFS(Grid_GenerationQueue!V$5:V$550,Grid_GenerationQueue!$AM$5:$AM$550,$B259,Grid_GenerationQueue!$AN$5:$AN$550,$C259)</f>
        <v>0</v>
      </c>
      <c r="O259">
        <f>SUMIFS(Grid_GenerationQueue!W$5:W$550,Grid_GenerationQueue!$AJ$5:$AJ$550,$B259,Grid_GenerationQueue!$AK$5:$AK$550,$C259)+SUMIFS(Grid_GenerationQueue!W$5:W$550,Grid_GenerationQueue!$AM$5:$AM$550,$B259,Grid_GenerationQueue!$AN$5:$AN$550,$C259)</f>
        <v>0</v>
      </c>
      <c r="P259">
        <f>SUMIFS(Grid_GenerationQueue!X$5:X$550,Grid_GenerationQueue!$AJ$5:$AJ$550,$B259,Grid_GenerationQueue!$AK$5:$AK$550,$C259)+SUMIFS(Grid_GenerationQueue!X$5:X$550,Grid_GenerationQueue!$AM$5:$AM$550,$B259,Grid_GenerationQueue!$AN$5:$AN$550,$C259)</f>
        <v>0</v>
      </c>
      <c r="Q259">
        <f>SUMIFS(Grid_GenerationQueue!Y$5:Y$550,Grid_GenerationQueue!$AJ$5:$AJ$550,$B259,Grid_GenerationQueue!$AK$5:$AK$550,$C259)+SUMIFS(Grid_GenerationQueue!Y$5:Y$550,Grid_GenerationQueue!$AM$5:$AM$550,$B259,Grid_GenerationQueue!$AN$5:$AN$550,$C259)</f>
        <v>0</v>
      </c>
      <c r="R259">
        <f>SUMIFS(Grid_GenerationQueue!Z$5:Z$550,Grid_GenerationQueue!$AJ$5:$AJ$550,$B259,Grid_GenerationQueue!$AK$5:$AK$550,$C259)+SUMIFS(Grid_GenerationQueue!Z$5:Z$550,Grid_GenerationQueue!$AM$5:$AM$550,$B259,Grid_GenerationQueue!$AN$5:$AN$550,$C259)</f>
        <v>100</v>
      </c>
      <c r="S259">
        <f>SUMIFS(Grid_GenerationQueue!AA$5:AA$550,Grid_GenerationQueue!$AJ$5:$AJ$550,$B259,Grid_GenerationQueue!$AK$5:$AK$550,$C259)+SUMIFS(Grid_GenerationQueue!AA$5:AA$550,Grid_GenerationQueue!$AM$5:$AM$550,$B259,Grid_GenerationQueue!$AN$5:$AN$550,$C259)</f>
        <v>0</v>
      </c>
      <c r="T259">
        <f>SUMIFS(Grid_GenerationQueue!AB$5:AB$550,Grid_GenerationQueue!$AJ$5:$AJ$550,$B259,Grid_GenerationQueue!$AK$5:$AK$550,$C259)+SUMIFS(Grid_GenerationQueue!AB$5:AB$550,Grid_GenerationQueue!$AM$5:$AM$550,$B259,Grid_GenerationQueue!$AN$5:$AN$550,$C259)</f>
        <v>100</v>
      </c>
      <c r="U259">
        <f>SUMIFS(Grid_GenerationQueue!AC$5:AC$550,Grid_GenerationQueue!$AJ$5:$AJ$550,$B259,Grid_GenerationQueue!$AK$5:$AK$550,$C259)+SUMIFS(Grid_GenerationQueue!AC$5:AC$550,Grid_GenerationQueue!$AM$5:$AM$550,$B259,Grid_GenerationQueue!$AN$5:$AN$550,$C259)</f>
        <v>0</v>
      </c>
      <c r="V259">
        <f>SUMIFS(Grid_GenerationQueue!AD$5:AD$550,Grid_GenerationQueue!$AJ$5:$AJ$550,$B259,Grid_GenerationQueue!$AK$5:$AK$550,$C259)+SUMIFS(Grid_GenerationQueue!AD$5:AD$550,Grid_GenerationQueue!$AM$5:$AM$550,$B259,Grid_GenerationQueue!$AN$5:$AN$550,$C259)</f>
        <v>0</v>
      </c>
      <c r="X259">
        <f>SUMIFS(Grid_GenerationQueue!T$5:T$550,Grid_GenerationQueue!$AJ$5:$AJ$550,$B259,Grid_GenerationQueue!$AK$5:$AK$550,$C259,Grid_GenerationQueue!$AW$5:$AW$550,$Y$3)+SUMIFS(Grid_GenerationQueue!T$5:T$550,Grid_GenerationQueue!$AM$5:$AM$550,$B259,Grid_GenerationQueue!$AN$5:$AN$550,$C259,Grid_GenerationQueue!$AW$5:$AW$550,$Y$3)</f>
        <v>0</v>
      </c>
      <c r="Y259">
        <f>SUMIFS(Grid_GenerationQueue!U$5:U$550,Grid_GenerationQueue!$AJ$5:$AJ$550,$B259,Grid_GenerationQueue!$AK$5:$AK$550,$C259,Grid_GenerationQueue!$AW$5:$AW$550,$Y$3)+SUMIFS(Grid_GenerationQueue!U$5:U$550,Grid_GenerationQueue!$AM$5:$AM$550,$B259,Grid_GenerationQueue!$AN$5:$AN$550,$C259,Grid_GenerationQueue!$AW$5:$AW$550,$Y$3)</f>
        <v>0</v>
      </c>
      <c r="Z259">
        <f>SUMIFS(Grid_GenerationQueue!V$5:V$550,Grid_GenerationQueue!$AJ$5:$AJ$550,$B259,Grid_GenerationQueue!$AK$5:$AK$550,$C259,Grid_GenerationQueue!$AW$5:$AW$550,$Y$3)+SUMIFS(Grid_GenerationQueue!V$5:V$550,Grid_GenerationQueue!$AM$5:$AM$550,$B259,Grid_GenerationQueue!$AN$5:$AN$550,$C259,Grid_GenerationQueue!$AW$5:$AW$550,$Y$3)</f>
        <v>0</v>
      </c>
      <c r="AA259">
        <f>SUMIFS(Grid_GenerationQueue!W$5:W$550,Grid_GenerationQueue!$AJ$5:$AJ$550,$B259,Grid_GenerationQueue!$AK$5:$AK$550,$C259,Grid_GenerationQueue!$AW$5:$AW$550,$Y$3)+SUMIFS(Grid_GenerationQueue!W$5:W$550,Grid_GenerationQueue!$AM$5:$AM$550,$B259,Grid_GenerationQueue!$AN$5:$AN$550,$C259,Grid_GenerationQueue!$AW$5:$AW$550,$Y$3)</f>
        <v>0</v>
      </c>
      <c r="AB259">
        <f>SUMIFS(Grid_GenerationQueue!X$5:X$550,Grid_GenerationQueue!$AJ$5:$AJ$550,$B259,Grid_GenerationQueue!$AK$5:$AK$550,$C259,Grid_GenerationQueue!$AW$5:$AW$550,$Y$3)+SUMIFS(Grid_GenerationQueue!X$5:X$550,Grid_GenerationQueue!$AM$5:$AM$550,$B259,Grid_GenerationQueue!$AN$5:$AN$550,$C259,Grid_GenerationQueue!$AW$5:$AW$550,$Y$3)</f>
        <v>0</v>
      </c>
      <c r="AC259">
        <f>SUMIFS(Grid_GenerationQueue!Y$5:Y$550,Grid_GenerationQueue!$AJ$5:$AJ$550,$B259,Grid_GenerationQueue!$AK$5:$AK$550,$C259,Grid_GenerationQueue!$AW$5:$AW$550,$Y$3)+SUMIFS(Grid_GenerationQueue!Y$5:Y$550,Grid_GenerationQueue!$AM$5:$AM$550,$B259,Grid_GenerationQueue!$AN$5:$AN$550,$C259,Grid_GenerationQueue!$AW$5:$AW$550,$Y$3)</f>
        <v>0</v>
      </c>
      <c r="AD259">
        <f>SUMIFS(Grid_GenerationQueue!Z$5:Z$550,Grid_GenerationQueue!$AJ$5:$AJ$550,$B259,Grid_GenerationQueue!$AK$5:$AK$550,$C259,Grid_GenerationQueue!$AW$5:$AW$550,$Y$3)+SUMIFS(Grid_GenerationQueue!Z$5:Z$550,Grid_GenerationQueue!$AM$5:$AM$550,$B259,Grid_GenerationQueue!$AN$5:$AN$550,$C259,Grid_GenerationQueue!$AW$5:$AW$550,$Y$3)</f>
        <v>0</v>
      </c>
      <c r="AE259">
        <f>SUMIFS(Grid_GenerationQueue!AA$5:AA$550,Grid_GenerationQueue!$AJ$5:$AJ$550,$B259,Grid_GenerationQueue!$AK$5:$AK$550,$C259,Grid_GenerationQueue!$AW$5:$AW$550,$Y$3)+SUMIFS(Grid_GenerationQueue!AA$5:AA$550,Grid_GenerationQueue!$AM$5:$AM$550,$B259,Grid_GenerationQueue!$AN$5:$AN$550,$C259,Grid_GenerationQueue!$AW$5:$AW$550,$Y$3)</f>
        <v>0</v>
      </c>
      <c r="AF259">
        <f>SUMIFS(Grid_GenerationQueue!AB$5:AB$550,Grid_GenerationQueue!$AJ$5:$AJ$550,$B259,Grid_GenerationQueue!$AK$5:$AK$550,$C259,Grid_GenerationQueue!$AW$5:$AW$550,$Y$3)+SUMIFS(Grid_GenerationQueue!AB$5:AB$550,Grid_GenerationQueue!$AM$5:$AM$550,$B259,Grid_GenerationQueue!$AN$5:$AN$550,$C259,Grid_GenerationQueue!$AW$5:$AW$550,$Y$3)</f>
        <v>0</v>
      </c>
      <c r="AG259">
        <f>SUMIFS(Grid_GenerationQueue!AC$5:AC$550,Grid_GenerationQueue!$AJ$5:$AJ$550,$B259,Grid_GenerationQueue!$AK$5:$AK$550,$C259,Grid_GenerationQueue!$AW$5:$AW$550,$Y$3)+SUMIFS(Grid_GenerationQueue!AC$5:AC$550,Grid_GenerationQueue!$AM$5:$AM$550,$B259,Grid_GenerationQueue!$AN$5:$AN$550,$C259,Grid_GenerationQueue!$AW$5:$AW$550,$Y$3)</f>
        <v>0</v>
      </c>
      <c r="AH259">
        <f>SUMIFS(Grid_GenerationQueue!AD$5:AD$550,Grid_GenerationQueue!$AJ$5:$AJ$550,$B259,Grid_GenerationQueue!$AK$5:$AK$550,$C259,Grid_GenerationQueue!$AW$5:$AW$550,$Y$3)+SUMIFS(Grid_GenerationQueue!AD$5:AD$550,Grid_GenerationQueue!$AM$5:$AM$550,$B259,Grid_GenerationQueue!$AN$5:$AN$550,$C259,Grid_GenerationQueue!$AW$5:$AW$550,$Y$3)</f>
        <v>0</v>
      </c>
      <c r="AJ259">
        <f>X259+SUMIFS(Grid_GenerationQueue!T$5:T$550,Grid_GenerationQueue!$AJ$5:$AJ$550,$B259,Grid_GenerationQueue!$AK$5:$AK$550,$C259,Grid_GenerationQueue!$AW$5:$AW$550,"&lt;&gt;"&amp;$Y$3,Grid_GenerationQueue!$AU$5:$AU$550,$AK$3)+SUMIFS(Grid_GenerationQueue!T$5:T$550,Grid_GenerationQueue!$AM$5:$AM$550,$B259,Grid_GenerationQueue!$AN$5:$AN$550,$C259,Grid_GenerationQueue!$AW$5:$AW$550,"&lt;&gt;"&amp;$Y$3,Grid_GenerationQueue!$AU$5:$AU$550,$AK$3)</f>
        <v>0</v>
      </c>
      <c r="AK259">
        <f>Y259+SUMIFS(Grid_GenerationQueue!U$5:U$550,Grid_GenerationQueue!$AJ$5:$AJ$550,$B259,Grid_GenerationQueue!$AK$5:$AK$550,$C259,Grid_GenerationQueue!$AW$5:$AW$550,"&lt;&gt;"&amp;$Y$3,Grid_GenerationQueue!$AU$5:$AU$550,$AK$3)+SUMIFS(Grid_GenerationQueue!U$5:U$550,Grid_GenerationQueue!$AM$5:$AM$550,$B259,Grid_GenerationQueue!$AN$5:$AN$550,$C259,Grid_GenerationQueue!$AW$5:$AW$550,"&lt;&gt;"&amp;$Y$3,Grid_GenerationQueue!$AU$5:$AU$550,$AK$3)</f>
        <v>0</v>
      </c>
      <c r="AL259">
        <f>Z259+SUMIFS(Grid_GenerationQueue!V$5:V$550,Grid_GenerationQueue!$AJ$5:$AJ$550,$B259,Grid_GenerationQueue!$AK$5:$AK$550,$C259,Grid_GenerationQueue!$AW$5:$AW$550,"&lt;&gt;"&amp;$Y$3,Grid_GenerationQueue!$AU$5:$AU$550,$AK$3)+SUMIFS(Grid_GenerationQueue!V$5:V$550,Grid_GenerationQueue!$AM$5:$AM$550,$B259,Grid_GenerationQueue!$AN$5:$AN$550,$C259,Grid_GenerationQueue!$AW$5:$AW$550,"&lt;&gt;"&amp;$Y$3,Grid_GenerationQueue!$AU$5:$AU$550,$AK$3)</f>
        <v>0</v>
      </c>
      <c r="AM259">
        <f>AA259+SUMIFS(Grid_GenerationQueue!W$5:W$550,Grid_GenerationQueue!$AJ$5:$AJ$550,$B259,Grid_GenerationQueue!$AK$5:$AK$550,$C259,Grid_GenerationQueue!$AW$5:$AW$550,"&lt;&gt;"&amp;$Y$3,Grid_GenerationQueue!$AU$5:$AU$550,$AK$3)+SUMIFS(Grid_GenerationQueue!W$5:W$550,Grid_GenerationQueue!$AM$5:$AM$550,$B259,Grid_GenerationQueue!$AN$5:$AN$550,$C259,Grid_GenerationQueue!$AW$5:$AW$550,"&lt;&gt;"&amp;$Y$3,Grid_GenerationQueue!$AU$5:$AU$550,$AK$3)</f>
        <v>0</v>
      </c>
      <c r="AN259">
        <f>AB259+SUMIFS(Grid_GenerationQueue!X$5:X$550,Grid_GenerationQueue!$AJ$5:$AJ$550,$B259,Grid_GenerationQueue!$AK$5:$AK$550,$C259,Grid_GenerationQueue!$AW$5:$AW$550,"&lt;&gt;"&amp;$Y$3,Grid_GenerationQueue!$AU$5:$AU$550,$AK$3)+SUMIFS(Grid_GenerationQueue!X$5:X$550,Grid_GenerationQueue!$AM$5:$AM$550,$B259,Grid_GenerationQueue!$AN$5:$AN$550,$C259,Grid_GenerationQueue!$AW$5:$AW$550,"&lt;&gt;"&amp;$Y$3,Grid_GenerationQueue!$AU$5:$AU$550,$AK$3)</f>
        <v>0</v>
      </c>
      <c r="AO259">
        <f>AC259+SUMIFS(Grid_GenerationQueue!Y$5:Y$550,Grid_GenerationQueue!$AJ$5:$AJ$550,$B259,Grid_GenerationQueue!$AK$5:$AK$550,$C259,Grid_GenerationQueue!$AW$5:$AW$550,"&lt;&gt;"&amp;$Y$3,Grid_GenerationQueue!$AU$5:$AU$550,$AK$3)+SUMIFS(Grid_GenerationQueue!Y$5:Y$550,Grid_GenerationQueue!$AM$5:$AM$550,$B259,Grid_GenerationQueue!$AN$5:$AN$550,$C259,Grid_GenerationQueue!$AW$5:$AW$550,"&lt;&gt;"&amp;$Y$3,Grid_GenerationQueue!$AU$5:$AU$550,$AK$3)</f>
        <v>0</v>
      </c>
      <c r="AP259">
        <f>AD259+SUMIFS(Grid_GenerationQueue!Z$5:Z$550,Grid_GenerationQueue!$AJ$5:$AJ$550,$B259,Grid_GenerationQueue!$AK$5:$AK$550,$C259,Grid_GenerationQueue!$AW$5:$AW$550,"&lt;&gt;"&amp;$Y$3,Grid_GenerationQueue!$AU$5:$AU$550,$AK$3)+SUMIFS(Grid_GenerationQueue!Z$5:Z$550,Grid_GenerationQueue!$AM$5:$AM$550,$B259,Grid_GenerationQueue!$AN$5:$AN$550,$C259,Grid_GenerationQueue!$AW$5:$AW$550,"&lt;&gt;"&amp;$Y$3,Grid_GenerationQueue!$AU$5:$AU$550,$AK$3)</f>
        <v>0</v>
      </c>
      <c r="AQ259">
        <f>AE259+SUMIFS(Grid_GenerationQueue!AA$5:AA$550,Grid_GenerationQueue!$AJ$5:$AJ$550,$B259,Grid_GenerationQueue!$AK$5:$AK$550,$C259,Grid_GenerationQueue!$AW$5:$AW$550,"&lt;&gt;"&amp;$Y$3,Grid_GenerationQueue!$AU$5:$AU$550,$AK$3)+SUMIFS(Grid_GenerationQueue!AA$5:AA$550,Grid_GenerationQueue!$AM$5:$AM$550,$B259,Grid_GenerationQueue!$AN$5:$AN$550,$C259,Grid_GenerationQueue!$AW$5:$AW$550,"&lt;&gt;"&amp;$Y$3,Grid_GenerationQueue!$AU$5:$AU$550,$AK$3)</f>
        <v>0</v>
      </c>
      <c r="AR259">
        <f>AF259+SUMIFS(Grid_GenerationQueue!AB$5:AB$550,Grid_GenerationQueue!$AJ$5:$AJ$550,$B259,Grid_GenerationQueue!$AK$5:$AK$550,$C259,Grid_GenerationQueue!$AW$5:$AW$550,"&lt;&gt;"&amp;$Y$3,Grid_GenerationQueue!$AU$5:$AU$550,$AK$3)+SUMIFS(Grid_GenerationQueue!AB$5:AB$550,Grid_GenerationQueue!$AM$5:$AM$550,$B259,Grid_GenerationQueue!$AN$5:$AN$550,$C259,Grid_GenerationQueue!$AW$5:$AW$550,"&lt;&gt;"&amp;$Y$3,Grid_GenerationQueue!$AU$5:$AU$550,$AK$3)</f>
        <v>0</v>
      </c>
      <c r="AS259">
        <f>AG259+SUMIFS(Grid_GenerationQueue!AC$5:AC$550,Grid_GenerationQueue!$AJ$5:$AJ$550,$B259,Grid_GenerationQueue!$AK$5:$AK$550,$C259,Grid_GenerationQueue!$AW$5:$AW$550,"&lt;&gt;"&amp;$Y$3,Grid_GenerationQueue!$AU$5:$AU$550,$AK$3)+SUMIFS(Grid_GenerationQueue!AC$5:AC$550,Grid_GenerationQueue!$AM$5:$AM$550,$B259,Grid_GenerationQueue!$AN$5:$AN$550,$C259,Grid_GenerationQueue!$AW$5:$AW$550,"&lt;&gt;"&amp;$Y$3,Grid_GenerationQueue!$AU$5:$AU$550,$AK$3)</f>
        <v>0</v>
      </c>
      <c r="AT259">
        <f>AH259+SUMIFS(Grid_GenerationQueue!AD$5:AD$550,Grid_GenerationQueue!$AJ$5:$AJ$550,$B259,Grid_GenerationQueue!$AK$5:$AK$550,$C259,Grid_GenerationQueue!$AW$5:$AW$550,"&lt;&gt;"&amp;$Y$3,Grid_GenerationQueue!$AU$5:$AU$550,$AK$3)+SUMIFS(Grid_GenerationQueue!AD$5:AD$550,Grid_GenerationQueue!$AM$5:$AM$550,$B259,Grid_GenerationQueue!$AN$5:$AN$550,$C259,Grid_GenerationQueue!$AW$5:$AW$550,"&lt;&gt;"&amp;$Y$3,Grid_GenerationQueue!$AU$5:$AU$550,$AK$3)</f>
        <v>0</v>
      </c>
      <c r="AV259">
        <v>0</v>
      </c>
      <c r="AW259">
        <v>0</v>
      </c>
      <c r="AX259">
        <v>0</v>
      </c>
      <c r="AY259">
        <v>0</v>
      </c>
      <c r="AZ259">
        <v>0</v>
      </c>
      <c r="BB259">
        <f t="shared" si="132"/>
        <v>100</v>
      </c>
      <c r="BC259">
        <f t="shared" si="133"/>
        <v>0</v>
      </c>
      <c r="BD259">
        <f t="shared" si="134"/>
        <v>0</v>
      </c>
      <c r="BE259">
        <f t="shared" si="135"/>
        <v>0</v>
      </c>
      <c r="BF259">
        <f t="shared" si="136"/>
        <v>0</v>
      </c>
      <c r="BG259">
        <f t="shared" si="137"/>
        <v>0</v>
      </c>
      <c r="BH259">
        <f t="shared" si="138"/>
        <v>100</v>
      </c>
      <c r="BI259">
        <f t="shared" si="139"/>
        <v>0</v>
      </c>
      <c r="BJ259">
        <f t="shared" si="140"/>
        <v>100</v>
      </c>
      <c r="BK259">
        <f t="shared" si="141"/>
        <v>0</v>
      </c>
      <c r="BL259">
        <f t="shared" si="142"/>
        <v>0</v>
      </c>
      <c r="BN259">
        <f t="shared" si="143"/>
        <v>0</v>
      </c>
      <c r="BO259">
        <f t="shared" si="144"/>
        <v>0</v>
      </c>
      <c r="BP259">
        <f t="shared" si="145"/>
        <v>0</v>
      </c>
      <c r="BQ259">
        <f t="shared" si="146"/>
        <v>0</v>
      </c>
      <c r="BR259">
        <f t="shared" si="147"/>
        <v>0</v>
      </c>
      <c r="BS259">
        <f t="shared" si="148"/>
        <v>0</v>
      </c>
      <c r="BT259">
        <f t="shared" si="149"/>
        <v>0</v>
      </c>
      <c r="BU259">
        <f t="shared" si="150"/>
        <v>0</v>
      </c>
      <c r="BV259">
        <f t="shared" si="151"/>
        <v>0</v>
      </c>
      <c r="BW259">
        <f t="shared" si="152"/>
        <v>0</v>
      </c>
      <c r="BX259">
        <f t="shared" si="153"/>
        <v>0</v>
      </c>
      <c r="BZ259">
        <f t="shared" si="154"/>
        <v>0</v>
      </c>
      <c r="CA259">
        <f t="shared" si="155"/>
        <v>0</v>
      </c>
      <c r="CB259">
        <f t="shared" si="156"/>
        <v>0</v>
      </c>
      <c r="CC259">
        <f t="shared" si="157"/>
        <v>0</v>
      </c>
      <c r="CD259">
        <f t="shared" si="158"/>
        <v>0</v>
      </c>
      <c r="CE259">
        <f t="shared" si="159"/>
        <v>0</v>
      </c>
      <c r="CF259">
        <f t="shared" si="160"/>
        <v>0</v>
      </c>
      <c r="CG259">
        <f t="shared" si="161"/>
        <v>0</v>
      </c>
      <c r="CH259">
        <f t="shared" si="162"/>
        <v>0</v>
      </c>
      <c r="CI259">
        <f t="shared" si="163"/>
        <v>0</v>
      </c>
      <c r="CJ259">
        <f t="shared" si="164"/>
        <v>0</v>
      </c>
    </row>
    <row r="260" spans="1:88" x14ac:dyDescent="0.35">
      <c r="A260" t="str">
        <f>Substation_Info!A260</f>
        <v xml:space="preserve">SCE Metro Study Area </v>
      </c>
      <c r="B260" t="str">
        <f>Substation_Info!B260</f>
        <v>Serrano</v>
      </c>
      <c r="C260">
        <f>Substation_Info!C260</f>
        <v>500</v>
      </c>
      <c r="D260" t="str" cm="1">
        <f t="array" ref="D260">INDEX(Substation_Info!$AT$5:$BB$322,MATCH(1,($B260=Substation_Info!$B$5:$B$322)*($C260=Substation_Info!$C$5:$C$322),0),MATCH(D$4,Substation_Info!$AT$4:$BB$4,0))</f>
        <v>Greater_LA_Li_Battery</v>
      </c>
      <c r="E260" t="str" cm="1">
        <f t="array" ref="E260">INDEX(Substation_Info!$AT$5:$BB$322,MATCH(1,($B260=Substation_Info!$B$5:$B$322)*($C260=Substation_Info!$C$5:$C$322),0),MATCH(E$4,Substation_Info!$AT$4:$BB$4,0))</f>
        <v>Greater_LA_Solar</v>
      </c>
      <c r="F260" cm="1">
        <f t="array" ref="F260">INDEX(Substation_Info!$AT$5:$BB$322,MATCH(1,($B260=Substation_Info!$B$5:$B$322)*($C260=Substation_Info!$C$5:$C$322),0),MATCH(F$4,Substation_Info!$AT$4:$BB$4,0))</f>
        <v>0</v>
      </c>
      <c r="G260" cm="1">
        <f t="array" ref="G260">INDEX(Substation_Info!$AT$5:$BB$322,MATCH(1,($B260=Substation_Info!$B$5:$B$322)*($C260=Substation_Info!$C$5:$C$322),0),MATCH(G$4,Substation_Info!$AT$4:$BB$4,0))</f>
        <v>0</v>
      </c>
      <c r="H260" cm="1">
        <f t="array" ref="H260">INDEX(Substation_Info!$AT$5:$BB$322,MATCH(1,($B260=Substation_Info!$B$5:$B$322)*($C260=Substation_Info!$C$5:$C$322),0),MATCH(H$4,Substation_Info!$AT$4:$BB$4,0))</f>
        <v>0</v>
      </c>
      <c r="I260" cm="1">
        <f t="array" ref="I260">INDEX(Substation_Info!$AT$5:$BB$322,MATCH(1,($B260=Substation_Info!$B$5:$B$322)*($C260=Substation_Info!$C$5:$C$322),0),MATCH(I$4,Substation_Info!$AT$4:$BB$4,0))</f>
        <v>0</v>
      </c>
      <c r="J260" cm="1">
        <f t="array" ref="J260">INDEX(Substation_Info!$AT$5:$BB$322,MATCH(1,($B260=Substation_Info!$B$5:$B$322)*($C260=Substation_Info!$C$5:$C$322),0),MATCH(J$4,Substation_Info!$AT$4:$BB$4,0))</f>
        <v>0</v>
      </c>
      <c r="L260">
        <f>SUMIFS(Grid_GenerationQueue!T$5:T$550,Grid_GenerationQueue!$AJ$5:$AJ$550,$B260,Grid_GenerationQueue!$AK$5:$AK$550,$C260)+SUMIFS(Grid_GenerationQueue!T$5:T$550,Grid_GenerationQueue!$AM$5:$AM$550,$B260,Grid_GenerationQueue!$AN$5:$AN$550,$C260)</f>
        <v>0</v>
      </c>
      <c r="M260">
        <f>SUMIFS(Grid_GenerationQueue!U$5:U$550,Grid_GenerationQueue!$AJ$5:$AJ$550,$B260,Grid_GenerationQueue!$AK$5:$AK$550,$C260)+SUMIFS(Grid_GenerationQueue!U$5:U$550,Grid_GenerationQueue!$AM$5:$AM$550,$B260,Grid_GenerationQueue!$AN$5:$AN$550,$C260)</f>
        <v>0</v>
      </c>
      <c r="N260">
        <f>SUMIFS(Grid_GenerationQueue!V$5:V$550,Grid_GenerationQueue!$AJ$5:$AJ$550,$B260,Grid_GenerationQueue!$AK$5:$AK$550,$C260)+SUMIFS(Grid_GenerationQueue!V$5:V$550,Grid_GenerationQueue!$AM$5:$AM$550,$B260,Grid_GenerationQueue!$AN$5:$AN$550,$C260)</f>
        <v>0</v>
      </c>
      <c r="O260">
        <f>SUMIFS(Grid_GenerationQueue!W$5:W$550,Grid_GenerationQueue!$AJ$5:$AJ$550,$B260,Grid_GenerationQueue!$AK$5:$AK$550,$C260)+SUMIFS(Grid_GenerationQueue!W$5:W$550,Grid_GenerationQueue!$AM$5:$AM$550,$B260,Grid_GenerationQueue!$AN$5:$AN$550,$C260)</f>
        <v>0</v>
      </c>
      <c r="P260">
        <f>SUMIFS(Grid_GenerationQueue!X$5:X$550,Grid_GenerationQueue!$AJ$5:$AJ$550,$B260,Grid_GenerationQueue!$AK$5:$AK$550,$C260)+SUMIFS(Grid_GenerationQueue!X$5:X$550,Grid_GenerationQueue!$AM$5:$AM$550,$B260,Grid_GenerationQueue!$AN$5:$AN$550,$C260)</f>
        <v>0</v>
      </c>
      <c r="Q260">
        <f>SUMIFS(Grid_GenerationQueue!Y$5:Y$550,Grid_GenerationQueue!$AJ$5:$AJ$550,$B260,Grid_GenerationQueue!$AK$5:$AK$550,$C260)+SUMIFS(Grid_GenerationQueue!Y$5:Y$550,Grid_GenerationQueue!$AM$5:$AM$550,$B260,Grid_GenerationQueue!$AN$5:$AN$550,$C260)</f>
        <v>0</v>
      </c>
      <c r="R260">
        <f>SUMIFS(Grid_GenerationQueue!Z$5:Z$550,Grid_GenerationQueue!$AJ$5:$AJ$550,$B260,Grid_GenerationQueue!$AK$5:$AK$550,$C260)+SUMIFS(Grid_GenerationQueue!Z$5:Z$550,Grid_GenerationQueue!$AM$5:$AM$550,$B260,Grid_GenerationQueue!$AN$5:$AN$550,$C260)</f>
        <v>0</v>
      </c>
      <c r="S260">
        <f>SUMIFS(Grid_GenerationQueue!AA$5:AA$550,Grid_GenerationQueue!$AJ$5:$AJ$550,$B260,Grid_GenerationQueue!$AK$5:$AK$550,$C260)+SUMIFS(Grid_GenerationQueue!AA$5:AA$550,Grid_GenerationQueue!$AM$5:$AM$550,$B260,Grid_GenerationQueue!$AN$5:$AN$550,$C260)</f>
        <v>0</v>
      </c>
      <c r="T260">
        <f>SUMIFS(Grid_GenerationQueue!AB$5:AB$550,Grid_GenerationQueue!$AJ$5:$AJ$550,$B260,Grid_GenerationQueue!$AK$5:$AK$550,$C260)+SUMIFS(Grid_GenerationQueue!AB$5:AB$550,Grid_GenerationQueue!$AM$5:$AM$550,$B260,Grid_GenerationQueue!$AN$5:$AN$550,$C260)</f>
        <v>0</v>
      </c>
      <c r="U260">
        <f>SUMIFS(Grid_GenerationQueue!AC$5:AC$550,Grid_GenerationQueue!$AJ$5:$AJ$550,$B260,Grid_GenerationQueue!$AK$5:$AK$550,$C260)+SUMIFS(Grid_GenerationQueue!AC$5:AC$550,Grid_GenerationQueue!$AM$5:$AM$550,$B260,Grid_GenerationQueue!$AN$5:$AN$550,$C260)</f>
        <v>0</v>
      </c>
      <c r="V260">
        <f>SUMIFS(Grid_GenerationQueue!AD$5:AD$550,Grid_GenerationQueue!$AJ$5:$AJ$550,$B260,Grid_GenerationQueue!$AK$5:$AK$550,$C260)+SUMIFS(Grid_GenerationQueue!AD$5:AD$550,Grid_GenerationQueue!$AM$5:$AM$550,$B260,Grid_GenerationQueue!$AN$5:$AN$550,$C260)</f>
        <v>0</v>
      </c>
      <c r="X260">
        <f>SUMIFS(Grid_GenerationQueue!T$5:T$550,Grid_GenerationQueue!$AJ$5:$AJ$550,$B260,Grid_GenerationQueue!$AK$5:$AK$550,$C260,Grid_GenerationQueue!$AW$5:$AW$550,$Y$3)+SUMIFS(Grid_GenerationQueue!T$5:T$550,Grid_GenerationQueue!$AM$5:$AM$550,$B260,Grid_GenerationQueue!$AN$5:$AN$550,$C260,Grid_GenerationQueue!$AW$5:$AW$550,$Y$3)</f>
        <v>0</v>
      </c>
      <c r="Y260">
        <f>SUMIFS(Grid_GenerationQueue!U$5:U$550,Grid_GenerationQueue!$AJ$5:$AJ$550,$B260,Grid_GenerationQueue!$AK$5:$AK$550,$C260,Grid_GenerationQueue!$AW$5:$AW$550,$Y$3)+SUMIFS(Grid_GenerationQueue!U$5:U$550,Grid_GenerationQueue!$AM$5:$AM$550,$B260,Grid_GenerationQueue!$AN$5:$AN$550,$C260,Grid_GenerationQueue!$AW$5:$AW$550,$Y$3)</f>
        <v>0</v>
      </c>
      <c r="Z260">
        <f>SUMIFS(Grid_GenerationQueue!V$5:V$550,Grid_GenerationQueue!$AJ$5:$AJ$550,$B260,Grid_GenerationQueue!$AK$5:$AK$550,$C260,Grid_GenerationQueue!$AW$5:$AW$550,$Y$3)+SUMIFS(Grid_GenerationQueue!V$5:V$550,Grid_GenerationQueue!$AM$5:$AM$550,$B260,Grid_GenerationQueue!$AN$5:$AN$550,$C260,Grid_GenerationQueue!$AW$5:$AW$550,$Y$3)</f>
        <v>0</v>
      </c>
      <c r="AA260">
        <f>SUMIFS(Grid_GenerationQueue!W$5:W$550,Grid_GenerationQueue!$AJ$5:$AJ$550,$B260,Grid_GenerationQueue!$AK$5:$AK$550,$C260,Grid_GenerationQueue!$AW$5:$AW$550,$Y$3)+SUMIFS(Grid_GenerationQueue!W$5:W$550,Grid_GenerationQueue!$AM$5:$AM$550,$B260,Grid_GenerationQueue!$AN$5:$AN$550,$C260,Grid_GenerationQueue!$AW$5:$AW$550,$Y$3)</f>
        <v>0</v>
      </c>
      <c r="AB260">
        <f>SUMIFS(Grid_GenerationQueue!X$5:X$550,Grid_GenerationQueue!$AJ$5:$AJ$550,$B260,Grid_GenerationQueue!$AK$5:$AK$550,$C260,Grid_GenerationQueue!$AW$5:$AW$550,$Y$3)+SUMIFS(Grid_GenerationQueue!X$5:X$550,Grid_GenerationQueue!$AM$5:$AM$550,$B260,Grid_GenerationQueue!$AN$5:$AN$550,$C260,Grid_GenerationQueue!$AW$5:$AW$550,$Y$3)</f>
        <v>0</v>
      </c>
      <c r="AC260">
        <f>SUMIFS(Grid_GenerationQueue!Y$5:Y$550,Grid_GenerationQueue!$AJ$5:$AJ$550,$B260,Grid_GenerationQueue!$AK$5:$AK$550,$C260,Grid_GenerationQueue!$AW$5:$AW$550,$Y$3)+SUMIFS(Grid_GenerationQueue!Y$5:Y$550,Grid_GenerationQueue!$AM$5:$AM$550,$B260,Grid_GenerationQueue!$AN$5:$AN$550,$C260,Grid_GenerationQueue!$AW$5:$AW$550,$Y$3)</f>
        <v>0</v>
      </c>
      <c r="AD260">
        <f>SUMIFS(Grid_GenerationQueue!Z$5:Z$550,Grid_GenerationQueue!$AJ$5:$AJ$550,$B260,Grid_GenerationQueue!$AK$5:$AK$550,$C260,Grid_GenerationQueue!$AW$5:$AW$550,$Y$3)+SUMIFS(Grid_GenerationQueue!Z$5:Z$550,Grid_GenerationQueue!$AM$5:$AM$550,$B260,Grid_GenerationQueue!$AN$5:$AN$550,$C260,Grid_GenerationQueue!$AW$5:$AW$550,$Y$3)</f>
        <v>0</v>
      </c>
      <c r="AE260">
        <f>SUMIFS(Grid_GenerationQueue!AA$5:AA$550,Grid_GenerationQueue!$AJ$5:$AJ$550,$B260,Grid_GenerationQueue!$AK$5:$AK$550,$C260,Grid_GenerationQueue!$AW$5:$AW$550,$Y$3)+SUMIFS(Grid_GenerationQueue!AA$5:AA$550,Grid_GenerationQueue!$AM$5:$AM$550,$B260,Grid_GenerationQueue!$AN$5:$AN$550,$C260,Grid_GenerationQueue!$AW$5:$AW$550,$Y$3)</f>
        <v>0</v>
      </c>
      <c r="AF260">
        <f>SUMIFS(Grid_GenerationQueue!AB$5:AB$550,Grid_GenerationQueue!$AJ$5:$AJ$550,$B260,Grid_GenerationQueue!$AK$5:$AK$550,$C260,Grid_GenerationQueue!$AW$5:$AW$550,$Y$3)+SUMIFS(Grid_GenerationQueue!AB$5:AB$550,Grid_GenerationQueue!$AM$5:$AM$550,$B260,Grid_GenerationQueue!$AN$5:$AN$550,$C260,Grid_GenerationQueue!$AW$5:$AW$550,$Y$3)</f>
        <v>0</v>
      </c>
      <c r="AG260">
        <f>SUMIFS(Grid_GenerationQueue!AC$5:AC$550,Grid_GenerationQueue!$AJ$5:$AJ$550,$B260,Grid_GenerationQueue!$AK$5:$AK$550,$C260,Grid_GenerationQueue!$AW$5:$AW$550,$Y$3)+SUMIFS(Grid_GenerationQueue!AC$5:AC$550,Grid_GenerationQueue!$AM$5:$AM$550,$B260,Grid_GenerationQueue!$AN$5:$AN$550,$C260,Grid_GenerationQueue!$AW$5:$AW$550,$Y$3)</f>
        <v>0</v>
      </c>
      <c r="AH260">
        <f>SUMIFS(Grid_GenerationQueue!AD$5:AD$550,Grid_GenerationQueue!$AJ$5:$AJ$550,$B260,Grid_GenerationQueue!$AK$5:$AK$550,$C260,Grid_GenerationQueue!$AW$5:$AW$550,$Y$3)+SUMIFS(Grid_GenerationQueue!AD$5:AD$550,Grid_GenerationQueue!$AM$5:$AM$550,$B260,Grid_GenerationQueue!$AN$5:$AN$550,$C260,Grid_GenerationQueue!$AW$5:$AW$550,$Y$3)</f>
        <v>0</v>
      </c>
      <c r="AJ260">
        <f>X260+SUMIFS(Grid_GenerationQueue!T$5:T$550,Grid_GenerationQueue!$AJ$5:$AJ$550,$B260,Grid_GenerationQueue!$AK$5:$AK$550,$C260,Grid_GenerationQueue!$AW$5:$AW$550,"&lt;&gt;"&amp;$Y$3,Grid_GenerationQueue!$AU$5:$AU$550,$AK$3)+SUMIFS(Grid_GenerationQueue!T$5:T$550,Grid_GenerationQueue!$AM$5:$AM$550,$B260,Grid_GenerationQueue!$AN$5:$AN$550,$C260,Grid_GenerationQueue!$AW$5:$AW$550,"&lt;&gt;"&amp;$Y$3,Grid_GenerationQueue!$AU$5:$AU$550,$AK$3)</f>
        <v>0</v>
      </c>
      <c r="AK260">
        <f>Y260+SUMIFS(Grid_GenerationQueue!U$5:U$550,Grid_GenerationQueue!$AJ$5:$AJ$550,$B260,Grid_GenerationQueue!$AK$5:$AK$550,$C260,Grid_GenerationQueue!$AW$5:$AW$550,"&lt;&gt;"&amp;$Y$3,Grid_GenerationQueue!$AU$5:$AU$550,$AK$3)+SUMIFS(Grid_GenerationQueue!U$5:U$550,Grid_GenerationQueue!$AM$5:$AM$550,$B260,Grid_GenerationQueue!$AN$5:$AN$550,$C260,Grid_GenerationQueue!$AW$5:$AW$550,"&lt;&gt;"&amp;$Y$3,Grid_GenerationQueue!$AU$5:$AU$550,$AK$3)</f>
        <v>0</v>
      </c>
      <c r="AL260">
        <f>Z260+SUMIFS(Grid_GenerationQueue!V$5:V$550,Grid_GenerationQueue!$AJ$5:$AJ$550,$B260,Grid_GenerationQueue!$AK$5:$AK$550,$C260,Grid_GenerationQueue!$AW$5:$AW$550,"&lt;&gt;"&amp;$Y$3,Grid_GenerationQueue!$AU$5:$AU$550,$AK$3)+SUMIFS(Grid_GenerationQueue!V$5:V$550,Grid_GenerationQueue!$AM$5:$AM$550,$B260,Grid_GenerationQueue!$AN$5:$AN$550,$C260,Grid_GenerationQueue!$AW$5:$AW$550,"&lt;&gt;"&amp;$Y$3,Grid_GenerationQueue!$AU$5:$AU$550,$AK$3)</f>
        <v>0</v>
      </c>
      <c r="AM260">
        <f>AA260+SUMIFS(Grid_GenerationQueue!W$5:W$550,Grid_GenerationQueue!$AJ$5:$AJ$550,$B260,Grid_GenerationQueue!$AK$5:$AK$550,$C260,Grid_GenerationQueue!$AW$5:$AW$550,"&lt;&gt;"&amp;$Y$3,Grid_GenerationQueue!$AU$5:$AU$550,$AK$3)+SUMIFS(Grid_GenerationQueue!W$5:W$550,Grid_GenerationQueue!$AM$5:$AM$550,$B260,Grid_GenerationQueue!$AN$5:$AN$550,$C260,Grid_GenerationQueue!$AW$5:$AW$550,"&lt;&gt;"&amp;$Y$3,Grid_GenerationQueue!$AU$5:$AU$550,$AK$3)</f>
        <v>0</v>
      </c>
      <c r="AN260">
        <f>AB260+SUMIFS(Grid_GenerationQueue!X$5:X$550,Grid_GenerationQueue!$AJ$5:$AJ$550,$B260,Grid_GenerationQueue!$AK$5:$AK$550,$C260,Grid_GenerationQueue!$AW$5:$AW$550,"&lt;&gt;"&amp;$Y$3,Grid_GenerationQueue!$AU$5:$AU$550,$AK$3)+SUMIFS(Grid_GenerationQueue!X$5:X$550,Grid_GenerationQueue!$AM$5:$AM$550,$B260,Grid_GenerationQueue!$AN$5:$AN$550,$C260,Grid_GenerationQueue!$AW$5:$AW$550,"&lt;&gt;"&amp;$Y$3,Grid_GenerationQueue!$AU$5:$AU$550,$AK$3)</f>
        <v>0</v>
      </c>
      <c r="AO260">
        <f>AC260+SUMIFS(Grid_GenerationQueue!Y$5:Y$550,Grid_GenerationQueue!$AJ$5:$AJ$550,$B260,Grid_GenerationQueue!$AK$5:$AK$550,$C260,Grid_GenerationQueue!$AW$5:$AW$550,"&lt;&gt;"&amp;$Y$3,Grid_GenerationQueue!$AU$5:$AU$550,$AK$3)+SUMIFS(Grid_GenerationQueue!Y$5:Y$550,Grid_GenerationQueue!$AM$5:$AM$550,$B260,Grid_GenerationQueue!$AN$5:$AN$550,$C260,Grid_GenerationQueue!$AW$5:$AW$550,"&lt;&gt;"&amp;$Y$3,Grid_GenerationQueue!$AU$5:$AU$550,$AK$3)</f>
        <v>0</v>
      </c>
      <c r="AP260">
        <f>AD260+SUMIFS(Grid_GenerationQueue!Z$5:Z$550,Grid_GenerationQueue!$AJ$5:$AJ$550,$B260,Grid_GenerationQueue!$AK$5:$AK$550,$C260,Grid_GenerationQueue!$AW$5:$AW$550,"&lt;&gt;"&amp;$Y$3,Grid_GenerationQueue!$AU$5:$AU$550,$AK$3)+SUMIFS(Grid_GenerationQueue!Z$5:Z$550,Grid_GenerationQueue!$AM$5:$AM$550,$B260,Grid_GenerationQueue!$AN$5:$AN$550,$C260,Grid_GenerationQueue!$AW$5:$AW$550,"&lt;&gt;"&amp;$Y$3,Grid_GenerationQueue!$AU$5:$AU$550,$AK$3)</f>
        <v>0</v>
      </c>
      <c r="AQ260">
        <f>AE260+SUMIFS(Grid_GenerationQueue!AA$5:AA$550,Grid_GenerationQueue!$AJ$5:$AJ$550,$B260,Grid_GenerationQueue!$AK$5:$AK$550,$C260,Grid_GenerationQueue!$AW$5:$AW$550,"&lt;&gt;"&amp;$Y$3,Grid_GenerationQueue!$AU$5:$AU$550,$AK$3)+SUMIFS(Grid_GenerationQueue!AA$5:AA$550,Grid_GenerationQueue!$AM$5:$AM$550,$B260,Grid_GenerationQueue!$AN$5:$AN$550,$C260,Grid_GenerationQueue!$AW$5:$AW$550,"&lt;&gt;"&amp;$Y$3,Grid_GenerationQueue!$AU$5:$AU$550,$AK$3)</f>
        <v>0</v>
      </c>
      <c r="AR260">
        <f>AF260+SUMIFS(Grid_GenerationQueue!AB$5:AB$550,Grid_GenerationQueue!$AJ$5:$AJ$550,$B260,Grid_GenerationQueue!$AK$5:$AK$550,$C260,Grid_GenerationQueue!$AW$5:$AW$550,"&lt;&gt;"&amp;$Y$3,Grid_GenerationQueue!$AU$5:$AU$550,$AK$3)+SUMIFS(Grid_GenerationQueue!AB$5:AB$550,Grid_GenerationQueue!$AM$5:$AM$550,$B260,Grid_GenerationQueue!$AN$5:$AN$550,$C260,Grid_GenerationQueue!$AW$5:$AW$550,"&lt;&gt;"&amp;$Y$3,Grid_GenerationQueue!$AU$5:$AU$550,$AK$3)</f>
        <v>0</v>
      </c>
      <c r="AS260">
        <f>AG260+SUMIFS(Grid_GenerationQueue!AC$5:AC$550,Grid_GenerationQueue!$AJ$5:$AJ$550,$B260,Grid_GenerationQueue!$AK$5:$AK$550,$C260,Grid_GenerationQueue!$AW$5:$AW$550,"&lt;&gt;"&amp;$Y$3,Grid_GenerationQueue!$AU$5:$AU$550,$AK$3)+SUMIFS(Grid_GenerationQueue!AC$5:AC$550,Grid_GenerationQueue!$AM$5:$AM$550,$B260,Grid_GenerationQueue!$AN$5:$AN$550,$C260,Grid_GenerationQueue!$AW$5:$AW$550,"&lt;&gt;"&amp;$Y$3,Grid_GenerationQueue!$AU$5:$AU$550,$AK$3)</f>
        <v>0</v>
      </c>
      <c r="AT260">
        <f>AH260+SUMIFS(Grid_GenerationQueue!AD$5:AD$550,Grid_GenerationQueue!$AJ$5:$AJ$550,$B260,Grid_GenerationQueue!$AK$5:$AK$550,$C260,Grid_GenerationQueue!$AW$5:$AW$550,"&lt;&gt;"&amp;$Y$3,Grid_GenerationQueue!$AU$5:$AU$550,$AK$3)+SUMIFS(Grid_GenerationQueue!AD$5:AD$550,Grid_GenerationQueue!$AM$5:$AM$550,$B260,Grid_GenerationQueue!$AN$5:$AN$550,$C260,Grid_GenerationQueue!$AW$5:$AW$550,"&lt;&gt;"&amp;$Y$3,Grid_GenerationQueue!$AU$5:$AU$550,$AK$3)</f>
        <v>0</v>
      </c>
      <c r="AV260">
        <v>0</v>
      </c>
      <c r="AW260">
        <v>0</v>
      </c>
      <c r="AX260">
        <v>0</v>
      </c>
      <c r="AY260">
        <v>0</v>
      </c>
      <c r="AZ260">
        <v>0</v>
      </c>
      <c r="BB260">
        <f t="shared" si="132"/>
        <v>0</v>
      </c>
      <c r="BC260">
        <f t="shared" si="133"/>
        <v>0</v>
      </c>
      <c r="BD260">
        <f t="shared" si="134"/>
        <v>0</v>
      </c>
      <c r="BE260">
        <f t="shared" si="135"/>
        <v>0</v>
      </c>
      <c r="BF260">
        <f t="shared" si="136"/>
        <v>0</v>
      </c>
      <c r="BG260">
        <f t="shared" si="137"/>
        <v>0</v>
      </c>
      <c r="BH260">
        <f t="shared" si="138"/>
        <v>0</v>
      </c>
      <c r="BI260">
        <f t="shared" si="139"/>
        <v>0</v>
      </c>
      <c r="BJ260">
        <f t="shared" si="140"/>
        <v>0</v>
      </c>
      <c r="BK260">
        <f t="shared" si="141"/>
        <v>0</v>
      </c>
      <c r="BL260">
        <f t="shared" si="142"/>
        <v>0</v>
      </c>
      <c r="BN260">
        <f t="shared" si="143"/>
        <v>0</v>
      </c>
      <c r="BO260">
        <f t="shared" si="144"/>
        <v>0</v>
      </c>
      <c r="BP260">
        <f t="shared" si="145"/>
        <v>0</v>
      </c>
      <c r="BQ260">
        <f t="shared" si="146"/>
        <v>0</v>
      </c>
      <c r="BR260">
        <f t="shared" si="147"/>
        <v>0</v>
      </c>
      <c r="BS260">
        <f t="shared" si="148"/>
        <v>0</v>
      </c>
      <c r="BT260">
        <f t="shared" si="149"/>
        <v>0</v>
      </c>
      <c r="BU260">
        <f t="shared" si="150"/>
        <v>0</v>
      </c>
      <c r="BV260">
        <f t="shared" si="151"/>
        <v>0</v>
      </c>
      <c r="BW260">
        <f t="shared" si="152"/>
        <v>0</v>
      </c>
      <c r="BX260">
        <f t="shared" si="153"/>
        <v>0</v>
      </c>
      <c r="BZ260">
        <f t="shared" si="154"/>
        <v>0</v>
      </c>
      <c r="CA260">
        <f t="shared" si="155"/>
        <v>0</v>
      </c>
      <c r="CB260">
        <f t="shared" si="156"/>
        <v>0</v>
      </c>
      <c r="CC260">
        <f t="shared" si="157"/>
        <v>0</v>
      </c>
      <c r="CD260">
        <f t="shared" si="158"/>
        <v>0</v>
      </c>
      <c r="CE260">
        <f t="shared" si="159"/>
        <v>0</v>
      </c>
      <c r="CF260">
        <f t="shared" si="160"/>
        <v>0</v>
      </c>
      <c r="CG260">
        <f t="shared" si="161"/>
        <v>0</v>
      </c>
      <c r="CH260">
        <f t="shared" si="162"/>
        <v>0</v>
      </c>
      <c r="CI260">
        <f t="shared" si="163"/>
        <v>0</v>
      </c>
      <c r="CJ260">
        <f t="shared" si="164"/>
        <v>0</v>
      </c>
    </row>
    <row r="261" spans="1:88" x14ac:dyDescent="0.35">
      <c r="A261" t="str">
        <f>Substation_Info!A261</f>
        <v xml:space="preserve">SCE Metro Study Area </v>
      </c>
      <c r="B261" t="str">
        <f>Substation_Info!B261</f>
        <v>Serrano</v>
      </c>
      <c r="C261">
        <f>Substation_Info!C261</f>
        <v>230</v>
      </c>
      <c r="D261" t="str" cm="1">
        <f t="array" ref="D261">INDEX(Substation_Info!$AT$5:$BB$322,MATCH(1,($B261=Substation_Info!$B$5:$B$322)*($C261=Substation_Info!$C$5:$C$322),0),MATCH(D$4,Substation_Info!$AT$4:$BB$4,0))</f>
        <v>Greater_LA_Li_Battery</v>
      </c>
      <c r="E261" t="str" cm="1">
        <f t="array" ref="E261">INDEX(Substation_Info!$AT$5:$BB$322,MATCH(1,($B261=Substation_Info!$B$5:$B$322)*($C261=Substation_Info!$C$5:$C$322),0),MATCH(E$4,Substation_Info!$AT$4:$BB$4,0))</f>
        <v>Greater_LA_Solar</v>
      </c>
      <c r="F261" cm="1">
        <f t="array" ref="F261">INDEX(Substation_Info!$AT$5:$BB$322,MATCH(1,($B261=Substation_Info!$B$5:$B$322)*($C261=Substation_Info!$C$5:$C$322),0),MATCH(F$4,Substation_Info!$AT$4:$BB$4,0))</f>
        <v>0</v>
      </c>
      <c r="G261" cm="1">
        <f t="array" ref="G261">INDEX(Substation_Info!$AT$5:$BB$322,MATCH(1,($B261=Substation_Info!$B$5:$B$322)*($C261=Substation_Info!$C$5:$C$322),0),MATCH(G$4,Substation_Info!$AT$4:$BB$4,0))</f>
        <v>0</v>
      </c>
      <c r="H261" cm="1">
        <f t="array" ref="H261">INDEX(Substation_Info!$AT$5:$BB$322,MATCH(1,($B261=Substation_Info!$B$5:$B$322)*($C261=Substation_Info!$C$5:$C$322),0),MATCH(H$4,Substation_Info!$AT$4:$BB$4,0))</f>
        <v>0</v>
      </c>
      <c r="I261" cm="1">
        <f t="array" ref="I261">INDEX(Substation_Info!$AT$5:$BB$322,MATCH(1,($B261=Substation_Info!$B$5:$B$322)*($C261=Substation_Info!$C$5:$C$322),0),MATCH(I$4,Substation_Info!$AT$4:$BB$4,0))</f>
        <v>0</v>
      </c>
      <c r="J261" cm="1">
        <f t="array" ref="J261">INDEX(Substation_Info!$AT$5:$BB$322,MATCH(1,($B261=Substation_Info!$B$5:$B$322)*($C261=Substation_Info!$C$5:$C$322),0),MATCH(J$4,Substation_Info!$AT$4:$BB$4,0))</f>
        <v>0</v>
      </c>
      <c r="L261">
        <f>SUMIFS(Grid_GenerationQueue!T$5:T$550,Grid_GenerationQueue!$AJ$5:$AJ$550,$B261,Grid_GenerationQueue!$AK$5:$AK$550,$C261)+SUMIFS(Grid_GenerationQueue!T$5:T$550,Grid_GenerationQueue!$AM$5:$AM$550,$B261,Grid_GenerationQueue!$AN$5:$AN$550,$C261)</f>
        <v>300</v>
      </c>
      <c r="M261">
        <f>SUMIFS(Grid_GenerationQueue!U$5:U$550,Grid_GenerationQueue!$AJ$5:$AJ$550,$B261,Grid_GenerationQueue!$AK$5:$AK$550,$C261)+SUMIFS(Grid_GenerationQueue!U$5:U$550,Grid_GenerationQueue!$AM$5:$AM$550,$B261,Grid_GenerationQueue!$AN$5:$AN$550,$C261)</f>
        <v>0</v>
      </c>
      <c r="N261">
        <f>SUMIFS(Grid_GenerationQueue!V$5:V$550,Grid_GenerationQueue!$AJ$5:$AJ$550,$B261,Grid_GenerationQueue!$AK$5:$AK$550,$C261)+SUMIFS(Grid_GenerationQueue!V$5:V$550,Grid_GenerationQueue!$AM$5:$AM$550,$B261,Grid_GenerationQueue!$AN$5:$AN$550,$C261)</f>
        <v>0</v>
      </c>
      <c r="O261">
        <f>SUMIFS(Grid_GenerationQueue!W$5:W$550,Grid_GenerationQueue!$AJ$5:$AJ$550,$B261,Grid_GenerationQueue!$AK$5:$AK$550,$C261)+SUMIFS(Grid_GenerationQueue!W$5:W$550,Grid_GenerationQueue!$AM$5:$AM$550,$B261,Grid_GenerationQueue!$AN$5:$AN$550,$C261)</f>
        <v>0</v>
      </c>
      <c r="P261">
        <f>SUMIFS(Grid_GenerationQueue!X$5:X$550,Grid_GenerationQueue!$AJ$5:$AJ$550,$B261,Grid_GenerationQueue!$AK$5:$AK$550,$C261)+SUMIFS(Grid_GenerationQueue!X$5:X$550,Grid_GenerationQueue!$AM$5:$AM$550,$B261,Grid_GenerationQueue!$AN$5:$AN$550,$C261)</f>
        <v>0</v>
      </c>
      <c r="Q261">
        <f>SUMIFS(Grid_GenerationQueue!Y$5:Y$550,Grid_GenerationQueue!$AJ$5:$AJ$550,$B261,Grid_GenerationQueue!$AK$5:$AK$550,$C261)+SUMIFS(Grid_GenerationQueue!Y$5:Y$550,Grid_GenerationQueue!$AM$5:$AM$550,$B261,Grid_GenerationQueue!$AN$5:$AN$550,$C261)</f>
        <v>0</v>
      </c>
      <c r="R261">
        <f>SUMIFS(Grid_GenerationQueue!Z$5:Z$550,Grid_GenerationQueue!$AJ$5:$AJ$550,$B261,Grid_GenerationQueue!$AK$5:$AK$550,$C261)+SUMIFS(Grid_GenerationQueue!Z$5:Z$550,Grid_GenerationQueue!$AM$5:$AM$550,$B261,Grid_GenerationQueue!$AN$5:$AN$550,$C261)</f>
        <v>0</v>
      </c>
      <c r="S261">
        <f>SUMIFS(Grid_GenerationQueue!AA$5:AA$550,Grid_GenerationQueue!$AJ$5:$AJ$550,$B261,Grid_GenerationQueue!$AK$5:$AK$550,$C261)+SUMIFS(Grid_GenerationQueue!AA$5:AA$550,Grid_GenerationQueue!$AM$5:$AM$550,$B261,Grid_GenerationQueue!$AN$5:$AN$550,$C261)</f>
        <v>0</v>
      </c>
      <c r="T261">
        <f>SUMIFS(Grid_GenerationQueue!AB$5:AB$550,Grid_GenerationQueue!$AJ$5:$AJ$550,$B261,Grid_GenerationQueue!$AK$5:$AK$550,$C261)+SUMIFS(Grid_GenerationQueue!AB$5:AB$550,Grid_GenerationQueue!$AM$5:$AM$550,$B261,Grid_GenerationQueue!$AN$5:$AN$550,$C261)</f>
        <v>0</v>
      </c>
      <c r="U261">
        <f>SUMIFS(Grid_GenerationQueue!AC$5:AC$550,Grid_GenerationQueue!$AJ$5:$AJ$550,$B261,Grid_GenerationQueue!$AK$5:$AK$550,$C261)+SUMIFS(Grid_GenerationQueue!AC$5:AC$550,Grid_GenerationQueue!$AM$5:$AM$550,$B261,Grid_GenerationQueue!$AN$5:$AN$550,$C261)</f>
        <v>0</v>
      </c>
      <c r="V261">
        <f>SUMIFS(Grid_GenerationQueue!AD$5:AD$550,Grid_GenerationQueue!$AJ$5:$AJ$550,$B261,Grid_GenerationQueue!$AK$5:$AK$550,$C261)+SUMIFS(Grid_GenerationQueue!AD$5:AD$550,Grid_GenerationQueue!$AM$5:$AM$550,$B261,Grid_GenerationQueue!$AN$5:$AN$550,$C261)</f>
        <v>0</v>
      </c>
      <c r="X261">
        <f>SUMIFS(Grid_GenerationQueue!T$5:T$550,Grid_GenerationQueue!$AJ$5:$AJ$550,$B261,Grid_GenerationQueue!$AK$5:$AK$550,$C261,Grid_GenerationQueue!$AW$5:$AW$550,$Y$3)+SUMIFS(Grid_GenerationQueue!T$5:T$550,Grid_GenerationQueue!$AM$5:$AM$550,$B261,Grid_GenerationQueue!$AN$5:$AN$550,$C261,Grid_GenerationQueue!$AW$5:$AW$550,$Y$3)</f>
        <v>0</v>
      </c>
      <c r="Y261">
        <f>SUMIFS(Grid_GenerationQueue!U$5:U$550,Grid_GenerationQueue!$AJ$5:$AJ$550,$B261,Grid_GenerationQueue!$AK$5:$AK$550,$C261,Grid_GenerationQueue!$AW$5:$AW$550,$Y$3)+SUMIFS(Grid_GenerationQueue!U$5:U$550,Grid_GenerationQueue!$AM$5:$AM$550,$B261,Grid_GenerationQueue!$AN$5:$AN$550,$C261,Grid_GenerationQueue!$AW$5:$AW$550,$Y$3)</f>
        <v>0</v>
      </c>
      <c r="Z261">
        <f>SUMIFS(Grid_GenerationQueue!V$5:V$550,Grid_GenerationQueue!$AJ$5:$AJ$550,$B261,Grid_GenerationQueue!$AK$5:$AK$550,$C261,Grid_GenerationQueue!$AW$5:$AW$550,$Y$3)+SUMIFS(Grid_GenerationQueue!V$5:V$550,Grid_GenerationQueue!$AM$5:$AM$550,$B261,Grid_GenerationQueue!$AN$5:$AN$550,$C261,Grid_GenerationQueue!$AW$5:$AW$550,$Y$3)</f>
        <v>0</v>
      </c>
      <c r="AA261">
        <f>SUMIFS(Grid_GenerationQueue!W$5:W$550,Grid_GenerationQueue!$AJ$5:$AJ$550,$B261,Grid_GenerationQueue!$AK$5:$AK$550,$C261,Grid_GenerationQueue!$AW$5:$AW$550,$Y$3)+SUMIFS(Grid_GenerationQueue!W$5:W$550,Grid_GenerationQueue!$AM$5:$AM$550,$B261,Grid_GenerationQueue!$AN$5:$AN$550,$C261,Grid_GenerationQueue!$AW$5:$AW$550,$Y$3)</f>
        <v>0</v>
      </c>
      <c r="AB261">
        <f>SUMIFS(Grid_GenerationQueue!X$5:X$550,Grid_GenerationQueue!$AJ$5:$AJ$550,$B261,Grid_GenerationQueue!$AK$5:$AK$550,$C261,Grid_GenerationQueue!$AW$5:$AW$550,$Y$3)+SUMIFS(Grid_GenerationQueue!X$5:X$550,Grid_GenerationQueue!$AM$5:$AM$550,$B261,Grid_GenerationQueue!$AN$5:$AN$550,$C261,Grid_GenerationQueue!$AW$5:$AW$550,$Y$3)</f>
        <v>0</v>
      </c>
      <c r="AC261">
        <f>SUMIFS(Grid_GenerationQueue!Y$5:Y$550,Grid_GenerationQueue!$AJ$5:$AJ$550,$B261,Grid_GenerationQueue!$AK$5:$AK$550,$C261,Grid_GenerationQueue!$AW$5:$AW$550,$Y$3)+SUMIFS(Grid_GenerationQueue!Y$5:Y$550,Grid_GenerationQueue!$AM$5:$AM$550,$B261,Grid_GenerationQueue!$AN$5:$AN$550,$C261,Grid_GenerationQueue!$AW$5:$AW$550,$Y$3)</f>
        <v>0</v>
      </c>
      <c r="AD261">
        <f>SUMIFS(Grid_GenerationQueue!Z$5:Z$550,Grid_GenerationQueue!$AJ$5:$AJ$550,$B261,Grid_GenerationQueue!$AK$5:$AK$550,$C261,Grid_GenerationQueue!$AW$5:$AW$550,$Y$3)+SUMIFS(Grid_GenerationQueue!Z$5:Z$550,Grid_GenerationQueue!$AM$5:$AM$550,$B261,Grid_GenerationQueue!$AN$5:$AN$550,$C261,Grid_GenerationQueue!$AW$5:$AW$550,$Y$3)</f>
        <v>0</v>
      </c>
      <c r="AE261">
        <f>SUMIFS(Grid_GenerationQueue!AA$5:AA$550,Grid_GenerationQueue!$AJ$5:$AJ$550,$B261,Grid_GenerationQueue!$AK$5:$AK$550,$C261,Grid_GenerationQueue!$AW$5:$AW$550,$Y$3)+SUMIFS(Grid_GenerationQueue!AA$5:AA$550,Grid_GenerationQueue!$AM$5:$AM$550,$B261,Grid_GenerationQueue!$AN$5:$AN$550,$C261,Grid_GenerationQueue!$AW$5:$AW$550,$Y$3)</f>
        <v>0</v>
      </c>
      <c r="AF261">
        <f>SUMIFS(Grid_GenerationQueue!AB$5:AB$550,Grid_GenerationQueue!$AJ$5:$AJ$550,$B261,Grid_GenerationQueue!$AK$5:$AK$550,$C261,Grid_GenerationQueue!$AW$5:$AW$550,$Y$3)+SUMIFS(Grid_GenerationQueue!AB$5:AB$550,Grid_GenerationQueue!$AM$5:$AM$550,$B261,Grid_GenerationQueue!$AN$5:$AN$550,$C261,Grid_GenerationQueue!$AW$5:$AW$550,$Y$3)</f>
        <v>0</v>
      </c>
      <c r="AG261">
        <f>SUMIFS(Grid_GenerationQueue!AC$5:AC$550,Grid_GenerationQueue!$AJ$5:$AJ$550,$B261,Grid_GenerationQueue!$AK$5:$AK$550,$C261,Grid_GenerationQueue!$AW$5:$AW$550,$Y$3)+SUMIFS(Grid_GenerationQueue!AC$5:AC$550,Grid_GenerationQueue!$AM$5:$AM$550,$B261,Grid_GenerationQueue!$AN$5:$AN$550,$C261,Grid_GenerationQueue!$AW$5:$AW$550,$Y$3)</f>
        <v>0</v>
      </c>
      <c r="AH261">
        <f>SUMIFS(Grid_GenerationQueue!AD$5:AD$550,Grid_GenerationQueue!$AJ$5:$AJ$550,$B261,Grid_GenerationQueue!$AK$5:$AK$550,$C261,Grid_GenerationQueue!$AW$5:$AW$550,$Y$3)+SUMIFS(Grid_GenerationQueue!AD$5:AD$550,Grid_GenerationQueue!$AM$5:$AM$550,$B261,Grid_GenerationQueue!$AN$5:$AN$550,$C261,Grid_GenerationQueue!$AW$5:$AW$550,$Y$3)</f>
        <v>0</v>
      </c>
      <c r="AJ261">
        <f>X261+SUMIFS(Grid_GenerationQueue!T$5:T$550,Grid_GenerationQueue!$AJ$5:$AJ$550,$B261,Grid_GenerationQueue!$AK$5:$AK$550,$C261,Grid_GenerationQueue!$AW$5:$AW$550,"&lt;&gt;"&amp;$Y$3,Grid_GenerationQueue!$AU$5:$AU$550,$AK$3)+SUMIFS(Grid_GenerationQueue!T$5:T$550,Grid_GenerationQueue!$AM$5:$AM$550,$B261,Grid_GenerationQueue!$AN$5:$AN$550,$C261,Grid_GenerationQueue!$AW$5:$AW$550,"&lt;&gt;"&amp;$Y$3,Grid_GenerationQueue!$AU$5:$AU$550,$AK$3)</f>
        <v>0</v>
      </c>
      <c r="AK261">
        <f>Y261+SUMIFS(Grid_GenerationQueue!U$5:U$550,Grid_GenerationQueue!$AJ$5:$AJ$550,$B261,Grid_GenerationQueue!$AK$5:$AK$550,$C261,Grid_GenerationQueue!$AW$5:$AW$550,"&lt;&gt;"&amp;$Y$3,Grid_GenerationQueue!$AU$5:$AU$550,$AK$3)+SUMIFS(Grid_GenerationQueue!U$5:U$550,Grid_GenerationQueue!$AM$5:$AM$550,$B261,Grid_GenerationQueue!$AN$5:$AN$550,$C261,Grid_GenerationQueue!$AW$5:$AW$550,"&lt;&gt;"&amp;$Y$3,Grid_GenerationQueue!$AU$5:$AU$550,$AK$3)</f>
        <v>0</v>
      </c>
      <c r="AL261">
        <f>Z261+SUMIFS(Grid_GenerationQueue!V$5:V$550,Grid_GenerationQueue!$AJ$5:$AJ$550,$B261,Grid_GenerationQueue!$AK$5:$AK$550,$C261,Grid_GenerationQueue!$AW$5:$AW$550,"&lt;&gt;"&amp;$Y$3,Grid_GenerationQueue!$AU$5:$AU$550,$AK$3)+SUMIFS(Grid_GenerationQueue!V$5:V$550,Grid_GenerationQueue!$AM$5:$AM$550,$B261,Grid_GenerationQueue!$AN$5:$AN$550,$C261,Grid_GenerationQueue!$AW$5:$AW$550,"&lt;&gt;"&amp;$Y$3,Grid_GenerationQueue!$AU$5:$AU$550,$AK$3)</f>
        <v>0</v>
      </c>
      <c r="AM261">
        <f>AA261+SUMIFS(Grid_GenerationQueue!W$5:W$550,Grid_GenerationQueue!$AJ$5:$AJ$550,$B261,Grid_GenerationQueue!$AK$5:$AK$550,$C261,Grid_GenerationQueue!$AW$5:$AW$550,"&lt;&gt;"&amp;$Y$3,Grid_GenerationQueue!$AU$5:$AU$550,$AK$3)+SUMIFS(Grid_GenerationQueue!W$5:W$550,Grid_GenerationQueue!$AM$5:$AM$550,$B261,Grid_GenerationQueue!$AN$5:$AN$550,$C261,Grid_GenerationQueue!$AW$5:$AW$550,"&lt;&gt;"&amp;$Y$3,Grid_GenerationQueue!$AU$5:$AU$550,$AK$3)</f>
        <v>0</v>
      </c>
      <c r="AN261">
        <f>AB261+SUMIFS(Grid_GenerationQueue!X$5:X$550,Grid_GenerationQueue!$AJ$5:$AJ$550,$B261,Grid_GenerationQueue!$AK$5:$AK$550,$C261,Grid_GenerationQueue!$AW$5:$AW$550,"&lt;&gt;"&amp;$Y$3,Grid_GenerationQueue!$AU$5:$AU$550,$AK$3)+SUMIFS(Grid_GenerationQueue!X$5:X$550,Grid_GenerationQueue!$AM$5:$AM$550,$B261,Grid_GenerationQueue!$AN$5:$AN$550,$C261,Grid_GenerationQueue!$AW$5:$AW$550,"&lt;&gt;"&amp;$Y$3,Grid_GenerationQueue!$AU$5:$AU$550,$AK$3)</f>
        <v>0</v>
      </c>
      <c r="AO261">
        <f>AC261+SUMIFS(Grid_GenerationQueue!Y$5:Y$550,Grid_GenerationQueue!$AJ$5:$AJ$550,$B261,Grid_GenerationQueue!$AK$5:$AK$550,$C261,Grid_GenerationQueue!$AW$5:$AW$550,"&lt;&gt;"&amp;$Y$3,Grid_GenerationQueue!$AU$5:$AU$550,$AK$3)+SUMIFS(Grid_GenerationQueue!Y$5:Y$550,Grid_GenerationQueue!$AM$5:$AM$550,$B261,Grid_GenerationQueue!$AN$5:$AN$550,$C261,Grid_GenerationQueue!$AW$5:$AW$550,"&lt;&gt;"&amp;$Y$3,Grid_GenerationQueue!$AU$5:$AU$550,$AK$3)</f>
        <v>0</v>
      </c>
      <c r="AP261">
        <f>AD261+SUMIFS(Grid_GenerationQueue!Z$5:Z$550,Grid_GenerationQueue!$AJ$5:$AJ$550,$B261,Grid_GenerationQueue!$AK$5:$AK$550,$C261,Grid_GenerationQueue!$AW$5:$AW$550,"&lt;&gt;"&amp;$Y$3,Grid_GenerationQueue!$AU$5:$AU$550,$AK$3)+SUMIFS(Grid_GenerationQueue!Z$5:Z$550,Grid_GenerationQueue!$AM$5:$AM$550,$B261,Grid_GenerationQueue!$AN$5:$AN$550,$C261,Grid_GenerationQueue!$AW$5:$AW$550,"&lt;&gt;"&amp;$Y$3,Grid_GenerationQueue!$AU$5:$AU$550,$AK$3)</f>
        <v>0</v>
      </c>
      <c r="AQ261">
        <f>AE261+SUMIFS(Grid_GenerationQueue!AA$5:AA$550,Grid_GenerationQueue!$AJ$5:$AJ$550,$B261,Grid_GenerationQueue!$AK$5:$AK$550,$C261,Grid_GenerationQueue!$AW$5:$AW$550,"&lt;&gt;"&amp;$Y$3,Grid_GenerationQueue!$AU$5:$AU$550,$AK$3)+SUMIFS(Grid_GenerationQueue!AA$5:AA$550,Grid_GenerationQueue!$AM$5:$AM$550,$B261,Grid_GenerationQueue!$AN$5:$AN$550,$C261,Grid_GenerationQueue!$AW$5:$AW$550,"&lt;&gt;"&amp;$Y$3,Grid_GenerationQueue!$AU$5:$AU$550,$AK$3)</f>
        <v>0</v>
      </c>
      <c r="AR261">
        <f>AF261+SUMIFS(Grid_GenerationQueue!AB$5:AB$550,Grid_GenerationQueue!$AJ$5:$AJ$550,$B261,Grid_GenerationQueue!$AK$5:$AK$550,$C261,Grid_GenerationQueue!$AW$5:$AW$550,"&lt;&gt;"&amp;$Y$3,Grid_GenerationQueue!$AU$5:$AU$550,$AK$3)+SUMIFS(Grid_GenerationQueue!AB$5:AB$550,Grid_GenerationQueue!$AM$5:$AM$550,$B261,Grid_GenerationQueue!$AN$5:$AN$550,$C261,Grid_GenerationQueue!$AW$5:$AW$550,"&lt;&gt;"&amp;$Y$3,Grid_GenerationQueue!$AU$5:$AU$550,$AK$3)</f>
        <v>0</v>
      </c>
      <c r="AS261">
        <f>AG261+SUMIFS(Grid_GenerationQueue!AC$5:AC$550,Grid_GenerationQueue!$AJ$5:$AJ$550,$B261,Grid_GenerationQueue!$AK$5:$AK$550,$C261,Grid_GenerationQueue!$AW$5:$AW$550,"&lt;&gt;"&amp;$Y$3,Grid_GenerationQueue!$AU$5:$AU$550,$AK$3)+SUMIFS(Grid_GenerationQueue!AC$5:AC$550,Grid_GenerationQueue!$AM$5:$AM$550,$B261,Grid_GenerationQueue!$AN$5:$AN$550,$C261,Grid_GenerationQueue!$AW$5:$AW$550,"&lt;&gt;"&amp;$Y$3,Grid_GenerationQueue!$AU$5:$AU$550,$AK$3)</f>
        <v>0</v>
      </c>
      <c r="AT261">
        <f>AH261+SUMIFS(Grid_GenerationQueue!AD$5:AD$550,Grid_GenerationQueue!$AJ$5:$AJ$550,$B261,Grid_GenerationQueue!$AK$5:$AK$550,$C261,Grid_GenerationQueue!$AW$5:$AW$550,"&lt;&gt;"&amp;$Y$3,Grid_GenerationQueue!$AU$5:$AU$550,$AK$3)+SUMIFS(Grid_GenerationQueue!AD$5:AD$550,Grid_GenerationQueue!$AM$5:$AM$550,$B261,Grid_GenerationQueue!$AN$5:$AN$550,$C261,Grid_GenerationQueue!$AW$5:$AW$550,"&lt;&gt;"&amp;$Y$3,Grid_GenerationQueue!$AU$5:$AU$550,$AK$3)</f>
        <v>0</v>
      </c>
      <c r="AV261">
        <v>0</v>
      </c>
      <c r="AW261">
        <v>0</v>
      </c>
      <c r="AX261">
        <v>0</v>
      </c>
      <c r="AY261">
        <v>0</v>
      </c>
      <c r="AZ261">
        <v>0</v>
      </c>
      <c r="BB261">
        <f t="shared" si="132"/>
        <v>300</v>
      </c>
      <c r="BC261">
        <f t="shared" si="133"/>
        <v>0</v>
      </c>
      <c r="BD261">
        <f t="shared" si="134"/>
        <v>0</v>
      </c>
      <c r="BE261">
        <f t="shared" si="135"/>
        <v>0</v>
      </c>
      <c r="BF261">
        <f t="shared" si="136"/>
        <v>0</v>
      </c>
      <c r="BG261">
        <f t="shared" si="137"/>
        <v>0</v>
      </c>
      <c r="BH261">
        <f t="shared" si="138"/>
        <v>0</v>
      </c>
      <c r="BI261">
        <f t="shared" si="139"/>
        <v>0</v>
      </c>
      <c r="BJ261">
        <f t="shared" si="140"/>
        <v>0</v>
      </c>
      <c r="BK261">
        <f t="shared" si="141"/>
        <v>0</v>
      </c>
      <c r="BL261">
        <f t="shared" si="142"/>
        <v>0</v>
      </c>
      <c r="BN261">
        <f t="shared" si="143"/>
        <v>0</v>
      </c>
      <c r="BO261">
        <f t="shared" si="144"/>
        <v>0</v>
      </c>
      <c r="BP261">
        <f t="shared" si="145"/>
        <v>0</v>
      </c>
      <c r="BQ261">
        <f t="shared" si="146"/>
        <v>0</v>
      </c>
      <c r="BR261">
        <f t="shared" si="147"/>
        <v>0</v>
      </c>
      <c r="BS261">
        <f t="shared" si="148"/>
        <v>0</v>
      </c>
      <c r="BT261">
        <f t="shared" si="149"/>
        <v>0</v>
      </c>
      <c r="BU261">
        <f t="shared" si="150"/>
        <v>0</v>
      </c>
      <c r="BV261">
        <f t="shared" si="151"/>
        <v>0</v>
      </c>
      <c r="BW261">
        <f t="shared" si="152"/>
        <v>0</v>
      </c>
      <c r="BX261">
        <f t="shared" si="153"/>
        <v>0</v>
      </c>
      <c r="BZ261">
        <f t="shared" si="154"/>
        <v>0</v>
      </c>
      <c r="CA261">
        <f t="shared" si="155"/>
        <v>0</v>
      </c>
      <c r="CB261">
        <f t="shared" si="156"/>
        <v>0</v>
      </c>
      <c r="CC261">
        <f t="shared" si="157"/>
        <v>0</v>
      </c>
      <c r="CD261">
        <f t="shared" si="158"/>
        <v>0</v>
      </c>
      <c r="CE261">
        <f t="shared" si="159"/>
        <v>0</v>
      </c>
      <c r="CF261">
        <f t="shared" si="160"/>
        <v>0</v>
      </c>
      <c r="CG261">
        <f t="shared" si="161"/>
        <v>0</v>
      </c>
      <c r="CH261">
        <f t="shared" si="162"/>
        <v>0</v>
      </c>
      <c r="CI261">
        <f t="shared" si="163"/>
        <v>0</v>
      </c>
      <c r="CJ261">
        <f t="shared" si="164"/>
        <v>0</v>
      </c>
    </row>
    <row r="262" spans="1:88" x14ac:dyDescent="0.35">
      <c r="A262" t="str">
        <f>Substation_Info!A262</f>
        <v xml:space="preserve">PG&amp;E East Kern Study Area </v>
      </c>
      <c r="B262" t="str">
        <f>Substation_Info!B262</f>
        <v>Shafter</v>
      </c>
      <c r="C262">
        <f>Substation_Info!C262</f>
        <v>115</v>
      </c>
      <c r="D262" t="str" cm="1">
        <f t="array" ref="D262">INDEX(Substation_Info!$AT$5:$BB$322,MATCH(1,($B262=Substation_Info!$B$5:$B$322)*($C262=Substation_Info!$C$5:$C$322),0),MATCH(D$4,Substation_Info!$AT$4:$BB$4,0))</f>
        <v>Southern_PGAE_Li_Battery</v>
      </c>
      <c r="E262" t="str" cm="1">
        <f t="array" ref="E262">INDEX(Substation_Info!$AT$5:$BB$322,MATCH(1,($B262=Substation_Info!$B$5:$B$322)*($C262=Substation_Info!$C$5:$C$322),0),MATCH(E$4,Substation_Info!$AT$4:$BB$4,0))</f>
        <v>Southern_PGAE_Solar</v>
      </c>
      <c r="F262" cm="1">
        <f t="array" ref="F262">INDEX(Substation_Info!$AT$5:$BB$322,MATCH(1,($B262=Substation_Info!$B$5:$B$322)*($C262=Substation_Info!$C$5:$C$322),0),MATCH(F$4,Substation_Info!$AT$4:$BB$4,0))</f>
        <v>0</v>
      </c>
      <c r="G262" cm="1">
        <f t="array" ref="G262">INDEX(Substation_Info!$AT$5:$BB$322,MATCH(1,($B262=Substation_Info!$B$5:$B$322)*($C262=Substation_Info!$C$5:$C$322),0),MATCH(G$4,Substation_Info!$AT$4:$BB$4,0))</f>
        <v>0</v>
      </c>
      <c r="H262" cm="1">
        <f t="array" ref="H262">INDEX(Substation_Info!$AT$5:$BB$322,MATCH(1,($B262=Substation_Info!$B$5:$B$322)*($C262=Substation_Info!$C$5:$C$322),0),MATCH(H$4,Substation_Info!$AT$4:$BB$4,0))</f>
        <v>0</v>
      </c>
      <c r="I262" cm="1">
        <f t="array" ref="I262">INDEX(Substation_Info!$AT$5:$BB$322,MATCH(1,($B262=Substation_Info!$B$5:$B$322)*($C262=Substation_Info!$C$5:$C$322),0),MATCH(I$4,Substation_Info!$AT$4:$BB$4,0))</f>
        <v>0</v>
      </c>
      <c r="J262" cm="1">
        <f t="array" ref="J262">INDEX(Substation_Info!$AT$5:$BB$322,MATCH(1,($B262=Substation_Info!$B$5:$B$322)*($C262=Substation_Info!$C$5:$C$322),0),MATCH(J$4,Substation_Info!$AT$4:$BB$4,0))</f>
        <v>0</v>
      </c>
      <c r="L262">
        <f>SUMIFS(Grid_GenerationQueue!T$5:T$550,Grid_GenerationQueue!$AJ$5:$AJ$550,$B262,Grid_GenerationQueue!$AK$5:$AK$550,$C262)+SUMIFS(Grid_GenerationQueue!T$5:T$550,Grid_GenerationQueue!$AM$5:$AM$550,$B262,Grid_GenerationQueue!$AN$5:$AN$550,$C262)</f>
        <v>100</v>
      </c>
      <c r="M262">
        <f>SUMIFS(Grid_GenerationQueue!U$5:U$550,Grid_GenerationQueue!$AJ$5:$AJ$550,$B262,Grid_GenerationQueue!$AK$5:$AK$550,$C262)+SUMIFS(Grid_GenerationQueue!U$5:U$550,Grid_GenerationQueue!$AM$5:$AM$550,$B262,Grid_GenerationQueue!$AN$5:$AN$550,$C262)</f>
        <v>0</v>
      </c>
      <c r="N262">
        <f>SUMIFS(Grid_GenerationQueue!V$5:V$550,Grid_GenerationQueue!$AJ$5:$AJ$550,$B262,Grid_GenerationQueue!$AK$5:$AK$550,$C262)+SUMIFS(Grid_GenerationQueue!V$5:V$550,Grid_GenerationQueue!$AM$5:$AM$550,$B262,Grid_GenerationQueue!$AN$5:$AN$550,$C262)</f>
        <v>0</v>
      </c>
      <c r="O262">
        <f>SUMIFS(Grid_GenerationQueue!W$5:W$550,Grid_GenerationQueue!$AJ$5:$AJ$550,$B262,Grid_GenerationQueue!$AK$5:$AK$550,$C262)+SUMIFS(Grid_GenerationQueue!W$5:W$550,Grid_GenerationQueue!$AM$5:$AM$550,$B262,Grid_GenerationQueue!$AN$5:$AN$550,$C262)</f>
        <v>0</v>
      </c>
      <c r="P262">
        <f>SUMIFS(Grid_GenerationQueue!X$5:X$550,Grid_GenerationQueue!$AJ$5:$AJ$550,$B262,Grid_GenerationQueue!$AK$5:$AK$550,$C262)+SUMIFS(Grid_GenerationQueue!X$5:X$550,Grid_GenerationQueue!$AM$5:$AM$550,$B262,Grid_GenerationQueue!$AN$5:$AN$550,$C262)</f>
        <v>0</v>
      </c>
      <c r="Q262">
        <f>SUMIFS(Grid_GenerationQueue!Y$5:Y$550,Grid_GenerationQueue!$AJ$5:$AJ$550,$B262,Grid_GenerationQueue!$AK$5:$AK$550,$C262)+SUMIFS(Grid_GenerationQueue!Y$5:Y$550,Grid_GenerationQueue!$AM$5:$AM$550,$B262,Grid_GenerationQueue!$AN$5:$AN$550,$C262)</f>
        <v>0</v>
      </c>
      <c r="R262">
        <f>SUMIFS(Grid_GenerationQueue!Z$5:Z$550,Grid_GenerationQueue!$AJ$5:$AJ$550,$B262,Grid_GenerationQueue!$AK$5:$AK$550,$C262)+SUMIFS(Grid_GenerationQueue!Z$5:Z$550,Grid_GenerationQueue!$AM$5:$AM$550,$B262,Grid_GenerationQueue!$AN$5:$AN$550,$C262)</f>
        <v>100</v>
      </c>
      <c r="S262">
        <f>SUMIFS(Grid_GenerationQueue!AA$5:AA$550,Grid_GenerationQueue!$AJ$5:$AJ$550,$B262,Grid_GenerationQueue!$AK$5:$AK$550,$C262)+SUMIFS(Grid_GenerationQueue!AA$5:AA$550,Grid_GenerationQueue!$AM$5:$AM$550,$B262,Grid_GenerationQueue!$AN$5:$AN$550,$C262)</f>
        <v>0</v>
      </c>
      <c r="T262">
        <f>SUMIFS(Grid_GenerationQueue!AB$5:AB$550,Grid_GenerationQueue!$AJ$5:$AJ$550,$B262,Grid_GenerationQueue!$AK$5:$AK$550,$C262)+SUMIFS(Grid_GenerationQueue!AB$5:AB$550,Grid_GenerationQueue!$AM$5:$AM$550,$B262,Grid_GenerationQueue!$AN$5:$AN$550,$C262)</f>
        <v>100</v>
      </c>
      <c r="U262">
        <f>SUMIFS(Grid_GenerationQueue!AC$5:AC$550,Grid_GenerationQueue!$AJ$5:$AJ$550,$B262,Grid_GenerationQueue!$AK$5:$AK$550,$C262)+SUMIFS(Grid_GenerationQueue!AC$5:AC$550,Grid_GenerationQueue!$AM$5:$AM$550,$B262,Grid_GenerationQueue!$AN$5:$AN$550,$C262)</f>
        <v>0</v>
      </c>
      <c r="V262">
        <f>SUMIFS(Grid_GenerationQueue!AD$5:AD$550,Grid_GenerationQueue!$AJ$5:$AJ$550,$B262,Grid_GenerationQueue!$AK$5:$AK$550,$C262)+SUMIFS(Grid_GenerationQueue!AD$5:AD$550,Grid_GenerationQueue!$AM$5:$AM$550,$B262,Grid_GenerationQueue!$AN$5:$AN$550,$C262)</f>
        <v>0</v>
      </c>
      <c r="X262">
        <f>SUMIFS(Grid_GenerationQueue!T$5:T$550,Grid_GenerationQueue!$AJ$5:$AJ$550,$B262,Grid_GenerationQueue!$AK$5:$AK$550,$C262,Grid_GenerationQueue!$AW$5:$AW$550,$Y$3)+SUMIFS(Grid_GenerationQueue!T$5:T$550,Grid_GenerationQueue!$AM$5:$AM$550,$B262,Grid_GenerationQueue!$AN$5:$AN$550,$C262,Grid_GenerationQueue!$AW$5:$AW$550,$Y$3)</f>
        <v>0</v>
      </c>
      <c r="Y262">
        <f>SUMIFS(Grid_GenerationQueue!U$5:U$550,Grid_GenerationQueue!$AJ$5:$AJ$550,$B262,Grid_GenerationQueue!$AK$5:$AK$550,$C262,Grid_GenerationQueue!$AW$5:$AW$550,$Y$3)+SUMIFS(Grid_GenerationQueue!U$5:U$550,Grid_GenerationQueue!$AM$5:$AM$550,$B262,Grid_GenerationQueue!$AN$5:$AN$550,$C262,Grid_GenerationQueue!$AW$5:$AW$550,$Y$3)</f>
        <v>0</v>
      </c>
      <c r="Z262">
        <f>SUMIFS(Grid_GenerationQueue!V$5:V$550,Grid_GenerationQueue!$AJ$5:$AJ$550,$B262,Grid_GenerationQueue!$AK$5:$AK$550,$C262,Grid_GenerationQueue!$AW$5:$AW$550,$Y$3)+SUMIFS(Grid_GenerationQueue!V$5:V$550,Grid_GenerationQueue!$AM$5:$AM$550,$B262,Grid_GenerationQueue!$AN$5:$AN$550,$C262,Grid_GenerationQueue!$AW$5:$AW$550,$Y$3)</f>
        <v>0</v>
      </c>
      <c r="AA262">
        <f>SUMIFS(Grid_GenerationQueue!W$5:W$550,Grid_GenerationQueue!$AJ$5:$AJ$550,$B262,Grid_GenerationQueue!$AK$5:$AK$550,$C262,Grid_GenerationQueue!$AW$5:$AW$550,$Y$3)+SUMIFS(Grid_GenerationQueue!W$5:W$550,Grid_GenerationQueue!$AM$5:$AM$550,$B262,Grid_GenerationQueue!$AN$5:$AN$550,$C262,Grid_GenerationQueue!$AW$5:$AW$550,$Y$3)</f>
        <v>0</v>
      </c>
      <c r="AB262">
        <f>SUMIFS(Grid_GenerationQueue!X$5:X$550,Grid_GenerationQueue!$AJ$5:$AJ$550,$B262,Grid_GenerationQueue!$AK$5:$AK$550,$C262,Grid_GenerationQueue!$AW$5:$AW$550,$Y$3)+SUMIFS(Grid_GenerationQueue!X$5:X$550,Grid_GenerationQueue!$AM$5:$AM$550,$B262,Grid_GenerationQueue!$AN$5:$AN$550,$C262,Grid_GenerationQueue!$AW$5:$AW$550,$Y$3)</f>
        <v>0</v>
      </c>
      <c r="AC262">
        <f>SUMIFS(Grid_GenerationQueue!Y$5:Y$550,Grid_GenerationQueue!$AJ$5:$AJ$550,$B262,Grid_GenerationQueue!$AK$5:$AK$550,$C262,Grid_GenerationQueue!$AW$5:$AW$550,$Y$3)+SUMIFS(Grid_GenerationQueue!Y$5:Y$550,Grid_GenerationQueue!$AM$5:$AM$550,$B262,Grid_GenerationQueue!$AN$5:$AN$550,$C262,Grid_GenerationQueue!$AW$5:$AW$550,$Y$3)</f>
        <v>0</v>
      </c>
      <c r="AD262">
        <f>SUMIFS(Grid_GenerationQueue!Z$5:Z$550,Grid_GenerationQueue!$AJ$5:$AJ$550,$B262,Grid_GenerationQueue!$AK$5:$AK$550,$C262,Grid_GenerationQueue!$AW$5:$AW$550,$Y$3)+SUMIFS(Grid_GenerationQueue!Z$5:Z$550,Grid_GenerationQueue!$AM$5:$AM$550,$B262,Grid_GenerationQueue!$AN$5:$AN$550,$C262,Grid_GenerationQueue!$AW$5:$AW$550,$Y$3)</f>
        <v>0</v>
      </c>
      <c r="AE262">
        <f>SUMIFS(Grid_GenerationQueue!AA$5:AA$550,Grid_GenerationQueue!$AJ$5:$AJ$550,$B262,Grid_GenerationQueue!$AK$5:$AK$550,$C262,Grid_GenerationQueue!$AW$5:$AW$550,$Y$3)+SUMIFS(Grid_GenerationQueue!AA$5:AA$550,Grid_GenerationQueue!$AM$5:$AM$550,$B262,Grid_GenerationQueue!$AN$5:$AN$550,$C262,Grid_GenerationQueue!$AW$5:$AW$550,$Y$3)</f>
        <v>0</v>
      </c>
      <c r="AF262">
        <f>SUMIFS(Grid_GenerationQueue!AB$5:AB$550,Grid_GenerationQueue!$AJ$5:$AJ$550,$B262,Grid_GenerationQueue!$AK$5:$AK$550,$C262,Grid_GenerationQueue!$AW$5:$AW$550,$Y$3)+SUMIFS(Grid_GenerationQueue!AB$5:AB$550,Grid_GenerationQueue!$AM$5:$AM$550,$B262,Grid_GenerationQueue!$AN$5:$AN$550,$C262,Grid_GenerationQueue!$AW$5:$AW$550,$Y$3)</f>
        <v>0</v>
      </c>
      <c r="AG262">
        <f>SUMIFS(Grid_GenerationQueue!AC$5:AC$550,Grid_GenerationQueue!$AJ$5:$AJ$550,$B262,Grid_GenerationQueue!$AK$5:$AK$550,$C262,Grid_GenerationQueue!$AW$5:$AW$550,$Y$3)+SUMIFS(Grid_GenerationQueue!AC$5:AC$550,Grid_GenerationQueue!$AM$5:$AM$550,$B262,Grid_GenerationQueue!$AN$5:$AN$550,$C262,Grid_GenerationQueue!$AW$5:$AW$550,$Y$3)</f>
        <v>0</v>
      </c>
      <c r="AH262">
        <f>SUMIFS(Grid_GenerationQueue!AD$5:AD$550,Grid_GenerationQueue!$AJ$5:$AJ$550,$B262,Grid_GenerationQueue!$AK$5:$AK$550,$C262,Grid_GenerationQueue!$AW$5:$AW$550,$Y$3)+SUMIFS(Grid_GenerationQueue!AD$5:AD$550,Grid_GenerationQueue!$AM$5:$AM$550,$B262,Grid_GenerationQueue!$AN$5:$AN$550,$C262,Grid_GenerationQueue!$AW$5:$AW$550,$Y$3)</f>
        <v>0</v>
      </c>
      <c r="AJ262">
        <f>X262+SUMIFS(Grid_GenerationQueue!T$5:T$550,Grid_GenerationQueue!$AJ$5:$AJ$550,$B262,Grid_GenerationQueue!$AK$5:$AK$550,$C262,Grid_GenerationQueue!$AW$5:$AW$550,"&lt;&gt;"&amp;$Y$3,Grid_GenerationQueue!$AU$5:$AU$550,$AK$3)+SUMIFS(Grid_GenerationQueue!T$5:T$550,Grid_GenerationQueue!$AM$5:$AM$550,$B262,Grid_GenerationQueue!$AN$5:$AN$550,$C262,Grid_GenerationQueue!$AW$5:$AW$550,"&lt;&gt;"&amp;$Y$3,Grid_GenerationQueue!$AU$5:$AU$550,$AK$3)</f>
        <v>0</v>
      </c>
      <c r="AK262">
        <f>Y262+SUMIFS(Grid_GenerationQueue!U$5:U$550,Grid_GenerationQueue!$AJ$5:$AJ$550,$B262,Grid_GenerationQueue!$AK$5:$AK$550,$C262,Grid_GenerationQueue!$AW$5:$AW$550,"&lt;&gt;"&amp;$Y$3,Grid_GenerationQueue!$AU$5:$AU$550,$AK$3)+SUMIFS(Grid_GenerationQueue!U$5:U$550,Grid_GenerationQueue!$AM$5:$AM$550,$B262,Grid_GenerationQueue!$AN$5:$AN$550,$C262,Grid_GenerationQueue!$AW$5:$AW$550,"&lt;&gt;"&amp;$Y$3,Grid_GenerationQueue!$AU$5:$AU$550,$AK$3)</f>
        <v>0</v>
      </c>
      <c r="AL262">
        <f>Z262+SUMIFS(Grid_GenerationQueue!V$5:V$550,Grid_GenerationQueue!$AJ$5:$AJ$550,$B262,Grid_GenerationQueue!$AK$5:$AK$550,$C262,Grid_GenerationQueue!$AW$5:$AW$550,"&lt;&gt;"&amp;$Y$3,Grid_GenerationQueue!$AU$5:$AU$550,$AK$3)+SUMIFS(Grid_GenerationQueue!V$5:V$550,Grid_GenerationQueue!$AM$5:$AM$550,$B262,Grid_GenerationQueue!$AN$5:$AN$550,$C262,Grid_GenerationQueue!$AW$5:$AW$550,"&lt;&gt;"&amp;$Y$3,Grid_GenerationQueue!$AU$5:$AU$550,$AK$3)</f>
        <v>0</v>
      </c>
      <c r="AM262">
        <f>AA262+SUMIFS(Grid_GenerationQueue!W$5:W$550,Grid_GenerationQueue!$AJ$5:$AJ$550,$B262,Grid_GenerationQueue!$AK$5:$AK$550,$C262,Grid_GenerationQueue!$AW$5:$AW$550,"&lt;&gt;"&amp;$Y$3,Grid_GenerationQueue!$AU$5:$AU$550,$AK$3)+SUMIFS(Grid_GenerationQueue!W$5:W$550,Grid_GenerationQueue!$AM$5:$AM$550,$B262,Grid_GenerationQueue!$AN$5:$AN$550,$C262,Grid_GenerationQueue!$AW$5:$AW$550,"&lt;&gt;"&amp;$Y$3,Grid_GenerationQueue!$AU$5:$AU$550,$AK$3)</f>
        <v>0</v>
      </c>
      <c r="AN262">
        <f>AB262+SUMIFS(Grid_GenerationQueue!X$5:X$550,Grid_GenerationQueue!$AJ$5:$AJ$550,$B262,Grid_GenerationQueue!$AK$5:$AK$550,$C262,Grid_GenerationQueue!$AW$5:$AW$550,"&lt;&gt;"&amp;$Y$3,Grid_GenerationQueue!$AU$5:$AU$550,$AK$3)+SUMIFS(Grid_GenerationQueue!X$5:X$550,Grid_GenerationQueue!$AM$5:$AM$550,$B262,Grid_GenerationQueue!$AN$5:$AN$550,$C262,Grid_GenerationQueue!$AW$5:$AW$550,"&lt;&gt;"&amp;$Y$3,Grid_GenerationQueue!$AU$5:$AU$550,$AK$3)</f>
        <v>0</v>
      </c>
      <c r="AO262">
        <f>AC262+SUMIFS(Grid_GenerationQueue!Y$5:Y$550,Grid_GenerationQueue!$AJ$5:$AJ$550,$B262,Grid_GenerationQueue!$AK$5:$AK$550,$C262,Grid_GenerationQueue!$AW$5:$AW$550,"&lt;&gt;"&amp;$Y$3,Grid_GenerationQueue!$AU$5:$AU$550,$AK$3)+SUMIFS(Grid_GenerationQueue!Y$5:Y$550,Grid_GenerationQueue!$AM$5:$AM$550,$B262,Grid_GenerationQueue!$AN$5:$AN$550,$C262,Grid_GenerationQueue!$AW$5:$AW$550,"&lt;&gt;"&amp;$Y$3,Grid_GenerationQueue!$AU$5:$AU$550,$AK$3)</f>
        <v>0</v>
      </c>
      <c r="AP262">
        <f>AD262+SUMIFS(Grid_GenerationQueue!Z$5:Z$550,Grid_GenerationQueue!$AJ$5:$AJ$550,$B262,Grid_GenerationQueue!$AK$5:$AK$550,$C262,Grid_GenerationQueue!$AW$5:$AW$550,"&lt;&gt;"&amp;$Y$3,Grid_GenerationQueue!$AU$5:$AU$550,$AK$3)+SUMIFS(Grid_GenerationQueue!Z$5:Z$550,Grid_GenerationQueue!$AM$5:$AM$550,$B262,Grid_GenerationQueue!$AN$5:$AN$550,$C262,Grid_GenerationQueue!$AW$5:$AW$550,"&lt;&gt;"&amp;$Y$3,Grid_GenerationQueue!$AU$5:$AU$550,$AK$3)</f>
        <v>0</v>
      </c>
      <c r="AQ262">
        <f>AE262+SUMIFS(Grid_GenerationQueue!AA$5:AA$550,Grid_GenerationQueue!$AJ$5:$AJ$550,$B262,Grid_GenerationQueue!$AK$5:$AK$550,$C262,Grid_GenerationQueue!$AW$5:$AW$550,"&lt;&gt;"&amp;$Y$3,Grid_GenerationQueue!$AU$5:$AU$550,$AK$3)+SUMIFS(Grid_GenerationQueue!AA$5:AA$550,Grid_GenerationQueue!$AM$5:$AM$550,$B262,Grid_GenerationQueue!$AN$5:$AN$550,$C262,Grid_GenerationQueue!$AW$5:$AW$550,"&lt;&gt;"&amp;$Y$3,Grid_GenerationQueue!$AU$5:$AU$550,$AK$3)</f>
        <v>0</v>
      </c>
      <c r="AR262">
        <f>AF262+SUMIFS(Grid_GenerationQueue!AB$5:AB$550,Grid_GenerationQueue!$AJ$5:$AJ$550,$B262,Grid_GenerationQueue!$AK$5:$AK$550,$C262,Grid_GenerationQueue!$AW$5:$AW$550,"&lt;&gt;"&amp;$Y$3,Grid_GenerationQueue!$AU$5:$AU$550,$AK$3)+SUMIFS(Grid_GenerationQueue!AB$5:AB$550,Grid_GenerationQueue!$AM$5:$AM$550,$B262,Grid_GenerationQueue!$AN$5:$AN$550,$C262,Grid_GenerationQueue!$AW$5:$AW$550,"&lt;&gt;"&amp;$Y$3,Grid_GenerationQueue!$AU$5:$AU$550,$AK$3)</f>
        <v>0</v>
      </c>
      <c r="AS262">
        <f>AG262+SUMIFS(Grid_GenerationQueue!AC$5:AC$550,Grid_GenerationQueue!$AJ$5:$AJ$550,$B262,Grid_GenerationQueue!$AK$5:$AK$550,$C262,Grid_GenerationQueue!$AW$5:$AW$550,"&lt;&gt;"&amp;$Y$3,Grid_GenerationQueue!$AU$5:$AU$550,$AK$3)+SUMIFS(Grid_GenerationQueue!AC$5:AC$550,Grid_GenerationQueue!$AM$5:$AM$550,$B262,Grid_GenerationQueue!$AN$5:$AN$550,$C262,Grid_GenerationQueue!$AW$5:$AW$550,"&lt;&gt;"&amp;$Y$3,Grid_GenerationQueue!$AU$5:$AU$550,$AK$3)</f>
        <v>0</v>
      </c>
      <c r="AT262">
        <f>AH262+SUMIFS(Grid_GenerationQueue!AD$5:AD$550,Grid_GenerationQueue!$AJ$5:$AJ$550,$B262,Grid_GenerationQueue!$AK$5:$AK$550,$C262,Grid_GenerationQueue!$AW$5:$AW$550,"&lt;&gt;"&amp;$Y$3,Grid_GenerationQueue!$AU$5:$AU$550,$AK$3)+SUMIFS(Grid_GenerationQueue!AD$5:AD$550,Grid_GenerationQueue!$AM$5:$AM$550,$B262,Grid_GenerationQueue!$AN$5:$AN$550,$C262,Grid_GenerationQueue!$AW$5:$AW$550,"&lt;&gt;"&amp;$Y$3,Grid_GenerationQueue!$AU$5:$AU$550,$AK$3)</f>
        <v>0</v>
      </c>
      <c r="AV262">
        <v>0</v>
      </c>
      <c r="AW262">
        <v>0</v>
      </c>
      <c r="AX262">
        <v>0</v>
      </c>
      <c r="AY262">
        <v>0</v>
      </c>
      <c r="AZ262">
        <v>0</v>
      </c>
      <c r="BB262">
        <f t="shared" si="132"/>
        <v>100</v>
      </c>
      <c r="BC262">
        <f t="shared" si="133"/>
        <v>0</v>
      </c>
      <c r="BD262">
        <f t="shared" si="134"/>
        <v>0</v>
      </c>
      <c r="BE262">
        <f t="shared" si="135"/>
        <v>0</v>
      </c>
      <c r="BF262">
        <f t="shared" si="136"/>
        <v>0</v>
      </c>
      <c r="BG262">
        <f t="shared" si="137"/>
        <v>0</v>
      </c>
      <c r="BH262">
        <f t="shared" si="138"/>
        <v>100</v>
      </c>
      <c r="BI262">
        <f t="shared" si="139"/>
        <v>0</v>
      </c>
      <c r="BJ262">
        <f t="shared" si="140"/>
        <v>100</v>
      </c>
      <c r="BK262">
        <f t="shared" si="141"/>
        <v>0</v>
      </c>
      <c r="BL262">
        <f t="shared" si="142"/>
        <v>0</v>
      </c>
      <c r="BN262">
        <f t="shared" si="143"/>
        <v>0</v>
      </c>
      <c r="BO262">
        <f t="shared" si="144"/>
        <v>0</v>
      </c>
      <c r="BP262">
        <f t="shared" si="145"/>
        <v>0</v>
      </c>
      <c r="BQ262">
        <f t="shared" si="146"/>
        <v>0</v>
      </c>
      <c r="BR262">
        <f t="shared" si="147"/>
        <v>0</v>
      </c>
      <c r="BS262">
        <f t="shared" si="148"/>
        <v>0</v>
      </c>
      <c r="BT262">
        <f t="shared" si="149"/>
        <v>0</v>
      </c>
      <c r="BU262">
        <f t="shared" si="150"/>
        <v>0</v>
      </c>
      <c r="BV262">
        <f t="shared" si="151"/>
        <v>0</v>
      </c>
      <c r="BW262">
        <f t="shared" si="152"/>
        <v>0</v>
      </c>
      <c r="BX262">
        <f t="shared" si="153"/>
        <v>0</v>
      </c>
      <c r="BZ262">
        <f t="shared" si="154"/>
        <v>0</v>
      </c>
      <c r="CA262">
        <f t="shared" si="155"/>
        <v>0</v>
      </c>
      <c r="CB262">
        <f t="shared" si="156"/>
        <v>0</v>
      </c>
      <c r="CC262">
        <f t="shared" si="157"/>
        <v>0</v>
      </c>
      <c r="CD262">
        <f t="shared" si="158"/>
        <v>0</v>
      </c>
      <c r="CE262">
        <f t="shared" si="159"/>
        <v>0</v>
      </c>
      <c r="CF262">
        <f t="shared" si="160"/>
        <v>0</v>
      </c>
      <c r="CG262">
        <f t="shared" si="161"/>
        <v>0</v>
      </c>
      <c r="CH262">
        <f t="shared" si="162"/>
        <v>0</v>
      </c>
      <c r="CI262">
        <f t="shared" si="163"/>
        <v>0</v>
      </c>
      <c r="CJ262">
        <f t="shared" si="164"/>
        <v>0</v>
      </c>
    </row>
    <row r="263" spans="1:88" x14ac:dyDescent="0.35">
      <c r="A263" t="str">
        <f>Substation_Info!A263</f>
        <v xml:space="preserve">PG&amp;E North of Greater Bay Study Area </v>
      </c>
      <c r="B263" t="str">
        <f>Substation_Info!B263</f>
        <v>Shilo III</v>
      </c>
      <c r="C263">
        <f>Substation_Info!C263</f>
        <v>230</v>
      </c>
      <c r="D263" t="str" cm="1">
        <f t="array" ref="D263">INDEX(Substation_Info!$AT$5:$BB$322,MATCH(1,($B263=Substation_Info!$B$5:$B$322)*($C263=Substation_Info!$C$5:$C$322),0),MATCH(D$4,Substation_Info!$AT$4:$BB$4,0))</f>
        <v>Northern_California_Li_Battery</v>
      </c>
      <c r="E263" t="str" cm="1">
        <f t="array" ref="E263">INDEX(Substation_Info!$AT$5:$BB$322,MATCH(1,($B263=Substation_Info!$B$5:$B$322)*($C263=Substation_Info!$C$5:$C$322),0),MATCH(E$4,Substation_Info!$AT$4:$BB$4,0))</f>
        <v>Northern_California_Solar</v>
      </c>
      <c r="F263" cm="1">
        <f t="array" ref="F263">INDEX(Substation_Info!$AT$5:$BB$322,MATCH(1,($B263=Substation_Info!$B$5:$B$322)*($C263=Substation_Info!$C$5:$C$322),0),MATCH(F$4,Substation_Info!$AT$4:$BB$4,0))</f>
        <v>0</v>
      </c>
      <c r="G263" t="str" cm="1">
        <f t="array" ref="G263">INDEX(Substation_Info!$AT$5:$BB$322,MATCH(1,($B263=Substation_Info!$B$5:$B$322)*($C263=Substation_Info!$C$5:$C$322),0),MATCH(G$4,Substation_Info!$AT$4:$BB$4,0))</f>
        <v>Solano_Wind</v>
      </c>
      <c r="H263" cm="1">
        <f t="array" ref="H263">INDEX(Substation_Info!$AT$5:$BB$322,MATCH(1,($B263=Substation_Info!$B$5:$B$322)*($C263=Substation_Info!$C$5:$C$322),0),MATCH(H$4,Substation_Info!$AT$4:$BB$4,0))</f>
        <v>0</v>
      </c>
      <c r="I263" cm="1">
        <f t="array" ref="I263">INDEX(Substation_Info!$AT$5:$BB$322,MATCH(1,($B263=Substation_Info!$B$5:$B$322)*($C263=Substation_Info!$C$5:$C$322),0),MATCH(I$4,Substation_Info!$AT$4:$BB$4,0))</f>
        <v>0</v>
      </c>
      <c r="J263" cm="1">
        <f t="array" ref="J263">INDEX(Substation_Info!$AT$5:$BB$322,MATCH(1,($B263=Substation_Info!$B$5:$B$322)*($C263=Substation_Info!$C$5:$C$322),0),MATCH(J$4,Substation_Info!$AT$4:$BB$4,0))</f>
        <v>0</v>
      </c>
      <c r="L263">
        <f>SUMIFS(Grid_GenerationQueue!T$5:T$550,Grid_GenerationQueue!$AJ$5:$AJ$550,$B263,Grid_GenerationQueue!$AK$5:$AK$550,$C263)+SUMIFS(Grid_GenerationQueue!T$5:T$550,Grid_GenerationQueue!$AM$5:$AM$550,$B263,Grid_GenerationQueue!$AN$5:$AN$550,$C263)</f>
        <v>0</v>
      </c>
      <c r="M263">
        <f>SUMIFS(Grid_GenerationQueue!U$5:U$550,Grid_GenerationQueue!$AJ$5:$AJ$550,$B263,Grid_GenerationQueue!$AK$5:$AK$550,$C263)+SUMIFS(Grid_GenerationQueue!U$5:U$550,Grid_GenerationQueue!$AM$5:$AM$550,$B263,Grid_GenerationQueue!$AN$5:$AN$550,$C263)</f>
        <v>0</v>
      </c>
      <c r="N263">
        <f>SUMIFS(Grid_GenerationQueue!V$5:V$550,Grid_GenerationQueue!$AJ$5:$AJ$550,$B263,Grid_GenerationQueue!$AK$5:$AK$550,$C263)+SUMIFS(Grid_GenerationQueue!V$5:V$550,Grid_GenerationQueue!$AM$5:$AM$550,$B263,Grid_GenerationQueue!$AN$5:$AN$550,$C263)</f>
        <v>0</v>
      </c>
      <c r="O263">
        <f>SUMIFS(Grid_GenerationQueue!W$5:W$550,Grid_GenerationQueue!$AJ$5:$AJ$550,$B263,Grid_GenerationQueue!$AK$5:$AK$550,$C263)+SUMIFS(Grid_GenerationQueue!W$5:W$550,Grid_GenerationQueue!$AM$5:$AM$550,$B263,Grid_GenerationQueue!$AN$5:$AN$550,$C263)</f>
        <v>0</v>
      </c>
      <c r="P263">
        <f>SUMIFS(Grid_GenerationQueue!X$5:X$550,Grid_GenerationQueue!$AJ$5:$AJ$550,$B263,Grid_GenerationQueue!$AK$5:$AK$550,$C263)+SUMIFS(Grid_GenerationQueue!X$5:X$550,Grid_GenerationQueue!$AM$5:$AM$550,$B263,Grid_GenerationQueue!$AN$5:$AN$550,$C263)</f>
        <v>0</v>
      </c>
      <c r="Q263">
        <f>SUMIFS(Grid_GenerationQueue!Y$5:Y$550,Grid_GenerationQueue!$AJ$5:$AJ$550,$B263,Grid_GenerationQueue!$AK$5:$AK$550,$C263)+SUMIFS(Grid_GenerationQueue!Y$5:Y$550,Grid_GenerationQueue!$AM$5:$AM$550,$B263,Grid_GenerationQueue!$AN$5:$AN$550,$C263)</f>
        <v>0</v>
      </c>
      <c r="R263">
        <f>SUMIFS(Grid_GenerationQueue!Z$5:Z$550,Grid_GenerationQueue!$AJ$5:$AJ$550,$B263,Grid_GenerationQueue!$AK$5:$AK$550,$C263)+SUMIFS(Grid_GenerationQueue!Z$5:Z$550,Grid_GenerationQueue!$AM$5:$AM$550,$B263,Grid_GenerationQueue!$AN$5:$AN$550,$C263)</f>
        <v>0</v>
      </c>
      <c r="S263">
        <f>SUMIFS(Grid_GenerationQueue!AA$5:AA$550,Grid_GenerationQueue!$AJ$5:$AJ$550,$B263,Grid_GenerationQueue!$AK$5:$AK$550,$C263)+SUMIFS(Grid_GenerationQueue!AA$5:AA$550,Grid_GenerationQueue!$AM$5:$AM$550,$B263,Grid_GenerationQueue!$AN$5:$AN$550,$C263)</f>
        <v>0</v>
      </c>
      <c r="T263">
        <f>SUMIFS(Grid_GenerationQueue!AB$5:AB$550,Grid_GenerationQueue!$AJ$5:$AJ$550,$B263,Grid_GenerationQueue!$AK$5:$AK$550,$C263)+SUMIFS(Grid_GenerationQueue!AB$5:AB$550,Grid_GenerationQueue!$AM$5:$AM$550,$B263,Grid_GenerationQueue!$AN$5:$AN$550,$C263)</f>
        <v>0</v>
      </c>
      <c r="U263">
        <f>SUMIFS(Grid_GenerationQueue!AC$5:AC$550,Grid_GenerationQueue!$AJ$5:$AJ$550,$B263,Grid_GenerationQueue!$AK$5:$AK$550,$C263)+SUMIFS(Grid_GenerationQueue!AC$5:AC$550,Grid_GenerationQueue!$AM$5:$AM$550,$B263,Grid_GenerationQueue!$AN$5:$AN$550,$C263)</f>
        <v>0</v>
      </c>
      <c r="V263">
        <f>SUMIFS(Grid_GenerationQueue!AD$5:AD$550,Grid_GenerationQueue!$AJ$5:$AJ$550,$B263,Grid_GenerationQueue!$AK$5:$AK$550,$C263)+SUMIFS(Grid_GenerationQueue!AD$5:AD$550,Grid_GenerationQueue!$AM$5:$AM$550,$B263,Grid_GenerationQueue!$AN$5:$AN$550,$C263)</f>
        <v>0</v>
      </c>
      <c r="X263">
        <f>SUMIFS(Grid_GenerationQueue!T$5:T$550,Grid_GenerationQueue!$AJ$5:$AJ$550,$B263,Grid_GenerationQueue!$AK$5:$AK$550,$C263,Grid_GenerationQueue!$AW$5:$AW$550,$Y$3)+SUMIFS(Grid_GenerationQueue!T$5:T$550,Grid_GenerationQueue!$AM$5:$AM$550,$B263,Grid_GenerationQueue!$AN$5:$AN$550,$C263,Grid_GenerationQueue!$AW$5:$AW$550,$Y$3)</f>
        <v>0</v>
      </c>
      <c r="Y263">
        <f>SUMIFS(Grid_GenerationQueue!U$5:U$550,Grid_GenerationQueue!$AJ$5:$AJ$550,$B263,Grid_GenerationQueue!$AK$5:$AK$550,$C263,Grid_GenerationQueue!$AW$5:$AW$550,$Y$3)+SUMIFS(Grid_GenerationQueue!U$5:U$550,Grid_GenerationQueue!$AM$5:$AM$550,$B263,Grid_GenerationQueue!$AN$5:$AN$550,$C263,Grid_GenerationQueue!$AW$5:$AW$550,$Y$3)</f>
        <v>0</v>
      </c>
      <c r="Z263">
        <f>SUMIFS(Grid_GenerationQueue!V$5:V$550,Grid_GenerationQueue!$AJ$5:$AJ$550,$B263,Grid_GenerationQueue!$AK$5:$AK$550,$C263,Grid_GenerationQueue!$AW$5:$AW$550,$Y$3)+SUMIFS(Grid_GenerationQueue!V$5:V$550,Grid_GenerationQueue!$AM$5:$AM$550,$B263,Grid_GenerationQueue!$AN$5:$AN$550,$C263,Grid_GenerationQueue!$AW$5:$AW$550,$Y$3)</f>
        <v>0</v>
      </c>
      <c r="AA263">
        <f>SUMIFS(Grid_GenerationQueue!W$5:W$550,Grid_GenerationQueue!$AJ$5:$AJ$550,$B263,Grid_GenerationQueue!$AK$5:$AK$550,$C263,Grid_GenerationQueue!$AW$5:$AW$550,$Y$3)+SUMIFS(Grid_GenerationQueue!W$5:W$550,Grid_GenerationQueue!$AM$5:$AM$550,$B263,Grid_GenerationQueue!$AN$5:$AN$550,$C263,Grid_GenerationQueue!$AW$5:$AW$550,$Y$3)</f>
        <v>0</v>
      </c>
      <c r="AB263">
        <f>SUMIFS(Grid_GenerationQueue!X$5:X$550,Grid_GenerationQueue!$AJ$5:$AJ$550,$B263,Grid_GenerationQueue!$AK$5:$AK$550,$C263,Grid_GenerationQueue!$AW$5:$AW$550,$Y$3)+SUMIFS(Grid_GenerationQueue!X$5:X$550,Grid_GenerationQueue!$AM$5:$AM$550,$B263,Grid_GenerationQueue!$AN$5:$AN$550,$C263,Grid_GenerationQueue!$AW$5:$AW$550,$Y$3)</f>
        <v>0</v>
      </c>
      <c r="AC263">
        <f>SUMIFS(Grid_GenerationQueue!Y$5:Y$550,Grid_GenerationQueue!$AJ$5:$AJ$550,$B263,Grid_GenerationQueue!$AK$5:$AK$550,$C263,Grid_GenerationQueue!$AW$5:$AW$550,$Y$3)+SUMIFS(Grid_GenerationQueue!Y$5:Y$550,Grid_GenerationQueue!$AM$5:$AM$550,$B263,Grid_GenerationQueue!$AN$5:$AN$550,$C263,Grid_GenerationQueue!$AW$5:$AW$550,$Y$3)</f>
        <v>0</v>
      </c>
      <c r="AD263">
        <f>SUMIFS(Grid_GenerationQueue!Z$5:Z$550,Grid_GenerationQueue!$AJ$5:$AJ$550,$B263,Grid_GenerationQueue!$AK$5:$AK$550,$C263,Grid_GenerationQueue!$AW$5:$AW$550,$Y$3)+SUMIFS(Grid_GenerationQueue!Z$5:Z$550,Grid_GenerationQueue!$AM$5:$AM$550,$B263,Grid_GenerationQueue!$AN$5:$AN$550,$C263,Grid_GenerationQueue!$AW$5:$AW$550,$Y$3)</f>
        <v>0</v>
      </c>
      <c r="AE263">
        <f>SUMIFS(Grid_GenerationQueue!AA$5:AA$550,Grid_GenerationQueue!$AJ$5:$AJ$550,$B263,Grid_GenerationQueue!$AK$5:$AK$550,$C263,Grid_GenerationQueue!$AW$5:$AW$550,$Y$3)+SUMIFS(Grid_GenerationQueue!AA$5:AA$550,Grid_GenerationQueue!$AM$5:$AM$550,$B263,Grid_GenerationQueue!$AN$5:$AN$550,$C263,Grid_GenerationQueue!$AW$5:$AW$550,$Y$3)</f>
        <v>0</v>
      </c>
      <c r="AF263">
        <f>SUMIFS(Grid_GenerationQueue!AB$5:AB$550,Grid_GenerationQueue!$AJ$5:$AJ$550,$B263,Grid_GenerationQueue!$AK$5:$AK$550,$C263,Grid_GenerationQueue!$AW$5:$AW$550,$Y$3)+SUMIFS(Grid_GenerationQueue!AB$5:AB$550,Grid_GenerationQueue!$AM$5:$AM$550,$B263,Grid_GenerationQueue!$AN$5:$AN$550,$C263,Grid_GenerationQueue!$AW$5:$AW$550,$Y$3)</f>
        <v>0</v>
      </c>
      <c r="AG263">
        <f>SUMIFS(Grid_GenerationQueue!AC$5:AC$550,Grid_GenerationQueue!$AJ$5:$AJ$550,$B263,Grid_GenerationQueue!$AK$5:$AK$550,$C263,Grid_GenerationQueue!$AW$5:$AW$550,$Y$3)+SUMIFS(Grid_GenerationQueue!AC$5:AC$550,Grid_GenerationQueue!$AM$5:$AM$550,$B263,Grid_GenerationQueue!$AN$5:$AN$550,$C263,Grid_GenerationQueue!$AW$5:$AW$550,$Y$3)</f>
        <v>0</v>
      </c>
      <c r="AH263">
        <f>SUMIFS(Grid_GenerationQueue!AD$5:AD$550,Grid_GenerationQueue!$AJ$5:$AJ$550,$B263,Grid_GenerationQueue!$AK$5:$AK$550,$C263,Grid_GenerationQueue!$AW$5:$AW$550,$Y$3)+SUMIFS(Grid_GenerationQueue!AD$5:AD$550,Grid_GenerationQueue!$AM$5:$AM$550,$B263,Grid_GenerationQueue!$AN$5:$AN$550,$C263,Grid_GenerationQueue!$AW$5:$AW$550,$Y$3)</f>
        <v>0</v>
      </c>
      <c r="AJ263">
        <f>X263+SUMIFS(Grid_GenerationQueue!T$5:T$550,Grid_GenerationQueue!$AJ$5:$AJ$550,$B263,Grid_GenerationQueue!$AK$5:$AK$550,$C263,Grid_GenerationQueue!$AW$5:$AW$550,"&lt;&gt;"&amp;$Y$3,Grid_GenerationQueue!$AU$5:$AU$550,$AK$3)+SUMIFS(Grid_GenerationQueue!T$5:T$550,Grid_GenerationQueue!$AM$5:$AM$550,$B263,Grid_GenerationQueue!$AN$5:$AN$550,$C263,Grid_GenerationQueue!$AW$5:$AW$550,"&lt;&gt;"&amp;$Y$3,Grid_GenerationQueue!$AU$5:$AU$550,$AK$3)</f>
        <v>0</v>
      </c>
      <c r="AK263">
        <f>Y263+SUMIFS(Grid_GenerationQueue!U$5:U$550,Grid_GenerationQueue!$AJ$5:$AJ$550,$B263,Grid_GenerationQueue!$AK$5:$AK$550,$C263,Grid_GenerationQueue!$AW$5:$AW$550,"&lt;&gt;"&amp;$Y$3,Grid_GenerationQueue!$AU$5:$AU$550,$AK$3)+SUMIFS(Grid_GenerationQueue!U$5:U$550,Grid_GenerationQueue!$AM$5:$AM$550,$B263,Grid_GenerationQueue!$AN$5:$AN$550,$C263,Grid_GenerationQueue!$AW$5:$AW$550,"&lt;&gt;"&amp;$Y$3,Grid_GenerationQueue!$AU$5:$AU$550,$AK$3)</f>
        <v>0</v>
      </c>
      <c r="AL263">
        <f>Z263+SUMIFS(Grid_GenerationQueue!V$5:V$550,Grid_GenerationQueue!$AJ$5:$AJ$550,$B263,Grid_GenerationQueue!$AK$5:$AK$550,$C263,Grid_GenerationQueue!$AW$5:$AW$550,"&lt;&gt;"&amp;$Y$3,Grid_GenerationQueue!$AU$5:$AU$550,$AK$3)+SUMIFS(Grid_GenerationQueue!V$5:V$550,Grid_GenerationQueue!$AM$5:$AM$550,$B263,Grid_GenerationQueue!$AN$5:$AN$550,$C263,Grid_GenerationQueue!$AW$5:$AW$550,"&lt;&gt;"&amp;$Y$3,Grid_GenerationQueue!$AU$5:$AU$550,$AK$3)</f>
        <v>0</v>
      </c>
      <c r="AM263">
        <f>AA263+SUMIFS(Grid_GenerationQueue!W$5:W$550,Grid_GenerationQueue!$AJ$5:$AJ$550,$B263,Grid_GenerationQueue!$AK$5:$AK$550,$C263,Grid_GenerationQueue!$AW$5:$AW$550,"&lt;&gt;"&amp;$Y$3,Grid_GenerationQueue!$AU$5:$AU$550,$AK$3)+SUMIFS(Grid_GenerationQueue!W$5:W$550,Grid_GenerationQueue!$AM$5:$AM$550,$B263,Grid_GenerationQueue!$AN$5:$AN$550,$C263,Grid_GenerationQueue!$AW$5:$AW$550,"&lt;&gt;"&amp;$Y$3,Grid_GenerationQueue!$AU$5:$AU$550,$AK$3)</f>
        <v>0</v>
      </c>
      <c r="AN263">
        <f>AB263+SUMIFS(Grid_GenerationQueue!X$5:X$550,Grid_GenerationQueue!$AJ$5:$AJ$550,$B263,Grid_GenerationQueue!$AK$5:$AK$550,$C263,Grid_GenerationQueue!$AW$5:$AW$550,"&lt;&gt;"&amp;$Y$3,Grid_GenerationQueue!$AU$5:$AU$550,$AK$3)+SUMIFS(Grid_GenerationQueue!X$5:X$550,Grid_GenerationQueue!$AM$5:$AM$550,$B263,Grid_GenerationQueue!$AN$5:$AN$550,$C263,Grid_GenerationQueue!$AW$5:$AW$550,"&lt;&gt;"&amp;$Y$3,Grid_GenerationQueue!$AU$5:$AU$550,$AK$3)</f>
        <v>0</v>
      </c>
      <c r="AO263">
        <f>AC263+SUMIFS(Grid_GenerationQueue!Y$5:Y$550,Grid_GenerationQueue!$AJ$5:$AJ$550,$B263,Grid_GenerationQueue!$AK$5:$AK$550,$C263,Grid_GenerationQueue!$AW$5:$AW$550,"&lt;&gt;"&amp;$Y$3,Grid_GenerationQueue!$AU$5:$AU$550,$AK$3)+SUMIFS(Grid_GenerationQueue!Y$5:Y$550,Grid_GenerationQueue!$AM$5:$AM$550,$B263,Grid_GenerationQueue!$AN$5:$AN$550,$C263,Grid_GenerationQueue!$AW$5:$AW$550,"&lt;&gt;"&amp;$Y$3,Grid_GenerationQueue!$AU$5:$AU$550,$AK$3)</f>
        <v>0</v>
      </c>
      <c r="AP263">
        <f>AD263+SUMIFS(Grid_GenerationQueue!Z$5:Z$550,Grid_GenerationQueue!$AJ$5:$AJ$550,$B263,Grid_GenerationQueue!$AK$5:$AK$550,$C263,Grid_GenerationQueue!$AW$5:$AW$550,"&lt;&gt;"&amp;$Y$3,Grid_GenerationQueue!$AU$5:$AU$550,$AK$3)+SUMIFS(Grid_GenerationQueue!Z$5:Z$550,Grid_GenerationQueue!$AM$5:$AM$550,$B263,Grid_GenerationQueue!$AN$5:$AN$550,$C263,Grid_GenerationQueue!$AW$5:$AW$550,"&lt;&gt;"&amp;$Y$3,Grid_GenerationQueue!$AU$5:$AU$550,$AK$3)</f>
        <v>0</v>
      </c>
      <c r="AQ263">
        <f>AE263+SUMIFS(Grid_GenerationQueue!AA$5:AA$550,Grid_GenerationQueue!$AJ$5:$AJ$550,$B263,Grid_GenerationQueue!$AK$5:$AK$550,$C263,Grid_GenerationQueue!$AW$5:$AW$550,"&lt;&gt;"&amp;$Y$3,Grid_GenerationQueue!$AU$5:$AU$550,$AK$3)+SUMIFS(Grid_GenerationQueue!AA$5:AA$550,Grid_GenerationQueue!$AM$5:$AM$550,$B263,Grid_GenerationQueue!$AN$5:$AN$550,$C263,Grid_GenerationQueue!$AW$5:$AW$550,"&lt;&gt;"&amp;$Y$3,Grid_GenerationQueue!$AU$5:$AU$550,$AK$3)</f>
        <v>0</v>
      </c>
      <c r="AR263">
        <f>AF263+SUMIFS(Grid_GenerationQueue!AB$5:AB$550,Grid_GenerationQueue!$AJ$5:$AJ$550,$B263,Grid_GenerationQueue!$AK$5:$AK$550,$C263,Grid_GenerationQueue!$AW$5:$AW$550,"&lt;&gt;"&amp;$Y$3,Grid_GenerationQueue!$AU$5:$AU$550,$AK$3)+SUMIFS(Grid_GenerationQueue!AB$5:AB$550,Grid_GenerationQueue!$AM$5:$AM$550,$B263,Grid_GenerationQueue!$AN$5:$AN$550,$C263,Grid_GenerationQueue!$AW$5:$AW$550,"&lt;&gt;"&amp;$Y$3,Grid_GenerationQueue!$AU$5:$AU$550,$AK$3)</f>
        <v>0</v>
      </c>
      <c r="AS263">
        <f>AG263+SUMIFS(Grid_GenerationQueue!AC$5:AC$550,Grid_GenerationQueue!$AJ$5:$AJ$550,$B263,Grid_GenerationQueue!$AK$5:$AK$550,$C263,Grid_GenerationQueue!$AW$5:$AW$550,"&lt;&gt;"&amp;$Y$3,Grid_GenerationQueue!$AU$5:$AU$550,$AK$3)+SUMIFS(Grid_GenerationQueue!AC$5:AC$550,Grid_GenerationQueue!$AM$5:$AM$550,$B263,Grid_GenerationQueue!$AN$5:$AN$550,$C263,Grid_GenerationQueue!$AW$5:$AW$550,"&lt;&gt;"&amp;$Y$3,Grid_GenerationQueue!$AU$5:$AU$550,$AK$3)</f>
        <v>0</v>
      </c>
      <c r="AT263">
        <f>AH263+SUMIFS(Grid_GenerationQueue!AD$5:AD$550,Grid_GenerationQueue!$AJ$5:$AJ$550,$B263,Grid_GenerationQueue!$AK$5:$AK$550,$C263,Grid_GenerationQueue!$AW$5:$AW$550,"&lt;&gt;"&amp;$Y$3,Grid_GenerationQueue!$AU$5:$AU$550,$AK$3)+SUMIFS(Grid_GenerationQueue!AD$5:AD$550,Grid_GenerationQueue!$AM$5:$AM$550,$B263,Grid_GenerationQueue!$AN$5:$AN$550,$C263,Grid_GenerationQueue!$AW$5:$AW$550,"&lt;&gt;"&amp;$Y$3,Grid_GenerationQueue!$AU$5:$AU$550,$AK$3)</f>
        <v>0</v>
      </c>
      <c r="AV263">
        <v>0</v>
      </c>
      <c r="AW263">
        <v>0</v>
      </c>
      <c r="AX263">
        <v>0</v>
      </c>
      <c r="AY263">
        <v>0</v>
      </c>
      <c r="AZ263">
        <v>0</v>
      </c>
      <c r="BB263">
        <f t="shared" si="132"/>
        <v>0</v>
      </c>
      <c r="BC263">
        <f t="shared" si="133"/>
        <v>0</v>
      </c>
      <c r="BD263">
        <f t="shared" si="134"/>
        <v>0</v>
      </c>
      <c r="BE263">
        <f t="shared" si="135"/>
        <v>0</v>
      </c>
      <c r="BF263">
        <f t="shared" si="136"/>
        <v>0</v>
      </c>
      <c r="BG263">
        <f t="shared" si="137"/>
        <v>0</v>
      </c>
      <c r="BH263">
        <f t="shared" si="138"/>
        <v>0</v>
      </c>
      <c r="BI263">
        <f t="shared" si="139"/>
        <v>0</v>
      </c>
      <c r="BJ263">
        <f t="shared" si="140"/>
        <v>0</v>
      </c>
      <c r="BK263">
        <f t="shared" si="141"/>
        <v>0</v>
      </c>
      <c r="BL263">
        <f t="shared" si="142"/>
        <v>0</v>
      </c>
      <c r="BN263">
        <f t="shared" si="143"/>
        <v>0</v>
      </c>
      <c r="BO263">
        <f t="shared" si="144"/>
        <v>0</v>
      </c>
      <c r="BP263">
        <f t="shared" si="145"/>
        <v>0</v>
      </c>
      <c r="BQ263">
        <f t="shared" si="146"/>
        <v>0</v>
      </c>
      <c r="BR263">
        <f t="shared" si="147"/>
        <v>0</v>
      </c>
      <c r="BS263">
        <f t="shared" si="148"/>
        <v>0</v>
      </c>
      <c r="BT263">
        <f t="shared" si="149"/>
        <v>0</v>
      </c>
      <c r="BU263">
        <f t="shared" si="150"/>
        <v>0</v>
      </c>
      <c r="BV263">
        <f t="shared" si="151"/>
        <v>0</v>
      </c>
      <c r="BW263">
        <f t="shared" si="152"/>
        <v>0</v>
      </c>
      <c r="BX263">
        <f t="shared" si="153"/>
        <v>0</v>
      </c>
      <c r="BZ263">
        <f t="shared" si="154"/>
        <v>0</v>
      </c>
      <c r="CA263">
        <f t="shared" si="155"/>
        <v>0</v>
      </c>
      <c r="CB263">
        <f t="shared" si="156"/>
        <v>0</v>
      </c>
      <c r="CC263">
        <f t="shared" si="157"/>
        <v>0</v>
      </c>
      <c r="CD263">
        <f t="shared" si="158"/>
        <v>0</v>
      </c>
      <c r="CE263">
        <f t="shared" si="159"/>
        <v>0</v>
      </c>
      <c r="CF263">
        <f t="shared" si="160"/>
        <v>0</v>
      </c>
      <c r="CG263">
        <f t="shared" si="161"/>
        <v>0</v>
      </c>
      <c r="CH263">
        <f t="shared" si="162"/>
        <v>0</v>
      </c>
      <c r="CI263">
        <f t="shared" si="163"/>
        <v>0</v>
      </c>
      <c r="CJ263">
        <f t="shared" si="164"/>
        <v>0</v>
      </c>
    </row>
    <row r="264" spans="1:88" x14ac:dyDescent="0.35">
      <c r="A264" t="str">
        <f>Substation_Info!A264</f>
        <v>SDG&amp;E Study Area</v>
      </c>
      <c r="B264" t="str">
        <f>Substation_Info!B264</f>
        <v>Silvergate</v>
      </c>
      <c r="C264">
        <f>Substation_Info!C264</f>
        <v>230</v>
      </c>
      <c r="D264" t="str" cm="1">
        <f t="array" ref="D264">INDEX(Substation_Info!$AT$5:$BB$322,MATCH(1,($B264=Substation_Info!$B$5:$B$322)*($C264=Substation_Info!$C$5:$C$322),0),MATCH(D$4,Substation_Info!$AT$4:$BB$4,0))</f>
        <v>San_Diego_Li_Battery</v>
      </c>
      <c r="E264" t="str" cm="1">
        <f t="array" ref="E264">INDEX(Substation_Info!$AT$5:$BB$322,MATCH(1,($B264=Substation_Info!$B$5:$B$322)*($C264=Substation_Info!$C$5:$C$322),0),MATCH(E$4,Substation_Info!$AT$4:$BB$4,0))</f>
        <v>San_Diego_Solar</v>
      </c>
      <c r="F264" cm="1">
        <f t="array" ref="F264">INDEX(Substation_Info!$AT$5:$BB$322,MATCH(1,($B264=Substation_Info!$B$5:$B$322)*($C264=Substation_Info!$C$5:$C$322),0),MATCH(F$4,Substation_Info!$AT$4:$BB$4,0))</f>
        <v>0</v>
      </c>
      <c r="G264" cm="1">
        <f t="array" ref="G264">INDEX(Substation_Info!$AT$5:$BB$322,MATCH(1,($B264=Substation_Info!$B$5:$B$322)*($C264=Substation_Info!$C$5:$C$322),0),MATCH(G$4,Substation_Info!$AT$4:$BB$4,0))</f>
        <v>0</v>
      </c>
      <c r="H264" cm="1">
        <f t="array" ref="H264">INDEX(Substation_Info!$AT$5:$BB$322,MATCH(1,($B264=Substation_Info!$B$5:$B$322)*($C264=Substation_Info!$C$5:$C$322),0),MATCH(H$4,Substation_Info!$AT$4:$BB$4,0))</f>
        <v>0</v>
      </c>
      <c r="I264" cm="1">
        <f t="array" ref="I264">INDEX(Substation_Info!$AT$5:$BB$322,MATCH(1,($B264=Substation_Info!$B$5:$B$322)*($C264=Substation_Info!$C$5:$C$322),0),MATCH(I$4,Substation_Info!$AT$4:$BB$4,0))</f>
        <v>0</v>
      </c>
      <c r="J264" cm="1">
        <f t="array" ref="J264">INDEX(Substation_Info!$AT$5:$BB$322,MATCH(1,($B264=Substation_Info!$B$5:$B$322)*($C264=Substation_Info!$C$5:$C$322),0),MATCH(J$4,Substation_Info!$AT$4:$BB$4,0))</f>
        <v>0</v>
      </c>
      <c r="L264">
        <f>SUMIFS(Grid_GenerationQueue!T$5:T$550,Grid_GenerationQueue!$AJ$5:$AJ$550,$B264,Grid_GenerationQueue!$AK$5:$AK$550,$C264)+SUMIFS(Grid_GenerationQueue!T$5:T$550,Grid_GenerationQueue!$AM$5:$AM$550,$B264,Grid_GenerationQueue!$AN$5:$AN$550,$C264)</f>
        <v>400</v>
      </c>
      <c r="M264">
        <f>SUMIFS(Grid_GenerationQueue!U$5:U$550,Grid_GenerationQueue!$AJ$5:$AJ$550,$B264,Grid_GenerationQueue!$AK$5:$AK$550,$C264)+SUMIFS(Grid_GenerationQueue!U$5:U$550,Grid_GenerationQueue!$AM$5:$AM$550,$B264,Grid_GenerationQueue!$AN$5:$AN$550,$C264)</f>
        <v>0</v>
      </c>
      <c r="N264">
        <f>SUMIFS(Grid_GenerationQueue!V$5:V$550,Grid_GenerationQueue!$AJ$5:$AJ$550,$B264,Grid_GenerationQueue!$AK$5:$AK$550,$C264)+SUMIFS(Grid_GenerationQueue!V$5:V$550,Grid_GenerationQueue!$AM$5:$AM$550,$B264,Grid_GenerationQueue!$AN$5:$AN$550,$C264)</f>
        <v>0</v>
      </c>
      <c r="O264">
        <f>SUMIFS(Grid_GenerationQueue!W$5:W$550,Grid_GenerationQueue!$AJ$5:$AJ$550,$B264,Grid_GenerationQueue!$AK$5:$AK$550,$C264)+SUMIFS(Grid_GenerationQueue!W$5:W$550,Grid_GenerationQueue!$AM$5:$AM$550,$B264,Grid_GenerationQueue!$AN$5:$AN$550,$C264)</f>
        <v>0</v>
      </c>
      <c r="P264">
        <f>SUMIFS(Grid_GenerationQueue!X$5:X$550,Grid_GenerationQueue!$AJ$5:$AJ$550,$B264,Grid_GenerationQueue!$AK$5:$AK$550,$C264)+SUMIFS(Grid_GenerationQueue!X$5:X$550,Grid_GenerationQueue!$AM$5:$AM$550,$B264,Grid_GenerationQueue!$AN$5:$AN$550,$C264)</f>
        <v>0</v>
      </c>
      <c r="Q264">
        <f>SUMIFS(Grid_GenerationQueue!Y$5:Y$550,Grid_GenerationQueue!$AJ$5:$AJ$550,$B264,Grid_GenerationQueue!$AK$5:$AK$550,$C264)+SUMIFS(Grid_GenerationQueue!Y$5:Y$550,Grid_GenerationQueue!$AM$5:$AM$550,$B264,Grid_GenerationQueue!$AN$5:$AN$550,$C264)</f>
        <v>0</v>
      </c>
      <c r="R264">
        <f>SUMIFS(Grid_GenerationQueue!Z$5:Z$550,Grid_GenerationQueue!$AJ$5:$AJ$550,$B264,Grid_GenerationQueue!$AK$5:$AK$550,$C264)+SUMIFS(Grid_GenerationQueue!Z$5:Z$550,Grid_GenerationQueue!$AM$5:$AM$550,$B264,Grid_GenerationQueue!$AN$5:$AN$550,$C264)</f>
        <v>0</v>
      </c>
      <c r="S264">
        <f>SUMIFS(Grid_GenerationQueue!AA$5:AA$550,Grid_GenerationQueue!$AJ$5:$AJ$550,$B264,Grid_GenerationQueue!$AK$5:$AK$550,$C264)+SUMIFS(Grid_GenerationQueue!AA$5:AA$550,Grid_GenerationQueue!$AM$5:$AM$550,$B264,Grid_GenerationQueue!$AN$5:$AN$550,$C264)</f>
        <v>0</v>
      </c>
      <c r="T264">
        <f>SUMIFS(Grid_GenerationQueue!AB$5:AB$550,Grid_GenerationQueue!$AJ$5:$AJ$550,$B264,Grid_GenerationQueue!$AK$5:$AK$550,$C264)+SUMIFS(Grid_GenerationQueue!AB$5:AB$550,Grid_GenerationQueue!$AM$5:$AM$550,$B264,Grid_GenerationQueue!$AN$5:$AN$550,$C264)</f>
        <v>0</v>
      </c>
      <c r="U264">
        <f>SUMIFS(Grid_GenerationQueue!AC$5:AC$550,Grid_GenerationQueue!$AJ$5:$AJ$550,$B264,Grid_GenerationQueue!$AK$5:$AK$550,$C264)+SUMIFS(Grid_GenerationQueue!AC$5:AC$550,Grid_GenerationQueue!$AM$5:$AM$550,$B264,Grid_GenerationQueue!$AN$5:$AN$550,$C264)</f>
        <v>0</v>
      </c>
      <c r="V264">
        <f>SUMIFS(Grid_GenerationQueue!AD$5:AD$550,Grid_GenerationQueue!$AJ$5:$AJ$550,$B264,Grid_GenerationQueue!$AK$5:$AK$550,$C264)+SUMIFS(Grid_GenerationQueue!AD$5:AD$550,Grid_GenerationQueue!$AM$5:$AM$550,$B264,Grid_GenerationQueue!$AN$5:$AN$550,$C264)</f>
        <v>0</v>
      </c>
      <c r="X264">
        <f>SUMIFS(Grid_GenerationQueue!T$5:T$550,Grid_GenerationQueue!$AJ$5:$AJ$550,$B264,Grid_GenerationQueue!$AK$5:$AK$550,$C264,Grid_GenerationQueue!$AW$5:$AW$550,$Y$3)+SUMIFS(Grid_GenerationQueue!T$5:T$550,Grid_GenerationQueue!$AM$5:$AM$550,$B264,Grid_GenerationQueue!$AN$5:$AN$550,$C264,Grid_GenerationQueue!$AW$5:$AW$550,$Y$3)</f>
        <v>200</v>
      </c>
      <c r="Y264">
        <f>SUMIFS(Grid_GenerationQueue!U$5:U$550,Grid_GenerationQueue!$AJ$5:$AJ$550,$B264,Grid_GenerationQueue!$AK$5:$AK$550,$C264,Grid_GenerationQueue!$AW$5:$AW$550,$Y$3)+SUMIFS(Grid_GenerationQueue!U$5:U$550,Grid_GenerationQueue!$AM$5:$AM$550,$B264,Grid_GenerationQueue!$AN$5:$AN$550,$C264,Grid_GenerationQueue!$AW$5:$AW$550,$Y$3)</f>
        <v>0</v>
      </c>
      <c r="Z264">
        <f>SUMIFS(Grid_GenerationQueue!V$5:V$550,Grid_GenerationQueue!$AJ$5:$AJ$550,$B264,Grid_GenerationQueue!$AK$5:$AK$550,$C264,Grid_GenerationQueue!$AW$5:$AW$550,$Y$3)+SUMIFS(Grid_GenerationQueue!V$5:V$550,Grid_GenerationQueue!$AM$5:$AM$550,$B264,Grid_GenerationQueue!$AN$5:$AN$550,$C264,Grid_GenerationQueue!$AW$5:$AW$550,$Y$3)</f>
        <v>0</v>
      </c>
      <c r="AA264">
        <f>SUMIFS(Grid_GenerationQueue!W$5:W$550,Grid_GenerationQueue!$AJ$5:$AJ$550,$B264,Grid_GenerationQueue!$AK$5:$AK$550,$C264,Grid_GenerationQueue!$AW$5:$AW$550,$Y$3)+SUMIFS(Grid_GenerationQueue!W$5:W$550,Grid_GenerationQueue!$AM$5:$AM$550,$B264,Grid_GenerationQueue!$AN$5:$AN$550,$C264,Grid_GenerationQueue!$AW$5:$AW$550,$Y$3)</f>
        <v>0</v>
      </c>
      <c r="AB264">
        <f>SUMIFS(Grid_GenerationQueue!X$5:X$550,Grid_GenerationQueue!$AJ$5:$AJ$550,$B264,Grid_GenerationQueue!$AK$5:$AK$550,$C264,Grid_GenerationQueue!$AW$5:$AW$550,$Y$3)+SUMIFS(Grid_GenerationQueue!X$5:X$550,Grid_GenerationQueue!$AM$5:$AM$550,$B264,Grid_GenerationQueue!$AN$5:$AN$550,$C264,Grid_GenerationQueue!$AW$5:$AW$550,$Y$3)</f>
        <v>0</v>
      </c>
      <c r="AC264">
        <f>SUMIFS(Grid_GenerationQueue!Y$5:Y$550,Grid_GenerationQueue!$AJ$5:$AJ$550,$B264,Grid_GenerationQueue!$AK$5:$AK$550,$C264,Grid_GenerationQueue!$AW$5:$AW$550,$Y$3)+SUMIFS(Grid_GenerationQueue!Y$5:Y$550,Grid_GenerationQueue!$AM$5:$AM$550,$B264,Grid_GenerationQueue!$AN$5:$AN$550,$C264,Grid_GenerationQueue!$AW$5:$AW$550,$Y$3)</f>
        <v>0</v>
      </c>
      <c r="AD264">
        <f>SUMIFS(Grid_GenerationQueue!Z$5:Z$550,Grid_GenerationQueue!$AJ$5:$AJ$550,$B264,Grid_GenerationQueue!$AK$5:$AK$550,$C264,Grid_GenerationQueue!$AW$5:$AW$550,$Y$3)+SUMIFS(Grid_GenerationQueue!Z$5:Z$550,Grid_GenerationQueue!$AM$5:$AM$550,$B264,Grid_GenerationQueue!$AN$5:$AN$550,$C264,Grid_GenerationQueue!$AW$5:$AW$550,$Y$3)</f>
        <v>0</v>
      </c>
      <c r="AE264">
        <f>SUMIFS(Grid_GenerationQueue!AA$5:AA$550,Grid_GenerationQueue!$AJ$5:$AJ$550,$B264,Grid_GenerationQueue!$AK$5:$AK$550,$C264,Grid_GenerationQueue!$AW$5:$AW$550,$Y$3)+SUMIFS(Grid_GenerationQueue!AA$5:AA$550,Grid_GenerationQueue!$AM$5:$AM$550,$B264,Grid_GenerationQueue!$AN$5:$AN$550,$C264,Grid_GenerationQueue!$AW$5:$AW$550,$Y$3)</f>
        <v>0</v>
      </c>
      <c r="AF264">
        <f>SUMIFS(Grid_GenerationQueue!AB$5:AB$550,Grid_GenerationQueue!$AJ$5:$AJ$550,$B264,Grid_GenerationQueue!$AK$5:$AK$550,$C264,Grid_GenerationQueue!$AW$5:$AW$550,$Y$3)+SUMIFS(Grid_GenerationQueue!AB$5:AB$550,Grid_GenerationQueue!$AM$5:$AM$550,$B264,Grid_GenerationQueue!$AN$5:$AN$550,$C264,Grid_GenerationQueue!$AW$5:$AW$550,$Y$3)</f>
        <v>0</v>
      </c>
      <c r="AG264">
        <f>SUMIFS(Grid_GenerationQueue!AC$5:AC$550,Grid_GenerationQueue!$AJ$5:$AJ$550,$B264,Grid_GenerationQueue!$AK$5:$AK$550,$C264,Grid_GenerationQueue!$AW$5:$AW$550,$Y$3)+SUMIFS(Grid_GenerationQueue!AC$5:AC$550,Grid_GenerationQueue!$AM$5:$AM$550,$B264,Grid_GenerationQueue!$AN$5:$AN$550,$C264,Grid_GenerationQueue!$AW$5:$AW$550,$Y$3)</f>
        <v>0</v>
      </c>
      <c r="AH264">
        <f>SUMIFS(Grid_GenerationQueue!AD$5:AD$550,Grid_GenerationQueue!$AJ$5:$AJ$550,$B264,Grid_GenerationQueue!$AK$5:$AK$550,$C264,Grid_GenerationQueue!$AW$5:$AW$550,$Y$3)+SUMIFS(Grid_GenerationQueue!AD$5:AD$550,Grid_GenerationQueue!$AM$5:$AM$550,$B264,Grid_GenerationQueue!$AN$5:$AN$550,$C264,Grid_GenerationQueue!$AW$5:$AW$550,$Y$3)</f>
        <v>0</v>
      </c>
      <c r="AJ264">
        <f>X264+SUMIFS(Grid_GenerationQueue!T$5:T$550,Grid_GenerationQueue!$AJ$5:$AJ$550,$B264,Grid_GenerationQueue!$AK$5:$AK$550,$C264,Grid_GenerationQueue!$AW$5:$AW$550,"&lt;&gt;"&amp;$Y$3,Grid_GenerationQueue!$AU$5:$AU$550,$AK$3)+SUMIFS(Grid_GenerationQueue!T$5:T$550,Grid_GenerationQueue!$AM$5:$AM$550,$B264,Grid_GenerationQueue!$AN$5:$AN$550,$C264,Grid_GenerationQueue!$AW$5:$AW$550,"&lt;&gt;"&amp;$Y$3,Grid_GenerationQueue!$AU$5:$AU$550,$AK$3)</f>
        <v>200</v>
      </c>
      <c r="AK264">
        <f>Y264+SUMIFS(Grid_GenerationQueue!U$5:U$550,Grid_GenerationQueue!$AJ$5:$AJ$550,$B264,Grid_GenerationQueue!$AK$5:$AK$550,$C264,Grid_GenerationQueue!$AW$5:$AW$550,"&lt;&gt;"&amp;$Y$3,Grid_GenerationQueue!$AU$5:$AU$550,$AK$3)+SUMIFS(Grid_GenerationQueue!U$5:U$550,Grid_GenerationQueue!$AM$5:$AM$550,$B264,Grid_GenerationQueue!$AN$5:$AN$550,$C264,Grid_GenerationQueue!$AW$5:$AW$550,"&lt;&gt;"&amp;$Y$3,Grid_GenerationQueue!$AU$5:$AU$550,$AK$3)</f>
        <v>0</v>
      </c>
      <c r="AL264">
        <f>Z264+SUMIFS(Grid_GenerationQueue!V$5:V$550,Grid_GenerationQueue!$AJ$5:$AJ$550,$B264,Grid_GenerationQueue!$AK$5:$AK$550,$C264,Grid_GenerationQueue!$AW$5:$AW$550,"&lt;&gt;"&amp;$Y$3,Grid_GenerationQueue!$AU$5:$AU$550,$AK$3)+SUMIFS(Grid_GenerationQueue!V$5:V$550,Grid_GenerationQueue!$AM$5:$AM$550,$B264,Grid_GenerationQueue!$AN$5:$AN$550,$C264,Grid_GenerationQueue!$AW$5:$AW$550,"&lt;&gt;"&amp;$Y$3,Grid_GenerationQueue!$AU$5:$AU$550,$AK$3)</f>
        <v>0</v>
      </c>
      <c r="AM264">
        <f>AA264+SUMIFS(Grid_GenerationQueue!W$5:W$550,Grid_GenerationQueue!$AJ$5:$AJ$550,$B264,Grid_GenerationQueue!$AK$5:$AK$550,$C264,Grid_GenerationQueue!$AW$5:$AW$550,"&lt;&gt;"&amp;$Y$3,Grid_GenerationQueue!$AU$5:$AU$550,$AK$3)+SUMIFS(Grid_GenerationQueue!W$5:W$550,Grid_GenerationQueue!$AM$5:$AM$550,$B264,Grid_GenerationQueue!$AN$5:$AN$550,$C264,Grid_GenerationQueue!$AW$5:$AW$550,"&lt;&gt;"&amp;$Y$3,Grid_GenerationQueue!$AU$5:$AU$550,$AK$3)</f>
        <v>0</v>
      </c>
      <c r="AN264">
        <f>AB264+SUMIFS(Grid_GenerationQueue!X$5:X$550,Grid_GenerationQueue!$AJ$5:$AJ$550,$B264,Grid_GenerationQueue!$AK$5:$AK$550,$C264,Grid_GenerationQueue!$AW$5:$AW$550,"&lt;&gt;"&amp;$Y$3,Grid_GenerationQueue!$AU$5:$AU$550,$AK$3)+SUMIFS(Grid_GenerationQueue!X$5:X$550,Grid_GenerationQueue!$AM$5:$AM$550,$B264,Grid_GenerationQueue!$AN$5:$AN$550,$C264,Grid_GenerationQueue!$AW$5:$AW$550,"&lt;&gt;"&amp;$Y$3,Grid_GenerationQueue!$AU$5:$AU$550,$AK$3)</f>
        <v>0</v>
      </c>
      <c r="AO264">
        <f>AC264+SUMIFS(Grid_GenerationQueue!Y$5:Y$550,Grid_GenerationQueue!$AJ$5:$AJ$550,$B264,Grid_GenerationQueue!$AK$5:$AK$550,$C264,Grid_GenerationQueue!$AW$5:$AW$550,"&lt;&gt;"&amp;$Y$3,Grid_GenerationQueue!$AU$5:$AU$550,$AK$3)+SUMIFS(Grid_GenerationQueue!Y$5:Y$550,Grid_GenerationQueue!$AM$5:$AM$550,$B264,Grid_GenerationQueue!$AN$5:$AN$550,$C264,Grid_GenerationQueue!$AW$5:$AW$550,"&lt;&gt;"&amp;$Y$3,Grid_GenerationQueue!$AU$5:$AU$550,$AK$3)</f>
        <v>0</v>
      </c>
      <c r="AP264">
        <f>AD264+SUMIFS(Grid_GenerationQueue!Z$5:Z$550,Grid_GenerationQueue!$AJ$5:$AJ$550,$B264,Grid_GenerationQueue!$AK$5:$AK$550,$C264,Grid_GenerationQueue!$AW$5:$AW$550,"&lt;&gt;"&amp;$Y$3,Grid_GenerationQueue!$AU$5:$AU$550,$AK$3)+SUMIFS(Grid_GenerationQueue!Z$5:Z$550,Grid_GenerationQueue!$AM$5:$AM$550,$B264,Grid_GenerationQueue!$AN$5:$AN$550,$C264,Grid_GenerationQueue!$AW$5:$AW$550,"&lt;&gt;"&amp;$Y$3,Grid_GenerationQueue!$AU$5:$AU$550,$AK$3)</f>
        <v>0</v>
      </c>
      <c r="AQ264">
        <f>AE264+SUMIFS(Grid_GenerationQueue!AA$5:AA$550,Grid_GenerationQueue!$AJ$5:$AJ$550,$B264,Grid_GenerationQueue!$AK$5:$AK$550,$C264,Grid_GenerationQueue!$AW$5:$AW$550,"&lt;&gt;"&amp;$Y$3,Grid_GenerationQueue!$AU$5:$AU$550,$AK$3)+SUMIFS(Grid_GenerationQueue!AA$5:AA$550,Grid_GenerationQueue!$AM$5:$AM$550,$B264,Grid_GenerationQueue!$AN$5:$AN$550,$C264,Grid_GenerationQueue!$AW$5:$AW$550,"&lt;&gt;"&amp;$Y$3,Grid_GenerationQueue!$AU$5:$AU$550,$AK$3)</f>
        <v>0</v>
      </c>
      <c r="AR264">
        <f>AF264+SUMIFS(Grid_GenerationQueue!AB$5:AB$550,Grid_GenerationQueue!$AJ$5:$AJ$550,$B264,Grid_GenerationQueue!$AK$5:$AK$550,$C264,Grid_GenerationQueue!$AW$5:$AW$550,"&lt;&gt;"&amp;$Y$3,Grid_GenerationQueue!$AU$5:$AU$550,$AK$3)+SUMIFS(Grid_GenerationQueue!AB$5:AB$550,Grid_GenerationQueue!$AM$5:$AM$550,$B264,Grid_GenerationQueue!$AN$5:$AN$550,$C264,Grid_GenerationQueue!$AW$5:$AW$550,"&lt;&gt;"&amp;$Y$3,Grid_GenerationQueue!$AU$5:$AU$550,$AK$3)</f>
        <v>0</v>
      </c>
      <c r="AS264">
        <f>AG264+SUMIFS(Grid_GenerationQueue!AC$5:AC$550,Grid_GenerationQueue!$AJ$5:$AJ$550,$B264,Grid_GenerationQueue!$AK$5:$AK$550,$C264,Grid_GenerationQueue!$AW$5:$AW$550,"&lt;&gt;"&amp;$Y$3,Grid_GenerationQueue!$AU$5:$AU$550,$AK$3)+SUMIFS(Grid_GenerationQueue!AC$5:AC$550,Grid_GenerationQueue!$AM$5:$AM$550,$B264,Grid_GenerationQueue!$AN$5:$AN$550,$C264,Grid_GenerationQueue!$AW$5:$AW$550,"&lt;&gt;"&amp;$Y$3,Grid_GenerationQueue!$AU$5:$AU$550,$AK$3)</f>
        <v>0</v>
      </c>
      <c r="AT264">
        <f>AH264+SUMIFS(Grid_GenerationQueue!AD$5:AD$550,Grid_GenerationQueue!$AJ$5:$AJ$550,$B264,Grid_GenerationQueue!$AK$5:$AK$550,$C264,Grid_GenerationQueue!$AW$5:$AW$550,"&lt;&gt;"&amp;$Y$3,Grid_GenerationQueue!$AU$5:$AU$550,$AK$3)+SUMIFS(Grid_GenerationQueue!AD$5:AD$550,Grid_GenerationQueue!$AM$5:$AM$550,$B264,Grid_GenerationQueue!$AN$5:$AN$550,$C264,Grid_GenerationQueue!$AW$5:$AW$550,"&lt;&gt;"&amp;$Y$3,Grid_GenerationQueue!$AU$5:$AU$550,$AK$3)</f>
        <v>0</v>
      </c>
      <c r="AV264">
        <v>0</v>
      </c>
      <c r="AW264">
        <v>0</v>
      </c>
      <c r="AX264">
        <v>0</v>
      </c>
      <c r="AY264">
        <v>0</v>
      </c>
      <c r="AZ264">
        <v>0</v>
      </c>
      <c r="BB264">
        <f t="shared" si="132"/>
        <v>400</v>
      </c>
      <c r="BC264">
        <f t="shared" si="133"/>
        <v>0</v>
      </c>
      <c r="BD264">
        <f t="shared" si="134"/>
        <v>0</v>
      </c>
      <c r="BE264">
        <f t="shared" si="135"/>
        <v>0</v>
      </c>
      <c r="BF264">
        <f t="shared" si="136"/>
        <v>0</v>
      </c>
      <c r="BG264">
        <f t="shared" si="137"/>
        <v>0</v>
      </c>
      <c r="BH264">
        <f t="shared" si="138"/>
        <v>0</v>
      </c>
      <c r="BI264">
        <f t="shared" si="139"/>
        <v>0</v>
      </c>
      <c r="BJ264">
        <f t="shared" si="140"/>
        <v>0</v>
      </c>
      <c r="BK264">
        <f t="shared" si="141"/>
        <v>0</v>
      </c>
      <c r="BL264">
        <f t="shared" si="142"/>
        <v>0</v>
      </c>
      <c r="BN264">
        <f t="shared" si="143"/>
        <v>200</v>
      </c>
      <c r="BO264">
        <f t="shared" si="144"/>
        <v>0</v>
      </c>
      <c r="BP264">
        <f t="shared" si="145"/>
        <v>0</v>
      </c>
      <c r="BQ264">
        <f t="shared" si="146"/>
        <v>0</v>
      </c>
      <c r="BR264">
        <f t="shared" si="147"/>
        <v>0</v>
      </c>
      <c r="BS264">
        <f t="shared" si="148"/>
        <v>0</v>
      </c>
      <c r="BT264">
        <f t="shared" si="149"/>
        <v>0</v>
      </c>
      <c r="BU264">
        <f t="shared" si="150"/>
        <v>0</v>
      </c>
      <c r="BV264">
        <f t="shared" si="151"/>
        <v>0</v>
      </c>
      <c r="BW264">
        <f t="shared" si="152"/>
        <v>0</v>
      </c>
      <c r="BX264">
        <f t="shared" si="153"/>
        <v>0</v>
      </c>
      <c r="BZ264">
        <f t="shared" si="154"/>
        <v>200</v>
      </c>
      <c r="CA264">
        <f t="shared" si="155"/>
        <v>0</v>
      </c>
      <c r="CB264">
        <f t="shared" si="156"/>
        <v>0</v>
      </c>
      <c r="CC264">
        <f t="shared" si="157"/>
        <v>0</v>
      </c>
      <c r="CD264">
        <f t="shared" si="158"/>
        <v>0</v>
      </c>
      <c r="CE264">
        <f t="shared" si="159"/>
        <v>0</v>
      </c>
      <c r="CF264">
        <f t="shared" si="160"/>
        <v>0</v>
      </c>
      <c r="CG264">
        <f t="shared" si="161"/>
        <v>0</v>
      </c>
      <c r="CH264">
        <f t="shared" si="162"/>
        <v>0</v>
      </c>
      <c r="CI264">
        <f t="shared" si="163"/>
        <v>0</v>
      </c>
      <c r="CJ264">
        <f t="shared" si="164"/>
        <v>0</v>
      </c>
    </row>
    <row r="265" spans="1:88" x14ac:dyDescent="0.35">
      <c r="A265" t="str">
        <f>Substation_Info!A265</f>
        <v xml:space="preserve">PG&amp;E East Kern Study Area </v>
      </c>
      <c r="B265" t="str">
        <f>Substation_Info!B265</f>
        <v>Sisquoc</v>
      </c>
      <c r="C265">
        <f>Substation_Info!C265</f>
        <v>115</v>
      </c>
      <c r="D265" t="str" cm="1">
        <f t="array" ref="D265">INDEX(Substation_Info!$AT$5:$BB$322,MATCH(1,($B265=Substation_Info!$B$5:$B$322)*($C265=Substation_Info!$C$5:$C$322),0),MATCH(D$4,Substation_Info!$AT$4:$BB$4,0))</f>
        <v>Southern_PGAE_Li_Battery</v>
      </c>
      <c r="E265" t="str" cm="1">
        <f t="array" ref="E265">INDEX(Substation_Info!$AT$5:$BB$322,MATCH(1,($B265=Substation_Info!$B$5:$B$322)*($C265=Substation_Info!$C$5:$C$322),0),MATCH(E$4,Substation_Info!$AT$4:$BB$4,0))</f>
        <v>Southern_PGAE_Solar</v>
      </c>
      <c r="F265" cm="1">
        <f t="array" ref="F265">INDEX(Substation_Info!$AT$5:$BB$322,MATCH(1,($B265=Substation_Info!$B$5:$B$322)*($C265=Substation_Info!$C$5:$C$322),0),MATCH(F$4,Substation_Info!$AT$4:$BB$4,0))</f>
        <v>0</v>
      </c>
      <c r="G265" cm="1">
        <f t="array" ref="G265">INDEX(Substation_Info!$AT$5:$BB$322,MATCH(1,($B265=Substation_Info!$B$5:$B$322)*($C265=Substation_Info!$C$5:$C$322),0),MATCH(G$4,Substation_Info!$AT$4:$BB$4,0))</f>
        <v>0</v>
      </c>
      <c r="H265" cm="1">
        <f t="array" ref="H265">INDEX(Substation_Info!$AT$5:$BB$322,MATCH(1,($B265=Substation_Info!$B$5:$B$322)*($C265=Substation_Info!$C$5:$C$322),0),MATCH(H$4,Substation_Info!$AT$4:$BB$4,0))</f>
        <v>0</v>
      </c>
      <c r="I265" cm="1">
        <f t="array" ref="I265">INDEX(Substation_Info!$AT$5:$BB$322,MATCH(1,($B265=Substation_Info!$B$5:$B$322)*($C265=Substation_Info!$C$5:$C$322),0),MATCH(I$4,Substation_Info!$AT$4:$BB$4,0))</f>
        <v>0</v>
      </c>
      <c r="J265" cm="1">
        <f t="array" ref="J265">INDEX(Substation_Info!$AT$5:$BB$322,MATCH(1,($B265=Substation_Info!$B$5:$B$322)*($C265=Substation_Info!$C$5:$C$322),0),MATCH(J$4,Substation_Info!$AT$4:$BB$4,0))</f>
        <v>0</v>
      </c>
      <c r="L265">
        <f>SUMIFS(Grid_GenerationQueue!T$5:T$550,Grid_GenerationQueue!$AJ$5:$AJ$550,$B265,Grid_GenerationQueue!$AK$5:$AK$550,$C265)+SUMIFS(Grid_GenerationQueue!T$5:T$550,Grid_GenerationQueue!$AM$5:$AM$550,$B265,Grid_GenerationQueue!$AN$5:$AN$550,$C265)</f>
        <v>0</v>
      </c>
      <c r="M265">
        <f>SUMIFS(Grid_GenerationQueue!U$5:U$550,Grid_GenerationQueue!$AJ$5:$AJ$550,$B265,Grid_GenerationQueue!$AK$5:$AK$550,$C265)+SUMIFS(Grid_GenerationQueue!U$5:U$550,Grid_GenerationQueue!$AM$5:$AM$550,$B265,Grid_GenerationQueue!$AN$5:$AN$550,$C265)</f>
        <v>0</v>
      </c>
      <c r="N265">
        <f>SUMIFS(Grid_GenerationQueue!V$5:V$550,Grid_GenerationQueue!$AJ$5:$AJ$550,$B265,Grid_GenerationQueue!$AK$5:$AK$550,$C265)+SUMIFS(Grid_GenerationQueue!V$5:V$550,Grid_GenerationQueue!$AM$5:$AM$550,$B265,Grid_GenerationQueue!$AN$5:$AN$550,$C265)</f>
        <v>0</v>
      </c>
      <c r="O265">
        <f>SUMIFS(Grid_GenerationQueue!W$5:W$550,Grid_GenerationQueue!$AJ$5:$AJ$550,$B265,Grid_GenerationQueue!$AK$5:$AK$550,$C265)+SUMIFS(Grid_GenerationQueue!W$5:W$550,Grid_GenerationQueue!$AM$5:$AM$550,$B265,Grid_GenerationQueue!$AN$5:$AN$550,$C265)</f>
        <v>0</v>
      </c>
      <c r="P265">
        <f>SUMIFS(Grid_GenerationQueue!X$5:X$550,Grid_GenerationQueue!$AJ$5:$AJ$550,$B265,Grid_GenerationQueue!$AK$5:$AK$550,$C265)+SUMIFS(Grid_GenerationQueue!X$5:X$550,Grid_GenerationQueue!$AM$5:$AM$550,$B265,Grid_GenerationQueue!$AN$5:$AN$550,$C265)</f>
        <v>0</v>
      </c>
      <c r="Q265">
        <f>SUMIFS(Grid_GenerationQueue!Y$5:Y$550,Grid_GenerationQueue!$AJ$5:$AJ$550,$B265,Grid_GenerationQueue!$AK$5:$AK$550,$C265)+SUMIFS(Grid_GenerationQueue!Y$5:Y$550,Grid_GenerationQueue!$AM$5:$AM$550,$B265,Grid_GenerationQueue!$AN$5:$AN$550,$C265)</f>
        <v>0</v>
      </c>
      <c r="R265">
        <f>SUMIFS(Grid_GenerationQueue!Z$5:Z$550,Grid_GenerationQueue!$AJ$5:$AJ$550,$B265,Grid_GenerationQueue!$AK$5:$AK$550,$C265)+SUMIFS(Grid_GenerationQueue!Z$5:Z$550,Grid_GenerationQueue!$AM$5:$AM$550,$B265,Grid_GenerationQueue!$AN$5:$AN$550,$C265)</f>
        <v>0</v>
      </c>
      <c r="S265">
        <f>SUMIFS(Grid_GenerationQueue!AA$5:AA$550,Grid_GenerationQueue!$AJ$5:$AJ$550,$B265,Grid_GenerationQueue!$AK$5:$AK$550,$C265)+SUMIFS(Grid_GenerationQueue!AA$5:AA$550,Grid_GenerationQueue!$AM$5:$AM$550,$B265,Grid_GenerationQueue!$AN$5:$AN$550,$C265)</f>
        <v>0</v>
      </c>
      <c r="T265">
        <f>SUMIFS(Grid_GenerationQueue!AB$5:AB$550,Grid_GenerationQueue!$AJ$5:$AJ$550,$B265,Grid_GenerationQueue!$AK$5:$AK$550,$C265)+SUMIFS(Grid_GenerationQueue!AB$5:AB$550,Grid_GenerationQueue!$AM$5:$AM$550,$B265,Grid_GenerationQueue!$AN$5:$AN$550,$C265)</f>
        <v>0</v>
      </c>
      <c r="U265">
        <f>SUMIFS(Grid_GenerationQueue!AC$5:AC$550,Grid_GenerationQueue!$AJ$5:$AJ$550,$B265,Grid_GenerationQueue!$AK$5:$AK$550,$C265)+SUMIFS(Grid_GenerationQueue!AC$5:AC$550,Grid_GenerationQueue!$AM$5:$AM$550,$B265,Grid_GenerationQueue!$AN$5:$AN$550,$C265)</f>
        <v>0</v>
      </c>
      <c r="V265">
        <f>SUMIFS(Grid_GenerationQueue!AD$5:AD$550,Grid_GenerationQueue!$AJ$5:$AJ$550,$B265,Grid_GenerationQueue!$AK$5:$AK$550,$C265)+SUMIFS(Grid_GenerationQueue!AD$5:AD$550,Grid_GenerationQueue!$AM$5:$AM$550,$B265,Grid_GenerationQueue!$AN$5:$AN$550,$C265)</f>
        <v>0</v>
      </c>
      <c r="X265">
        <f>SUMIFS(Grid_GenerationQueue!T$5:T$550,Grid_GenerationQueue!$AJ$5:$AJ$550,$B265,Grid_GenerationQueue!$AK$5:$AK$550,$C265,Grid_GenerationQueue!$AW$5:$AW$550,$Y$3)+SUMIFS(Grid_GenerationQueue!T$5:T$550,Grid_GenerationQueue!$AM$5:$AM$550,$B265,Grid_GenerationQueue!$AN$5:$AN$550,$C265,Grid_GenerationQueue!$AW$5:$AW$550,$Y$3)</f>
        <v>0</v>
      </c>
      <c r="Y265">
        <f>SUMIFS(Grid_GenerationQueue!U$5:U$550,Grid_GenerationQueue!$AJ$5:$AJ$550,$B265,Grid_GenerationQueue!$AK$5:$AK$550,$C265,Grid_GenerationQueue!$AW$5:$AW$550,$Y$3)+SUMIFS(Grid_GenerationQueue!U$5:U$550,Grid_GenerationQueue!$AM$5:$AM$550,$B265,Grid_GenerationQueue!$AN$5:$AN$550,$C265,Grid_GenerationQueue!$AW$5:$AW$550,$Y$3)</f>
        <v>0</v>
      </c>
      <c r="Z265">
        <f>SUMIFS(Grid_GenerationQueue!V$5:V$550,Grid_GenerationQueue!$AJ$5:$AJ$550,$B265,Grid_GenerationQueue!$AK$5:$AK$550,$C265,Grid_GenerationQueue!$AW$5:$AW$550,$Y$3)+SUMIFS(Grid_GenerationQueue!V$5:V$550,Grid_GenerationQueue!$AM$5:$AM$550,$B265,Grid_GenerationQueue!$AN$5:$AN$550,$C265,Grid_GenerationQueue!$AW$5:$AW$550,$Y$3)</f>
        <v>0</v>
      </c>
      <c r="AA265">
        <f>SUMIFS(Grid_GenerationQueue!W$5:W$550,Grid_GenerationQueue!$AJ$5:$AJ$550,$B265,Grid_GenerationQueue!$AK$5:$AK$550,$C265,Grid_GenerationQueue!$AW$5:$AW$550,$Y$3)+SUMIFS(Grid_GenerationQueue!W$5:W$550,Grid_GenerationQueue!$AM$5:$AM$550,$B265,Grid_GenerationQueue!$AN$5:$AN$550,$C265,Grid_GenerationQueue!$AW$5:$AW$550,$Y$3)</f>
        <v>0</v>
      </c>
      <c r="AB265">
        <f>SUMIFS(Grid_GenerationQueue!X$5:X$550,Grid_GenerationQueue!$AJ$5:$AJ$550,$B265,Grid_GenerationQueue!$AK$5:$AK$550,$C265,Grid_GenerationQueue!$AW$5:$AW$550,$Y$3)+SUMIFS(Grid_GenerationQueue!X$5:X$550,Grid_GenerationQueue!$AM$5:$AM$550,$B265,Grid_GenerationQueue!$AN$5:$AN$550,$C265,Grid_GenerationQueue!$AW$5:$AW$550,$Y$3)</f>
        <v>0</v>
      </c>
      <c r="AC265">
        <f>SUMIFS(Grid_GenerationQueue!Y$5:Y$550,Grid_GenerationQueue!$AJ$5:$AJ$550,$B265,Grid_GenerationQueue!$AK$5:$AK$550,$C265,Grid_GenerationQueue!$AW$5:$AW$550,$Y$3)+SUMIFS(Grid_GenerationQueue!Y$5:Y$550,Grid_GenerationQueue!$AM$5:$AM$550,$B265,Grid_GenerationQueue!$AN$5:$AN$550,$C265,Grid_GenerationQueue!$AW$5:$AW$550,$Y$3)</f>
        <v>0</v>
      </c>
      <c r="AD265">
        <f>SUMIFS(Grid_GenerationQueue!Z$5:Z$550,Grid_GenerationQueue!$AJ$5:$AJ$550,$B265,Grid_GenerationQueue!$AK$5:$AK$550,$C265,Grid_GenerationQueue!$AW$5:$AW$550,$Y$3)+SUMIFS(Grid_GenerationQueue!Z$5:Z$550,Grid_GenerationQueue!$AM$5:$AM$550,$B265,Grid_GenerationQueue!$AN$5:$AN$550,$C265,Grid_GenerationQueue!$AW$5:$AW$550,$Y$3)</f>
        <v>0</v>
      </c>
      <c r="AE265">
        <f>SUMIFS(Grid_GenerationQueue!AA$5:AA$550,Grid_GenerationQueue!$AJ$5:$AJ$550,$B265,Grid_GenerationQueue!$AK$5:$AK$550,$C265,Grid_GenerationQueue!$AW$5:$AW$550,$Y$3)+SUMIFS(Grid_GenerationQueue!AA$5:AA$550,Grid_GenerationQueue!$AM$5:$AM$550,$B265,Grid_GenerationQueue!$AN$5:$AN$550,$C265,Grid_GenerationQueue!$AW$5:$AW$550,$Y$3)</f>
        <v>0</v>
      </c>
      <c r="AF265">
        <f>SUMIFS(Grid_GenerationQueue!AB$5:AB$550,Grid_GenerationQueue!$AJ$5:$AJ$550,$B265,Grid_GenerationQueue!$AK$5:$AK$550,$C265,Grid_GenerationQueue!$AW$5:$AW$550,$Y$3)+SUMIFS(Grid_GenerationQueue!AB$5:AB$550,Grid_GenerationQueue!$AM$5:$AM$550,$B265,Grid_GenerationQueue!$AN$5:$AN$550,$C265,Grid_GenerationQueue!$AW$5:$AW$550,$Y$3)</f>
        <v>0</v>
      </c>
      <c r="AG265">
        <f>SUMIFS(Grid_GenerationQueue!AC$5:AC$550,Grid_GenerationQueue!$AJ$5:$AJ$550,$B265,Grid_GenerationQueue!$AK$5:$AK$550,$C265,Grid_GenerationQueue!$AW$5:$AW$550,$Y$3)+SUMIFS(Grid_GenerationQueue!AC$5:AC$550,Grid_GenerationQueue!$AM$5:$AM$550,$B265,Grid_GenerationQueue!$AN$5:$AN$550,$C265,Grid_GenerationQueue!$AW$5:$AW$550,$Y$3)</f>
        <v>0</v>
      </c>
      <c r="AH265">
        <f>SUMIFS(Grid_GenerationQueue!AD$5:AD$550,Grid_GenerationQueue!$AJ$5:$AJ$550,$B265,Grid_GenerationQueue!$AK$5:$AK$550,$C265,Grid_GenerationQueue!$AW$5:$AW$550,$Y$3)+SUMIFS(Grid_GenerationQueue!AD$5:AD$550,Grid_GenerationQueue!$AM$5:$AM$550,$B265,Grid_GenerationQueue!$AN$5:$AN$550,$C265,Grid_GenerationQueue!$AW$5:$AW$550,$Y$3)</f>
        <v>0</v>
      </c>
      <c r="AJ265">
        <f>X265+SUMIFS(Grid_GenerationQueue!T$5:T$550,Grid_GenerationQueue!$AJ$5:$AJ$550,$B265,Grid_GenerationQueue!$AK$5:$AK$550,$C265,Grid_GenerationQueue!$AW$5:$AW$550,"&lt;&gt;"&amp;$Y$3,Grid_GenerationQueue!$AU$5:$AU$550,$AK$3)+SUMIFS(Grid_GenerationQueue!T$5:T$550,Grid_GenerationQueue!$AM$5:$AM$550,$B265,Grid_GenerationQueue!$AN$5:$AN$550,$C265,Grid_GenerationQueue!$AW$5:$AW$550,"&lt;&gt;"&amp;$Y$3,Grid_GenerationQueue!$AU$5:$AU$550,$AK$3)</f>
        <v>0</v>
      </c>
      <c r="AK265">
        <f>Y265+SUMIFS(Grid_GenerationQueue!U$5:U$550,Grid_GenerationQueue!$AJ$5:$AJ$550,$B265,Grid_GenerationQueue!$AK$5:$AK$550,$C265,Grid_GenerationQueue!$AW$5:$AW$550,"&lt;&gt;"&amp;$Y$3,Grid_GenerationQueue!$AU$5:$AU$550,$AK$3)+SUMIFS(Grid_GenerationQueue!U$5:U$550,Grid_GenerationQueue!$AM$5:$AM$550,$B265,Grid_GenerationQueue!$AN$5:$AN$550,$C265,Grid_GenerationQueue!$AW$5:$AW$550,"&lt;&gt;"&amp;$Y$3,Grid_GenerationQueue!$AU$5:$AU$550,$AK$3)</f>
        <v>0</v>
      </c>
      <c r="AL265">
        <f>Z265+SUMIFS(Grid_GenerationQueue!V$5:V$550,Grid_GenerationQueue!$AJ$5:$AJ$550,$B265,Grid_GenerationQueue!$AK$5:$AK$550,$C265,Grid_GenerationQueue!$AW$5:$AW$550,"&lt;&gt;"&amp;$Y$3,Grid_GenerationQueue!$AU$5:$AU$550,$AK$3)+SUMIFS(Grid_GenerationQueue!V$5:V$550,Grid_GenerationQueue!$AM$5:$AM$550,$B265,Grid_GenerationQueue!$AN$5:$AN$550,$C265,Grid_GenerationQueue!$AW$5:$AW$550,"&lt;&gt;"&amp;$Y$3,Grid_GenerationQueue!$AU$5:$AU$550,$AK$3)</f>
        <v>0</v>
      </c>
      <c r="AM265">
        <f>AA265+SUMIFS(Grid_GenerationQueue!W$5:W$550,Grid_GenerationQueue!$AJ$5:$AJ$550,$B265,Grid_GenerationQueue!$AK$5:$AK$550,$C265,Grid_GenerationQueue!$AW$5:$AW$550,"&lt;&gt;"&amp;$Y$3,Grid_GenerationQueue!$AU$5:$AU$550,$AK$3)+SUMIFS(Grid_GenerationQueue!W$5:W$550,Grid_GenerationQueue!$AM$5:$AM$550,$B265,Grid_GenerationQueue!$AN$5:$AN$550,$C265,Grid_GenerationQueue!$AW$5:$AW$550,"&lt;&gt;"&amp;$Y$3,Grid_GenerationQueue!$AU$5:$AU$550,$AK$3)</f>
        <v>0</v>
      </c>
      <c r="AN265">
        <f>AB265+SUMIFS(Grid_GenerationQueue!X$5:X$550,Grid_GenerationQueue!$AJ$5:$AJ$550,$B265,Grid_GenerationQueue!$AK$5:$AK$550,$C265,Grid_GenerationQueue!$AW$5:$AW$550,"&lt;&gt;"&amp;$Y$3,Grid_GenerationQueue!$AU$5:$AU$550,$AK$3)+SUMIFS(Grid_GenerationQueue!X$5:X$550,Grid_GenerationQueue!$AM$5:$AM$550,$B265,Grid_GenerationQueue!$AN$5:$AN$550,$C265,Grid_GenerationQueue!$AW$5:$AW$550,"&lt;&gt;"&amp;$Y$3,Grid_GenerationQueue!$AU$5:$AU$550,$AK$3)</f>
        <v>0</v>
      </c>
      <c r="AO265">
        <f>AC265+SUMIFS(Grid_GenerationQueue!Y$5:Y$550,Grid_GenerationQueue!$AJ$5:$AJ$550,$B265,Grid_GenerationQueue!$AK$5:$AK$550,$C265,Grid_GenerationQueue!$AW$5:$AW$550,"&lt;&gt;"&amp;$Y$3,Grid_GenerationQueue!$AU$5:$AU$550,$AK$3)+SUMIFS(Grid_GenerationQueue!Y$5:Y$550,Grid_GenerationQueue!$AM$5:$AM$550,$B265,Grid_GenerationQueue!$AN$5:$AN$550,$C265,Grid_GenerationQueue!$AW$5:$AW$550,"&lt;&gt;"&amp;$Y$3,Grid_GenerationQueue!$AU$5:$AU$550,$AK$3)</f>
        <v>0</v>
      </c>
      <c r="AP265">
        <f>AD265+SUMIFS(Grid_GenerationQueue!Z$5:Z$550,Grid_GenerationQueue!$AJ$5:$AJ$550,$B265,Grid_GenerationQueue!$AK$5:$AK$550,$C265,Grid_GenerationQueue!$AW$5:$AW$550,"&lt;&gt;"&amp;$Y$3,Grid_GenerationQueue!$AU$5:$AU$550,$AK$3)+SUMIFS(Grid_GenerationQueue!Z$5:Z$550,Grid_GenerationQueue!$AM$5:$AM$550,$B265,Grid_GenerationQueue!$AN$5:$AN$550,$C265,Grid_GenerationQueue!$AW$5:$AW$550,"&lt;&gt;"&amp;$Y$3,Grid_GenerationQueue!$AU$5:$AU$550,$AK$3)</f>
        <v>0</v>
      </c>
      <c r="AQ265">
        <f>AE265+SUMIFS(Grid_GenerationQueue!AA$5:AA$550,Grid_GenerationQueue!$AJ$5:$AJ$550,$B265,Grid_GenerationQueue!$AK$5:$AK$550,$C265,Grid_GenerationQueue!$AW$5:$AW$550,"&lt;&gt;"&amp;$Y$3,Grid_GenerationQueue!$AU$5:$AU$550,$AK$3)+SUMIFS(Grid_GenerationQueue!AA$5:AA$550,Grid_GenerationQueue!$AM$5:$AM$550,$B265,Grid_GenerationQueue!$AN$5:$AN$550,$C265,Grid_GenerationQueue!$AW$5:$AW$550,"&lt;&gt;"&amp;$Y$3,Grid_GenerationQueue!$AU$5:$AU$550,$AK$3)</f>
        <v>0</v>
      </c>
      <c r="AR265">
        <f>AF265+SUMIFS(Grid_GenerationQueue!AB$5:AB$550,Grid_GenerationQueue!$AJ$5:$AJ$550,$B265,Grid_GenerationQueue!$AK$5:$AK$550,$C265,Grid_GenerationQueue!$AW$5:$AW$550,"&lt;&gt;"&amp;$Y$3,Grid_GenerationQueue!$AU$5:$AU$550,$AK$3)+SUMIFS(Grid_GenerationQueue!AB$5:AB$550,Grid_GenerationQueue!$AM$5:$AM$550,$B265,Grid_GenerationQueue!$AN$5:$AN$550,$C265,Grid_GenerationQueue!$AW$5:$AW$550,"&lt;&gt;"&amp;$Y$3,Grid_GenerationQueue!$AU$5:$AU$550,$AK$3)</f>
        <v>0</v>
      </c>
      <c r="AS265">
        <f>AG265+SUMIFS(Grid_GenerationQueue!AC$5:AC$550,Grid_GenerationQueue!$AJ$5:$AJ$550,$B265,Grid_GenerationQueue!$AK$5:$AK$550,$C265,Grid_GenerationQueue!$AW$5:$AW$550,"&lt;&gt;"&amp;$Y$3,Grid_GenerationQueue!$AU$5:$AU$550,$AK$3)+SUMIFS(Grid_GenerationQueue!AC$5:AC$550,Grid_GenerationQueue!$AM$5:$AM$550,$B265,Grid_GenerationQueue!$AN$5:$AN$550,$C265,Grid_GenerationQueue!$AW$5:$AW$550,"&lt;&gt;"&amp;$Y$3,Grid_GenerationQueue!$AU$5:$AU$550,$AK$3)</f>
        <v>0</v>
      </c>
      <c r="AT265">
        <f>AH265+SUMIFS(Grid_GenerationQueue!AD$5:AD$550,Grid_GenerationQueue!$AJ$5:$AJ$550,$B265,Grid_GenerationQueue!$AK$5:$AK$550,$C265,Grid_GenerationQueue!$AW$5:$AW$550,"&lt;&gt;"&amp;$Y$3,Grid_GenerationQueue!$AU$5:$AU$550,$AK$3)+SUMIFS(Grid_GenerationQueue!AD$5:AD$550,Grid_GenerationQueue!$AM$5:$AM$550,$B265,Grid_GenerationQueue!$AN$5:$AN$550,$C265,Grid_GenerationQueue!$AW$5:$AW$550,"&lt;&gt;"&amp;$Y$3,Grid_GenerationQueue!$AU$5:$AU$550,$AK$3)</f>
        <v>0</v>
      </c>
      <c r="AV265">
        <v>0</v>
      </c>
      <c r="AW265">
        <v>0</v>
      </c>
      <c r="AX265">
        <v>0</v>
      </c>
      <c r="AY265">
        <v>0</v>
      </c>
      <c r="AZ265">
        <v>0</v>
      </c>
      <c r="BB265">
        <f t="shared" si="132"/>
        <v>0</v>
      </c>
      <c r="BC265">
        <f t="shared" si="133"/>
        <v>0</v>
      </c>
      <c r="BD265">
        <f t="shared" si="134"/>
        <v>0</v>
      </c>
      <c r="BE265">
        <f t="shared" si="135"/>
        <v>0</v>
      </c>
      <c r="BF265">
        <f t="shared" si="136"/>
        <v>0</v>
      </c>
      <c r="BG265">
        <f t="shared" si="137"/>
        <v>0</v>
      </c>
      <c r="BH265">
        <f t="shared" si="138"/>
        <v>0</v>
      </c>
      <c r="BI265">
        <f t="shared" si="139"/>
        <v>0</v>
      </c>
      <c r="BJ265">
        <f t="shared" si="140"/>
        <v>0</v>
      </c>
      <c r="BK265">
        <f t="shared" si="141"/>
        <v>0</v>
      </c>
      <c r="BL265">
        <f t="shared" si="142"/>
        <v>0</v>
      </c>
      <c r="BN265">
        <f t="shared" si="143"/>
        <v>0</v>
      </c>
      <c r="BO265">
        <f t="shared" si="144"/>
        <v>0</v>
      </c>
      <c r="BP265">
        <f t="shared" si="145"/>
        <v>0</v>
      </c>
      <c r="BQ265">
        <f t="shared" si="146"/>
        <v>0</v>
      </c>
      <c r="BR265">
        <f t="shared" si="147"/>
        <v>0</v>
      </c>
      <c r="BS265">
        <f t="shared" si="148"/>
        <v>0</v>
      </c>
      <c r="BT265">
        <f t="shared" si="149"/>
        <v>0</v>
      </c>
      <c r="BU265">
        <f t="shared" si="150"/>
        <v>0</v>
      </c>
      <c r="BV265">
        <f t="shared" si="151"/>
        <v>0</v>
      </c>
      <c r="BW265">
        <f t="shared" si="152"/>
        <v>0</v>
      </c>
      <c r="BX265">
        <f t="shared" si="153"/>
        <v>0</v>
      </c>
      <c r="BZ265">
        <f t="shared" si="154"/>
        <v>0</v>
      </c>
      <c r="CA265">
        <f t="shared" si="155"/>
        <v>0</v>
      </c>
      <c r="CB265">
        <f t="shared" si="156"/>
        <v>0</v>
      </c>
      <c r="CC265">
        <f t="shared" si="157"/>
        <v>0</v>
      </c>
      <c r="CD265">
        <f t="shared" si="158"/>
        <v>0</v>
      </c>
      <c r="CE265">
        <f t="shared" si="159"/>
        <v>0</v>
      </c>
      <c r="CF265">
        <f t="shared" si="160"/>
        <v>0</v>
      </c>
      <c r="CG265">
        <f t="shared" si="161"/>
        <v>0</v>
      </c>
      <c r="CH265">
        <f t="shared" si="162"/>
        <v>0</v>
      </c>
      <c r="CI265">
        <f t="shared" si="163"/>
        <v>0</v>
      </c>
      <c r="CJ265">
        <f t="shared" si="164"/>
        <v>0</v>
      </c>
    </row>
    <row r="266" spans="1:88" x14ac:dyDescent="0.35">
      <c r="A266" t="str">
        <f>Substation_Info!A266</f>
        <v xml:space="preserve">East of Pisgah Study Area </v>
      </c>
      <c r="B266" t="str">
        <f>Substation_Info!B266</f>
        <v>Sloan Canyon (fka Bob)</v>
      </c>
      <c r="C266">
        <f>Substation_Info!C266</f>
        <v>230</v>
      </c>
      <c r="D266" t="str" cm="1">
        <f t="array" ref="D266">INDEX(Substation_Info!$AT$5:$BB$322,MATCH(1,($B266=Substation_Info!$B$5:$B$322)*($C266=Substation_Info!$C$5:$C$322),0),MATCH(D$4,Substation_Info!$AT$4:$BB$4,0))</f>
        <v>Southern_NV_Eldorado_Li_Battery</v>
      </c>
      <c r="E266" t="str" cm="1">
        <f t="array" ref="E266">INDEX(Substation_Info!$AT$5:$BB$322,MATCH(1,($B266=Substation_Info!$B$5:$B$322)*($C266=Substation_Info!$C$5:$C$322),0),MATCH(E$4,Substation_Info!$AT$4:$BB$4,0))</f>
        <v>Southern_NV_Eldorado_Solar</v>
      </c>
      <c r="F266" cm="1">
        <f t="array" ref="F266">INDEX(Substation_Info!$AT$5:$BB$322,MATCH(1,($B266=Substation_Info!$B$5:$B$322)*($C266=Substation_Info!$C$5:$C$322),0),MATCH(F$4,Substation_Info!$AT$4:$BB$4,0))</f>
        <v>0</v>
      </c>
      <c r="G266" t="str" cm="1">
        <f t="array" ref="G266">INDEX(Substation_Info!$AT$5:$BB$322,MATCH(1,($B266=Substation_Info!$B$5:$B$322)*($C266=Substation_Info!$C$5:$C$322),0),MATCH(G$4,Substation_Info!$AT$4:$BB$4,0))</f>
        <v>Southern_Nevada_Wind</v>
      </c>
      <c r="H266" cm="1">
        <f t="array" ref="H266">INDEX(Substation_Info!$AT$5:$BB$322,MATCH(1,($B266=Substation_Info!$B$5:$B$322)*($C266=Substation_Info!$C$5:$C$322),0),MATCH(H$4,Substation_Info!$AT$4:$BB$4,0))</f>
        <v>0</v>
      </c>
      <c r="I266" cm="1">
        <f t="array" ref="I266">INDEX(Substation_Info!$AT$5:$BB$322,MATCH(1,($B266=Substation_Info!$B$5:$B$322)*($C266=Substation_Info!$C$5:$C$322),0),MATCH(I$4,Substation_Info!$AT$4:$BB$4,0))</f>
        <v>0</v>
      </c>
      <c r="J266" cm="1">
        <f t="array" ref="J266">INDEX(Substation_Info!$AT$5:$BB$322,MATCH(1,($B266=Substation_Info!$B$5:$B$322)*($C266=Substation_Info!$C$5:$C$322),0),MATCH(J$4,Substation_Info!$AT$4:$BB$4,0))</f>
        <v>0</v>
      </c>
      <c r="L266">
        <f>SUMIFS(Grid_GenerationQueue!T$5:T$550,Grid_GenerationQueue!$AJ$5:$AJ$550,$B266,Grid_GenerationQueue!$AK$5:$AK$550,$C266)+SUMIFS(Grid_GenerationQueue!T$5:T$550,Grid_GenerationQueue!$AM$5:$AM$550,$B266,Grid_GenerationQueue!$AN$5:$AN$550,$C266)</f>
        <v>0</v>
      </c>
      <c r="M266">
        <f>SUMIFS(Grid_GenerationQueue!U$5:U$550,Grid_GenerationQueue!$AJ$5:$AJ$550,$B266,Grid_GenerationQueue!$AK$5:$AK$550,$C266)+SUMIFS(Grid_GenerationQueue!U$5:U$550,Grid_GenerationQueue!$AM$5:$AM$550,$B266,Grid_GenerationQueue!$AN$5:$AN$550,$C266)</f>
        <v>303</v>
      </c>
      <c r="N266">
        <f>SUMIFS(Grid_GenerationQueue!V$5:V$550,Grid_GenerationQueue!$AJ$5:$AJ$550,$B266,Grid_GenerationQueue!$AK$5:$AK$550,$C266)+SUMIFS(Grid_GenerationQueue!V$5:V$550,Grid_GenerationQueue!$AM$5:$AM$550,$B266,Grid_GenerationQueue!$AN$5:$AN$550,$C266)</f>
        <v>303</v>
      </c>
      <c r="O266">
        <f>SUMIFS(Grid_GenerationQueue!W$5:W$550,Grid_GenerationQueue!$AJ$5:$AJ$550,$B266,Grid_GenerationQueue!$AK$5:$AK$550,$C266)+SUMIFS(Grid_GenerationQueue!W$5:W$550,Grid_GenerationQueue!$AM$5:$AM$550,$B266,Grid_GenerationQueue!$AN$5:$AN$550,$C266)</f>
        <v>0</v>
      </c>
      <c r="P266">
        <f>SUMIFS(Grid_GenerationQueue!X$5:X$550,Grid_GenerationQueue!$AJ$5:$AJ$550,$B266,Grid_GenerationQueue!$AK$5:$AK$550,$C266)+SUMIFS(Grid_GenerationQueue!X$5:X$550,Grid_GenerationQueue!$AM$5:$AM$550,$B266,Grid_GenerationQueue!$AN$5:$AN$550,$C266)</f>
        <v>0</v>
      </c>
      <c r="Q266">
        <f>SUMIFS(Grid_GenerationQueue!Y$5:Y$550,Grid_GenerationQueue!$AJ$5:$AJ$550,$B266,Grid_GenerationQueue!$AK$5:$AK$550,$C266)+SUMIFS(Grid_GenerationQueue!Y$5:Y$550,Grid_GenerationQueue!$AM$5:$AM$550,$B266,Grid_GenerationQueue!$AN$5:$AN$550,$C266)</f>
        <v>0</v>
      </c>
      <c r="R266">
        <f>SUMIFS(Grid_GenerationQueue!Z$5:Z$550,Grid_GenerationQueue!$AJ$5:$AJ$550,$B266,Grid_GenerationQueue!$AK$5:$AK$550,$C266)+SUMIFS(Grid_GenerationQueue!Z$5:Z$550,Grid_GenerationQueue!$AM$5:$AM$550,$B266,Grid_GenerationQueue!$AN$5:$AN$550,$C266)</f>
        <v>0</v>
      </c>
      <c r="S266">
        <f>SUMIFS(Grid_GenerationQueue!AA$5:AA$550,Grid_GenerationQueue!$AJ$5:$AJ$550,$B266,Grid_GenerationQueue!$AK$5:$AK$550,$C266)+SUMIFS(Grid_GenerationQueue!AA$5:AA$550,Grid_GenerationQueue!$AM$5:$AM$550,$B266,Grid_GenerationQueue!$AN$5:$AN$550,$C266)</f>
        <v>0</v>
      </c>
      <c r="T266">
        <f>SUMIFS(Grid_GenerationQueue!AB$5:AB$550,Grid_GenerationQueue!$AJ$5:$AJ$550,$B266,Grid_GenerationQueue!$AK$5:$AK$550,$C266)+SUMIFS(Grid_GenerationQueue!AB$5:AB$550,Grid_GenerationQueue!$AM$5:$AM$550,$B266,Grid_GenerationQueue!$AN$5:$AN$550,$C266)</f>
        <v>0</v>
      </c>
      <c r="U266">
        <f>SUMIFS(Grid_GenerationQueue!AC$5:AC$550,Grid_GenerationQueue!$AJ$5:$AJ$550,$B266,Grid_GenerationQueue!$AK$5:$AK$550,$C266)+SUMIFS(Grid_GenerationQueue!AC$5:AC$550,Grid_GenerationQueue!$AM$5:$AM$550,$B266,Grid_GenerationQueue!$AN$5:$AN$550,$C266)</f>
        <v>0</v>
      </c>
      <c r="V266">
        <f>SUMIFS(Grid_GenerationQueue!AD$5:AD$550,Grid_GenerationQueue!$AJ$5:$AJ$550,$B266,Grid_GenerationQueue!$AK$5:$AK$550,$C266)+SUMIFS(Grid_GenerationQueue!AD$5:AD$550,Grid_GenerationQueue!$AM$5:$AM$550,$B266,Grid_GenerationQueue!$AN$5:$AN$550,$C266)</f>
        <v>0</v>
      </c>
      <c r="X266">
        <f>SUMIFS(Grid_GenerationQueue!T$5:T$550,Grid_GenerationQueue!$AJ$5:$AJ$550,$B266,Grid_GenerationQueue!$AK$5:$AK$550,$C266,Grid_GenerationQueue!$AW$5:$AW$550,$Y$3)+SUMIFS(Grid_GenerationQueue!T$5:T$550,Grid_GenerationQueue!$AM$5:$AM$550,$B266,Grid_GenerationQueue!$AN$5:$AN$550,$C266,Grid_GenerationQueue!$AW$5:$AW$550,$Y$3)</f>
        <v>0</v>
      </c>
      <c r="Y266">
        <f>SUMIFS(Grid_GenerationQueue!U$5:U$550,Grid_GenerationQueue!$AJ$5:$AJ$550,$B266,Grid_GenerationQueue!$AK$5:$AK$550,$C266,Grid_GenerationQueue!$AW$5:$AW$550,$Y$3)+SUMIFS(Grid_GenerationQueue!U$5:U$550,Grid_GenerationQueue!$AM$5:$AM$550,$B266,Grid_GenerationQueue!$AN$5:$AN$550,$C266,Grid_GenerationQueue!$AW$5:$AW$550,$Y$3)</f>
        <v>303</v>
      </c>
      <c r="Z266">
        <f>SUMIFS(Grid_GenerationQueue!V$5:V$550,Grid_GenerationQueue!$AJ$5:$AJ$550,$B266,Grid_GenerationQueue!$AK$5:$AK$550,$C266,Grid_GenerationQueue!$AW$5:$AW$550,$Y$3)+SUMIFS(Grid_GenerationQueue!V$5:V$550,Grid_GenerationQueue!$AM$5:$AM$550,$B266,Grid_GenerationQueue!$AN$5:$AN$550,$C266,Grid_GenerationQueue!$AW$5:$AW$550,$Y$3)</f>
        <v>303</v>
      </c>
      <c r="AA266">
        <f>SUMIFS(Grid_GenerationQueue!W$5:W$550,Grid_GenerationQueue!$AJ$5:$AJ$550,$B266,Grid_GenerationQueue!$AK$5:$AK$550,$C266,Grid_GenerationQueue!$AW$5:$AW$550,$Y$3)+SUMIFS(Grid_GenerationQueue!W$5:W$550,Grid_GenerationQueue!$AM$5:$AM$550,$B266,Grid_GenerationQueue!$AN$5:$AN$550,$C266,Grid_GenerationQueue!$AW$5:$AW$550,$Y$3)</f>
        <v>0</v>
      </c>
      <c r="AB266">
        <f>SUMIFS(Grid_GenerationQueue!X$5:X$550,Grid_GenerationQueue!$AJ$5:$AJ$550,$B266,Grid_GenerationQueue!$AK$5:$AK$550,$C266,Grid_GenerationQueue!$AW$5:$AW$550,$Y$3)+SUMIFS(Grid_GenerationQueue!X$5:X$550,Grid_GenerationQueue!$AM$5:$AM$550,$B266,Grid_GenerationQueue!$AN$5:$AN$550,$C266,Grid_GenerationQueue!$AW$5:$AW$550,$Y$3)</f>
        <v>0</v>
      </c>
      <c r="AC266">
        <f>SUMIFS(Grid_GenerationQueue!Y$5:Y$550,Grid_GenerationQueue!$AJ$5:$AJ$550,$B266,Grid_GenerationQueue!$AK$5:$AK$550,$C266,Grid_GenerationQueue!$AW$5:$AW$550,$Y$3)+SUMIFS(Grid_GenerationQueue!Y$5:Y$550,Grid_GenerationQueue!$AM$5:$AM$550,$B266,Grid_GenerationQueue!$AN$5:$AN$550,$C266,Grid_GenerationQueue!$AW$5:$AW$550,$Y$3)</f>
        <v>0</v>
      </c>
      <c r="AD266">
        <f>SUMIFS(Grid_GenerationQueue!Z$5:Z$550,Grid_GenerationQueue!$AJ$5:$AJ$550,$B266,Grid_GenerationQueue!$AK$5:$AK$550,$C266,Grid_GenerationQueue!$AW$5:$AW$550,$Y$3)+SUMIFS(Grid_GenerationQueue!Z$5:Z$550,Grid_GenerationQueue!$AM$5:$AM$550,$B266,Grid_GenerationQueue!$AN$5:$AN$550,$C266,Grid_GenerationQueue!$AW$5:$AW$550,$Y$3)</f>
        <v>0</v>
      </c>
      <c r="AE266">
        <f>SUMIFS(Grid_GenerationQueue!AA$5:AA$550,Grid_GenerationQueue!$AJ$5:$AJ$550,$B266,Grid_GenerationQueue!$AK$5:$AK$550,$C266,Grid_GenerationQueue!$AW$5:$AW$550,$Y$3)+SUMIFS(Grid_GenerationQueue!AA$5:AA$550,Grid_GenerationQueue!$AM$5:$AM$550,$B266,Grid_GenerationQueue!$AN$5:$AN$550,$C266,Grid_GenerationQueue!$AW$5:$AW$550,$Y$3)</f>
        <v>0</v>
      </c>
      <c r="AF266">
        <f>SUMIFS(Grid_GenerationQueue!AB$5:AB$550,Grid_GenerationQueue!$AJ$5:$AJ$550,$B266,Grid_GenerationQueue!$AK$5:$AK$550,$C266,Grid_GenerationQueue!$AW$5:$AW$550,$Y$3)+SUMIFS(Grid_GenerationQueue!AB$5:AB$550,Grid_GenerationQueue!$AM$5:$AM$550,$B266,Grid_GenerationQueue!$AN$5:$AN$550,$C266,Grid_GenerationQueue!$AW$5:$AW$550,$Y$3)</f>
        <v>0</v>
      </c>
      <c r="AG266">
        <f>SUMIFS(Grid_GenerationQueue!AC$5:AC$550,Grid_GenerationQueue!$AJ$5:$AJ$550,$B266,Grid_GenerationQueue!$AK$5:$AK$550,$C266,Grid_GenerationQueue!$AW$5:$AW$550,$Y$3)+SUMIFS(Grid_GenerationQueue!AC$5:AC$550,Grid_GenerationQueue!$AM$5:$AM$550,$B266,Grid_GenerationQueue!$AN$5:$AN$550,$C266,Grid_GenerationQueue!$AW$5:$AW$550,$Y$3)</f>
        <v>0</v>
      </c>
      <c r="AH266">
        <f>SUMIFS(Grid_GenerationQueue!AD$5:AD$550,Grid_GenerationQueue!$AJ$5:$AJ$550,$B266,Grid_GenerationQueue!$AK$5:$AK$550,$C266,Grid_GenerationQueue!$AW$5:$AW$550,$Y$3)+SUMIFS(Grid_GenerationQueue!AD$5:AD$550,Grid_GenerationQueue!$AM$5:$AM$550,$B266,Grid_GenerationQueue!$AN$5:$AN$550,$C266,Grid_GenerationQueue!$AW$5:$AW$550,$Y$3)</f>
        <v>0</v>
      </c>
      <c r="AJ266">
        <f>X266+SUMIFS(Grid_GenerationQueue!T$5:T$550,Grid_GenerationQueue!$AJ$5:$AJ$550,$B266,Grid_GenerationQueue!$AK$5:$AK$550,$C266,Grid_GenerationQueue!$AW$5:$AW$550,"&lt;&gt;"&amp;$Y$3,Grid_GenerationQueue!$AU$5:$AU$550,$AK$3)+SUMIFS(Grid_GenerationQueue!T$5:T$550,Grid_GenerationQueue!$AM$5:$AM$550,$B266,Grid_GenerationQueue!$AN$5:$AN$550,$C266,Grid_GenerationQueue!$AW$5:$AW$550,"&lt;&gt;"&amp;$Y$3,Grid_GenerationQueue!$AU$5:$AU$550,$AK$3)</f>
        <v>0</v>
      </c>
      <c r="AK266">
        <f>Y266+SUMIFS(Grid_GenerationQueue!U$5:U$550,Grid_GenerationQueue!$AJ$5:$AJ$550,$B266,Grid_GenerationQueue!$AK$5:$AK$550,$C266,Grid_GenerationQueue!$AW$5:$AW$550,"&lt;&gt;"&amp;$Y$3,Grid_GenerationQueue!$AU$5:$AU$550,$AK$3)+SUMIFS(Grid_GenerationQueue!U$5:U$550,Grid_GenerationQueue!$AM$5:$AM$550,$B266,Grid_GenerationQueue!$AN$5:$AN$550,$C266,Grid_GenerationQueue!$AW$5:$AW$550,"&lt;&gt;"&amp;$Y$3,Grid_GenerationQueue!$AU$5:$AU$550,$AK$3)</f>
        <v>303</v>
      </c>
      <c r="AL266">
        <f>Z266+SUMIFS(Grid_GenerationQueue!V$5:V$550,Grid_GenerationQueue!$AJ$5:$AJ$550,$B266,Grid_GenerationQueue!$AK$5:$AK$550,$C266,Grid_GenerationQueue!$AW$5:$AW$550,"&lt;&gt;"&amp;$Y$3,Grid_GenerationQueue!$AU$5:$AU$550,$AK$3)+SUMIFS(Grid_GenerationQueue!V$5:V$550,Grid_GenerationQueue!$AM$5:$AM$550,$B266,Grid_GenerationQueue!$AN$5:$AN$550,$C266,Grid_GenerationQueue!$AW$5:$AW$550,"&lt;&gt;"&amp;$Y$3,Grid_GenerationQueue!$AU$5:$AU$550,$AK$3)</f>
        <v>303</v>
      </c>
      <c r="AM266">
        <f>AA266+SUMIFS(Grid_GenerationQueue!W$5:W$550,Grid_GenerationQueue!$AJ$5:$AJ$550,$B266,Grid_GenerationQueue!$AK$5:$AK$550,$C266,Grid_GenerationQueue!$AW$5:$AW$550,"&lt;&gt;"&amp;$Y$3,Grid_GenerationQueue!$AU$5:$AU$550,$AK$3)+SUMIFS(Grid_GenerationQueue!W$5:W$550,Grid_GenerationQueue!$AM$5:$AM$550,$B266,Grid_GenerationQueue!$AN$5:$AN$550,$C266,Grid_GenerationQueue!$AW$5:$AW$550,"&lt;&gt;"&amp;$Y$3,Grid_GenerationQueue!$AU$5:$AU$550,$AK$3)</f>
        <v>0</v>
      </c>
      <c r="AN266">
        <f>AB266+SUMIFS(Grid_GenerationQueue!X$5:X$550,Grid_GenerationQueue!$AJ$5:$AJ$550,$B266,Grid_GenerationQueue!$AK$5:$AK$550,$C266,Grid_GenerationQueue!$AW$5:$AW$550,"&lt;&gt;"&amp;$Y$3,Grid_GenerationQueue!$AU$5:$AU$550,$AK$3)+SUMIFS(Grid_GenerationQueue!X$5:X$550,Grid_GenerationQueue!$AM$5:$AM$550,$B266,Grid_GenerationQueue!$AN$5:$AN$550,$C266,Grid_GenerationQueue!$AW$5:$AW$550,"&lt;&gt;"&amp;$Y$3,Grid_GenerationQueue!$AU$5:$AU$550,$AK$3)</f>
        <v>0</v>
      </c>
      <c r="AO266">
        <f>AC266+SUMIFS(Grid_GenerationQueue!Y$5:Y$550,Grid_GenerationQueue!$AJ$5:$AJ$550,$B266,Grid_GenerationQueue!$AK$5:$AK$550,$C266,Grid_GenerationQueue!$AW$5:$AW$550,"&lt;&gt;"&amp;$Y$3,Grid_GenerationQueue!$AU$5:$AU$550,$AK$3)+SUMIFS(Grid_GenerationQueue!Y$5:Y$550,Grid_GenerationQueue!$AM$5:$AM$550,$B266,Grid_GenerationQueue!$AN$5:$AN$550,$C266,Grid_GenerationQueue!$AW$5:$AW$550,"&lt;&gt;"&amp;$Y$3,Grid_GenerationQueue!$AU$5:$AU$550,$AK$3)</f>
        <v>0</v>
      </c>
      <c r="AP266">
        <f>AD266+SUMIFS(Grid_GenerationQueue!Z$5:Z$550,Grid_GenerationQueue!$AJ$5:$AJ$550,$B266,Grid_GenerationQueue!$AK$5:$AK$550,$C266,Grid_GenerationQueue!$AW$5:$AW$550,"&lt;&gt;"&amp;$Y$3,Grid_GenerationQueue!$AU$5:$AU$550,$AK$3)+SUMIFS(Grid_GenerationQueue!Z$5:Z$550,Grid_GenerationQueue!$AM$5:$AM$550,$B266,Grid_GenerationQueue!$AN$5:$AN$550,$C266,Grid_GenerationQueue!$AW$5:$AW$550,"&lt;&gt;"&amp;$Y$3,Grid_GenerationQueue!$AU$5:$AU$550,$AK$3)</f>
        <v>0</v>
      </c>
      <c r="AQ266">
        <f>AE266+SUMIFS(Grid_GenerationQueue!AA$5:AA$550,Grid_GenerationQueue!$AJ$5:$AJ$550,$B266,Grid_GenerationQueue!$AK$5:$AK$550,$C266,Grid_GenerationQueue!$AW$5:$AW$550,"&lt;&gt;"&amp;$Y$3,Grid_GenerationQueue!$AU$5:$AU$550,$AK$3)+SUMIFS(Grid_GenerationQueue!AA$5:AA$550,Grid_GenerationQueue!$AM$5:$AM$550,$B266,Grid_GenerationQueue!$AN$5:$AN$550,$C266,Grid_GenerationQueue!$AW$5:$AW$550,"&lt;&gt;"&amp;$Y$3,Grid_GenerationQueue!$AU$5:$AU$550,$AK$3)</f>
        <v>0</v>
      </c>
      <c r="AR266">
        <f>AF266+SUMIFS(Grid_GenerationQueue!AB$5:AB$550,Grid_GenerationQueue!$AJ$5:$AJ$550,$B266,Grid_GenerationQueue!$AK$5:$AK$550,$C266,Grid_GenerationQueue!$AW$5:$AW$550,"&lt;&gt;"&amp;$Y$3,Grid_GenerationQueue!$AU$5:$AU$550,$AK$3)+SUMIFS(Grid_GenerationQueue!AB$5:AB$550,Grid_GenerationQueue!$AM$5:$AM$550,$B266,Grid_GenerationQueue!$AN$5:$AN$550,$C266,Grid_GenerationQueue!$AW$5:$AW$550,"&lt;&gt;"&amp;$Y$3,Grid_GenerationQueue!$AU$5:$AU$550,$AK$3)</f>
        <v>0</v>
      </c>
      <c r="AS266">
        <f>AG266+SUMIFS(Grid_GenerationQueue!AC$5:AC$550,Grid_GenerationQueue!$AJ$5:$AJ$550,$B266,Grid_GenerationQueue!$AK$5:$AK$550,$C266,Grid_GenerationQueue!$AW$5:$AW$550,"&lt;&gt;"&amp;$Y$3,Grid_GenerationQueue!$AU$5:$AU$550,$AK$3)+SUMIFS(Grid_GenerationQueue!AC$5:AC$550,Grid_GenerationQueue!$AM$5:$AM$550,$B266,Grid_GenerationQueue!$AN$5:$AN$550,$C266,Grid_GenerationQueue!$AW$5:$AW$550,"&lt;&gt;"&amp;$Y$3,Grid_GenerationQueue!$AU$5:$AU$550,$AK$3)</f>
        <v>0</v>
      </c>
      <c r="AT266">
        <f>AH266+SUMIFS(Grid_GenerationQueue!AD$5:AD$550,Grid_GenerationQueue!$AJ$5:$AJ$550,$B266,Grid_GenerationQueue!$AK$5:$AK$550,$C266,Grid_GenerationQueue!$AW$5:$AW$550,"&lt;&gt;"&amp;$Y$3,Grid_GenerationQueue!$AU$5:$AU$550,$AK$3)+SUMIFS(Grid_GenerationQueue!AD$5:AD$550,Grid_GenerationQueue!$AM$5:$AM$550,$B266,Grid_GenerationQueue!$AN$5:$AN$550,$C266,Grid_GenerationQueue!$AW$5:$AW$550,"&lt;&gt;"&amp;$Y$3,Grid_GenerationQueue!$AU$5:$AU$550,$AK$3)</f>
        <v>0</v>
      </c>
      <c r="AV266">
        <v>0</v>
      </c>
      <c r="AW266">
        <v>0</v>
      </c>
      <c r="AX266">
        <v>0</v>
      </c>
      <c r="AY266">
        <v>0</v>
      </c>
      <c r="AZ266">
        <v>0</v>
      </c>
      <c r="BB266">
        <f t="shared" si="132"/>
        <v>0</v>
      </c>
      <c r="BC266">
        <f t="shared" si="133"/>
        <v>303</v>
      </c>
      <c r="BD266">
        <f t="shared" si="134"/>
        <v>303</v>
      </c>
      <c r="BE266">
        <f t="shared" si="135"/>
        <v>0</v>
      </c>
      <c r="BF266">
        <f t="shared" si="136"/>
        <v>0</v>
      </c>
      <c r="BG266">
        <f t="shared" si="137"/>
        <v>0</v>
      </c>
      <c r="BH266">
        <f t="shared" si="138"/>
        <v>0</v>
      </c>
      <c r="BI266">
        <f t="shared" si="139"/>
        <v>0</v>
      </c>
      <c r="BJ266">
        <f t="shared" si="140"/>
        <v>0</v>
      </c>
      <c r="BK266">
        <f t="shared" si="141"/>
        <v>0</v>
      </c>
      <c r="BL266">
        <f t="shared" si="142"/>
        <v>0</v>
      </c>
      <c r="BN266">
        <f t="shared" si="143"/>
        <v>0</v>
      </c>
      <c r="BO266">
        <f t="shared" si="144"/>
        <v>303</v>
      </c>
      <c r="BP266">
        <f t="shared" si="145"/>
        <v>303</v>
      </c>
      <c r="BQ266">
        <f t="shared" si="146"/>
        <v>0</v>
      </c>
      <c r="BR266">
        <f t="shared" si="147"/>
        <v>0</v>
      </c>
      <c r="BS266">
        <f t="shared" si="148"/>
        <v>0</v>
      </c>
      <c r="BT266">
        <f t="shared" si="149"/>
        <v>0</v>
      </c>
      <c r="BU266">
        <f t="shared" si="150"/>
        <v>0</v>
      </c>
      <c r="BV266">
        <f t="shared" si="151"/>
        <v>0</v>
      </c>
      <c r="BW266">
        <f t="shared" si="152"/>
        <v>0</v>
      </c>
      <c r="BX266">
        <f t="shared" si="153"/>
        <v>0</v>
      </c>
      <c r="BZ266">
        <f t="shared" si="154"/>
        <v>0</v>
      </c>
      <c r="CA266">
        <f t="shared" si="155"/>
        <v>303</v>
      </c>
      <c r="CB266">
        <f t="shared" si="156"/>
        <v>303</v>
      </c>
      <c r="CC266">
        <f t="shared" si="157"/>
        <v>0</v>
      </c>
      <c r="CD266">
        <f t="shared" si="158"/>
        <v>0</v>
      </c>
      <c r="CE266">
        <f t="shared" si="159"/>
        <v>0</v>
      </c>
      <c r="CF266">
        <f t="shared" si="160"/>
        <v>0</v>
      </c>
      <c r="CG266">
        <f t="shared" si="161"/>
        <v>0</v>
      </c>
      <c r="CH266">
        <f t="shared" si="162"/>
        <v>0</v>
      </c>
      <c r="CI266">
        <f t="shared" si="163"/>
        <v>0</v>
      </c>
      <c r="CJ266">
        <f t="shared" si="164"/>
        <v>0</v>
      </c>
    </row>
    <row r="267" spans="1:88" x14ac:dyDescent="0.35">
      <c r="A267" t="str">
        <f>Substation_Info!A267</f>
        <v xml:space="preserve">PG&amp;E East Kern Study Area </v>
      </c>
      <c r="B267" t="str">
        <f>Substation_Info!B267</f>
        <v>Smyrna</v>
      </c>
      <c r="C267">
        <f>Substation_Info!C267</f>
        <v>115</v>
      </c>
      <c r="D267" t="str" cm="1">
        <f t="array" ref="D267">INDEX(Substation_Info!$AT$5:$BB$322,MATCH(1,($B267=Substation_Info!$B$5:$B$322)*($C267=Substation_Info!$C$5:$C$322),0),MATCH(D$4,Substation_Info!$AT$4:$BB$4,0))</f>
        <v>Southern_PGAE_Li_Battery</v>
      </c>
      <c r="E267" t="str" cm="1">
        <f t="array" ref="E267">INDEX(Substation_Info!$AT$5:$BB$322,MATCH(1,($B267=Substation_Info!$B$5:$B$322)*($C267=Substation_Info!$C$5:$C$322),0),MATCH(E$4,Substation_Info!$AT$4:$BB$4,0))</f>
        <v>Southern_PGAE_Solar</v>
      </c>
      <c r="F267" cm="1">
        <f t="array" ref="F267">INDEX(Substation_Info!$AT$5:$BB$322,MATCH(1,($B267=Substation_Info!$B$5:$B$322)*($C267=Substation_Info!$C$5:$C$322),0),MATCH(F$4,Substation_Info!$AT$4:$BB$4,0))</f>
        <v>0</v>
      </c>
      <c r="G267" cm="1">
        <f t="array" ref="G267">INDEX(Substation_Info!$AT$5:$BB$322,MATCH(1,($B267=Substation_Info!$B$5:$B$322)*($C267=Substation_Info!$C$5:$C$322),0),MATCH(G$4,Substation_Info!$AT$4:$BB$4,0))</f>
        <v>0</v>
      </c>
      <c r="H267" cm="1">
        <f t="array" ref="H267">INDEX(Substation_Info!$AT$5:$BB$322,MATCH(1,($B267=Substation_Info!$B$5:$B$322)*($C267=Substation_Info!$C$5:$C$322),0),MATCH(H$4,Substation_Info!$AT$4:$BB$4,0))</f>
        <v>0</v>
      </c>
      <c r="I267" cm="1">
        <f t="array" ref="I267">INDEX(Substation_Info!$AT$5:$BB$322,MATCH(1,($B267=Substation_Info!$B$5:$B$322)*($C267=Substation_Info!$C$5:$C$322),0),MATCH(I$4,Substation_Info!$AT$4:$BB$4,0))</f>
        <v>0</v>
      </c>
      <c r="J267" cm="1">
        <f t="array" ref="J267">INDEX(Substation_Info!$AT$5:$BB$322,MATCH(1,($B267=Substation_Info!$B$5:$B$322)*($C267=Substation_Info!$C$5:$C$322),0),MATCH(J$4,Substation_Info!$AT$4:$BB$4,0))</f>
        <v>0</v>
      </c>
      <c r="L267">
        <f>SUMIFS(Grid_GenerationQueue!T$5:T$550,Grid_GenerationQueue!$AJ$5:$AJ$550,$B267,Grid_GenerationQueue!$AK$5:$AK$550,$C267)+SUMIFS(Grid_GenerationQueue!T$5:T$550,Grid_GenerationQueue!$AM$5:$AM$550,$B267,Grid_GenerationQueue!$AN$5:$AN$550,$C267)</f>
        <v>100</v>
      </c>
      <c r="M267">
        <f>SUMIFS(Grid_GenerationQueue!U$5:U$550,Grid_GenerationQueue!$AJ$5:$AJ$550,$B267,Grid_GenerationQueue!$AK$5:$AK$550,$C267)+SUMIFS(Grid_GenerationQueue!U$5:U$550,Grid_GenerationQueue!$AM$5:$AM$550,$B267,Grid_GenerationQueue!$AN$5:$AN$550,$C267)</f>
        <v>0</v>
      </c>
      <c r="N267">
        <f>SUMIFS(Grid_GenerationQueue!V$5:V$550,Grid_GenerationQueue!$AJ$5:$AJ$550,$B267,Grid_GenerationQueue!$AK$5:$AK$550,$C267)+SUMIFS(Grid_GenerationQueue!V$5:V$550,Grid_GenerationQueue!$AM$5:$AM$550,$B267,Grid_GenerationQueue!$AN$5:$AN$550,$C267)</f>
        <v>0</v>
      </c>
      <c r="O267">
        <f>SUMIFS(Grid_GenerationQueue!W$5:W$550,Grid_GenerationQueue!$AJ$5:$AJ$550,$B267,Grid_GenerationQueue!$AK$5:$AK$550,$C267)+SUMIFS(Grid_GenerationQueue!W$5:W$550,Grid_GenerationQueue!$AM$5:$AM$550,$B267,Grid_GenerationQueue!$AN$5:$AN$550,$C267)</f>
        <v>0</v>
      </c>
      <c r="P267">
        <f>SUMIFS(Grid_GenerationQueue!X$5:X$550,Grid_GenerationQueue!$AJ$5:$AJ$550,$B267,Grid_GenerationQueue!$AK$5:$AK$550,$C267)+SUMIFS(Grid_GenerationQueue!X$5:X$550,Grid_GenerationQueue!$AM$5:$AM$550,$B267,Grid_GenerationQueue!$AN$5:$AN$550,$C267)</f>
        <v>0</v>
      </c>
      <c r="Q267">
        <f>SUMIFS(Grid_GenerationQueue!Y$5:Y$550,Grid_GenerationQueue!$AJ$5:$AJ$550,$B267,Grid_GenerationQueue!$AK$5:$AK$550,$C267)+SUMIFS(Grid_GenerationQueue!Y$5:Y$550,Grid_GenerationQueue!$AM$5:$AM$550,$B267,Grid_GenerationQueue!$AN$5:$AN$550,$C267)</f>
        <v>0</v>
      </c>
      <c r="R267">
        <f>SUMIFS(Grid_GenerationQueue!Z$5:Z$550,Grid_GenerationQueue!$AJ$5:$AJ$550,$B267,Grid_GenerationQueue!$AK$5:$AK$550,$C267)+SUMIFS(Grid_GenerationQueue!Z$5:Z$550,Grid_GenerationQueue!$AM$5:$AM$550,$B267,Grid_GenerationQueue!$AN$5:$AN$550,$C267)</f>
        <v>100</v>
      </c>
      <c r="S267">
        <f>SUMIFS(Grid_GenerationQueue!AA$5:AA$550,Grid_GenerationQueue!$AJ$5:$AJ$550,$B267,Grid_GenerationQueue!$AK$5:$AK$550,$C267)+SUMIFS(Grid_GenerationQueue!AA$5:AA$550,Grid_GenerationQueue!$AM$5:$AM$550,$B267,Grid_GenerationQueue!$AN$5:$AN$550,$C267)</f>
        <v>0</v>
      </c>
      <c r="T267">
        <f>SUMIFS(Grid_GenerationQueue!AB$5:AB$550,Grid_GenerationQueue!$AJ$5:$AJ$550,$B267,Grid_GenerationQueue!$AK$5:$AK$550,$C267)+SUMIFS(Grid_GenerationQueue!AB$5:AB$550,Grid_GenerationQueue!$AM$5:$AM$550,$B267,Grid_GenerationQueue!$AN$5:$AN$550,$C267)</f>
        <v>100</v>
      </c>
      <c r="U267">
        <f>SUMIFS(Grid_GenerationQueue!AC$5:AC$550,Grid_GenerationQueue!$AJ$5:$AJ$550,$B267,Grid_GenerationQueue!$AK$5:$AK$550,$C267)+SUMIFS(Grid_GenerationQueue!AC$5:AC$550,Grid_GenerationQueue!$AM$5:$AM$550,$B267,Grid_GenerationQueue!$AN$5:$AN$550,$C267)</f>
        <v>0</v>
      </c>
      <c r="V267">
        <f>SUMIFS(Grid_GenerationQueue!AD$5:AD$550,Grid_GenerationQueue!$AJ$5:$AJ$550,$B267,Grid_GenerationQueue!$AK$5:$AK$550,$C267)+SUMIFS(Grid_GenerationQueue!AD$5:AD$550,Grid_GenerationQueue!$AM$5:$AM$550,$B267,Grid_GenerationQueue!$AN$5:$AN$550,$C267)</f>
        <v>0</v>
      </c>
      <c r="X267">
        <f>SUMIFS(Grid_GenerationQueue!T$5:T$550,Grid_GenerationQueue!$AJ$5:$AJ$550,$B267,Grid_GenerationQueue!$AK$5:$AK$550,$C267,Grid_GenerationQueue!$AW$5:$AW$550,$Y$3)+SUMIFS(Grid_GenerationQueue!T$5:T$550,Grid_GenerationQueue!$AM$5:$AM$550,$B267,Grid_GenerationQueue!$AN$5:$AN$550,$C267,Grid_GenerationQueue!$AW$5:$AW$550,$Y$3)</f>
        <v>0</v>
      </c>
      <c r="Y267">
        <f>SUMIFS(Grid_GenerationQueue!U$5:U$550,Grid_GenerationQueue!$AJ$5:$AJ$550,$B267,Grid_GenerationQueue!$AK$5:$AK$550,$C267,Grid_GenerationQueue!$AW$5:$AW$550,$Y$3)+SUMIFS(Grid_GenerationQueue!U$5:U$550,Grid_GenerationQueue!$AM$5:$AM$550,$B267,Grid_GenerationQueue!$AN$5:$AN$550,$C267,Grid_GenerationQueue!$AW$5:$AW$550,$Y$3)</f>
        <v>0</v>
      </c>
      <c r="Z267">
        <f>SUMIFS(Grid_GenerationQueue!V$5:V$550,Grid_GenerationQueue!$AJ$5:$AJ$550,$B267,Grid_GenerationQueue!$AK$5:$AK$550,$C267,Grid_GenerationQueue!$AW$5:$AW$550,$Y$3)+SUMIFS(Grid_GenerationQueue!V$5:V$550,Grid_GenerationQueue!$AM$5:$AM$550,$B267,Grid_GenerationQueue!$AN$5:$AN$550,$C267,Grid_GenerationQueue!$AW$5:$AW$550,$Y$3)</f>
        <v>0</v>
      </c>
      <c r="AA267">
        <f>SUMIFS(Grid_GenerationQueue!W$5:W$550,Grid_GenerationQueue!$AJ$5:$AJ$550,$B267,Grid_GenerationQueue!$AK$5:$AK$550,$C267,Grid_GenerationQueue!$AW$5:$AW$550,$Y$3)+SUMIFS(Grid_GenerationQueue!W$5:W$550,Grid_GenerationQueue!$AM$5:$AM$550,$B267,Grid_GenerationQueue!$AN$5:$AN$550,$C267,Grid_GenerationQueue!$AW$5:$AW$550,$Y$3)</f>
        <v>0</v>
      </c>
      <c r="AB267">
        <f>SUMIFS(Grid_GenerationQueue!X$5:X$550,Grid_GenerationQueue!$AJ$5:$AJ$550,$B267,Grid_GenerationQueue!$AK$5:$AK$550,$C267,Grid_GenerationQueue!$AW$5:$AW$550,$Y$3)+SUMIFS(Grid_GenerationQueue!X$5:X$550,Grid_GenerationQueue!$AM$5:$AM$550,$B267,Grid_GenerationQueue!$AN$5:$AN$550,$C267,Grid_GenerationQueue!$AW$5:$AW$550,$Y$3)</f>
        <v>0</v>
      </c>
      <c r="AC267">
        <f>SUMIFS(Grid_GenerationQueue!Y$5:Y$550,Grid_GenerationQueue!$AJ$5:$AJ$550,$B267,Grid_GenerationQueue!$AK$5:$AK$550,$C267,Grid_GenerationQueue!$AW$5:$AW$550,$Y$3)+SUMIFS(Grid_GenerationQueue!Y$5:Y$550,Grid_GenerationQueue!$AM$5:$AM$550,$B267,Grid_GenerationQueue!$AN$5:$AN$550,$C267,Grid_GenerationQueue!$AW$5:$AW$550,$Y$3)</f>
        <v>0</v>
      </c>
      <c r="AD267">
        <f>SUMIFS(Grid_GenerationQueue!Z$5:Z$550,Grid_GenerationQueue!$AJ$5:$AJ$550,$B267,Grid_GenerationQueue!$AK$5:$AK$550,$C267,Grid_GenerationQueue!$AW$5:$AW$550,$Y$3)+SUMIFS(Grid_GenerationQueue!Z$5:Z$550,Grid_GenerationQueue!$AM$5:$AM$550,$B267,Grid_GenerationQueue!$AN$5:$AN$550,$C267,Grid_GenerationQueue!$AW$5:$AW$550,$Y$3)</f>
        <v>0</v>
      </c>
      <c r="AE267">
        <f>SUMIFS(Grid_GenerationQueue!AA$5:AA$550,Grid_GenerationQueue!$AJ$5:$AJ$550,$B267,Grid_GenerationQueue!$AK$5:$AK$550,$C267,Grid_GenerationQueue!$AW$5:$AW$550,$Y$3)+SUMIFS(Grid_GenerationQueue!AA$5:AA$550,Grid_GenerationQueue!$AM$5:$AM$550,$B267,Grid_GenerationQueue!$AN$5:$AN$550,$C267,Grid_GenerationQueue!$AW$5:$AW$550,$Y$3)</f>
        <v>0</v>
      </c>
      <c r="AF267">
        <f>SUMIFS(Grid_GenerationQueue!AB$5:AB$550,Grid_GenerationQueue!$AJ$5:$AJ$550,$B267,Grid_GenerationQueue!$AK$5:$AK$550,$C267,Grid_GenerationQueue!$AW$5:$AW$550,$Y$3)+SUMIFS(Grid_GenerationQueue!AB$5:AB$550,Grid_GenerationQueue!$AM$5:$AM$550,$B267,Grid_GenerationQueue!$AN$5:$AN$550,$C267,Grid_GenerationQueue!$AW$5:$AW$550,$Y$3)</f>
        <v>0</v>
      </c>
      <c r="AG267">
        <f>SUMIFS(Grid_GenerationQueue!AC$5:AC$550,Grid_GenerationQueue!$AJ$5:$AJ$550,$B267,Grid_GenerationQueue!$AK$5:$AK$550,$C267,Grid_GenerationQueue!$AW$5:$AW$550,$Y$3)+SUMIFS(Grid_GenerationQueue!AC$5:AC$550,Grid_GenerationQueue!$AM$5:$AM$550,$B267,Grid_GenerationQueue!$AN$5:$AN$550,$C267,Grid_GenerationQueue!$AW$5:$AW$550,$Y$3)</f>
        <v>0</v>
      </c>
      <c r="AH267">
        <f>SUMIFS(Grid_GenerationQueue!AD$5:AD$550,Grid_GenerationQueue!$AJ$5:$AJ$550,$B267,Grid_GenerationQueue!$AK$5:$AK$550,$C267,Grid_GenerationQueue!$AW$5:$AW$550,$Y$3)+SUMIFS(Grid_GenerationQueue!AD$5:AD$550,Grid_GenerationQueue!$AM$5:$AM$550,$B267,Grid_GenerationQueue!$AN$5:$AN$550,$C267,Grid_GenerationQueue!$AW$5:$AW$550,$Y$3)</f>
        <v>0</v>
      </c>
      <c r="AJ267">
        <f>X267+SUMIFS(Grid_GenerationQueue!T$5:T$550,Grid_GenerationQueue!$AJ$5:$AJ$550,$B267,Grid_GenerationQueue!$AK$5:$AK$550,$C267,Grid_GenerationQueue!$AW$5:$AW$550,"&lt;&gt;"&amp;$Y$3,Grid_GenerationQueue!$AU$5:$AU$550,$AK$3)+SUMIFS(Grid_GenerationQueue!T$5:T$550,Grid_GenerationQueue!$AM$5:$AM$550,$B267,Grid_GenerationQueue!$AN$5:$AN$550,$C267,Grid_GenerationQueue!$AW$5:$AW$550,"&lt;&gt;"&amp;$Y$3,Grid_GenerationQueue!$AU$5:$AU$550,$AK$3)</f>
        <v>0</v>
      </c>
      <c r="AK267">
        <f>Y267+SUMIFS(Grid_GenerationQueue!U$5:U$550,Grid_GenerationQueue!$AJ$5:$AJ$550,$B267,Grid_GenerationQueue!$AK$5:$AK$550,$C267,Grid_GenerationQueue!$AW$5:$AW$550,"&lt;&gt;"&amp;$Y$3,Grid_GenerationQueue!$AU$5:$AU$550,$AK$3)+SUMIFS(Grid_GenerationQueue!U$5:U$550,Grid_GenerationQueue!$AM$5:$AM$550,$B267,Grid_GenerationQueue!$AN$5:$AN$550,$C267,Grid_GenerationQueue!$AW$5:$AW$550,"&lt;&gt;"&amp;$Y$3,Grid_GenerationQueue!$AU$5:$AU$550,$AK$3)</f>
        <v>0</v>
      </c>
      <c r="AL267">
        <f>Z267+SUMIFS(Grid_GenerationQueue!V$5:V$550,Grid_GenerationQueue!$AJ$5:$AJ$550,$B267,Grid_GenerationQueue!$AK$5:$AK$550,$C267,Grid_GenerationQueue!$AW$5:$AW$550,"&lt;&gt;"&amp;$Y$3,Grid_GenerationQueue!$AU$5:$AU$550,$AK$3)+SUMIFS(Grid_GenerationQueue!V$5:V$550,Grid_GenerationQueue!$AM$5:$AM$550,$B267,Grid_GenerationQueue!$AN$5:$AN$550,$C267,Grid_GenerationQueue!$AW$5:$AW$550,"&lt;&gt;"&amp;$Y$3,Grid_GenerationQueue!$AU$5:$AU$550,$AK$3)</f>
        <v>0</v>
      </c>
      <c r="AM267">
        <f>AA267+SUMIFS(Grid_GenerationQueue!W$5:W$550,Grid_GenerationQueue!$AJ$5:$AJ$550,$B267,Grid_GenerationQueue!$AK$5:$AK$550,$C267,Grid_GenerationQueue!$AW$5:$AW$550,"&lt;&gt;"&amp;$Y$3,Grid_GenerationQueue!$AU$5:$AU$550,$AK$3)+SUMIFS(Grid_GenerationQueue!W$5:W$550,Grid_GenerationQueue!$AM$5:$AM$550,$B267,Grid_GenerationQueue!$AN$5:$AN$550,$C267,Grid_GenerationQueue!$AW$5:$AW$550,"&lt;&gt;"&amp;$Y$3,Grid_GenerationQueue!$AU$5:$AU$550,$AK$3)</f>
        <v>0</v>
      </c>
      <c r="AN267">
        <f>AB267+SUMIFS(Grid_GenerationQueue!X$5:X$550,Grid_GenerationQueue!$AJ$5:$AJ$550,$B267,Grid_GenerationQueue!$AK$5:$AK$550,$C267,Grid_GenerationQueue!$AW$5:$AW$550,"&lt;&gt;"&amp;$Y$3,Grid_GenerationQueue!$AU$5:$AU$550,$AK$3)+SUMIFS(Grid_GenerationQueue!X$5:X$550,Grid_GenerationQueue!$AM$5:$AM$550,$B267,Grid_GenerationQueue!$AN$5:$AN$550,$C267,Grid_GenerationQueue!$AW$5:$AW$550,"&lt;&gt;"&amp;$Y$3,Grid_GenerationQueue!$AU$5:$AU$550,$AK$3)</f>
        <v>0</v>
      </c>
      <c r="AO267">
        <f>AC267+SUMIFS(Grid_GenerationQueue!Y$5:Y$550,Grid_GenerationQueue!$AJ$5:$AJ$550,$B267,Grid_GenerationQueue!$AK$5:$AK$550,$C267,Grid_GenerationQueue!$AW$5:$AW$550,"&lt;&gt;"&amp;$Y$3,Grid_GenerationQueue!$AU$5:$AU$550,$AK$3)+SUMIFS(Grid_GenerationQueue!Y$5:Y$550,Grid_GenerationQueue!$AM$5:$AM$550,$B267,Grid_GenerationQueue!$AN$5:$AN$550,$C267,Grid_GenerationQueue!$AW$5:$AW$550,"&lt;&gt;"&amp;$Y$3,Grid_GenerationQueue!$AU$5:$AU$550,$AK$3)</f>
        <v>0</v>
      </c>
      <c r="AP267">
        <f>AD267+SUMIFS(Grid_GenerationQueue!Z$5:Z$550,Grid_GenerationQueue!$AJ$5:$AJ$550,$B267,Grid_GenerationQueue!$AK$5:$AK$550,$C267,Grid_GenerationQueue!$AW$5:$AW$550,"&lt;&gt;"&amp;$Y$3,Grid_GenerationQueue!$AU$5:$AU$550,$AK$3)+SUMIFS(Grid_GenerationQueue!Z$5:Z$550,Grid_GenerationQueue!$AM$5:$AM$550,$B267,Grid_GenerationQueue!$AN$5:$AN$550,$C267,Grid_GenerationQueue!$AW$5:$AW$550,"&lt;&gt;"&amp;$Y$3,Grid_GenerationQueue!$AU$5:$AU$550,$AK$3)</f>
        <v>0</v>
      </c>
      <c r="AQ267">
        <f>AE267+SUMIFS(Grid_GenerationQueue!AA$5:AA$550,Grid_GenerationQueue!$AJ$5:$AJ$550,$B267,Grid_GenerationQueue!$AK$5:$AK$550,$C267,Grid_GenerationQueue!$AW$5:$AW$550,"&lt;&gt;"&amp;$Y$3,Grid_GenerationQueue!$AU$5:$AU$550,$AK$3)+SUMIFS(Grid_GenerationQueue!AA$5:AA$550,Grid_GenerationQueue!$AM$5:$AM$550,$B267,Grid_GenerationQueue!$AN$5:$AN$550,$C267,Grid_GenerationQueue!$AW$5:$AW$550,"&lt;&gt;"&amp;$Y$3,Grid_GenerationQueue!$AU$5:$AU$550,$AK$3)</f>
        <v>0</v>
      </c>
      <c r="AR267">
        <f>AF267+SUMIFS(Grid_GenerationQueue!AB$5:AB$550,Grid_GenerationQueue!$AJ$5:$AJ$550,$B267,Grid_GenerationQueue!$AK$5:$AK$550,$C267,Grid_GenerationQueue!$AW$5:$AW$550,"&lt;&gt;"&amp;$Y$3,Grid_GenerationQueue!$AU$5:$AU$550,$AK$3)+SUMIFS(Grid_GenerationQueue!AB$5:AB$550,Grid_GenerationQueue!$AM$5:$AM$550,$B267,Grid_GenerationQueue!$AN$5:$AN$550,$C267,Grid_GenerationQueue!$AW$5:$AW$550,"&lt;&gt;"&amp;$Y$3,Grid_GenerationQueue!$AU$5:$AU$550,$AK$3)</f>
        <v>0</v>
      </c>
      <c r="AS267">
        <f>AG267+SUMIFS(Grid_GenerationQueue!AC$5:AC$550,Grid_GenerationQueue!$AJ$5:$AJ$550,$B267,Grid_GenerationQueue!$AK$5:$AK$550,$C267,Grid_GenerationQueue!$AW$5:$AW$550,"&lt;&gt;"&amp;$Y$3,Grid_GenerationQueue!$AU$5:$AU$550,$AK$3)+SUMIFS(Grid_GenerationQueue!AC$5:AC$550,Grid_GenerationQueue!$AM$5:$AM$550,$B267,Grid_GenerationQueue!$AN$5:$AN$550,$C267,Grid_GenerationQueue!$AW$5:$AW$550,"&lt;&gt;"&amp;$Y$3,Grid_GenerationQueue!$AU$5:$AU$550,$AK$3)</f>
        <v>0</v>
      </c>
      <c r="AT267">
        <f>AH267+SUMIFS(Grid_GenerationQueue!AD$5:AD$550,Grid_GenerationQueue!$AJ$5:$AJ$550,$B267,Grid_GenerationQueue!$AK$5:$AK$550,$C267,Grid_GenerationQueue!$AW$5:$AW$550,"&lt;&gt;"&amp;$Y$3,Grid_GenerationQueue!$AU$5:$AU$550,$AK$3)+SUMIFS(Grid_GenerationQueue!AD$5:AD$550,Grid_GenerationQueue!$AM$5:$AM$550,$B267,Grid_GenerationQueue!$AN$5:$AN$550,$C267,Grid_GenerationQueue!$AW$5:$AW$550,"&lt;&gt;"&amp;$Y$3,Grid_GenerationQueue!$AU$5:$AU$550,$AK$3)</f>
        <v>0</v>
      </c>
      <c r="AV267">
        <v>0</v>
      </c>
      <c r="AW267">
        <v>0</v>
      </c>
      <c r="AX267">
        <v>0</v>
      </c>
      <c r="AY267">
        <v>0</v>
      </c>
      <c r="AZ267">
        <v>0</v>
      </c>
      <c r="BB267">
        <f t="shared" si="132"/>
        <v>100</v>
      </c>
      <c r="BC267">
        <f t="shared" si="133"/>
        <v>0</v>
      </c>
      <c r="BD267">
        <f t="shared" si="134"/>
        <v>0</v>
      </c>
      <c r="BE267">
        <f t="shared" si="135"/>
        <v>0</v>
      </c>
      <c r="BF267">
        <f t="shared" si="136"/>
        <v>0</v>
      </c>
      <c r="BG267">
        <f t="shared" si="137"/>
        <v>0</v>
      </c>
      <c r="BH267">
        <f t="shared" si="138"/>
        <v>100</v>
      </c>
      <c r="BI267">
        <f t="shared" si="139"/>
        <v>0</v>
      </c>
      <c r="BJ267">
        <f t="shared" si="140"/>
        <v>100</v>
      </c>
      <c r="BK267">
        <f t="shared" si="141"/>
        <v>0</v>
      </c>
      <c r="BL267">
        <f t="shared" si="142"/>
        <v>0</v>
      </c>
      <c r="BN267">
        <f t="shared" si="143"/>
        <v>0</v>
      </c>
      <c r="BO267">
        <f t="shared" si="144"/>
        <v>0</v>
      </c>
      <c r="BP267">
        <f t="shared" si="145"/>
        <v>0</v>
      </c>
      <c r="BQ267">
        <f t="shared" si="146"/>
        <v>0</v>
      </c>
      <c r="BR267">
        <f t="shared" si="147"/>
        <v>0</v>
      </c>
      <c r="BS267">
        <f t="shared" si="148"/>
        <v>0</v>
      </c>
      <c r="BT267">
        <f t="shared" si="149"/>
        <v>0</v>
      </c>
      <c r="BU267">
        <f t="shared" si="150"/>
        <v>0</v>
      </c>
      <c r="BV267">
        <f t="shared" si="151"/>
        <v>0</v>
      </c>
      <c r="BW267">
        <f t="shared" si="152"/>
        <v>0</v>
      </c>
      <c r="BX267">
        <f t="shared" si="153"/>
        <v>0</v>
      </c>
      <c r="BZ267">
        <f t="shared" si="154"/>
        <v>0</v>
      </c>
      <c r="CA267">
        <f t="shared" si="155"/>
        <v>0</v>
      </c>
      <c r="CB267">
        <f t="shared" si="156"/>
        <v>0</v>
      </c>
      <c r="CC267">
        <f t="shared" si="157"/>
        <v>0</v>
      </c>
      <c r="CD267">
        <f t="shared" si="158"/>
        <v>0</v>
      </c>
      <c r="CE267">
        <f t="shared" si="159"/>
        <v>0</v>
      </c>
      <c r="CF267">
        <f t="shared" si="160"/>
        <v>0</v>
      </c>
      <c r="CG267">
        <f t="shared" si="161"/>
        <v>0</v>
      </c>
      <c r="CH267">
        <f t="shared" si="162"/>
        <v>0</v>
      </c>
      <c r="CI267">
        <f t="shared" si="163"/>
        <v>0</v>
      </c>
      <c r="CJ267">
        <f t="shared" si="164"/>
        <v>0</v>
      </c>
    </row>
    <row r="268" spans="1:88" x14ac:dyDescent="0.35">
      <c r="A268" t="str">
        <f>Substation_Info!A268</f>
        <v xml:space="preserve">PG&amp;E East Kern Study Area </v>
      </c>
      <c r="B268" t="str">
        <f>Substation_Info!B268</f>
        <v>Solar SS</v>
      </c>
      <c r="C268">
        <f>Substation_Info!C268</f>
        <v>230</v>
      </c>
      <c r="D268" t="str" cm="1">
        <f t="array" ref="D268">INDEX(Substation_Info!$AT$5:$BB$322,MATCH(1,($B268=Substation_Info!$B$5:$B$322)*($C268=Substation_Info!$C$5:$C$322),0),MATCH(D$4,Substation_Info!$AT$4:$BB$4,0))</f>
        <v>Southern_PGAE_Li_Battery</v>
      </c>
      <c r="E268" t="str" cm="1">
        <f t="array" ref="E268">INDEX(Substation_Info!$AT$5:$BB$322,MATCH(1,($B268=Substation_Info!$B$5:$B$322)*($C268=Substation_Info!$C$5:$C$322),0),MATCH(E$4,Substation_Info!$AT$4:$BB$4,0))</f>
        <v>Southern_PGAE_Solar</v>
      </c>
      <c r="F268" cm="1">
        <f t="array" ref="F268">INDEX(Substation_Info!$AT$5:$BB$322,MATCH(1,($B268=Substation_Info!$B$5:$B$322)*($C268=Substation_Info!$C$5:$C$322),0),MATCH(F$4,Substation_Info!$AT$4:$BB$4,0))</f>
        <v>0</v>
      </c>
      <c r="G268" cm="1">
        <f t="array" ref="G268">INDEX(Substation_Info!$AT$5:$BB$322,MATCH(1,($B268=Substation_Info!$B$5:$B$322)*($C268=Substation_Info!$C$5:$C$322),0),MATCH(G$4,Substation_Info!$AT$4:$BB$4,0))</f>
        <v>0</v>
      </c>
      <c r="H268" cm="1">
        <f t="array" ref="H268">INDEX(Substation_Info!$AT$5:$BB$322,MATCH(1,($B268=Substation_Info!$B$5:$B$322)*($C268=Substation_Info!$C$5:$C$322),0),MATCH(H$4,Substation_Info!$AT$4:$BB$4,0))</f>
        <v>0</v>
      </c>
      <c r="I268" cm="1">
        <f t="array" ref="I268">INDEX(Substation_Info!$AT$5:$BB$322,MATCH(1,($B268=Substation_Info!$B$5:$B$322)*($C268=Substation_Info!$C$5:$C$322),0),MATCH(I$4,Substation_Info!$AT$4:$BB$4,0))</f>
        <v>0</v>
      </c>
      <c r="J268" cm="1">
        <f t="array" ref="J268">INDEX(Substation_Info!$AT$5:$BB$322,MATCH(1,($B268=Substation_Info!$B$5:$B$322)*($C268=Substation_Info!$C$5:$C$322),0),MATCH(J$4,Substation_Info!$AT$4:$BB$4,0))</f>
        <v>0</v>
      </c>
      <c r="L268">
        <f>SUMIFS(Grid_GenerationQueue!T$5:T$550,Grid_GenerationQueue!$AJ$5:$AJ$550,$B268,Grid_GenerationQueue!$AK$5:$AK$550,$C268)+SUMIFS(Grid_GenerationQueue!T$5:T$550,Grid_GenerationQueue!$AM$5:$AM$550,$B268,Grid_GenerationQueue!$AN$5:$AN$550,$C268)</f>
        <v>65.459999999999994</v>
      </c>
      <c r="M268">
        <f>SUMIFS(Grid_GenerationQueue!U$5:U$550,Grid_GenerationQueue!$AJ$5:$AJ$550,$B268,Grid_GenerationQueue!$AK$5:$AK$550,$C268)+SUMIFS(Grid_GenerationQueue!U$5:U$550,Grid_GenerationQueue!$AM$5:$AM$550,$B268,Grid_GenerationQueue!$AN$5:$AN$550,$C268)</f>
        <v>0</v>
      </c>
      <c r="N268">
        <f>SUMIFS(Grid_GenerationQueue!V$5:V$550,Grid_GenerationQueue!$AJ$5:$AJ$550,$B268,Grid_GenerationQueue!$AK$5:$AK$550,$C268)+SUMIFS(Grid_GenerationQueue!V$5:V$550,Grid_GenerationQueue!$AM$5:$AM$550,$B268,Grid_GenerationQueue!$AN$5:$AN$550,$C268)</f>
        <v>0</v>
      </c>
      <c r="O268">
        <f>SUMIFS(Grid_GenerationQueue!W$5:W$550,Grid_GenerationQueue!$AJ$5:$AJ$550,$B268,Grid_GenerationQueue!$AK$5:$AK$550,$C268)+SUMIFS(Grid_GenerationQueue!W$5:W$550,Grid_GenerationQueue!$AM$5:$AM$550,$B268,Grid_GenerationQueue!$AN$5:$AN$550,$C268)</f>
        <v>0</v>
      </c>
      <c r="P268">
        <f>SUMIFS(Grid_GenerationQueue!X$5:X$550,Grid_GenerationQueue!$AJ$5:$AJ$550,$B268,Grid_GenerationQueue!$AK$5:$AK$550,$C268)+SUMIFS(Grid_GenerationQueue!X$5:X$550,Grid_GenerationQueue!$AM$5:$AM$550,$B268,Grid_GenerationQueue!$AN$5:$AN$550,$C268)</f>
        <v>0</v>
      </c>
      <c r="Q268">
        <f>SUMIFS(Grid_GenerationQueue!Y$5:Y$550,Grid_GenerationQueue!$AJ$5:$AJ$550,$B268,Grid_GenerationQueue!$AK$5:$AK$550,$C268)+SUMIFS(Grid_GenerationQueue!Y$5:Y$550,Grid_GenerationQueue!$AM$5:$AM$550,$B268,Grid_GenerationQueue!$AN$5:$AN$550,$C268)</f>
        <v>0</v>
      </c>
      <c r="R268">
        <f>SUMIFS(Grid_GenerationQueue!Z$5:Z$550,Grid_GenerationQueue!$AJ$5:$AJ$550,$B268,Grid_GenerationQueue!$AK$5:$AK$550,$C268)+SUMIFS(Grid_GenerationQueue!Z$5:Z$550,Grid_GenerationQueue!$AM$5:$AM$550,$B268,Grid_GenerationQueue!$AN$5:$AN$550,$C268)</f>
        <v>130</v>
      </c>
      <c r="S268">
        <f>SUMIFS(Grid_GenerationQueue!AA$5:AA$550,Grid_GenerationQueue!$AJ$5:$AJ$550,$B268,Grid_GenerationQueue!$AK$5:$AK$550,$C268)+SUMIFS(Grid_GenerationQueue!AA$5:AA$550,Grid_GenerationQueue!$AM$5:$AM$550,$B268,Grid_GenerationQueue!$AN$5:$AN$550,$C268)</f>
        <v>130</v>
      </c>
      <c r="T268">
        <f>SUMIFS(Grid_GenerationQueue!AB$5:AB$550,Grid_GenerationQueue!$AJ$5:$AJ$550,$B268,Grid_GenerationQueue!$AK$5:$AK$550,$C268)+SUMIFS(Grid_GenerationQueue!AB$5:AB$550,Grid_GenerationQueue!$AM$5:$AM$550,$B268,Grid_GenerationQueue!$AN$5:$AN$550,$C268)</f>
        <v>0</v>
      </c>
      <c r="U268">
        <f>SUMIFS(Grid_GenerationQueue!AC$5:AC$550,Grid_GenerationQueue!$AJ$5:$AJ$550,$B268,Grid_GenerationQueue!$AK$5:$AK$550,$C268)+SUMIFS(Grid_GenerationQueue!AC$5:AC$550,Grid_GenerationQueue!$AM$5:$AM$550,$B268,Grid_GenerationQueue!$AN$5:$AN$550,$C268)</f>
        <v>0</v>
      </c>
      <c r="V268">
        <f>SUMIFS(Grid_GenerationQueue!AD$5:AD$550,Grid_GenerationQueue!$AJ$5:$AJ$550,$B268,Grid_GenerationQueue!$AK$5:$AK$550,$C268)+SUMIFS(Grid_GenerationQueue!AD$5:AD$550,Grid_GenerationQueue!$AM$5:$AM$550,$B268,Grid_GenerationQueue!$AN$5:$AN$550,$C268)</f>
        <v>0</v>
      </c>
      <c r="X268">
        <f>SUMIFS(Grid_GenerationQueue!T$5:T$550,Grid_GenerationQueue!$AJ$5:$AJ$550,$B268,Grid_GenerationQueue!$AK$5:$AK$550,$C268,Grid_GenerationQueue!$AW$5:$AW$550,$Y$3)+SUMIFS(Grid_GenerationQueue!T$5:T$550,Grid_GenerationQueue!$AM$5:$AM$550,$B268,Grid_GenerationQueue!$AN$5:$AN$550,$C268,Grid_GenerationQueue!$AW$5:$AW$550,$Y$3)</f>
        <v>0</v>
      </c>
      <c r="Y268">
        <f>SUMIFS(Grid_GenerationQueue!U$5:U$550,Grid_GenerationQueue!$AJ$5:$AJ$550,$B268,Grid_GenerationQueue!$AK$5:$AK$550,$C268,Grid_GenerationQueue!$AW$5:$AW$550,$Y$3)+SUMIFS(Grid_GenerationQueue!U$5:U$550,Grid_GenerationQueue!$AM$5:$AM$550,$B268,Grid_GenerationQueue!$AN$5:$AN$550,$C268,Grid_GenerationQueue!$AW$5:$AW$550,$Y$3)</f>
        <v>0</v>
      </c>
      <c r="Z268">
        <f>SUMIFS(Grid_GenerationQueue!V$5:V$550,Grid_GenerationQueue!$AJ$5:$AJ$550,$B268,Grid_GenerationQueue!$AK$5:$AK$550,$C268,Grid_GenerationQueue!$AW$5:$AW$550,$Y$3)+SUMIFS(Grid_GenerationQueue!V$5:V$550,Grid_GenerationQueue!$AM$5:$AM$550,$B268,Grid_GenerationQueue!$AN$5:$AN$550,$C268,Grid_GenerationQueue!$AW$5:$AW$550,$Y$3)</f>
        <v>0</v>
      </c>
      <c r="AA268">
        <f>SUMIFS(Grid_GenerationQueue!W$5:W$550,Grid_GenerationQueue!$AJ$5:$AJ$550,$B268,Grid_GenerationQueue!$AK$5:$AK$550,$C268,Grid_GenerationQueue!$AW$5:$AW$550,$Y$3)+SUMIFS(Grid_GenerationQueue!W$5:W$550,Grid_GenerationQueue!$AM$5:$AM$550,$B268,Grid_GenerationQueue!$AN$5:$AN$550,$C268,Grid_GenerationQueue!$AW$5:$AW$550,$Y$3)</f>
        <v>0</v>
      </c>
      <c r="AB268">
        <f>SUMIFS(Grid_GenerationQueue!X$5:X$550,Grid_GenerationQueue!$AJ$5:$AJ$550,$B268,Grid_GenerationQueue!$AK$5:$AK$550,$C268,Grid_GenerationQueue!$AW$5:$AW$550,$Y$3)+SUMIFS(Grid_GenerationQueue!X$5:X$550,Grid_GenerationQueue!$AM$5:$AM$550,$B268,Grid_GenerationQueue!$AN$5:$AN$550,$C268,Grid_GenerationQueue!$AW$5:$AW$550,$Y$3)</f>
        <v>0</v>
      </c>
      <c r="AC268">
        <f>SUMIFS(Grid_GenerationQueue!Y$5:Y$550,Grid_GenerationQueue!$AJ$5:$AJ$550,$B268,Grid_GenerationQueue!$AK$5:$AK$550,$C268,Grid_GenerationQueue!$AW$5:$AW$550,$Y$3)+SUMIFS(Grid_GenerationQueue!Y$5:Y$550,Grid_GenerationQueue!$AM$5:$AM$550,$B268,Grid_GenerationQueue!$AN$5:$AN$550,$C268,Grid_GenerationQueue!$AW$5:$AW$550,$Y$3)</f>
        <v>0</v>
      </c>
      <c r="AD268">
        <f>SUMIFS(Grid_GenerationQueue!Z$5:Z$550,Grid_GenerationQueue!$AJ$5:$AJ$550,$B268,Grid_GenerationQueue!$AK$5:$AK$550,$C268,Grid_GenerationQueue!$AW$5:$AW$550,$Y$3)+SUMIFS(Grid_GenerationQueue!Z$5:Z$550,Grid_GenerationQueue!$AM$5:$AM$550,$B268,Grid_GenerationQueue!$AN$5:$AN$550,$C268,Grid_GenerationQueue!$AW$5:$AW$550,$Y$3)</f>
        <v>0</v>
      </c>
      <c r="AE268">
        <f>SUMIFS(Grid_GenerationQueue!AA$5:AA$550,Grid_GenerationQueue!$AJ$5:$AJ$550,$B268,Grid_GenerationQueue!$AK$5:$AK$550,$C268,Grid_GenerationQueue!$AW$5:$AW$550,$Y$3)+SUMIFS(Grid_GenerationQueue!AA$5:AA$550,Grid_GenerationQueue!$AM$5:$AM$550,$B268,Grid_GenerationQueue!$AN$5:$AN$550,$C268,Grid_GenerationQueue!$AW$5:$AW$550,$Y$3)</f>
        <v>0</v>
      </c>
      <c r="AF268">
        <f>SUMIFS(Grid_GenerationQueue!AB$5:AB$550,Grid_GenerationQueue!$AJ$5:$AJ$550,$B268,Grid_GenerationQueue!$AK$5:$AK$550,$C268,Grid_GenerationQueue!$AW$5:$AW$550,$Y$3)+SUMIFS(Grid_GenerationQueue!AB$5:AB$550,Grid_GenerationQueue!$AM$5:$AM$550,$B268,Grid_GenerationQueue!$AN$5:$AN$550,$C268,Grid_GenerationQueue!$AW$5:$AW$550,$Y$3)</f>
        <v>0</v>
      </c>
      <c r="AG268">
        <f>SUMIFS(Grid_GenerationQueue!AC$5:AC$550,Grid_GenerationQueue!$AJ$5:$AJ$550,$B268,Grid_GenerationQueue!$AK$5:$AK$550,$C268,Grid_GenerationQueue!$AW$5:$AW$550,$Y$3)+SUMIFS(Grid_GenerationQueue!AC$5:AC$550,Grid_GenerationQueue!$AM$5:$AM$550,$B268,Grid_GenerationQueue!$AN$5:$AN$550,$C268,Grid_GenerationQueue!$AW$5:$AW$550,$Y$3)</f>
        <v>0</v>
      </c>
      <c r="AH268">
        <f>SUMIFS(Grid_GenerationQueue!AD$5:AD$550,Grid_GenerationQueue!$AJ$5:$AJ$550,$B268,Grid_GenerationQueue!$AK$5:$AK$550,$C268,Grid_GenerationQueue!$AW$5:$AW$550,$Y$3)+SUMIFS(Grid_GenerationQueue!AD$5:AD$550,Grid_GenerationQueue!$AM$5:$AM$550,$B268,Grid_GenerationQueue!$AN$5:$AN$550,$C268,Grid_GenerationQueue!$AW$5:$AW$550,$Y$3)</f>
        <v>0</v>
      </c>
      <c r="AJ268">
        <f>X268+SUMIFS(Grid_GenerationQueue!T$5:T$550,Grid_GenerationQueue!$AJ$5:$AJ$550,$B268,Grid_GenerationQueue!$AK$5:$AK$550,$C268,Grid_GenerationQueue!$AW$5:$AW$550,"&lt;&gt;"&amp;$Y$3,Grid_GenerationQueue!$AU$5:$AU$550,$AK$3)+SUMIFS(Grid_GenerationQueue!T$5:T$550,Grid_GenerationQueue!$AM$5:$AM$550,$B268,Grid_GenerationQueue!$AN$5:$AN$550,$C268,Grid_GenerationQueue!$AW$5:$AW$550,"&lt;&gt;"&amp;$Y$3,Grid_GenerationQueue!$AU$5:$AU$550,$AK$3)</f>
        <v>0</v>
      </c>
      <c r="AK268">
        <f>Y268+SUMIFS(Grid_GenerationQueue!U$5:U$550,Grid_GenerationQueue!$AJ$5:$AJ$550,$B268,Grid_GenerationQueue!$AK$5:$AK$550,$C268,Grid_GenerationQueue!$AW$5:$AW$550,"&lt;&gt;"&amp;$Y$3,Grid_GenerationQueue!$AU$5:$AU$550,$AK$3)+SUMIFS(Grid_GenerationQueue!U$5:U$550,Grid_GenerationQueue!$AM$5:$AM$550,$B268,Grid_GenerationQueue!$AN$5:$AN$550,$C268,Grid_GenerationQueue!$AW$5:$AW$550,"&lt;&gt;"&amp;$Y$3,Grid_GenerationQueue!$AU$5:$AU$550,$AK$3)</f>
        <v>0</v>
      </c>
      <c r="AL268">
        <f>Z268+SUMIFS(Grid_GenerationQueue!V$5:V$550,Grid_GenerationQueue!$AJ$5:$AJ$550,$B268,Grid_GenerationQueue!$AK$5:$AK$550,$C268,Grid_GenerationQueue!$AW$5:$AW$550,"&lt;&gt;"&amp;$Y$3,Grid_GenerationQueue!$AU$5:$AU$550,$AK$3)+SUMIFS(Grid_GenerationQueue!V$5:V$550,Grid_GenerationQueue!$AM$5:$AM$550,$B268,Grid_GenerationQueue!$AN$5:$AN$550,$C268,Grid_GenerationQueue!$AW$5:$AW$550,"&lt;&gt;"&amp;$Y$3,Grid_GenerationQueue!$AU$5:$AU$550,$AK$3)</f>
        <v>0</v>
      </c>
      <c r="AM268">
        <f>AA268+SUMIFS(Grid_GenerationQueue!W$5:W$550,Grid_GenerationQueue!$AJ$5:$AJ$550,$B268,Grid_GenerationQueue!$AK$5:$AK$550,$C268,Grid_GenerationQueue!$AW$5:$AW$550,"&lt;&gt;"&amp;$Y$3,Grid_GenerationQueue!$AU$5:$AU$550,$AK$3)+SUMIFS(Grid_GenerationQueue!W$5:W$550,Grid_GenerationQueue!$AM$5:$AM$550,$B268,Grid_GenerationQueue!$AN$5:$AN$550,$C268,Grid_GenerationQueue!$AW$5:$AW$550,"&lt;&gt;"&amp;$Y$3,Grid_GenerationQueue!$AU$5:$AU$550,$AK$3)</f>
        <v>0</v>
      </c>
      <c r="AN268">
        <f>AB268+SUMIFS(Grid_GenerationQueue!X$5:X$550,Grid_GenerationQueue!$AJ$5:$AJ$550,$B268,Grid_GenerationQueue!$AK$5:$AK$550,$C268,Grid_GenerationQueue!$AW$5:$AW$550,"&lt;&gt;"&amp;$Y$3,Grid_GenerationQueue!$AU$5:$AU$550,$AK$3)+SUMIFS(Grid_GenerationQueue!X$5:X$550,Grid_GenerationQueue!$AM$5:$AM$550,$B268,Grid_GenerationQueue!$AN$5:$AN$550,$C268,Grid_GenerationQueue!$AW$5:$AW$550,"&lt;&gt;"&amp;$Y$3,Grid_GenerationQueue!$AU$5:$AU$550,$AK$3)</f>
        <v>0</v>
      </c>
      <c r="AO268">
        <f>AC268+SUMIFS(Grid_GenerationQueue!Y$5:Y$550,Grid_GenerationQueue!$AJ$5:$AJ$550,$B268,Grid_GenerationQueue!$AK$5:$AK$550,$C268,Grid_GenerationQueue!$AW$5:$AW$550,"&lt;&gt;"&amp;$Y$3,Grid_GenerationQueue!$AU$5:$AU$550,$AK$3)+SUMIFS(Grid_GenerationQueue!Y$5:Y$550,Grid_GenerationQueue!$AM$5:$AM$550,$B268,Grid_GenerationQueue!$AN$5:$AN$550,$C268,Grid_GenerationQueue!$AW$5:$AW$550,"&lt;&gt;"&amp;$Y$3,Grid_GenerationQueue!$AU$5:$AU$550,$AK$3)</f>
        <v>0</v>
      </c>
      <c r="AP268">
        <f>AD268+SUMIFS(Grid_GenerationQueue!Z$5:Z$550,Grid_GenerationQueue!$AJ$5:$AJ$550,$B268,Grid_GenerationQueue!$AK$5:$AK$550,$C268,Grid_GenerationQueue!$AW$5:$AW$550,"&lt;&gt;"&amp;$Y$3,Grid_GenerationQueue!$AU$5:$AU$550,$AK$3)+SUMIFS(Grid_GenerationQueue!Z$5:Z$550,Grid_GenerationQueue!$AM$5:$AM$550,$B268,Grid_GenerationQueue!$AN$5:$AN$550,$C268,Grid_GenerationQueue!$AW$5:$AW$550,"&lt;&gt;"&amp;$Y$3,Grid_GenerationQueue!$AU$5:$AU$550,$AK$3)</f>
        <v>0</v>
      </c>
      <c r="AQ268">
        <f>AE268+SUMIFS(Grid_GenerationQueue!AA$5:AA$550,Grid_GenerationQueue!$AJ$5:$AJ$550,$B268,Grid_GenerationQueue!$AK$5:$AK$550,$C268,Grid_GenerationQueue!$AW$5:$AW$550,"&lt;&gt;"&amp;$Y$3,Grid_GenerationQueue!$AU$5:$AU$550,$AK$3)+SUMIFS(Grid_GenerationQueue!AA$5:AA$550,Grid_GenerationQueue!$AM$5:$AM$550,$B268,Grid_GenerationQueue!$AN$5:$AN$550,$C268,Grid_GenerationQueue!$AW$5:$AW$550,"&lt;&gt;"&amp;$Y$3,Grid_GenerationQueue!$AU$5:$AU$550,$AK$3)</f>
        <v>0</v>
      </c>
      <c r="AR268">
        <f>AF268+SUMIFS(Grid_GenerationQueue!AB$5:AB$550,Grid_GenerationQueue!$AJ$5:$AJ$550,$B268,Grid_GenerationQueue!$AK$5:$AK$550,$C268,Grid_GenerationQueue!$AW$5:$AW$550,"&lt;&gt;"&amp;$Y$3,Grid_GenerationQueue!$AU$5:$AU$550,$AK$3)+SUMIFS(Grid_GenerationQueue!AB$5:AB$550,Grid_GenerationQueue!$AM$5:$AM$550,$B268,Grid_GenerationQueue!$AN$5:$AN$550,$C268,Grid_GenerationQueue!$AW$5:$AW$550,"&lt;&gt;"&amp;$Y$3,Grid_GenerationQueue!$AU$5:$AU$550,$AK$3)</f>
        <v>0</v>
      </c>
      <c r="AS268">
        <f>AG268+SUMIFS(Grid_GenerationQueue!AC$5:AC$550,Grid_GenerationQueue!$AJ$5:$AJ$550,$B268,Grid_GenerationQueue!$AK$5:$AK$550,$C268,Grid_GenerationQueue!$AW$5:$AW$550,"&lt;&gt;"&amp;$Y$3,Grid_GenerationQueue!$AU$5:$AU$550,$AK$3)+SUMIFS(Grid_GenerationQueue!AC$5:AC$550,Grid_GenerationQueue!$AM$5:$AM$550,$B268,Grid_GenerationQueue!$AN$5:$AN$550,$C268,Grid_GenerationQueue!$AW$5:$AW$550,"&lt;&gt;"&amp;$Y$3,Grid_GenerationQueue!$AU$5:$AU$550,$AK$3)</f>
        <v>0</v>
      </c>
      <c r="AT268">
        <f>AH268+SUMIFS(Grid_GenerationQueue!AD$5:AD$550,Grid_GenerationQueue!$AJ$5:$AJ$550,$B268,Grid_GenerationQueue!$AK$5:$AK$550,$C268,Grid_GenerationQueue!$AW$5:$AW$550,"&lt;&gt;"&amp;$Y$3,Grid_GenerationQueue!$AU$5:$AU$550,$AK$3)+SUMIFS(Grid_GenerationQueue!AD$5:AD$550,Grid_GenerationQueue!$AM$5:$AM$550,$B268,Grid_GenerationQueue!$AN$5:$AN$550,$C268,Grid_GenerationQueue!$AW$5:$AW$550,"&lt;&gt;"&amp;$Y$3,Grid_GenerationQueue!$AU$5:$AU$550,$AK$3)</f>
        <v>0</v>
      </c>
      <c r="AV268">
        <v>0</v>
      </c>
      <c r="AW268">
        <v>0</v>
      </c>
      <c r="AX268">
        <v>0</v>
      </c>
      <c r="AY268">
        <v>0</v>
      </c>
      <c r="AZ268">
        <v>0</v>
      </c>
      <c r="BB268">
        <f t="shared" si="132"/>
        <v>65.459999999999994</v>
      </c>
      <c r="BC268">
        <f t="shared" si="133"/>
        <v>0</v>
      </c>
      <c r="BD268">
        <f t="shared" si="134"/>
        <v>0</v>
      </c>
      <c r="BE268">
        <f t="shared" si="135"/>
        <v>0</v>
      </c>
      <c r="BF268">
        <f t="shared" si="136"/>
        <v>0</v>
      </c>
      <c r="BG268">
        <f t="shared" si="137"/>
        <v>0</v>
      </c>
      <c r="BH268">
        <f t="shared" si="138"/>
        <v>130</v>
      </c>
      <c r="BI268">
        <f t="shared" si="139"/>
        <v>130</v>
      </c>
      <c r="BJ268">
        <f t="shared" si="140"/>
        <v>0</v>
      </c>
      <c r="BK268">
        <f t="shared" si="141"/>
        <v>0</v>
      </c>
      <c r="BL268">
        <f t="shared" si="142"/>
        <v>0</v>
      </c>
      <c r="BN268">
        <f t="shared" si="143"/>
        <v>0</v>
      </c>
      <c r="BO268">
        <f t="shared" si="144"/>
        <v>0</v>
      </c>
      <c r="BP268">
        <f t="shared" si="145"/>
        <v>0</v>
      </c>
      <c r="BQ268">
        <f t="shared" si="146"/>
        <v>0</v>
      </c>
      <c r="BR268">
        <f t="shared" si="147"/>
        <v>0</v>
      </c>
      <c r="BS268">
        <f t="shared" si="148"/>
        <v>0</v>
      </c>
      <c r="BT268">
        <f t="shared" si="149"/>
        <v>0</v>
      </c>
      <c r="BU268">
        <f t="shared" si="150"/>
        <v>0</v>
      </c>
      <c r="BV268">
        <f t="shared" si="151"/>
        <v>0</v>
      </c>
      <c r="BW268">
        <f t="shared" si="152"/>
        <v>0</v>
      </c>
      <c r="BX268">
        <f t="shared" si="153"/>
        <v>0</v>
      </c>
      <c r="BZ268">
        <f t="shared" si="154"/>
        <v>0</v>
      </c>
      <c r="CA268">
        <f t="shared" si="155"/>
        <v>0</v>
      </c>
      <c r="CB268">
        <f t="shared" si="156"/>
        <v>0</v>
      </c>
      <c r="CC268">
        <f t="shared" si="157"/>
        <v>0</v>
      </c>
      <c r="CD268">
        <f t="shared" si="158"/>
        <v>0</v>
      </c>
      <c r="CE268">
        <f t="shared" si="159"/>
        <v>0</v>
      </c>
      <c r="CF268">
        <f t="shared" si="160"/>
        <v>0</v>
      </c>
      <c r="CG268">
        <f t="shared" si="161"/>
        <v>0</v>
      </c>
      <c r="CH268">
        <f t="shared" si="162"/>
        <v>0</v>
      </c>
      <c r="CI268">
        <f t="shared" si="163"/>
        <v>0</v>
      </c>
      <c r="CJ268">
        <f t="shared" si="164"/>
        <v>0</v>
      </c>
    </row>
    <row r="269" spans="1:88" x14ac:dyDescent="0.35">
      <c r="A269" t="str">
        <f>Substation_Info!A269</f>
        <v xml:space="preserve">PG&amp;E East Kern Study Area </v>
      </c>
      <c r="B269" t="str">
        <f>Substation_Info!B269</f>
        <v>Solar SW</v>
      </c>
      <c r="C269">
        <f>Substation_Info!C269</f>
        <v>230</v>
      </c>
      <c r="D269" t="str" cm="1">
        <f t="array" ref="D269">INDEX(Substation_Info!$AT$5:$BB$322,MATCH(1,($B269=Substation_Info!$B$5:$B$322)*($C269=Substation_Info!$C$5:$C$322),0),MATCH(D$4,Substation_Info!$AT$4:$BB$4,0))</f>
        <v>Southern_PGAE_Li_Battery</v>
      </c>
      <c r="E269" t="str" cm="1">
        <f t="array" ref="E269">INDEX(Substation_Info!$AT$5:$BB$322,MATCH(1,($B269=Substation_Info!$B$5:$B$322)*($C269=Substation_Info!$C$5:$C$322),0),MATCH(E$4,Substation_Info!$AT$4:$BB$4,0))</f>
        <v>Southern_PGAE_Solar</v>
      </c>
      <c r="F269" cm="1">
        <f t="array" ref="F269">INDEX(Substation_Info!$AT$5:$BB$322,MATCH(1,($B269=Substation_Info!$B$5:$B$322)*($C269=Substation_Info!$C$5:$C$322),0),MATCH(F$4,Substation_Info!$AT$4:$BB$4,0))</f>
        <v>0</v>
      </c>
      <c r="G269" cm="1">
        <f t="array" ref="G269">INDEX(Substation_Info!$AT$5:$BB$322,MATCH(1,($B269=Substation_Info!$B$5:$B$322)*($C269=Substation_Info!$C$5:$C$322),0),MATCH(G$4,Substation_Info!$AT$4:$BB$4,0))</f>
        <v>0</v>
      </c>
      <c r="H269" cm="1">
        <f t="array" ref="H269">INDEX(Substation_Info!$AT$5:$BB$322,MATCH(1,($B269=Substation_Info!$B$5:$B$322)*($C269=Substation_Info!$C$5:$C$322),0),MATCH(H$4,Substation_Info!$AT$4:$BB$4,0))</f>
        <v>0</v>
      </c>
      <c r="I269" cm="1">
        <f t="array" ref="I269">INDEX(Substation_Info!$AT$5:$BB$322,MATCH(1,($B269=Substation_Info!$B$5:$B$322)*($C269=Substation_Info!$C$5:$C$322),0),MATCH(I$4,Substation_Info!$AT$4:$BB$4,0))</f>
        <v>0</v>
      </c>
      <c r="J269" cm="1">
        <f t="array" ref="J269">INDEX(Substation_Info!$AT$5:$BB$322,MATCH(1,($B269=Substation_Info!$B$5:$B$322)*($C269=Substation_Info!$C$5:$C$322),0),MATCH(J$4,Substation_Info!$AT$4:$BB$4,0))</f>
        <v>0</v>
      </c>
      <c r="L269">
        <f>SUMIFS(Grid_GenerationQueue!T$5:T$550,Grid_GenerationQueue!$AJ$5:$AJ$550,$B269,Grid_GenerationQueue!$AK$5:$AK$550,$C269)+SUMIFS(Grid_GenerationQueue!T$5:T$550,Grid_GenerationQueue!$AM$5:$AM$550,$B269,Grid_GenerationQueue!$AN$5:$AN$550,$C269)</f>
        <v>0</v>
      </c>
      <c r="M269">
        <f>SUMIFS(Grid_GenerationQueue!U$5:U$550,Grid_GenerationQueue!$AJ$5:$AJ$550,$B269,Grid_GenerationQueue!$AK$5:$AK$550,$C269)+SUMIFS(Grid_GenerationQueue!U$5:U$550,Grid_GenerationQueue!$AM$5:$AM$550,$B269,Grid_GenerationQueue!$AN$5:$AN$550,$C269)</f>
        <v>0</v>
      </c>
      <c r="N269">
        <f>SUMIFS(Grid_GenerationQueue!V$5:V$550,Grid_GenerationQueue!$AJ$5:$AJ$550,$B269,Grid_GenerationQueue!$AK$5:$AK$550,$C269)+SUMIFS(Grid_GenerationQueue!V$5:V$550,Grid_GenerationQueue!$AM$5:$AM$550,$B269,Grid_GenerationQueue!$AN$5:$AN$550,$C269)</f>
        <v>0</v>
      </c>
      <c r="O269">
        <f>SUMIFS(Grid_GenerationQueue!W$5:W$550,Grid_GenerationQueue!$AJ$5:$AJ$550,$B269,Grid_GenerationQueue!$AK$5:$AK$550,$C269)+SUMIFS(Grid_GenerationQueue!W$5:W$550,Grid_GenerationQueue!$AM$5:$AM$550,$B269,Grid_GenerationQueue!$AN$5:$AN$550,$C269)</f>
        <v>0</v>
      </c>
      <c r="P269">
        <f>SUMIFS(Grid_GenerationQueue!X$5:X$550,Grid_GenerationQueue!$AJ$5:$AJ$550,$B269,Grid_GenerationQueue!$AK$5:$AK$550,$C269)+SUMIFS(Grid_GenerationQueue!X$5:X$550,Grid_GenerationQueue!$AM$5:$AM$550,$B269,Grid_GenerationQueue!$AN$5:$AN$550,$C269)</f>
        <v>0</v>
      </c>
      <c r="Q269">
        <f>SUMIFS(Grid_GenerationQueue!Y$5:Y$550,Grid_GenerationQueue!$AJ$5:$AJ$550,$B269,Grid_GenerationQueue!$AK$5:$AK$550,$C269)+SUMIFS(Grid_GenerationQueue!Y$5:Y$550,Grid_GenerationQueue!$AM$5:$AM$550,$B269,Grid_GenerationQueue!$AN$5:$AN$550,$C269)</f>
        <v>0</v>
      </c>
      <c r="R269">
        <f>SUMIFS(Grid_GenerationQueue!Z$5:Z$550,Grid_GenerationQueue!$AJ$5:$AJ$550,$B269,Grid_GenerationQueue!$AK$5:$AK$550,$C269)+SUMIFS(Grid_GenerationQueue!Z$5:Z$550,Grid_GenerationQueue!$AM$5:$AM$550,$B269,Grid_GenerationQueue!$AN$5:$AN$550,$C269)</f>
        <v>0</v>
      </c>
      <c r="S269">
        <f>SUMIFS(Grid_GenerationQueue!AA$5:AA$550,Grid_GenerationQueue!$AJ$5:$AJ$550,$B269,Grid_GenerationQueue!$AK$5:$AK$550,$C269)+SUMIFS(Grid_GenerationQueue!AA$5:AA$550,Grid_GenerationQueue!$AM$5:$AM$550,$B269,Grid_GenerationQueue!$AN$5:$AN$550,$C269)</f>
        <v>0</v>
      </c>
      <c r="T269">
        <f>SUMIFS(Grid_GenerationQueue!AB$5:AB$550,Grid_GenerationQueue!$AJ$5:$AJ$550,$B269,Grid_GenerationQueue!$AK$5:$AK$550,$C269)+SUMIFS(Grid_GenerationQueue!AB$5:AB$550,Grid_GenerationQueue!$AM$5:$AM$550,$B269,Grid_GenerationQueue!$AN$5:$AN$550,$C269)</f>
        <v>0</v>
      </c>
      <c r="U269">
        <f>SUMIFS(Grid_GenerationQueue!AC$5:AC$550,Grid_GenerationQueue!$AJ$5:$AJ$550,$B269,Grid_GenerationQueue!$AK$5:$AK$550,$C269)+SUMIFS(Grid_GenerationQueue!AC$5:AC$550,Grid_GenerationQueue!$AM$5:$AM$550,$B269,Grid_GenerationQueue!$AN$5:$AN$550,$C269)</f>
        <v>0</v>
      </c>
      <c r="V269">
        <f>SUMIFS(Grid_GenerationQueue!AD$5:AD$550,Grid_GenerationQueue!$AJ$5:$AJ$550,$B269,Grid_GenerationQueue!$AK$5:$AK$550,$C269)+SUMIFS(Grid_GenerationQueue!AD$5:AD$550,Grid_GenerationQueue!$AM$5:$AM$550,$B269,Grid_GenerationQueue!$AN$5:$AN$550,$C269)</f>
        <v>0</v>
      </c>
      <c r="X269">
        <f>SUMIFS(Grid_GenerationQueue!T$5:T$550,Grid_GenerationQueue!$AJ$5:$AJ$550,$B269,Grid_GenerationQueue!$AK$5:$AK$550,$C269,Grid_GenerationQueue!$AW$5:$AW$550,$Y$3)+SUMIFS(Grid_GenerationQueue!T$5:T$550,Grid_GenerationQueue!$AM$5:$AM$550,$B269,Grid_GenerationQueue!$AN$5:$AN$550,$C269,Grid_GenerationQueue!$AW$5:$AW$550,$Y$3)</f>
        <v>0</v>
      </c>
      <c r="Y269">
        <f>SUMIFS(Grid_GenerationQueue!U$5:U$550,Grid_GenerationQueue!$AJ$5:$AJ$550,$B269,Grid_GenerationQueue!$AK$5:$AK$550,$C269,Grid_GenerationQueue!$AW$5:$AW$550,$Y$3)+SUMIFS(Grid_GenerationQueue!U$5:U$550,Grid_GenerationQueue!$AM$5:$AM$550,$B269,Grid_GenerationQueue!$AN$5:$AN$550,$C269,Grid_GenerationQueue!$AW$5:$AW$550,$Y$3)</f>
        <v>0</v>
      </c>
      <c r="Z269">
        <f>SUMIFS(Grid_GenerationQueue!V$5:V$550,Grid_GenerationQueue!$AJ$5:$AJ$550,$B269,Grid_GenerationQueue!$AK$5:$AK$550,$C269,Grid_GenerationQueue!$AW$5:$AW$550,$Y$3)+SUMIFS(Grid_GenerationQueue!V$5:V$550,Grid_GenerationQueue!$AM$5:$AM$550,$B269,Grid_GenerationQueue!$AN$5:$AN$550,$C269,Grid_GenerationQueue!$AW$5:$AW$550,$Y$3)</f>
        <v>0</v>
      </c>
      <c r="AA269">
        <f>SUMIFS(Grid_GenerationQueue!W$5:W$550,Grid_GenerationQueue!$AJ$5:$AJ$550,$B269,Grid_GenerationQueue!$AK$5:$AK$550,$C269,Grid_GenerationQueue!$AW$5:$AW$550,$Y$3)+SUMIFS(Grid_GenerationQueue!W$5:W$550,Grid_GenerationQueue!$AM$5:$AM$550,$B269,Grid_GenerationQueue!$AN$5:$AN$550,$C269,Grid_GenerationQueue!$AW$5:$AW$550,$Y$3)</f>
        <v>0</v>
      </c>
      <c r="AB269">
        <f>SUMIFS(Grid_GenerationQueue!X$5:X$550,Grid_GenerationQueue!$AJ$5:$AJ$550,$B269,Grid_GenerationQueue!$AK$5:$AK$550,$C269,Grid_GenerationQueue!$AW$5:$AW$550,$Y$3)+SUMIFS(Grid_GenerationQueue!X$5:X$550,Grid_GenerationQueue!$AM$5:$AM$550,$B269,Grid_GenerationQueue!$AN$5:$AN$550,$C269,Grid_GenerationQueue!$AW$5:$AW$550,$Y$3)</f>
        <v>0</v>
      </c>
      <c r="AC269">
        <f>SUMIFS(Grid_GenerationQueue!Y$5:Y$550,Grid_GenerationQueue!$AJ$5:$AJ$550,$B269,Grid_GenerationQueue!$AK$5:$AK$550,$C269,Grid_GenerationQueue!$AW$5:$AW$550,$Y$3)+SUMIFS(Grid_GenerationQueue!Y$5:Y$550,Grid_GenerationQueue!$AM$5:$AM$550,$B269,Grid_GenerationQueue!$AN$5:$AN$550,$C269,Grid_GenerationQueue!$AW$5:$AW$550,$Y$3)</f>
        <v>0</v>
      </c>
      <c r="AD269">
        <f>SUMIFS(Grid_GenerationQueue!Z$5:Z$550,Grid_GenerationQueue!$AJ$5:$AJ$550,$B269,Grid_GenerationQueue!$AK$5:$AK$550,$C269,Grid_GenerationQueue!$AW$5:$AW$550,$Y$3)+SUMIFS(Grid_GenerationQueue!Z$5:Z$550,Grid_GenerationQueue!$AM$5:$AM$550,$B269,Grid_GenerationQueue!$AN$5:$AN$550,$C269,Grid_GenerationQueue!$AW$5:$AW$550,$Y$3)</f>
        <v>0</v>
      </c>
      <c r="AE269">
        <f>SUMIFS(Grid_GenerationQueue!AA$5:AA$550,Grid_GenerationQueue!$AJ$5:$AJ$550,$B269,Grid_GenerationQueue!$AK$5:$AK$550,$C269,Grid_GenerationQueue!$AW$5:$AW$550,$Y$3)+SUMIFS(Grid_GenerationQueue!AA$5:AA$550,Grid_GenerationQueue!$AM$5:$AM$550,$B269,Grid_GenerationQueue!$AN$5:$AN$550,$C269,Grid_GenerationQueue!$AW$5:$AW$550,$Y$3)</f>
        <v>0</v>
      </c>
      <c r="AF269">
        <f>SUMIFS(Grid_GenerationQueue!AB$5:AB$550,Grid_GenerationQueue!$AJ$5:$AJ$550,$B269,Grid_GenerationQueue!$AK$5:$AK$550,$C269,Grid_GenerationQueue!$AW$5:$AW$550,$Y$3)+SUMIFS(Grid_GenerationQueue!AB$5:AB$550,Grid_GenerationQueue!$AM$5:$AM$550,$B269,Grid_GenerationQueue!$AN$5:$AN$550,$C269,Grid_GenerationQueue!$AW$5:$AW$550,$Y$3)</f>
        <v>0</v>
      </c>
      <c r="AG269">
        <f>SUMIFS(Grid_GenerationQueue!AC$5:AC$550,Grid_GenerationQueue!$AJ$5:$AJ$550,$B269,Grid_GenerationQueue!$AK$5:$AK$550,$C269,Grid_GenerationQueue!$AW$5:$AW$550,$Y$3)+SUMIFS(Grid_GenerationQueue!AC$5:AC$550,Grid_GenerationQueue!$AM$5:$AM$550,$B269,Grid_GenerationQueue!$AN$5:$AN$550,$C269,Grid_GenerationQueue!$AW$5:$AW$550,$Y$3)</f>
        <v>0</v>
      </c>
      <c r="AH269">
        <f>SUMIFS(Grid_GenerationQueue!AD$5:AD$550,Grid_GenerationQueue!$AJ$5:$AJ$550,$B269,Grid_GenerationQueue!$AK$5:$AK$550,$C269,Grid_GenerationQueue!$AW$5:$AW$550,$Y$3)+SUMIFS(Grid_GenerationQueue!AD$5:AD$550,Grid_GenerationQueue!$AM$5:$AM$550,$B269,Grid_GenerationQueue!$AN$5:$AN$550,$C269,Grid_GenerationQueue!$AW$5:$AW$550,$Y$3)</f>
        <v>0</v>
      </c>
      <c r="AJ269">
        <f>X269+SUMIFS(Grid_GenerationQueue!T$5:T$550,Grid_GenerationQueue!$AJ$5:$AJ$550,$B269,Grid_GenerationQueue!$AK$5:$AK$550,$C269,Grid_GenerationQueue!$AW$5:$AW$550,"&lt;&gt;"&amp;$Y$3,Grid_GenerationQueue!$AU$5:$AU$550,$AK$3)+SUMIFS(Grid_GenerationQueue!T$5:T$550,Grid_GenerationQueue!$AM$5:$AM$550,$B269,Grid_GenerationQueue!$AN$5:$AN$550,$C269,Grid_GenerationQueue!$AW$5:$AW$550,"&lt;&gt;"&amp;$Y$3,Grid_GenerationQueue!$AU$5:$AU$550,$AK$3)</f>
        <v>0</v>
      </c>
      <c r="AK269">
        <f>Y269+SUMIFS(Grid_GenerationQueue!U$5:U$550,Grid_GenerationQueue!$AJ$5:$AJ$550,$B269,Grid_GenerationQueue!$AK$5:$AK$550,$C269,Grid_GenerationQueue!$AW$5:$AW$550,"&lt;&gt;"&amp;$Y$3,Grid_GenerationQueue!$AU$5:$AU$550,$AK$3)+SUMIFS(Grid_GenerationQueue!U$5:U$550,Grid_GenerationQueue!$AM$5:$AM$550,$B269,Grid_GenerationQueue!$AN$5:$AN$550,$C269,Grid_GenerationQueue!$AW$5:$AW$550,"&lt;&gt;"&amp;$Y$3,Grid_GenerationQueue!$AU$5:$AU$550,$AK$3)</f>
        <v>0</v>
      </c>
      <c r="AL269">
        <f>Z269+SUMIFS(Grid_GenerationQueue!V$5:V$550,Grid_GenerationQueue!$AJ$5:$AJ$550,$B269,Grid_GenerationQueue!$AK$5:$AK$550,$C269,Grid_GenerationQueue!$AW$5:$AW$550,"&lt;&gt;"&amp;$Y$3,Grid_GenerationQueue!$AU$5:$AU$550,$AK$3)+SUMIFS(Grid_GenerationQueue!V$5:V$550,Grid_GenerationQueue!$AM$5:$AM$550,$B269,Grid_GenerationQueue!$AN$5:$AN$550,$C269,Grid_GenerationQueue!$AW$5:$AW$550,"&lt;&gt;"&amp;$Y$3,Grid_GenerationQueue!$AU$5:$AU$550,$AK$3)</f>
        <v>0</v>
      </c>
      <c r="AM269">
        <f>AA269+SUMIFS(Grid_GenerationQueue!W$5:W$550,Grid_GenerationQueue!$AJ$5:$AJ$550,$B269,Grid_GenerationQueue!$AK$5:$AK$550,$C269,Grid_GenerationQueue!$AW$5:$AW$550,"&lt;&gt;"&amp;$Y$3,Grid_GenerationQueue!$AU$5:$AU$550,$AK$3)+SUMIFS(Grid_GenerationQueue!W$5:W$550,Grid_GenerationQueue!$AM$5:$AM$550,$B269,Grid_GenerationQueue!$AN$5:$AN$550,$C269,Grid_GenerationQueue!$AW$5:$AW$550,"&lt;&gt;"&amp;$Y$3,Grid_GenerationQueue!$AU$5:$AU$550,$AK$3)</f>
        <v>0</v>
      </c>
      <c r="AN269">
        <f>AB269+SUMIFS(Grid_GenerationQueue!X$5:X$550,Grid_GenerationQueue!$AJ$5:$AJ$550,$B269,Grid_GenerationQueue!$AK$5:$AK$550,$C269,Grid_GenerationQueue!$AW$5:$AW$550,"&lt;&gt;"&amp;$Y$3,Grid_GenerationQueue!$AU$5:$AU$550,$AK$3)+SUMIFS(Grid_GenerationQueue!X$5:X$550,Grid_GenerationQueue!$AM$5:$AM$550,$B269,Grid_GenerationQueue!$AN$5:$AN$550,$C269,Grid_GenerationQueue!$AW$5:$AW$550,"&lt;&gt;"&amp;$Y$3,Grid_GenerationQueue!$AU$5:$AU$550,$AK$3)</f>
        <v>0</v>
      </c>
      <c r="AO269">
        <f>AC269+SUMIFS(Grid_GenerationQueue!Y$5:Y$550,Grid_GenerationQueue!$AJ$5:$AJ$550,$B269,Grid_GenerationQueue!$AK$5:$AK$550,$C269,Grid_GenerationQueue!$AW$5:$AW$550,"&lt;&gt;"&amp;$Y$3,Grid_GenerationQueue!$AU$5:$AU$550,$AK$3)+SUMIFS(Grid_GenerationQueue!Y$5:Y$550,Grid_GenerationQueue!$AM$5:$AM$550,$B269,Grid_GenerationQueue!$AN$5:$AN$550,$C269,Grid_GenerationQueue!$AW$5:$AW$550,"&lt;&gt;"&amp;$Y$3,Grid_GenerationQueue!$AU$5:$AU$550,$AK$3)</f>
        <v>0</v>
      </c>
      <c r="AP269">
        <f>AD269+SUMIFS(Grid_GenerationQueue!Z$5:Z$550,Grid_GenerationQueue!$AJ$5:$AJ$550,$B269,Grid_GenerationQueue!$AK$5:$AK$550,$C269,Grid_GenerationQueue!$AW$5:$AW$550,"&lt;&gt;"&amp;$Y$3,Grid_GenerationQueue!$AU$5:$AU$550,$AK$3)+SUMIFS(Grid_GenerationQueue!Z$5:Z$550,Grid_GenerationQueue!$AM$5:$AM$550,$B269,Grid_GenerationQueue!$AN$5:$AN$550,$C269,Grid_GenerationQueue!$AW$5:$AW$550,"&lt;&gt;"&amp;$Y$3,Grid_GenerationQueue!$AU$5:$AU$550,$AK$3)</f>
        <v>0</v>
      </c>
      <c r="AQ269">
        <f>AE269+SUMIFS(Grid_GenerationQueue!AA$5:AA$550,Grid_GenerationQueue!$AJ$5:$AJ$550,$B269,Grid_GenerationQueue!$AK$5:$AK$550,$C269,Grid_GenerationQueue!$AW$5:$AW$550,"&lt;&gt;"&amp;$Y$3,Grid_GenerationQueue!$AU$5:$AU$550,$AK$3)+SUMIFS(Grid_GenerationQueue!AA$5:AA$550,Grid_GenerationQueue!$AM$5:$AM$550,$B269,Grid_GenerationQueue!$AN$5:$AN$550,$C269,Grid_GenerationQueue!$AW$5:$AW$550,"&lt;&gt;"&amp;$Y$3,Grid_GenerationQueue!$AU$5:$AU$550,$AK$3)</f>
        <v>0</v>
      </c>
      <c r="AR269">
        <f>AF269+SUMIFS(Grid_GenerationQueue!AB$5:AB$550,Grid_GenerationQueue!$AJ$5:$AJ$550,$B269,Grid_GenerationQueue!$AK$5:$AK$550,$C269,Grid_GenerationQueue!$AW$5:$AW$550,"&lt;&gt;"&amp;$Y$3,Grid_GenerationQueue!$AU$5:$AU$550,$AK$3)+SUMIFS(Grid_GenerationQueue!AB$5:AB$550,Grid_GenerationQueue!$AM$5:$AM$550,$B269,Grid_GenerationQueue!$AN$5:$AN$550,$C269,Grid_GenerationQueue!$AW$5:$AW$550,"&lt;&gt;"&amp;$Y$3,Grid_GenerationQueue!$AU$5:$AU$550,$AK$3)</f>
        <v>0</v>
      </c>
      <c r="AS269">
        <f>AG269+SUMIFS(Grid_GenerationQueue!AC$5:AC$550,Grid_GenerationQueue!$AJ$5:$AJ$550,$B269,Grid_GenerationQueue!$AK$5:$AK$550,$C269,Grid_GenerationQueue!$AW$5:$AW$550,"&lt;&gt;"&amp;$Y$3,Grid_GenerationQueue!$AU$5:$AU$550,$AK$3)+SUMIFS(Grid_GenerationQueue!AC$5:AC$550,Grid_GenerationQueue!$AM$5:$AM$550,$B269,Grid_GenerationQueue!$AN$5:$AN$550,$C269,Grid_GenerationQueue!$AW$5:$AW$550,"&lt;&gt;"&amp;$Y$3,Grid_GenerationQueue!$AU$5:$AU$550,$AK$3)</f>
        <v>0</v>
      </c>
      <c r="AT269">
        <f>AH269+SUMIFS(Grid_GenerationQueue!AD$5:AD$550,Grid_GenerationQueue!$AJ$5:$AJ$550,$B269,Grid_GenerationQueue!$AK$5:$AK$550,$C269,Grid_GenerationQueue!$AW$5:$AW$550,"&lt;&gt;"&amp;$Y$3,Grid_GenerationQueue!$AU$5:$AU$550,$AK$3)+SUMIFS(Grid_GenerationQueue!AD$5:AD$550,Grid_GenerationQueue!$AM$5:$AM$550,$B269,Grid_GenerationQueue!$AN$5:$AN$550,$C269,Grid_GenerationQueue!$AW$5:$AW$550,"&lt;&gt;"&amp;$Y$3,Grid_GenerationQueue!$AU$5:$AU$550,$AK$3)</f>
        <v>0</v>
      </c>
      <c r="AV269">
        <v>0</v>
      </c>
      <c r="AW269">
        <v>0</v>
      </c>
      <c r="AX269">
        <v>0</v>
      </c>
      <c r="AY269">
        <v>0</v>
      </c>
      <c r="AZ269">
        <v>0</v>
      </c>
      <c r="BB269">
        <f t="shared" si="132"/>
        <v>0</v>
      </c>
      <c r="BC269">
        <f t="shared" si="133"/>
        <v>0</v>
      </c>
      <c r="BD269">
        <f t="shared" si="134"/>
        <v>0</v>
      </c>
      <c r="BE269">
        <f t="shared" si="135"/>
        <v>0</v>
      </c>
      <c r="BF269">
        <f t="shared" si="136"/>
        <v>0</v>
      </c>
      <c r="BG269">
        <f t="shared" si="137"/>
        <v>0</v>
      </c>
      <c r="BH269">
        <f t="shared" si="138"/>
        <v>0</v>
      </c>
      <c r="BI269">
        <f t="shared" si="139"/>
        <v>0</v>
      </c>
      <c r="BJ269">
        <f t="shared" si="140"/>
        <v>0</v>
      </c>
      <c r="BK269">
        <f t="shared" si="141"/>
        <v>0</v>
      </c>
      <c r="BL269">
        <f t="shared" si="142"/>
        <v>0</v>
      </c>
      <c r="BN269">
        <f t="shared" si="143"/>
        <v>0</v>
      </c>
      <c r="BO269">
        <f t="shared" si="144"/>
        <v>0</v>
      </c>
      <c r="BP269">
        <f t="shared" si="145"/>
        <v>0</v>
      </c>
      <c r="BQ269">
        <f t="shared" si="146"/>
        <v>0</v>
      </c>
      <c r="BR269">
        <f t="shared" si="147"/>
        <v>0</v>
      </c>
      <c r="BS269">
        <f t="shared" si="148"/>
        <v>0</v>
      </c>
      <c r="BT269">
        <f t="shared" si="149"/>
        <v>0</v>
      </c>
      <c r="BU269">
        <f t="shared" si="150"/>
        <v>0</v>
      </c>
      <c r="BV269">
        <f t="shared" si="151"/>
        <v>0</v>
      </c>
      <c r="BW269">
        <f t="shared" si="152"/>
        <v>0</v>
      </c>
      <c r="BX269">
        <f t="shared" si="153"/>
        <v>0</v>
      </c>
      <c r="BZ269">
        <f t="shared" si="154"/>
        <v>0</v>
      </c>
      <c r="CA269">
        <f t="shared" si="155"/>
        <v>0</v>
      </c>
      <c r="CB269">
        <f t="shared" si="156"/>
        <v>0</v>
      </c>
      <c r="CC269">
        <f t="shared" si="157"/>
        <v>0</v>
      </c>
      <c r="CD269">
        <f t="shared" si="158"/>
        <v>0</v>
      </c>
      <c r="CE269">
        <f t="shared" si="159"/>
        <v>0</v>
      </c>
      <c r="CF269">
        <f t="shared" si="160"/>
        <v>0</v>
      </c>
      <c r="CG269">
        <f t="shared" si="161"/>
        <v>0</v>
      </c>
      <c r="CH269">
        <f t="shared" si="162"/>
        <v>0</v>
      </c>
      <c r="CI269">
        <f t="shared" si="163"/>
        <v>0</v>
      </c>
      <c r="CJ269">
        <f t="shared" si="164"/>
        <v>0</v>
      </c>
    </row>
    <row r="270" spans="1:88" x14ac:dyDescent="0.35">
      <c r="A270" t="str">
        <f>Substation_Info!A270</f>
        <v>SCE Northern Area</v>
      </c>
      <c r="B270" t="str">
        <f>Substation_Info!B270</f>
        <v>Springville</v>
      </c>
      <c r="C270">
        <f>Substation_Info!C270</f>
        <v>230</v>
      </c>
      <c r="D270" t="str" cm="1">
        <f t="array" ref="D270">INDEX(Substation_Info!$AT$5:$BB$322,MATCH(1,($B270=Substation_Info!$B$5:$B$322)*($C270=Substation_Info!$C$5:$C$322),0),MATCH(D$4,Substation_Info!$AT$4:$BB$4,0))</f>
        <v>Tehachapi_Li_Battery</v>
      </c>
      <c r="E270" t="str" cm="1">
        <f t="array" ref="E270">INDEX(Substation_Info!$AT$5:$BB$322,MATCH(1,($B270=Substation_Info!$B$5:$B$322)*($C270=Substation_Info!$C$5:$C$322),0),MATCH(E$4,Substation_Info!$AT$4:$BB$4,0))</f>
        <v>Tehachapi_Solar</v>
      </c>
      <c r="F270" cm="1">
        <f t="array" ref="F270">INDEX(Substation_Info!$AT$5:$BB$322,MATCH(1,($B270=Substation_Info!$B$5:$B$322)*($C270=Substation_Info!$C$5:$C$322),0),MATCH(F$4,Substation_Info!$AT$4:$BB$4,0))</f>
        <v>0</v>
      </c>
      <c r="G270" cm="1">
        <f t="array" ref="G270">INDEX(Substation_Info!$AT$5:$BB$322,MATCH(1,($B270=Substation_Info!$B$5:$B$322)*($C270=Substation_Info!$C$5:$C$322),0),MATCH(G$4,Substation_Info!$AT$4:$BB$4,0))</f>
        <v>0</v>
      </c>
      <c r="H270" cm="1">
        <f t="array" ref="H270">INDEX(Substation_Info!$AT$5:$BB$322,MATCH(1,($B270=Substation_Info!$B$5:$B$322)*($C270=Substation_Info!$C$5:$C$322),0),MATCH(H$4,Substation_Info!$AT$4:$BB$4,0))</f>
        <v>0</v>
      </c>
      <c r="I270" cm="1">
        <f t="array" ref="I270">INDEX(Substation_Info!$AT$5:$BB$322,MATCH(1,($B270=Substation_Info!$B$5:$B$322)*($C270=Substation_Info!$C$5:$C$322),0),MATCH(I$4,Substation_Info!$AT$4:$BB$4,0))</f>
        <v>0</v>
      </c>
      <c r="J270" cm="1">
        <f t="array" ref="J270">INDEX(Substation_Info!$AT$5:$BB$322,MATCH(1,($B270=Substation_Info!$B$5:$B$322)*($C270=Substation_Info!$C$5:$C$322),0),MATCH(J$4,Substation_Info!$AT$4:$BB$4,0))</f>
        <v>0</v>
      </c>
      <c r="L270">
        <f>SUMIFS(Grid_GenerationQueue!T$5:T$550,Grid_GenerationQueue!$AJ$5:$AJ$550,$B270,Grid_GenerationQueue!$AK$5:$AK$550,$C270)+SUMIFS(Grid_GenerationQueue!T$5:T$550,Grid_GenerationQueue!$AM$5:$AM$550,$B270,Grid_GenerationQueue!$AN$5:$AN$550,$C270)</f>
        <v>345</v>
      </c>
      <c r="M270">
        <f>SUMIFS(Grid_GenerationQueue!U$5:U$550,Grid_GenerationQueue!$AJ$5:$AJ$550,$B270,Grid_GenerationQueue!$AK$5:$AK$550,$C270)+SUMIFS(Grid_GenerationQueue!U$5:U$550,Grid_GenerationQueue!$AM$5:$AM$550,$B270,Grid_GenerationQueue!$AN$5:$AN$550,$C270)</f>
        <v>0</v>
      </c>
      <c r="N270">
        <f>SUMIFS(Grid_GenerationQueue!V$5:V$550,Grid_GenerationQueue!$AJ$5:$AJ$550,$B270,Grid_GenerationQueue!$AK$5:$AK$550,$C270)+SUMIFS(Grid_GenerationQueue!V$5:V$550,Grid_GenerationQueue!$AM$5:$AM$550,$B270,Grid_GenerationQueue!$AN$5:$AN$550,$C270)</f>
        <v>0</v>
      </c>
      <c r="O270">
        <f>SUMIFS(Grid_GenerationQueue!W$5:W$550,Grid_GenerationQueue!$AJ$5:$AJ$550,$B270,Grid_GenerationQueue!$AK$5:$AK$550,$C270)+SUMIFS(Grid_GenerationQueue!W$5:W$550,Grid_GenerationQueue!$AM$5:$AM$550,$B270,Grid_GenerationQueue!$AN$5:$AN$550,$C270)</f>
        <v>0</v>
      </c>
      <c r="P270">
        <f>SUMIFS(Grid_GenerationQueue!X$5:X$550,Grid_GenerationQueue!$AJ$5:$AJ$550,$B270,Grid_GenerationQueue!$AK$5:$AK$550,$C270)+SUMIFS(Grid_GenerationQueue!X$5:X$550,Grid_GenerationQueue!$AM$5:$AM$550,$B270,Grid_GenerationQueue!$AN$5:$AN$550,$C270)</f>
        <v>0</v>
      </c>
      <c r="Q270">
        <f>SUMIFS(Grid_GenerationQueue!Y$5:Y$550,Grid_GenerationQueue!$AJ$5:$AJ$550,$B270,Grid_GenerationQueue!$AK$5:$AK$550,$C270)+SUMIFS(Grid_GenerationQueue!Y$5:Y$550,Grid_GenerationQueue!$AM$5:$AM$550,$B270,Grid_GenerationQueue!$AN$5:$AN$550,$C270)</f>
        <v>0</v>
      </c>
      <c r="R270">
        <f>SUMIFS(Grid_GenerationQueue!Z$5:Z$550,Grid_GenerationQueue!$AJ$5:$AJ$550,$B270,Grid_GenerationQueue!$AK$5:$AK$550,$C270)+SUMIFS(Grid_GenerationQueue!Z$5:Z$550,Grid_GenerationQueue!$AM$5:$AM$550,$B270,Grid_GenerationQueue!$AN$5:$AN$550,$C270)</f>
        <v>460</v>
      </c>
      <c r="S270">
        <f>SUMIFS(Grid_GenerationQueue!AA$5:AA$550,Grid_GenerationQueue!$AJ$5:$AJ$550,$B270,Grid_GenerationQueue!$AK$5:$AK$550,$C270)+SUMIFS(Grid_GenerationQueue!AA$5:AA$550,Grid_GenerationQueue!$AM$5:$AM$550,$B270,Grid_GenerationQueue!$AN$5:$AN$550,$C270)</f>
        <v>460</v>
      </c>
      <c r="T270">
        <f>SUMIFS(Grid_GenerationQueue!AB$5:AB$550,Grid_GenerationQueue!$AJ$5:$AJ$550,$B270,Grid_GenerationQueue!$AK$5:$AK$550,$C270)+SUMIFS(Grid_GenerationQueue!AB$5:AB$550,Grid_GenerationQueue!$AM$5:$AM$550,$B270,Grid_GenerationQueue!$AN$5:$AN$550,$C270)</f>
        <v>0</v>
      </c>
      <c r="U270">
        <f>SUMIFS(Grid_GenerationQueue!AC$5:AC$550,Grid_GenerationQueue!$AJ$5:$AJ$550,$B270,Grid_GenerationQueue!$AK$5:$AK$550,$C270)+SUMIFS(Grid_GenerationQueue!AC$5:AC$550,Grid_GenerationQueue!$AM$5:$AM$550,$B270,Grid_GenerationQueue!$AN$5:$AN$550,$C270)</f>
        <v>0</v>
      </c>
      <c r="V270">
        <f>SUMIFS(Grid_GenerationQueue!AD$5:AD$550,Grid_GenerationQueue!$AJ$5:$AJ$550,$B270,Grid_GenerationQueue!$AK$5:$AK$550,$C270)+SUMIFS(Grid_GenerationQueue!AD$5:AD$550,Grid_GenerationQueue!$AM$5:$AM$550,$B270,Grid_GenerationQueue!$AN$5:$AN$550,$C270)</f>
        <v>0</v>
      </c>
      <c r="X270">
        <f>SUMIFS(Grid_GenerationQueue!T$5:T$550,Grid_GenerationQueue!$AJ$5:$AJ$550,$B270,Grid_GenerationQueue!$AK$5:$AK$550,$C270,Grid_GenerationQueue!$AW$5:$AW$550,$Y$3)+SUMIFS(Grid_GenerationQueue!T$5:T$550,Grid_GenerationQueue!$AM$5:$AM$550,$B270,Grid_GenerationQueue!$AN$5:$AN$550,$C270,Grid_GenerationQueue!$AW$5:$AW$550,$Y$3)</f>
        <v>0</v>
      </c>
      <c r="Y270">
        <f>SUMIFS(Grid_GenerationQueue!U$5:U$550,Grid_GenerationQueue!$AJ$5:$AJ$550,$B270,Grid_GenerationQueue!$AK$5:$AK$550,$C270,Grid_GenerationQueue!$AW$5:$AW$550,$Y$3)+SUMIFS(Grid_GenerationQueue!U$5:U$550,Grid_GenerationQueue!$AM$5:$AM$550,$B270,Grid_GenerationQueue!$AN$5:$AN$550,$C270,Grid_GenerationQueue!$AW$5:$AW$550,$Y$3)</f>
        <v>0</v>
      </c>
      <c r="Z270">
        <f>SUMIFS(Grid_GenerationQueue!V$5:V$550,Grid_GenerationQueue!$AJ$5:$AJ$550,$B270,Grid_GenerationQueue!$AK$5:$AK$550,$C270,Grid_GenerationQueue!$AW$5:$AW$550,$Y$3)+SUMIFS(Grid_GenerationQueue!V$5:V$550,Grid_GenerationQueue!$AM$5:$AM$550,$B270,Grid_GenerationQueue!$AN$5:$AN$550,$C270,Grid_GenerationQueue!$AW$5:$AW$550,$Y$3)</f>
        <v>0</v>
      </c>
      <c r="AA270">
        <f>SUMIFS(Grid_GenerationQueue!W$5:W$550,Grid_GenerationQueue!$AJ$5:$AJ$550,$B270,Grid_GenerationQueue!$AK$5:$AK$550,$C270,Grid_GenerationQueue!$AW$5:$AW$550,$Y$3)+SUMIFS(Grid_GenerationQueue!W$5:W$550,Grid_GenerationQueue!$AM$5:$AM$550,$B270,Grid_GenerationQueue!$AN$5:$AN$550,$C270,Grid_GenerationQueue!$AW$5:$AW$550,$Y$3)</f>
        <v>0</v>
      </c>
      <c r="AB270">
        <f>SUMIFS(Grid_GenerationQueue!X$5:X$550,Grid_GenerationQueue!$AJ$5:$AJ$550,$B270,Grid_GenerationQueue!$AK$5:$AK$550,$C270,Grid_GenerationQueue!$AW$5:$AW$550,$Y$3)+SUMIFS(Grid_GenerationQueue!X$5:X$550,Grid_GenerationQueue!$AM$5:$AM$550,$B270,Grid_GenerationQueue!$AN$5:$AN$550,$C270,Grid_GenerationQueue!$AW$5:$AW$550,$Y$3)</f>
        <v>0</v>
      </c>
      <c r="AC270">
        <f>SUMIFS(Grid_GenerationQueue!Y$5:Y$550,Grid_GenerationQueue!$AJ$5:$AJ$550,$B270,Grid_GenerationQueue!$AK$5:$AK$550,$C270,Grid_GenerationQueue!$AW$5:$AW$550,$Y$3)+SUMIFS(Grid_GenerationQueue!Y$5:Y$550,Grid_GenerationQueue!$AM$5:$AM$550,$B270,Grid_GenerationQueue!$AN$5:$AN$550,$C270,Grid_GenerationQueue!$AW$5:$AW$550,$Y$3)</f>
        <v>0</v>
      </c>
      <c r="AD270">
        <f>SUMIFS(Grid_GenerationQueue!Z$5:Z$550,Grid_GenerationQueue!$AJ$5:$AJ$550,$B270,Grid_GenerationQueue!$AK$5:$AK$550,$C270,Grid_GenerationQueue!$AW$5:$AW$550,$Y$3)+SUMIFS(Grid_GenerationQueue!Z$5:Z$550,Grid_GenerationQueue!$AM$5:$AM$550,$B270,Grid_GenerationQueue!$AN$5:$AN$550,$C270,Grid_GenerationQueue!$AW$5:$AW$550,$Y$3)</f>
        <v>0</v>
      </c>
      <c r="AE270">
        <f>SUMIFS(Grid_GenerationQueue!AA$5:AA$550,Grid_GenerationQueue!$AJ$5:$AJ$550,$B270,Grid_GenerationQueue!$AK$5:$AK$550,$C270,Grid_GenerationQueue!$AW$5:$AW$550,$Y$3)+SUMIFS(Grid_GenerationQueue!AA$5:AA$550,Grid_GenerationQueue!$AM$5:$AM$550,$B270,Grid_GenerationQueue!$AN$5:$AN$550,$C270,Grid_GenerationQueue!$AW$5:$AW$550,$Y$3)</f>
        <v>0</v>
      </c>
      <c r="AF270">
        <f>SUMIFS(Grid_GenerationQueue!AB$5:AB$550,Grid_GenerationQueue!$AJ$5:$AJ$550,$B270,Grid_GenerationQueue!$AK$5:$AK$550,$C270,Grid_GenerationQueue!$AW$5:$AW$550,$Y$3)+SUMIFS(Grid_GenerationQueue!AB$5:AB$550,Grid_GenerationQueue!$AM$5:$AM$550,$B270,Grid_GenerationQueue!$AN$5:$AN$550,$C270,Grid_GenerationQueue!$AW$5:$AW$550,$Y$3)</f>
        <v>0</v>
      </c>
      <c r="AG270">
        <f>SUMIFS(Grid_GenerationQueue!AC$5:AC$550,Grid_GenerationQueue!$AJ$5:$AJ$550,$B270,Grid_GenerationQueue!$AK$5:$AK$550,$C270,Grid_GenerationQueue!$AW$5:$AW$550,$Y$3)+SUMIFS(Grid_GenerationQueue!AC$5:AC$550,Grid_GenerationQueue!$AM$5:$AM$550,$B270,Grid_GenerationQueue!$AN$5:$AN$550,$C270,Grid_GenerationQueue!$AW$5:$AW$550,$Y$3)</f>
        <v>0</v>
      </c>
      <c r="AH270">
        <f>SUMIFS(Grid_GenerationQueue!AD$5:AD$550,Grid_GenerationQueue!$AJ$5:$AJ$550,$B270,Grid_GenerationQueue!$AK$5:$AK$550,$C270,Grid_GenerationQueue!$AW$5:$AW$550,$Y$3)+SUMIFS(Grid_GenerationQueue!AD$5:AD$550,Grid_GenerationQueue!$AM$5:$AM$550,$B270,Grid_GenerationQueue!$AN$5:$AN$550,$C270,Grid_GenerationQueue!$AW$5:$AW$550,$Y$3)</f>
        <v>0</v>
      </c>
      <c r="AJ270">
        <f>X270+SUMIFS(Grid_GenerationQueue!T$5:T$550,Grid_GenerationQueue!$AJ$5:$AJ$550,$B270,Grid_GenerationQueue!$AK$5:$AK$550,$C270,Grid_GenerationQueue!$AW$5:$AW$550,"&lt;&gt;"&amp;$Y$3,Grid_GenerationQueue!$AU$5:$AU$550,$AK$3)+SUMIFS(Grid_GenerationQueue!T$5:T$550,Grid_GenerationQueue!$AM$5:$AM$550,$B270,Grid_GenerationQueue!$AN$5:$AN$550,$C270,Grid_GenerationQueue!$AW$5:$AW$550,"&lt;&gt;"&amp;$Y$3,Grid_GenerationQueue!$AU$5:$AU$550,$AK$3)</f>
        <v>0</v>
      </c>
      <c r="AK270">
        <f>Y270+SUMIFS(Grid_GenerationQueue!U$5:U$550,Grid_GenerationQueue!$AJ$5:$AJ$550,$B270,Grid_GenerationQueue!$AK$5:$AK$550,$C270,Grid_GenerationQueue!$AW$5:$AW$550,"&lt;&gt;"&amp;$Y$3,Grid_GenerationQueue!$AU$5:$AU$550,$AK$3)+SUMIFS(Grid_GenerationQueue!U$5:U$550,Grid_GenerationQueue!$AM$5:$AM$550,$B270,Grid_GenerationQueue!$AN$5:$AN$550,$C270,Grid_GenerationQueue!$AW$5:$AW$550,"&lt;&gt;"&amp;$Y$3,Grid_GenerationQueue!$AU$5:$AU$550,$AK$3)</f>
        <v>0</v>
      </c>
      <c r="AL270">
        <f>Z270+SUMIFS(Grid_GenerationQueue!V$5:V$550,Grid_GenerationQueue!$AJ$5:$AJ$550,$B270,Grid_GenerationQueue!$AK$5:$AK$550,$C270,Grid_GenerationQueue!$AW$5:$AW$550,"&lt;&gt;"&amp;$Y$3,Grid_GenerationQueue!$AU$5:$AU$550,$AK$3)+SUMIFS(Grid_GenerationQueue!V$5:V$550,Grid_GenerationQueue!$AM$5:$AM$550,$B270,Grid_GenerationQueue!$AN$5:$AN$550,$C270,Grid_GenerationQueue!$AW$5:$AW$550,"&lt;&gt;"&amp;$Y$3,Grid_GenerationQueue!$AU$5:$AU$550,$AK$3)</f>
        <v>0</v>
      </c>
      <c r="AM270">
        <f>AA270+SUMIFS(Grid_GenerationQueue!W$5:W$550,Grid_GenerationQueue!$AJ$5:$AJ$550,$B270,Grid_GenerationQueue!$AK$5:$AK$550,$C270,Grid_GenerationQueue!$AW$5:$AW$550,"&lt;&gt;"&amp;$Y$3,Grid_GenerationQueue!$AU$5:$AU$550,$AK$3)+SUMIFS(Grid_GenerationQueue!W$5:W$550,Grid_GenerationQueue!$AM$5:$AM$550,$B270,Grid_GenerationQueue!$AN$5:$AN$550,$C270,Grid_GenerationQueue!$AW$5:$AW$550,"&lt;&gt;"&amp;$Y$3,Grid_GenerationQueue!$AU$5:$AU$550,$AK$3)</f>
        <v>0</v>
      </c>
      <c r="AN270">
        <f>AB270+SUMIFS(Grid_GenerationQueue!X$5:X$550,Grid_GenerationQueue!$AJ$5:$AJ$550,$B270,Grid_GenerationQueue!$AK$5:$AK$550,$C270,Grid_GenerationQueue!$AW$5:$AW$550,"&lt;&gt;"&amp;$Y$3,Grid_GenerationQueue!$AU$5:$AU$550,$AK$3)+SUMIFS(Grid_GenerationQueue!X$5:X$550,Grid_GenerationQueue!$AM$5:$AM$550,$B270,Grid_GenerationQueue!$AN$5:$AN$550,$C270,Grid_GenerationQueue!$AW$5:$AW$550,"&lt;&gt;"&amp;$Y$3,Grid_GenerationQueue!$AU$5:$AU$550,$AK$3)</f>
        <v>0</v>
      </c>
      <c r="AO270">
        <f>AC270+SUMIFS(Grid_GenerationQueue!Y$5:Y$550,Grid_GenerationQueue!$AJ$5:$AJ$550,$B270,Grid_GenerationQueue!$AK$5:$AK$550,$C270,Grid_GenerationQueue!$AW$5:$AW$550,"&lt;&gt;"&amp;$Y$3,Grid_GenerationQueue!$AU$5:$AU$550,$AK$3)+SUMIFS(Grid_GenerationQueue!Y$5:Y$550,Grid_GenerationQueue!$AM$5:$AM$550,$B270,Grid_GenerationQueue!$AN$5:$AN$550,$C270,Grid_GenerationQueue!$AW$5:$AW$550,"&lt;&gt;"&amp;$Y$3,Grid_GenerationQueue!$AU$5:$AU$550,$AK$3)</f>
        <v>0</v>
      </c>
      <c r="AP270">
        <f>AD270+SUMIFS(Grid_GenerationQueue!Z$5:Z$550,Grid_GenerationQueue!$AJ$5:$AJ$550,$B270,Grid_GenerationQueue!$AK$5:$AK$550,$C270,Grid_GenerationQueue!$AW$5:$AW$550,"&lt;&gt;"&amp;$Y$3,Grid_GenerationQueue!$AU$5:$AU$550,$AK$3)+SUMIFS(Grid_GenerationQueue!Z$5:Z$550,Grid_GenerationQueue!$AM$5:$AM$550,$B270,Grid_GenerationQueue!$AN$5:$AN$550,$C270,Grid_GenerationQueue!$AW$5:$AW$550,"&lt;&gt;"&amp;$Y$3,Grid_GenerationQueue!$AU$5:$AU$550,$AK$3)</f>
        <v>0</v>
      </c>
      <c r="AQ270">
        <f>AE270+SUMIFS(Grid_GenerationQueue!AA$5:AA$550,Grid_GenerationQueue!$AJ$5:$AJ$550,$B270,Grid_GenerationQueue!$AK$5:$AK$550,$C270,Grid_GenerationQueue!$AW$5:$AW$550,"&lt;&gt;"&amp;$Y$3,Grid_GenerationQueue!$AU$5:$AU$550,$AK$3)+SUMIFS(Grid_GenerationQueue!AA$5:AA$550,Grid_GenerationQueue!$AM$5:$AM$550,$B270,Grid_GenerationQueue!$AN$5:$AN$550,$C270,Grid_GenerationQueue!$AW$5:$AW$550,"&lt;&gt;"&amp;$Y$3,Grid_GenerationQueue!$AU$5:$AU$550,$AK$3)</f>
        <v>0</v>
      </c>
      <c r="AR270">
        <f>AF270+SUMIFS(Grid_GenerationQueue!AB$5:AB$550,Grid_GenerationQueue!$AJ$5:$AJ$550,$B270,Grid_GenerationQueue!$AK$5:$AK$550,$C270,Grid_GenerationQueue!$AW$5:$AW$550,"&lt;&gt;"&amp;$Y$3,Grid_GenerationQueue!$AU$5:$AU$550,$AK$3)+SUMIFS(Grid_GenerationQueue!AB$5:AB$550,Grid_GenerationQueue!$AM$5:$AM$550,$B270,Grid_GenerationQueue!$AN$5:$AN$550,$C270,Grid_GenerationQueue!$AW$5:$AW$550,"&lt;&gt;"&amp;$Y$3,Grid_GenerationQueue!$AU$5:$AU$550,$AK$3)</f>
        <v>0</v>
      </c>
      <c r="AS270">
        <f>AG270+SUMIFS(Grid_GenerationQueue!AC$5:AC$550,Grid_GenerationQueue!$AJ$5:$AJ$550,$B270,Grid_GenerationQueue!$AK$5:$AK$550,$C270,Grid_GenerationQueue!$AW$5:$AW$550,"&lt;&gt;"&amp;$Y$3,Grid_GenerationQueue!$AU$5:$AU$550,$AK$3)+SUMIFS(Grid_GenerationQueue!AC$5:AC$550,Grid_GenerationQueue!$AM$5:$AM$550,$B270,Grid_GenerationQueue!$AN$5:$AN$550,$C270,Grid_GenerationQueue!$AW$5:$AW$550,"&lt;&gt;"&amp;$Y$3,Grid_GenerationQueue!$AU$5:$AU$550,$AK$3)</f>
        <v>0</v>
      </c>
      <c r="AT270">
        <f>AH270+SUMIFS(Grid_GenerationQueue!AD$5:AD$550,Grid_GenerationQueue!$AJ$5:$AJ$550,$B270,Grid_GenerationQueue!$AK$5:$AK$550,$C270,Grid_GenerationQueue!$AW$5:$AW$550,"&lt;&gt;"&amp;$Y$3,Grid_GenerationQueue!$AU$5:$AU$550,$AK$3)+SUMIFS(Grid_GenerationQueue!AD$5:AD$550,Grid_GenerationQueue!$AM$5:$AM$550,$B270,Grid_GenerationQueue!$AN$5:$AN$550,$C270,Grid_GenerationQueue!$AW$5:$AW$550,"&lt;&gt;"&amp;$Y$3,Grid_GenerationQueue!$AU$5:$AU$550,$AK$3)</f>
        <v>0</v>
      </c>
      <c r="AV270">
        <v>0</v>
      </c>
      <c r="AW270">
        <v>0</v>
      </c>
      <c r="AX270">
        <v>0</v>
      </c>
      <c r="AY270">
        <v>0</v>
      </c>
      <c r="AZ270">
        <v>0</v>
      </c>
      <c r="BB270">
        <f t="shared" si="132"/>
        <v>345</v>
      </c>
      <c r="BC270">
        <f t="shared" si="133"/>
        <v>0</v>
      </c>
      <c r="BD270">
        <f t="shared" si="134"/>
        <v>0</v>
      </c>
      <c r="BE270">
        <f t="shared" si="135"/>
        <v>0</v>
      </c>
      <c r="BF270">
        <f t="shared" si="136"/>
        <v>0</v>
      </c>
      <c r="BG270">
        <f t="shared" si="137"/>
        <v>0</v>
      </c>
      <c r="BH270">
        <f t="shared" si="138"/>
        <v>460</v>
      </c>
      <c r="BI270">
        <f t="shared" si="139"/>
        <v>460</v>
      </c>
      <c r="BJ270">
        <f t="shared" si="140"/>
        <v>0</v>
      </c>
      <c r="BK270">
        <f t="shared" si="141"/>
        <v>0</v>
      </c>
      <c r="BL270">
        <f t="shared" si="142"/>
        <v>0</v>
      </c>
      <c r="BN270">
        <f t="shared" si="143"/>
        <v>0</v>
      </c>
      <c r="BO270">
        <f t="shared" si="144"/>
        <v>0</v>
      </c>
      <c r="BP270">
        <f t="shared" si="145"/>
        <v>0</v>
      </c>
      <c r="BQ270">
        <f t="shared" si="146"/>
        <v>0</v>
      </c>
      <c r="BR270">
        <f t="shared" si="147"/>
        <v>0</v>
      </c>
      <c r="BS270">
        <f t="shared" si="148"/>
        <v>0</v>
      </c>
      <c r="BT270">
        <f t="shared" si="149"/>
        <v>0</v>
      </c>
      <c r="BU270">
        <f t="shared" si="150"/>
        <v>0</v>
      </c>
      <c r="BV270">
        <f t="shared" si="151"/>
        <v>0</v>
      </c>
      <c r="BW270">
        <f t="shared" si="152"/>
        <v>0</v>
      </c>
      <c r="BX270">
        <f t="shared" si="153"/>
        <v>0</v>
      </c>
      <c r="BZ270">
        <f t="shared" si="154"/>
        <v>0</v>
      </c>
      <c r="CA270">
        <f t="shared" si="155"/>
        <v>0</v>
      </c>
      <c r="CB270">
        <f t="shared" si="156"/>
        <v>0</v>
      </c>
      <c r="CC270">
        <f t="shared" si="157"/>
        <v>0</v>
      </c>
      <c r="CD270">
        <f t="shared" si="158"/>
        <v>0</v>
      </c>
      <c r="CE270">
        <f t="shared" si="159"/>
        <v>0</v>
      </c>
      <c r="CF270">
        <f t="shared" si="160"/>
        <v>0</v>
      </c>
      <c r="CG270">
        <f t="shared" si="161"/>
        <v>0</v>
      </c>
      <c r="CH270">
        <f t="shared" si="162"/>
        <v>0</v>
      </c>
      <c r="CI270">
        <f t="shared" si="163"/>
        <v>0</v>
      </c>
      <c r="CJ270">
        <f t="shared" si="164"/>
        <v>0</v>
      </c>
    </row>
    <row r="271" spans="1:88" x14ac:dyDescent="0.35">
      <c r="A271" t="str">
        <f>Substation_Info!A271</f>
        <v xml:space="preserve">PG&amp;E North of Greater Bay Study Area </v>
      </c>
      <c r="B271" t="str">
        <f>Substation_Info!B271</f>
        <v>Stagg</v>
      </c>
      <c r="C271">
        <f>Substation_Info!C271</f>
        <v>230</v>
      </c>
      <c r="D271" t="str" cm="1">
        <f t="array" ref="D271">INDEX(Substation_Info!$AT$5:$BB$322,MATCH(1,($B271=Substation_Info!$B$5:$B$322)*($C271=Substation_Info!$C$5:$C$322),0),MATCH(D$4,Substation_Info!$AT$4:$BB$4,0))</f>
        <v>Northern_California_Li_Battery</v>
      </c>
      <c r="E271" t="str" cm="1">
        <f t="array" ref="E271">INDEX(Substation_Info!$AT$5:$BB$322,MATCH(1,($B271=Substation_Info!$B$5:$B$322)*($C271=Substation_Info!$C$5:$C$322),0),MATCH(E$4,Substation_Info!$AT$4:$BB$4,0))</f>
        <v>Northern_California_Solar</v>
      </c>
      <c r="F271" cm="1">
        <f t="array" ref="F271">INDEX(Substation_Info!$AT$5:$BB$322,MATCH(1,($B271=Substation_Info!$B$5:$B$322)*($C271=Substation_Info!$C$5:$C$322),0),MATCH(F$4,Substation_Info!$AT$4:$BB$4,0))</f>
        <v>0</v>
      </c>
      <c r="G271" cm="1">
        <f t="array" ref="G271">INDEX(Substation_Info!$AT$5:$BB$322,MATCH(1,($B271=Substation_Info!$B$5:$B$322)*($C271=Substation_Info!$C$5:$C$322),0),MATCH(G$4,Substation_Info!$AT$4:$BB$4,0))</f>
        <v>0</v>
      </c>
      <c r="H271" cm="1">
        <f t="array" ref="H271">INDEX(Substation_Info!$AT$5:$BB$322,MATCH(1,($B271=Substation_Info!$B$5:$B$322)*($C271=Substation_Info!$C$5:$C$322),0),MATCH(H$4,Substation_Info!$AT$4:$BB$4,0))</f>
        <v>0</v>
      </c>
      <c r="I271" cm="1">
        <f t="array" ref="I271">INDEX(Substation_Info!$AT$5:$BB$322,MATCH(1,($B271=Substation_Info!$B$5:$B$322)*($C271=Substation_Info!$C$5:$C$322),0),MATCH(I$4,Substation_Info!$AT$4:$BB$4,0))</f>
        <v>0</v>
      </c>
      <c r="J271" cm="1">
        <f t="array" ref="J271">INDEX(Substation_Info!$AT$5:$BB$322,MATCH(1,($B271=Substation_Info!$B$5:$B$322)*($C271=Substation_Info!$C$5:$C$322),0),MATCH(J$4,Substation_Info!$AT$4:$BB$4,0))</f>
        <v>0</v>
      </c>
      <c r="L271">
        <f>SUMIFS(Grid_GenerationQueue!T$5:T$550,Grid_GenerationQueue!$AJ$5:$AJ$550,$B271,Grid_GenerationQueue!$AK$5:$AK$550,$C271)+SUMIFS(Grid_GenerationQueue!T$5:T$550,Grid_GenerationQueue!$AM$5:$AM$550,$B271,Grid_GenerationQueue!$AN$5:$AN$550,$C271)</f>
        <v>0</v>
      </c>
      <c r="M271">
        <f>SUMIFS(Grid_GenerationQueue!U$5:U$550,Grid_GenerationQueue!$AJ$5:$AJ$550,$B271,Grid_GenerationQueue!$AK$5:$AK$550,$C271)+SUMIFS(Grid_GenerationQueue!U$5:U$550,Grid_GenerationQueue!$AM$5:$AM$550,$B271,Grid_GenerationQueue!$AN$5:$AN$550,$C271)</f>
        <v>0</v>
      </c>
      <c r="N271">
        <f>SUMIFS(Grid_GenerationQueue!V$5:V$550,Grid_GenerationQueue!$AJ$5:$AJ$550,$B271,Grid_GenerationQueue!$AK$5:$AK$550,$C271)+SUMIFS(Grid_GenerationQueue!V$5:V$550,Grid_GenerationQueue!$AM$5:$AM$550,$B271,Grid_GenerationQueue!$AN$5:$AN$550,$C271)</f>
        <v>0</v>
      </c>
      <c r="O271">
        <f>SUMIFS(Grid_GenerationQueue!W$5:W$550,Grid_GenerationQueue!$AJ$5:$AJ$550,$B271,Grid_GenerationQueue!$AK$5:$AK$550,$C271)+SUMIFS(Grid_GenerationQueue!W$5:W$550,Grid_GenerationQueue!$AM$5:$AM$550,$B271,Grid_GenerationQueue!$AN$5:$AN$550,$C271)</f>
        <v>0</v>
      </c>
      <c r="P271">
        <f>SUMIFS(Grid_GenerationQueue!X$5:X$550,Grid_GenerationQueue!$AJ$5:$AJ$550,$B271,Grid_GenerationQueue!$AK$5:$AK$550,$C271)+SUMIFS(Grid_GenerationQueue!X$5:X$550,Grid_GenerationQueue!$AM$5:$AM$550,$B271,Grid_GenerationQueue!$AN$5:$AN$550,$C271)</f>
        <v>0</v>
      </c>
      <c r="Q271">
        <f>SUMIFS(Grid_GenerationQueue!Y$5:Y$550,Grid_GenerationQueue!$AJ$5:$AJ$550,$B271,Grid_GenerationQueue!$AK$5:$AK$550,$C271)+SUMIFS(Grid_GenerationQueue!Y$5:Y$550,Grid_GenerationQueue!$AM$5:$AM$550,$B271,Grid_GenerationQueue!$AN$5:$AN$550,$C271)</f>
        <v>0</v>
      </c>
      <c r="R271">
        <f>SUMIFS(Grid_GenerationQueue!Z$5:Z$550,Grid_GenerationQueue!$AJ$5:$AJ$550,$B271,Grid_GenerationQueue!$AK$5:$AK$550,$C271)+SUMIFS(Grid_GenerationQueue!Z$5:Z$550,Grid_GenerationQueue!$AM$5:$AM$550,$B271,Grid_GenerationQueue!$AN$5:$AN$550,$C271)</f>
        <v>0</v>
      </c>
      <c r="S271">
        <f>SUMIFS(Grid_GenerationQueue!AA$5:AA$550,Grid_GenerationQueue!$AJ$5:$AJ$550,$B271,Grid_GenerationQueue!$AK$5:$AK$550,$C271)+SUMIFS(Grid_GenerationQueue!AA$5:AA$550,Grid_GenerationQueue!$AM$5:$AM$550,$B271,Grid_GenerationQueue!$AN$5:$AN$550,$C271)</f>
        <v>0</v>
      </c>
      <c r="T271">
        <f>SUMIFS(Grid_GenerationQueue!AB$5:AB$550,Grid_GenerationQueue!$AJ$5:$AJ$550,$B271,Grid_GenerationQueue!$AK$5:$AK$550,$C271)+SUMIFS(Grid_GenerationQueue!AB$5:AB$550,Grid_GenerationQueue!$AM$5:$AM$550,$B271,Grid_GenerationQueue!$AN$5:$AN$550,$C271)</f>
        <v>0</v>
      </c>
      <c r="U271">
        <f>SUMIFS(Grid_GenerationQueue!AC$5:AC$550,Grid_GenerationQueue!$AJ$5:$AJ$550,$B271,Grid_GenerationQueue!$AK$5:$AK$550,$C271)+SUMIFS(Grid_GenerationQueue!AC$5:AC$550,Grid_GenerationQueue!$AM$5:$AM$550,$B271,Grid_GenerationQueue!$AN$5:$AN$550,$C271)</f>
        <v>0</v>
      </c>
      <c r="V271">
        <f>SUMIFS(Grid_GenerationQueue!AD$5:AD$550,Grid_GenerationQueue!$AJ$5:$AJ$550,$B271,Grid_GenerationQueue!$AK$5:$AK$550,$C271)+SUMIFS(Grid_GenerationQueue!AD$5:AD$550,Grid_GenerationQueue!$AM$5:$AM$550,$B271,Grid_GenerationQueue!$AN$5:$AN$550,$C271)</f>
        <v>0</v>
      </c>
      <c r="X271">
        <f>SUMIFS(Grid_GenerationQueue!T$5:T$550,Grid_GenerationQueue!$AJ$5:$AJ$550,$B271,Grid_GenerationQueue!$AK$5:$AK$550,$C271,Grid_GenerationQueue!$AW$5:$AW$550,$Y$3)+SUMIFS(Grid_GenerationQueue!T$5:T$550,Grid_GenerationQueue!$AM$5:$AM$550,$B271,Grid_GenerationQueue!$AN$5:$AN$550,$C271,Grid_GenerationQueue!$AW$5:$AW$550,$Y$3)</f>
        <v>0</v>
      </c>
      <c r="Y271">
        <f>SUMIFS(Grid_GenerationQueue!U$5:U$550,Grid_GenerationQueue!$AJ$5:$AJ$550,$B271,Grid_GenerationQueue!$AK$5:$AK$550,$C271,Grid_GenerationQueue!$AW$5:$AW$550,$Y$3)+SUMIFS(Grid_GenerationQueue!U$5:U$550,Grid_GenerationQueue!$AM$5:$AM$550,$B271,Grid_GenerationQueue!$AN$5:$AN$550,$C271,Grid_GenerationQueue!$AW$5:$AW$550,$Y$3)</f>
        <v>0</v>
      </c>
      <c r="Z271">
        <f>SUMIFS(Grid_GenerationQueue!V$5:V$550,Grid_GenerationQueue!$AJ$5:$AJ$550,$B271,Grid_GenerationQueue!$AK$5:$AK$550,$C271,Grid_GenerationQueue!$AW$5:$AW$550,$Y$3)+SUMIFS(Grid_GenerationQueue!V$5:V$550,Grid_GenerationQueue!$AM$5:$AM$550,$B271,Grid_GenerationQueue!$AN$5:$AN$550,$C271,Grid_GenerationQueue!$AW$5:$AW$550,$Y$3)</f>
        <v>0</v>
      </c>
      <c r="AA271">
        <f>SUMIFS(Grid_GenerationQueue!W$5:W$550,Grid_GenerationQueue!$AJ$5:$AJ$550,$B271,Grid_GenerationQueue!$AK$5:$AK$550,$C271,Grid_GenerationQueue!$AW$5:$AW$550,$Y$3)+SUMIFS(Grid_GenerationQueue!W$5:W$550,Grid_GenerationQueue!$AM$5:$AM$550,$B271,Grid_GenerationQueue!$AN$5:$AN$550,$C271,Grid_GenerationQueue!$AW$5:$AW$550,$Y$3)</f>
        <v>0</v>
      </c>
      <c r="AB271">
        <f>SUMIFS(Grid_GenerationQueue!X$5:X$550,Grid_GenerationQueue!$AJ$5:$AJ$550,$B271,Grid_GenerationQueue!$AK$5:$AK$550,$C271,Grid_GenerationQueue!$AW$5:$AW$550,$Y$3)+SUMIFS(Grid_GenerationQueue!X$5:X$550,Grid_GenerationQueue!$AM$5:$AM$550,$B271,Grid_GenerationQueue!$AN$5:$AN$550,$C271,Grid_GenerationQueue!$AW$5:$AW$550,$Y$3)</f>
        <v>0</v>
      </c>
      <c r="AC271">
        <f>SUMIFS(Grid_GenerationQueue!Y$5:Y$550,Grid_GenerationQueue!$AJ$5:$AJ$550,$B271,Grid_GenerationQueue!$AK$5:$AK$550,$C271,Grid_GenerationQueue!$AW$5:$AW$550,$Y$3)+SUMIFS(Grid_GenerationQueue!Y$5:Y$550,Grid_GenerationQueue!$AM$5:$AM$550,$B271,Grid_GenerationQueue!$AN$5:$AN$550,$C271,Grid_GenerationQueue!$AW$5:$AW$550,$Y$3)</f>
        <v>0</v>
      </c>
      <c r="AD271">
        <f>SUMIFS(Grid_GenerationQueue!Z$5:Z$550,Grid_GenerationQueue!$AJ$5:$AJ$550,$B271,Grid_GenerationQueue!$AK$5:$AK$550,$C271,Grid_GenerationQueue!$AW$5:$AW$550,$Y$3)+SUMIFS(Grid_GenerationQueue!Z$5:Z$550,Grid_GenerationQueue!$AM$5:$AM$550,$B271,Grid_GenerationQueue!$AN$5:$AN$550,$C271,Grid_GenerationQueue!$AW$5:$AW$550,$Y$3)</f>
        <v>0</v>
      </c>
      <c r="AE271">
        <f>SUMIFS(Grid_GenerationQueue!AA$5:AA$550,Grid_GenerationQueue!$AJ$5:$AJ$550,$B271,Grid_GenerationQueue!$AK$5:$AK$550,$C271,Grid_GenerationQueue!$AW$5:$AW$550,$Y$3)+SUMIFS(Grid_GenerationQueue!AA$5:AA$550,Grid_GenerationQueue!$AM$5:$AM$550,$B271,Grid_GenerationQueue!$AN$5:$AN$550,$C271,Grid_GenerationQueue!$AW$5:$AW$550,$Y$3)</f>
        <v>0</v>
      </c>
      <c r="AF271">
        <f>SUMIFS(Grid_GenerationQueue!AB$5:AB$550,Grid_GenerationQueue!$AJ$5:$AJ$550,$B271,Grid_GenerationQueue!$AK$5:$AK$550,$C271,Grid_GenerationQueue!$AW$5:$AW$550,$Y$3)+SUMIFS(Grid_GenerationQueue!AB$5:AB$550,Grid_GenerationQueue!$AM$5:$AM$550,$B271,Grid_GenerationQueue!$AN$5:$AN$550,$C271,Grid_GenerationQueue!$AW$5:$AW$550,$Y$3)</f>
        <v>0</v>
      </c>
      <c r="AG271">
        <f>SUMIFS(Grid_GenerationQueue!AC$5:AC$550,Grid_GenerationQueue!$AJ$5:$AJ$550,$B271,Grid_GenerationQueue!$AK$5:$AK$550,$C271,Grid_GenerationQueue!$AW$5:$AW$550,$Y$3)+SUMIFS(Grid_GenerationQueue!AC$5:AC$550,Grid_GenerationQueue!$AM$5:$AM$550,$B271,Grid_GenerationQueue!$AN$5:$AN$550,$C271,Grid_GenerationQueue!$AW$5:$AW$550,$Y$3)</f>
        <v>0</v>
      </c>
      <c r="AH271">
        <f>SUMIFS(Grid_GenerationQueue!AD$5:AD$550,Grid_GenerationQueue!$AJ$5:$AJ$550,$B271,Grid_GenerationQueue!$AK$5:$AK$550,$C271,Grid_GenerationQueue!$AW$5:$AW$550,$Y$3)+SUMIFS(Grid_GenerationQueue!AD$5:AD$550,Grid_GenerationQueue!$AM$5:$AM$550,$B271,Grid_GenerationQueue!$AN$5:$AN$550,$C271,Grid_GenerationQueue!$AW$5:$AW$550,$Y$3)</f>
        <v>0</v>
      </c>
      <c r="AJ271">
        <f>X271+SUMIFS(Grid_GenerationQueue!T$5:T$550,Grid_GenerationQueue!$AJ$5:$AJ$550,$B271,Grid_GenerationQueue!$AK$5:$AK$550,$C271,Grid_GenerationQueue!$AW$5:$AW$550,"&lt;&gt;"&amp;$Y$3,Grid_GenerationQueue!$AU$5:$AU$550,$AK$3)+SUMIFS(Grid_GenerationQueue!T$5:T$550,Grid_GenerationQueue!$AM$5:$AM$550,$B271,Grid_GenerationQueue!$AN$5:$AN$550,$C271,Grid_GenerationQueue!$AW$5:$AW$550,"&lt;&gt;"&amp;$Y$3,Grid_GenerationQueue!$AU$5:$AU$550,$AK$3)</f>
        <v>0</v>
      </c>
      <c r="AK271">
        <f>Y271+SUMIFS(Grid_GenerationQueue!U$5:U$550,Grid_GenerationQueue!$AJ$5:$AJ$550,$B271,Grid_GenerationQueue!$AK$5:$AK$550,$C271,Grid_GenerationQueue!$AW$5:$AW$550,"&lt;&gt;"&amp;$Y$3,Grid_GenerationQueue!$AU$5:$AU$550,$AK$3)+SUMIFS(Grid_GenerationQueue!U$5:U$550,Grid_GenerationQueue!$AM$5:$AM$550,$B271,Grid_GenerationQueue!$AN$5:$AN$550,$C271,Grid_GenerationQueue!$AW$5:$AW$550,"&lt;&gt;"&amp;$Y$3,Grid_GenerationQueue!$AU$5:$AU$550,$AK$3)</f>
        <v>0</v>
      </c>
      <c r="AL271">
        <f>Z271+SUMIFS(Grid_GenerationQueue!V$5:V$550,Grid_GenerationQueue!$AJ$5:$AJ$550,$B271,Grid_GenerationQueue!$AK$5:$AK$550,$C271,Grid_GenerationQueue!$AW$5:$AW$550,"&lt;&gt;"&amp;$Y$3,Grid_GenerationQueue!$AU$5:$AU$550,$AK$3)+SUMIFS(Grid_GenerationQueue!V$5:V$550,Grid_GenerationQueue!$AM$5:$AM$550,$B271,Grid_GenerationQueue!$AN$5:$AN$550,$C271,Grid_GenerationQueue!$AW$5:$AW$550,"&lt;&gt;"&amp;$Y$3,Grid_GenerationQueue!$AU$5:$AU$550,$AK$3)</f>
        <v>0</v>
      </c>
      <c r="AM271">
        <f>AA271+SUMIFS(Grid_GenerationQueue!W$5:W$550,Grid_GenerationQueue!$AJ$5:$AJ$550,$B271,Grid_GenerationQueue!$AK$5:$AK$550,$C271,Grid_GenerationQueue!$AW$5:$AW$550,"&lt;&gt;"&amp;$Y$3,Grid_GenerationQueue!$AU$5:$AU$550,$AK$3)+SUMIFS(Grid_GenerationQueue!W$5:W$550,Grid_GenerationQueue!$AM$5:$AM$550,$B271,Grid_GenerationQueue!$AN$5:$AN$550,$C271,Grid_GenerationQueue!$AW$5:$AW$550,"&lt;&gt;"&amp;$Y$3,Grid_GenerationQueue!$AU$5:$AU$550,$AK$3)</f>
        <v>0</v>
      </c>
      <c r="AN271">
        <f>AB271+SUMIFS(Grid_GenerationQueue!X$5:X$550,Grid_GenerationQueue!$AJ$5:$AJ$550,$B271,Grid_GenerationQueue!$AK$5:$AK$550,$C271,Grid_GenerationQueue!$AW$5:$AW$550,"&lt;&gt;"&amp;$Y$3,Grid_GenerationQueue!$AU$5:$AU$550,$AK$3)+SUMIFS(Grid_GenerationQueue!X$5:X$550,Grid_GenerationQueue!$AM$5:$AM$550,$B271,Grid_GenerationQueue!$AN$5:$AN$550,$C271,Grid_GenerationQueue!$AW$5:$AW$550,"&lt;&gt;"&amp;$Y$3,Grid_GenerationQueue!$AU$5:$AU$550,$AK$3)</f>
        <v>0</v>
      </c>
      <c r="AO271">
        <f>AC271+SUMIFS(Grid_GenerationQueue!Y$5:Y$550,Grid_GenerationQueue!$AJ$5:$AJ$550,$B271,Grid_GenerationQueue!$AK$5:$AK$550,$C271,Grid_GenerationQueue!$AW$5:$AW$550,"&lt;&gt;"&amp;$Y$3,Grid_GenerationQueue!$AU$5:$AU$550,$AK$3)+SUMIFS(Grid_GenerationQueue!Y$5:Y$550,Grid_GenerationQueue!$AM$5:$AM$550,$B271,Grid_GenerationQueue!$AN$5:$AN$550,$C271,Grid_GenerationQueue!$AW$5:$AW$550,"&lt;&gt;"&amp;$Y$3,Grid_GenerationQueue!$AU$5:$AU$550,$AK$3)</f>
        <v>0</v>
      </c>
      <c r="AP271">
        <f>AD271+SUMIFS(Grid_GenerationQueue!Z$5:Z$550,Grid_GenerationQueue!$AJ$5:$AJ$550,$B271,Grid_GenerationQueue!$AK$5:$AK$550,$C271,Grid_GenerationQueue!$AW$5:$AW$550,"&lt;&gt;"&amp;$Y$3,Grid_GenerationQueue!$AU$5:$AU$550,$AK$3)+SUMIFS(Grid_GenerationQueue!Z$5:Z$550,Grid_GenerationQueue!$AM$5:$AM$550,$B271,Grid_GenerationQueue!$AN$5:$AN$550,$C271,Grid_GenerationQueue!$AW$5:$AW$550,"&lt;&gt;"&amp;$Y$3,Grid_GenerationQueue!$AU$5:$AU$550,$AK$3)</f>
        <v>0</v>
      </c>
      <c r="AQ271">
        <f>AE271+SUMIFS(Grid_GenerationQueue!AA$5:AA$550,Grid_GenerationQueue!$AJ$5:$AJ$550,$B271,Grid_GenerationQueue!$AK$5:$AK$550,$C271,Grid_GenerationQueue!$AW$5:$AW$550,"&lt;&gt;"&amp;$Y$3,Grid_GenerationQueue!$AU$5:$AU$550,$AK$3)+SUMIFS(Grid_GenerationQueue!AA$5:AA$550,Grid_GenerationQueue!$AM$5:$AM$550,$B271,Grid_GenerationQueue!$AN$5:$AN$550,$C271,Grid_GenerationQueue!$AW$5:$AW$550,"&lt;&gt;"&amp;$Y$3,Grid_GenerationQueue!$AU$5:$AU$550,$AK$3)</f>
        <v>0</v>
      </c>
      <c r="AR271">
        <f>AF271+SUMIFS(Grid_GenerationQueue!AB$5:AB$550,Grid_GenerationQueue!$AJ$5:$AJ$550,$B271,Grid_GenerationQueue!$AK$5:$AK$550,$C271,Grid_GenerationQueue!$AW$5:$AW$550,"&lt;&gt;"&amp;$Y$3,Grid_GenerationQueue!$AU$5:$AU$550,$AK$3)+SUMIFS(Grid_GenerationQueue!AB$5:AB$550,Grid_GenerationQueue!$AM$5:$AM$550,$B271,Grid_GenerationQueue!$AN$5:$AN$550,$C271,Grid_GenerationQueue!$AW$5:$AW$550,"&lt;&gt;"&amp;$Y$3,Grid_GenerationQueue!$AU$5:$AU$550,$AK$3)</f>
        <v>0</v>
      </c>
      <c r="AS271">
        <f>AG271+SUMIFS(Grid_GenerationQueue!AC$5:AC$550,Grid_GenerationQueue!$AJ$5:$AJ$550,$B271,Grid_GenerationQueue!$AK$5:$AK$550,$C271,Grid_GenerationQueue!$AW$5:$AW$550,"&lt;&gt;"&amp;$Y$3,Grid_GenerationQueue!$AU$5:$AU$550,$AK$3)+SUMIFS(Grid_GenerationQueue!AC$5:AC$550,Grid_GenerationQueue!$AM$5:$AM$550,$B271,Grid_GenerationQueue!$AN$5:$AN$550,$C271,Grid_GenerationQueue!$AW$5:$AW$550,"&lt;&gt;"&amp;$Y$3,Grid_GenerationQueue!$AU$5:$AU$550,$AK$3)</f>
        <v>0</v>
      </c>
      <c r="AT271">
        <f>AH271+SUMIFS(Grid_GenerationQueue!AD$5:AD$550,Grid_GenerationQueue!$AJ$5:$AJ$550,$B271,Grid_GenerationQueue!$AK$5:$AK$550,$C271,Grid_GenerationQueue!$AW$5:$AW$550,"&lt;&gt;"&amp;$Y$3,Grid_GenerationQueue!$AU$5:$AU$550,$AK$3)+SUMIFS(Grid_GenerationQueue!AD$5:AD$550,Grid_GenerationQueue!$AM$5:$AM$550,$B271,Grid_GenerationQueue!$AN$5:$AN$550,$C271,Grid_GenerationQueue!$AW$5:$AW$550,"&lt;&gt;"&amp;$Y$3,Grid_GenerationQueue!$AU$5:$AU$550,$AK$3)</f>
        <v>0</v>
      </c>
      <c r="AV271">
        <v>0</v>
      </c>
      <c r="AW271">
        <v>0</v>
      </c>
      <c r="AX271">
        <v>0</v>
      </c>
      <c r="AY271">
        <v>0</v>
      </c>
      <c r="AZ271">
        <v>0</v>
      </c>
      <c r="BB271">
        <f t="shared" ref="BB271:BB322" si="165">L271-$AV271</f>
        <v>0</v>
      </c>
      <c r="BC271">
        <f t="shared" ref="BC271:BC322" si="166">BD271+BE271</f>
        <v>0</v>
      </c>
      <c r="BD271">
        <f t="shared" ref="BD271:BD322" si="167">N271-$AW271</f>
        <v>0</v>
      </c>
      <c r="BE271">
        <f t="shared" ref="BE271:BE322" si="168">O271-$AX271</f>
        <v>0</v>
      </c>
      <c r="BF271">
        <f t="shared" ref="BF271:BF322" si="169">P271</f>
        <v>0</v>
      </c>
      <c r="BG271">
        <f t="shared" ref="BG271:BG322" si="170">Q271</f>
        <v>0</v>
      </c>
      <c r="BH271">
        <f t="shared" ref="BH271:BH322" si="171">BI271+BJ271</f>
        <v>0</v>
      </c>
      <c r="BI271">
        <f t="shared" ref="BI271:BI322" si="172">S271-$AY271</f>
        <v>0</v>
      </c>
      <c r="BJ271">
        <f t="shared" ref="BJ271:BJ322" si="173">T271-$AZ271</f>
        <v>0</v>
      </c>
      <c r="BK271">
        <f t="shared" ref="BK271:BK322" si="174">U271</f>
        <v>0</v>
      </c>
      <c r="BL271">
        <f t="shared" ref="BL271:BL322" si="175">V271</f>
        <v>0</v>
      </c>
      <c r="BN271">
        <f t="shared" si="143"/>
        <v>0</v>
      </c>
      <c r="BO271">
        <f t="shared" si="144"/>
        <v>0</v>
      </c>
      <c r="BP271">
        <f t="shared" si="145"/>
        <v>0</v>
      </c>
      <c r="BQ271">
        <f t="shared" si="146"/>
        <v>0</v>
      </c>
      <c r="BR271">
        <f t="shared" si="147"/>
        <v>0</v>
      </c>
      <c r="BS271">
        <f t="shared" si="148"/>
        <v>0</v>
      </c>
      <c r="BT271">
        <f t="shared" si="149"/>
        <v>0</v>
      </c>
      <c r="BU271">
        <f t="shared" si="150"/>
        <v>0</v>
      </c>
      <c r="BV271">
        <f t="shared" si="151"/>
        <v>0</v>
      </c>
      <c r="BW271">
        <f t="shared" si="152"/>
        <v>0</v>
      </c>
      <c r="BX271">
        <f t="shared" si="153"/>
        <v>0</v>
      </c>
      <c r="BZ271">
        <f t="shared" si="154"/>
        <v>0</v>
      </c>
      <c r="CA271">
        <f t="shared" si="155"/>
        <v>0</v>
      </c>
      <c r="CB271">
        <f t="shared" si="156"/>
        <v>0</v>
      </c>
      <c r="CC271">
        <f t="shared" si="157"/>
        <v>0</v>
      </c>
      <c r="CD271">
        <f t="shared" si="158"/>
        <v>0</v>
      </c>
      <c r="CE271">
        <f t="shared" si="159"/>
        <v>0</v>
      </c>
      <c r="CF271">
        <f t="shared" si="160"/>
        <v>0</v>
      </c>
      <c r="CG271">
        <f t="shared" si="161"/>
        <v>0</v>
      </c>
      <c r="CH271">
        <f t="shared" si="162"/>
        <v>0</v>
      </c>
      <c r="CI271">
        <f t="shared" si="163"/>
        <v>0</v>
      </c>
      <c r="CJ271">
        <f t="shared" si="164"/>
        <v>0</v>
      </c>
    </row>
    <row r="272" spans="1:88" x14ac:dyDescent="0.35">
      <c r="A272" t="str">
        <f>Substation_Info!A272</f>
        <v xml:space="preserve">PG&amp;E East Kern Study Area </v>
      </c>
      <c r="B272" t="str">
        <f>Substation_Info!B272</f>
        <v>Stockdale</v>
      </c>
      <c r="C272">
        <f>Substation_Info!C272</f>
        <v>230</v>
      </c>
      <c r="D272" t="str" cm="1">
        <f t="array" ref="D272">INDEX(Substation_Info!$AT$5:$BB$322,MATCH(1,($B272=Substation_Info!$B$5:$B$322)*($C272=Substation_Info!$C$5:$C$322),0),MATCH(D$4,Substation_Info!$AT$4:$BB$4,0))</f>
        <v>Southern_PGAE_Li_Battery</v>
      </c>
      <c r="E272" t="str" cm="1">
        <f t="array" ref="E272">INDEX(Substation_Info!$AT$5:$BB$322,MATCH(1,($B272=Substation_Info!$B$5:$B$322)*($C272=Substation_Info!$C$5:$C$322),0),MATCH(E$4,Substation_Info!$AT$4:$BB$4,0))</f>
        <v>Southern_PGAE_Solar</v>
      </c>
      <c r="F272" cm="1">
        <f t="array" ref="F272">INDEX(Substation_Info!$AT$5:$BB$322,MATCH(1,($B272=Substation_Info!$B$5:$B$322)*($C272=Substation_Info!$C$5:$C$322),0),MATCH(F$4,Substation_Info!$AT$4:$BB$4,0))</f>
        <v>0</v>
      </c>
      <c r="G272" cm="1">
        <f t="array" ref="G272">INDEX(Substation_Info!$AT$5:$BB$322,MATCH(1,($B272=Substation_Info!$B$5:$B$322)*($C272=Substation_Info!$C$5:$C$322),0),MATCH(G$4,Substation_Info!$AT$4:$BB$4,0))</f>
        <v>0</v>
      </c>
      <c r="H272" cm="1">
        <f t="array" ref="H272">INDEX(Substation_Info!$AT$5:$BB$322,MATCH(1,($B272=Substation_Info!$B$5:$B$322)*($C272=Substation_Info!$C$5:$C$322),0),MATCH(H$4,Substation_Info!$AT$4:$BB$4,0))</f>
        <v>0</v>
      </c>
      <c r="I272" cm="1">
        <f t="array" ref="I272">INDEX(Substation_Info!$AT$5:$BB$322,MATCH(1,($B272=Substation_Info!$B$5:$B$322)*($C272=Substation_Info!$C$5:$C$322),0),MATCH(I$4,Substation_Info!$AT$4:$BB$4,0))</f>
        <v>0</v>
      </c>
      <c r="J272" cm="1">
        <f t="array" ref="J272">INDEX(Substation_Info!$AT$5:$BB$322,MATCH(1,($B272=Substation_Info!$B$5:$B$322)*($C272=Substation_Info!$C$5:$C$322),0),MATCH(J$4,Substation_Info!$AT$4:$BB$4,0))</f>
        <v>0</v>
      </c>
      <c r="L272">
        <f>SUMIFS(Grid_GenerationQueue!T$5:T$550,Grid_GenerationQueue!$AJ$5:$AJ$550,$B272,Grid_GenerationQueue!$AK$5:$AK$550,$C272)+SUMIFS(Grid_GenerationQueue!T$5:T$550,Grid_GenerationQueue!$AM$5:$AM$550,$B272,Grid_GenerationQueue!$AN$5:$AN$550,$C272)</f>
        <v>0</v>
      </c>
      <c r="M272">
        <f>SUMIFS(Grid_GenerationQueue!U$5:U$550,Grid_GenerationQueue!$AJ$5:$AJ$550,$B272,Grid_GenerationQueue!$AK$5:$AK$550,$C272)+SUMIFS(Grid_GenerationQueue!U$5:U$550,Grid_GenerationQueue!$AM$5:$AM$550,$B272,Grid_GenerationQueue!$AN$5:$AN$550,$C272)</f>
        <v>0</v>
      </c>
      <c r="N272">
        <f>SUMIFS(Grid_GenerationQueue!V$5:V$550,Grid_GenerationQueue!$AJ$5:$AJ$550,$B272,Grid_GenerationQueue!$AK$5:$AK$550,$C272)+SUMIFS(Grid_GenerationQueue!V$5:V$550,Grid_GenerationQueue!$AM$5:$AM$550,$B272,Grid_GenerationQueue!$AN$5:$AN$550,$C272)</f>
        <v>0</v>
      </c>
      <c r="O272">
        <f>SUMIFS(Grid_GenerationQueue!W$5:W$550,Grid_GenerationQueue!$AJ$5:$AJ$550,$B272,Grid_GenerationQueue!$AK$5:$AK$550,$C272)+SUMIFS(Grid_GenerationQueue!W$5:W$550,Grid_GenerationQueue!$AM$5:$AM$550,$B272,Grid_GenerationQueue!$AN$5:$AN$550,$C272)</f>
        <v>0</v>
      </c>
      <c r="P272">
        <f>SUMIFS(Grid_GenerationQueue!X$5:X$550,Grid_GenerationQueue!$AJ$5:$AJ$550,$B272,Grid_GenerationQueue!$AK$5:$AK$550,$C272)+SUMIFS(Grid_GenerationQueue!X$5:X$550,Grid_GenerationQueue!$AM$5:$AM$550,$B272,Grid_GenerationQueue!$AN$5:$AN$550,$C272)</f>
        <v>0</v>
      </c>
      <c r="Q272">
        <f>SUMIFS(Grid_GenerationQueue!Y$5:Y$550,Grid_GenerationQueue!$AJ$5:$AJ$550,$B272,Grid_GenerationQueue!$AK$5:$AK$550,$C272)+SUMIFS(Grid_GenerationQueue!Y$5:Y$550,Grid_GenerationQueue!$AM$5:$AM$550,$B272,Grid_GenerationQueue!$AN$5:$AN$550,$C272)</f>
        <v>0</v>
      </c>
      <c r="R272">
        <f>SUMIFS(Grid_GenerationQueue!Z$5:Z$550,Grid_GenerationQueue!$AJ$5:$AJ$550,$B272,Grid_GenerationQueue!$AK$5:$AK$550,$C272)+SUMIFS(Grid_GenerationQueue!Z$5:Z$550,Grid_GenerationQueue!$AM$5:$AM$550,$B272,Grid_GenerationQueue!$AN$5:$AN$550,$C272)</f>
        <v>0</v>
      </c>
      <c r="S272">
        <f>SUMIFS(Grid_GenerationQueue!AA$5:AA$550,Grid_GenerationQueue!$AJ$5:$AJ$550,$B272,Grid_GenerationQueue!$AK$5:$AK$550,$C272)+SUMIFS(Grid_GenerationQueue!AA$5:AA$550,Grid_GenerationQueue!$AM$5:$AM$550,$B272,Grid_GenerationQueue!$AN$5:$AN$550,$C272)</f>
        <v>0</v>
      </c>
      <c r="T272">
        <f>SUMIFS(Grid_GenerationQueue!AB$5:AB$550,Grid_GenerationQueue!$AJ$5:$AJ$550,$B272,Grid_GenerationQueue!$AK$5:$AK$550,$C272)+SUMIFS(Grid_GenerationQueue!AB$5:AB$550,Grid_GenerationQueue!$AM$5:$AM$550,$B272,Grid_GenerationQueue!$AN$5:$AN$550,$C272)</f>
        <v>0</v>
      </c>
      <c r="U272">
        <f>SUMIFS(Grid_GenerationQueue!AC$5:AC$550,Grid_GenerationQueue!$AJ$5:$AJ$550,$B272,Grid_GenerationQueue!$AK$5:$AK$550,$C272)+SUMIFS(Grid_GenerationQueue!AC$5:AC$550,Grid_GenerationQueue!$AM$5:$AM$550,$B272,Grid_GenerationQueue!$AN$5:$AN$550,$C272)</f>
        <v>0</v>
      </c>
      <c r="V272">
        <f>SUMIFS(Grid_GenerationQueue!AD$5:AD$550,Grid_GenerationQueue!$AJ$5:$AJ$550,$B272,Grid_GenerationQueue!$AK$5:$AK$550,$C272)+SUMIFS(Grid_GenerationQueue!AD$5:AD$550,Grid_GenerationQueue!$AM$5:$AM$550,$B272,Grid_GenerationQueue!$AN$5:$AN$550,$C272)</f>
        <v>0</v>
      </c>
      <c r="X272">
        <f>SUMIFS(Grid_GenerationQueue!T$5:T$550,Grid_GenerationQueue!$AJ$5:$AJ$550,$B272,Grid_GenerationQueue!$AK$5:$AK$550,$C272,Grid_GenerationQueue!$AW$5:$AW$550,$Y$3)+SUMIFS(Grid_GenerationQueue!T$5:T$550,Grid_GenerationQueue!$AM$5:$AM$550,$B272,Grid_GenerationQueue!$AN$5:$AN$550,$C272,Grid_GenerationQueue!$AW$5:$AW$550,$Y$3)</f>
        <v>0</v>
      </c>
      <c r="Y272">
        <f>SUMIFS(Grid_GenerationQueue!U$5:U$550,Grid_GenerationQueue!$AJ$5:$AJ$550,$B272,Grid_GenerationQueue!$AK$5:$AK$550,$C272,Grid_GenerationQueue!$AW$5:$AW$550,$Y$3)+SUMIFS(Grid_GenerationQueue!U$5:U$550,Grid_GenerationQueue!$AM$5:$AM$550,$B272,Grid_GenerationQueue!$AN$5:$AN$550,$C272,Grid_GenerationQueue!$AW$5:$AW$550,$Y$3)</f>
        <v>0</v>
      </c>
      <c r="Z272">
        <f>SUMIFS(Grid_GenerationQueue!V$5:V$550,Grid_GenerationQueue!$AJ$5:$AJ$550,$B272,Grid_GenerationQueue!$AK$5:$AK$550,$C272,Grid_GenerationQueue!$AW$5:$AW$550,$Y$3)+SUMIFS(Grid_GenerationQueue!V$5:V$550,Grid_GenerationQueue!$AM$5:$AM$550,$B272,Grid_GenerationQueue!$AN$5:$AN$550,$C272,Grid_GenerationQueue!$AW$5:$AW$550,$Y$3)</f>
        <v>0</v>
      </c>
      <c r="AA272">
        <f>SUMIFS(Grid_GenerationQueue!W$5:W$550,Grid_GenerationQueue!$AJ$5:$AJ$550,$B272,Grid_GenerationQueue!$AK$5:$AK$550,$C272,Grid_GenerationQueue!$AW$5:$AW$550,$Y$3)+SUMIFS(Grid_GenerationQueue!W$5:W$550,Grid_GenerationQueue!$AM$5:$AM$550,$B272,Grid_GenerationQueue!$AN$5:$AN$550,$C272,Grid_GenerationQueue!$AW$5:$AW$550,$Y$3)</f>
        <v>0</v>
      </c>
      <c r="AB272">
        <f>SUMIFS(Grid_GenerationQueue!X$5:X$550,Grid_GenerationQueue!$AJ$5:$AJ$550,$B272,Grid_GenerationQueue!$AK$5:$AK$550,$C272,Grid_GenerationQueue!$AW$5:$AW$550,$Y$3)+SUMIFS(Grid_GenerationQueue!X$5:X$550,Grid_GenerationQueue!$AM$5:$AM$550,$B272,Grid_GenerationQueue!$AN$5:$AN$550,$C272,Grid_GenerationQueue!$AW$5:$AW$550,$Y$3)</f>
        <v>0</v>
      </c>
      <c r="AC272">
        <f>SUMIFS(Grid_GenerationQueue!Y$5:Y$550,Grid_GenerationQueue!$AJ$5:$AJ$550,$B272,Grid_GenerationQueue!$AK$5:$AK$550,$C272,Grid_GenerationQueue!$AW$5:$AW$550,$Y$3)+SUMIFS(Grid_GenerationQueue!Y$5:Y$550,Grid_GenerationQueue!$AM$5:$AM$550,$B272,Grid_GenerationQueue!$AN$5:$AN$550,$C272,Grid_GenerationQueue!$AW$5:$AW$550,$Y$3)</f>
        <v>0</v>
      </c>
      <c r="AD272">
        <f>SUMIFS(Grid_GenerationQueue!Z$5:Z$550,Grid_GenerationQueue!$AJ$5:$AJ$550,$B272,Grid_GenerationQueue!$AK$5:$AK$550,$C272,Grid_GenerationQueue!$AW$5:$AW$550,$Y$3)+SUMIFS(Grid_GenerationQueue!Z$5:Z$550,Grid_GenerationQueue!$AM$5:$AM$550,$B272,Grid_GenerationQueue!$AN$5:$AN$550,$C272,Grid_GenerationQueue!$AW$5:$AW$550,$Y$3)</f>
        <v>0</v>
      </c>
      <c r="AE272">
        <f>SUMIFS(Grid_GenerationQueue!AA$5:AA$550,Grid_GenerationQueue!$AJ$5:$AJ$550,$B272,Grid_GenerationQueue!$AK$5:$AK$550,$C272,Grid_GenerationQueue!$AW$5:$AW$550,$Y$3)+SUMIFS(Grid_GenerationQueue!AA$5:AA$550,Grid_GenerationQueue!$AM$5:$AM$550,$B272,Grid_GenerationQueue!$AN$5:$AN$550,$C272,Grid_GenerationQueue!$AW$5:$AW$550,$Y$3)</f>
        <v>0</v>
      </c>
      <c r="AF272">
        <f>SUMIFS(Grid_GenerationQueue!AB$5:AB$550,Grid_GenerationQueue!$AJ$5:$AJ$550,$B272,Grid_GenerationQueue!$AK$5:$AK$550,$C272,Grid_GenerationQueue!$AW$5:$AW$550,$Y$3)+SUMIFS(Grid_GenerationQueue!AB$5:AB$550,Grid_GenerationQueue!$AM$5:$AM$550,$B272,Grid_GenerationQueue!$AN$5:$AN$550,$C272,Grid_GenerationQueue!$AW$5:$AW$550,$Y$3)</f>
        <v>0</v>
      </c>
      <c r="AG272">
        <f>SUMIFS(Grid_GenerationQueue!AC$5:AC$550,Grid_GenerationQueue!$AJ$5:$AJ$550,$B272,Grid_GenerationQueue!$AK$5:$AK$550,$C272,Grid_GenerationQueue!$AW$5:$AW$550,$Y$3)+SUMIFS(Grid_GenerationQueue!AC$5:AC$550,Grid_GenerationQueue!$AM$5:$AM$550,$B272,Grid_GenerationQueue!$AN$5:$AN$550,$C272,Grid_GenerationQueue!$AW$5:$AW$550,$Y$3)</f>
        <v>0</v>
      </c>
      <c r="AH272">
        <f>SUMIFS(Grid_GenerationQueue!AD$5:AD$550,Grid_GenerationQueue!$AJ$5:$AJ$550,$B272,Grid_GenerationQueue!$AK$5:$AK$550,$C272,Grid_GenerationQueue!$AW$5:$AW$550,$Y$3)+SUMIFS(Grid_GenerationQueue!AD$5:AD$550,Grid_GenerationQueue!$AM$5:$AM$550,$B272,Grid_GenerationQueue!$AN$5:$AN$550,$C272,Grid_GenerationQueue!$AW$5:$AW$550,$Y$3)</f>
        <v>0</v>
      </c>
      <c r="AJ272">
        <f>X272+SUMIFS(Grid_GenerationQueue!T$5:T$550,Grid_GenerationQueue!$AJ$5:$AJ$550,$B272,Grid_GenerationQueue!$AK$5:$AK$550,$C272,Grid_GenerationQueue!$AW$5:$AW$550,"&lt;&gt;"&amp;$Y$3,Grid_GenerationQueue!$AU$5:$AU$550,$AK$3)+SUMIFS(Grid_GenerationQueue!T$5:T$550,Grid_GenerationQueue!$AM$5:$AM$550,$B272,Grid_GenerationQueue!$AN$5:$AN$550,$C272,Grid_GenerationQueue!$AW$5:$AW$550,"&lt;&gt;"&amp;$Y$3,Grid_GenerationQueue!$AU$5:$AU$550,$AK$3)</f>
        <v>0</v>
      </c>
      <c r="AK272">
        <f>Y272+SUMIFS(Grid_GenerationQueue!U$5:U$550,Grid_GenerationQueue!$AJ$5:$AJ$550,$B272,Grid_GenerationQueue!$AK$5:$AK$550,$C272,Grid_GenerationQueue!$AW$5:$AW$550,"&lt;&gt;"&amp;$Y$3,Grid_GenerationQueue!$AU$5:$AU$550,$AK$3)+SUMIFS(Grid_GenerationQueue!U$5:U$550,Grid_GenerationQueue!$AM$5:$AM$550,$B272,Grid_GenerationQueue!$AN$5:$AN$550,$C272,Grid_GenerationQueue!$AW$5:$AW$550,"&lt;&gt;"&amp;$Y$3,Grid_GenerationQueue!$AU$5:$AU$550,$AK$3)</f>
        <v>0</v>
      </c>
      <c r="AL272">
        <f>Z272+SUMIFS(Grid_GenerationQueue!V$5:V$550,Grid_GenerationQueue!$AJ$5:$AJ$550,$B272,Grid_GenerationQueue!$AK$5:$AK$550,$C272,Grid_GenerationQueue!$AW$5:$AW$550,"&lt;&gt;"&amp;$Y$3,Grid_GenerationQueue!$AU$5:$AU$550,$AK$3)+SUMIFS(Grid_GenerationQueue!V$5:V$550,Grid_GenerationQueue!$AM$5:$AM$550,$B272,Grid_GenerationQueue!$AN$5:$AN$550,$C272,Grid_GenerationQueue!$AW$5:$AW$550,"&lt;&gt;"&amp;$Y$3,Grid_GenerationQueue!$AU$5:$AU$550,$AK$3)</f>
        <v>0</v>
      </c>
      <c r="AM272">
        <f>AA272+SUMIFS(Grid_GenerationQueue!W$5:W$550,Grid_GenerationQueue!$AJ$5:$AJ$550,$B272,Grid_GenerationQueue!$AK$5:$AK$550,$C272,Grid_GenerationQueue!$AW$5:$AW$550,"&lt;&gt;"&amp;$Y$3,Grid_GenerationQueue!$AU$5:$AU$550,$AK$3)+SUMIFS(Grid_GenerationQueue!W$5:W$550,Grid_GenerationQueue!$AM$5:$AM$550,$B272,Grid_GenerationQueue!$AN$5:$AN$550,$C272,Grid_GenerationQueue!$AW$5:$AW$550,"&lt;&gt;"&amp;$Y$3,Grid_GenerationQueue!$AU$5:$AU$550,$AK$3)</f>
        <v>0</v>
      </c>
      <c r="AN272">
        <f>AB272+SUMIFS(Grid_GenerationQueue!X$5:X$550,Grid_GenerationQueue!$AJ$5:$AJ$550,$B272,Grid_GenerationQueue!$AK$5:$AK$550,$C272,Grid_GenerationQueue!$AW$5:$AW$550,"&lt;&gt;"&amp;$Y$3,Grid_GenerationQueue!$AU$5:$AU$550,$AK$3)+SUMIFS(Grid_GenerationQueue!X$5:X$550,Grid_GenerationQueue!$AM$5:$AM$550,$B272,Grid_GenerationQueue!$AN$5:$AN$550,$C272,Grid_GenerationQueue!$AW$5:$AW$550,"&lt;&gt;"&amp;$Y$3,Grid_GenerationQueue!$AU$5:$AU$550,$AK$3)</f>
        <v>0</v>
      </c>
      <c r="AO272">
        <f>AC272+SUMIFS(Grid_GenerationQueue!Y$5:Y$550,Grid_GenerationQueue!$AJ$5:$AJ$550,$B272,Grid_GenerationQueue!$AK$5:$AK$550,$C272,Grid_GenerationQueue!$AW$5:$AW$550,"&lt;&gt;"&amp;$Y$3,Grid_GenerationQueue!$AU$5:$AU$550,$AK$3)+SUMIFS(Grid_GenerationQueue!Y$5:Y$550,Grid_GenerationQueue!$AM$5:$AM$550,$B272,Grid_GenerationQueue!$AN$5:$AN$550,$C272,Grid_GenerationQueue!$AW$5:$AW$550,"&lt;&gt;"&amp;$Y$3,Grid_GenerationQueue!$AU$5:$AU$550,$AK$3)</f>
        <v>0</v>
      </c>
      <c r="AP272">
        <f>AD272+SUMIFS(Grid_GenerationQueue!Z$5:Z$550,Grid_GenerationQueue!$AJ$5:$AJ$550,$B272,Grid_GenerationQueue!$AK$5:$AK$550,$C272,Grid_GenerationQueue!$AW$5:$AW$550,"&lt;&gt;"&amp;$Y$3,Grid_GenerationQueue!$AU$5:$AU$550,$AK$3)+SUMIFS(Grid_GenerationQueue!Z$5:Z$550,Grid_GenerationQueue!$AM$5:$AM$550,$B272,Grid_GenerationQueue!$AN$5:$AN$550,$C272,Grid_GenerationQueue!$AW$5:$AW$550,"&lt;&gt;"&amp;$Y$3,Grid_GenerationQueue!$AU$5:$AU$550,$AK$3)</f>
        <v>0</v>
      </c>
      <c r="AQ272">
        <f>AE272+SUMIFS(Grid_GenerationQueue!AA$5:AA$550,Grid_GenerationQueue!$AJ$5:$AJ$550,$B272,Grid_GenerationQueue!$AK$5:$AK$550,$C272,Grid_GenerationQueue!$AW$5:$AW$550,"&lt;&gt;"&amp;$Y$3,Grid_GenerationQueue!$AU$5:$AU$550,$AK$3)+SUMIFS(Grid_GenerationQueue!AA$5:AA$550,Grid_GenerationQueue!$AM$5:$AM$550,$B272,Grid_GenerationQueue!$AN$5:$AN$550,$C272,Grid_GenerationQueue!$AW$5:$AW$550,"&lt;&gt;"&amp;$Y$3,Grid_GenerationQueue!$AU$5:$AU$550,$AK$3)</f>
        <v>0</v>
      </c>
      <c r="AR272">
        <f>AF272+SUMIFS(Grid_GenerationQueue!AB$5:AB$550,Grid_GenerationQueue!$AJ$5:$AJ$550,$B272,Grid_GenerationQueue!$AK$5:$AK$550,$C272,Grid_GenerationQueue!$AW$5:$AW$550,"&lt;&gt;"&amp;$Y$3,Grid_GenerationQueue!$AU$5:$AU$550,$AK$3)+SUMIFS(Grid_GenerationQueue!AB$5:AB$550,Grid_GenerationQueue!$AM$5:$AM$550,$B272,Grid_GenerationQueue!$AN$5:$AN$550,$C272,Grid_GenerationQueue!$AW$5:$AW$550,"&lt;&gt;"&amp;$Y$3,Grid_GenerationQueue!$AU$5:$AU$550,$AK$3)</f>
        <v>0</v>
      </c>
      <c r="AS272">
        <f>AG272+SUMIFS(Grid_GenerationQueue!AC$5:AC$550,Grid_GenerationQueue!$AJ$5:$AJ$550,$B272,Grid_GenerationQueue!$AK$5:$AK$550,$C272,Grid_GenerationQueue!$AW$5:$AW$550,"&lt;&gt;"&amp;$Y$3,Grid_GenerationQueue!$AU$5:$AU$550,$AK$3)+SUMIFS(Grid_GenerationQueue!AC$5:AC$550,Grid_GenerationQueue!$AM$5:$AM$550,$B272,Grid_GenerationQueue!$AN$5:$AN$550,$C272,Grid_GenerationQueue!$AW$5:$AW$550,"&lt;&gt;"&amp;$Y$3,Grid_GenerationQueue!$AU$5:$AU$550,$AK$3)</f>
        <v>0</v>
      </c>
      <c r="AT272">
        <f>AH272+SUMIFS(Grid_GenerationQueue!AD$5:AD$550,Grid_GenerationQueue!$AJ$5:$AJ$550,$B272,Grid_GenerationQueue!$AK$5:$AK$550,$C272,Grid_GenerationQueue!$AW$5:$AW$550,"&lt;&gt;"&amp;$Y$3,Grid_GenerationQueue!$AU$5:$AU$550,$AK$3)+SUMIFS(Grid_GenerationQueue!AD$5:AD$550,Grid_GenerationQueue!$AM$5:$AM$550,$B272,Grid_GenerationQueue!$AN$5:$AN$550,$C272,Grid_GenerationQueue!$AW$5:$AW$550,"&lt;&gt;"&amp;$Y$3,Grid_GenerationQueue!$AU$5:$AU$550,$AK$3)</f>
        <v>0</v>
      </c>
      <c r="AV272">
        <v>0</v>
      </c>
      <c r="AW272">
        <v>0</v>
      </c>
      <c r="AX272">
        <v>0</v>
      </c>
      <c r="AY272">
        <v>0</v>
      </c>
      <c r="AZ272">
        <v>0</v>
      </c>
      <c r="BB272">
        <f t="shared" si="165"/>
        <v>0</v>
      </c>
      <c r="BC272">
        <f t="shared" si="166"/>
        <v>0</v>
      </c>
      <c r="BD272">
        <f t="shared" si="167"/>
        <v>0</v>
      </c>
      <c r="BE272">
        <f t="shared" si="168"/>
        <v>0</v>
      </c>
      <c r="BF272">
        <f t="shared" si="169"/>
        <v>0</v>
      </c>
      <c r="BG272">
        <f t="shared" si="170"/>
        <v>0</v>
      </c>
      <c r="BH272">
        <f t="shared" si="171"/>
        <v>0</v>
      </c>
      <c r="BI272">
        <f t="shared" si="172"/>
        <v>0</v>
      </c>
      <c r="BJ272">
        <f t="shared" si="173"/>
        <v>0</v>
      </c>
      <c r="BK272">
        <f t="shared" si="174"/>
        <v>0</v>
      </c>
      <c r="BL272">
        <f t="shared" si="175"/>
        <v>0</v>
      </c>
      <c r="BN272">
        <f t="shared" si="143"/>
        <v>0</v>
      </c>
      <c r="BO272">
        <f t="shared" si="144"/>
        <v>0</v>
      </c>
      <c r="BP272">
        <f t="shared" si="145"/>
        <v>0</v>
      </c>
      <c r="BQ272">
        <f t="shared" si="146"/>
        <v>0</v>
      </c>
      <c r="BR272">
        <f t="shared" si="147"/>
        <v>0</v>
      </c>
      <c r="BS272">
        <f t="shared" si="148"/>
        <v>0</v>
      </c>
      <c r="BT272">
        <f t="shared" si="149"/>
        <v>0</v>
      </c>
      <c r="BU272">
        <f t="shared" si="150"/>
        <v>0</v>
      </c>
      <c r="BV272">
        <f t="shared" si="151"/>
        <v>0</v>
      </c>
      <c r="BW272">
        <f t="shared" si="152"/>
        <v>0</v>
      </c>
      <c r="BX272">
        <f t="shared" si="153"/>
        <v>0</v>
      </c>
      <c r="BZ272">
        <f t="shared" si="154"/>
        <v>0</v>
      </c>
      <c r="CA272">
        <f t="shared" si="155"/>
        <v>0</v>
      </c>
      <c r="CB272">
        <f t="shared" si="156"/>
        <v>0</v>
      </c>
      <c r="CC272">
        <f t="shared" si="157"/>
        <v>0</v>
      </c>
      <c r="CD272">
        <f t="shared" si="158"/>
        <v>0</v>
      </c>
      <c r="CE272">
        <f t="shared" si="159"/>
        <v>0</v>
      </c>
      <c r="CF272">
        <f t="shared" si="160"/>
        <v>0</v>
      </c>
      <c r="CG272">
        <f t="shared" si="161"/>
        <v>0</v>
      </c>
      <c r="CH272">
        <f t="shared" si="162"/>
        <v>0</v>
      </c>
      <c r="CI272">
        <f t="shared" si="163"/>
        <v>0</v>
      </c>
      <c r="CJ272">
        <f t="shared" si="164"/>
        <v>0</v>
      </c>
    </row>
    <row r="273" spans="1:88" x14ac:dyDescent="0.35">
      <c r="A273" t="str">
        <f>Substation_Info!A273</f>
        <v>PG&amp;E Fresno Study Area</v>
      </c>
      <c r="B273" t="str">
        <f>Substation_Info!B273</f>
        <v>Stockdale A</v>
      </c>
      <c r="C273">
        <f>Substation_Info!C273</f>
        <v>230</v>
      </c>
      <c r="D273" t="str" cm="1">
        <f t="array" ref="D273">INDEX(Substation_Info!$AT$5:$BB$322,MATCH(1,($B273=Substation_Info!$B$5:$B$322)*($C273=Substation_Info!$C$5:$C$322),0),MATCH(D$4,Substation_Info!$AT$4:$BB$4,0))</f>
        <v>Southern_PGAE_Li_Battery</v>
      </c>
      <c r="E273" t="str" cm="1">
        <f t="array" ref="E273">INDEX(Substation_Info!$AT$5:$BB$322,MATCH(1,($B273=Substation_Info!$B$5:$B$322)*($C273=Substation_Info!$C$5:$C$322),0),MATCH(E$4,Substation_Info!$AT$4:$BB$4,0))</f>
        <v>Southern_PGAE_Solar</v>
      </c>
      <c r="F273" cm="1">
        <f t="array" ref="F273">INDEX(Substation_Info!$AT$5:$BB$322,MATCH(1,($B273=Substation_Info!$B$5:$B$322)*($C273=Substation_Info!$C$5:$C$322),0),MATCH(F$4,Substation_Info!$AT$4:$BB$4,0))</f>
        <v>0</v>
      </c>
      <c r="G273" cm="1">
        <f t="array" ref="G273">INDEX(Substation_Info!$AT$5:$BB$322,MATCH(1,($B273=Substation_Info!$B$5:$B$322)*($C273=Substation_Info!$C$5:$C$322),0),MATCH(G$4,Substation_Info!$AT$4:$BB$4,0))</f>
        <v>0</v>
      </c>
      <c r="H273" cm="1">
        <f t="array" ref="H273">INDEX(Substation_Info!$AT$5:$BB$322,MATCH(1,($B273=Substation_Info!$B$5:$B$322)*($C273=Substation_Info!$C$5:$C$322),0),MATCH(H$4,Substation_Info!$AT$4:$BB$4,0))</f>
        <v>0</v>
      </c>
      <c r="I273" cm="1">
        <f t="array" ref="I273">INDEX(Substation_Info!$AT$5:$BB$322,MATCH(1,($B273=Substation_Info!$B$5:$B$322)*($C273=Substation_Info!$C$5:$C$322),0),MATCH(I$4,Substation_Info!$AT$4:$BB$4,0))</f>
        <v>0</v>
      </c>
      <c r="J273" cm="1">
        <f t="array" ref="J273">INDEX(Substation_Info!$AT$5:$BB$322,MATCH(1,($B273=Substation_Info!$B$5:$B$322)*($C273=Substation_Info!$C$5:$C$322),0),MATCH(J$4,Substation_Info!$AT$4:$BB$4,0))</f>
        <v>0</v>
      </c>
      <c r="L273">
        <f>SUMIFS(Grid_GenerationQueue!T$5:T$550,Grid_GenerationQueue!$AJ$5:$AJ$550,$B273,Grid_GenerationQueue!$AK$5:$AK$550,$C273)+SUMIFS(Grid_GenerationQueue!T$5:T$550,Grid_GenerationQueue!$AM$5:$AM$550,$B273,Grid_GenerationQueue!$AN$5:$AN$550,$C273)</f>
        <v>0</v>
      </c>
      <c r="M273">
        <f>SUMIFS(Grid_GenerationQueue!U$5:U$550,Grid_GenerationQueue!$AJ$5:$AJ$550,$B273,Grid_GenerationQueue!$AK$5:$AK$550,$C273)+SUMIFS(Grid_GenerationQueue!U$5:U$550,Grid_GenerationQueue!$AM$5:$AM$550,$B273,Grid_GenerationQueue!$AN$5:$AN$550,$C273)</f>
        <v>0</v>
      </c>
      <c r="N273">
        <f>SUMIFS(Grid_GenerationQueue!V$5:V$550,Grid_GenerationQueue!$AJ$5:$AJ$550,$B273,Grid_GenerationQueue!$AK$5:$AK$550,$C273)+SUMIFS(Grid_GenerationQueue!V$5:V$550,Grid_GenerationQueue!$AM$5:$AM$550,$B273,Grid_GenerationQueue!$AN$5:$AN$550,$C273)</f>
        <v>0</v>
      </c>
      <c r="O273">
        <f>SUMIFS(Grid_GenerationQueue!W$5:W$550,Grid_GenerationQueue!$AJ$5:$AJ$550,$B273,Grid_GenerationQueue!$AK$5:$AK$550,$C273)+SUMIFS(Grid_GenerationQueue!W$5:W$550,Grid_GenerationQueue!$AM$5:$AM$550,$B273,Grid_GenerationQueue!$AN$5:$AN$550,$C273)</f>
        <v>0</v>
      </c>
      <c r="P273">
        <f>SUMIFS(Grid_GenerationQueue!X$5:X$550,Grid_GenerationQueue!$AJ$5:$AJ$550,$B273,Grid_GenerationQueue!$AK$5:$AK$550,$C273)+SUMIFS(Grid_GenerationQueue!X$5:X$550,Grid_GenerationQueue!$AM$5:$AM$550,$B273,Grid_GenerationQueue!$AN$5:$AN$550,$C273)</f>
        <v>0</v>
      </c>
      <c r="Q273">
        <f>SUMIFS(Grid_GenerationQueue!Y$5:Y$550,Grid_GenerationQueue!$AJ$5:$AJ$550,$B273,Grid_GenerationQueue!$AK$5:$AK$550,$C273)+SUMIFS(Grid_GenerationQueue!Y$5:Y$550,Grid_GenerationQueue!$AM$5:$AM$550,$B273,Grid_GenerationQueue!$AN$5:$AN$550,$C273)</f>
        <v>0</v>
      </c>
      <c r="R273">
        <f>SUMIFS(Grid_GenerationQueue!Z$5:Z$550,Grid_GenerationQueue!$AJ$5:$AJ$550,$B273,Grid_GenerationQueue!$AK$5:$AK$550,$C273)+SUMIFS(Grid_GenerationQueue!Z$5:Z$550,Grid_GenerationQueue!$AM$5:$AM$550,$B273,Grid_GenerationQueue!$AN$5:$AN$550,$C273)</f>
        <v>0</v>
      </c>
      <c r="S273">
        <f>SUMIFS(Grid_GenerationQueue!AA$5:AA$550,Grid_GenerationQueue!$AJ$5:$AJ$550,$B273,Grid_GenerationQueue!$AK$5:$AK$550,$C273)+SUMIFS(Grid_GenerationQueue!AA$5:AA$550,Grid_GenerationQueue!$AM$5:$AM$550,$B273,Grid_GenerationQueue!$AN$5:$AN$550,$C273)</f>
        <v>0</v>
      </c>
      <c r="T273">
        <f>SUMIFS(Grid_GenerationQueue!AB$5:AB$550,Grid_GenerationQueue!$AJ$5:$AJ$550,$B273,Grid_GenerationQueue!$AK$5:$AK$550,$C273)+SUMIFS(Grid_GenerationQueue!AB$5:AB$550,Grid_GenerationQueue!$AM$5:$AM$550,$B273,Grid_GenerationQueue!$AN$5:$AN$550,$C273)</f>
        <v>0</v>
      </c>
      <c r="U273">
        <f>SUMIFS(Grid_GenerationQueue!AC$5:AC$550,Grid_GenerationQueue!$AJ$5:$AJ$550,$B273,Grid_GenerationQueue!$AK$5:$AK$550,$C273)+SUMIFS(Grid_GenerationQueue!AC$5:AC$550,Grid_GenerationQueue!$AM$5:$AM$550,$B273,Grid_GenerationQueue!$AN$5:$AN$550,$C273)</f>
        <v>0</v>
      </c>
      <c r="V273">
        <f>SUMIFS(Grid_GenerationQueue!AD$5:AD$550,Grid_GenerationQueue!$AJ$5:$AJ$550,$B273,Grid_GenerationQueue!$AK$5:$AK$550,$C273)+SUMIFS(Grid_GenerationQueue!AD$5:AD$550,Grid_GenerationQueue!$AM$5:$AM$550,$B273,Grid_GenerationQueue!$AN$5:$AN$550,$C273)</f>
        <v>0</v>
      </c>
      <c r="X273">
        <f>SUMIFS(Grid_GenerationQueue!T$5:T$550,Grid_GenerationQueue!$AJ$5:$AJ$550,$B273,Grid_GenerationQueue!$AK$5:$AK$550,$C273,Grid_GenerationQueue!$AW$5:$AW$550,$Y$3)+SUMIFS(Grid_GenerationQueue!T$5:T$550,Grid_GenerationQueue!$AM$5:$AM$550,$B273,Grid_GenerationQueue!$AN$5:$AN$550,$C273,Grid_GenerationQueue!$AW$5:$AW$550,$Y$3)</f>
        <v>0</v>
      </c>
      <c r="Y273">
        <f>SUMIFS(Grid_GenerationQueue!U$5:U$550,Grid_GenerationQueue!$AJ$5:$AJ$550,$B273,Grid_GenerationQueue!$AK$5:$AK$550,$C273,Grid_GenerationQueue!$AW$5:$AW$550,$Y$3)+SUMIFS(Grid_GenerationQueue!U$5:U$550,Grid_GenerationQueue!$AM$5:$AM$550,$B273,Grid_GenerationQueue!$AN$5:$AN$550,$C273,Grid_GenerationQueue!$AW$5:$AW$550,$Y$3)</f>
        <v>0</v>
      </c>
      <c r="Z273">
        <f>SUMIFS(Grid_GenerationQueue!V$5:V$550,Grid_GenerationQueue!$AJ$5:$AJ$550,$B273,Grid_GenerationQueue!$AK$5:$AK$550,$C273,Grid_GenerationQueue!$AW$5:$AW$550,$Y$3)+SUMIFS(Grid_GenerationQueue!V$5:V$550,Grid_GenerationQueue!$AM$5:$AM$550,$B273,Grid_GenerationQueue!$AN$5:$AN$550,$C273,Grid_GenerationQueue!$AW$5:$AW$550,$Y$3)</f>
        <v>0</v>
      </c>
      <c r="AA273">
        <f>SUMIFS(Grid_GenerationQueue!W$5:W$550,Grid_GenerationQueue!$AJ$5:$AJ$550,$B273,Grid_GenerationQueue!$AK$5:$AK$550,$C273,Grid_GenerationQueue!$AW$5:$AW$550,$Y$3)+SUMIFS(Grid_GenerationQueue!W$5:W$550,Grid_GenerationQueue!$AM$5:$AM$550,$B273,Grid_GenerationQueue!$AN$5:$AN$550,$C273,Grid_GenerationQueue!$AW$5:$AW$550,$Y$3)</f>
        <v>0</v>
      </c>
      <c r="AB273">
        <f>SUMIFS(Grid_GenerationQueue!X$5:X$550,Grid_GenerationQueue!$AJ$5:$AJ$550,$B273,Grid_GenerationQueue!$AK$5:$AK$550,$C273,Grid_GenerationQueue!$AW$5:$AW$550,$Y$3)+SUMIFS(Grid_GenerationQueue!X$5:X$550,Grid_GenerationQueue!$AM$5:$AM$550,$B273,Grid_GenerationQueue!$AN$5:$AN$550,$C273,Grid_GenerationQueue!$AW$5:$AW$550,$Y$3)</f>
        <v>0</v>
      </c>
      <c r="AC273">
        <f>SUMIFS(Grid_GenerationQueue!Y$5:Y$550,Grid_GenerationQueue!$AJ$5:$AJ$550,$B273,Grid_GenerationQueue!$AK$5:$AK$550,$C273,Grid_GenerationQueue!$AW$5:$AW$550,$Y$3)+SUMIFS(Grid_GenerationQueue!Y$5:Y$550,Grid_GenerationQueue!$AM$5:$AM$550,$B273,Grid_GenerationQueue!$AN$5:$AN$550,$C273,Grid_GenerationQueue!$AW$5:$AW$550,$Y$3)</f>
        <v>0</v>
      </c>
      <c r="AD273">
        <f>SUMIFS(Grid_GenerationQueue!Z$5:Z$550,Grid_GenerationQueue!$AJ$5:$AJ$550,$B273,Grid_GenerationQueue!$AK$5:$AK$550,$C273,Grid_GenerationQueue!$AW$5:$AW$550,$Y$3)+SUMIFS(Grid_GenerationQueue!Z$5:Z$550,Grid_GenerationQueue!$AM$5:$AM$550,$B273,Grid_GenerationQueue!$AN$5:$AN$550,$C273,Grid_GenerationQueue!$AW$5:$AW$550,$Y$3)</f>
        <v>0</v>
      </c>
      <c r="AE273">
        <f>SUMIFS(Grid_GenerationQueue!AA$5:AA$550,Grid_GenerationQueue!$AJ$5:$AJ$550,$B273,Grid_GenerationQueue!$AK$5:$AK$550,$C273,Grid_GenerationQueue!$AW$5:$AW$550,$Y$3)+SUMIFS(Grid_GenerationQueue!AA$5:AA$550,Grid_GenerationQueue!$AM$5:$AM$550,$B273,Grid_GenerationQueue!$AN$5:$AN$550,$C273,Grid_GenerationQueue!$AW$5:$AW$550,$Y$3)</f>
        <v>0</v>
      </c>
      <c r="AF273">
        <f>SUMIFS(Grid_GenerationQueue!AB$5:AB$550,Grid_GenerationQueue!$AJ$5:$AJ$550,$B273,Grid_GenerationQueue!$AK$5:$AK$550,$C273,Grid_GenerationQueue!$AW$5:$AW$550,$Y$3)+SUMIFS(Grid_GenerationQueue!AB$5:AB$550,Grid_GenerationQueue!$AM$5:$AM$550,$B273,Grid_GenerationQueue!$AN$5:$AN$550,$C273,Grid_GenerationQueue!$AW$5:$AW$550,$Y$3)</f>
        <v>0</v>
      </c>
      <c r="AG273">
        <f>SUMIFS(Grid_GenerationQueue!AC$5:AC$550,Grid_GenerationQueue!$AJ$5:$AJ$550,$B273,Grid_GenerationQueue!$AK$5:$AK$550,$C273,Grid_GenerationQueue!$AW$5:$AW$550,$Y$3)+SUMIFS(Grid_GenerationQueue!AC$5:AC$550,Grid_GenerationQueue!$AM$5:$AM$550,$B273,Grid_GenerationQueue!$AN$5:$AN$550,$C273,Grid_GenerationQueue!$AW$5:$AW$550,$Y$3)</f>
        <v>0</v>
      </c>
      <c r="AH273">
        <f>SUMIFS(Grid_GenerationQueue!AD$5:AD$550,Grid_GenerationQueue!$AJ$5:$AJ$550,$B273,Grid_GenerationQueue!$AK$5:$AK$550,$C273,Grid_GenerationQueue!$AW$5:$AW$550,$Y$3)+SUMIFS(Grid_GenerationQueue!AD$5:AD$550,Grid_GenerationQueue!$AM$5:$AM$550,$B273,Grid_GenerationQueue!$AN$5:$AN$550,$C273,Grid_GenerationQueue!$AW$5:$AW$550,$Y$3)</f>
        <v>0</v>
      </c>
      <c r="AJ273">
        <f>X273+SUMIFS(Grid_GenerationQueue!T$5:T$550,Grid_GenerationQueue!$AJ$5:$AJ$550,$B273,Grid_GenerationQueue!$AK$5:$AK$550,$C273,Grid_GenerationQueue!$AW$5:$AW$550,"&lt;&gt;"&amp;$Y$3,Grid_GenerationQueue!$AU$5:$AU$550,$AK$3)+SUMIFS(Grid_GenerationQueue!T$5:T$550,Grid_GenerationQueue!$AM$5:$AM$550,$B273,Grid_GenerationQueue!$AN$5:$AN$550,$C273,Grid_GenerationQueue!$AW$5:$AW$550,"&lt;&gt;"&amp;$Y$3,Grid_GenerationQueue!$AU$5:$AU$550,$AK$3)</f>
        <v>0</v>
      </c>
      <c r="AK273">
        <f>Y273+SUMIFS(Grid_GenerationQueue!U$5:U$550,Grid_GenerationQueue!$AJ$5:$AJ$550,$B273,Grid_GenerationQueue!$AK$5:$AK$550,$C273,Grid_GenerationQueue!$AW$5:$AW$550,"&lt;&gt;"&amp;$Y$3,Grid_GenerationQueue!$AU$5:$AU$550,$AK$3)+SUMIFS(Grid_GenerationQueue!U$5:U$550,Grid_GenerationQueue!$AM$5:$AM$550,$B273,Grid_GenerationQueue!$AN$5:$AN$550,$C273,Grid_GenerationQueue!$AW$5:$AW$550,"&lt;&gt;"&amp;$Y$3,Grid_GenerationQueue!$AU$5:$AU$550,$AK$3)</f>
        <v>0</v>
      </c>
      <c r="AL273">
        <f>Z273+SUMIFS(Grid_GenerationQueue!V$5:V$550,Grid_GenerationQueue!$AJ$5:$AJ$550,$B273,Grid_GenerationQueue!$AK$5:$AK$550,$C273,Grid_GenerationQueue!$AW$5:$AW$550,"&lt;&gt;"&amp;$Y$3,Grid_GenerationQueue!$AU$5:$AU$550,$AK$3)+SUMIFS(Grid_GenerationQueue!V$5:V$550,Grid_GenerationQueue!$AM$5:$AM$550,$B273,Grid_GenerationQueue!$AN$5:$AN$550,$C273,Grid_GenerationQueue!$AW$5:$AW$550,"&lt;&gt;"&amp;$Y$3,Grid_GenerationQueue!$AU$5:$AU$550,$AK$3)</f>
        <v>0</v>
      </c>
      <c r="AM273">
        <f>AA273+SUMIFS(Grid_GenerationQueue!W$5:W$550,Grid_GenerationQueue!$AJ$5:$AJ$550,$B273,Grid_GenerationQueue!$AK$5:$AK$550,$C273,Grid_GenerationQueue!$AW$5:$AW$550,"&lt;&gt;"&amp;$Y$3,Grid_GenerationQueue!$AU$5:$AU$550,$AK$3)+SUMIFS(Grid_GenerationQueue!W$5:W$550,Grid_GenerationQueue!$AM$5:$AM$550,$B273,Grid_GenerationQueue!$AN$5:$AN$550,$C273,Grid_GenerationQueue!$AW$5:$AW$550,"&lt;&gt;"&amp;$Y$3,Grid_GenerationQueue!$AU$5:$AU$550,$AK$3)</f>
        <v>0</v>
      </c>
      <c r="AN273">
        <f>AB273+SUMIFS(Grid_GenerationQueue!X$5:X$550,Grid_GenerationQueue!$AJ$5:$AJ$550,$B273,Grid_GenerationQueue!$AK$5:$AK$550,$C273,Grid_GenerationQueue!$AW$5:$AW$550,"&lt;&gt;"&amp;$Y$3,Grid_GenerationQueue!$AU$5:$AU$550,$AK$3)+SUMIFS(Grid_GenerationQueue!X$5:X$550,Grid_GenerationQueue!$AM$5:$AM$550,$B273,Grid_GenerationQueue!$AN$5:$AN$550,$C273,Grid_GenerationQueue!$AW$5:$AW$550,"&lt;&gt;"&amp;$Y$3,Grid_GenerationQueue!$AU$5:$AU$550,$AK$3)</f>
        <v>0</v>
      </c>
      <c r="AO273">
        <f>AC273+SUMIFS(Grid_GenerationQueue!Y$5:Y$550,Grid_GenerationQueue!$AJ$5:$AJ$550,$B273,Grid_GenerationQueue!$AK$5:$AK$550,$C273,Grid_GenerationQueue!$AW$5:$AW$550,"&lt;&gt;"&amp;$Y$3,Grid_GenerationQueue!$AU$5:$AU$550,$AK$3)+SUMIFS(Grid_GenerationQueue!Y$5:Y$550,Grid_GenerationQueue!$AM$5:$AM$550,$B273,Grid_GenerationQueue!$AN$5:$AN$550,$C273,Grid_GenerationQueue!$AW$5:$AW$550,"&lt;&gt;"&amp;$Y$3,Grid_GenerationQueue!$AU$5:$AU$550,$AK$3)</f>
        <v>0</v>
      </c>
      <c r="AP273">
        <f>AD273+SUMIFS(Grid_GenerationQueue!Z$5:Z$550,Grid_GenerationQueue!$AJ$5:$AJ$550,$B273,Grid_GenerationQueue!$AK$5:$AK$550,$C273,Grid_GenerationQueue!$AW$5:$AW$550,"&lt;&gt;"&amp;$Y$3,Grid_GenerationQueue!$AU$5:$AU$550,$AK$3)+SUMIFS(Grid_GenerationQueue!Z$5:Z$550,Grid_GenerationQueue!$AM$5:$AM$550,$B273,Grid_GenerationQueue!$AN$5:$AN$550,$C273,Grid_GenerationQueue!$AW$5:$AW$550,"&lt;&gt;"&amp;$Y$3,Grid_GenerationQueue!$AU$5:$AU$550,$AK$3)</f>
        <v>0</v>
      </c>
      <c r="AQ273">
        <f>AE273+SUMIFS(Grid_GenerationQueue!AA$5:AA$550,Grid_GenerationQueue!$AJ$5:$AJ$550,$B273,Grid_GenerationQueue!$AK$5:$AK$550,$C273,Grid_GenerationQueue!$AW$5:$AW$550,"&lt;&gt;"&amp;$Y$3,Grid_GenerationQueue!$AU$5:$AU$550,$AK$3)+SUMIFS(Grid_GenerationQueue!AA$5:AA$550,Grid_GenerationQueue!$AM$5:$AM$550,$B273,Grid_GenerationQueue!$AN$5:$AN$550,$C273,Grid_GenerationQueue!$AW$5:$AW$550,"&lt;&gt;"&amp;$Y$3,Grid_GenerationQueue!$AU$5:$AU$550,$AK$3)</f>
        <v>0</v>
      </c>
      <c r="AR273">
        <f>AF273+SUMIFS(Grid_GenerationQueue!AB$5:AB$550,Grid_GenerationQueue!$AJ$5:$AJ$550,$B273,Grid_GenerationQueue!$AK$5:$AK$550,$C273,Grid_GenerationQueue!$AW$5:$AW$550,"&lt;&gt;"&amp;$Y$3,Grid_GenerationQueue!$AU$5:$AU$550,$AK$3)+SUMIFS(Grid_GenerationQueue!AB$5:AB$550,Grid_GenerationQueue!$AM$5:$AM$550,$B273,Grid_GenerationQueue!$AN$5:$AN$550,$C273,Grid_GenerationQueue!$AW$5:$AW$550,"&lt;&gt;"&amp;$Y$3,Grid_GenerationQueue!$AU$5:$AU$550,$AK$3)</f>
        <v>0</v>
      </c>
      <c r="AS273">
        <f>AG273+SUMIFS(Grid_GenerationQueue!AC$5:AC$550,Grid_GenerationQueue!$AJ$5:$AJ$550,$B273,Grid_GenerationQueue!$AK$5:$AK$550,$C273,Grid_GenerationQueue!$AW$5:$AW$550,"&lt;&gt;"&amp;$Y$3,Grid_GenerationQueue!$AU$5:$AU$550,$AK$3)+SUMIFS(Grid_GenerationQueue!AC$5:AC$550,Grid_GenerationQueue!$AM$5:$AM$550,$B273,Grid_GenerationQueue!$AN$5:$AN$550,$C273,Grid_GenerationQueue!$AW$5:$AW$550,"&lt;&gt;"&amp;$Y$3,Grid_GenerationQueue!$AU$5:$AU$550,$AK$3)</f>
        <v>0</v>
      </c>
      <c r="AT273">
        <f>AH273+SUMIFS(Grid_GenerationQueue!AD$5:AD$550,Grid_GenerationQueue!$AJ$5:$AJ$550,$B273,Grid_GenerationQueue!$AK$5:$AK$550,$C273,Grid_GenerationQueue!$AW$5:$AW$550,"&lt;&gt;"&amp;$Y$3,Grid_GenerationQueue!$AU$5:$AU$550,$AK$3)+SUMIFS(Grid_GenerationQueue!AD$5:AD$550,Grid_GenerationQueue!$AM$5:$AM$550,$B273,Grid_GenerationQueue!$AN$5:$AN$550,$C273,Grid_GenerationQueue!$AW$5:$AW$550,"&lt;&gt;"&amp;$Y$3,Grid_GenerationQueue!$AU$5:$AU$550,$AK$3)</f>
        <v>0</v>
      </c>
      <c r="AV273">
        <v>0</v>
      </c>
      <c r="AW273">
        <v>0</v>
      </c>
      <c r="AX273">
        <v>0</v>
      </c>
      <c r="AY273">
        <v>0</v>
      </c>
      <c r="AZ273">
        <v>0</v>
      </c>
      <c r="BB273">
        <f t="shared" si="165"/>
        <v>0</v>
      </c>
      <c r="BC273">
        <f t="shared" si="166"/>
        <v>0</v>
      </c>
      <c r="BD273">
        <f t="shared" si="167"/>
        <v>0</v>
      </c>
      <c r="BE273">
        <f t="shared" si="168"/>
        <v>0</v>
      </c>
      <c r="BF273">
        <f t="shared" si="169"/>
        <v>0</v>
      </c>
      <c r="BG273">
        <f t="shared" si="170"/>
        <v>0</v>
      </c>
      <c r="BH273">
        <f t="shared" si="171"/>
        <v>0</v>
      </c>
      <c r="BI273">
        <f t="shared" si="172"/>
        <v>0</v>
      </c>
      <c r="BJ273">
        <f t="shared" si="173"/>
        <v>0</v>
      </c>
      <c r="BK273">
        <f t="shared" si="174"/>
        <v>0</v>
      </c>
      <c r="BL273">
        <f t="shared" si="175"/>
        <v>0</v>
      </c>
      <c r="BN273">
        <f t="shared" si="143"/>
        <v>0</v>
      </c>
      <c r="BO273">
        <f t="shared" si="144"/>
        <v>0</v>
      </c>
      <c r="BP273">
        <f t="shared" si="145"/>
        <v>0</v>
      </c>
      <c r="BQ273">
        <f t="shared" si="146"/>
        <v>0</v>
      </c>
      <c r="BR273">
        <f t="shared" si="147"/>
        <v>0</v>
      </c>
      <c r="BS273">
        <f t="shared" si="148"/>
        <v>0</v>
      </c>
      <c r="BT273">
        <f t="shared" si="149"/>
        <v>0</v>
      </c>
      <c r="BU273">
        <f t="shared" si="150"/>
        <v>0</v>
      </c>
      <c r="BV273">
        <f t="shared" si="151"/>
        <v>0</v>
      </c>
      <c r="BW273">
        <f t="shared" si="152"/>
        <v>0</v>
      </c>
      <c r="BX273">
        <f t="shared" si="153"/>
        <v>0</v>
      </c>
      <c r="BZ273">
        <f t="shared" si="154"/>
        <v>0</v>
      </c>
      <c r="CA273">
        <f t="shared" si="155"/>
        <v>0</v>
      </c>
      <c r="CB273">
        <f t="shared" si="156"/>
        <v>0</v>
      </c>
      <c r="CC273">
        <f t="shared" si="157"/>
        <v>0</v>
      </c>
      <c r="CD273">
        <f t="shared" si="158"/>
        <v>0</v>
      </c>
      <c r="CE273">
        <f t="shared" si="159"/>
        <v>0</v>
      </c>
      <c r="CF273">
        <f t="shared" si="160"/>
        <v>0</v>
      </c>
      <c r="CG273">
        <f t="shared" si="161"/>
        <v>0</v>
      </c>
      <c r="CH273">
        <f t="shared" si="162"/>
        <v>0</v>
      </c>
      <c r="CI273">
        <f t="shared" si="163"/>
        <v>0</v>
      </c>
      <c r="CJ273">
        <f t="shared" si="164"/>
        <v>0</v>
      </c>
    </row>
    <row r="274" spans="1:88" x14ac:dyDescent="0.35">
      <c r="A274" t="str">
        <f>Substation_Info!A274</f>
        <v xml:space="preserve">PG&amp;E North of Greater Bay Study Area </v>
      </c>
      <c r="B274" t="str">
        <f>Substation_Info!B274</f>
        <v>Summit</v>
      </c>
      <c r="C274">
        <f>Substation_Info!C274</f>
        <v>115</v>
      </c>
      <c r="D274" t="str" cm="1">
        <f t="array" ref="D274">INDEX(Substation_Info!$AT$5:$BB$322,MATCH(1,($B274=Substation_Info!$B$5:$B$322)*($C274=Substation_Info!$C$5:$C$322),0),MATCH(D$4,Substation_Info!$AT$4:$BB$4,0))</f>
        <v>Northern_California_Li_Battery</v>
      </c>
      <c r="E274" t="str" cm="1">
        <f t="array" ref="E274">INDEX(Substation_Info!$AT$5:$BB$322,MATCH(1,($B274=Substation_Info!$B$5:$B$322)*($C274=Substation_Info!$C$5:$C$322),0),MATCH(E$4,Substation_Info!$AT$4:$BB$4,0))</f>
        <v>Northern_California_Solar</v>
      </c>
      <c r="F274" t="str" cm="1">
        <f t="array" ref="F274">INDEX(Substation_Info!$AT$5:$BB$322,MATCH(1,($B274=Substation_Info!$B$5:$B$322)*($C274=Substation_Info!$C$5:$C$322),0),MATCH(F$4,Substation_Info!$AT$4:$BB$4,0))</f>
        <v>Northern_Nevada_Geothermal</v>
      </c>
      <c r="G274" cm="1">
        <f t="array" ref="G274">INDEX(Substation_Info!$AT$5:$BB$322,MATCH(1,($B274=Substation_Info!$B$5:$B$322)*($C274=Substation_Info!$C$5:$C$322),0),MATCH(G$4,Substation_Info!$AT$4:$BB$4,0))</f>
        <v>0</v>
      </c>
      <c r="H274" cm="1">
        <f t="array" ref="H274">INDEX(Substation_Info!$AT$5:$BB$322,MATCH(1,($B274=Substation_Info!$B$5:$B$322)*($C274=Substation_Info!$C$5:$C$322),0),MATCH(H$4,Substation_Info!$AT$4:$BB$4,0))</f>
        <v>0</v>
      </c>
      <c r="I274" cm="1">
        <f t="array" ref="I274">INDEX(Substation_Info!$AT$5:$BB$322,MATCH(1,($B274=Substation_Info!$B$5:$B$322)*($C274=Substation_Info!$C$5:$C$322),0),MATCH(I$4,Substation_Info!$AT$4:$BB$4,0))</f>
        <v>0</v>
      </c>
      <c r="J274" cm="1">
        <f t="array" ref="J274">INDEX(Substation_Info!$AT$5:$BB$322,MATCH(1,($B274=Substation_Info!$B$5:$B$322)*($C274=Substation_Info!$C$5:$C$322),0),MATCH(J$4,Substation_Info!$AT$4:$BB$4,0))</f>
        <v>0</v>
      </c>
      <c r="L274">
        <f>SUMIFS(Grid_GenerationQueue!T$5:T$550,Grid_GenerationQueue!$AJ$5:$AJ$550,$B274,Grid_GenerationQueue!$AK$5:$AK$550,$C274)+SUMIFS(Grid_GenerationQueue!T$5:T$550,Grid_GenerationQueue!$AM$5:$AM$550,$B274,Grid_GenerationQueue!$AN$5:$AN$550,$C274)</f>
        <v>0</v>
      </c>
      <c r="M274">
        <f>SUMIFS(Grid_GenerationQueue!U$5:U$550,Grid_GenerationQueue!$AJ$5:$AJ$550,$B274,Grid_GenerationQueue!$AK$5:$AK$550,$C274)+SUMIFS(Grid_GenerationQueue!U$5:U$550,Grid_GenerationQueue!$AM$5:$AM$550,$B274,Grid_GenerationQueue!$AN$5:$AN$550,$C274)</f>
        <v>0</v>
      </c>
      <c r="N274">
        <f>SUMIFS(Grid_GenerationQueue!V$5:V$550,Grid_GenerationQueue!$AJ$5:$AJ$550,$B274,Grid_GenerationQueue!$AK$5:$AK$550,$C274)+SUMIFS(Grid_GenerationQueue!V$5:V$550,Grid_GenerationQueue!$AM$5:$AM$550,$B274,Grid_GenerationQueue!$AN$5:$AN$550,$C274)</f>
        <v>0</v>
      </c>
      <c r="O274">
        <f>SUMIFS(Grid_GenerationQueue!W$5:W$550,Grid_GenerationQueue!$AJ$5:$AJ$550,$B274,Grid_GenerationQueue!$AK$5:$AK$550,$C274)+SUMIFS(Grid_GenerationQueue!W$5:W$550,Grid_GenerationQueue!$AM$5:$AM$550,$B274,Grid_GenerationQueue!$AN$5:$AN$550,$C274)</f>
        <v>0</v>
      </c>
      <c r="P274">
        <f>SUMIFS(Grid_GenerationQueue!X$5:X$550,Grid_GenerationQueue!$AJ$5:$AJ$550,$B274,Grid_GenerationQueue!$AK$5:$AK$550,$C274)+SUMIFS(Grid_GenerationQueue!X$5:X$550,Grid_GenerationQueue!$AM$5:$AM$550,$B274,Grid_GenerationQueue!$AN$5:$AN$550,$C274)</f>
        <v>0</v>
      </c>
      <c r="Q274">
        <f>SUMIFS(Grid_GenerationQueue!Y$5:Y$550,Grid_GenerationQueue!$AJ$5:$AJ$550,$B274,Grid_GenerationQueue!$AK$5:$AK$550,$C274)+SUMIFS(Grid_GenerationQueue!Y$5:Y$550,Grid_GenerationQueue!$AM$5:$AM$550,$B274,Grid_GenerationQueue!$AN$5:$AN$550,$C274)</f>
        <v>0</v>
      </c>
      <c r="R274">
        <f>SUMIFS(Grid_GenerationQueue!Z$5:Z$550,Grid_GenerationQueue!$AJ$5:$AJ$550,$B274,Grid_GenerationQueue!$AK$5:$AK$550,$C274)+SUMIFS(Grid_GenerationQueue!Z$5:Z$550,Grid_GenerationQueue!$AM$5:$AM$550,$B274,Grid_GenerationQueue!$AN$5:$AN$550,$C274)</f>
        <v>0</v>
      </c>
      <c r="S274">
        <f>SUMIFS(Grid_GenerationQueue!AA$5:AA$550,Grid_GenerationQueue!$AJ$5:$AJ$550,$B274,Grid_GenerationQueue!$AK$5:$AK$550,$C274)+SUMIFS(Grid_GenerationQueue!AA$5:AA$550,Grid_GenerationQueue!$AM$5:$AM$550,$B274,Grid_GenerationQueue!$AN$5:$AN$550,$C274)</f>
        <v>0</v>
      </c>
      <c r="T274">
        <f>SUMIFS(Grid_GenerationQueue!AB$5:AB$550,Grid_GenerationQueue!$AJ$5:$AJ$550,$B274,Grid_GenerationQueue!$AK$5:$AK$550,$C274)+SUMIFS(Grid_GenerationQueue!AB$5:AB$550,Grid_GenerationQueue!$AM$5:$AM$550,$B274,Grid_GenerationQueue!$AN$5:$AN$550,$C274)</f>
        <v>0</v>
      </c>
      <c r="U274">
        <f>SUMIFS(Grid_GenerationQueue!AC$5:AC$550,Grid_GenerationQueue!$AJ$5:$AJ$550,$B274,Grid_GenerationQueue!$AK$5:$AK$550,$C274)+SUMIFS(Grid_GenerationQueue!AC$5:AC$550,Grid_GenerationQueue!$AM$5:$AM$550,$B274,Grid_GenerationQueue!$AN$5:$AN$550,$C274)</f>
        <v>0</v>
      </c>
      <c r="V274">
        <f>SUMIFS(Grid_GenerationQueue!AD$5:AD$550,Grid_GenerationQueue!$AJ$5:$AJ$550,$B274,Grid_GenerationQueue!$AK$5:$AK$550,$C274)+SUMIFS(Grid_GenerationQueue!AD$5:AD$550,Grid_GenerationQueue!$AM$5:$AM$550,$B274,Grid_GenerationQueue!$AN$5:$AN$550,$C274)</f>
        <v>0</v>
      </c>
      <c r="X274">
        <f>SUMIFS(Grid_GenerationQueue!T$5:T$550,Grid_GenerationQueue!$AJ$5:$AJ$550,$B274,Grid_GenerationQueue!$AK$5:$AK$550,$C274,Grid_GenerationQueue!$AW$5:$AW$550,$Y$3)+SUMIFS(Grid_GenerationQueue!T$5:T$550,Grid_GenerationQueue!$AM$5:$AM$550,$B274,Grid_GenerationQueue!$AN$5:$AN$550,$C274,Grid_GenerationQueue!$AW$5:$AW$550,$Y$3)</f>
        <v>0</v>
      </c>
      <c r="Y274">
        <f>SUMIFS(Grid_GenerationQueue!U$5:U$550,Grid_GenerationQueue!$AJ$5:$AJ$550,$B274,Grid_GenerationQueue!$AK$5:$AK$550,$C274,Grid_GenerationQueue!$AW$5:$AW$550,$Y$3)+SUMIFS(Grid_GenerationQueue!U$5:U$550,Grid_GenerationQueue!$AM$5:$AM$550,$B274,Grid_GenerationQueue!$AN$5:$AN$550,$C274,Grid_GenerationQueue!$AW$5:$AW$550,$Y$3)</f>
        <v>0</v>
      </c>
      <c r="Z274">
        <f>SUMIFS(Grid_GenerationQueue!V$5:V$550,Grid_GenerationQueue!$AJ$5:$AJ$550,$B274,Grid_GenerationQueue!$AK$5:$AK$550,$C274,Grid_GenerationQueue!$AW$5:$AW$550,$Y$3)+SUMIFS(Grid_GenerationQueue!V$5:V$550,Grid_GenerationQueue!$AM$5:$AM$550,$B274,Grid_GenerationQueue!$AN$5:$AN$550,$C274,Grid_GenerationQueue!$AW$5:$AW$550,$Y$3)</f>
        <v>0</v>
      </c>
      <c r="AA274">
        <f>SUMIFS(Grid_GenerationQueue!W$5:W$550,Grid_GenerationQueue!$AJ$5:$AJ$550,$B274,Grid_GenerationQueue!$AK$5:$AK$550,$C274,Grid_GenerationQueue!$AW$5:$AW$550,$Y$3)+SUMIFS(Grid_GenerationQueue!W$5:W$550,Grid_GenerationQueue!$AM$5:$AM$550,$B274,Grid_GenerationQueue!$AN$5:$AN$550,$C274,Grid_GenerationQueue!$AW$5:$AW$550,$Y$3)</f>
        <v>0</v>
      </c>
      <c r="AB274">
        <f>SUMIFS(Grid_GenerationQueue!X$5:X$550,Grid_GenerationQueue!$AJ$5:$AJ$550,$B274,Grid_GenerationQueue!$AK$5:$AK$550,$C274,Grid_GenerationQueue!$AW$5:$AW$550,$Y$3)+SUMIFS(Grid_GenerationQueue!X$5:X$550,Grid_GenerationQueue!$AM$5:$AM$550,$B274,Grid_GenerationQueue!$AN$5:$AN$550,$C274,Grid_GenerationQueue!$AW$5:$AW$550,$Y$3)</f>
        <v>0</v>
      </c>
      <c r="AC274">
        <f>SUMIFS(Grid_GenerationQueue!Y$5:Y$550,Grid_GenerationQueue!$AJ$5:$AJ$550,$B274,Grid_GenerationQueue!$AK$5:$AK$550,$C274,Grid_GenerationQueue!$AW$5:$AW$550,$Y$3)+SUMIFS(Grid_GenerationQueue!Y$5:Y$550,Grid_GenerationQueue!$AM$5:$AM$550,$B274,Grid_GenerationQueue!$AN$5:$AN$550,$C274,Grid_GenerationQueue!$AW$5:$AW$550,$Y$3)</f>
        <v>0</v>
      </c>
      <c r="AD274">
        <f>SUMIFS(Grid_GenerationQueue!Z$5:Z$550,Grid_GenerationQueue!$AJ$5:$AJ$550,$B274,Grid_GenerationQueue!$AK$5:$AK$550,$C274,Grid_GenerationQueue!$AW$5:$AW$550,$Y$3)+SUMIFS(Grid_GenerationQueue!Z$5:Z$550,Grid_GenerationQueue!$AM$5:$AM$550,$B274,Grid_GenerationQueue!$AN$5:$AN$550,$C274,Grid_GenerationQueue!$AW$5:$AW$550,$Y$3)</f>
        <v>0</v>
      </c>
      <c r="AE274">
        <f>SUMIFS(Grid_GenerationQueue!AA$5:AA$550,Grid_GenerationQueue!$AJ$5:$AJ$550,$B274,Grid_GenerationQueue!$AK$5:$AK$550,$C274,Grid_GenerationQueue!$AW$5:$AW$550,$Y$3)+SUMIFS(Grid_GenerationQueue!AA$5:AA$550,Grid_GenerationQueue!$AM$5:$AM$550,$B274,Grid_GenerationQueue!$AN$5:$AN$550,$C274,Grid_GenerationQueue!$AW$5:$AW$550,$Y$3)</f>
        <v>0</v>
      </c>
      <c r="AF274">
        <f>SUMIFS(Grid_GenerationQueue!AB$5:AB$550,Grid_GenerationQueue!$AJ$5:$AJ$550,$B274,Grid_GenerationQueue!$AK$5:$AK$550,$C274,Grid_GenerationQueue!$AW$5:$AW$550,$Y$3)+SUMIFS(Grid_GenerationQueue!AB$5:AB$550,Grid_GenerationQueue!$AM$5:$AM$550,$B274,Grid_GenerationQueue!$AN$5:$AN$550,$C274,Grid_GenerationQueue!$AW$5:$AW$550,$Y$3)</f>
        <v>0</v>
      </c>
      <c r="AG274">
        <f>SUMIFS(Grid_GenerationQueue!AC$5:AC$550,Grid_GenerationQueue!$AJ$5:$AJ$550,$B274,Grid_GenerationQueue!$AK$5:$AK$550,$C274,Grid_GenerationQueue!$AW$5:$AW$550,$Y$3)+SUMIFS(Grid_GenerationQueue!AC$5:AC$550,Grid_GenerationQueue!$AM$5:$AM$550,$B274,Grid_GenerationQueue!$AN$5:$AN$550,$C274,Grid_GenerationQueue!$AW$5:$AW$550,$Y$3)</f>
        <v>0</v>
      </c>
      <c r="AH274">
        <f>SUMIFS(Grid_GenerationQueue!AD$5:AD$550,Grid_GenerationQueue!$AJ$5:$AJ$550,$B274,Grid_GenerationQueue!$AK$5:$AK$550,$C274,Grid_GenerationQueue!$AW$5:$AW$550,$Y$3)+SUMIFS(Grid_GenerationQueue!AD$5:AD$550,Grid_GenerationQueue!$AM$5:$AM$550,$B274,Grid_GenerationQueue!$AN$5:$AN$550,$C274,Grid_GenerationQueue!$AW$5:$AW$550,$Y$3)</f>
        <v>0</v>
      </c>
      <c r="AJ274">
        <f>X274+SUMIFS(Grid_GenerationQueue!T$5:T$550,Grid_GenerationQueue!$AJ$5:$AJ$550,$B274,Grid_GenerationQueue!$AK$5:$AK$550,$C274,Grid_GenerationQueue!$AW$5:$AW$550,"&lt;&gt;"&amp;$Y$3,Grid_GenerationQueue!$AU$5:$AU$550,$AK$3)+SUMIFS(Grid_GenerationQueue!T$5:T$550,Grid_GenerationQueue!$AM$5:$AM$550,$B274,Grid_GenerationQueue!$AN$5:$AN$550,$C274,Grid_GenerationQueue!$AW$5:$AW$550,"&lt;&gt;"&amp;$Y$3,Grid_GenerationQueue!$AU$5:$AU$550,$AK$3)</f>
        <v>0</v>
      </c>
      <c r="AK274">
        <f>Y274+SUMIFS(Grid_GenerationQueue!U$5:U$550,Grid_GenerationQueue!$AJ$5:$AJ$550,$B274,Grid_GenerationQueue!$AK$5:$AK$550,$C274,Grid_GenerationQueue!$AW$5:$AW$550,"&lt;&gt;"&amp;$Y$3,Grid_GenerationQueue!$AU$5:$AU$550,$AK$3)+SUMIFS(Grid_GenerationQueue!U$5:U$550,Grid_GenerationQueue!$AM$5:$AM$550,$B274,Grid_GenerationQueue!$AN$5:$AN$550,$C274,Grid_GenerationQueue!$AW$5:$AW$550,"&lt;&gt;"&amp;$Y$3,Grid_GenerationQueue!$AU$5:$AU$550,$AK$3)</f>
        <v>0</v>
      </c>
      <c r="AL274">
        <f>Z274+SUMIFS(Grid_GenerationQueue!V$5:V$550,Grid_GenerationQueue!$AJ$5:$AJ$550,$B274,Grid_GenerationQueue!$AK$5:$AK$550,$C274,Grid_GenerationQueue!$AW$5:$AW$550,"&lt;&gt;"&amp;$Y$3,Grid_GenerationQueue!$AU$5:$AU$550,$AK$3)+SUMIFS(Grid_GenerationQueue!V$5:V$550,Grid_GenerationQueue!$AM$5:$AM$550,$B274,Grid_GenerationQueue!$AN$5:$AN$550,$C274,Grid_GenerationQueue!$AW$5:$AW$550,"&lt;&gt;"&amp;$Y$3,Grid_GenerationQueue!$AU$5:$AU$550,$AK$3)</f>
        <v>0</v>
      </c>
      <c r="AM274">
        <f>AA274+SUMIFS(Grid_GenerationQueue!W$5:W$550,Grid_GenerationQueue!$AJ$5:$AJ$550,$B274,Grid_GenerationQueue!$AK$5:$AK$550,$C274,Grid_GenerationQueue!$AW$5:$AW$550,"&lt;&gt;"&amp;$Y$3,Grid_GenerationQueue!$AU$5:$AU$550,$AK$3)+SUMIFS(Grid_GenerationQueue!W$5:W$550,Grid_GenerationQueue!$AM$5:$AM$550,$B274,Grid_GenerationQueue!$AN$5:$AN$550,$C274,Grid_GenerationQueue!$AW$5:$AW$550,"&lt;&gt;"&amp;$Y$3,Grid_GenerationQueue!$AU$5:$AU$550,$AK$3)</f>
        <v>0</v>
      </c>
      <c r="AN274">
        <f>AB274+SUMIFS(Grid_GenerationQueue!X$5:X$550,Grid_GenerationQueue!$AJ$5:$AJ$550,$B274,Grid_GenerationQueue!$AK$5:$AK$550,$C274,Grid_GenerationQueue!$AW$5:$AW$550,"&lt;&gt;"&amp;$Y$3,Grid_GenerationQueue!$AU$5:$AU$550,$AK$3)+SUMIFS(Grid_GenerationQueue!X$5:X$550,Grid_GenerationQueue!$AM$5:$AM$550,$B274,Grid_GenerationQueue!$AN$5:$AN$550,$C274,Grid_GenerationQueue!$AW$5:$AW$550,"&lt;&gt;"&amp;$Y$3,Grid_GenerationQueue!$AU$5:$AU$550,$AK$3)</f>
        <v>0</v>
      </c>
      <c r="AO274">
        <f>AC274+SUMIFS(Grid_GenerationQueue!Y$5:Y$550,Grid_GenerationQueue!$AJ$5:$AJ$550,$B274,Grid_GenerationQueue!$AK$5:$AK$550,$C274,Grid_GenerationQueue!$AW$5:$AW$550,"&lt;&gt;"&amp;$Y$3,Grid_GenerationQueue!$AU$5:$AU$550,$AK$3)+SUMIFS(Grid_GenerationQueue!Y$5:Y$550,Grid_GenerationQueue!$AM$5:$AM$550,$B274,Grid_GenerationQueue!$AN$5:$AN$550,$C274,Grid_GenerationQueue!$AW$5:$AW$550,"&lt;&gt;"&amp;$Y$3,Grid_GenerationQueue!$AU$5:$AU$550,$AK$3)</f>
        <v>0</v>
      </c>
      <c r="AP274">
        <f>AD274+SUMIFS(Grid_GenerationQueue!Z$5:Z$550,Grid_GenerationQueue!$AJ$5:$AJ$550,$B274,Grid_GenerationQueue!$AK$5:$AK$550,$C274,Grid_GenerationQueue!$AW$5:$AW$550,"&lt;&gt;"&amp;$Y$3,Grid_GenerationQueue!$AU$5:$AU$550,$AK$3)+SUMIFS(Grid_GenerationQueue!Z$5:Z$550,Grid_GenerationQueue!$AM$5:$AM$550,$B274,Grid_GenerationQueue!$AN$5:$AN$550,$C274,Grid_GenerationQueue!$AW$5:$AW$550,"&lt;&gt;"&amp;$Y$3,Grid_GenerationQueue!$AU$5:$AU$550,$AK$3)</f>
        <v>0</v>
      </c>
      <c r="AQ274">
        <f>AE274+SUMIFS(Grid_GenerationQueue!AA$5:AA$550,Grid_GenerationQueue!$AJ$5:$AJ$550,$B274,Grid_GenerationQueue!$AK$5:$AK$550,$C274,Grid_GenerationQueue!$AW$5:$AW$550,"&lt;&gt;"&amp;$Y$3,Grid_GenerationQueue!$AU$5:$AU$550,$AK$3)+SUMIFS(Grid_GenerationQueue!AA$5:AA$550,Grid_GenerationQueue!$AM$5:$AM$550,$B274,Grid_GenerationQueue!$AN$5:$AN$550,$C274,Grid_GenerationQueue!$AW$5:$AW$550,"&lt;&gt;"&amp;$Y$3,Grid_GenerationQueue!$AU$5:$AU$550,$AK$3)</f>
        <v>0</v>
      </c>
      <c r="AR274">
        <f>AF274+SUMIFS(Grid_GenerationQueue!AB$5:AB$550,Grid_GenerationQueue!$AJ$5:$AJ$550,$B274,Grid_GenerationQueue!$AK$5:$AK$550,$C274,Grid_GenerationQueue!$AW$5:$AW$550,"&lt;&gt;"&amp;$Y$3,Grid_GenerationQueue!$AU$5:$AU$550,$AK$3)+SUMIFS(Grid_GenerationQueue!AB$5:AB$550,Grid_GenerationQueue!$AM$5:$AM$550,$B274,Grid_GenerationQueue!$AN$5:$AN$550,$C274,Grid_GenerationQueue!$AW$5:$AW$550,"&lt;&gt;"&amp;$Y$3,Grid_GenerationQueue!$AU$5:$AU$550,$AK$3)</f>
        <v>0</v>
      </c>
      <c r="AS274">
        <f>AG274+SUMIFS(Grid_GenerationQueue!AC$5:AC$550,Grid_GenerationQueue!$AJ$5:$AJ$550,$B274,Grid_GenerationQueue!$AK$5:$AK$550,$C274,Grid_GenerationQueue!$AW$5:$AW$550,"&lt;&gt;"&amp;$Y$3,Grid_GenerationQueue!$AU$5:$AU$550,$AK$3)+SUMIFS(Grid_GenerationQueue!AC$5:AC$550,Grid_GenerationQueue!$AM$5:$AM$550,$B274,Grid_GenerationQueue!$AN$5:$AN$550,$C274,Grid_GenerationQueue!$AW$5:$AW$550,"&lt;&gt;"&amp;$Y$3,Grid_GenerationQueue!$AU$5:$AU$550,$AK$3)</f>
        <v>0</v>
      </c>
      <c r="AT274">
        <f>AH274+SUMIFS(Grid_GenerationQueue!AD$5:AD$550,Grid_GenerationQueue!$AJ$5:$AJ$550,$B274,Grid_GenerationQueue!$AK$5:$AK$550,$C274,Grid_GenerationQueue!$AW$5:$AW$550,"&lt;&gt;"&amp;$Y$3,Grid_GenerationQueue!$AU$5:$AU$550,$AK$3)+SUMIFS(Grid_GenerationQueue!AD$5:AD$550,Grid_GenerationQueue!$AM$5:$AM$550,$B274,Grid_GenerationQueue!$AN$5:$AN$550,$C274,Grid_GenerationQueue!$AW$5:$AW$550,"&lt;&gt;"&amp;$Y$3,Grid_GenerationQueue!$AU$5:$AU$550,$AK$3)</f>
        <v>0</v>
      </c>
      <c r="BB274">
        <f t="shared" si="165"/>
        <v>0</v>
      </c>
      <c r="BC274">
        <f t="shared" si="166"/>
        <v>0</v>
      </c>
      <c r="BD274">
        <f t="shared" si="167"/>
        <v>0</v>
      </c>
      <c r="BE274">
        <f t="shared" si="168"/>
        <v>0</v>
      </c>
      <c r="BF274">
        <f t="shared" si="169"/>
        <v>0</v>
      </c>
      <c r="BG274">
        <f t="shared" si="170"/>
        <v>0</v>
      </c>
      <c r="BH274">
        <f t="shared" si="171"/>
        <v>0</v>
      </c>
      <c r="BI274">
        <f t="shared" si="172"/>
        <v>0</v>
      </c>
      <c r="BJ274">
        <f t="shared" si="173"/>
        <v>0</v>
      </c>
      <c r="BK274">
        <f t="shared" si="174"/>
        <v>0</v>
      </c>
      <c r="BL274">
        <f t="shared" si="175"/>
        <v>0</v>
      </c>
      <c r="BN274">
        <f t="shared" si="143"/>
        <v>0</v>
      </c>
      <c r="BO274">
        <f t="shared" si="144"/>
        <v>0</v>
      </c>
      <c r="BP274">
        <f t="shared" si="145"/>
        <v>0</v>
      </c>
      <c r="BQ274">
        <f t="shared" si="146"/>
        <v>0</v>
      </c>
      <c r="BR274">
        <f t="shared" si="147"/>
        <v>0</v>
      </c>
      <c r="BS274">
        <f t="shared" si="148"/>
        <v>0</v>
      </c>
      <c r="BT274">
        <f t="shared" si="149"/>
        <v>0</v>
      </c>
      <c r="BU274">
        <f t="shared" si="150"/>
        <v>0</v>
      </c>
      <c r="BV274">
        <f t="shared" si="151"/>
        <v>0</v>
      </c>
      <c r="BW274">
        <f t="shared" si="152"/>
        <v>0</v>
      </c>
      <c r="BX274">
        <f t="shared" si="153"/>
        <v>0</v>
      </c>
      <c r="BZ274">
        <f t="shared" si="154"/>
        <v>0</v>
      </c>
      <c r="CA274">
        <f t="shared" si="155"/>
        <v>0</v>
      </c>
      <c r="CB274">
        <f t="shared" si="156"/>
        <v>0</v>
      </c>
      <c r="CC274">
        <f t="shared" si="157"/>
        <v>0</v>
      </c>
      <c r="CD274">
        <f t="shared" si="158"/>
        <v>0</v>
      </c>
      <c r="CE274">
        <f t="shared" si="159"/>
        <v>0</v>
      </c>
      <c r="CF274">
        <f t="shared" si="160"/>
        <v>0</v>
      </c>
      <c r="CG274">
        <f t="shared" si="161"/>
        <v>0</v>
      </c>
      <c r="CH274">
        <f t="shared" si="162"/>
        <v>0</v>
      </c>
      <c r="CI274">
        <f t="shared" si="163"/>
        <v>0</v>
      </c>
      <c r="CJ274">
        <f t="shared" si="164"/>
        <v>0</v>
      </c>
    </row>
    <row r="275" spans="1:88" x14ac:dyDescent="0.35">
      <c r="A275" t="str">
        <f>Substation_Info!A275</f>
        <v>SDG&amp;E Study Area</v>
      </c>
      <c r="B275" t="str">
        <f>Substation_Info!B275</f>
        <v>Suncrest</v>
      </c>
      <c r="C275">
        <f>Substation_Info!C275</f>
        <v>500</v>
      </c>
      <c r="D275" t="str" cm="1">
        <f t="array" ref="D275">INDEX(Substation_Info!$AT$5:$BB$322,MATCH(1,($B275=Substation_Info!$B$5:$B$322)*($C275=Substation_Info!$C$5:$C$322),0),MATCH(D$4,Substation_Info!$AT$4:$BB$4,0))</f>
        <v>San_Diego_Li_Battery</v>
      </c>
      <c r="E275" t="str" cm="1">
        <f t="array" ref="E275">INDEX(Substation_Info!$AT$5:$BB$322,MATCH(1,($B275=Substation_Info!$B$5:$B$322)*($C275=Substation_Info!$C$5:$C$322),0),MATCH(E$4,Substation_Info!$AT$4:$BB$4,0))</f>
        <v>San_Diego_Solar</v>
      </c>
      <c r="F275" cm="1">
        <f t="array" ref="F275">INDEX(Substation_Info!$AT$5:$BB$322,MATCH(1,($B275=Substation_Info!$B$5:$B$322)*($C275=Substation_Info!$C$5:$C$322),0),MATCH(F$4,Substation_Info!$AT$4:$BB$4,0))</f>
        <v>0</v>
      </c>
      <c r="G275" t="str" cm="1">
        <f t="array" ref="G275">INDEX(Substation_Info!$AT$5:$BB$322,MATCH(1,($B275=Substation_Info!$B$5:$B$322)*($C275=Substation_Info!$C$5:$C$322),0),MATCH(G$4,Substation_Info!$AT$4:$BB$4,0))</f>
        <v>Baja_California_Wind</v>
      </c>
      <c r="H275" cm="1">
        <f t="array" ref="H275">INDEX(Substation_Info!$AT$5:$BB$322,MATCH(1,($B275=Substation_Info!$B$5:$B$322)*($C275=Substation_Info!$C$5:$C$322),0),MATCH(H$4,Substation_Info!$AT$4:$BB$4,0))</f>
        <v>0</v>
      </c>
      <c r="I275" cm="1">
        <f t="array" ref="I275">INDEX(Substation_Info!$AT$5:$BB$322,MATCH(1,($B275=Substation_Info!$B$5:$B$322)*($C275=Substation_Info!$C$5:$C$322),0),MATCH(I$4,Substation_Info!$AT$4:$BB$4,0))</f>
        <v>0</v>
      </c>
      <c r="J275" cm="1">
        <f t="array" ref="J275">INDEX(Substation_Info!$AT$5:$BB$322,MATCH(1,($B275=Substation_Info!$B$5:$B$322)*($C275=Substation_Info!$C$5:$C$322),0),MATCH(J$4,Substation_Info!$AT$4:$BB$4,0))</f>
        <v>0</v>
      </c>
      <c r="L275">
        <f>SUMIFS(Grid_GenerationQueue!T$5:T$550,Grid_GenerationQueue!$AJ$5:$AJ$550,$B275,Grid_GenerationQueue!$AK$5:$AK$550,$C275)+SUMIFS(Grid_GenerationQueue!T$5:T$550,Grid_GenerationQueue!$AM$5:$AM$550,$B275,Grid_GenerationQueue!$AN$5:$AN$550,$C275)</f>
        <v>0</v>
      </c>
      <c r="M275">
        <f>SUMIFS(Grid_GenerationQueue!U$5:U$550,Grid_GenerationQueue!$AJ$5:$AJ$550,$B275,Grid_GenerationQueue!$AK$5:$AK$550,$C275)+SUMIFS(Grid_GenerationQueue!U$5:U$550,Grid_GenerationQueue!$AM$5:$AM$550,$B275,Grid_GenerationQueue!$AN$5:$AN$550,$C275)</f>
        <v>0</v>
      </c>
      <c r="N275">
        <f>SUMIFS(Grid_GenerationQueue!V$5:V$550,Grid_GenerationQueue!$AJ$5:$AJ$550,$B275,Grid_GenerationQueue!$AK$5:$AK$550,$C275)+SUMIFS(Grid_GenerationQueue!V$5:V$550,Grid_GenerationQueue!$AM$5:$AM$550,$B275,Grid_GenerationQueue!$AN$5:$AN$550,$C275)</f>
        <v>0</v>
      </c>
      <c r="O275">
        <f>SUMIFS(Grid_GenerationQueue!W$5:W$550,Grid_GenerationQueue!$AJ$5:$AJ$550,$B275,Grid_GenerationQueue!$AK$5:$AK$550,$C275)+SUMIFS(Grid_GenerationQueue!W$5:W$550,Grid_GenerationQueue!$AM$5:$AM$550,$B275,Grid_GenerationQueue!$AN$5:$AN$550,$C275)</f>
        <v>0</v>
      </c>
      <c r="P275">
        <f>SUMIFS(Grid_GenerationQueue!X$5:X$550,Grid_GenerationQueue!$AJ$5:$AJ$550,$B275,Grid_GenerationQueue!$AK$5:$AK$550,$C275)+SUMIFS(Grid_GenerationQueue!X$5:X$550,Grid_GenerationQueue!$AM$5:$AM$550,$B275,Grid_GenerationQueue!$AN$5:$AN$550,$C275)</f>
        <v>0</v>
      </c>
      <c r="Q275">
        <f>SUMIFS(Grid_GenerationQueue!Y$5:Y$550,Grid_GenerationQueue!$AJ$5:$AJ$550,$B275,Grid_GenerationQueue!$AK$5:$AK$550,$C275)+SUMIFS(Grid_GenerationQueue!Y$5:Y$550,Grid_GenerationQueue!$AM$5:$AM$550,$B275,Grid_GenerationQueue!$AN$5:$AN$550,$C275)</f>
        <v>0</v>
      </c>
      <c r="R275">
        <f>SUMIFS(Grid_GenerationQueue!Z$5:Z$550,Grid_GenerationQueue!$AJ$5:$AJ$550,$B275,Grid_GenerationQueue!$AK$5:$AK$550,$C275)+SUMIFS(Grid_GenerationQueue!Z$5:Z$550,Grid_GenerationQueue!$AM$5:$AM$550,$B275,Grid_GenerationQueue!$AN$5:$AN$550,$C275)</f>
        <v>0</v>
      </c>
      <c r="S275">
        <f>SUMIFS(Grid_GenerationQueue!AA$5:AA$550,Grid_GenerationQueue!$AJ$5:$AJ$550,$B275,Grid_GenerationQueue!$AK$5:$AK$550,$C275)+SUMIFS(Grid_GenerationQueue!AA$5:AA$550,Grid_GenerationQueue!$AM$5:$AM$550,$B275,Grid_GenerationQueue!$AN$5:$AN$550,$C275)</f>
        <v>0</v>
      </c>
      <c r="T275">
        <f>SUMIFS(Grid_GenerationQueue!AB$5:AB$550,Grid_GenerationQueue!$AJ$5:$AJ$550,$B275,Grid_GenerationQueue!$AK$5:$AK$550,$C275)+SUMIFS(Grid_GenerationQueue!AB$5:AB$550,Grid_GenerationQueue!$AM$5:$AM$550,$B275,Grid_GenerationQueue!$AN$5:$AN$550,$C275)</f>
        <v>0</v>
      </c>
      <c r="U275">
        <f>SUMIFS(Grid_GenerationQueue!AC$5:AC$550,Grid_GenerationQueue!$AJ$5:$AJ$550,$B275,Grid_GenerationQueue!$AK$5:$AK$550,$C275)+SUMIFS(Grid_GenerationQueue!AC$5:AC$550,Grid_GenerationQueue!$AM$5:$AM$550,$B275,Grid_GenerationQueue!$AN$5:$AN$550,$C275)</f>
        <v>0</v>
      </c>
      <c r="V275">
        <f>SUMIFS(Grid_GenerationQueue!AD$5:AD$550,Grid_GenerationQueue!$AJ$5:$AJ$550,$B275,Grid_GenerationQueue!$AK$5:$AK$550,$C275)+SUMIFS(Grid_GenerationQueue!AD$5:AD$550,Grid_GenerationQueue!$AM$5:$AM$550,$B275,Grid_GenerationQueue!$AN$5:$AN$550,$C275)</f>
        <v>0</v>
      </c>
      <c r="X275">
        <f>SUMIFS(Grid_GenerationQueue!T$5:T$550,Grid_GenerationQueue!$AJ$5:$AJ$550,$B275,Grid_GenerationQueue!$AK$5:$AK$550,$C275,Grid_GenerationQueue!$AW$5:$AW$550,$Y$3)+SUMIFS(Grid_GenerationQueue!T$5:T$550,Grid_GenerationQueue!$AM$5:$AM$550,$B275,Grid_GenerationQueue!$AN$5:$AN$550,$C275,Grid_GenerationQueue!$AW$5:$AW$550,$Y$3)</f>
        <v>0</v>
      </c>
      <c r="Y275">
        <f>SUMIFS(Grid_GenerationQueue!U$5:U$550,Grid_GenerationQueue!$AJ$5:$AJ$550,$B275,Grid_GenerationQueue!$AK$5:$AK$550,$C275,Grid_GenerationQueue!$AW$5:$AW$550,$Y$3)+SUMIFS(Grid_GenerationQueue!U$5:U$550,Grid_GenerationQueue!$AM$5:$AM$550,$B275,Grid_GenerationQueue!$AN$5:$AN$550,$C275,Grid_GenerationQueue!$AW$5:$AW$550,$Y$3)</f>
        <v>0</v>
      </c>
      <c r="Z275">
        <f>SUMIFS(Grid_GenerationQueue!V$5:V$550,Grid_GenerationQueue!$AJ$5:$AJ$550,$B275,Grid_GenerationQueue!$AK$5:$AK$550,$C275,Grid_GenerationQueue!$AW$5:$AW$550,$Y$3)+SUMIFS(Grid_GenerationQueue!V$5:V$550,Grid_GenerationQueue!$AM$5:$AM$550,$B275,Grid_GenerationQueue!$AN$5:$AN$550,$C275,Grid_GenerationQueue!$AW$5:$AW$550,$Y$3)</f>
        <v>0</v>
      </c>
      <c r="AA275">
        <f>SUMIFS(Grid_GenerationQueue!W$5:W$550,Grid_GenerationQueue!$AJ$5:$AJ$550,$B275,Grid_GenerationQueue!$AK$5:$AK$550,$C275,Grid_GenerationQueue!$AW$5:$AW$550,$Y$3)+SUMIFS(Grid_GenerationQueue!W$5:W$550,Grid_GenerationQueue!$AM$5:$AM$550,$B275,Grid_GenerationQueue!$AN$5:$AN$550,$C275,Grid_GenerationQueue!$AW$5:$AW$550,$Y$3)</f>
        <v>0</v>
      </c>
      <c r="AB275">
        <f>SUMIFS(Grid_GenerationQueue!X$5:X$550,Grid_GenerationQueue!$AJ$5:$AJ$550,$B275,Grid_GenerationQueue!$AK$5:$AK$550,$C275,Grid_GenerationQueue!$AW$5:$AW$550,$Y$3)+SUMIFS(Grid_GenerationQueue!X$5:X$550,Grid_GenerationQueue!$AM$5:$AM$550,$B275,Grid_GenerationQueue!$AN$5:$AN$550,$C275,Grid_GenerationQueue!$AW$5:$AW$550,$Y$3)</f>
        <v>0</v>
      </c>
      <c r="AC275">
        <f>SUMIFS(Grid_GenerationQueue!Y$5:Y$550,Grid_GenerationQueue!$AJ$5:$AJ$550,$B275,Grid_GenerationQueue!$AK$5:$AK$550,$C275,Grid_GenerationQueue!$AW$5:$AW$550,$Y$3)+SUMIFS(Grid_GenerationQueue!Y$5:Y$550,Grid_GenerationQueue!$AM$5:$AM$550,$B275,Grid_GenerationQueue!$AN$5:$AN$550,$C275,Grid_GenerationQueue!$AW$5:$AW$550,$Y$3)</f>
        <v>0</v>
      </c>
      <c r="AD275">
        <f>SUMIFS(Grid_GenerationQueue!Z$5:Z$550,Grid_GenerationQueue!$AJ$5:$AJ$550,$B275,Grid_GenerationQueue!$AK$5:$AK$550,$C275,Grid_GenerationQueue!$AW$5:$AW$550,$Y$3)+SUMIFS(Grid_GenerationQueue!Z$5:Z$550,Grid_GenerationQueue!$AM$5:$AM$550,$B275,Grid_GenerationQueue!$AN$5:$AN$550,$C275,Grid_GenerationQueue!$AW$5:$AW$550,$Y$3)</f>
        <v>0</v>
      </c>
      <c r="AE275">
        <f>SUMIFS(Grid_GenerationQueue!AA$5:AA$550,Grid_GenerationQueue!$AJ$5:$AJ$550,$B275,Grid_GenerationQueue!$AK$5:$AK$550,$C275,Grid_GenerationQueue!$AW$5:$AW$550,$Y$3)+SUMIFS(Grid_GenerationQueue!AA$5:AA$550,Grid_GenerationQueue!$AM$5:$AM$550,$B275,Grid_GenerationQueue!$AN$5:$AN$550,$C275,Grid_GenerationQueue!$AW$5:$AW$550,$Y$3)</f>
        <v>0</v>
      </c>
      <c r="AF275">
        <f>SUMIFS(Grid_GenerationQueue!AB$5:AB$550,Grid_GenerationQueue!$AJ$5:$AJ$550,$B275,Grid_GenerationQueue!$AK$5:$AK$550,$C275,Grid_GenerationQueue!$AW$5:$AW$550,$Y$3)+SUMIFS(Grid_GenerationQueue!AB$5:AB$550,Grid_GenerationQueue!$AM$5:$AM$550,$B275,Grid_GenerationQueue!$AN$5:$AN$550,$C275,Grid_GenerationQueue!$AW$5:$AW$550,$Y$3)</f>
        <v>0</v>
      </c>
      <c r="AG275">
        <f>SUMIFS(Grid_GenerationQueue!AC$5:AC$550,Grid_GenerationQueue!$AJ$5:$AJ$550,$B275,Grid_GenerationQueue!$AK$5:$AK$550,$C275,Grid_GenerationQueue!$AW$5:$AW$550,$Y$3)+SUMIFS(Grid_GenerationQueue!AC$5:AC$550,Grid_GenerationQueue!$AM$5:$AM$550,$B275,Grid_GenerationQueue!$AN$5:$AN$550,$C275,Grid_GenerationQueue!$AW$5:$AW$550,$Y$3)</f>
        <v>0</v>
      </c>
      <c r="AH275">
        <f>SUMIFS(Grid_GenerationQueue!AD$5:AD$550,Grid_GenerationQueue!$AJ$5:$AJ$550,$B275,Grid_GenerationQueue!$AK$5:$AK$550,$C275,Grid_GenerationQueue!$AW$5:$AW$550,$Y$3)+SUMIFS(Grid_GenerationQueue!AD$5:AD$550,Grid_GenerationQueue!$AM$5:$AM$550,$B275,Grid_GenerationQueue!$AN$5:$AN$550,$C275,Grid_GenerationQueue!$AW$5:$AW$550,$Y$3)</f>
        <v>0</v>
      </c>
      <c r="AJ275">
        <f>X275+SUMIFS(Grid_GenerationQueue!T$5:T$550,Grid_GenerationQueue!$AJ$5:$AJ$550,$B275,Grid_GenerationQueue!$AK$5:$AK$550,$C275,Grid_GenerationQueue!$AW$5:$AW$550,"&lt;&gt;"&amp;$Y$3,Grid_GenerationQueue!$AU$5:$AU$550,$AK$3)+SUMIFS(Grid_GenerationQueue!T$5:T$550,Grid_GenerationQueue!$AM$5:$AM$550,$B275,Grid_GenerationQueue!$AN$5:$AN$550,$C275,Grid_GenerationQueue!$AW$5:$AW$550,"&lt;&gt;"&amp;$Y$3,Grid_GenerationQueue!$AU$5:$AU$550,$AK$3)</f>
        <v>0</v>
      </c>
      <c r="AK275">
        <f>Y275+SUMIFS(Grid_GenerationQueue!U$5:U$550,Grid_GenerationQueue!$AJ$5:$AJ$550,$B275,Grid_GenerationQueue!$AK$5:$AK$550,$C275,Grid_GenerationQueue!$AW$5:$AW$550,"&lt;&gt;"&amp;$Y$3,Grid_GenerationQueue!$AU$5:$AU$550,$AK$3)+SUMIFS(Grid_GenerationQueue!U$5:U$550,Grid_GenerationQueue!$AM$5:$AM$550,$B275,Grid_GenerationQueue!$AN$5:$AN$550,$C275,Grid_GenerationQueue!$AW$5:$AW$550,"&lt;&gt;"&amp;$Y$3,Grid_GenerationQueue!$AU$5:$AU$550,$AK$3)</f>
        <v>0</v>
      </c>
      <c r="AL275">
        <f>Z275+SUMIFS(Grid_GenerationQueue!V$5:V$550,Grid_GenerationQueue!$AJ$5:$AJ$550,$B275,Grid_GenerationQueue!$AK$5:$AK$550,$C275,Grid_GenerationQueue!$AW$5:$AW$550,"&lt;&gt;"&amp;$Y$3,Grid_GenerationQueue!$AU$5:$AU$550,$AK$3)+SUMIFS(Grid_GenerationQueue!V$5:V$550,Grid_GenerationQueue!$AM$5:$AM$550,$B275,Grid_GenerationQueue!$AN$5:$AN$550,$C275,Grid_GenerationQueue!$AW$5:$AW$550,"&lt;&gt;"&amp;$Y$3,Grid_GenerationQueue!$AU$5:$AU$550,$AK$3)</f>
        <v>0</v>
      </c>
      <c r="AM275">
        <f>AA275+SUMIFS(Grid_GenerationQueue!W$5:W$550,Grid_GenerationQueue!$AJ$5:$AJ$550,$B275,Grid_GenerationQueue!$AK$5:$AK$550,$C275,Grid_GenerationQueue!$AW$5:$AW$550,"&lt;&gt;"&amp;$Y$3,Grid_GenerationQueue!$AU$5:$AU$550,$AK$3)+SUMIFS(Grid_GenerationQueue!W$5:W$550,Grid_GenerationQueue!$AM$5:$AM$550,$B275,Grid_GenerationQueue!$AN$5:$AN$550,$C275,Grid_GenerationQueue!$AW$5:$AW$550,"&lt;&gt;"&amp;$Y$3,Grid_GenerationQueue!$AU$5:$AU$550,$AK$3)</f>
        <v>0</v>
      </c>
      <c r="AN275">
        <f>AB275+SUMIFS(Grid_GenerationQueue!X$5:X$550,Grid_GenerationQueue!$AJ$5:$AJ$550,$B275,Grid_GenerationQueue!$AK$5:$AK$550,$C275,Grid_GenerationQueue!$AW$5:$AW$550,"&lt;&gt;"&amp;$Y$3,Grid_GenerationQueue!$AU$5:$AU$550,$AK$3)+SUMIFS(Grid_GenerationQueue!X$5:X$550,Grid_GenerationQueue!$AM$5:$AM$550,$B275,Grid_GenerationQueue!$AN$5:$AN$550,$C275,Grid_GenerationQueue!$AW$5:$AW$550,"&lt;&gt;"&amp;$Y$3,Grid_GenerationQueue!$AU$5:$AU$550,$AK$3)</f>
        <v>0</v>
      </c>
      <c r="AO275">
        <f>AC275+SUMIFS(Grid_GenerationQueue!Y$5:Y$550,Grid_GenerationQueue!$AJ$5:$AJ$550,$B275,Grid_GenerationQueue!$AK$5:$AK$550,$C275,Grid_GenerationQueue!$AW$5:$AW$550,"&lt;&gt;"&amp;$Y$3,Grid_GenerationQueue!$AU$5:$AU$550,$AK$3)+SUMIFS(Grid_GenerationQueue!Y$5:Y$550,Grid_GenerationQueue!$AM$5:$AM$550,$B275,Grid_GenerationQueue!$AN$5:$AN$550,$C275,Grid_GenerationQueue!$AW$5:$AW$550,"&lt;&gt;"&amp;$Y$3,Grid_GenerationQueue!$AU$5:$AU$550,$AK$3)</f>
        <v>0</v>
      </c>
      <c r="AP275">
        <f>AD275+SUMIFS(Grid_GenerationQueue!Z$5:Z$550,Grid_GenerationQueue!$AJ$5:$AJ$550,$B275,Grid_GenerationQueue!$AK$5:$AK$550,$C275,Grid_GenerationQueue!$AW$5:$AW$550,"&lt;&gt;"&amp;$Y$3,Grid_GenerationQueue!$AU$5:$AU$550,$AK$3)+SUMIFS(Grid_GenerationQueue!Z$5:Z$550,Grid_GenerationQueue!$AM$5:$AM$550,$B275,Grid_GenerationQueue!$AN$5:$AN$550,$C275,Grid_GenerationQueue!$AW$5:$AW$550,"&lt;&gt;"&amp;$Y$3,Grid_GenerationQueue!$AU$5:$AU$550,$AK$3)</f>
        <v>0</v>
      </c>
      <c r="AQ275">
        <f>AE275+SUMIFS(Grid_GenerationQueue!AA$5:AA$550,Grid_GenerationQueue!$AJ$5:$AJ$550,$B275,Grid_GenerationQueue!$AK$5:$AK$550,$C275,Grid_GenerationQueue!$AW$5:$AW$550,"&lt;&gt;"&amp;$Y$3,Grid_GenerationQueue!$AU$5:$AU$550,$AK$3)+SUMIFS(Grid_GenerationQueue!AA$5:AA$550,Grid_GenerationQueue!$AM$5:$AM$550,$B275,Grid_GenerationQueue!$AN$5:$AN$550,$C275,Grid_GenerationQueue!$AW$5:$AW$550,"&lt;&gt;"&amp;$Y$3,Grid_GenerationQueue!$AU$5:$AU$550,$AK$3)</f>
        <v>0</v>
      </c>
      <c r="AR275">
        <f>AF275+SUMIFS(Grid_GenerationQueue!AB$5:AB$550,Grid_GenerationQueue!$AJ$5:$AJ$550,$B275,Grid_GenerationQueue!$AK$5:$AK$550,$C275,Grid_GenerationQueue!$AW$5:$AW$550,"&lt;&gt;"&amp;$Y$3,Grid_GenerationQueue!$AU$5:$AU$550,$AK$3)+SUMIFS(Grid_GenerationQueue!AB$5:AB$550,Grid_GenerationQueue!$AM$5:$AM$550,$B275,Grid_GenerationQueue!$AN$5:$AN$550,$C275,Grid_GenerationQueue!$AW$5:$AW$550,"&lt;&gt;"&amp;$Y$3,Grid_GenerationQueue!$AU$5:$AU$550,$AK$3)</f>
        <v>0</v>
      </c>
      <c r="AS275">
        <f>AG275+SUMIFS(Grid_GenerationQueue!AC$5:AC$550,Grid_GenerationQueue!$AJ$5:$AJ$550,$B275,Grid_GenerationQueue!$AK$5:$AK$550,$C275,Grid_GenerationQueue!$AW$5:$AW$550,"&lt;&gt;"&amp;$Y$3,Grid_GenerationQueue!$AU$5:$AU$550,$AK$3)+SUMIFS(Grid_GenerationQueue!AC$5:AC$550,Grid_GenerationQueue!$AM$5:$AM$550,$B275,Grid_GenerationQueue!$AN$5:$AN$550,$C275,Grid_GenerationQueue!$AW$5:$AW$550,"&lt;&gt;"&amp;$Y$3,Grid_GenerationQueue!$AU$5:$AU$550,$AK$3)</f>
        <v>0</v>
      </c>
      <c r="AT275">
        <f>AH275+SUMIFS(Grid_GenerationQueue!AD$5:AD$550,Grid_GenerationQueue!$AJ$5:$AJ$550,$B275,Grid_GenerationQueue!$AK$5:$AK$550,$C275,Grid_GenerationQueue!$AW$5:$AW$550,"&lt;&gt;"&amp;$Y$3,Grid_GenerationQueue!$AU$5:$AU$550,$AK$3)+SUMIFS(Grid_GenerationQueue!AD$5:AD$550,Grid_GenerationQueue!$AM$5:$AM$550,$B275,Grid_GenerationQueue!$AN$5:$AN$550,$C275,Grid_GenerationQueue!$AW$5:$AW$550,"&lt;&gt;"&amp;$Y$3,Grid_GenerationQueue!$AU$5:$AU$550,$AK$3)</f>
        <v>0</v>
      </c>
      <c r="AV275">
        <v>0</v>
      </c>
      <c r="AW275">
        <v>0</v>
      </c>
      <c r="AX275">
        <v>0</v>
      </c>
      <c r="AY275">
        <v>0</v>
      </c>
      <c r="AZ275">
        <v>0</v>
      </c>
      <c r="BB275">
        <f t="shared" si="165"/>
        <v>0</v>
      </c>
      <c r="BC275">
        <f t="shared" si="166"/>
        <v>0</v>
      </c>
      <c r="BD275">
        <f t="shared" si="167"/>
        <v>0</v>
      </c>
      <c r="BE275">
        <f t="shared" si="168"/>
        <v>0</v>
      </c>
      <c r="BF275">
        <f t="shared" si="169"/>
        <v>0</v>
      </c>
      <c r="BG275">
        <f t="shared" si="170"/>
        <v>0</v>
      </c>
      <c r="BH275">
        <f t="shared" si="171"/>
        <v>0</v>
      </c>
      <c r="BI275">
        <f t="shared" si="172"/>
        <v>0</v>
      </c>
      <c r="BJ275">
        <f t="shared" si="173"/>
        <v>0</v>
      </c>
      <c r="BK275">
        <f t="shared" si="174"/>
        <v>0</v>
      </c>
      <c r="BL275">
        <f t="shared" si="175"/>
        <v>0</v>
      </c>
      <c r="BN275">
        <f t="shared" si="143"/>
        <v>0</v>
      </c>
      <c r="BO275">
        <f t="shared" si="144"/>
        <v>0</v>
      </c>
      <c r="BP275">
        <f t="shared" si="145"/>
        <v>0</v>
      </c>
      <c r="BQ275">
        <f t="shared" si="146"/>
        <v>0</v>
      </c>
      <c r="BR275">
        <f t="shared" si="147"/>
        <v>0</v>
      </c>
      <c r="BS275">
        <f t="shared" si="148"/>
        <v>0</v>
      </c>
      <c r="BT275">
        <f t="shared" si="149"/>
        <v>0</v>
      </c>
      <c r="BU275">
        <f t="shared" si="150"/>
        <v>0</v>
      </c>
      <c r="BV275">
        <f t="shared" si="151"/>
        <v>0</v>
      </c>
      <c r="BW275">
        <f t="shared" si="152"/>
        <v>0</v>
      </c>
      <c r="BX275">
        <f t="shared" si="153"/>
        <v>0</v>
      </c>
      <c r="BZ275">
        <f t="shared" si="154"/>
        <v>0</v>
      </c>
      <c r="CA275">
        <f t="shared" si="155"/>
        <v>0</v>
      </c>
      <c r="CB275">
        <f t="shared" si="156"/>
        <v>0</v>
      </c>
      <c r="CC275">
        <f t="shared" si="157"/>
        <v>0</v>
      </c>
      <c r="CD275">
        <f t="shared" si="158"/>
        <v>0</v>
      </c>
      <c r="CE275">
        <f t="shared" si="159"/>
        <v>0</v>
      </c>
      <c r="CF275">
        <f t="shared" si="160"/>
        <v>0</v>
      </c>
      <c r="CG275">
        <f t="shared" si="161"/>
        <v>0</v>
      </c>
      <c r="CH275">
        <f t="shared" si="162"/>
        <v>0</v>
      </c>
      <c r="CI275">
        <f t="shared" si="163"/>
        <v>0</v>
      </c>
      <c r="CJ275">
        <f t="shared" si="164"/>
        <v>0</v>
      </c>
    </row>
    <row r="276" spans="1:88" x14ac:dyDescent="0.35">
      <c r="A276" t="str">
        <f>Substation_Info!A276</f>
        <v>SDG&amp;E Study Area</v>
      </c>
      <c r="B276" t="str">
        <f>Substation_Info!B276</f>
        <v>Suncrest</v>
      </c>
      <c r="C276">
        <f>Substation_Info!C276</f>
        <v>230</v>
      </c>
      <c r="D276" t="str" cm="1">
        <f t="array" ref="D276">INDEX(Substation_Info!$AT$5:$BB$322,MATCH(1,($B276=Substation_Info!$B$5:$B$322)*($C276=Substation_Info!$C$5:$C$322),0),MATCH(D$4,Substation_Info!$AT$4:$BB$4,0))</f>
        <v>San_Diego_Li_Battery</v>
      </c>
      <c r="E276" t="str" cm="1">
        <f t="array" ref="E276">INDEX(Substation_Info!$AT$5:$BB$322,MATCH(1,($B276=Substation_Info!$B$5:$B$322)*($C276=Substation_Info!$C$5:$C$322),0),MATCH(E$4,Substation_Info!$AT$4:$BB$4,0))</f>
        <v>San_Diego_Solar</v>
      </c>
      <c r="F276" cm="1">
        <f t="array" ref="F276">INDEX(Substation_Info!$AT$5:$BB$322,MATCH(1,($B276=Substation_Info!$B$5:$B$322)*($C276=Substation_Info!$C$5:$C$322),0),MATCH(F$4,Substation_Info!$AT$4:$BB$4,0))</f>
        <v>0</v>
      </c>
      <c r="G276" t="str" cm="1">
        <f t="array" ref="G276">INDEX(Substation_Info!$AT$5:$BB$322,MATCH(1,($B276=Substation_Info!$B$5:$B$322)*($C276=Substation_Info!$C$5:$C$322),0),MATCH(G$4,Substation_Info!$AT$4:$BB$4,0))</f>
        <v>Baja_California_Wind</v>
      </c>
      <c r="H276" cm="1">
        <f t="array" ref="H276">INDEX(Substation_Info!$AT$5:$BB$322,MATCH(1,($B276=Substation_Info!$B$5:$B$322)*($C276=Substation_Info!$C$5:$C$322),0),MATCH(H$4,Substation_Info!$AT$4:$BB$4,0))</f>
        <v>0</v>
      </c>
      <c r="I276" cm="1">
        <f t="array" ref="I276">INDEX(Substation_Info!$AT$5:$BB$322,MATCH(1,($B276=Substation_Info!$B$5:$B$322)*($C276=Substation_Info!$C$5:$C$322),0),MATCH(I$4,Substation_Info!$AT$4:$BB$4,0))</f>
        <v>0</v>
      </c>
      <c r="J276" cm="1">
        <f t="array" ref="J276">INDEX(Substation_Info!$AT$5:$BB$322,MATCH(1,($B276=Substation_Info!$B$5:$B$322)*($C276=Substation_Info!$C$5:$C$322),0),MATCH(J$4,Substation_Info!$AT$4:$BB$4,0))</f>
        <v>0</v>
      </c>
      <c r="L276">
        <f>SUMIFS(Grid_GenerationQueue!T$5:T$550,Grid_GenerationQueue!$AJ$5:$AJ$550,$B276,Grid_GenerationQueue!$AK$5:$AK$550,$C276)+SUMIFS(Grid_GenerationQueue!T$5:T$550,Grid_GenerationQueue!$AM$5:$AM$550,$B276,Grid_GenerationQueue!$AN$5:$AN$550,$C276)</f>
        <v>700</v>
      </c>
      <c r="M276">
        <f>SUMIFS(Grid_GenerationQueue!U$5:U$550,Grid_GenerationQueue!$AJ$5:$AJ$550,$B276,Grid_GenerationQueue!$AK$5:$AK$550,$C276)+SUMIFS(Grid_GenerationQueue!U$5:U$550,Grid_GenerationQueue!$AM$5:$AM$550,$B276,Grid_GenerationQueue!$AN$5:$AN$550,$C276)</f>
        <v>0</v>
      </c>
      <c r="N276">
        <f>SUMIFS(Grid_GenerationQueue!V$5:V$550,Grid_GenerationQueue!$AJ$5:$AJ$550,$B276,Grid_GenerationQueue!$AK$5:$AK$550,$C276)+SUMIFS(Grid_GenerationQueue!V$5:V$550,Grid_GenerationQueue!$AM$5:$AM$550,$B276,Grid_GenerationQueue!$AN$5:$AN$550,$C276)</f>
        <v>0</v>
      </c>
      <c r="O276">
        <f>SUMIFS(Grid_GenerationQueue!W$5:W$550,Grid_GenerationQueue!$AJ$5:$AJ$550,$B276,Grid_GenerationQueue!$AK$5:$AK$550,$C276)+SUMIFS(Grid_GenerationQueue!W$5:W$550,Grid_GenerationQueue!$AM$5:$AM$550,$B276,Grid_GenerationQueue!$AN$5:$AN$550,$C276)</f>
        <v>0</v>
      </c>
      <c r="P276">
        <f>SUMIFS(Grid_GenerationQueue!X$5:X$550,Grid_GenerationQueue!$AJ$5:$AJ$550,$B276,Grid_GenerationQueue!$AK$5:$AK$550,$C276)+SUMIFS(Grid_GenerationQueue!X$5:X$550,Grid_GenerationQueue!$AM$5:$AM$550,$B276,Grid_GenerationQueue!$AN$5:$AN$550,$C276)</f>
        <v>0</v>
      </c>
      <c r="Q276">
        <f>SUMIFS(Grid_GenerationQueue!Y$5:Y$550,Grid_GenerationQueue!$AJ$5:$AJ$550,$B276,Grid_GenerationQueue!$AK$5:$AK$550,$C276)+SUMIFS(Grid_GenerationQueue!Y$5:Y$550,Grid_GenerationQueue!$AM$5:$AM$550,$B276,Grid_GenerationQueue!$AN$5:$AN$550,$C276)</f>
        <v>0</v>
      </c>
      <c r="R276">
        <f>SUMIFS(Grid_GenerationQueue!Z$5:Z$550,Grid_GenerationQueue!$AJ$5:$AJ$550,$B276,Grid_GenerationQueue!$AK$5:$AK$550,$C276)+SUMIFS(Grid_GenerationQueue!Z$5:Z$550,Grid_GenerationQueue!$AM$5:$AM$550,$B276,Grid_GenerationQueue!$AN$5:$AN$550,$C276)</f>
        <v>0</v>
      </c>
      <c r="S276">
        <f>SUMIFS(Grid_GenerationQueue!AA$5:AA$550,Grid_GenerationQueue!$AJ$5:$AJ$550,$B276,Grid_GenerationQueue!$AK$5:$AK$550,$C276)+SUMIFS(Grid_GenerationQueue!AA$5:AA$550,Grid_GenerationQueue!$AM$5:$AM$550,$B276,Grid_GenerationQueue!$AN$5:$AN$550,$C276)</f>
        <v>0</v>
      </c>
      <c r="T276">
        <f>SUMIFS(Grid_GenerationQueue!AB$5:AB$550,Grid_GenerationQueue!$AJ$5:$AJ$550,$B276,Grid_GenerationQueue!$AK$5:$AK$550,$C276)+SUMIFS(Grid_GenerationQueue!AB$5:AB$550,Grid_GenerationQueue!$AM$5:$AM$550,$B276,Grid_GenerationQueue!$AN$5:$AN$550,$C276)</f>
        <v>0</v>
      </c>
      <c r="U276">
        <f>SUMIFS(Grid_GenerationQueue!AC$5:AC$550,Grid_GenerationQueue!$AJ$5:$AJ$550,$B276,Grid_GenerationQueue!$AK$5:$AK$550,$C276)+SUMIFS(Grid_GenerationQueue!AC$5:AC$550,Grid_GenerationQueue!$AM$5:$AM$550,$B276,Grid_GenerationQueue!$AN$5:$AN$550,$C276)</f>
        <v>0</v>
      </c>
      <c r="V276">
        <f>SUMIFS(Grid_GenerationQueue!AD$5:AD$550,Grid_GenerationQueue!$AJ$5:$AJ$550,$B276,Grid_GenerationQueue!$AK$5:$AK$550,$C276)+SUMIFS(Grid_GenerationQueue!AD$5:AD$550,Grid_GenerationQueue!$AM$5:$AM$550,$B276,Grid_GenerationQueue!$AN$5:$AN$550,$C276)</f>
        <v>0</v>
      </c>
      <c r="X276">
        <f>SUMIFS(Grid_GenerationQueue!T$5:T$550,Grid_GenerationQueue!$AJ$5:$AJ$550,$B276,Grid_GenerationQueue!$AK$5:$AK$550,$C276,Grid_GenerationQueue!$AW$5:$AW$550,$Y$3)+SUMIFS(Grid_GenerationQueue!T$5:T$550,Grid_GenerationQueue!$AM$5:$AM$550,$B276,Grid_GenerationQueue!$AN$5:$AN$550,$C276,Grid_GenerationQueue!$AW$5:$AW$550,$Y$3)</f>
        <v>0</v>
      </c>
      <c r="Y276">
        <f>SUMIFS(Grid_GenerationQueue!U$5:U$550,Grid_GenerationQueue!$AJ$5:$AJ$550,$B276,Grid_GenerationQueue!$AK$5:$AK$550,$C276,Grid_GenerationQueue!$AW$5:$AW$550,$Y$3)+SUMIFS(Grid_GenerationQueue!U$5:U$550,Grid_GenerationQueue!$AM$5:$AM$550,$B276,Grid_GenerationQueue!$AN$5:$AN$550,$C276,Grid_GenerationQueue!$AW$5:$AW$550,$Y$3)</f>
        <v>0</v>
      </c>
      <c r="Z276">
        <f>SUMIFS(Grid_GenerationQueue!V$5:V$550,Grid_GenerationQueue!$AJ$5:$AJ$550,$B276,Grid_GenerationQueue!$AK$5:$AK$550,$C276,Grid_GenerationQueue!$AW$5:$AW$550,$Y$3)+SUMIFS(Grid_GenerationQueue!V$5:V$550,Grid_GenerationQueue!$AM$5:$AM$550,$B276,Grid_GenerationQueue!$AN$5:$AN$550,$C276,Grid_GenerationQueue!$AW$5:$AW$550,$Y$3)</f>
        <v>0</v>
      </c>
      <c r="AA276">
        <f>SUMIFS(Grid_GenerationQueue!W$5:W$550,Grid_GenerationQueue!$AJ$5:$AJ$550,$B276,Grid_GenerationQueue!$AK$5:$AK$550,$C276,Grid_GenerationQueue!$AW$5:$AW$550,$Y$3)+SUMIFS(Grid_GenerationQueue!W$5:W$550,Grid_GenerationQueue!$AM$5:$AM$550,$B276,Grid_GenerationQueue!$AN$5:$AN$550,$C276,Grid_GenerationQueue!$AW$5:$AW$550,$Y$3)</f>
        <v>0</v>
      </c>
      <c r="AB276">
        <f>SUMIFS(Grid_GenerationQueue!X$5:X$550,Grid_GenerationQueue!$AJ$5:$AJ$550,$B276,Grid_GenerationQueue!$AK$5:$AK$550,$C276,Grid_GenerationQueue!$AW$5:$AW$550,$Y$3)+SUMIFS(Grid_GenerationQueue!X$5:X$550,Grid_GenerationQueue!$AM$5:$AM$550,$B276,Grid_GenerationQueue!$AN$5:$AN$550,$C276,Grid_GenerationQueue!$AW$5:$AW$550,$Y$3)</f>
        <v>0</v>
      </c>
      <c r="AC276">
        <f>SUMIFS(Grid_GenerationQueue!Y$5:Y$550,Grid_GenerationQueue!$AJ$5:$AJ$550,$B276,Grid_GenerationQueue!$AK$5:$AK$550,$C276,Grid_GenerationQueue!$AW$5:$AW$550,$Y$3)+SUMIFS(Grid_GenerationQueue!Y$5:Y$550,Grid_GenerationQueue!$AM$5:$AM$550,$B276,Grid_GenerationQueue!$AN$5:$AN$550,$C276,Grid_GenerationQueue!$AW$5:$AW$550,$Y$3)</f>
        <v>0</v>
      </c>
      <c r="AD276">
        <f>SUMIFS(Grid_GenerationQueue!Z$5:Z$550,Grid_GenerationQueue!$AJ$5:$AJ$550,$B276,Grid_GenerationQueue!$AK$5:$AK$550,$C276,Grid_GenerationQueue!$AW$5:$AW$550,$Y$3)+SUMIFS(Grid_GenerationQueue!Z$5:Z$550,Grid_GenerationQueue!$AM$5:$AM$550,$B276,Grid_GenerationQueue!$AN$5:$AN$550,$C276,Grid_GenerationQueue!$AW$5:$AW$550,$Y$3)</f>
        <v>0</v>
      </c>
      <c r="AE276">
        <f>SUMIFS(Grid_GenerationQueue!AA$5:AA$550,Grid_GenerationQueue!$AJ$5:$AJ$550,$B276,Grid_GenerationQueue!$AK$5:$AK$550,$C276,Grid_GenerationQueue!$AW$5:$AW$550,$Y$3)+SUMIFS(Grid_GenerationQueue!AA$5:AA$550,Grid_GenerationQueue!$AM$5:$AM$550,$B276,Grid_GenerationQueue!$AN$5:$AN$550,$C276,Grid_GenerationQueue!$AW$5:$AW$550,$Y$3)</f>
        <v>0</v>
      </c>
      <c r="AF276">
        <f>SUMIFS(Grid_GenerationQueue!AB$5:AB$550,Grid_GenerationQueue!$AJ$5:$AJ$550,$B276,Grid_GenerationQueue!$AK$5:$AK$550,$C276,Grid_GenerationQueue!$AW$5:$AW$550,$Y$3)+SUMIFS(Grid_GenerationQueue!AB$5:AB$550,Grid_GenerationQueue!$AM$5:$AM$550,$B276,Grid_GenerationQueue!$AN$5:$AN$550,$C276,Grid_GenerationQueue!$AW$5:$AW$550,$Y$3)</f>
        <v>0</v>
      </c>
      <c r="AG276">
        <f>SUMIFS(Grid_GenerationQueue!AC$5:AC$550,Grid_GenerationQueue!$AJ$5:$AJ$550,$B276,Grid_GenerationQueue!$AK$5:$AK$550,$C276,Grid_GenerationQueue!$AW$5:$AW$550,$Y$3)+SUMIFS(Grid_GenerationQueue!AC$5:AC$550,Grid_GenerationQueue!$AM$5:$AM$550,$B276,Grid_GenerationQueue!$AN$5:$AN$550,$C276,Grid_GenerationQueue!$AW$5:$AW$550,$Y$3)</f>
        <v>0</v>
      </c>
      <c r="AH276">
        <f>SUMIFS(Grid_GenerationQueue!AD$5:AD$550,Grid_GenerationQueue!$AJ$5:$AJ$550,$B276,Grid_GenerationQueue!$AK$5:$AK$550,$C276,Grid_GenerationQueue!$AW$5:$AW$550,$Y$3)+SUMIFS(Grid_GenerationQueue!AD$5:AD$550,Grid_GenerationQueue!$AM$5:$AM$550,$B276,Grid_GenerationQueue!$AN$5:$AN$550,$C276,Grid_GenerationQueue!$AW$5:$AW$550,$Y$3)</f>
        <v>0</v>
      </c>
      <c r="AJ276">
        <f>X276+SUMIFS(Grid_GenerationQueue!T$5:T$550,Grid_GenerationQueue!$AJ$5:$AJ$550,$B276,Grid_GenerationQueue!$AK$5:$AK$550,$C276,Grid_GenerationQueue!$AW$5:$AW$550,"&lt;&gt;"&amp;$Y$3,Grid_GenerationQueue!$AU$5:$AU$550,$AK$3)+SUMIFS(Grid_GenerationQueue!T$5:T$550,Grid_GenerationQueue!$AM$5:$AM$550,$B276,Grid_GenerationQueue!$AN$5:$AN$550,$C276,Grid_GenerationQueue!$AW$5:$AW$550,"&lt;&gt;"&amp;$Y$3,Grid_GenerationQueue!$AU$5:$AU$550,$AK$3)</f>
        <v>0</v>
      </c>
      <c r="AK276">
        <f>Y276+SUMIFS(Grid_GenerationQueue!U$5:U$550,Grid_GenerationQueue!$AJ$5:$AJ$550,$B276,Grid_GenerationQueue!$AK$5:$AK$550,$C276,Grid_GenerationQueue!$AW$5:$AW$550,"&lt;&gt;"&amp;$Y$3,Grid_GenerationQueue!$AU$5:$AU$550,$AK$3)+SUMIFS(Grid_GenerationQueue!U$5:U$550,Grid_GenerationQueue!$AM$5:$AM$550,$B276,Grid_GenerationQueue!$AN$5:$AN$550,$C276,Grid_GenerationQueue!$AW$5:$AW$550,"&lt;&gt;"&amp;$Y$3,Grid_GenerationQueue!$AU$5:$AU$550,$AK$3)</f>
        <v>0</v>
      </c>
      <c r="AL276">
        <f>Z276+SUMIFS(Grid_GenerationQueue!V$5:V$550,Grid_GenerationQueue!$AJ$5:$AJ$550,$B276,Grid_GenerationQueue!$AK$5:$AK$550,$C276,Grid_GenerationQueue!$AW$5:$AW$550,"&lt;&gt;"&amp;$Y$3,Grid_GenerationQueue!$AU$5:$AU$550,$AK$3)+SUMIFS(Grid_GenerationQueue!V$5:V$550,Grid_GenerationQueue!$AM$5:$AM$550,$B276,Grid_GenerationQueue!$AN$5:$AN$550,$C276,Grid_GenerationQueue!$AW$5:$AW$550,"&lt;&gt;"&amp;$Y$3,Grid_GenerationQueue!$AU$5:$AU$550,$AK$3)</f>
        <v>0</v>
      </c>
      <c r="AM276">
        <f>AA276+SUMIFS(Grid_GenerationQueue!W$5:W$550,Grid_GenerationQueue!$AJ$5:$AJ$550,$B276,Grid_GenerationQueue!$AK$5:$AK$550,$C276,Grid_GenerationQueue!$AW$5:$AW$550,"&lt;&gt;"&amp;$Y$3,Grid_GenerationQueue!$AU$5:$AU$550,$AK$3)+SUMIFS(Grid_GenerationQueue!W$5:W$550,Grid_GenerationQueue!$AM$5:$AM$550,$B276,Grid_GenerationQueue!$AN$5:$AN$550,$C276,Grid_GenerationQueue!$AW$5:$AW$550,"&lt;&gt;"&amp;$Y$3,Grid_GenerationQueue!$AU$5:$AU$550,$AK$3)</f>
        <v>0</v>
      </c>
      <c r="AN276">
        <f>AB276+SUMIFS(Grid_GenerationQueue!X$5:X$550,Grid_GenerationQueue!$AJ$5:$AJ$550,$B276,Grid_GenerationQueue!$AK$5:$AK$550,$C276,Grid_GenerationQueue!$AW$5:$AW$550,"&lt;&gt;"&amp;$Y$3,Grid_GenerationQueue!$AU$5:$AU$550,$AK$3)+SUMIFS(Grid_GenerationQueue!X$5:X$550,Grid_GenerationQueue!$AM$5:$AM$550,$B276,Grid_GenerationQueue!$AN$5:$AN$550,$C276,Grid_GenerationQueue!$AW$5:$AW$550,"&lt;&gt;"&amp;$Y$3,Grid_GenerationQueue!$AU$5:$AU$550,$AK$3)</f>
        <v>0</v>
      </c>
      <c r="AO276">
        <f>AC276+SUMIFS(Grid_GenerationQueue!Y$5:Y$550,Grid_GenerationQueue!$AJ$5:$AJ$550,$B276,Grid_GenerationQueue!$AK$5:$AK$550,$C276,Grid_GenerationQueue!$AW$5:$AW$550,"&lt;&gt;"&amp;$Y$3,Grid_GenerationQueue!$AU$5:$AU$550,$AK$3)+SUMIFS(Grid_GenerationQueue!Y$5:Y$550,Grid_GenerationQueue!$AM$5:$AM$550,$B276,Grid_GenerationQueue!$AN$5:$AN$550,$C276,Grid_GenerationQueue!$AW$5:$AW$550,"&lt;&gt;"&amp;$Y$3,Grid_GenerationQueue!$AU$5:$AU$550,$AK$3)</f>
        <v>0</v>
      </c>
      <c r="AP276">
        <f>AD276+SUMIFS(Grid_GenerationQueue!Z$5:Z$550,Grid_GenerationQueue!$AJ$5:$AJ$550,$B276,Grid_GenerationQueue!$AK$5:$AK$550,$C276,Grid_GenerationQueue!$AW$5:$AW$550,"&lt;&gt;"&amp;$Y$3,Grid_GenerationQueue!$AU$5:$AU$550,$AK$3)+SUMIFS(Grid_GenerationQueue!Z$5:Z$550,Grid_GenerationQueue!$AM$5:$AM$550,$B276,Grid_GenerationQueue!$AN$5:$AN$550,$C276,Grid_GenerationQueue!$AW$5:$AW$550,"&lt;&gt;"&amp;$Y$3,Grid_GenerationQueue!$AU$5:$AU$550,$AK$3)</f>
        <v>0</v>
      </c>
      <c r="AQ276">
        <f>AE276+SUMIFS(Grid_GenerationQueue!AA$5:AA$550,Grid_GenerationQueue!$AJ$5:$AJ$550,$B276,Grid_GenerationQueue!$AK$5:$AK$550,$C276,Grid_GenerationQueue!$AW$5:$AW$550,"&lt;&gt;"&amp;$Y$3,Grid_GenerationQueue!$AU$5:$AU$550,$AK$3)+SUMIFS(Grid_GenerationQueue!AA$5:AA$550,Grid_GenerationQueue!$AM$5:$AM$550,$B276,Grid_GenerationQueue!$AN$5:$AN$550,$C276,Grid_GenerationQueue!$AW$5:$AW$550,"&lt;&gt;"&amp;$Y$3,Grid_GenerationQueue!$AU$5:$AU$550,$AK$3)</f>
        <v>0</v>
      </c>
      <c r="AR276">
        <f>AF276+SUMIFS(Grid_GenerationQueue!AB$5:AB$550,Grid_GenerationQueue!$AJ$5:$AJ$550,$B276,Grid_GenerationQueue!$AK$5:$AK$550,$C276,Grid_GenerationQueue!$AW$5:$AW$550,"&lt;&gt;"&amp;$Y$3,Grid_GenerationQueue!$AU$5:$AU$550,$AK$3)+SUMIFS(Grid_GenerationQueue!AB$5:AB$550,Grid_GenerationQueue!$AM$5:$AM$550,$B276,Grid_GenerationQueue!$AN$5:$AN$550,$C276,Grid_GenerationQueue!$AW$5:$AW$550,"&lt;&gt;"&amp;$Y$3,Grid_GenerationQueue!$AU$5:$AU$550,$AK$3)</f>
        <v>0</v>
      </c>
      <c r="AS276">
        <f>AG276+SUMIFS(Grid_GenerationQueue!AC$5:AC$550,Grid_GenerationQueue!$AJ$5:$AJ$550,$B276,Grid_GenerationQueue!$AK$5:$AK$550,$C276,Grid_GenerationQueue!$AW$5:$AW$550,"&lt;&gt;"&amp;$Y$3,Grid_GenerationQueue!$AU$5:$AU$550,$AK$3)+SUMIFS(Grid_GenerationQueue!AC$5:AC$550,Grid_GenerationQueue!$AM$5:$AM$550,$B276,Grid_GenerationQueue!$AN$5:$AN$550,$C276,Grid_GenerationQueue!$AW$5:$AW$550,"&lt;&gt;"&amp;$Y$3,Grid_GenerationQueue!$AU$5:$AU$550,$AK$3)</f>
        <v>0</v>
      </c>
      <c r="AT276">
        <f>AH276+SUMIFS(Grid_GenerationQueue!AD$5:AD$550,Grid_GenerationQueue!$AJ$5:$AJ$550,$B276,Grid_GenerationQueue!$AK$5:$AK$550,$C276,Grid_GenerationQueue!$AW$5:$AW$550,"&lt;&gt;"&amp;$Y$3,Grid_GenerationQueue!$AU$5:$AU$550,$AK$3)+SUMIFS(Grid_GenerationQueue!AD$5:AD$550,Grid_GenerationQueue!$AM$5:$AM$550,$B276,Grid_GenerationQueue!$AN$5:$AN$550,$C276,Grid_GenerationQueue!$AW$5:$AW$550,"&lt;&gt;"&amp;$Y$3,Grid_GenerationQueue!$AU$5:$AU$550,$AK$3)</f>
        <v>0</v>
      </c>
      <c r="AV276">
        <v>0</v>
      </c>
      <c r="AW276">
        <v>0</v>
      </c>
      <c r="AX276">
        <v>0</v>
      </c>
      <c r="AY276">
        <v>0</v>
      </c>
      <c r="AZ276">
        <v>0</v>
      </c>
      <c r="BB276">
        <f t="shared" si="165"/>
        <v>700</v>
      </c>
      <c r="BC276">
        <f t="shared" si="166"/>
        <v>0</v>
      </c>
      <c r="BD276">
        <f t="shared" si="167"/>
        <v>0</v>
      </c>
      <c r="BE276">
        <f t="shared" si="168"/>
        <v>0</v>
      </c>
      <c r="BF276">
        <f t="shared" si="169"/>
        <v>0</v>
      </c>
      <c r="BG276">
        <f t="shared" si="170"/>
        <v>0</v>
      </c>
      <c r="BH276">
        <f t="shared" si="171"/>
        <v>0</v>
      </c>
      <c r="BI276">
        <f t="shared" si="172"/>
        <v>0</v>
      </c>
      <c r="BJ276">
        <f t="shared" si="173"/>
        <v>0</v>
      </c>
      <c r="BK276">
        <f t="shared" si="174"/>
        <v>0</v>
      </c>
      <c r="BL276">
        <f t="shared" si="175"/>
        <v>0</v>
      </c>
      <c r="BN276">
        <f t="shared" si="143"/>
        <v>0</v>
      </c>
      <c r="BO276">
        <f t="shared" si="144"/>
        <v>0</v>
      </c>
      <c r="BP276">
        <f t="shared" si="145"/>
        <v>0</v>
      </c>
      <c r="BQ276">
        <f t="shared" si="146"/>
        <v>0</v>
      </c>
      <c r="BR276">
        <f t="shared" si="147"/>
        <v>0</v>
      </c>
      <c r="BS276">
        <f t="shared" si="148"/>
        <v>0</v>
      </c>
      <c r="BT276">
        <f t="shared" si="149"/>
        <v>0</v>
      </c>
      <c r="BU276">
        <f t="shared" si="150"/>
        <v>0</v>
      </c>
      <c r="BV276">
        <f t="shared" si="151"/>
        <v>0</v>
      </c>
      <c r="BW276">
        <f t="shared" si="152"/>
        <v>0</v>
      </c>
      <c r="BX276">
        <f t="shared" si="153"/>
        <v>0</v>
      </c>
      <c r="BZ276">
        <f t="shared" si="154"/>
        <v>0</v>
      </c>
      <c r="CA276">
        <f t="shared" si="155"/>
        <v>0</v>
      </c>
      <c r="CB276">
        <f t="shared" si="156"/>
        <v>0</v>
      </c>
      <c r="CC276">
        <f t="shared" si="157"/>
        <v>0</v>
      </c>
      <c r="CD276">
        <f t="shared" si="158"/>
        <v>0</v>
      </c>
      <c r="CE276">
        <f t="shared" si="159"/>
        <v>0</v>
      </c>
      <c r="CF276">
        <f t="shared" si="160"/>
        <v>0</v>
      </c>
      <c r="CG276">
        <f t="shared" si="161"/>
        <v>0</v>
      </c>
      <c r="CH276">
        <f t="shared" si="162"/>
        <v>0</v>
      </c>
      <c r="CI276">
        <f t="shared" si="163"/>
        <v>0</v>
      </c>
      <c r="CJ276">
        <f t="shared" si="164"/>
        <v>0</v>
      </c>
    </row>
    <row r="277" spans="1:88" x14ac:dyDescent="0.35">
      <c r="A277" t="str">
        <f>Substation_Info!A277</f>
        <v>SDG&amp;E Study Area</v>
      </c>
      <c r="B277" t="str">
        <f>Substation_Info!B277</f>
        <v>Sycamore</v>
      </c>
      <c r="C277">
        <f>Substation_Info!C277</f>
        <v>230</v>
      </c>
      <c r="D277" t="str" cm="1">
        <f t="array" ref="D277">INDEX(Substation_Info!$AT$5:$BB$322,MATCH(1,($B277=Substation_Info!$B$5:$B$322)*($C277=Substation_Info!$C$5:$C$322),0),MATCH(D$4,Substation_Info!$AT$4:$BB$4,0))</f>
        <v>San_Diego_Li_Battery</v>
      </c>
      <c r="E277" t="str" cm="1">
        <f t="array" ref="E277">INDEX(Substation_Info!$AT$5:$BB$322,MATCH(1,($B277=Substation_Info!$B$5:$B$322)*($C277=Substation_Info!$C$5:$C$322),0),MATCH(E$4,Substation_Info!$AT$4:$BB$4,0))</f>
        <v>San_Diego_Solar</v>
      </c>
      <c r="F277" cm="1">
        <f t="array" ref="F277">INDEX(Substation_Info!$AT$5:$BB$322,MATCH(1,($B277=Substation_Info!$B$5:$B$322)*($C277=Substation_Info!$C$5:$C$322),0),MATCH(F$4,Substation_Info!$AT$4:$BB$4,0))</f>
        <v>0</v>
      </c>
      <c r="G277" cm="1">
        <f t="array" ref="G277">INDEX(Substation_Info!$AT$5:$BB$322,MATCH(1,($B277=Substation_Info!$B$5:$B$322)*($C277=Substation_Info!$C$5:$C$322),0),MATCH(G$4,Substation_Info!$AT$4:$BB$4,0))</f>
        <v>0</v>
      </c>
      <c r="H277" cm="1">
        <f t="array" ref="H277">INDEX(Substation_Info!$AT$5:$BB$322,MATCH(1,($B277=Substation_Info!$B$5:$B$322)*($C277=Substation_Info!$C$5:$C$322),0),MATCH(H$4,Substation_Info!$AT$4:$BB$4,0))</f>
        <v>0</v>
      </c>
      <c r="I277" cm="1">
        <f t="array" ref="I277">INDEX(Substation_Info!$AT$5:$BB$322,MATCH(1,($B277=Substation_Info!$B$5:$B$322)*($C277=Substation_Info!$C$5:$C$322),0),MATCH(I$4,Substation_Info!$AT$4:$BB$4,0))</f>
        <v>0</v>
      </c>
      <c r="J277" t="str" cm="1">
        <f t="array" ref="J277">INDEX(Substation_Info!$AT$5:$BB$322,MATCH(1,($B277=Substation_Info!$B$5:$B$322)*($C277=Substation_Info!$C$5:$C$322),0),MATCH(J$4,Substation_Info!$AT$4:$BB$4,0))</f>
        <v>San_Diego_Pumped_Storage</v>
      </c>
      <c r="L277">
        <f>SUMIFS(Grid_GenerationQueue!T$5:T$550,Grid_GenerationQueue!$AJ$5:$AJ$550,$B277,Grid_GenerationQueue!$AK$5:$AK$550,$C277)+SUMIFS(Grid_GenerationQueue!T$5:T$550,Grid_GenerationQueue!$AM$5:$AM$550,$B277,Grid_GenerationQueue!$AN$5:$AN$550,$C277)</f>
        <v>170</v>
      </c>
      <c r="M277">
        <f>SUMIFS(Grid_GenerationQueue!U$5:U$550,Grid_GenerationQueue!$AJ$5:$AJ$550,$B277,Grid_GenerationQueue!$AK$5:$AK$550,$C277)+SUMIFS(Grid_GenerationQueue!U$5:U$550,Grid_GenerationQueue!$AM$5:$AM$550,$B277,Grid_GenerationQueue!$AN$5:$AN$550,$C277)</f>
        <v>0</v>
      </c>
      <c r="N277">
        <f>SUMIFS(Grid_GenerationQueue!V$5:V$550,Grid_GenerationQueue!$AJ$5:$AJ$550,$B277,Grid_GenerationQueue!$AK$5:$AK$550,$C277)+SUMIFS(Grid_GenerationQueue!V$5:V$550,Grid_GenerationQueue!$AM$5:$AM$550,$B277,Grid_GenerationQueue!$AN$5:$AN$550,$C277)</f>
        <v>0</v>
      </c>
      <c r="O277">
        <f>SUMIFS(Grid_GenerationQueue!W$5:W$550,Grid_GenerationQueue!$AJ$5:$AJ$550,$B277,Grid_GenerationQueue!$AK$5:$AK$550,$C277)+SUMIFS(Grid_GenerationQueue!W$5:W$550,Grid_GenerationQueue!$AM$5:$AM$550,$B277,Grid_GenerationQueue!$AN$5:$AN$550,$C277)</f>
        <v>0</v>
      </c>
      <c r="P277">
        <f>SUMIFS(Grid_GenerationQueue!X$5:X$550,Grid_GenerationQueue!$AJ$5:$AJ$550,$B277,Grid_GenerationQueue!$AK$5:$AK$550,$C277)+SUMIFS(Grid_GenerationQueue!X$5:X$550,Grid_GenerationQueue!$AM$5:$AM$550,$B277,Grid_GenerationQueue!$AN$5:$AN$550,$C277)</f>
        <v>0</v>
      </c>
      <c r="Q277">
        <f>SUMIFS(Grid_GenerationQueue!Y$5:Y$550,Grid_GenerationQueue!$AJ$5:$AJ$550,$B277,Grid_GenerationQueue!$AK$5:$AK$550,$C277)+SUMIFS(Grid_GenerationQueue!Y$5:Y$550,Grid_GenerationQueue!$AM$5:$AM$550,$B277,Grid_GenerationQueue!$AN$5:$AN$550,$C277)</f>
        <v>0</v>
      </c>
      <c r="R277">
        <f>SUMIFS(Grid_GenerationQueue!Z$5:Z$550,Grid_GenerationQueue!$AJ$5:$AJ$550,$B277,Grid_GenerationQueue!$AK$5:$AK$550,$C277)+SUMIFS(Grid_GenerationQueue!Z$5:Z$550,Grid_GenerationQueue!$AM$5:$AM$550,$B277,Grid_GenerationQueue!$AN$5:$AN$550,$C277)</f>
        <v>0</v>
      </c>
      <c r="S277">
        <f>SUMIFS(Grid_GenerationQueue!AA$5:AA$550,Grid_GenerationQueue!$AJ$5:$AJ$550,$B277,Grid_GenerationQueue!$AK$5:$AK$550,$C277)+SUMIFS(Grid_GenerationQueue!AA$5:AA$550,Grid_GenerationQueue!$AM$5:$AM$550,$B277,Grid_GenerationQueue!$AN$5:$AN$550,$C277)</f>
        <v>0</v>
      </c>
      <c r="T277">
        <f>SUMIFS(Grid_GenerationQueue!AB$5:AB$550,Grid_GenerationQueue!$AJ$5:$AJ$550,$B277,Grid_GenerationQueue!$AK$5:$AK$550,$C277)+SUMIFS(Grid_GenerationQueue!AB$5:AB$550,Grid_GenerationQueue!$AM$5:$AM$550,$B277,Grid_GenerationQueue!$AN$5:$AN$550,$C277)</f>
        <v>0</v>
      </c>
      <c r="U277">
        <f>SUMIFS(Grid_GenerationQueue!AC$5:AC$550,Grid_GenerationQueue!$AJ$5:$AJ$550,$B277,Grid_GenerationQueue!$AK$5:$AK$550,$C277)+SUMIFS(Grid_GenerationQueue!AC$5:AC$550,Grid_GenerationQueue!$AM$5:$AM$550,$B277,Grid_GenerationQueue!$AN$5:$AN$550,$C277)</f>
        <v>0</v>
      </c>
      <c r="V277">
        <f>SUMIFS(Grid_GenerationQueue!AD$5:AD$550,Grid_GenerationQueue!$AJ$5:$AJ$550,$B277,Grid_GenerationQueue!$AK$5:$AK$550,$C277)+SUMIFS(Grid_GenerationQueue!AD$5:AD$550,Grid_GenerationQueue!$AM$5:$AM$550,$B277,Grid_GenerationQueue!$AN$5:$AN$550,$C277)</f>
        <v>0</v>
      </c>
      <c r="X277">
        <f>SUMIFS(Grid_GenerationQueue!T$5:T$550,Grid_GenerationQueue!$AJ$5:$AJ$550,$B277,Grid_GenerationQueue!$AK$5:$AK$550,$C277,Grid_GenerationQueue!$AW$5:$AW$550,$Y$3)+SUMIFS(Grid_GenerationQueue!T$5:T$550,Grid_GenerationQueue!$AM$5:$AM$550,$B277,Grid_GenerationQueue!$AN$5:$AN$550,$C277,Grid_GenerationQueue!$AW$5:$AW$550,$Y$3)</f>
        <v>0</v>
      </c>
      <c r="Y277">
        <f>SUMIFS(Grid_GenerationQueue!U$5:U$550,Grid_GenerationQueue!$AJ$5:$AJ$550,$B277,Grid_GenerationQueue!$AK$5:$AK$550,$C277,Grid_GenerationQueue!$AW$5:$AW$550,$Y$3)+SUMIFS(Grid_GenerationQueue!U$5:U$550,Grid_GenerationQueue!$AM$5:$AM$550,$B277,Grid_GenerationQueue!$AN$5:$AN$550,$C277,Grid_GenerationQueue!$AW$5:$AW$550,$Y$3)</f>
        <v>0</v>
      </c>
      <c r="Z277">
        <f>SUMIFS(Grid_GenerationQueue!V$5:V$550,Grid_GenerationQueue!$AJ$5:$AJ$550,$B277,Grid_GenerationQueue!$AK$5:$AK$550,$C277,Grid_GenerationQueue!$AW$5:$AW$550,$Y$3)+SUMIFS(Grid_GenerationQueue!V$5:V$550,Grid_GenerationQueue!$AM$5:$AM$550,$B277,Grid_GenerationQueue!$AN$5:$AN$550,$C277,Grid_GenerationQueue!$AW$5:$AW$550,$Y$3)</f>
        <v>0</v>
      </c>
      <c r="AA277">
        <f>SUMIFS(Grid_GenerationQueue!W$5:W$550,Grid_GenerationQueue!$AJ$5:$AJ$550,$B277,Grid_GenerationQueue!$AK$5:$AK$550,$C277,Grid_GenerationQueue!$AW$5:$AW$550,$Y$3)+SUMIFS(Grid_GenerationQueue!W$5:W$550,Grid_GenerationQueue!$AM$5:$AM$550,$B277,Grid_GenerationQueue!$AN$5:$AN$550,$C277,Grid_GenerationQueue!$AW$5:$AW$550,$Y$3)</f>
        <v>0</v>
      </c>
      <c r="AB277">
        <f>SUMIFS(Grid_GenerationQueue!X$5:X$550,Grid_GenerationQueue!$AJ$5:$AJ$550,$B277,Grid_GenerationQueue!$AK$5:$AK$550,$C277,Grid_GenerationQueue!$AW$5:$AW$550,$Y$3)+SUMIFS(Grid_GenerationQueue!X$5:X$550,Grid_GenerationQueue!$AM$5:$AM$550,$B277,Grid_GenerationQueue!$AN$5:$AN$550,$C277,Grid_GenerationQueue!$AW$5:$AW$550,$Y$3)</f>
        <v>0</v>
      </c>
      <c r="AC277">
        <f>SUMIFS(Grid_GenerationQueue!Y$5:Y$550,Grid_GenerationQueue!$AJ$5:$AJ$550,$B277,Grid_GenerationQueue!$AK$5:$AK$550,$C277,Grid_GenerationQueue!$AW$5:$AW$550,$Y$3)+SUMIFS(Grid_GenerationQueue!Y$5:Y$550,Grid_GenerationQueue!$AM$5:$AM$550,$B277,Grid_GenerationQueue!$AN$5:$AN$550,$C277,Grid_GenerationQueue!$AW$5:$AW$550,$Y$3)</f>
        <v>0</v>
      </c>
      <c r="AD277">
        <f>SUMIFS(Grid_GenerationQueue!Z$5:Z$550,Grid_GenerationQueue!$AJ$5:$AJ$550,$B277,Grid_GenerationQueue!$AK$5:$AK$550,$C277,Grid_GenerationQueue!$AW$5:$AW$550,$Y$3)+SUMIFS(Grid_GenerationQueue!Z$5:Z$550,Grid_GenerationQueue!$AM$5:$AM$550,$B277,Grid_GenerationQueue!$AN$5:$AN$550,$C277,Grid_GenerationQueue!$AW$5:$AW$550,$Y$3)</f>
        <v>0</v>
      </c>
      <c r="AE277">
        <f>SUMIFS(Grid_GenerationQueue!AA$5:AA$550,Grid_GenerationQueue!$AJ$5:$AJ$550,$B277,Grid_GenerationQueue!$AK$5:$AK$550,$C277,Grid_GenerationQueue!$AW$5:$AW$550,$Y$3)+SUMIFS(Grid_GenerationQueue!AA$5:AA$550,Grid_GenerationQueue!$AM$5:$AM$550,$B277,Grid_GenerationQueue!$AN$5:$AN$550,$C277,Grid_GenerationQueue!$AW$5:$AW$550,$Y$3)</f>
        <v>0</v>
      </c>
      <c r="AF277">
        <f>SUMIFS(Grid_GenerationQueue!AB$5:AB$550,Grid_GenerationQueue!$AJ$5:$AJ$550,$B277,Grid_GenerationQueue!$AK$5:$AK$550,$C277,Grid_GenerationQueue!$AW$5:$AW$550,$Y$3)+SUMIFS(Grid_GenerationQueue!AB$5:AB$550,Grid_GenerationQueue!$AM$5:$AM$550,$B277,Grid_GenerationQueue!$AN$5:$AN$550,$C277,Grid_GenerationQueue!$AW$5:$AW$550,$Y$3)</f>
        <v>0</v>
      </c>
      <c r="AG277">
        <f>SUMIFS(Grid_GenerationQueue!AC$5:AC$550,Grid_GenerationQueue!$AJ$5:$AJ$550,$B277,Grid_GenerationQueue!$AK$5:$AK$550,$C277,Grid_GenerationQueue!$AW$5:$AW$550,$Y$3)+SUMIFS(Grid_GenerationQueue!AC$5:AC$550,Grid_GenerationQueue!$AM$5:$AM$550,$B277,Grid_GenerationQueue!$AN$5:$AN$550,$C277,Grid_GenerationQueue!$AW$5:$AW$550,$Y$3)</f>
        <v>0</v>
      </c>
      <c r="AH277">
        <f>SUMIFS(Grid_GenerationQueue!AD$5:AD$550,Grid_GenerationQueue!$AJ$5:$AJ$550,$B277,Grid_GenerationQueue!$AK$5:$AK$550,$C277,Grid_GenerationQueue!$AW$5:$AW$550,$Y$3)+SUMIFS(Grid_GenerationQueue!AD$5:AD$550,Grid_GenerationQueue!$AM$5:$AM$550,$B277,Grid_GenerationQueue!$AN$5:$AN$550,$C277,Grid_GenerationQueue!$AW$5:$AW$550,$Y$3)</f>
        <v>0</v>
      </c>
      <c r="AJ277">
        <f>X277+SUMIFS(Grid_GenerationQueue!T$5:T$550,Grid_GenerationQueue!$AJ$5:$AJ$550,$B277,Grid_GenerationQueue!$AK$5:$AK$550,$C277,Grid_GenerationQueue!$AW$5:$AW$550,"&lt;&gt;"&amp;$Y$3,Grid_GenerationQueue!$AU$5:$AU$550,$AK$3)+SUMIFS(Grid_GenerationQueue!T$5:T$550,Grid_GenerationQueue!$AM$5:$AM$550,$B277,Grid_GenerationQueue!$AN$5:$AN$550,$C277,Grid_GenerationQueue!$AW$5:$AW$550,"&lt;&gt;"&amp;$Y$3,Grid_GenerationQueue!$AU$5:$AU$550,$AK$3)</f>
        <v>100</v>
      </c>
      <c r="AK277">
        <f>Y277+SUMIFS(Grid_GenerationQueue!U$5:U$550,Grid_GenerationQueue!$AJ$5:$AJ$550,$B277,Grid_GenerationQueue!$AK$5:$AK$550,$C277,Grid_GenerationQueue!$AW$5:$AW$550,"&lt;&gt;"&amp;$Y$3,Grid_GenerationQueue!$AU$5:$AU$550,$AK$3)+SUMIFS(Grid_GenerationQueue!U$5:U$550,Grid_GenerationQueue!$AM$5:$AM$550,$B277,Grid_GenerationQueue!$AN$5:$AN$550,$C277,Grid_GenerationQueue!$AW$5:$AW$550,"&lt;&gt;"&amp;$Y$3,Grid_GenerationQueue!$AU$5:$AU$550,$AK$3)</f>
        <v>0</v>
      </c>
      <c r="AL277">
        <f>Z277+SUMIFS(Grid_GenerationQueue!V$5:V$550,Grid_GenerationQueue!$AJ$5:$AJ$550,$B277,Grid_GenerationQueue!$AK$5:$AK$550,$C277,Grid_GenerationQueue!$AW$5:$AW$550,"&lt;&gt;"&amp;$Y$3,Grid_GenerationQueue!$AU$5:$AU$550,$AK$3)+SUMIFS(Grid_GenerationQueue!V$5:V$550,Grid_GenerationQueue!$AM$5:$AM$550,$B277,Grid_GenerationQueue!$AN$5:$AN$550,$C277,Grid_GenerationQueue!$AW$5:$AW$550,"&lt;&gt;"&amp;$Y$3,Grid_GenerationQueue!$AU$5:$AU$550,$AK$3)</f>
        <v>0</v>
      </c>
      <c r="AM277">
        <f>AA277+SUMIFS(Grid_GenerationQueue!W$5:W$550,Grid_GenerationQueue!$AJ$5:$AJ$550,$B277,Grid_GenerationQueue!$AK$5:$AK$550,$C277,Grid_GenerationQueue!$AW$5:$AW$550,"&lt;&gt;"&amp;$Y$3,Grid_GenerationQueue!$AU$5:$AU$550,$AK$3)+SUMIFS(Grid_GenerationQueue!W$5:W$550,Grid_GenerationQueue!$AM$5:$AM$550,$B277,Grid_GenerationQueue!$AN$5:$AN$550,$C277,Grid_GenerationQueue!$AW$5:$AW$550,"&lt;&gt;"&amp;$Y$3,Grid_GenerationQueue!$AU$5:$AU$550,$AK$3)</f>
        <v>0</v>
      </c>
      <c r="AN277">
        <f>AB277+SUMIFS(Grid_GenerationQueue!X$5:X$550,Grid_GenerationQueue!$AJ$5:$AJ$550,$B277,Grid_GenerationQueue!$AK$5:$AK$550,$C277,Grid_GenerationQueue!$AW$5:$AW$550,"&lt;&gt;"&amp;$Y$3,Grid_GenerationQueue!$AU$5:$AU$550,$AK$3)+SUMIFS(Grid_GenerationQueue!X$5:X$550,Grid_GenerationQueue!$AM$5:$AM$550,$B277,Grid_GenerationQueue!$AN$5:$AN$550,$C277,Grid_GenerationQueue!$AW$5:$AW$550,"&lt;&gt;"&amp;$Y$3,Grid_GenerationQueue!$AU$5:$AU$550,$AK$3)</f>
        <v>0</v>
      </c>
      <c r="AO277">
        <f>AC277+SUMIFS(Grid_GenerationQueue!Y$5:Y$550,Grid_GenerationQueue!$AJ$5:$AJ$550,$B277,Grid_GenerationQueue!$AK$5:$AK$550,$C277,Grid_GenerationQueue!$AW$5:$AW$550,"&lt;&gt;"&amp;$Y$3,Grid_GenerationQueue!$AU$5:$AU$550,$AK$3)+SUMIFS(Grid_GenerationQueue!Y$5:Y$550,Grid_GenerationQueue!$AM$5:$AM$550,$B277,Grid_GenerationQueue!$AN$5:$AN$550,$C277,Grid_GenerationQueue!$AW$5:$AW$550,"&lt;&gt;"&amp;$Y$3,Grid_GenerationQueue!$AU$5:$AU$550,$AK$3)</f>
        <v>0</v>
      </c>
      <c r="AP277">
        <f>AD277+SUMIFS(Grid_GenerationQueue!Z$5:Z$550,Grid_GenerationQueue!$AJ$5:$AJ$550,$B277,Grid_GenerationQueue!$AK$5:$AK$550,$C277,Grid_GenerationQueue!$AW$5:$AW$550,"&lt;&gt;"&amp;$Y$3,Grid_GenerationQueue!$AU$5:$AU$550,$AK$3)+SUMIFS(Grid_GenerationQueue!Z$5:Z$550,Grid_GenerationQueue!$AM$5:$AM$550,$B277,Grid_GenerationQueue!$AN$5:$AN$550,$C277,Grid_GenerationQueue!$AW$5:$AW$550,"&lt;&gt;"&amp;$Y$3,Grid_GenerationQueue!$AU$5:$AU$550,$AK$3)</f>
        <v>0</v>
      </c>
      <c r="AQ277">
        <f>AE277+SUMIFS(Grid_GenerationQueue!AA$5:AA$550,Grid_GenerationQueue!$AJ$5:$AJ$550,$B277,Grid_GenerationQueue!$AK$5:$AK$550,$C277,Grid_GenerationQueue!$AW$5:$AW$550,"&lt;&gt;"&amp;$Y$3,Grid_GenerationQueue!$AU$5:$AU$550,$AK$3)+SUMIFS(Grid_GenerationQueue!AA$5:AA$550,Grid_GenerationQueue!$AM$5:$AM$550,$B277,Grid_GenerationQueue!$AN$5:$AN$550,$C277,Grid_GenerationQueue!$AW$5:$AW$550,"&lt;&gt;"&amp;$Y$3,Grid_GenerationQueue!$AU$5:$AU$550,$AK$3)</f>
        <v>0</v>
      </c>
      <c r="AR277">
        <f>AF277+SUMIFS(Grid_GenerationQueue!AB$5:AB$550,Grid_GenerationQueue!$AJ$5:$AJ$550,$B277,Grid_GenerationQueue!$AK$5:$AK$550,$C277,Grid_GenerationQueue!$AW$5:$AW$550,"&lt;&gt;"&amp;$Y$3,Grid_GenerationQueue!$AU$5:$AU$550,$AK$3)+SUMIFS(Grid_GenerationQueue!AB$5:AB$550,Grid_GenerationQueue!$AM$5:$AM$550,$B277,Grid_GenerationQueue!$AN$5:$AN$550,$C277,Grid_GenerationQueue!$AW$5:$AW$550,"&lt;&gt;"&amp;$Y$3,Grid_GenerationQueue!$AU$5:$AU$550,$AK$3)</f>
        <v>0</v>
      </c>
      <c r="AS277">
        <f>AG277+SUMIFS(Grid_GenerationQueue!AC$5:AC$550,Grid_GenerationQueue!$AJ$5:$AJ$550,$B277,Grid_GenerationQueue!$AK$5:$AK$550,$C277,Grid_GenerationQueue!$AW$5:$AW$550,"&lt;&gt;"&amp;$Y$3,Grid_GenerationQueue!$AU$5:$AU$550,$AK$3)+SUMIFS(Grid_GenerationQueue!AC$5:AC$550,Grid_GenerationQueue!$AM$5:$AM$550,$B277,Grid_GenerationQueue!$AN$5:$AN$550,$C277,Grid_GenerationQueue!$AW$5:$AW$550,"&lt;&gt;"&amp;$Y$3,Grid_GenerationQueue!$AU$5:$AU$550,$AK$3)</f>
        <v>0</v>
      </c>
      <c r="AT277">
        <f>AH277+SUMIFS(Grid_GenerationQueue!AD$5:AD$550,Grid_GenerationQueue!$AJ$5:$AJ$550,$B277,Grid_GenerationQueue!$AK$5:$AK$550,$C277,Grid_GenerationQueue!$AW$5:$AW$550,"&lt;&gt;"&amp;$Y$3,Grid_GenerationQueue!$AU$5:$AU$550,$AK$3)+SUMIFS(Grid_GenerationQueue!AD$5:AD$550,Grid_GenerationQueue!$AM$5:$AM$550,$B277,Grid_GenerationQueue!$AN$5:$AN$550,$C277,Grid_GenerationQueue!$AW$5:$AW$550,"&lt;&gt;"&amp;$Y$3,Grid_GenerationQueue!$AU$5:$AU$550,$AK$3)</f>
        <v>0</v>
      </c>
      <c r="AV277">
        <v>0</v>
      </c>
      <c r="AW277">
        <v>0</v>
      </c>
      <c r="AX277">
        <v>0</v>
      </c>
      <c r="AY277">
        <v>0</v>
      </c>
      <c r="AZ277">
        <v>0</v>
      </c>
      <c r="BB277">
        <f t="shared" si="165"/>
        <v>170</v>
      </c>
      <c r="BC277">
        <f t="shared" si="166"/>
        <v>0</v>
      </c>
      <c r="BD277">
        <f t="shared" si="167"/>
        <v>0</v>
      </c>
      <c r="BE277">
        <f t="shared" si="168"/>
        <v>0</v>
      </c>
      <c r="BF277">
        <f t="shared" si="169"/>
        <v>0</v>
      </c>
      <c r="BG277">
        <f t="shared" si="170"/>
        <v>0</v>
      </c>
      <c r="BH277">
        <f t="shared" si="171"/>
        <v>0</v>
      </c>
      <c r="BI277">
        <f t="shared" si="172"/>
        <v>0</v>
      </c>
      <c r="BJ277">
        <f t="shared" si="173"/>
        <v>0</v>
      </c>
      <c r="BK277">
        <f t="shared" si="174"/>
        <v>0</v>
      </c>
      <c r="BL277">
        <f t="shared" si="175"/>
        <v>0</v>
      </c>
      <c r="BN277">
        <f t="shared" si="143"/>
        <v>0</v>
      </c>
      <c r="BO277">
        <f t="shared" si="144"/>
        <v>0</v>
      </c>
      <c r="BP277">
        <f t="shared" si="145"/>
        <v>0</v>
      </c>
      <c r="BQ277">
        <f t="shared" si="146"/>
        <v>0</v>
      </c>
      <c r="BR277">
        <f t="shared" si="147"/>
        <v>0</v>
      </c>
      <c r="BS277">
        <f t="shared" si="148"/>
        <v>0</v>
      </c>
      <c r="BT277">
        <f t="shared" si="149"/>
        <v>0</v>
      </c>
      <c r="BU277">
        <f t="shared" si="150"/>
        <v>0</v>
      </c>
      <c r="BV277">
        <f t="shared" si="151"/>
        <v>0</v>
      </c>
      <c r="BW277">
        <f t="shared" si="152"/>
        <v>0</v>
      </c>
      <c r="BX277">
        <f t="shared" si="153"/>
        <v>0</v>
      </c>
      <c r="BZ277">
        <f t="shared" si="154"/>
        <v>100</v>
      </c>
      <c r="CA277">
        <f t="shared" si="155"/>
        <v>0</v>
      </c>
      <c r="CB277">
        <f t="shared" si="156"/>
        <v>0</v>
      </c>
      <c r="CC277">
        <f t="shared" si="157"/>
        <v>0</v>
      </c>
      <c r="CD277">
        <f t="shared" si="158"/>
        <v>0</v>
      </c>
      <c r="CE277">
        <f t="shared" si="159"/>
        <v>0</v>
      </c>
      <c r="CF277">
        <f t="shared" si="160"/>
        <v>0</v>
      </c>
      <c r="CG277">
        <f t="shared" si="161"/>
        <v>0</v>
      </c>
      <c r="CH277">
        <f t="shared" si="162"/>
        <v>0</v>
      </c>
      <c r="CI277">
        <f t="shared" si="163"/>
        <v>0</v>
      </c>
      <c r="CJ277">
        <f t="shared" si="164"/>
        <v>0</v>
      </c>
    </row>
    <row r="278" spans="1:88" x14ac:dyDescent="0.35">
      <c r="A278" t="str">
        <f>Substation_Info!A278</f>
        <v>SDG&amp;E Study Area</v>
      </c>
      <c r="B278" t="str">
        <f>Substation_Info!B278</f>
        <v>Sycamore</v>
      </c>
      <c r="C278">
        <f>Substation_Info!C278</f>
        <v>138</v>
      </c>
      <c r="D278" t="str" cm="1">
        <f t="array" ref="D278">INDEX(Substation_Info!$AT$5:$BB$322,MATCH(1,($B278=Substation_Info!$B$5:$B$322)*($C278=Substation_Info!$C$5:$C$322),0),MATCH(D$4,Substation_Info!$AT$4:$BB$4,0))</f>
        <v>San_Diego_Li_Battery</v>
      </c>
      <c r="E278" t="str" cm="1">
        <f t="array" ref="E278">INDEX(Substation_Info!$AT$5:$BB$322,MATCH(1,($B278=Substation_Info!$B$5:$B$322)*($C278=Substation_Info!$C$5:$C$322),0),MATCH(E$4,Substation_Info!$AT$4:$BB$4,0))</f>
        <v>San_Diego_Solar</v>
      </c>
      <c r="F278" cm="1">
        <f t="array" ref="F278">INDEX(Substation_Info!$AT$5:$BB$322,MATCH(1,($B278=Substation_Info!$B$5:$B$322)*($C278=Substation_Info!$C$5:$C$322),0),MATCH(F$4,Substation_Info!$AT$4:$BB$4,0))</f>
        <v>0</v>
      </c>
      <c r="G278" cm="1">
        <f t="array" ref="G278">INDEX(Substation_Info!$AT$5:$BB$322,MATCH(1,($B278=Substation_Info!$B$5:$B$322)*($C278=Substation_Info!$C$5:$C$322),0),MATCH(G$4,Substation_Info!$AT$4:$BB$4,0))</f>
        <v>0</v>
      </c>
      <c r="H278" cm="1">
        <f t="array" ref="H278">INDEX(Substation_Info!$AT$5:$BB$322,MATCH(1,($B278=Substation_Info!$B$5:$B$322)*($C278=Substation_Info!$C$5:$C$322),0),MATCH(H$4,Substation_Info!$AT$4:$BB$4,0))</f>
        <v>0</v>
      </c>
      <c r="I278" cm="1">
        <f t="array" ref="I278">INDEX(Substation_Info!$AT$5:$BB$322,MATCH(1,($B278=Substation_Info!$B$5:$B$322)*($C278=Substation_Info!$C$5:$C$322),0),MATCH(I$4,Substation_Info!$AT$4:$BB$4,0))</f>
        <v>0</v>
      </c>
      <c r="J278" cm="1">
        <f t="array" ref="J278">INDEX(Substation_Info!$AT$5:$BB$322,MATCH(1,($B278=Substation_Info!$B$5:$B$322)*($C278=Substation_Info!$C$5:$C$322),0),MATCH(J$4,Substation_Info!$AT$4:$BB$4,0))</f>
        <v>0</v>
      </c>
      <c r="L278">
        <f>SUMIFS(Grid_GenerationQueue!T$5:T$550,Grid_GenerationQueue!$AJ$5:$AJ$550,$B278,Grid_GenerationQueue!$AK$5:$AK$550,$C278)+SUMIFS(Grid_GenerationQueue!T$5:T$550,Grid_GenerationQueue!$AM$5:$AM$550,$B278,Grid_GenerationQueue!$AN$5:$AN$550,$C278)</f>
        <v>950</v>
      </c>
      <c r="M278">
        <f>SUMIFS(Grid_GenerationQueue!U$5:U$550,Grid_GenerationQueue!$AJ$5:$AJ$550,$B278,Grid_GenerationQueue!$AK$5:$AK$550,$C278)+SUMIFS(Grid_GenerationQueue!U$5:U$550,Grid_GenerationQueue!$AM$5:$AM$550,$B278,Grid_GenerationQueue!$AN$5:$AN$550,$C278)</f>
        <v>0</v>
      </c>
      <c r="N278">
        <f>SUMIFS(Grid_GenerationQueue!V$5:V$550,Grid_GenerationQueue!$AJ$5:$AJ$550,$B278,Grid_GenerationQueue!$AK$5:$AK$550,$C278)+SUMIFS(Grid_GenerationQueue!V$5:V$550,Grid_GenerationQueue!$AM$5:$AM$550,$B278,Grid_GenerationQueue!$AN$5:$AN$550,$C278)</f>
        <v>0</v>
      </c>
      <c r="O278">
        <f>SUMIFS(Grid_GenerationQueue!W$5:W$550,Grid_GenerationQueue!$AJ$5:$AJ$550,$B278,Grid_GenerationQueue!$AK$5:$AK$550,$C278)+SUMIFS(Grid_GenerationQueue!W$5:W$550,Grid_GenerationQueue!$AM$5:$AM$550,$B278,Grid_GenerationQueue!$AN$5:$AN$550,$C278)</f>
        <v>0</v>
      </c>
      <c r="P278">
        <f>SUMIFS(Grid_GenerationQueue!X$5:X$550,Grid_GenerationQueue!$AJ$5:$AJ$550,$B278,Grid_GenerationQueue!$AK$5:$AK$550,$C278)+SUMIFS(Grid_GenerationQueue!X$5:X$550,Grid_GenerationQueue!$AM$5:$AM$550,$B278,Grid_GenerationQueue!$AN$5:$AN$550,$C278)</f>
        <v>0</v>
      </c>
      <c r="Q278">
        <f>SUMIFS(Grid_GenerationQueue!Y$5:Y$550,Grid_GenerationQueue!$AJ$5:$AJ$550,$B278,Grid_GenerationQueue!$AK$5:$AK$550,$C278)+SUMIFS(Grid_GenerationQueue!Y$5:Y$550,Grid_GenerationQueue!$AM$5:$AM$550,$B278,Grid_GenerationQueue!$AN$5:$AN$550,$C278)</f>
        <v>0</v>
      </c>
      <c r="R278">
        <f>SUMIFS(Grid_GenerationQueue!Z$5:Z$550,Grid_GenerationQueue!$AJ$5:$AJ$550,$B278,Grid_GenerationQueue!$AK$5:$AK$550,$C278)+SUMIFS(Grid_GenerationQueue!Z$5:Z$550,Grid_GenerationQueue!$AM$5:$AM$550,$B278,Grid_GenerationQueue!$AN$5:$AN$550,$C278)</f>
        <v>0</v>
      </c>
      <c r="S278">
        <f>SUMIFS(Grid_GenerationQueue!AA$5:AA$550,Grid_GenerationQueue!$AJ$5:$AJ$550,$B278,Grid_GenerationQueue!$AK$5:$AK$550,$C278)+SUMIFS(Grid_GenerationQueue!AA$5:AA$550,Grid_GenerationQueue!$AM$5:$AM$550,$B278,Grid_GenerationQueue!$AN$5:$AN$550,$C278)</f>
        <v>0</v>
      </c>
      <c r="T278">
        <f>SUMIFS(Grid_GenerationQueue!AB$5:AB$550,Grid_GenerationQueue!$AJ$5:$AJ$550,$B278,Grid_GenerationQueue!$AK$5:$AK$550,$C278)+SUMIFS(Grid_GenerationQueue!AB$5:AB$550,Grid_GenerationQueue!$AM$5:$AM$550,$B278,Grid_GenerationQueue!$AN$5:$AN$550,$C278)</f>
        <v>0</v>
      </c>
      <c r="U278">
        <f>SUMIFS(Grid_GenerationQueue!AC$5:AC$550,Grid_GenerationQueue!$AJ$5:$AJ$550,$B278,Grid_GenerationQueue!$AK$5:$AK$550,$C278)+SUMIFS(Grid_GenerationQueue!AC$5:AC$550,Grid_GenerationQueue!$AM$5:$AM$550,$B278,Grid_GenerationQueue!$AN$5:$AN$550,$C278)</f>
        <v>0</v>
      </c>
      <c r="V278">
        <f>SUMIFS(Grid_GenerationQueue!AD$5:AD$550,Grid_GenerationQueue!$AJ$5:$AJ$550,$B278,Grid_GenerationQueue!$AK$5:$AK$550,$C278)+SUMIFS(Grid_GenerationQueue!AD$5:AD$550,Grid_GenerationQueue!$AM$5:$AM$550,$B278,Grid_GenerationQueue!$AN$5:$AN$550,$C278)</f>
        <v>0</v>
      </c>
      <c r="X278">
        <f>SUMIFS(Grid_GenerationQueue!T$5:T$550,Grid_GenerationQueue!$AJ$5:$AJ$550,$B278,Grid_GenerationQueue!$AK$5:$AK$550,$C278,Grid_GenerationQueue!$AW$5:$AW$550,$Y$3)+SUMIFS(Grid_GenerationQueue!T$5:T$550,Grid_GenerationQueue!$AM$5:$AM$550,$B278,Grid_GenerationQueue!$AN$5:$AN$550,$C278,Grid_GenerationQueue!$AW$5:$AW$550,$Y$3)</f>
        <v>400</v>
      </c>
      <c r="Y278">
        <f>SUMIFS(Grid_GenerationQueue!U$5:U$550,Grid_GenerationQueue!$AJ$5:$AJ$550,$B278,Grid_GenerationQueue!$AK$5:$AK$550,$C278,Grid_GenerationQueue!$AW$5:$AW$550,$Y$3)+SUMIFS(Grid_GenerationQueue!U$5:U$550,Grid_GenerationQueue!$AM$5:$AM$550,$B278,Grid_GenerationQueue!$AN$5:$AN$550,$C278,Grid_GenerationQueue!$AW$5:$AW$550,$Y$3)</f>
        <v>0</v>
      </c>
      <c r="Z278">
        <f>SUMIFS(Grid_GenerationQueue!V$5:V$550,Grid_GenerationQueue!$AJ$5:$AJ$550,$B278,Grid_GenerationQueue!$AK$5:$AK$550,$C278,Grid_GenerationQueue!$AW$5:$AW$550,$Y$3)+SUMIFS(Grid_GenerationQueue!V$5:V$550,Grid_GenerationQueue!$AM$5:$AM$550,$B278,Grid_GenerationQueue!$AN$5:$AN$550,$C278,Grid_GenerationQueue!$AW$5:$AW$550,$Y$3)</f>
        <v>0</v>
      </c>
      <c r="AA278">
        <f>SUMIFS(Grid_GenerationQueue!W$5:W$550,Grid_GenerationQueue!$AJ$5:$AJ$550,$B278,Grid_GenerationQueue!$AK$5:$AK$550,$C278,Grid_GenerationQueue!$AW$5:$AW$550,$Y$3)+SUMIFS(Grid_GenerationQueue!W$5:W$550,Grid_GenerationQueue!$AM$5:$AM$550,$B278,Grid_GenerationQueue!$AN$5:$AN$550,$C278,Grid_GenerationQueue!$AW$5:$AW$550,$Y$3)</f>
        <v>0</v>
      </c>
      <c r="AB278">
        <f>SUMIFS(Grid_GenerationQueue!X$5:X$550,Grid_GenerationQueue!$AJ$5:$AJ$550,$B278,Grid_GenerationQueue!$AK$5:$AK$550,$C278,Grid_GenerationQueue!$AW$5:$AW$550,$Y$3)+SUMIFS(Grid_GenerationQueue!X$5:X$550,Grid_GenerationQueue!$AM$5:$AM$550,$B278,Grid_GenerationQueue!$AN$5:$AN$550,$C278,Grid_GenerationQueue!$AW$5:$AW$550,$Y$3)</f>
        <v>0</v>
      </c>
      <c r="AC278">
        <f>SUMIFS(Grid_GenerationQueue!Y$5:Y$550,Grid_GenerationQueue!$AJ$5:$AJ$550,$B278,Grid_GenerationQueue!$AK$5:$AK$550,$C278,Grid_GenerationQueue!$AW$5:$AW$550,$Y$3)+SUMIFS(Grid_GenerationQueue!Y$5:Y$550,Grid_GenerationQueue!$AM$5:$AM$550,$B278,Grid_GenerationQueue!$AN$5:$AN$550,$C278,Grid_GenerationQueue!$AW$5:$AW$550,$Y$3)</f>
        <v>0</v>
      </c>
      <c r="AD278">
        <f>SUMIFS(Grid_GenerationQueue!Z$5:Z$550,Grid_GenerationQueue!$AJ$5:$AJ$550,$B278,Grid_GenerationQueue!$AK$5:$AK$550,$C278,Grid_GenerationQueue!$AW$5:$AW$550,$Y$3)+SUMIFS(Grid_GenerationQueue!Z$5:Z$550,Grid_GenerationQueue!$AM$5:$AM$550,$B278,Grid_GenerationQueue!$AN$5:$AN$550,$C278,Grid_GenerationQueue!$AW$5:$AW$550,$Y$3)</f>
        <v>0</v>
      </c>
      <c r="AE278">
        <f>SUMIFS(Grid_GenerationQueue!AA$5:AA$550,Grid_GenerationQueue!$AJ$5:$AJ$550,$B278,Grid_GenerationQueue!$AK$5:$AK$550,$C278,Grid_GenerationQueue!$AW$5:$AW$550,$Y$3)+SUMIFS(Grid_GenerationQueue!AA$5:AA$550,Grid_GenerationQueue!$AM$5:$AM$550,$B278,Grid_GenerationQueue!$AN$5:$AN$550,$C278,Grid_GenerationQueue!$AW$5:$AW$550,$Y$3)</f>
        <v>0</v>
      </c>
      <c r="AF278">
        <f>SUMIFS(Grid_GenerationQueue!AB$5:AB$550,Grid_GenerationQueue!$AJ$5:$AJ$550,$B278,Grid_GenerationQueue!$AK$5:$AK$550,$C278,Grid_GenerationQueue!$AW$5:$AW$550,$Y$3)+SUMIFS(Grid_GenerationQueue!AB$5:AB$550,Grid_GenerationQueue!$AM$5:$AM$550,$B278,Grid_GenerationQueue!$AN$5:$AN$550,$C278,Grid_GenerationQueue!$AW$5:$AW$550,$Y$3)</f>
        <v>0</v>
      </c>
      <c r="AG278">
        <f>SUMIFS(Grid_GenerationQueue!AC$5:AC$550,Grid_GenerationQueue!$AJ$5:$AJ$550,$B278,Grid_GenerationQueue!$AK$5:$AK$550,$C278,Grid_GenerationQueue!$AW$5:$AW$550,$Y$3)+SUMIFS(Grid_GenerationQueue!AC$5:AC$550,Grid_GenerationQueue!$AM$5:$AM$550,$B278,Grid_GenerationQueue!$AN$5:$AN$550,$C278,Grid_GenerationQueue!$AW$5:$AW$550,$Y$3)</f>
        <v>0</v>
      </c>
      <c r="AH278">
        <f>SUMIFS(Grid_GenerationQueue!AD$5:AD$550,Grid_GenerationQueue!$AJ$5:$AJ$550,$B278,Grid_GenerationQueue!$AK$5:$AK$550,$C278,Grid_GenerationQueue!$AW$5:$AW$550,$Y$3)+SUMIFS(Grid_GenerationQueue!AD$5:AD$550,Grid_GenerationQueue!$AM$5:$AM$550,$B278,Grid_GenerationQueue!$AN$5:$AN$550,$C278,Grid_GenerationQueue!$AW$5:$AW$550,$Y$3)</f>
        <v>0</v>
      </c>
      <c r="AJ278">
        <f>X278+SUMIFS(Grid_GenerationQueue!T$5:T$550,Grid_GenerationQueue!$AJ$5:$AJ$550,$B278,Grid_GenerationQueue!$AK$5:$AK$550,$C278,Grid_GenerationQueue!$AW$5:$AW$550,"&lt;&gt;"&amp;$Y$3,Grid_GenerationQueue!$AU$5:$AU$550,$AK$3)+SUMIFS(Grid_GenerationQueue!T$5:T$550,Grid_GenerationQueue!$AM$5:$AM$550,$B278,Grid_GenerationQueue!$AN$5:$AN$550,$C278,Grid_GenerationQueue!$AW$5:$AW$550,"&lt;&gt;"&amp;$Y$3,Grid_GenerationQueue!$AU$5:$AU$550,$AK$3)</f>
        <v>550</v>
      </c>
      <c r="AK278">
        <f>Y278+SUMIFS(Grid_GenerationQueue!U$5:U$550,Grid_GenerationQueue!$AJ$5:$AJ$550,$B278,Grid_GenerationQueue!$AK$5:$AK$550,$C278,Grid_GenerationQueue!$AW$5:$AW$550,"&lt;&gt;"&amp;$Y$3,Grid_GenerationQueue!$AU$5:$AU$550,$AK$3)+SUMIFS(Grid_GenerationQueue!U$5:U$550,Grid_GenerationQueue!$AM$5:$AM$550,$B278,Grid_GenerationQueue!$AN$5:$AN$550,$C278,Grid_GenerationQueue!$AW$5:$AW$550,"&lt;&gt;"&amp;$Y$3,Grid_GenerationQueue!$AU$5:$AU$550,$AK$3)</f>
        <v>0</v>
      </c>
      <c r="AL278">
        <f>Z278+SUMIFS(Grid_GenerationQueue!V$5:V$550,Grid_GenerationQueue!$AJ$5:$AJ$550,$B278,Grid_GenerationQueue!$AK$5:$AK$550,$C278,Grid_GenerationQueue!$AW$5:$AW$550,"&lt;&gt;"&amp;$Y$3,Grid_GenerationQueue!$AU$5:$AU$550,$AK$3)+SUMIFS(Grid_GenerationQueue!V$5:V$550,Grid_GenerationQueue!$AM$5:$AM$550,$B278,Grid_GenerationQueue!$AN$5:$AN$550,$C278,Grid_GenerationQueue!$AW$5:$AW$550,"&lt;&gt;"&amp;$Y$3,Grid_GenerationQueue!$AU$5:$AU$550,$AK$3)</f>
        <v>0</v>
      </c>
      <c r="AM278">
        <f>AA278+SUMIFS(Grid_GenerationQueue!W$5:W$550,Grid_GenerationQueue!$AJ$5:$AJ$550,$B278,Grid_GenerationQueue!$AK$5:$AK$550,$C278,Grid_GenerationQueue!$AW$5:$AW$550,"&lt;&gt;"&amp;$Y$3,Grid_GenerationQueue!$AU$5:$AU$550,$AK$3)+SUMIFS(Grid_GenerationQueue!W$5:W$550,Grid_GenerationQueue!$AM$5:$AM$550,$B278,Grid_GenerationQueue!$AN$5:$AN$550,$C278,Grid_GenerationQueue!$AW$5:$AW$550,"&lt;&gt;"&amp;$Y$3,Grid_GenerationQueue!$AU$5:$AU$550,$AK$3)</f>
        <v>0</v>
      </c>
      <c r="AN278">
        <f>AB278+SUMIFS(Grid_GenerationQueue!X$5:X$550,Grid_GenerationQueue!$AJ$5:$AJ$550,$B278,Grid_GenerationQueue!$AK$5:$AK$550,$C278,Grid_GenerationQueue!$AW$5:$AW$550,"&lt;&gt;"&amp;$Y$3,Grid_GenerationQueue!$AU$5:$AU$550,$AK$3)+SUMIFS(Grid_GenerationQueue!X$5:X$550,Grid_GenerationQueue!$AM$5:$AM$550,$B278,Grid_GenerationQueue!$AN$5:$AN$550,$C278,Grid_GenerationQueue!$AW$5:$AW$550,"&lt;&gt;"&amp;$Y$3,Grid_GenerationQueue!$AU$5:$AU$550,$AK$3)</f>
        <v>0</v>
      </c>
      <c r="AO278">
        <f>AC278+SUMIFS(Grid_GenerationQueue!Y$5:Y$550,Grid_GenerationQueue!$AJ$5:$AJ$550,$B278,Grid_GenerationQueue!$AK$5:$AK$550,$C278,Grid_GenerationQueue!$AW$5:$AW$550,"&lt;&gt;"&amp;$Y$3,Grid_GenerationQueue!$AU$5:$AU$550,$AK$3)+SUMIFS(Grid_GenerationQueue!Y$5:Y$550,Grid_GenerationQueue!$AM$5:$AM$550,$B278,Grid_GenerationQueue!$AN$5:$AN$550,$C278,Grid_GenerationQueue!$AW$5:$AW$550,"&lt;&gt;"&amp;$Y$3,Grid_GenerationQueue!$AU$5:$AU$550,$AK$3)</f>
        <v>0</v>
      </c>
      <c r="AP278">
        <f>AD278+SUMIFS(Grid_GenerationQueue!Z$5:Z$550,Grid_GenerationQueue!$AJ$5:$AJ$550,$B278,Grid_GenerationQueue!$AK$5:$AK$550,$C278,Grid_GenerationQueue!$AW$5:$AW$550,"&lt;&gt;"&amp;$Y$3,Grid_GenerationQueue!$AU$5:$AU$550,$AK$3)+SUMIFS(Grid_GenerationQueue!Z$5:Z$550,Grid_GenerationQueue!$AM$5:$AM$550,$B278,Grid_GenerationQueue!$AN$5:$AN$550,$C278,Grid_GenerationQueue!$AW$5:$AW$550,"&lt;&gt;"&amp;$Y$3,Grid_GenerationQueue!$AU$5:$AU$550,$AK$3)</f>
        <v>0</v>
      </c>
      <c r="AQ278">
        <f>AE278+SUMIFS(Grid_GenerationQueue!AA$5:AA$550,Grid_GenerationQueue!$AJ$5:$AJ$550,$B278,Grid_GenerationQueue!$AK$5:$AK$550,$C278,Grid_GenerationQueue!$AW$5:$AW$550,"&lt;&gt;"&amp;$Y$3,Grid_GenerationQueue!$AU$5:$AU$550,$AK$3)+SUMIFS(Grid_GenerationQueue!AA$5:AA$550,Grid_GenerationQueue!$AM$5:$AM$550,$B278,Grid_GenerationQueue!$AN$5:$AN$550,$C278,Grid_GenerationQueue!$AW$5:$AW$550,"&lt;&gt;"&amp;$Y$3,Grid_GenerationQueue!$AU$5:$AU$550,$AK$3)</f>
        <v>0</v>
      </c>
      <c r="AR278">
        <f>AF278+SUMIFS(Grid_GenerationQueue!AB$5:AB$550,Grid_GenerationQueue!$AJ$5:$AJ$550,$B278,Grid_GenerationQueue!$AK$5:$AK$550,$C278,Grid_GenerationQueue!$AW$5:$AW$550,"&lt;&gt;"&amp;$Y$3,Grid_GenerationQueue!$AU$5:$AU$550,$AK$3)+SUMIFS(Grid_GenerationQueue!AB$5:AB$550,Grid_GenerationQueue!$AM$5:$AM$550,$B278,Grid_GenerationQueue!$AN$5:$AN$550,$C278,Grid_GenerationQueue!$AW$5:$AW$550,"&lt;&gt;"&amp;$Y$3,Grid_GenerationQueue!$AU$5:$AU$550,$AK$3)</f>
        <v>0</v>
      </c>
      <c r="AS278">
        <f>AG278+SUMIFS(Grid_GenerationQueue!AC$5:AC$550,Grid_GenerationQueue!$AJ$5:$AJ$550,$B278,Grid_GenerationQueue!$AK$5:$AK$550,$C278,Grid_GenerationQueue!$AW$5:$AW$550,"&lt;&gt;"&amp;$Y$3,Grid_GenerationQueue!$AU$5:$AU$550,$AK$3)+SUMIFS(Grid_GenerationQueue!AC$5:AC$550,Grid_GenerationQueue!$AM$5:$AM$550,$B278,Grid_GenerationQueue!$AN$5:$AN$550,$C278,Grid_GenerationQueue!$AW$5:$AW$550,"&lt;&gt;"&amp;$Y$3,Grid_GenerationQueue!$AU$5:$AU$550,$AK$3)</f>
        <v>0</v>
      </c>
      <c r="AT278">
        <f>AH278+SUMIFS(Grid_GenerationQueue!AD$5:AD$550,Grid_GenerationQueue!$AJ$5:$AJ$550,$B278,Grid_GenerationQueue!$AK$5:$AK$550,$C278,Grid_GenerationQueue!$AW$5:$AW$550,"&lt;&gt;"&amp;$Y$3,Grid_GenerationQueue!$AU$5:$AU$550,$AK$3)+SUMIFS(Grid_GenerationQueue!AD$5:AD$550,Grid_GenerationQueue!$AM$5:$AM$550,$B278,Grid_GenerationQueue!$AN$5:$AN$550,$C278,Grid_GenerationQueue!$AW$5:$AW$550,"&lt;&gt;"&amp;$Y$3,Grid_GenerationQueue!$AU$5:$AU$550,$AK$3)</f>
        <v>0</v>
      </c>
      <c r="AV278">
        <v>0</v>
      </c>
      <c r="AW278">
        <v>0</v>
      </c>
      <c r="AX278">
        <v>0</v>
      </c>
      <c r="AY278">
        <v>0</v>
      </c>
      <c r="AZ278">
        <v>0</v>
      </c>
      <c r="BB278">
        <f t="shared" si="165"/>
        <v>950</v>
      </c>
      <c r="BC278">
        <f t="shared" si="166"/>
        <v>0</v>
      </c>
      <c r="BD278">
        <f t="shared" si="167"/>
        <v>0</v>
      </c>
      <c r="BE278">
        <f t="shared" si="168"/>
        <v>0</v>
      </c>
      <c r="BF278">
        <f t="shared" si="169"/>
        <v>0</v>
      </c>
      <c r="BG278">
        <f t="shared" si="170"/>
        <v>0</v>
      </c>
      <c r="BH278">
        <f t="shared" si="171"/>
        <v>0</v>
      </c>
      <c r="BI278">
        <f t="shared" si="172"/>
        <v>0</v>
      </c>
      <c r="BJ278">
        <f t="shared" si="173"/>
        <v>0</v>
      </c>
      <c r="BK278">
        <f t="shared" si="174"/>
        <v>0</v>
      </c>
      <c r="BL278">
        <f t="shared" si="175"/>
        <v>0</v>
      </c>
      <c r="BN278">
        <f t="shared" si="143"/>
        <v>400</v>
      </c>
      <c r="BO278">
        <f t="shared" si="144"/>
        <v>0</v>
      </c>
      <c r="BP278">
        <f t="shared" si="145"/>
        <v>0</v>
      </c>
      <c r="BQ278">
        <f t="shared" si="146"/>
        <v>0</v>
      </c>
      <c r="BR278">
        <f t="shared" si="147"/>
        <v>0</v>
      </c>
      <c r="BS278">
        <f t="shared" si="148"/>
        <v>0</v>
      </c>
      <c r="BT278">
        <f t="shared" si="149"/>
        <v>0</v>
      </c>
      <c r="BU278">
        <f t="shared" si="150"/>
        <v>0</v>
      </c>
      <c r="BV278">
        <f t="shared" si="151"/>
        <v>0</v>
      </c>
      <c r="BW278">
        <f t="shared" si="152"/>
        <v>0</v>
      </c>
      <c r="BX278">
        <f t="shared" si="153"/>
        <v>0</v>
      </c>
      <c r="BZ278">
        <f t="shared" si="154"/>
        <v>550</v>
      </c>
      <c r="CA278">
        <f t="shared" si="155"/>
        <v>0</v>
      </c>
      <c r="CB278">
        <f t="shared" si="156"/>
        <v>0</v>
      </c>
      <c r="CC278">
        <f t="shared" si="157"/>
        <v>0</v>
      </c>
      <c r="CD278">
        <f t="shared" si="158"/>
        <v>0</v>
      </c>
      <c r="CE278">
        <f t="shared" si="159"/>
        <v>0</v>
      </c>
      <c r="CF278">
        <f t="shared" si="160"/>
        <v>0</v>
      </c>
      <c r="CG278">
        <f t="shared" si="161"/>
        <v>0</v>
      </c>
      <c r="CH278">
        <f t="shared" si="162"/>
        <v>0</v>
      </c>
      <c r="CI278">
        <f t="shared" si="163"/>
        <v>0</v>
      </c>
      <c r="CJ278">
        <f t="shared" si="164"/>
        <v>0</v>
      </c>
    </row>
    <row r="279" spans="1:88" x14ac:dyDescent="0.35">
      <c r="A279" t="str">
        <f>Substation_Info!A279</f>
        <v>SCE Northern Area</v>
      </c>
      <c r="B279" t="str">
        <f>Substation_Info!B279</f>
        <v>Sylmar</v>
      </c>
      <c r="C279">
        <f>Substation_Info!C279</f>
        <v>230</v>
      </c>
      <c r="D279" t="str" cm="1">
        <f t="array" ref="D279">INDEX(Substation_Info!$AT$5:$BB$322,MATCH(1,($B279=Substation_Info!$B$5:$B$322)*($C279=Substation_Info!$C$5:$C$322),0),MATCH(D$4,Substation_Info!$AT$4:$BB$4,0))</f>
        <v>Greater_LA_Li_Battery</v>
      </c>
      <c r="E279" t="str" cm="1">
        <f t="array" ref="E279">INDEX(Substation_Info!$AT$5:$BB$322,MATCH(1,($B279=Substation_Info!$B$5:$B$322)*($C279=Substation_Info!$C$5:$C$322),0),MATCH(E$4,Substation_Info!$AT$4:$BB$4,0))</f>
        <v>Greater_LA_Solar</v>
      </c>
      <c r="F279" cm="1">
        <f t="array" ref="F279">INDEX(Substation_Info!$AT$5:$BB$322,MATCH(1,($B279=Substation_Info!$B$5:$B$322)*($C279=Substation_Info!$C$5:$C$322),0),MATCH(F$4,Substation_Info!$AT$4:$BB$4,0))</f>
        <v>0</v>
      </c>
      <c r="G279" cm="1">
        <f t="array" ref="G279">INDEX(Substation_Info!$AT$5:$BB$322,MATCH(1,($B279=Substation_Info!$B$5:$B$322)*($C279=Substation_Info!$C$5:$C$322),0),MATCH(G$4,Substation_Info!$AT$4:$BB$4,0))</f>
        <v>0</v>
      </c>
      <c r="H279" cm="1">
        <f t="array" ref="H279">INDEX(Substation_Info!$AT$5:$BB$322,MATCH(1,($B279=Substation_Info!$B$5:$B$322)*($C279=Substation_Info!$C$5:$C$322),0),MATCH(H$4,Substation_Info!$AT$4:$BB$4,0))</f>
        <v>0</v>
      </c>
      <c r="I279" cm="1">
        <f t="array" ref="I279">INDEX(Substation_Info!$AT$5:$BB$322,MATCH(1,($B279=Substation_Info!$B$5:$B$322)*($C279=Substation_Info!$C$5:$C$322),0),MATCH(I$4,Substation_Info!$AT$4:$BB$4,0))</f>
        <v>0</v>
      </c>
      <c r="J279" cm="1">
        <f t="array" ref="J279">INDEX(Substation_Info!$AT$5:$BB$322,MATCH(1,($B279=Substation_Info!$B$5:$B$322)*($C279=Substation_Info!$C$5:$C$322),0),MATCH(J$4,Substation_Info!$AT$4:$BB$4,0))</f>
        <v>0</v>
      </c>
      <c r="L279">
        <f>SUMIFS(Grid_GenerationQueue!T$5:T$550,Grid_GenerationQueue!$AJ$5:$AJ$550,$B279,Grid_GenerationQueue!$AK$5:$AK$550,$C279)+SUMIFS(Grid_GenerationQueue!T$5:T$550,Grid_GenerationQueue!$AM$5:$AM$550,$B279,Grid_GenerationQueue!$AN$5:$AN$550,$C279)</f>
        <v>162.9</v>
      </c>
      <c r="M279">
        <f>SUMIFS(Grid_GenerationQueue!U$5:U$550,Grid_GenerationQueue!$AJ$5:$AJ$550,$B279,Grid_GenerationQueue!$AK$5:$AK$550,$C279)+SUMIFS(Grid_GenerationQueue!U$5:U$550,Grid_GenerationQueue!$AM$5:$AM$550,$B279,Grid_GenerationQueue!$AN$5:$AN$550,$C279)</f>
        <v>0</v>
      </c>
      <c r="N279">
        <f>SUMIFS(Grid_GenerationQueue!V$5:V$550,Grid_GenerationQueue!$AJ$5:$AJ$550,$B279,Grid_GenerationQueue!$AK$5:$AK$550,$C279)+SUMIFS(Grid_GenerationQueue!V$5:V$550,Grid_GenerationQueue!$AM$5:$AM$550,$B279,Grid_GenerationQueue!$AN$5:$AN$550,$C279)</f>
        <v>0</v>
      </c>
      <c r="O279">
        <f>SUMIFS(Grid_GenerationQueue!W$5:W$550,Grid_GenerationQueue!$AJ$5:$AJ$550,$B279,Grid_GenerationQueue!$AK$5:$AK$550,$C279)+SUMIFS(Grid_GenerationQueue!W$5:W$550,Grid_GenerationQueue!$AM$5:$AM$550,$B279,Grid_GenerationQueue!$AN$5:$AN$550,$C279)</f>
        <v>0</v>
      </c>
      <c r="P279">
        <f>SUMIFS(Grid_GenerationQueue!X$5:X$550,Grid_GenerationQueue!$AJ$5:$AJ$550,$B279,Grid_GenerationQueue!$AK$5:$AK$550,$C279)+SUMIFS(Grid_GenerationQueue!X$5:X$550,Grid_GenerationQueue!$AM$5:$AM$550,$B279,Grid_GenerationQueue!$AN$5:$AN$550,$C279)</f>
        <v>0</v>
      </c>
      <c r="Q279">
        <f>SUMIFS(Grid_GenerationQueue!Y$5:Y$550,Grid_GenerationQueue!$AJ$5:$AJ$550,$B279,Grid_GenerationQueue!$AK$5:$AK$550,$C279)+SUMIFS(Grid_GenerationQueue!Y$5:Y$550,Grid_GenerationQueue!$AM$5:$AM$550,$B279,Grid_GenerationQueue!$AN$5:$AN$550,$C279)</f>
        <v>0</v>
      </c>
      <c r="R279">
        <f>SUMIFS(Grid_GenerationQueue!Z$5:Z$550,Grid_GenerationQueue!$AJ$5:$AJ$550,$B279,Grid_GenerationQueue!$AK$5:$AK$550,$C279)+SUMIFS(Grid_GenerationQueue!Z$5:Z$550,Grid_GenerationQueue!$AM$5:$AM$550,$B279,Grid_GenerationQueue!$AN$5:$AN$550,$C279)</f>
        <v>0</v>
      </c>
      <c r="S279">
        <f>SUMIFS(Grid_GenerationQueue!AA$5:AA$550,Grid_GenerationQueue!$AJ$5:$AJ$550,$B279,Grid_GenerationQueue!$AK$5:$AK$550,$C279)+SUMIFS(Grid_GenerationQueue!AA$5:AA$550,Grid_GenerationQueue!$AM$5:$AM$550,$B279,Grid_GenerationQueue!$AN$5:$AN$550,$C279)</f>
        <v>0</v>
      </c>
      <c r="T279">
        <f>SUMIFS(Grid_GenerationQueue!AB$5:AB$550,Grid_GenerationQueue!$AJ$5:$AJ$550,$B279,Grid_GenerationQueue!$AK$5:$AK$550,$C279)+SUMIFS(Grid_GenerationQueue!AB$5:AB$550,Grid_GenerationQueue!$AM$5:$AM$550,$B279,Grid_GenerationQueue!$AN$5:$AN$550,$C279)</f>
        <v>0</v>
      </c>
      <c r="U279">
        <f>SUMIFS(Grid_GenerationQueue!AC$5:AC$550,Grid_GenerationQueue!$AJ$5:$AJ$550,$B279,Grid_GenerationQueue!$AK$5:$AK$550,$C279)+SUMIFS(Grid_GenerationQueue!AC$5:AC$550,Grid_GenerationQueue!$AM$5:$AM$550,$B279,Grid_GenerationQueue!$AN$5:$AN$550,$C279)</f>
        <v>0</v>
      </c>
      <c r="V279">
        <f>SUMIFS(Grid_GenerationQueue!AD$5:AD$550,Grid_GenerationQueue!$AJ$5:$AJ$550,$B279,Grid_GenerationQueue!$AK$5:$AK$550,$C279)+SUMIFS(Grid_GenerationQueue!AD$5:AD$550,Grid_GenerationQueue!$AM$5:$AM$550,$B279,Grid_GenerationQueue!$AN$5:$AN$550,$C279)</f>
        <v>0</v>
      </c>
      <c r="X279">
        <f>SUMIFS(Grid_GenerationQueue!T$5:T$550,Grid_GenerationQueue!$AJ$5:$AJ$550,$B279,Grid_GenerationQueue!$AK$5:$AK$550,$C279,Grid_GenerationQueue!$AW$5:$AW$550,$Y$3)+SUMIFS(Grid_GenerationQueue!T$5:T$550,Grid_GenerationQueue!$AM$5:$AM$550,$B279,Grid_GenerationQueue!$AN$5:$AN$550,$C279,Grid_GenerationQueue!$AW$5:$AW$550,$Y$3)</f>
        <v>0</v>
      </c>
      <c r="Y279">
        <f>SUMIFS(Grid_GenerationQueue!U$5:U$550,Grid_GenerationQueue!$AJ$5:$AJ$550,$B279,Grid_GenerationQueue!$AK$5:$AK$550,$C279,Grid_GenerationQueue!$AW$5:$AW$550,$Y$3)+SUMIFS(Grid_GenerationQueue!U$5:U$550,Grid_GenerationQueue!$AM$5:$AM$550,$B279,Grid_GenerationQueue!$AN$5:$AN$550,$C279,Grid_GenerationQueue!$AW$5:$AW$550,$Y$3)</f>
        <v>0</v>
      </c>
      <c r="Z279">
        <f>SUMIFS(Grid_GenerationQueue!V$5:V$550,Grid_GenerationQueue!$AJ$5:$AJ$550,$B279,Grid_GenerationQueue!$AK$5:$AK$550,$C279,Grid_GenerationQueue!$AW$5:$AW$550,$Y$3)+SUMIFS(Grid_GenerationQueue!V$5:V$550,Grid_GenerationQueue!$AM$5:$AM$550,$B279,Grid_GenerationQueue!$AN$5:$AN$550,$C279,Grid_GenerationQueue!$AW$5:$AW$550,$Y$3)</f>
        <v>0</v>
      </c>
      <c r="AA279">
        <f>SUMIFS(Grid_GenerationQueue!W$5:W$550,Grid_GenerationQueue!$AJ$5:$AJ$550,$B279,Grid_GenerationQueue!$AK$5:$AK$550,$C279,Grid_GenerationQueue!$AW$5:$AW$550,$Y$3)+SUMIFS(Grid_GenerationQueue!W$5:W$550,Grid_GenerationQueue!$AM$5:$AM$550,$B279,Grid_GenerationQueue!$AN$5:$AN$550,$C279,Grid_GenerationQueue!$AW$5:$AW$550,$Y$3)</f>
        <v>0</v>
      </c>
      <c r="AB279">
        <f>SUMIFS(Grid_GenerationQueue!X$5:X$550,Grid_GenerationQueue!$AJ$5:$AJ$550,$B279,Grid_GenerationQueue!$AK$5:$AK$550,$C279,Grid_GenerationQueue!$AW$5:$AW$550,$Y$3)+SUMIFS(Grid_GenerationQueue!X$5:X$550,Grid_GenerationQueue!$AM$5:$AM$550,$B279,Grid_GenerationQueue!$AN$5:$AN$550,$C279,Grid_GenerationQueue!$AW$5:$AW$550,$Y$3)</f>
        <v>0</v>
      </c>
      <c r="AC279">
        <f>SUMIFS(Grid_GenerationQueue!Y$5:Y$550,Grid_GenerationQueue!$AJ$5:$AJ$550,$B279,Grid_GenerationQueue!$AK$5:$AK$550,$C279,Grid_GenerationQueue!$AW$5:$AW$550,$Y$3)+SUMIFS(Grid_GenerationQueue!Y$5:Y$550,Grid_GenerationQueue!$AM$5:$AM$550,$B279,Grid_GenerationQueue!$AN$5:$AN$550,$C279,Grid_GenerationQueue!$AW$5:$AW$550,$Y$3)</f>
        <v>0</v>
      </c>
      <c r="AD279">
        <f>SUMIFS(Grid_GenerationQueue!Z$5:Z$550,Grid_GenerationQueue!$AJ$5:$AJ$550,$B279,Grid_GenerationQueue!$AK$5:$AK$550,$C279,Grid_GenerationQueue!$AW$5:$AW$550,$Y$3)+SUMIFS(Grid_GenerationQueue!Z$5:Z$550,Grid_GenerationQueue!$AM$5:$AM$550,$B279,Grid_GenerationQueue!$AN$5:$AN$550,$C279,Grid_GenerationQueue!$AW$5:$AW$550,$Y$3)</f>
        <v>0</v>
      </c>
      <c r="AE279">
        <f>SUMIFS(Grid_GenerationQueue!AA$5:AA$550,Grid_GenerationQueue!$AJ$5:$AJ$550,$B279,Grid_GenerationQueue!$AK$5:$AK$550,$C279,Grid_GenerationQueue!$AW$5:$AW$550,$Y$3)+SUMIFS(Grid_GenerationQueue!AA$5:AA$550,Grid_GenerationQueue!$AM$5:$AM$550,$B279,Grid_GenerationQueue!$AN$5:$AN$550,$C279,Grid_GenerationQueue!$AW$5:$AW$550,$Y$3)</f>
        <v>0</v>
      </c>
      <c r="AF279">
        <f>SUMIFS(Grid_GenerationQueue!AB$5:AB$550,Grid_GenerationQueue!$AJ$5:$AJ$550,$B279,Grid_GenerationQueue!$AK$5:$AK$550,$C279,Grid_GenerationQueue!$AW$5:$AW$550,$Y$3)+SUMIFS(Grid_GenerationQueue!AB$5:AB$550,Grid_GenerationQueue!$AM$5:$AM$550,$B279,Grid_GenerationQueue!$AN$5:$AN$550,$C279,Grid_GenerationQueue!$AW$5:$AW$550,$Y$3)</f>
        <v>0</v>
      </c>
      <c r="AG279">
        <f>SUMIFS(Grid_GenerationQueue!AC$5:AC$550,Grid_GenerationQueue!$AJ$5:$AJ$550,$B279,Grid_GenerationQueue!$AK$5:$AK$550,$C279,Grid_GenerationQueue!$AW$5:$AW$550,$Y$3)+SUMIFS(Grid_GenerationQueue!AC$5:AC$550,Grid_GenerationQueue!$AM$5:$AM$550,$B279,Grid_GenerationQueue!$AN$5:$AN$550,$C279,Grid_GenerationQueue!$AW$5:$AW$550,$Y$3)</f>
        <v>0</v>
      </c>
      <c r="AH279">
        <f>SUMIFS(Grid_GenerationQueue!AD$5:AD$550,Grid_GenerationQueue!$AJ$5:$AJ$550,$B279,Grid_GenerationQueue!$AK$5:$AK$550,$C279,Grid_GenerationQueue!$AW$5:$AW$550,$Y$3)+SUMIFS(Grid_GenerationQueue!AD$5:AD$550,Grid_GenerationQueue!$AM$5:$AM$550,$B279,Grid_GenerationQueue!$AN$5:$AN$550,$C279,Grid_GenerationQueue!$AW$5:$AW$550,$Y$3)</f>
        <v>0</v>
      </c>
      <c r="AJ279">
        <f>X279+SUMIFS(Grid_GenerationQueue!T$5:T$550,Grid_GenerationQueue!$AJ$5:$AJ$550,$B279,Grid_GenerationQueue!$AK$5:$AK$550,$C279,Grid_GenerationQueue!$AW$5:$AW$550,"&lt;&gt;"&amp;$Y$3,Grid_GenerationQueue!$AU$5:$AU$550,$AK$3)+SUMIFS(Grid_GenerationQueue!T$5:T$550,Grid_GenerationQueue!$AM$5:$AM$550,$B279,Grid_GenerationQueue!$AN$5:$AN$550,$C279,Grid_GenerationQueue!$AW$5:$AW$550,"&lt;&gt;"&amp;$Y$3,Grid_GenerationQueue!$AU$5:$AU$550,$AK$3)</f>
        <v>0</v>
      </c>
      <c r="AK279">
        <f>Y279+SUMIFS(Grid_GenerationQueue!U$5:U$550,Grid_GenerationQueue!$AJ$5:$AJ$550,$B279,Grid_GenerationQueue!$AK$5:$AK$550,$C279,Grid_GenerationQueue!$AW$5:$AW$550,"&lt;&gt;"&amp;$Y$3,Grid_GenerationQueue!$AU$5:$AU$550,$AK$3)+SUMIFS(Grid_GenerationQueue!U$5:U$550,Grid_GenerationQueue!$AM$5:$AM$550,$B279,Grid_GenerationQueue!$AN$5:$AN$550,$C279,Grid_GenerationQueue!$AW$5:$AW$550,"&lt;&gt;"&amp;$Y$3,Grid_GenerationQueue!$AU$5:$AU$550,$AK$3)</f>
        <v>0</v>
      </c>
      <c r="AL279">
        <f>Z279+SUMIFS(Grid_GenerationQueue!V$5:V$550,Grid_GenerationQueue!$AJ$5:$AJ$550,$B279,Grid_GenerationQueue!$AK$5:$AK$550,$C279,Grid_GenerationQueue!$AW$5:$AW$550,"&lt;&gt;"&amp;$Y$3,Grid_GenerationQueue!$AU$5:$AU$550,$AK$3)+SUMIFS(Grid_GenerationQueue!V$5:V$550,Grid_GenerationQueue!$AM$5:$AM$550,$B279,Grid_GenerationQueue!$AN$5:$AN$550,$C279,Grid_GenerationQueue!$AW$5:$AW$550,"&lt;&gt;"&amp;$Y$3,Grid_GenerationQueue!$AU$5:$AU$550,$AK$3)</f>
        <v>0</v>
      </c>
      <c r="AM279">
        <f>AA279+SUMIFS(Grid_GenerationQueue!W$5:W$550,Grid_GenerationQueue!$AJ$5:$AJ$550,$B279,Grid_GenerationQueue!$AK$5:$AK$550,$C279,Grid_GenerationQueue!$AW$5:$AW$550,"&lt;&gt;"&amp;$Y$3,Grid_GenerationQueue!$AU$5:$AU$550,$AK$3)+SUMIFS(Grid_GenerationQueue!W$5:W$550,Grid_GenerationQueue!$AM$5:$AM$550,$B279,Grid_GenerationQueue!$AN$5:$AN$550,$C279,Grid_GenerationQueue!$AW$5:$AW$550,"&lt;&gt;"&amp;$Y$3,Grid_GenerationQueue!$AU$5:$AU$550,$AK$3)</f>
        <v>0</v>
      </c>
      <c r="AN279">
        <f>AB279+SUMIFS(Grid_GenerationQueue!X$5:X$550,Grid_GenerationQueue!$AJ$5:$AJ$550,$B279,Grid_GenerationQueue!$AK$5:$AK$550,$C279,Grid_GenerationQueue!$AW$5:$AW$550,"&lt;&gt;"&amp;$Y$3,Grid_GenerationQueue!$AU$5:$AU$550,$AK$3)+SUMIFS(Grid_GenerationQueue!X$5:X$550,Grid_GenerationQueue!$AM$5:$AM$550,$B279,Grid_GenerationQueue!$AN$5:$AN$550,$C279,Grid_GenerationQueue!$AW$5:$AW$550,"&lt;&gt;"&amp;$Y$3,Grid_GenerationQueue!$AU$5:$AU$550,$AK$3)</f>
        <v>0</v>
      </c>
      <c r="AO279">
        <f>AC279+SUMIFS(Grid_GenerationQueue!Y$5:Y$550,Grid_GenerationQueue!$AJ$5:$AJ$550,$B279,Grid_GenerationQueue!$AK$5:$AK$550,$C279,Grid_GenerationQueue!$AW$5:$AW$550,"&lt;&gt;"&amp;$Y$3,Grid_GenerationQueue!$AU$5:$AU$550,$AK$3)+SUMIFS(Grid_GenerationQueue!Y$5:Y$550,Grid_GenerationQueue!$AM$5:$AM$550,$B279,Grid_GenerationQueue!$AN$5:$AN$550,$C279,Grid_GenerationQueue!$AW$5:$AW$550,"&lt;&gt;"&amp;$Y$3,Grid_GenerationQueue!$AU$5:$AU$550,$AK$3)</f>
        <v>0</v>
      </c>
      <c r="AP279">
        <f>AD279+SUMIFS(Grid_GenerationQueue!Z$5:Z$550,Grid_GenerationQueue!$AJ$5:$AJ$550,$B279,Grid_GenerationQueue!$AK$5:$AK$550,$C279,Grid_GenerationQueue!$AW$5:$AW$550,"&lt;&gt;"&amp;$Y$3,Grid_GenerationQueue!$AU$5:$AU$550,$AK$3)+SUMIFS(Grid_GenerationQueue!Z$5:Z$550,Grid_GenerationQueue!$AM$5:$AM$550,$B279,Grid_GenerationQueue!$AN$5:$AN$550,$C279,Grid_GenerationQueue!$AW$5:$AW$550,"&lt;&gt;"&amp;$Y$3,Grid_GenerationQueue!$AU$5:$AU$550,$AK$3)</f>
        <v>0</v>
      </c>
      <c r="AQ279">
        <f>AE279+SUMIFS(Grid_GenerationQueue!AA$5:AA$550,Grid_GenerationQueue!$AJ$5:$AJ$550,$B279,Grid_GenerationQueue!$AK$5:$AK$550,$C279,Grid_GenerationQueue!$AW$5:$AW$550,"&lt;&gt;"&amp;$Y$3,Grid_GenerationQueue!$AU$5:$AU$550,$AK$3)+SUMIFS(Grid_GenerationQueue!AA$5:AA$550,Grid_GenerationQueue!$AM$5:$AM$550,$B279,Grid_GenerationQueue!$AN$5:$AN$550,$C279,Grid_GenerationQueue!$AW$5:$AW$550,"&lt;&gt;"&amp;$Y$3,Grid_GenerationQueue!$AU$5:$AU$550,$AK$3)</f>
        <v>0</v>
      </c>
      <c r="AR279">
        <f>AF279+SUMIFS(Grid_GenerationQueue!AB$5:AB$550,Grid_GenerationQueue!$AJ$5:$AJ$550,$B279,Grid_GenerationQueue!$AK$5:$AK$550,$C279,Grid_GenerationQueue!$AW$5:$AW$550,"&lt;&gt;"&amp;$Y$3,Grid_GenerationQueue!$AU$5:$AU$550,$AK$3)+SUMIFS(Grid_GenerationQueue!AB$5:AB$550,Grid_GenerationQueue!$AM$5:$AM$550,$B279,Grid_GenerationQueue!$AN$5:$AN$550,$C279,Grid_GenerationQueue!$AW$5:$AW$550,"&lt;&gt;"&amp;$Y$3,Grid_GenerationQueue!$AU$5:$AU$550,$AK$3)</f>
        <v>0</v>
      </c>
      <c r="AS279">
        <f>AG279+SUMIFS(Grid_GenerationQueue!AC$5:AC$550,Grid_GenerationQueue!$AJ$5:$AJ$550,$B279,Grid_GenerationQueue!$AK$5:$AK$550,$C279,Grid_GenerationQueue!$AW$5:$AW$550,"&lt;&gt;"&amp;$Y$3,Grid_GenerationQueue!$AU$5:$AU$550,$AK$3)+SUMIFS(Grid_GenerationQueue!AC$5:AC$550,Grid_GenerationQueue!$AM$5:$AM$550,$B279,Grid_GenerationQueue!$AN$5:$AN$550,$C279,Grid_GenerationQueue!$AW$5:$AW$550,"&lt;&gt;"&amp;$Y$3,Grid_GenerationQueue!$AU$5:$AU$550,$AK$3)</f>
        <v>0</v>
      </c>
      <c r="AT279">
        <f>AH279+SUMIFS(Grid_GenerationQueue!AD$5:AD$550,Grid_GenerationQueue!$AJ$5:$AJ$550,$B279,Grid_GenerationQueue!$AK$5:$AK$550,$C279,Grid_GenerationQueue!$AW$5:$AW$550,"&lt;&gt;"&amp;$Y$3,Grid_GenerationQueue!$AU$5:$AU$550,$AK$3)+SUMIFS(Grid_GenerationQueue!AD$5:AD$550,Grid_GenerationQueue!$AM$5:$AM$550,$B279,Grid_GenerationQueue!$AN$5:$AN$550,$C279,Grid_GenerationQueue!$AW$5:$AW$550,"&lt;&gt;"&amp;$Y$3,Grid_GenerationQueue!$AU$5:$AU$550,$AK$3)</f>
        <v>0</v>
      </c>
      <c r="AV279">
        <v>0</v>
      </c>
      <c r="AW279">
        <v>0</v>
      </c>
      <c r="AX279">
        <v>0</v>
      </c>
      <c r="AY279">
        <v>0</v>
      </c>
      <c r="AZ279">
        <v>0</v>
      </c>
      <c r="BB279">
        <f t="shared" si="165"/>
        <v>162.9</v>
      </c>
      <c r="BC279">
        <f t="shared" si="166"/>
        <v>0</v>
      </c>
      <c r="BD279">
        <f t="shared" si="167"/>
        <v>0</v>
      </c>
      <c r="BE279">
        <f t="shared" si="168"/>
        <v>0</v>
      </c>
      <c r="BF279">
        <f t="shared" si="169"/>
        <v>0</v>
      </c>
      <c r="BG279">
        <f t="shared" si="170"/>
        <v>0</v>
      </c>
      <c r="BH279">
        <f t="shared" si="171"/>
        <v>0</v>
      </c>
      <c r="BI279">
        <f t="shared" si="172"/>
        <v>0</v>
      </c>
      <c r="BJ279">
        <f t="shared" si="173"/>
        <v>0</v>
      </c>
      <c r="BK279">
        <f t="shared" si="174"/>
        <v>0</v>
      </c>
      <c r="BL279">
        <f t="shared" si="175"/>
        <v>0</v>
      </c>
      <c r="BN279">
        <f t="shared" si="143"/>
        <v>0</v>
      </c>
      <c r="BO279">
        <f t="shared" si="144"/>
        <v>0</v>
      </c>
      <c r="BP279">
        <f t="shared" si="145"/>
        <v>0</v>
      </c>
      <c r="BQ279">
        <f t="shared" si="146"/>
        <v>0</v>
      </c>
      <c r="BR279">
        <f t="shared" si="147"/>
        <v>0</v>
      </c>
      <c r="BS279">
        <f t="shared" si="148"/>
        <v>0</v>
      </c>
      <c r="BT279">
        <f t="shared" si="149"/>
        <v>0</v>
      </c>
      <c r="BU279">
        <f t="shared" si="150"/>
        <v>0</v>
      </c>
      <c r="BV279">
        <f t="shared" si="151"/>
        <v>0</v>
      </c>
      <c r="BW279">
        <f t="shared" si="152"/>
        <v>0</v>
      </c>
      <c r="BX279">
        <f t="shared" si="153"/>
        <v>0</v>
      </c>
      <c r="BZ279">
        <f t="shared" si="154"/>
        <v>0</v>
      </c>
      <c r="CA279">
        <f t="shared" si="155"/>
        <v>0</v>
      </c>
      <c r="CB279">
        <f t="shared" si="156"/>
        <v>0</v>
      </c>
      <c r="CC279">
        <f t="shared" si="157"/>
        <v>0</v>
      </c>
      <c r="CD279">
        <f t="shared" si="158"/>
        <v>0</v>
      </c>
      <c r="CE279">
        <f t="shared" si="159"/>
        <v>0</v>
      </c>
      <c r="CF279">
        <f t="shared" si="160"/>
        <v>0</v>
      </c>
      <c r="CG279">
        <f t="shared" si="161"/>
        <v>0</v>
      </c>
      <c r="CH279">
        <f t="shared" si="162"/>
        <v>0</v>
      </c>
      <c r="CI279">
        <f t="shared" si="163"/>
        <v>0</v>
      </c>
      <c r="CJ279">
        <f t="shared" si="164"/>
        <v>0</v>
      </c>
    </row>
    <row r="280" spans="1:88" x14ac:dyDescent="0.35">
      <c r="A280" t="str">
        <f>Substation_Info!A280</f>
        <v xml:space="preserve">PG&amp;E North of Greater Bay Study Area </v>
      </c>
      <c r="B280" t="str">
        <f>Substation_Info!B280</f>
        <v>Table Mountain</v>
      </c>
      <c r="C280">
        <f>Substation_Info!C280</f>
        <v>115</v>
      </c>
      <c r="D280" t="str" cm="1">
        <f t="array" ref="D280">INDEX(Substation_Info!$AT$5:$BB$322,MATCH(1,($B280=Substation_Info!$B$5:$B$322)*($C280=Substation_Info!$C$5:$C$322),0),MATCH(D$4,Substation_Info!$AT$4:$BB$4,0))</f>
        <v>Northern_California_Li_Battery</v>
      </c>
      <c r="E280" t="str" cm="1">
        <f t="array" ref="E280">INDEX(Substation_Info!$AT$5:$BB$322,MATCH(1,($B280=Substation_Info!$B$5:$B$322)*($C280=Substation_Info!$C$5:$C$322),0),MATCH(E$4,Substation_Info!$AT$4:$BB$4,0))</f>
        <v>Northern_California_Solar</v>
      </c>
      <c r="F280" cm="1">
        <f t="array" ref="F280">INDEX(Substation_Info!$AT$5:$BB$322,MATCH(1,($B280=Substation_Info!$B$5:$B$322)*($C280=Substation_Info!$C$5:$C$322),0),MATCH(F$4,Substation_Info!$AT$4:$BB$4,0))</f>
        <v>0</v>
      </c>
      <c r="G280" t="str" cm="1">
        <f t="array" ref="G280">INDEX(Substation_Info!$AT$5:$BB$322,MATCH(1,($B280=Substation_Info!$B$5:$B$322)*($C280=Substation_Info!$C$5:$C$322),0),MATCH(G$4,Substation_Info!$AT$4:$BB$4,0))</f>
        <v>Northern_California_Wind</v>
      </c>
      <c r="H280" cm="1">
        <f t="array" ref="H280">INDEX(Substation_Info!$AT$5:$BB$322,MATCH(1,($B280=Substation_Info!$B$5:$B$322)*($C280=Substation_Info!$C$5:$C$322),0),MATCH(H$4,Substation_Info!$AT$4:$BB$4,0))</f>
        <v>0</v>
      </c>
      <c r="I280" cm="1">
        <f t="array" ref="I280">INDEX(Substation_Info!$AT$5:$BB$322,MATCH(1,($B280=Substation_Info!$B$5:$B$322)*($C280=Substation_Info!$C$5:$C$322),0),MATCH(I$4,Substation_Info!$AT$4:$BB$4,0))</f>
        <v>0</v>
      </c>
      <c r="J280" cm="1">
        <f t="array" ref="J280">INDEX(Substation_Info!$AT$5:$BB$322,MATCH(1,($B280=Substation_Info!$B$5:$B$322)*($C280=Substation_Info!$C$5:$C$322),0),MATCH(J$4,Substation_Info!$AT$4:$BB$4,0))</f>
        <v>0</v>
      </c>
      <c r="L280">
        <f>SUMIFS(Grid_GenerationQueue!T$5:T$550,Grid_GenerationQueue!$AJ$5:$AJ$550,$B280,Grid_GenerationQueue!$AK$5:$AK$550,$C280)+SUMIFS(Grid_GenerationQueue!T$5:T$550,Grid_GenerationQueue!$AM$5:$AM$550,$B280,Grid_GenerationQueue!$AN$5:$AN$550,$C280)</f>
        <v>425</v>
      </c>
      <c r="M280">
        <f>SUMIFS(Grid_GenerationQueue!U$5:U$550,Grid_GenerationQueue!$AJ$5:$AJ$550,$B280,Grid_GenerationQueue!$AK$5:$AK$550,$C280)+SUMIFS(Grid_GenerationQueue!U$5:U$550,Grid_GenerationQueue!$AM$5:$AM$550,$B280,Grid_GenerationQueue!$AN$5:$AN$550,$C280)</f>
        <v>0</v>
      </c>
      <c r="N280">
        <f>SUMIFS(Grid_GenerationQueue!V$5:V$550,Grid_GenerationQueue!$AJ$5:$AJ$550,$B280,Grid_GenerationQueue!$AK$5:$AK$550,$C280)+SUMIFS(Grid_GenerationQueue!V$5:V$550,Grid_GenerationQueue!$AM$5:$AM$550,$B280,Grid_GenerationQueue!$AN$5:$AN$550,$C280)</f>
        <v>0</v>
      </c>
      <c r="O280">
        <f>SUMIFS(Grid_GenerationQueue!W$5:W$550,Grid_GenerationQueue!$AJ$5:$AJ$550,$B280,Grid_GenerationQueue!$AK$5:$AK$550,$C280)+SUMIFS(Grid_GenerationQueue!W$5:W$550,Grid_GenerationQueue!$AM$5:$AM$550,$B280,Grid_GenerationQueue!$AN$5:$AN$550,$C280)</f>
        <v>0</v>
      </c>
      <c r="P280">
        <f>SUMIFS(Grid_GenerationQueue!X$5:X$550,Grid_GenerationQueue!$AJ$5:$AJ$550,$B280,Grid_GenerationQueue!$AK$5:$AK$550,$C280)+SUMIFS(Grid_GenerationQueue!X$5:X$550,Grid_GenerationQueue!$AM$5:$AM$550,$B280,Grid_GenerationQueue!$AN$5:$AN$550,$C280)</f>
        <v>0</v>
      </c>
      <c r="Q280">
        <f>SUMIFS(Grid_GenerationQueue!Y$5:Y$550,Grid_GenerationQueue!$AJ$5:$AJ$550,$B280,Grid_GenerationQueue!$AK$5:$AK$550,$C280)+SUMIFS(Grid_GenerationQueue!Y$5:Y$550,Grid_GenerationQueue!$AM$5:$AM$550,$B280,Grid_GenerationQueue!$AN$5:$AN$550,$C280)</f>
        <v>0</v>
      </c>
      <c r="R280">
        <f>SUMIFS(Grid_GenerationQueue!Z$5:Z$550,Grid_GenerationQueue!$AJ$5:$AJ$550,$B280,Grid_GenerationQueue!$AK$5:$AK$550,$C280)+SUMIFS(Grid_GenerationQueue!Z$5:Z$550,Grid_GenerationQueue!$AM$5:$AM$550,$B280,Grid_GenerationQueue!$AN$5:$AN$550,$C280)</f>
        <v>225</v>
      </c>
      <c r="S280">
        <f>SUMIFS(Grid_GenerationQueue!AA$5:AA$550,Grid_GenerationQueue!$AJ$5:$AJ$550,$B280,Grid_GenerationQueue!$AK$5:$AK$550,$C280)+SUMIFS(Grid_GenerationQueue!AA$5:AA$550,Grid_GenerationQueue!$AM$5:$AM$550,$B280,Grid_GenerationQueue!$AN$5:$AN$550,$C280)</f>
        <v>0</v>
      </c>
      <c r="T280">
        <f>SUMIFS(Grid_GenerationQueue!AB$5:AB$550,Grid_GenerationQueue!$AJ$5:$AJ$550,$B280,Grid_GenerationQueue!$AK$5:$AK$550,$C280)+SUMIFS(Grid_GenerationQueue!AB$5:AB$550,Grid_GenerationQueue!$AM$5:$AM$550,$B280,Grid_GenerationQueue!$AN$5:$AN$550,$C280)</f>
        <v>225</v>
      </c>
      <c r="U280">
        <f>SUMIFS(Grid_GenerationQueue!AC$5:AC$550,Grid_GenerationQueue!$AJ$5:$AJ$550,$B280,Grid_GenerationQueue!$AK$5:$AK$550,$C280)+SUMIFS(Grid_GenerationQueue!AC$5:AC$550,Grid_GenerationQueue!$AM$5:$AM$550,$B280,Grid_GenerationQueue!$AN$5:$AN$550,$C280)</f>
        <v>0</v>
      </c>
      <c r="V280">
        <f>SUMIFS(Grid_GenerationQueue!AD$5:AD$550,Grid_GenerationQueue!$AJ$5:$AJ$550,$B280,Grid_GenerationQueue!$AK$5:$AK$550,$C280)+SUMIFS(Grid_GenerationQueue!AD$5:AD$550,Grid_GenerationQueue!$AM$5:$AM$550,$B280,Grid_GenerationQueue!$AN$5:$AN$550,$C280)</f>
        <v>0</v>
      </c>
      <c r="X280">
        <f>SUMIFS(Grid_GenerationQueue!T$5:T$550,Grid_GenerationQueue!$AJ$5:$AJ$550,$B280,Grid_GenerationQueue!$AK$5:$AK$550,$C280,Grid_GenerationQueue!$AW$5:$AW$550,$Y$3)+SUMIFS(Grid_GenerationQueue!T$5:T$550,Grid_GenerationQueue!$AM$5:$AM$550,$B280,Grid_GenerationQueue!$AN$5:$AN$550,$C280,Grid_GenerationQueue!$AW$5:$AW$550,$Y$3)</f>
        <v>0</v>
      </c>
      <c r="Y280">
        <f>SUMIFS(Grid_GenerationQueue!U$5:U$550,Grid_GenerationQueue!$AJ$5:$AJ$550,$B280,Grid_GenerationQueue!$AK$5:$AK$550,$C280,Grid_GenerationQueue!$AW$5:$AW$550,$Y$3)+SUMIFS(Grid_GenerationQueue!U$5:U$550,Grid_GenerationQueue!$AM$5:$AM$550,$B280,Grid_GenerationQueue!$AN$5:$AN$550,$C280,Grid_GenerationQueue!$AW$5:$AW$550,$Y$3)</f>
        <v>0</v>
      </c>
      <c r="Z280">
        <f>SUMIFS(Grid_GenerationQueue!V$5:V$550,Grid_GenerationQueue!$AJ$5:$AJ$550,$B280,Grid_GenerationQueue!$AK$5:$AK$550,$C280,Grid_GenerationQueue!$AW$5:$AW$550,$Y$3)+SUMIFS(Grid_GenerationQueue!V$5:V$550,Grid_GenerationQueue!$AM$5:$AM$550,$B280,Grid_GenerationQueue!$AN$5:$AN$550,$C280,Grid_GenerationQueue!$AW$5:$AW$550,$Y$3)</f>
        <v>0</v>
      </c>
      <c r="AA280">
        <f>SUMIFS(Grid_GenerationQueue!W$5:W$550,Grid_GenerationQueue!$AJ$5:$AJ$550,$B280,Grid_GenerationQueue!$AK$5:$AK$550,$C280,Grid_GenerationQueue!$AW$5:$AW$550,$Y$3)+SUMIFS(Grid_GenerationQueue!W$5:W$550,Grid_GenerationQueue!$AM$5:$AM$550,$B280,Grid_GenerationQueue!$AN$5:$AN$550,$C280,Grid_GenerationQueue!$AW$5:$AW$550,$Y$3)</f>
        <v>0</v>
      </c>
      <c r="AB280">
        <f>SUMIFS(Grid_GenerationQueue!X$5:X$550,Grid_GenerationQueue!$AJ$5:$AJ$550,$B280,Grid_GenerationQueue!$AK$5:$AK$550,$C280,Grid_GenerationQueue!$AW$5:$AW$550,$Y$3)+SUMIFS(Grid_GenerationQueue!X$5:X$550,Grid_GenerationQueue!$AM$5:$AM$550,$B280,Grid_GenerationQueue!$AN$5:$AN$550,$C280,Grid_GenerationQueue!$AW$5:$AW$550,$Y$3)</f>
        <v>0</v>
      </c>
      <c r="AC280">
        <f>SUMIFS(Grid_GenerationQueue!Y$5:Y$550,Grid_GenerationQueue!$AJ$5:$AJ$550,$B280,Grid_GenerationQueue!$AK$5:$AK$550,$C280,Grid_GenerationQueue!$AW$5:$AW$550,$Y$3)+SUMIFS(Grid_GenerationQueue!Y$5:Y$550,Grid_GenerationQueue!$AM$5:$AM$550,$B280,Grid_GenerationQueue!$AN$5:$AN$550,$C280,Grid_GenerationQueue!$AW$5:$AW$550,$Y$3)</f>
        <v>0</v>
      </c>
      <c r="AD280">
        <f>SUMIFS(Grid_GenerationQueue!Z$5:Z$550,Grid_GenerationQueue!$AJ$5:$AJ$550,$B280,Grid_GenerationQueue!$AK$5:$AK$550,$C280,Grid_GenerationQueue!$AW$5:$AW$550,$Y$3)+SUMIFS(Grid_GenerationQueue!Z$5:Z$550,Grid_GenerationQueue!$AM$5:$AM$550,$B280,Grid_GenerationQueue!$AN$5:$AN$550,$C280,Grid_GenerationQueue!$AW$5:$AW$550,$Y$3)</f>
        <v>0</v>
      </c>
      <c r="AE280">
        <f>SUMIFS(Grid_GenerationQueue!AA$5:AA$550,Grid_GenerationQueue!$AJ$5:$AJ$550,$B280,Grid_GenerationQueue!$AK$5:$AK$550,$C280,Grid_GenerationQueue!$AW$5:$AW$550,$Y$3)+SUMIFS(Grid_GenerationQueue!AA$5:AA$550,Grid_GenerationQueue!$AM$5:$AM$550,$B280,Grid_GenerationQueue!$AN$5:$AN$550,$C280,Grid_GenerationQueue!$AW$5:$AW$550,$Y$3)</f>
        <v>0</v>
      </c>
      <c r="AF280">
        <f>SUMIFS(Grid_GenerationQueue!AB$5:AB$550,Grid_GenerationQueue!$AJ$5:$AJ$550,$B280,Grid_GenerationQueue!$AK$5:$AK$550,$C280,Grid_GenerationQueue!$AW$5:$AW$550,$Y$3)+SUMIFS(Grid_GenerationQueue!AB$5:AB$550,Grid_GenerationQueue!$AM$5:$AM$550,$B280,Grid_GenerationQueue!$AN$5:$AN$550,$C280,Grid_GenerationQueue!$AW$5:$AW$550,$Y$3)</f>
        <v>0</v>
      </c>
      <c r="AG280">
        <f>SUMIFS(Grid_GenerationQueue!AC$5:AC$550,Grid_GenerationQueue!$AJ$5:$AJ$550,$B280,Grid_GenerationQueue!$AK$5:$AK$550,$C280,Grid_GenerationQueue!$AW$5:$AW$550,$Y$3)+SUMIFS(Grid_GenerationQueue!AC$5:AC$550,Grid_GenerationQueue!$AM$5:$AM$550,$B280,Grid_GenerationQueue!$AN$5:$AN$550,$C280,Grid_GenerationQueue!$AW$5:$AW$550,$Y$3)</f>
        <v>0</v>
      </c>
      <c r="AH280">
        <f>SUMIFS(Grid_GenerationQueue!AD$5:AD$550,Grid_GenerationQueue!$AJ$5:$AJ$550,$B280,Grid_GenerationQueue!$AK$5:$AK$550,$C280,Grid_GenerationQueue!$AW$5:$AW$550,$Y$3)+SUMIFS(Grid_GenerationQueue!AD$5:AD$550,Grid_GenerationQueue!$AM$5:$AM$550,$B280,Grid_GenerationQueue!$AN$5:$AN$550,$C280,Grid_GenerationQueue!$AW$5:$AW$550,$Y$3)</f>
        <v>0</v>
      </c>
      <c r="AJ280">
        <f>X280+SUMIFS(Grid_GenerationQueue!T$5:T$550,Grid_GenerationQueue!$AJ$5:$AJ$550,$B280,Grid_GenerationQueue!$AK$5:$AK$550,$C280,Grid_GenerationQueue!$AW$5:$AW$550,"&lt;&gt;"&amp;$Y$3,Grid_GenerationQueue!$AU$5:$AU$550,$AK$3)+SUMIFS(Grid_GenerationQueue!T$5:T$550,Grid_GenerationQueue!$AM$5:$AM$550,$B280,Grid_GenerationQueue!$AN$5:$AN$550,$C280,Grid_GenerationQueue!$AW$5:$AW$550,"&lt;&gt;"&amp;$Y$3,Grid_GenerationQueue!$AU$5:$AU$550,$AK$3)</f>
        <v>0</v>
      </c>
      <c r="AK280">
        <f>Y280+SUMIFS(Grid_GenerationQueue!U$5:U$550,Grid_GenerationQueue!$AJ$5:$AJ$550,$B280,Grid_GenerationQueue!$AK$5:$AK$550,$C280,Grid_GenerationQueue!$AW$5:$AW$550,"&lt;&gt;"&amp;$Y$3,Grid_GenerationQueue!$AU$5:$AU$550,$AK$3)+SUMIFS(Grid_GenerationQueue!U$5:U$550,Grid_GenerationQueue!$AM$5:$AM$550,$B280,Grid_GenerationQueue!$AN$5:$AN$550,$C280,Grid_GenerationQueue!$AW$5:$AW$550,"&lt;&gt;"&amp;$Y$3,Grid_GenerationQueue!$AU$5:$AU$550,$AK$3)</f>
        <v>0</v>
      </c>
      <c r="AL280">
        <f>Z280+SUMIFS(Grid_GenerationQueue!V$5:V$550,Grid_GenerationQueue!$AJ$5:$AJ$550,$B280,Grid_GenerationQueue!$AK$5:$AK$550,$C280,Grid_GenerationQueue!$AW$5:$AW$550,"&lt;&gt;"&amp;$Y$3,Grid_GenerationQueue!$AU$5:$AU$550,$AK$3)+SUMIFS(Grid_GenerationQueue!V$5:V$550,Grid_GenerationQueue!$AM$5:$AM$550,$B280,Grid_GenerationQueue!$AN$5:$AN$550,$C280,Grid_GenerationQueue!$AW$5:$AW$550,"&lt;&gt;"&amp;$Y$3,Grid_GenerationQueue!$AU$5:$AU$550,$AK$3)</f>
        <v>0</v>
      </c>
      <c r="AM280">
        <f>AA280+SUMIFS(Grid_GenerationQueue!W$5:W$550,Grid_GenerationQueue!$AJ$5:$AJ$550,$B280,Grid_GenerationQueue!$AK$5:$AK$550,$C280,Grid_GenerationQueue!$AW$5:$AW$550,"&lt;&gt;"&amp;$Y$3,Grid_GenerationQueue!$AU$5:$AU$550,$AK$3)+SUMIFS(Grid_GenerationQueue!W$5:W$550,Grid_GenerationQueue!$AM$5:$AM$550,$B280,Grid_GenerationQueue!$AN$5:$AN$550,$C280,Grid_GenerationQueue!$AW$5:$AW$550,"&lt;&gt;"&amp;$Y$3,Grid_GenerationQueue!$AU$5:$AU$550,$AK$3)</f>
        <v>0</v>
      </c>
      <c r="AN280">
        <f>AB280+SUMIFS(Grid_GenerationQueue!X$5:X$550,Grid_GenerationQueue!$AJ$5:$AJ$550,$B280,Grid_GenerationQueue!$AK$5:$AK$550,$C280,Grid_GenerationQueue!$AW$5:$AW$550,"&lt;&gt;"&amp;$Y$3,Grid_GenerationQueue!$AU$5:$AU$550,$AK$3)+SUMIFS(Grid_GenerationQueue!X$5:X$550,Grid_GenerationQueue!$AM$5:$AM$550,$B280,Grid_GenerationQueue!$AN$5:$AN$550,$C280,Grid_GenerationQueue!$AW$5:$AW$550,"&lt;&gt;"&amp;$Y$3,Grid_GenerationQueue!$AU$5:$AU$550,$AK$3)</f>
        <v>0</v>
      </c>
      <c r="AO280">
        <f>AC280+SUMIFS(Grid_GenerationQueue!Y$5:Y$550,Grid_GenerationQueue!$AJ$5:$AJ$550,$B280,Grid_GenerationQueue!$AK$5:$AK$550,$C280,Grid_GenerationQueue!$AW$5:$AW$550,"&lt;&gt;"&amp;$Y$3,Grid_GenerationQueue!$AU$5:$AU$550,$AK$3)+SUMIFS(Grid_GenerationQueue!Y$5:Y$550,Grid_GenerationQueue!$AM$5:$AM$550,$B280,Grid_GenerationQueue!$AN$5:$AN$550,$C280,Grid_GenerationQueue!$AW$5:$AW$550,"&lt;&gt;"&amp;$Y$3,Grid_GenerationQueue!$AU$5:$AU$550,$AK$3)</f>
        <v>0</v>
      </c>
      <c r="AP280">
        <f>AD280+SUMIFS(Grid_GenerationQueue!Z$5:Z$550,Grid_GenerationQueue!$AJ$5:$AJ$550,$B280,Grid_GenerationQueue!$AK$5:$AK$550,$C280,Grid_GenerationQueue!$AW$5:$AW$550,"&lt;&gt;"&amp;$Y$3,Grid_GenerationQueue!$AU$5:$AU$550,$AK$3)+SUMIFS(Grid_GenerationQueue!Z$5:Z$550,Grid_GenerationQueue!$AM$5:$AM$550,$B280,Grid_GenerationQueue!$AN$5:$AN$550,$C280,Grid_GenerationQueue!$AW$5:$AW$550,"&lt;&gt;"&amp;$Y$3,Grid_GenerationQueue!$AU$5:$AU$550,$AK$3)</f>
        <v>0</v>
      </c>
      <c r="AQ280">
        <f>AE280+SUMIFS(Grid_GenerationQueue!AA$5:AA$550,Grid_GenerationQueue!$AJ$5:$AJ$550,$B280,Grid_GenerationQueue!$AK$5:$AK$550,$C280,Grid_GenerationQueue!$AW$5:$AW$550,"&lt;&gt;"&amp;$Y$3,Grid_GenerationQueue!$AU$5:$AU$550,$AK$3)+SUMIFS(Grid_GenerationQueue!AA$5:AA$550,Grid_GenerationQueue!$AM$5:$AM$550,$B280,Grid_GenerationQueue!$AN$5:$AN$550,$C280,Grid_GenerationQueue!$AW$5:$AW$550,"&lt;&gt;"&amp;$Y$3,Grid_GenerationQueue!$AU$5:$AU$550,$AK$3)</f>
        <v>0</v>
      </c>
      <c r="AR280">
        <f>AF280+SUMIFS(Grid_GenerationQueue!AB$5:AB$550,Grid_GenerationQueue!$AJ$5:$AJ$550,$B280,Grid_GenerationQueue!$AK$5:$AK$550,$C280,Grid_GenerationQueue!$AW$5:$AW$550,"&lt;&gt;"&amp;$Y$3,Grid_GenerationQueue!$AU$5:$AU$550,$AK$3)+SUMIFS(Grid_GenerationQueue!AB$5:AB$550,Grid_GenerationQueue!$AM$5:$AM$550,$B280,Grid_GenerationQueue!$AN$5:$AN$550,$C280,Grid_GenerationQueue!$AW$5:$AW$550,"&lt;&gt;"&amp;$Y$3,Grid_GenerationQueue!$AU$5:$AU$550,$AK$3)</f>
        <v>0</v>
      </c>
      <c r="AS280">
        <f>AG280+SUMIFS(Grid_GenerationQueue!AC$5:AC$550,Grid_GenerationQueue!$AJ$5:$AJ$550,$B280,Grid_GenerationQueue!$AK$5:$AK$550,$C280,Grid_GenerationQueue!$AW$5:$AW$550,"&lt;&gt;"&amp;$Y$3,Grid_GenerationQueue!$AU$5:$AU$550,$AK$3)+SUMIFS(Grid_GenerationQueue!AC$5:AC$550,Grid_GenerationQueue!$AM$5:$AM$550,$B280,Grid_GenerationQueue!$AN$5:$AN$550,$C280,Grid_GenerationQueue!$AW$5:$AW$550,"&lt;&gt;"&amp;$Y$3,Grid_GenerationQueue!$AU$5:$AU$550,$AK$3)</f>
        <v>0</v>
      </c>
      <c r="AT280">
        <f>AH280+SUMIFS(Grid_GenerationQueue!AD$5:AD$550,Grid_GenerationQueue!$AJ$5:$AJ$550,$B280,Grid_GenerationQueue!$AK$5:$AK$550,$C280,Grid_GenerationQueue!$AW$5:$AW$550,"&lt;&gt;"&amp;$Y$3,Grid_GenerationQueue!$AU$5:$AU$550,$AK$3)+SUMIFS(Grid_GenerationQueue!AD$5:AD$550,Grid_GenerationQueue!$AM$5:$AM$550,$B280,Grid_GenerationQueue!$AN$5:$AN$550,$C280,Grid_GenerationQueue!$AW$5:$AW$550,"&lt;&gt;"&amp;$Y$3,Grid_GenerationQueue!$AU$5:$AU$550,$AK$3)</f>
        <v>0</v>
      </c>
      <c r="AV280">
        <v>0</v>
      </c>
      <c r="AW280">
        <v>0</v>
      </c>
      <c r="AX280">
        <v>0</v>
      </c>
      <c r="AY280">
        <v>0</v>
      </c>
      <c r="AZ280">
        <v>0</v>
      </c>
      <c r="BB280">
        <f t="shared" si="165"/>
        <v>425</v>
      </c>
      <c r="BC280">
        <f t="shared" si="166"/>
        <v>0</v>
      </c>
      <c r="BD280">
        <f t="shared" si="167"/>
        <v>0</v>
      </c>
      <c r="BE280">
        <f t="shared" si="168"/>
        <v>0</v>
      </c>
      <c r="BF280">
        <f t="shared" si="169"/>
        <v>0</v>
      </c>
      <c r="BG280">
        <f t="shared" si="170"/>
        <v>0</v>
      </c>
      <c r="BH280">
        <f t="shared" si="171"/>
        <v>225</v>
      </c>
      <c r="BI280">
        <f t="shared" si="172"/>
        <v>0</v>
      </c>
      <c r="BJ280">
        <f t="shared" si="173"/>
        <v>225</v>
      </c>
      <c r="BK280">
        <f t="shared" si="174"/>
        <v>0</v>
      </c>
      <c r="BL280">
        <f t="shared" si="175"/>
        <v>0</v>
      </c>
      <c r="BN280">
        <f t="shared" si="143"/>
        <v>0</v>
      </c>
      <c r="BO280">
        <f t="shared" si="144"/>
        <v>0</v>
      </c>
      <c r="BP280">
        <f t="shared" si="145"/>
        <v>0</v>
      </c>
      <c r="BQ280">
        <f t="shared" si="146"/>
        <v>0</v>
      </c>
      <c r="BR280">
        <f t="shared" si="147"/>
        <v>0</v>
      </c>
      <c r="BS280">
        <f t="shared" si="148"/>
        <v>0</v>
      </c>
      <c r="BT280">
        <f t="shared" si="149"/>
        <v>0</v>
      </c>
      <c r="BU280">
        <f t="shared" si="150"/>
        <v>0</v>
      </c>
      <c r="BV280">
        <f t="shared" si="151"/>
        <v>0</v>
      </c>
      <c r="BW280">
        <f t="shared" si="152"/>
        <v>0</v>
      </c>
      <c r="BX280">
        <f t="shared" si="153"/>
        <v>0</v>
      </c>
      <c r="BZ280">
        <f t="shared" si="154"/>
        <v>0</v>
      </c>
      <c r="CA280">
        <f t="shared" si="155"/>
        <v>0</v>
      </c>
      <c r="CB280">
        <f t="shared" si="156"/>
        <v>0</v>
      </c>
      <c r="CC280">
        <f t="shared" si="157"/>
        <v>0</v>
      </c>
      <c r="CD280">
        <f t="shared" si="158"/>
        <v>0</v>
      </c>
      <c r="CE280">
        <f t="shared" si="159"/>
        <v>0</v>
      </c>
      <c r="CF280">
        <f t="shared" si="160"/>
        <v>0</v>
      </c>
      <c r="CG280">
        <f t="shared" si="161"/>
        <v>0</v>
      </c>
      <c r="CH280">
        <f t="shared" si="162"/>
        <v>0</v>
      </c>
      <c r="CI280">
        <f t="shared" si="163"/>
        <v>0</v>
      </c>
      <c r="CJ280">
        <f t="shared" si="164"/>
        <v>0</v>
      </c>
    </row>
    <row r="281" spans="1:88" x14ac:dyDescent="0.35">
      <c r="A281" t="str">
        <f>Substation_Info!A281</f>
        <v xml:space="preserve">PG&amp;E East Kern Study Area </v>
      </c>
      <c r="B281" t="str">
        <f>Substation_Info!B281</f>
        <v>Taft</v>
      </c>
      <c r="C281">
        <f>Substation_Info!C281</f>
        <v>115</v>
      </c>
      <c r="D281" t="str" cm="1">
        <f t="array" ref="D281">INDEX(Substation_Info!$AT$5:$BB$322,MATCH(1,($B281=Substation_Info!$B$5:$B$322)*($C281=Substation_Info!$C$5:$C$322),0),MATCH(D$4,Substation_Info!$AT$4:$BB$4,0))</f>
        <v>Southern_PGAE_Li_Battery</v>
      </c>
      <c r="E281" t="str" cm="1">
        <f t="array" ref="E281">INDEX(Substation_Info!$AT$5:$BB$322,MATCH(1,($B281=Substation_Info!$B$5:$B$322)*($C281=Substation_Info!$C$5:$C$322),0),MATCH(E$4,Substation_Info!$AT$4:$BB$4,0))</f>
        <v>Southern_PGAE_Solar</v>
      </c>
      <c r="F281" cm="1">
        <f t="array" ref="F281">INDEX(Substation_Info!$AT$5:$BB$322,MATCH(1,($B281=Substation_Info!$B$5:$B$322)*($C281=Substation_Info!$C$5:$C$322),0),MATCH(F$4,Substation_Info!$AT$4:$BB$4,0))</f>
        <v>0</v>
      </c>
      <c r="G281" cm="1">
        <f t="array" ref="G281">INDEX(Substation_Info!$AT$5:$BB$322,MATCH(1,($B281=Substation_Info!$B$5:$B$322)*($C281=Substation_Info!$C$5:$C$322),0),MATCH(G$4,Substation_Info!$AT$4:$BB$4,0))</f>
        <v>0</v>
      </c>
      <c r="H281" cm="1">
        <f t="array" ref="H281">INDEX(Substation_Info!$AT$5:$BB$322,MATCH(1,($B281=Substation_Info!$B$5:$B$322)*($C281=Substation_Info!$C$5:$C$322),0),MATCH(H$4,Substation_Info!$AT$4:$BB$4,0))</f>
        <v>0</v>
      </c>
      <c r="I281" cm="1">
        <f t="array" ref="I281">INDEX(Substation_Info!$AT$5:$BB$322,MATCH(1,($B281=Substation_Info!$B$5:$B$322)*($C281=Substation_Info!$C$5:$C$322),0),MATCH(I$4,Substation_Info!$AT$4:$BB$4,0))</f>
        <v>0</v>
      </c>
      <c r="J281" cm="1">
        <f t="array" ref="J281">INDEX(Substation_Info!$AT$5:$BB$322,MATCH(1,($B281=Substation_Info!$B$5:$B$322)*($C281=Substation_Info!$C$5:$C$322),0),MATCH(J$4,Substation_Info!$AT$4:$BB$4,0))</f>
        <v>0</v>
      </c>
      <c r="L281">
        <f>SUMIFS(Grid_GenerationQueue!T$5:T$550,Grid_GenerationQueue!$AJ$5:$AJ$550,$B281,Grid_GenerationQueue!$AK$5:$AK$550,$C281)+SUMIFS(Grid_GenerationQueue!T$5:T$550,Grid_GenerationQueue!$AM$5:$AM$550,$B281,Grid_GenerationQueue!$AN$5:$AN$550,$C281)</f>
        <v>0</v>
      </c>
      <c r="M281">
        <f>SUMIFS(Grid_GenerationQueue!U$5:U$550,Grid_GenerationQueue!$AJ$5:$AJ$550,$B281,Grid_GenerationQueue!$AK$5:$AK$550,$C281)+SUMIFS(Grid_GenerationQueue!U$5:U$550,Grid_GenerationQueue!$AM$5:$AM$550,$B281,Grid_GenerationQueue!$AN$5:$AN$550,$C281)</f>
        <v>0</v>
      </c>
      <c r="N281">
        <f>SUMIFS(Grid_GenerationQueue!V$5:V$550,Grid_GenerationQueue!$AJ$5:$AJ$550,$B281,Grid_GenerationQueue!$AK$5:$AK$550,$C281)+SUMIFS(Grid_GenerationQueue!V$5:V$550,Grid_GenerationQueue!$AM$5:$AM$550,$B281,Grid_GenerationQueue!$AN$5:$AN$550,$C281)</f>
        <v>0</v>
      </c>
      <c r="O281">
        <f>SUMIFS(Grid_GenerationQueue!W$5:W$550,Grid_GenerationQueue!$AJ$5:$AJ$550,$B281,Grid_GenerationQueue!$AK$5:$AK$550,$C281)+SUMIFS(Grid_GenerationQueue!W$5:W$550,Grid_GenerationQueue!$AM$5:$AM$550,$B281,Grid_GenerationQueue!$AN$5:$AN$550,$C281)</f>
        <v>0</v>
      </c>
      <c r="P281">
        <f>SUMIFS(Grid_GenerationQueue!X$5:X$550,Grid_GenerationQueue!$AJ$5:$AJ$550,$B281,Grid_GenerationQueue!$AK$5:$AK$550,$C281)+SUMIFS(Grid_GenerationQueue!X$5:X$550,Grid_GenerationQueue!$AM$5:$AM$550,$B281,Grid_GenerationQueue!$AN$5:$AN$550,$C281)</f>
        <v>0</v>
      </c>
      <c r="Q281">
        <f>SUMIFS(Grid_GenerationQueue!Y$5:Y$550,Grid_GenerationQueue!$AJ$5:$AJ$550,$B281,Grid_GenerationQueue!$AK$5:$AK$550,$C281)+SUMIFS(Grid_GenerationQueue!Y$5:Y$550,Grid_GenerationQueue!$AM$5:$AM$550,$B281,Grid_GenerationQueue!$AN$5:$AN$550,$C281)</f>
        <v>0</v>
      </c>
      <c r="R281">
        <f>SUMIFS(Grid_GenerationQueue!Z$5:Z$550,Grid_GenerationQueue!$AJ$5:$AJ$550,$B281,Grid_GenerationQueue!$AK$5:$AK$550,$C281)+SUMIFS(Grid_GenerationQueue!Z$5:Z$550,Grid_GenerationQueue!$AM$5:$AM$550,$B281,Grid_GenerationQueue!$AN$5:$AN$550,$C281)</f>
        <v>0</v>
      </c>
      <c r="S281">
        <f>SUMIFS(Grid_GenerationQueue!AA$5:AA$550,Grid_GenerationQueue!$AJ$5:$AJ$550,$B281,Grid_GenerationQueue!$AK$5:$AK$550,$C281)+SUMIFS(Grid_GenerationQueue!AA$5:AA$550,Grid_GenerationQueue!$AM$5:$AM$550,$B281,Grid_GenerationQueue!$AN$5:$AN$550,$C281)</f>
        <v>0</v>
      </c>
      <c r="T281">
        <f>SUMIFS(Grid_GenerationQueue!AB$5:AB$550,Grid_GenerationQueue!$AJ$5:$AJ$550,$B281,Grid_GenerationQueue!$AK$5:$AK$550,$C281)+SUMIFS(Grid_GenerationQueue!AB$5:AB$550,Grid_GenerationQueue!$AM$5:$AM$550,$B281,Grid_GenerationQueue!$AN$5:$AN$550,$C281)</f>
        <v>0</v>
      </c>
      <c r="U281">
        <f>SUMIFS(Grid_GenerationQueue!AC$5:AC$550,Grid_GenerationQueue!$AJ$5:$AJ$550,$B281,Grid_GenerationQueue!$AK$5:$AK$550,$C281)+SUMIFS(Grid_GenerationQueue!AC$5:AC$550,Grid_GenerationQueue!$AM$5:$AM$550,$B281,Grid_GenerationQueue!$AN$5:$AN$550,$C281)</f>
        <v>0</v>
      </c>
      <c r="V281">
        <f>SUMIFS(Grid_GenerationQueue!AD$5:AD$550,Grid_GenerationQueue!$AJ$5:$AJ$550,$B281,Grid_GenerationQueue!$AK$5:$AK$550,$C281)+SUMIFS(Grid_GenerationQueue!AD$5:AD$550,Grid_GenerationQueue!$AM$5:$AM$550,$B281,Grid_GenerationQueue!$AN$5:$AN$550,$C281)</f>
        <v>0</v>
      </c>
      <c r="X281">
        <f>SUMIFS(Grid_GenerationQueue!T$5:T$550,Grid_GenerationQueue!$AJ$5:$AJ$550,$B281,Grid_GenerationQueue!$AK$5:$AK$550,$C281,Grid_GenerationQueue!$AW$5:$AW$550,$Y$3)+SUMIFS(Grid_GenerationQueue!T$5:T$550,Grid_GenerationQueue!$AM$5:$AM$550,$B281,Grid_GenerationQueue!$AN$5:$AN$550,$C281,Grid_GenerationQueue!$AW$5:$AW$550,$Y$3)</f>
        <v>0</v>
      </c>
      <c r="Y281">
        <f>SUMIFS(Grid_GenerationQueue!U$5:U$550,Grid_GenerationQueue!$AJ$5:$AJ$550,$B281,Grid_GenerationQueue!$AK$5:$AK$550,$C281,Grid_GenerationQueue!$AW$5:$AW$550,$Y$3)+SUMIFS(Grid_GenerationQueue!U$5:U$550,Grid_GenerationQueue!$AM$5:$AM$550,$B281,Grid_GenerationQueue!$AN$5:$AN$550,$C281,Grid_GenerationQueue!$AW$5:$AW$550,$Y$3)</f>
        <v>0</v>
      </c>
      <c r="Z281">
        <f>SUMIFS(Grid_GenerationQueue!V$5:V$550,Grid_GenerationQueue!$AJ$5:$AJ$550,$B281,Grid_GenerationQueue!$AK$5:$AK$550,$C281,Grid_GenerationQueue!$AW$5:$AW$550,$Y$3)+SUMIFS(Grid_GenerationQueue!V$5:V$550,Grid_GenerationQueue!$AM$5:$AM$550,$B281,Grid_GenerationQueue!$AN$5:$AN$550,$C281,Grid_GenerationQueue!$AW$5:$AW$550,$Y$3)</f>
        <v>0</v>
      </c>
      <c r="AA281">
        <f>SUMIFS(Grid_GenerationQueue!W$5:W$550,Grid_GenerationQueue!$AJ$5:$AJ$550,$B281,Grid_GenerationQueue!$AK$5:$AK$550,$C281,Grid_GenerationQueue!$AW$5:$AW$550,$Y$3)+SUMIFS(Grid_GenerationQueue!W$5:W$550,Grid_GenerationQueue!$AM$5:$AM$550,$B281,Grid_GenerationQueue!$AN$5:$AN$550,$C281,Grid_GenerationQueue!$AW$5:$AW$550,$Y$3)</f>
        <v>0</v>
      </c>
      <c r="AB281">
        <f>SUMIFS(Grid_GenerationQueue!X$5:X$550,Grid_GenerationQueue!$AJ$5:$AJ$550,$B281,Grid_GenerationQueue!$AK$5:$AK$550,$C281,Grid_GenerationQueue!$AW$5:$AW$550,$Y$3)+SUMIFS(Grid_GenerationQueue!X$5:X$550,Grid_GenerationQueue!$AM$5:$AM$550,$B281,Grid_GenerationQueue!$AN$5:$AN$550,$C281,Grid_GenerationQueue!$AW$5:$AW$550,$Y$3)</f>
        <v>0</v>
      </c>
      <c r="AC281">
        <f>SUMIFS(Grid_GenerationQueue!Y$5:Y$550,Grid_GenerationQueue!$AJ$5:$AJ$550,$B281,Grid_GenerationQueue!$AK$5:$AK$550,$C281,Grid_GenerationQueue!$AW$5:$AW$550,$Y$3)+SUMIFS(Grid_GenerationQueue!Y$5:Y$550,Grid_GenerationQueue!$AM$5:$AM$550,$B281,Grid_GenerationQueue!$AN$5:$AN$550,$C281,Grid_GenerationQueue!$AW$5:$AW$550,$Y$3)</f>
        <v>0</v>
      </c>
      <c r="AD281">
        <f>SUMIFS(Grid_GenerationQueue!Z$5:Z$550,Grid_GenerationQueue!$AJ$5:$AJ$550,$B281,Grid_GenerationQueue!$AK$5:$AK$550,$C281,Grid_GenerationQueue!$AW$5:$AW$550,$Y$3)+SUMIFS(Grid_GenerationQueue!Z$5:Z$550,Grid_GenerationQueue!$AM$5:$AM$550,$B281,Grid_GenerationQueue!$AN$5:$AN$550,$C281,Grid_GenerationQueue!$AW$5:$AW$550,$Y$3)</f>
        <v>0</v>
      </c>
      <c r="AE281">
        <f>SUMIFS(Grid_GenerationQueue!AA$5:AA$550,Grid_GenerationQueue!$AJ$5:$AJ$550,$B281,Grid_GenerationQueue!$AK$5:$AK$550,$C281,Grid_GenerationQueue!$AW$5:$AW$550,$Y$3)+SUMIFS(Grid_GenerationQueue!AA$5:AA$550,Grid_GenerationQueue!$AM$5:$AM$550,$B281,Grid_GenerationQueue!$AN$5:$AN$550,$C281,Grid_GenerationQueue!$AW$5:$AW$550,$Y$3)</f>
        <v>0</v>
      </c>
      <c r="AF281">
        <f>SUMIFS(Grid_GenerationQueue!AB$5:AB$550,Grid_GenerationQueue!$AJ$5:$AJ$550,$B281,Grid_GenerationQueue!$AK$5:$AK$550,$C281,Grid_GenerationQueue!$AW$5:$AW$550,$Y$3)+SUMIFS(Grid_GenerationQueue!AB$5:AB$550,Grid_GenerationQueue!$AM$5:$AM$550,$B281,Grid_GenerationQueue!$AN$5:$AN$550,$C281,Grid_GenerationQueue!$AW$5:$AW$550,$Y$3)</f>
        <v>0</v>
      </c>
      <c r="AG281">
        <f>SUMIFS(Grid_GenerationQueue!AC$5:AC$550,Grid_GenerationQueue!$AJ$5:$AJ$550,$B281,Grid_GenerationQueue!$AK$5:$AK$550,$C281,Grid_GenerationQueue!$AW$5:$AW$550,$Y$3)+SUMIFS(Grid_GenerationQueue!AC$5:AC$550,Grid_GenerationQueue!$AM$5:$AM$550,$B281,Grid_GenerationQueue!$AN$5:$AN$550,$C281,Grid_GenerationQueue!$AW$5:$AW$550,$Y$3)</f>
        <v>0</v>
      </c>
      <c r="AH281">
        <f>SUMIFS(Grid_GenerationQueue!AD$5:AD$550,Grid_GenerationQueue!$AJ$5:$AJ$550,$B281,Grid_GenerationQueue!$AK$5:$AK$550,$C281,Grid_GenerationQueue!$AW$5:$AW$550,$Y$3)+SUMIFS(Grid_GenerationQueue!AD$5:AD$550,Grid_GenerationQueue!$AM$5:$AM$550,$B281,Grid_GenerationQueue!$AN$5:$AN$550,$C281,Grid_GenerationQueue!$AW$5:$AW$550,$Y$3)</f>
        <v>0</v>
      </c>
      <c r="AJ281">
        <f>X281+SUMIFS(Grid_GenerationQueue!T$5:T$550,Grid_GenerationQueue!$AJ$5:$AJ$550,$B281,Grid_GenerationQueue!$AK$5:$AK$550,$C281,Grid_GenerationQueue!$AW$5:$AW$550,"&lt;&gt;"&amp;$Y$3,Grid_GenerationQueue!$AU$5:$AU$550,$AK$3)+SUMIFS(Grid_GenerationQueue!T$5:T$550,Grid_GenerationQueue!$AM$5:$AM$550,$B281,Grid_GenerationQueue!$AN$5:$AN$550,$C281,Grid_GenerationQueue!$AW$5:$AW$550,"&lt;&gt;"&amp;$Y$3,Grid_GenerationQueue!$AU$5:$AU$550,$AK$3)</f>
        <v>0</v>
      </c>
      <c r="AK281">
        <f>Y281+SUMIFS(Grid_GenerationQueue!U$5:U$550,Grid_GenerationQueue!$AJ$5:$AJ$550,$B281,Grid_GenerationQueue!$AK$5:$AK$550,$C281,Grid_GenerationQueue!$AW$5:$AW$550,"&lt;&gt;"&amp;$Y$3,Grid_GenerationQueue!$AU$5:$AU$550,$AK$3)+SUMIFS(Grid_GenerationQueue!U$5:U$550,Grid_GenerationQueue!$AM$5:$AM$550,$B281,Grid_GenerationQueue!$AN$5:$AN$550,$C281,Grid_GenerationQueue!$AW$5:$AW$550,"&lt;&gt;"&amp;$Y$3,Grid_GenerationQueue!$AU$5:$AU$550,$AK$3)</f>
        <v>0</v>
      </c>
      <c r="AL281">
        <f>Z281+SUMIFS(Grid_GenerationQueue!V$5:V$550,Grid_GenerationQueue!$AJ$5:$AJ$550,$B281,Grid_GenerationQueue!$AK$5:$AK$550,$C281,Grid_GenerationQueue!$AW$5:$AW$550,"&lt;&gt;"&amp;$Y$3,Grid_GenerationQueue!$AU$5:$AU$550,$AK$3)+SUMIFS(Grid_GenerationQueue!V$5:V$550,Grid_GenerationQueue!$AM$5:$AM$550,$B281,Grid_GenerationQueue!$AN$5:$AN$550,$C281,Grid_GenerationQueue!$AW$5:$AW$550,"&lt;&gt;"&amp;$Y$3,Grid_GenerationQueue!$AU$5:$AU$550,$AK$3)</f>
        <v>0</v>
      </c>
      <c r="AM281">
        <f>AA281+SUMIFS(Grid_GenerationQueue!W$5:W$550,Grid_GenerationQueue!$AJ$5:$AJ$550,$B281,Grid_GenerationQueue!$AK$5:$AK$550,$C281,Grid_GenerationQueue!$AW$5:$AW$550,"&lt;&gt;"&amp;$Y$3,Grid_GenerationQueue!$AU$5:$AU$550,$AK$3)+SUMIFS(Grid_GenerationQueue!W$5:W$550,Grid_GenerationQueue!$AM$5:$AM$550,$B281,Grid_GenerationQueue!$AN$5:$AN$550,$C281,Grid_GenerationQueue!$AW$5:$AW$550,"&lt;&gt;"&amp;$Y$3,Grid_GenerationQueue!$AU$5:$AU$550,$AK$3)</f>
        <v>0</v>
      </c>
      <c r="AN281">
        <f>AB281+SUMIFS(Grid_GenerationQueue!X$5:X$550,Grid_GenerationQueue!$AJ$5:$AJ$550,$B281,Grid_GenerationQueue!$AK$5:$AK$550,$C281,Grid_GenerationQueue!$AW$5:$AW$550,"&lt;&gt;"&amp;$Y$3,Grid_GenerationQueue!$AU$5:$AU$550,$AK$3)+SUMIFS(Grid_GenerationQueue!X$5:X$550,Grid_GenerationQueue!$AM$5:$AM$550,$B281,Grid_GenerationQueue!$AN$5:$AN$550,$C281,Grid_GenerationQueue!$AW$5:$AW$550,"&lt;&gt;"&amp;$Y$3,Grid_GenerationQueue!$AU$5:$AU$550,$AK$3)</f>
        <v>0</v>
      </c>
      <c r="AO281">
        <f>AC281+SUMIFS(Grid_GenerationQueue!Y$5:Y$550,Grid_GenerationQueue!$AJ$5:$AJ$550,$B281,Grid_GenerationQueue!$AK$5:$AK$550,$C281,Grid_GenerationQueue!$AW$5:$AW$550,"&lt;&gt;"&amp;$Y$3,Grid_GenerationQueue!$AU$5:$AU$550,$AK$3)+SUMIFS(Grid_GenerationQueue!Y$5:Y$550,Grid_GenerationQueue!$AM$5:$AM$550,$B281,Grid_GenerationQueue!$AN$5:$AN$550,$C281,Grid_GenerationQueue!$AW$5:$AW$550,"&lt;&gt;"&amp;$Y$3,Grid_GenerationQueue!$AU$5:$AU$550,$AK$3)</f>
        <v>0</v>
      </c>
      <c r="AP281">
        <f>AD281+SUMIFS(Grid_GenerationQueue!Z$5:Z$550,Grid_GenerationQueue!$AJ$5:$AJ$550,$B281,Grid_GenerationQueue!$AK$5:$AK$550,$C281,Grid_GenerationQueue!$AW$5:$AW$550,"&lt;&gt;"&amp;$Y$3,Grid_GenerationQueue!$AU$5:$AU$550,$AK$3)+SUMIFS(Grid_GenerationQueue!Z$5:Z$550,Grid_GenerationQueue!$AM$5:$AM$550,$B281,Grid_GenerationQueue!$AN$5:$AN$550,$C281,Grid_GenerationQueue!$AW$5:$AW$550,"&lt;&gt;"&amp;$Y$3,Grid_GenerationQueue!$AU$5:$AU$550,$AK$3)</f>
        <v>0</v>
      </c>
      <c r="AQ281">
        <f>AE281+SUMIFS(Grid_GenerationQueue!AA$5:AA$550,Grid_GenerationQueue!$AJ$5:$AJ$550,$B281,Grid_GenerationQueue!$AK$5:$AK$550,$C281,Grid_GenerationQueue!$AW$5:$AW$550,"&lt;&gt;"&amp;$Y$3,Grid_GenerationQueue!$AU$5:$AU$550,$AK$3)+SUMIFS(Grid_GenerationQueue!AA$5:AA$550,Grid_GenerationQueue!$AM$5:$AM$550,$B281,Grid_GenerationQueue!$AN$5:$AN$550,$C281,Grid_GenerationQueue!$AW$5:$AW$550,"&lt;&gt;"&amp;$Y$3,Grid_GenerationQueue!$AU$5:$AU$550,$AK$3)</f>
        <v>0</v>
      </c>
      <c r="AR281">
        <f>AF281+SUMIFS(Grid_GenerationQueue!AB$5:AB$550,Grid_GenerationQueue!$AJ$5:$AJ$550,$B281,Grid_GenerationQueue!$AK$5:$AK$550,$C281,Grid_GenerationQueue!$AW$5:$AW$550,"&lt;&gt;"&amp;$Y$3,Grid_GenerationQueue!$AU$5:$AU$550,$AK$3)+SUMIFS(Grid_GenerationQueue!AB$5:AB$550,Grid_GenerationQueue!$AM$5:$AM$550,$B281,Grid_GenerationQueue!$AN$5:$AN$550,$C281,Grid_GenerationQueue!$AW$5:$AW$550,"&lt;&gt;"&amp;$Y$3,Grid_GenerationQueue!$AU$5:$AU$550,$AK$3)</f>
        <v>0</v>
      </c>
      <c r="AS281">
        <f>AG281+SUMIFS(Grid_GenerationQueue!AC$5:AC$550,Grid_GenerationQueue!$AJ$5:$AJ$550,$B281,Grid_GenerationQueue!$AK$5:$AK$550,$C281,Grid_GenerationQueue!$AW$5:$AW$550,"&lt;&gt;"&amp;$Y$3,Grid_GenerationQueue!$AU$5:$AU$550,$AK$3)+SUMIFS(Grid_GenerationQueue!AC$5:AC$550,Grid_GenerationQueue!$AM$5:$AM$550,$B281,Grid_GenerationQueue!$AN$5:$AN$550,$C281,Grid_GenerationQueue!$AW$5:$AW$550,"&lt;&gt;"&amp;$Y$3,Grid_GenerationQueue!$AU$5:$AU$550,$AK$3)</f>
        <v>0</v>
      </c>
      <c r="AT281">
        <f>AH281+SUMIFS(Grid_GenerationQueue!AD$5:AD$550,Grid_GenerationQueue!$AJ$5:$AJ$550,$B281,Grid_GenerationQueue!$AK$5:$AK$550,$C281,Grid_GenerationQueue!$AW$5:$AW$550,"&lt;&gt;"&amp;$Y$3,Grid_GenerationQueue!$AU$5:$AU$550,$AK$3)+SUMIFS(Grid_GenerationQueue!AD$5:AD$550,Grid_GenerationQueue!$AM$5:$AM$550,$B281,Grid_GenerationQueue!$AN$5:$AN$550,$C281,Grid_GenerationQueue!$AW$5:$AW$550,"&lt;&gt;"&amp;$Y$3,Grid_GenerationQueue!$AU$5:$AU$550,$AK$3)</f>
        <v>0</v>
      </c>
      <c r="AV281">
        <v>0</v>
      </c>
      <c r="AW281">
        <v>0</v>
      </c>
      <c r="AX281">
        <v>0</v>
      </c>
      <c r="AY281">
        <v>0</v>
      </c>
      <c r="AZ281">
        <v>0</v>
      </c>
      <c r="BB281">
        <f t="shared" si="165"/>
        <v>0</v>
      </c>
      <c r="BC281">
        <f t="shared" si="166"/>
        <v>0</v>
      </c>
      <c r="BD281">
        <f t="shared" si="167"/>
        <v>0</v>
      </c>
      <c r="BE281">
        <f t="shared" si="168"/>
        <v>0</v>
      </c>
      <c r="BF281">
        <f t="shared" si="169"/>
        <v>0</v>
      </c>
      <c r="BG281">
        <f t="shared" si="170"/>
        <v>0</v>
      </c>
      <c r="BH281">
        <f t="shared" si="171"/>
        <v>0</v>
      </c>
      <c r="BI281">
        <f t="shared" si="172"/>
        <v>0</v>
      </c>
      <c r="BJ281">
        <f t="shared" si="173"/>
        <v>0</v>
      </c>
      <c r="BK281">
        <f t="shared" si="174"/>
        <v>0</v>
      </c>
      <c r="BL281">
        <f t="shared" si="175"/>
        <v>0</v>
      </c>
      <c r="BN281">
        <f t="shared" si="143"/>
        <v>0</v>
      </c>
      <c r="BO281">
        <f t="shared" si="144"/>
        <v>0</v>
      </c>
      <c r="BP281">
        <f t="shared" si="145"/>
        <v>0</v>
      </c>
      <c r="BQ281">
        <f t="shared" si="146"/>
        <v>0</v>
      </c>
      <c r="BR281">
        <f t="shared" si="147"/>
        <v>0</v>
      </c>
      <c r="BS281">
        <f t="shared" si="148"/>
        <v>0</v>
      </c>
      <c r="BT281">
        <f t="shared" si="149"/>
        <v>0</v>
      </c>
      <c r="BU281">
        <f t="shared" si="150"/>
        <v>0</v>
      </c>
      <c r="BV281">
        <f t="shared" si="151"/>
        <v>0</v>
      </c>
      <c r="BW281">
        <f t="shared" si="152"/>
        <v>0</v>
      </c>
      <c r="BX281">
        <f t="shared" si="153"/>
        <v>0</v>
      </c>
      <c r="BZ281">
        <f t="shared" si="154"/>
        <v>0</v>
      </c>
      <c r="CA281">
        <f t="shared" si="155"/>
        <v>0</v>
      </c>
      <c r="CB281">
        <f t="shared" si="156"/>
        <v>0</v>
      </c>
      <c r="CC281">
        <f t="shared" si="157"/>
        <v>0</v>
      </c>
      <c r="CD281">
        <f t="shared" si="158"/>
        <v>0</v>
      </c>
      <c r="CE281">
        <f t="shared" si="159"/>
        <v>0</v>
      </c>
      <c r="CF281">
        <f t="shared" si="160"/>
        <v>0</v>
      </c>
      <c r="CG281">
        <f t="shared" si="161"/>
        <v>0</v>
      </c>
      <c r="CH281">
        <f t="shared" si="162"/>
        <v>0</v>
      </c>
      <c r="CI281">
        <f t="shared" si="163"/>
        <v>0</v>
      </c>
      <c r="CJ281">
        <f t="shared" si="164"/>
        <v>0</v>
      </c>
    </row>
    <row r="282" spans="1:88" x14ac:dyDescent="0.35">
      <c r="A282" t="str">
        <f>Substation_Info!A282</f>
        <v>SDG&amp;E Study Area</v>
      </c>
      <c r="B282" t="str">
        <f>Substation_Info!B282</f>
        <v>Talega</v>
      </c>
      <c r="C282">
        <f>Substation_Info!C282</f>
        <v>230</v>
      </c>
      <c r="D282" t="str" cm="1">
        <f t="array" ref="D282">INDEX(Substation_Info!$AT$5:$BB$322,MATCH(1,($B282=Substation_Info!$B$5:$B$322)*($C282=Substation_Info!$C$5:$C$322),0),MATCH(D$4,Substation_Info!$AT$4:$BB$4,0))</f>
        <v>Greater_LA_Li_Battery</v>
      </c>
      <c r="E282" t="str" cm="1">
        <f t="array" ref="E282">INDEX(Substation_Info!$AT$5:$BB$322,MATCH(1,($B282=Substation_Info!$B$5:$B$322)*($C282=Substation_Info!$C$5:$C$322),0),MATCH(E$4,Substation_Info!$AT$4:$BB$4,0))</f>
        <v>Greater_LA_Solar</v>
      </c>
      <c r="F282" cm="1">
        <f t="array" ref="F282">INDEX(Substation_Info!$AT$5:$BB$322,MATCH(1,($B282=Substation_Info!$B$5:$B$322)*($C282=Substation_Info!$C$5:$C$322),0),MATCH(F$4,Substation_Info!$AT$4:$BB$4,0))</f>
        <v>0</v>
      </c>
      <c r="G282" cm="1">
        <f t="array" ref="G282">INDEX(Substation_Info!$AT$5:$BB$322,MATCH(1,($B282=Substation_Info!$B$5:$B$322)*($C282=Substation_Info!$C$5:$C$322),0),MATCH(G$4,Substation_Info!$AT$4:$BB$4,0))</f>
        <v>0</v>
      </c>
      <c r="H282" cm="1">
        <f t="array" ref="H282">INDEX(Substation_Info!$AT$5:$BB$322,MATCH(1,($B282=Substation_Info!$B$5:$B$322)*($C282=Substation_Info!$C$5:$C$322),0),MATCH(H$4,Substation_Info!$AT$4:$BB$4,0))</f>
        <v>0</v>
      </c>
      <c r="I282" cm="1">
        <f t="array" ref="I282">INDEX(Substation_Info!$AT$5:$BB$322,MATCH(1,($B282=Substation_Info!$B$5:$B$322)*($C282=Substation_Info!$C$5:$C$322),0),MATCH(I$4,Substation_Info!$AT$4:$BB$4,0))</f>
        <v>0</v>
      </c>
      <c r="J282" cm="1">
        <f t="array" ref="J282">INDEX(Substation_Info!$AT$5:$BB$322,MATCH(1,($B282=Substation_Info!$B$5:$B$322)*($C282=Substation_Info!$C$5:$C$322),0),MATCH(J$4,Substation_Info!$AT$4:$BB$4,0))</f>
        <v>0</v>
      </c>
      <c r="L282">
        <f>SUMIFS(Grid_GenerationQueue!T$5:T$550,Grid_GenerationQueue!$AJ$5:$AJ$550,$B282,Grid_GenerationQueue!$AK$5:$AK$550,$C282)+SUMIFS(Grid_GenerationQueue!T$5:T$550,Grid_GenerationQueue!$AM$5:$AM$550,$B282,Grid_GenerationQueue!$AN$5:$AN$550,$C282)</f>
        <v>600</v>
      </c>
      <c r="M282">
        <f>SUMIFS(Grid_GenerationQueue!U$5:U$550,Grid_GenerationQueue!$AJ$5:$AJ$550,$B282,Grid_GenerationQueue!$AK$5:$AK$550,$C282)+SUMIFS(Grid_GenerationQueue!U$5:U$550,Grid_GenerationQueue!$AM$5:$AM$550,$B282,Grid_GenerationQueue!$AN$5:$AN$550,$C282)</f>
        <v>0</v>
      </c>
      <c r="N282">
        <f>SUMIFS(Grid_GenerationQueue!V$5:V$550,Grid_GenerationQueue!$AJ$5:$AJ$550,$B282,Grid_GenerationQueue!$AK$5:$AK$550,$C282)+SUMIFS(Grid_GenerationQueue!V$5:V$550,Grid_GenerationQueue!$AM$5:$AM$550,$B282,Grid_GenerationQueue!$AN$5:$AN$550,$C282)</f>
        <v>0</v>
      </c>
      <c r="O282">
        <f>SUMIFS(Grid_GenerationQueue!W$5:W$550,Grid_GenerationQueue!$AJ$5:$AJ$550,$B282,Grid_GenerationQueue!$AK$5:$AK$550,$C282)+SUMIFS(Grid_GenerationQueue!W$5:W$550,Grid_GenerationQueue!$AM$5:$AM$550,$B282,Grid_GenerationQueue!$AN$5:$AN$550,$C282)</f>
        <v>0</v>
      </c>
      <c r="P282">
        <f>SUMIFS(Grid_GenerationQueue!X$5:X$550,Grid_GenerationQueue!$AJ$5:$AJ$550,$B282,Grid_GenerationQueue!$AK$5:$AK$550,$C282)+SUMIFS(Grid_GenerationQueue!X$5:X$550,Grid_GenerationQueue!$AM$5:$AM$550,$B282,Grid_GenerationQueue!$AN$5:$AN$550,$C282)</f>
        <v>0</v>
      </c>
      <c r="Q282">
        <f>SUMIFS(Grid_GenerationQueue!Y$5:Y$550,Grid_GenerationQueue!$AJ$5:$AJ$550,$B282,Grid_GenerationQueue!$AK$5:$AK$550,$C282)+SUMIFS(Grid_GenerationQueue!Y$5:Y$550,Grid_GenerationQueue!$AM$5:$AM$550,$B282,Grid_GenerationQueue!$AN$5:$AN$550,$C282)</f>
        <v>0</v>
      </c>
      <c r="R282">
        <f>SUMIFS(Grid_GenerationQueue!Z$5:Z$550,Grid_GenerationQueue!$AJ$5:$AJ$550,$B282,Grid_GenerationQueue!$AK$5:$AK$550,$C282)+SUMIFS(Grid_GenerationQueue!Z$5:Z$550,Grid_GenerationQueue!$AM$5:$AM$550,$B282,Grid_GenerationQueue!$AN$5:$AN$550,$C282)</f>
        <v>0</v>
      </c>
      <c r="S282">
        <f>SUMIFS(Grid_GenerationQueue!AA$5:AA$550,Grid_GenerationQueue!$AJ$5:$AJ$550,$B282,Grid_GenerationQueue!$AK$5:$AK$550,$C282)+SUMIFS(Grid_GenerationQueue!AA$5:AA$550,Grid_GenerationQueue!$AM$5:$AM$550,$B282,Grid_GenerationQueue!$AN$5:$AN$550,$C282)</f>
        <v>0</v>
      </c>
      <c r="T282">
        <f>SUMIFS(Grid_GenerationQueue!AB$5:AB$550,Grid_GenerationQueue!$AJ$5:$AJ$550,$B282,Grid_GenerationQueue!$AK$5:$AK$550,$C282)+SUMIFS(Grid_GenerationQueue!AB$5:AB$550,Grid_GenerationQueue!$AM$5:$AM$550,$B282,Grid_GenerationQueue!$AN$5:$AN$550,$C282)</f>
        <v>0</v>
      </c>
      <c r="U282">
        <f>SUMIFS(Grid_GenerationQueue!AC$5:AC$550,Grid_GenerationQueue!$AJ$5:$AJ$550,$B282,Grid_GenerationQueue!$AK$5:$AK$550,$C282)+SUMIFS(Grid_GenerationQueue!AC$5:AC$550,Grid_GenerationQueue!$AM$5:$AM$550,$B282,Grid_GenerationQueue!$AN$5:$AN$550,$C282)</f>
        <v>0</v>
      </c>
      <c r="V282">
        <f>SUMIFS(Grid_GenerationQueue!AD$5:AD$550,Grid_GenerationQueue!$AJ$5:$AJ$550,$B282,Grid_GenerationQueue!$AK$5:$AK$550,$C282)+SUMIFS(Grid_GenerationQueue!AD$5:AD$550,Grid_GenerationQueue!$AM$5:$AM$550,$B282,Grid_GenerationQueue!$AN$5:$AN$550,$C282)</f>
        <v>0</v>
      </c>
      <c r="X282">
        <f>SUMIFS(Grid_GenerationQueue!T$5:T$550,Grid_GenerationQueue!$AJ$5:$AJ$550,$B282,Grid_GenerationQueue!$AK$5:$AK$550,$C282,Grid_GenerationQueue!$AW$5:$AW$550,$Y$3)+SUMIFS(Grid_GenerationQueue!T$5:T$550,Grid_GenerationQueue!$AM$5:$AM$550,$B282,Grid_GenerationQueue!$AN$5:$AN$550,$C282,Grid_GenerationQueue!$AW$5:$AW$550,$Y$3)</f>
        <v>200</v>
      </c>
      <c r="Y282">
        <f>SUMIFS(Grid_GenerationQueue!U$5:U$550,Grid_GenerationQueue!$AJ$5:$AJ$550,$B282,Grid_GenerationQueue!$AK$5:$AK$550,$C282,Grid_GenerationQueue!$AW$5:$AW$550,$Y$3)+SUMIFS(Grid_GenerationQueue!U$5:U$550,Grid_GenerationQueue!$AM$5:$AM$550,$B282,Grid_GenerationQueue!$AN$5:$AN$550,$C282,Grid_GenerationQueue!$AW$5:$AW$550,$Y$3)</f>
        <v>0</v>
      </c>
      <c r="Z282">
        <f>SUMIFS(Grid_GenerationQueue!V$5:V$550,Grid_GenerationQueue!$AJ$5:$AJ$550,$B282,Grid_GenerationQueue!$AK$5:$AK$550,$C282,Grid_GenerationQueue!$AW$5:$AW$550,$Y$3)+SUMIFS(Grid_GenerationQueue!V$5:V$550,Grid_GenerationQueue!$AM$5:$AM$550,$B282,Grid_GenerationQueue!$AN$5:$AN$550,$C282,Grid_GenerationQueue!$AW$5:$AW$550,$Y$3)</f>
        <v>0</v>
      </c>
      <c r="AA282">
        <f>SUMIFS(Grid_GenerationQueue!W$5:W$550,Grid_GenerationQueue!$AJ$5:$AJ$550,$B282,Grid_GenerationQueue!$AK$5:$AK$550,$C282,Grid_GenerationQueue!$AW$5:$AW$550,$Y$3)+SUMIFS(Grid_GenerationQueue!W$5:W$550,Grid_GenerationQueue!$AM$5:$AM$550,$B282,Grid_GenerationQueue!$AN$5:$AN$550,$C282,Grid_GenerationQueue!$AW$5:$AW$550,$Y$3)</f>
        <v>0</v>
      </c>
      <c r="AB282">
        <f>SUMIFS(Grid_GenerationQueue!X$5:X$550,Grid_GenerationQueue!$AJ$5:$AJ$550,$B282,Grid_GenerationQueue!$AK$5:$AK$550,$C282,Grid_GenerationQueue!$AW$5:$AW$550,$Y$3)+SUMIFS(Grid_GenerationQueue!X$5:X$550,Grid_GenerationQueue!$AM$5:$AM$550,$B282,Grid_GenerationQueue!$AN$5:$AN$550,$C282,Grid_GenerationQueue!$AW$5:$AW$550,$Y$3)</f>
        <v>0</v>
      </c>
      <c r="AC282">
        <f>SUMIFS(Grid_GenerationQueue!Y$5:Y$550,Grid_GenerationQueue!$AJ$5:$AJ$550,$B282,Grid_GenerationQueue!$AK$5:$AK$550,$C282,Grid_GenerationQueue!$AW$5:$AW$550,$Y$3)+SUMIFS(Grid_GenerationQueue!Y$5:Y$550,Grid_GenerationQueue!$AM$5:$AM$550,$B282,Grid_GenerationQueue!$AN$5:$AN$550,$C282,Grid_GenerationQueue!$AW$5:$AW$550,$Y$3)</f>
        <v>0</v>
      </c>
      <c r="AD282">
        <f>SUMIFS(Grid_GenerationQueue!Z$5:Z$550,Grid_GenerationQueue!$AJ$5:$AJ$550,$B282,Grid_GenerationQueue!$AK$5:$AK$550,$C282,Grid_GenerationQueue!$AW$5:$AW$550,$Y$3)+SUMIFS(Grid_GenerationQueue!Z$5:Z$550,Grid_GenerationQueue!$AM$5:$AM$550,$B282,Grid_GenerationQueue!$AN$5:$AN$550,$C282,Grid_GenerationQueue!$AW$5:$AW$550,$Y$3)</f>
        <v>0</v>
      </c>
      <c r="AE282">
        <f>SUMIFS(Grid_GenerationQueue!AA$5:AA$550,Grid_GenerationQueue!$AJ$5:$AJ$550,$B282,Grid_GenerationQueue!$AK$5:$AK$550,$C282,Grid_GenerationQueue!$AW$5:$AW$550,$Y$3)+SUMIFS(Grid_GenerationQueue!AA$5:AA$550,Grid_GenerationQueue!$AM$5:$AM$550,$B282,Grid_GenerationQueue!$AN$5:$AN$550,$C282,Grid_GenerationQueue!$AW$5:$AW$550,$Y$3)</f>
        <v>0</v>
      </c>
      <c r="AF282">
        <f>SUMIFS(Grid_GenerationQueue!AB$5:AB$550,Grid_GenerationQueue!$AJ$5:$AJ$550,$B282,Grid_GenerationQueue!$AK$5:$AK$550,$C282,Grid_GenerationQueue!$AW$5:$AW$550,$Y$3)+SUMIFS(Grid_GenerationQueue!AB$5:AB$550,Grid_GenerationQueue!$AM$5:$AM$550,$B282,Grid_GenerationQueue!$AN$5:$AN$550,$C282,Grid_GenerationQueue!$AW$5:$AW$550,$Y$3)</f>
        <v>0</v>
      </c>
      <c r="AG282">
        <f>SUMIFS(Grid_GenerationQueue!AC$5:AC$550,Grid_GenerationQueue!$AJ$5:$AJ$550,$B282,Grid_GenerationQueue!$AK$5:$AK$550,$C282,Grid_GenerationQueue!$AW$5:$AW$550,$Y$3)+SUMIFS(Grid_GenerationQueue!AC$5:AC$550,Grid_GenerationQueue!$AM$5:$AM$550,$B282,Grid_GenerationQueue!$AN$5:$AN$550,$C282,Grid_GenerationQueue!$AW$5:$AW$550,$Y$3)</f>
        <v>0</v>
      </c>
      <c r="AH282">
        <f>SUMIFS(Grid_GenerationQueue!AD$5:AD$550,Grid_GenerationQueue!$AJ$5:$AJ$550,$B282,Grid_GenerationQueue!$AK$5:$AK$550,$C282,Grid_GenerationQueue!$AW$5:$AW$550,$Y$3)+SUMIFS(Grid_GenerationQueue!AD$5:AD$550,Grid_GenerationQueue!$AM$5:$AM$550,$B282,Grid_GenerationQueue!$AN$5:$AN$550,$C282,Grid_GenerationQueue!$AW$5:$AW$550,$Y$3)</f>
        <v>0</v>
      </c>
      <c r="AJ282">
        <f>X282+SUMIFS(Grid_GenerationQueue!T$5:T$550,Grid_GenerationQueue!$AJ$5:$AJ$550,$B282,Grid_GenerationQueue!$AK$5:$AK$550,$C282,Grid_GenerationQueue!$AW$5:$AW$550,"&lt;&gt;"&amp;$Y$3,Grid_GenerationQueue!$AU$5:$AU$550,$AK$3)+SUMIFS(Grid_GenerationQueue!T$5:T$550,Grid_GenerationQueue!$AM$5:$AM$550,$B282,Grid_GenerationQueue!$AN$5:$AN$550,$C282,Grid_GenerationQueue!$AW$5:$AW$550,"&lt;&gt;"&amp;$Y$3,Grid_GenerationQueue!$AU$5:$AU$550,$AK$3)</f>
        <v>200</v>
      </c>
      <c r="AK282">
        <f>Y282+SUMIFS(Grid_GenerationQueue!U$5:U$550,Grid_GenerationQueue!$AJ$5:$AJ$550,$B282,Grid_GenerationQueue!$AK$5:$AK$550,$C282,Grid_GenerationQueue!$AW$5:$AW$550,"&lt;&gt;"&amp;$Y$3,Grid_GenerationQueue!$AU$5:$AU$550,$AK$3)+SUMIFS(Grid_GenerationQueue!U$5:U$550,Grid_GenerationQueue!$AM$5:$AM$550,$B282,Grid_GenerationQueue!$AN$5:$AN$550,$C282,Grid_GenerationQueue!$AW$5:$AW$550,"&lt;&gt;"&amp;$Y$3,Grid_GenerationQueue!$AU$5:$AU$550,$AK$3)</f>
        <v>0</v>
      </c>
      <c r="AL282">
        <f>Z282+SUMIFS(Grid_GenerationQueue!V$5:V$550,Grid_GenerationQueue!$AJ$5:$AJ$550,$B282,Grid_GenerationQueue!$AK$5:$AK$550,$C282,Grid_GenerationQueue!$AW$5:$AW$550,"&lt;&gt;"&amp;$Y$3,Grid_GenerationQueue!$AU$5:$AU$550,$AK$3)+SUMIFS(Grid_GenerationQueue!V$5:V$550,Grid_GenerationQueue!$AM$5:$AM$550,$B282,Grid_GenerationQueue!$AN$5:$AN$550,$C282,Grid_GenerationQueue!$AW$5:$AW$550,"&lt;&gt;"&amp;$Y$3,Grid_GenerationQueue!$AU$5:$AU$550,$AK$3)</f>
        <v>0</v>
      </c>
      <c r="AM282">
        <f>AA282+SUMIFS(Grid_GenerationQueue!W$5:W$550,Grid_GenerationQueue!$AJ$5:$AJ$550,$B282,Grid_GenerationQueue!$AK$5:$AK$550,$C282,Grid_GenerationQueue!$AW$5:$AW$550,"&lt;&gt;"&amp;$Y$3,Grid_GenerationQueue!$AU$5:$AU$550,$AK$3)+SUMIFS(Grid_GenerationQueue!W$5:W$550,Grid_GenerationQueue!$AM$5:$AM$550,$B282,Grid_GenerationQueue!$AN$5:$AN$550,$C282,Grid_GenerationQueue!$AW$5:$AW$550,"&lt;&gt;"&amp;$Y$3,Grid_GenerationQueue!$AU$5:$AU$550,$AK$3)</f>
        <v>0</v>
      </c>
      <c r="AN282">
        <f>AB282+SUMIFS(Grid_GenerationQueue!X$5:X$550,Grid_GenerationQueue!$AJ$5:$AJ$550,$B282,Grid_GenerationQueue!$AK$5:$AK$550,$C282,Grid_GenerationQueue!$AW$5:$AW$550,"&lt;&gt;"&amp;$Y$3,Grid_GenerationQueue!$AU$5:$AU$550,$AK$3)+SUMIFS(Grid_GenerationQueue!X$5:X$550,Grid_GenerationQueue!$AM$5:$AM$550,$B282,Grid_GenerationQueue!$AN$5:$AN$550,$C282,Grid_GenerationQueue!$AW$5:$AW$550,"&lt;&gt;"&amp;$Y$3,Grid_GenerationQueue!$AU$5:$AU$550,$AK$3)</f>
        <v>0</v>
      </c>
      <c r="AO282">
        <f>AC282+SUMIFS(Grid_GenerationQueue!Y$5:Y$550,Grid_GenerationQueue!$AJ$5:$AJ$550,$B282,Grid_GenerationQueue!$AK$5:$AK$550,$C282,Grid_GenerationQueue!$AW$5:$AW$550,"&lt;&gt;"&amp;$Y$3,Grid_GenerationQueue!$AU$5:$AU$550,$AK$3)+SUMIFS(Grid_GenerationQueue!Y$5:Y$550,Grid_GenerationQueue!$AM$5:$AM$550,$B282,Grid_GenerationQueue!$AN$5:$AN$550,$C282,Grid_GenerationQueue!$AW$5:$AW$550,"&lt;&gt;"&amp;$Y$3,Grid_GenerationQueue!$AU$5:$AU$550,$AK$3)</f>
        <v>0</v>
      </c>
      <c r="AP282">
        <f>AD282+SUMIFS(Grid_GenerationQueue!Z$5:Z$550,Grid_GenerationQueue!$AJ$5:$AJ$550,$B282,Grid_GenerationQueue!$AK$5:$AK$550,$C282,Grid_GenerationQueue!$AW$5:$AW$550,"&lt;&gt;"&amp;$Y$3,Grid_GenerationQueue!$AU$5:$AU$550,$AK$3)+SUMIFS(Grid_GenerationQueue!Z$5:Z$550,Grid_GenerationQueue!$AM$5:$AM$550,$B282,Grid_GenerationQueue!$AN$5:$AN$550,$C282,Grid_GenerationQueue!$AW$5:$AW$550,"&lt;&gt;"&amp;$Y$3,Grid_GenerationQueue!$AU$5:$AU$550,$AK$3)</f>
        <v>0</v>
      </c>
      <c r="AQ282">
        <f>AE282+SUMIFS(Grid_GenerationQueue!AA$5:AA$550,Grid_GenerationQueue!$AJ$5:$AJ$550,$B282,Grid_GenerationQueue!$AK$5:$AK$550,$C282,Grid_GenerationQueue!$AW$5:$AW$550,"&lt;&gt;"&amp;$Y$3,Grid_GenerationQueue!$AU$5:$AU$550,$AK$3)+SUMIFS(Grid_GenerationQueue!AA$5:AA$550,Grid_GenerationQueue!$AM$5:$AM$550,$B282,Grid_GenerationQueue!$AN$5:$AN$550,$C282,Grid_GenerationQueue!$AW$5:$AW$550,"&lt;&gt;"&amp;$Y$3,Grid_GenerationQueue!$AU$5:$AU$550,$AK$3)</f>
        <v>0</v>
      </c>
      <c r="AR282">
        <f>AF282+SUMIFS(Grid_GenerationQueue!AB$5:AB$550,Grid_GenerationQueue!$AJ$5:$AJ$550,$B282,Grid_GenerationQueue!$AK$5:$AK$550,$C282,Grid_GenerationQueue!$AW$5:$AW$550,"&lt;&gt;"&amp;$Y$3,Grid_GenerationQueue!$AU$5:$AU$550,$AK$3)+SUMIFS(Grid_GenerationQueue!AB$5:AB$550,Grid_GenerationQueue!$AM$5:$AM$550,$B282,Grid_GenerationQueue!$AN$5:$AN$550,$C282,Grid_GenerationQueue!$AW$5:$AW$550,"&lt;&gt;"&amp;$Y$3,Grid_GenerationQueue!$AU$5:$AU$550,$AK$3)</f>
        <v>0</v>
      </c>
      <c r="AS282">
        <f>AG282+SUMIFS(Grid_GenerationQueue!AC$5:AC$550,Grid_GenerationQueue!$AJ$5:$AJ$550,$B282,Grid_GenerationQueue!$AK$5:$AK$550,$C282,Grid_GenerationQueue!$AW$5:$AW$550,"&lt;&gt;"&amp;$Y$3,Grid_GenerationQueue!$AU$5:$AU$550,$AK$3)+SUMIFS(Grid_GenerationQueue!AC$5:AC$550,Grid_GenerationQueue!$AM$5:$AM$550,$B282,Grid_GenerationQueue!$AN$5:$AN$550,$C282,Grid_GenerationQueue!$AW$5:$AW$550,"&lt;&gt;"&amp;$Y$3,Grid_GenerationQueue!$AU$5:$AU$550,$AK$3)</f>
        <v>0</v>
      </c>
      <c r="AT282">
        <f>AH282+SUMIFS(Grid_GenerationQueue!AD$5:AD$550,Grid_GenerationQueue!$AJ$5:$AJ$550,$B282,Grid_GenerationQueue!$AK$5:$AK$550,$C282,Grid_GenerationQueue!$AW$5:$AW$550,"&lt;&gt;"&amp;$Y$3,Grid_GenerationQueue!$AU$5:$AU$550,$AK$3)+SUMIFS(Grid_GenerationQueue!AD$5:AD$550,Grid_GenerationQueue!$AM$5:$AM$550,$B282,Grid_GenerationQueue!$AN$5:$AN$550,$C282,Grid_GenerationQueue!$AW$5:$AW$550,"&lt;&gt;"&amp;$Y$3,Grid_GenerationQueue!$AU$5:$AU$550,$AK$3)</f>
        <v>0</v>
      </c>
      <c r="AV282">
        <v>0</v>
      </c>
      <c r="AW282">
        <v>0</v>
      </c>
      <c r="AX282">
        <v>0</v>
      </c>
      <c r="AY282">
        <v>0</v>
      </c>
      <c r="AZ282">
        <v>0</v>
      </c>
      <c r="BB282">
        <f t="shared" si="165"/>
        <v>600</v>
      </c>
      <c r="BC282">
        <f t="shared" si="166"/>
        <v>0</v>
      </c>
      <c r="BD282">
        <f t="shared" si="167"/>
        <v>0</v>
      </c>
      <c r="BE282">
        <f t="shared" si="168"/>
        <v>0</v>
      </c>
      <c r="BF282">
        <f t="shared" si="169"/>
        <v>0</v>
      </c>
      <c r="BG282">
        <f t="shared" si="170"/>
        <v>0</v>
      </c>
      <c r="BH282">
        <f t="shared" si="171"/>
        <v>0</v>
      </c>
      <c r="BI282">
        <f t="shared" si="172"/>
        <v>0</v>
      </c>
      <c r="BJ282">
        <f t="shared" si="173"/>
        <v>0</v>
      </c>
      <c r="BK282">
        <f t="shared" si="174"/>
        <v>0</v>
      </c>
      <c r="BL282">
        <f t="shared" si="175"/>
        <v>0</v>
      </c>
      <c r="BN282">
        <f t="shared" si="143"/>
        <v>200</v>
      </c>
      <c r="BO282">
        <f t="shared" si="144"/>
        <v>0</v>
      </c>
      <c r="BP282">
        <f t="shared" si="145"/>
        <v>0</v>
      </c>
      <c r="BQ282">
        <f t="shared" si="146"/>
        <v>0</v>
      </c>
      <c r="BR282">
        <f t="shared" si="147"/>
        <v>0</v>
      </c>
      <c r="BS282">
        <f t="shared" si="148"/>
        <v>0</v>
      </c>
      <c r="BT282">
        <f t="shared" si="149"/>
        <v>0</v>
      </c>
      <c r="BU282">
        <f t="shared" si="150"/>
        <v>0</v>
      </c>
      <c r="BV282">
        <f t="shared" si="151"/>
        <v>0</v>
      </c>
      <c r="BW282">
        <f t="shared" si="152"/>
        <v>0</v>
      </c>
      <c r="BX282">
        <f t="shared" si="153"/>
        <v>0</v>
      </c>
      <c r="BZ282">
        <f t="shared" si="154"/>
        <v>200</v>
      </c>
      <c r="CA282">
        <f t="shared" si="155"/>
        <v>0</v>
      </c>
      <c r="CB282">
        <f t="shared" si="156"/>
        <v>0</v>
      </c>
      <c r="CC282">
        <f t="shared" si="157"/>
        <v>0</v>
      </c>
      <c r="CD282">
        <f t="shared" si="158"/>
        <v>0</v>
      </c>
      <c r="CE282">
        <f t="shared" si="159"/>
        <v>0</v>
      </c>
      <c r="CF282">
        <f t="shared" si="160"/>
        <v>0</v>
      </c>
      <c r="CG282">
        <f t="shared" si="161"/>
        <v>0</v>
      </c>
      <c r="CH282">
        <f t="shared" si="162"/>
        <v>0</v>
      </c>
      <c r="CI282">
        <f t="shared" si="163"/>
        <v>0</v>
      </c>
      <c r="CJ282">
        <f t="shared" si="164"/>
        <v>0</v>
      </c>
    </row>
    <row r="283" spans="1:88" x14ac:dyDescent="0.35">
      <c r="A283" t="str">
        <f>Substation_Info!A283</f>
        <v xml:space="preserve">PG&amp;E East Kern Study Area </v>
      </c>
      <c r="B283" t="str">
        <f>Substation_Info!B283</f>
        <v>Temblor</v>
      </c>
      <c r="C283">
        <f>Substation_Info!C283</f>
        <v>115</v>
      </c>
      <c r="D283" t="str" cm="1">
        <f t="array" ref="D283">INDEX(Substation_Info!$AT$5:$BB$322,MATCH(1,($B283=Substation_Info!$B$5:$B$322)*($C283=Substation_Info!$C$5:$C$322),0),MATCH(D$4,Substation_Info!$AT$4:$BB$4,0))</f>
        <v>Southern_PGAE_Li_Battery</v>
      </c>
      <c r="E283" t="str" cm="1">
        <f t="array" ref="E283">INDEX(Substation_Info!$AT$5:$BB$322,MATCH(1,($B283=Substation_Info!$B$5:$B$322)*($C283=Substation_Info!$C$5:$C$322),0),MATCH(E$4,Substation_Info!$AT$4:$BB$4,0))</f>
        <v>Southern_PGAE_Solar</v>
      </c>
      <c r="F283" cm="1">
        <f t="array" ref="F283">INDEX(Substation_Info!$AT$5:$BB$322,MATCH(1,($B283=Substation_Info!$B$5:$B$322)*($C283=Substation_Info!$C$5:$C$322),0),MATCH(F$4,Substation_Info!$AT$4:$BB$4,0))</f>
        <v>0</v>
      </c>
      <c r="G283" cm="1">
        <f t="array" ref="G283">INDEX(Substation_Info!$AT$5:$BB$322,MATCH(1,($B283=Substation_Info!$B$5:$B$322)*($C283=Substation_Info!$C$5:$C$322),0),MATCH(G$4,Substation_Info!$AT$4:$BB$4,0))</f>
        <v>0</v>
      </c>
      <c r="H283" cm="1">
        <f t="array" ref="H283">INDEX(Substation_Info!$AT$5:$BB$322,MATCH(1,($B283=Substation_Info!$B$5:$B$322)*($C283=Substation_Info!$C$5:$C$322),0),MATCH(H$4,Substation_Info!$AT$4:$BB$4,0))</f>
        <v>0</v>
      </c>
      <c r="I283" cm="1">
        <f t="array" ref="I283">INDEX(Substation_Info!$AT$5:$BB$322,MATCH(1,($B283=Substation_Info!$B$5:$B$322)*($C283=Substation_Info!$C$5:$C$322),0),MATCH(I$4,Substation_Info!$AT$4:$BB$4,0))</f>
        <v>0</v>
      </c>
      <c r="J283" cm="1">
        <f t="array" ref="J283">INDEX(Substation_Info!$AT$5:$BB$322,MATCH(1,($B283=Substation_Info!$B$5:$B$322)*($C283=Substation_Info!$C$5:$C$322),0),MATCH(J$4,Substation_Info!$AT$4:$BB$4,0))</f>
        <v>0</v>
      </c>
      <c r="L283">
        <f>SUMIFS(Grid_GenerationQueue!T$5:T$550,Grid_GenerationQueue!$AJ$5:$AJ$550,$B283,Grid_GenerationQueue!$AK$5:$AK$550,$C283)+SUMIFS(Grid_GenerationQueue!T$5:T$550,Grid_GenerationQueue!$AM$5:$AM$550,$B283,Grid_GenerationQueue!$AN$5:$AN$550,$C283)</f>
        <v>0</v>
      </c>
      <c r="M283">
        <f>SUMIFS(Grid_GenerationQueue!U$5:U$550,Grid_GenerationQueue!$AJ$5:$AJ$550,$B283,Grid_GenerationQueue!$AK$5:$AK$550,$C283)+SUMIFS(Grid_GenerationQueue!U$5:U$550,Grid_GenerationQueue!$AM$5:$AM$550,$B283,Grid_GenerationQueue!$AN$5:$AN$550,$C283)</f>
        <v>0</v>
      </c>
      <c r="N283">
        <f>SUMIFS(Grid_GenerationQueue!V$5:V$550,Grid_GenerationQueue!$AJ$5:$AJ$550,$B283,Grid_GenerationQueue!$AK$5:$AK$550,$C283)+SUMIFS(Grid_GenerationQueue!V$5:V$550,Grid_GenerationQueue!$AM$5:$AM$550,$B283,Grid_GenerationQueue!$AN$5:$AN$550,$C283)</f>
        <v>0</v>
      </c>
      <c r="O283">
        <f>SUMIFS(Grid_GenerationQueue!W$5:W$550,Grid_GenerationQueue!$AJ$5:$AJ$550,$B283,Grid_GenerationQueue!$AK$5:$AK$550,$C283)+SUMIFS(Grid_GenerationQueue!W$5:W$550,Grid_GenerationQueue!$AM$5:$AM$550,$B283,Grid_GenerationQueue!$AN$5:$AN$550,$C283)</f>
        <v>0</v>
      </c>
      <c r="P283">
        <f>SUMIFS(Grid_GenerationQueue!X$5:X$550,Grid_GenerationQueue!$AJ$5:$AJ$550,$B283,Grid_GenerationQueue!$AK$5:$AK$550,$C283)+SUMIFS(Grid_GenerationQueue!X$5:X$550,Grid_GenerationQueue!$AM$5:$AM$550,$B283,Grid_GenerationQueue!$AN$5:$AN$550,$C283)</f>
        <v>0</v>
      </c>
      <c r="Q283">
        <f>SUMIFS(Grid_GenerationQueue!Y$5:Y$550,Grid_GenerationQueue!$AJ$5:$AJ$550,$B283,Grid_GenerationQueue!$AK$5:$AK$550,$C283)+SUMIFS(Grid_GenerationQueue!Y$5:Y$550,Grid_GenerationQueue!$AM$5:$AM$550,$B283,Grid_GenerationQueue!$AN$5:$AN$550,$C283)</f>
        <v>0</v>
      </c>
      <c r="R283">
        <f>SUMIFS(Grid_GenerationQueue!Z$5:Z$550,Grid_GenerationQueue!$AJ$5:$AJ$550,$B283,Grid_GenerationQueue!$AK$5:$AK$550,$C283)+SUMIFS(Grid_GenerationQueue!Z$5:Z$550,Grid_GenerationQueue!$AM$5:$AM$550,$B283,Grid_GenerationQueue!$AN$5:$AN$550,$C283)</f>
        <v>0</v>
      </c>
      <c r="S283">
        <f>SUMIFS(Grid_GenerationQueue!AA$5:AA$550,Grid_GenerationQueue!$AJ$5:$AJ$550,$B283,Grid_GenerationQueue!$AK$5:$AK$550,$C283)+SUMIFS(Grid_GenerationQueue!AA$5:AA$550,Grid_GenerationQueue!$AM$5:$AM$550,$B283,Grid_GenerationQueue!$AN$5:$AN$550,$C283)</f>
        <v>0</v>
      </c>
      <c r="T283">
        <f>SUMIFS(Grid_GenerationQueue!AB$5:AB$550,Grid_GenerationQueue!$AJ$5:$AJ$550,$B283,Grid_GenerationQueue!$AK$5:$AK$550,$C283)+SUMIFS(Grid_GenerationQueue!AB$5:AB$550,Grid_GenerationQueue!$AM$5:$AM$550,$B283,Grid_GenerationQueue!$AN$5:$AN$550,$C283)</f>
        <v>0</v>
      </c>
      <c r="U283">
        <f>SUMIFS(Grid_GenerationQueue!AC$5:AC$550,Grid_GenerationQueue!$AJ$5:$AJ$550,$B283,Grid_GenerationQueue!$AK$5:$AK$550,$C283)+SUMIFS(Grid_GenerationQueue!AC$5:AC$550,Grid_GenerationQueue!$AM$5:$AM$550,$B283,Grid_GenerationQueue!$AN$5:$AN$550,$C283)</f>
        <v>0</v>
      </c>
      <c r="V283">
        <f>SUMIFS(Grid_GenerationQueue!AD$5:AD$550,Grid_GenerationQueue!$AJ$5:$AJ$550,$B283,Grid_GenerationQueue!$AK$5:$AK$550,$C283)+SUMIFS(Grid_GenerationQueue!AD$5:AD$550,Grid_GenerationQueue!$AM$5:$AM$550,$B283,Grid_GenerationQueue!$AN$5:$AN$550,$C283)</f>
        <v>0</v>
      </c>
      <c r="X283">
        <f>SUMIFS(Grid_GenerationQueue!T$5:T$550,Grid_GenerationQueue!$AJ$5:$AJ$550,$B283,Grid_GenerationQueue!$AK$5:$AK$550,$C283,Grid_GenerationQueue!$AW$5:$AW$550,$Y$3)+SUMIFS(Grid_GenerationQueue!T$5:T$550,Grid_GenerationQueue!$AM$5:$AM$550,$B283,Grid_GenerationQueue!$AN$5:$AN$550,$C283,Grid_GenerationQueue!$AW$5:$AW$550,$Y$3)</f>
        <v>0</v>
      </c>
      <c r="Y283">
        <f>SUMIFS(Grid_GenerationQueue!U$5:U$550,Grid_GenerationQueue!$AJ$5:$AJ$550,$B283,Grid_GenerationQueue!$AK$5:$AK$550,$C283,Grid_GenerationQueue!$AW$5:$AW$550,$Y$3)+SUMIFS(Grid_GenerationQueue!U$5:U$550,Grid_GenerationQueue!$AM$5:$AM$550,$B283,Grid_GenerationQueue!$AN$5:$AN$550,$C283,Grid_GenerationQueue!$AW$5:$AW$550,$Y$3)</f>
        <v>0</v>
      </c>
      <c r="Z283">
        <f>SUMIFS(Grid_GenerationQueue!V$5:V$550,Grid_GenerationQueue!$AJ$5:$AJ$550,$B283,Grid_GenerationQueue!$AK$5:$AK$550,$C283,Grid_GenerationQueue!$AW$5:$AW$550,$Y$3)+SUMIFS(Grid_GenerationQueue!V$5:V$550,Grid_GenerationQueue!$AM$5:$AM$550,$B283,Grid_GenerationQueue!$AN$5:$AN$550,$C283,Grid_GenerationQueue!$AW$5:$AW$550,$Y$3)</f>
        <v>0</v>
      </c>
      <c r="AA283">
        <f>SUMIFS(Grid_GenerationQueue!W$5:W$550,Grid_GenerationQueue!$AJ$5:$AJ$550,$B283,Grid_GenerationQueue!$AK$5:$AK$550,$C283,Grid_GenerationQueue!$AW$5:$AW$550,$Y$3)+SUMIFS(Grid_GenerationQueue!W$5:W$550,Grid_GenerationQueue!$AM$5:$AM$550,$B283,Grid_GenerationQueue!$AN$5:$AN$550,$C283,Grid_GenerationQueue!$AW$5:$AW$550,$Y$3)</f>
        <v>0</v>
      </c>
      <c r="AB283">
        <f>SUMIFS(Grid_GenerationQueue!X$5:X$550,Grid_GenerationQueue!$AJ$5:$AJ$550,$B283,Grid_GenerationQueue!$AK$5:$AK$550,$C283,Grid_GenerationQueue!$AW$5:$AW$550,$Y$3)+SUMIFS(Grid_GenerationQueue!X$5:X$550,Grid_GenerationQueue!$AM$5:$AM$550,$B283,Grid_GenerationQueue!$AN$5:$AN$550,$C283,Grid_GenerationQueue!$AW$5:$AW$550,$Y$3)</f>
        <v>0</v>
      </c>
      <c r="AC283">
        <f>SUMIFS(Grid_GenerationQueue!Y$5:Y$550,Grid_GenerationQueue!$AJ$5:$AJ$550,$B283,Grid_GenerationQueue!$AK$5:$AK$550,$C283,Grid_GenerationQueue!$AW$5:$AW$550,$Y$3)+SUMIFS(Grid_GenerationQueue!Y$5:Y$550,Grid_GenerationQueue!$AM$5:$AM$550,$B283,Grid_GenerationQueue!$AN$5:$AN$550,$C283,Grid_GenerationQueue!$AW$5:$AW$550,$Y$3)</f>
        <v>0</v>
      </c>
      <c r="AD283">
        <f>SUMIFS(Grid_GenerationQueue!Z$5:Z$550,Grid_GenerationQueue!$AJ$5:$AJ$550,$B283,Grid_GenerationQueue!$AK$5:$AK$550,$C283,Grid_GenerationQueue!$AW$5:$AW$550,$Y$3)+SUMIFS(Grid_GenerationQueue!Z$5:Z$550,Grid_GenerationQueue!$AM$5:$AM$550,$B283,Grid_GenerationQueue!$AN$5:$AN$550,$C283,Grid_GenerationQueue!$AW$5:$AW$550,$Y$3)</f>
        <v>0</v>
      </c>
      <c r="AE283">
        <f>SUMIFS(Grid_GenerationQueue!AA$5:AA$550,Grid_GenerationQueue!$AJ$5:$AJ$550,$B283,Grid_GenerationQueue!$AK$5:$AK$550,$C283,Grid_GenerationQueue!$AW$5:$AW$550,$Y$3)+SUMIFS(Grid_GenerationQueue!AA$5:AA$550,Grid_GenerationQueue!$AM$5:$AM$550,$B283,Grid_GenerationQueue!$AN$5:$AN$550,$C283,Grid_GenerationQueue!$AW$5:$AW$550,$Y$3)</f>
        <v>0</v>
      </c>
      <c r="AF283">
        <f>SUMIFS(Grid_GenerationQueue!AB$5:AB$550,Grid_GenerationQueue!$AJ$5:$AJ$550,$B283,Grid_GenerationQueue!$AK$5:$AK$550,$C283,Grid_GenerationQueue!$AW$5:$AW$550,$Y$3)+SUMIFS(Grid_GenerationQueue!AB$5:AB$550,Grid_GenerationQueue!$AM$5:$AM$550,$B283,Grid_GenerationQueue!$AN$5:$AN$550,$C283,Grid_GenerationQueue!$AW$5:$AW$550,$Y$3)</f>
        <v>0</v>
      </c>
      <c r="AG283">
        <f>SUMIFS(Grid_GenerationQueue!AC$5:AC$550,Grid_GenerationQueue!$AJ$5:$AJ$550,$B283,Grid_GenerationQueue!$AK$5:$AK$550,$C283,Grid_GenerationQueue!$AW$5:$AW$550,$Y$3)+SUMIFS(Grid_GenerationQueue!AC$5:AC$550,Grid_GenerationQueue!$AM$5:$AM$550,$B283,Grid_GenerationQueue!$AN$5:$AN$550,$C283,Grid_GenerationQueue!$AW$5:$AW$550,$Y$3)</f>
        <v>0</v>
      </c>
      <c r="AH283">
        <f>SUMIFS(Grid_GenerationQueue!AD$5:AD$550,Grid_GenerationQueue!$AJ$5:$AJ$550,$B283,Grid_GenerationQueue!$AK$5:$AK$550,$C283,Grid_GenerationQueue!$AW$5:$AW$550,$Y$3)+SUMIFS(Grid_GenerationQueue!AD$5:AD$550,Grid_GenerationQueue!$AM$5:$AM$550,$B283,Grid_GenerationQueue!$AN$5:$AN$550,$C283,Grid_GenerationQueue!$AW$5:$AW$550,$Y$3)</f>
        <v>0</v>
      </c>
      <c r="AJ283">
        <f>X283+SUMIFS(Grid_GenerationQueue!T$5:T$550,Grid_GenerationQueue!$AJ$5:$AJ$550,$B283,Grid_GenerationQueue!$AK$5:$AK$550,$C283,Grid_GenerationQueue!$AW$5:$AW$550,"&lt;&gt;"&amp;$Y$3,Grid_GenerationQueue!$AU$5:$AU$550,$AK$3)+SUMIFS(Grid_GenerationQueue!T$5:T$550,Grid_GenerationQueue!$AM$5:$AM$550,$B283,Grid_GenerationQueue!$AN$5:$AN$550,$C283,Grid_GenerationQueue!$AW$5:$AW$550,"&lt;&gt;"&amp;$Y$3,Grid_GenerationQueue!$AU$5:$AU$550,$AK$3)</f>
        <v>0</v>
      </c>
      <c r="AK283">
        <f>Y283+SUMIFS(Grid_GenerationQueue!U$5:U$550,Grid_GenerationQueue!$AJ$5:$AJ$550,$B283,Grid_GenerationQueue!$AK$5:$AK$550,$C283,Grid_GenerationQueue!$AW$5:$AW$550,"&lt;&gt;"&amp;$Y$3,Grid_GenerationQueue!$AU$5:$AU$550,$AK$3)+SUMIFS(Grid_GenerationQueue!U$5:U$550,Grid_GenerationQueue!$AM$5:$AM$550,$B283,Grid_GenerationQueue!$AN$5:$AN$550,$C283,Grid_GenerationQueue!$AW$5:$AW$550,"&lt;&gt;"&amp;$Y$3,Grid_GenerationQueue!$AU$5:$AU$550,$AK$3)</f>
        <v>0</v>
      </c>
      <c r="AL283">
        <f>Z283+SUMIFS(Grid_GenerationQueue!V$5:V$550,Grid_GenerationQueue!$AJ$5:$AJ$550,$B283,Grid_GenerationQueue!$AK$5:$AK$550,$C283,Grid_GenerationQueue!$AW$5:$AW$550,"&lt;&gt;"&amp;$Y$3,Grid_GenerationQueue!$AU$5:$AU$550,$AK$3)+SUMIFS(Grid_GenerationQueue!V$5:V$550,Grid_GenerationQueue!$AM$5:$AM$550,$B283,Grid_GenerationQueue!$AN$5:$AN$550,$C283,Grid_GenerationQueue!$AW$5:$AW$550,"&lt;&gt;"&amp;$Y$3,Grid_GenerationQueue!$AU$5:$AU$550,$AK$3)</f>
        <v>0</v>
      </c>
      <c r="AM283">
        <f>AA283+SUMIFS(Grid_GenerationQueue!W$5:W$550,Grid_GenerationQueue!$AJ$5:$AJ$550,$B283,Grid_GenerationQueue!$AK$5:$AK$550,$C283,Grid_GenerationQueue!$AW$5:$AW$550,"&lt;&gt;"&amp;$Y$3,Grid_GenerationQueue!$AU$5:$AU$550,$AK$3)+SUMIFS(Grid_GenerationQueue!W$5:W$550,Grid_GenerationQueue!$AM$5:$AM$550,$B283,Grid_GenerationQueue!$AN$5:$AN$550,$C283,Grid_GenerationQueue!$AW$5:$AW$550,"&lt;&gt;"&amp;$Y$3,Grid_GenerationQueue!$AU$5:$AU$550,$AK$3)</f>
        <v>0</v>
      </c>
      <c r="AN283">
        <f>AB283+SUMIFS(Grid_GenerationQueue!X$5:X$550,Grid_GenerationQueue!$AJ$5:$AJ$550,$B283,Grid_GenerationQueue!$AK$5:$AK$550,$C283,Grid_GenerationQueue!$AW$5:$AW$550,"&lt;&gt;"&amp;$Y$3,Grid_GenerationQueue!$AU$5:$AU$550,$AK$3)+SUMIFS(Grid_GenerationQueue!X$5:X$550,Grid_GenerationQueue!$AM$5:$AM$550,$B283,Grid_GenerationQueue!$AN$5:$AN$550,$C283,Grid_GenerationQueue!$AW$5:$AW$550,"&lt;&gt;"&amp;$Y$3,Grid_GenerationQueue!$AU$5:$AU$550,$AK$3)</f>
        <v>0</v>
      </c>
      <c r="AO283">
        <f>AC283+SUMIFS(Grid_GenerationQueue!Y$5:Y$550,Grid_GenerationQueue!$AJ$5:$AJ$550,$B283,Grid_GenerationQueue!$AK$5:$AK$550,$C283,Grid_GenerationQueue!$AW$5:$AW$550,"&lt;&gt;"&amp;$Y$3,Grid_GenerationQueue!$AU$5:$AU$550,$AK$3)+SUMIFS(Grid_GenerationQueue!Y$5:Y$550,Grid_GenerationQueue!$AM$5:$AM$550,$B283,Grid_GenerationQueue!$AN$5:$AN$550,$C283,Grid_GenerationQueue!$AW$5:$AW$550,"&lt;&gt;"&amp;$Y$3,Grid_GenerationQueue!$AU$5:$AU$550,$AK$3)</f>
        <v>0</v>
      </c>
      <c r="AP283">
        <f>AD283+SUMIFS(Grid_GenerationQueue!Z$5:Z$550,Grid_GenerationQueue!$AJ$5:$AJ$550,$B283,Grid_GenerationQueue!$AK$5:$AK$550,$C283,Grid_GenerationQueue!$AW$5:$AW$550,"&lt;&gt;"&amp;$Y$3,Grid_GenerationQueue!$AU$5:$AU$550,$AK$3)+SUMIFS(Grid_GenerationQueue!Z$5:Z$550,Grid_GenerationQueue!$AM$5:$AM$550,$B283,Grid_GenerationQueue!$AN$5:$AN$550,$C283,Grid_GenerationQueue!$AW$5:$AW$550,"&lt;&gt;"&amp;$Y$3,Grid_GenerationQueue!$AU$5:$AU$550,$AK$3)</f>
        <v>0</v>
      </c>
      <c r="AQ283">
        <f>AE283+SUMIFS(Grid_GenerationQueue!AA$5:AA$550,Grid_GenerationQueue!$AJ$5:$AJ$550,$B283,Grid_GenerationQueue!$AK$5:$AK$550,$C283,Grid_GenerationQueue!$AW$5:$AW$550,"&lt;&gt;"&amp;$Y$3,Grid_GenerationQueue!$AU$5:$AU$550,$AK$3)+SUMIFS(Grid_GenerationQueue!AA$5:AA$550,Grid_GenerationQueue!$AM$5:$AM$550,$B283,Grid_GenerationQueue!$AN$5:$AN$550,$C283,Grid_GenerationQueue!$AW$5:$AW$550,"&lt;&gt;"&amp;$Y$3,Grid_GenerationQueue!$AU$5:$AU$550,$AK$3)</f>
        <v>0</v>
      </c>
      <c r="AR283">
        <f>AF283+SUMIFS(Grid_GenerationQueue!AB$5:AB$550,Grid_GenerationQueue!$AJ$5:$AJ$550,$B283,Grid_GenerationQueue!$AK$5:$AK$550,$C283,Grid_GenerationQueue!$AW$5:$AW$550,"&lt;&gt;"&amp;$Y$3,Grid_GenerationQueue!$AU$5:$AU$550,$AK$3)+SUMIFS(Grid_GenerationQueue!AB$5:AB$550,Grid_GenerationQueue!$AM$5:$AM$550,$B283,Grid_GenerationQueue!$AN$5:$AN$550,$C283,Grid_GenerationQueue!$AW$5:$AW$550,"&lt;&gt;"&amp;$Y$3,Grid_GenerationQueue!$AU$5:$AU$550,$AK$3)</f>
        <v>0</v>
      </c>
      <c r="AS283">
        <f>AG283+SUMIFS(Grid_GenerationQueue!AC$5:AC$550,Grid_GenerationQueue!$AJ$5:$AJ$550,$B283,Grid_GenerationQueue!$AK$5:$AK$550,$C283,Grid_GenerationQueue!$AW$5:$AW$550,"&lt;&gt;"&amp;$Y$3,Grid_GenerationQueue!$AU$5:$AU$550,$AK$3)+SUMIFS(Grid_GenerationQueue!AC$5:AC$550,Grid_GenerationQueue!$AM$5:$AM$550,$B283,Grid_GenerationQueue!$AN$5:$AN$550,$C283,Grid_GenerationQueue!$AW$5:$AW$550,"&lt;&gt;"&amp;$Y$3,Grid_GenerationQueue!$AU$5:$AU$550,$AK$3)</f>
        <v>0</v>
      </c>
      <c r="AT283">
        <f>AH283+SUMIFS(Grid_GenerationQueue!AD$5:AD$550,Grid_GenerationQueue!$AJ$5:$AJ$550,$B283,Grid_GenerationQueue!$AK$5:$AK$550,$C283,Grid_GenerationQueue!$AW$5:$AW$550,"&lt;&gt;"&amp;$Y$3,Grid_GenerationQueue!$AU$5:$AU$550,$AK$3)+SUMIFS(Grid_GenerationQueue!AD$5:AD$550,Grid_GenerationQueue!$AM$5:$AM$550,$B283,Grid_GenerationQueue!$AN$5:$AN$550,$C283,Grid_GenerationQueue!$AW$5:$AW$550,"&lt;&gt;"&amp;$Y$3,Grid_GenerationQueue!$AU$5:$AU$550,$AK$3)</f>
        <v>0</v>
      </c>
      <c r="AV283">
        <v>0</v>
      </c>
      <c r="AW283">
        <v>0</v>
      </c>
      <c r="AX283">
        <v>0</v>
      </c>
      <c r="AY283">
        <v>0</v>
      </c>
      <c r="AZ283">
        <v>0</v>
      </c>
      <c r="BB283">
        <f t="shared" si="165"/>
        <v>0</v>
      </c>
      <c r="BC283">
        <f t="shared" si="166"/>
        <v>0</v>
      </c>
      <c r="BD283">
        <f t="shared" si="167"/>
        <v>0</v>
      </c>
      <c r="BE283">
        <f t="shared" si="168"/>
        <v>0</v>
      </c>
      <c r="BF283">
        <f t="shared" si="169"/>
        <v>0</v>
      </c>
      <c r="BG283">
        <f t="shared" si="170"/>
        <v>0</v>
      </c>
      <c r="BH283">
        <f t="shared" si="171"/>
        <v>0</v>
      </c>
      <c r="BI283">
        <f t="shared" si="172"/>
        <v>0</v>
      </c>
      <c r="BJ283">
        <f t="shared" si="173"/>
        <v>0</v>
      </c>
      <c r="BK283">
        <f t="shared" si="174"/>
        <v>0</v>
      </c>
      <c r="BL283">
        <f t="shared" si="175"/>
        <v>0</v>
      </c>
      <c r="BN283">
        <f t="shared" si="143"/>
        <v>0</v>
      </c>
      <c r="BO283">
        <f t="shared" si="144"/>
        <v>0</v>
      </c>
      <c r="BP283">
        <f t="shared" si="145"/>
        <v>0</v>
      </c>
      <c r="BQ283">
        <f t="shared" si="146"/>
        <v>0</v>
      </c>
      <c r="BR283">
        <f t="shared" si="147"/>
        <v>0</v>
      </c>
      <c r="BS283">
        <f t="shared" si="148"/>
        <v>0</v>
      </c>
      <c r="BT283">
        <f t="shared" si="149"/>
        <v>0</v>
      </c>
      <c r="BU283">
        <f t="shared" si="150"/>
        <v>0</v>
      </c>
      <c r="BV283">
        <f t="shared" si="151"/>
        <v>0</v>
      </c>
      <c r="BW283">
        <f t="shared" si="152"/>
        <v>0</v>
      </c>
      <c r="BX283">
        <f t="shared" si="153"/>
        <v>0</v>
      </c>
      <c r="BZ283">
        <f t="shared" si="154"/>
        <v>0</v>
      </c>
      <c r="CA283">
        <f t="shared" si="155"/>
        <v>0</v>
      </c>
      <c r="CB283">
        <f t="shared" si="156"/>
        <v>0</v>
      </c>
      <c r="CC283">
        <f t="shared" si="157"/>
        <v>0</v>
      </c>
      <c r="CD283">
        <f t="shared" si="158"/>
        <v>0</v>
      </c>
      <c r="CE283">
        <f t="shared" si="159"/>
        <v>0</v>
      </c>
      <c r="CF283">
        <f t="shared" si="160"/>
        <v>0</v>
      </c>
      <c r="CG283">
        <f t="shared" si="161"/>
        <v>0</v>
      </c>
      <c r="CH283">
        <f t="shared" si="162"/>
        <v>0</v>
      </c>
      <c r="CI283">
        <f t="shared" si="163"/>
        <v>0</v>
      </c>
      <c r="CJ283">
        <f t="shared" si="164"/>
        <v>0</v>
      </c>
    </row>
    <row r="284" spans="1:88" x14ac:dyDescent="0.35">
      <c r="A284" t="str">
        <f>Substation_Info!A284</f>
        <v xml:space="preserve">PG&amp;E East Kern Study Area </v>
      </c>
      <c r="B284" t="str">
        <f>Substation_Info!B284</f>
        <v>Templeton</v>
      </c>
      <c r="C284">
        <f>Substation_Info!C284</f>
        <v>115</v>
      </c>
      <c r="D284" t="str" cm="1">
        <f t="array" ref="D284">INDEX(Substation_Info!$AT$5:$BB$322,MATCH(1,($B284=Substation_Info!$B$5:$B$322)*($C284=Substation_Info!$C$5:$C$322),0),MATCH(D$4,Substation_Info!$AT$4:$BB$4,0))</f>
        <v>Southern_PGAE_Li_Battery</v>
      </c>
      <c r="E284" t="str" cm="1">
        <f t="array" ref="E284">INDEX(Substation_Info!$AT$5:$BB$322,MATCH(1,($B284=Substation_Info!$B$5:$B$322)*($C284=Substation_Info!$C$5:$C$322),0),MATCH(E$4,Substation_Info!$AT$4:$BB$4,0))</f>
        <v>Southern_PGAE_Solar</v>
      </c>
      <c r="F284" cm="1">
        <f t="array" ref="F284">INDEX(Substation_Info!$AT$5:$BB$322,MATCH(1,($B284=Substation_Info!$B$5:$B$322)*($C284=Substation_Info!$C$5:$C$322),0),MATCH(F$4,Substation_Info!$AT$4:$BB$4,0))</f>
        <v>0</v>
      </c>
      <c r="G284" t="str" cm="1">
        <f t="array" ref="G284">INDEX(Substation_Info!$AT$5:$BB$322,MATCH(1,($B284=Substation_Info!$B$5:$B$322)*($C284=Substation_Info!$C$5:$C$322),0),MATCH(G$4,Substation_Info!$AT$4:$BB$4,0))</f>
        <v>Carrizo_Wind</v>
      </c>
      <c r="H284" cm="1">
        <f t="array" ref="H284">INDEX(Substation_Info!$AT$5:$BB$322,MATCH(1,($B284=Substation_Info!$B$5:$B$322)*($C284=Substation_Info!$C$5:$C$322),0),MATCH(H$4,Substation_Info!$AT$4:$BB$4,0))</f>
        <v>0</v>
      </c>
      <c r="I284" cm="1">
        <f t="array" ref="I284">INDEX(Substation_Info!$AT$5:$BB$322,MATCH(1,($B284=Substation_Info!$B$5:$B$322)*($C284=Substation_Info!$C$5:$C$322),0),MATCH(I$4,Substation_Info!$AT$4:$BB$4,0))</f>
        <v>0</v>
      </c>
      <c r="J284" cm="1">
        <f t="array" ref="J284">INDEX(Substation_Info!$AT$5:$BB$322,MATCH(1,($B284=Substation_Info!$B$5:$B$322)*($C284=Substation_Info!$C$5:$C$322),0),MATCH(J$4,Substation_Info!$AT$4:$BB$4,0))</f>
        <v>0</v>
      </c>
      <c r="L284">
        <f>SUMIFS(Grid_GenerationQueue!T$5:T$550,Grid_GenerationQueue!$AJ$5:$AJ$550,$B284,Grid_GenerationQueue!$AK$5:$AK$550,$C284)+SUMIFS(Grid_GenerationQueue!T$5:T$550,Grid_GenerationQueue!$AM$5:$AM$550,$B284,Grid_GenerationQueue!$AN$5:$AN$550,$C284)</f>
        <v>0</v>
      </c>
      <c r="M284">
        <f>SUMIFS(Grid_GenerationQueue!U$5:U$550,Grid_GenerationQueue!$AJ$5:$AJ$550,$B284,Grid_GenerationQueue!$AK$5:$AK$550,$C284)+SUMIFS(Grid_GenerationQueue!U$5:U$550,Grid_GenerationQueue!$AM$5:$AM$550,$B284,Grid_GenerationQueue!$AN$5:$AN$550,$C284)</f>
        <v>0</v>
      </c>
      <c r="N284">
        <f>SUMIFS(Grid_GenerationQueue!V$5:V$550,Grid_GenerationQueue!$AJ$5:$AJ$550,$B284,Grid_GenerationQueue!$AK$5:$AK$550,$C284)+SUMIFS(Grid_GenerationQueue!V$5:V$550,Grid_GenerationQueue!$AM$5:$AM$550,$B284,Grid_GenerationQueue!$AN$5:$AN$550,$C284)</f>
        <v>0</v>
      </c>
      <c r="O284">
        <f>SUMIFS(Grid_GenerationQueue!W$5:W$550,Grid_GenerationQueue!$AJ$5:$AJ$550,$B284,Grid_GenerationQueue!$AK$5:$AK$550,$C284)+SUMIFS(Grid_GenerationQueue!W$5:W$550,Grid_GenerationQueue!$AM$5:$AM$550,$B284,Grid_GenerationQueue!$AN$5:$AN$550,$C284)</f>
        <v>0</v>
      </c>
      <c r="P284">
        <f>SUMIFS(Grid_GenerationQueue!X$5:X$550,Grid_GenerationQueue!$AJ$5:$AJ$550,$B284,Grid_GenerationQueue!$AK$5:$AK$550,$C284)+SUMIFS(Grid_GenerationQueue!X$5:X$550,Grid_GenerationQueue!$AM$5:$AM$550,$B284,Grid_GenerationQueue!$AN$5:$AN$550,$C284)</f>
        <v>0</v>
      </c>
      <c r="Q284">
        <f>SUMIFS(Grid_GenerationQueue!Y$5:Y$550,Grid_GenerationQueue!$AJ$5:$AJ$550,$B284,Grid_GenerationQueue!$AK$5:$AK$550,$C284)+SUMIFS(Grid_GenerationQueue!Y$5:Y$550,Grid_GenerationQueue!$AM$5:$AM$550,$B284,Grid_GenerationQueue!$AN$5:$AN$550,$C284)</f>
        <v>0</v>
      </c>
      <c r="R284">
        <f>SUMIFS(Grid_GenerationQueue!Z$5:Z$550,Grid_GenerationQueue!$AJ$5:$AJ$550,$B284,Grid_GenerationQueue!$AK$5:$AK$550,$C284)+SUMIFS(Grid_GenerationQueue!Z$5:Z$550,Grid_GenerationQueue!$AM$5:$AM$550,$B284,Grid_GenerationQueue!$AN$5:$AN$550,$C284)</f>
        <v>0</v>
      </c>
      <c r="S284">
        <f>SUMIFS(Grid_GenerationQueue!AA$5:AA$550,Grid_GenerationQueue!$AJ$5:$AJ$550,$B284,Grid_GenerationQueue!$AK$5:$AK$550,$C284)+SUMIFS(Grid_GenerationQueue!AA$5:AA$550,Grid_GenerationQueue!$AM$5:$AM$550,$B284,Grid_GenerationQueue!$AN$5:$AN$550,$C284)</f>
        <v>0</v>
      </c>
      <c r="T284">
        <f>SUMIFS(Grid_GenerationQueue!AB$5:AB$550,Grid_GenerationQueue!$AJ$5:$AJ$550,$B284,Grid_GenerationQueue!$AK$5:$AK$550,$C284)+SUMIFS(Grid_GenerationQueue!AB$5:AB$550,Grid_GenerationQueue!$AM$5:$AM$550,$B284,Grid_GenerationQueue!$AN$5:$AN$550,$C284)</f>
        <v>0</v>
      </c>
      <c r="U284">
        <f>SUMIFS(Grid_GenerationQueue!AC$5:AC$550,Grid_GenerationQueue!$AJ$5:$AJ$550,$B284,Grid_GenerationQueue!$AK$5:$AK$550,$C284)+SUMIFS(Grid_GenerationQueue!AC$5:AC$550,Grid_GenerationQueue!$AM$5:$AM$550,$B284,Grid_GenerationQueue!$AN$5:$AN$550,$C284)</f>
        <v>0</v>
      </c>
      <c r="V284">
        <f>SUMIFS(Grid_GenerationQueue!AD$5:AD$550,Grid_GenerationQueue!$AJ$5:$AJ$550,$B284,Grid_GenerationQueue!$AK$5:$AK$550,$C284)+SUMIFS(Grid_GenerationQueue!AD$5:AD$550,Grid_GenerationQueue!$AM$5:$AM$550,$B284,Grid_GenerationQueue!$AN$5:$AN$550,$C284)</f>
        <v>0</v>
      </c>
      <c r="X284">
        <f>SUMIFS(Grid_GenerationQueue!T$5:T$550,Grid_GenerationQueue!$AJ$5:$AJ$550,$B284,Grid_GenerationQueue!$AK$5:$AK$550,$C284,Grid_GenerationQueue!$AW$5:$AW$550,$Y$3)+SUMIFS(Grid_GenerationQueue!T$5:T$550,Grid_GenerationQueue!$AM$5:$AM$550,$B284,Grid_GenerationQueue!$AN$5:$AN$550,$C284,Grid_GenerationQueue!$AW$5:$AW$550,$Y$3)</f>
        <v>0</v>
      </c>
      <c r="Y284">
        <f>SUMIFS(Grid_GenerationQueue!U$5:U$550,Grid_GenerationQueue!$AJ$5:$AJ$550,$B284,Grid_GenerationQueue!$AK$5:$AK$550,$C284,Grid_GenerationQueue!$AW$5:$AW$550,$Y$3)+SUMIFS(Grid_GenerationQueue!U$5:U$550,Grid_GenerationQueue!$AM$5:$AM$550,$B284,Grid_GenerationQueue!$AN$5:$AN$550,$C284,Grid_GenerationQueue!$AW$5:$AW$550,$Y$3)</f>
        <v>0</v>
      </c>
      <c r="Z284">
        <f>SUMIFS(Grid_GenerationQueue!V$5:V$550,Grid_GenerationQueue!$AJ$5:$AJ$550,$B284,Grid_GenerationQueue!$AK$5:$AK$550,$C284,Grid_GenerationQueue!$AW$5:$AW$550,$Y$3)+SUMIFS(Grid_GenerationQueue!V$5:V$550,Grid_GenerationQueue!$AM$5:$AM$550,$B284,Grid_GenerationQueue!$AN$5:$AN$550,$C284,Grid_GenerationQueue!$AW$5:$AW$550,$Y$3)</f>
        <v>0</v>
      </c>
      <c r="AA284">
        <f>SUMIFS(Grid_GenerationQueue!W$5:W$550,Grid_GenerationQueue!$AJ$5:$AJ$550,$B284,Grid_GenerationQueue!$AK$5:$AK$550,$C284,Grid_GenerationQueue!$AW$5:$AW$550,$Y$3)+SUMIFS(Grid_GenerationQueue!W$5:W$550,Grid_GenerationQueue!$AM$5:$AM$550,$B284,Grid_GenerationQueue!$AN$5:$AN$550,$C284,Grid_GenerationQueue!$AW$5:$AW$550,$Y$3)</f>
        <v>0</v>
      </c>
      <c r="AB284">
        <f>SUMIFS(Grid_GenerationQueue!X$5:X$550,Grid_GenerationQueue!$AJ$5:$AJ$550,$B284,Grid_GenerationQueue!$AK$5:$AK$550,$C284,Grid_GenerationQueue!$AW$5:$AW$550,$Y$3)+SUMIFS(Grid_GenerationQueue!X$5:X$550,Grid_GenerationQueue!$AM$5:$AM$550,$B284,Grid_GenerationQueue!$AN$5:$AN$550,$C284,Grid_GenerationQueue!$AW$5:$AW$550,$Y$3)</f>
        <v>0</v>
      </c>
      <c r="AC284">
        <f>SUMIFS(Grid_GenerationQueue!Y$5:Y$550,Grid_GenerationQueue!$AJ$5:$AJ$550,$B284,Grid_GenerationQueue!$AK$5:$AK$550,$C284,Grid_GenerationQueue!$AW$5:$AW$550,$Y$3)+SUMIFS(Grid_GenerationQueue!Y$5:Y$550,Grid_GenerationQueue!$AM$5:$AM$550,$B284,Grid_GenerationQueue!$AN$5:$AN$550,$C284,Grid_GenerationQueue!$AW$5:$AW$550,$Y$3)</f>
        <v>0</v>
      </c>
      <c r="AD284">
        <f>SUMIFS(Grid_GenerationQueue!Z$5:Z$550,Grid_GenerationQueue!$AJ$5:$AJ$550,$B284,Grid_GenerationQueue!$AK$5:$AK$550,$C284,Grid_GenerationQueue!$AW$5:$AW$550,$Y$3)+SUMIFS(Grid_GenerationQueue!Z$5:Z$550,Grid_GenerationQueue!$AM$5:$AM$550,$B284,Grid_GenerationQueue!$AN$5:$AN$550,$C284,Grid_GenerationQueue!$AW$5:$AW$550,$Y$3)</f>
        <v>0</v>
      </c>
      <c r="AE284">
        <f>SUMIFS(Grid_GenerationQueue!AA$5:AA$550,Grid_GenerationQueue!$AJ$5:$AJ$550,$B284,Grid_GenerationQueue!$AK$5:$AK$550,$C284,Grid_GenerationQueue!$AW$5:$AW$550,$Y$3)+SUMIFS(Grid_GenerationQueue!AA$5:AA$550,Grid_GenerationQueue!$AM$5:$AM$550,$B284,Grid_GenerationQueue!$AN$5:$AN$550,$C284,Grid_GenerationQueue!$AW$5:$AW$550,$Y$3)</f>
        <v>0</v>
      </c>
      <c r="AF284">
        <f>SUMIFS(Grid_GenerationQueue!AB$5:AB$550,Grid_GenerationQueue!$AJ$5:$AJ$550,$B284,Grid_GenerationQueue!$AK$5:$AK$550,$C284,Grid_GenerationQueue!$AW$5:$AW$550,$Y$3)+SUMIFS(Grid_GenerationQueue!AB$5:AB$550,Grid_GenerationQueue!$AM$5:$AM$550,$B284,Grid_GenerationQueue!$AN$5:$AN$550,$C284,Grid_GenerationQueue!$AW$5:$AW$550,$Y$3)</f>
        <v>0</v>
      </c>
      <c r="AG284">
        <f>SUMIFS(Grid_GenerationQueue!AC$5:AC$550,Grid_GenerationQueue!$AJ$5:$AJ$550,$B284,Grid_GenerationQueue!$AK$5:$AK$550,$C284,Grid_GenerationQueue!$AW$5:$AW$550,$Y$3)+SUMIFS(Grid_GenerationQueue!AC$5:AC$550,Grid_GenerationQueue!$AM$5:$AM$550,$B284,Grid_GenerationQueue!$AN$5:$AN$550,$C284,Grid_GenerationQueue!$AW$5:$AW$550,$Y$3)</f>
        <v>0</v>
      </c>
      <c r="AH284">
        <f>SUMIFS(Grid_GenerationQueue!AD$5:AD$550,Grid_GenerationQueue!$AJ$5:$AJ$550,$B284,Grid_GenerationQueue!$AK$5:$AK$550,$C284,Grid_GenerationQueue!$AW$5:$AW$550,$Y$3)+SUMIFS(Grid_GenerationQueue!AD$5:AD$550,Grid_GenerationQueue!$AM$5:$AM$550,$B284,Grid_GenerationQueue!$AN$5:$AN$550,$C284,Grid_GenerationQueue!$AW$5:$AW$550,$Y$3)</f>
        <v>0</v>
      </c>
      <c r="AJ284">
        <f>X284+SUMIFS(Grid_GenerationQueue!T$5:T$550,Grid_GenerationQueue!$AJ$5:$AJ$550,$B284,Grid_GenerationQueue!$AK$5:$AK$550,$C284,Grid_GenerationQueue!$AW$5:$AW$550,"&lt;&gt;"&amp;$Y$3,Grid_GenerationQueue!$AU$5:$AU$550,$AK$3)+SUMIFS(Grid_GenerationQueue!T$5:T$550,Grid_GenerationQueue!$AM$5:$AM$550,$B284,Grid_GenerationQueue!$AN$5:$AN$550,$C284,Grid_GenerationQueue!$AW$5:$AW$550,"&lt;&gt;"&amp;$Y$3,Grid_GenerationQueue!$AU$5:$AU$550,$AK$3)</f>
        <v>0</v>
      </c>
      <c r="AK284">
        <f>Y284+SUMIFS(Grid_GenerationQueue!U$5:U$550,Grid_GenerationQueue!$AJ$5:$AJ$550,$B284,Grid_GenerationQueue!$AK$5:$AK$550,$C284,Grid_GenerationQueue!$AW$5:$AW$550,"&lt;&gt;"&amp;$Y$3,Grid_GenerationQueue!$AU$5:$AU$550,$AK$3)+SUMIFS(Grid_GenerationQueue!U$5:U$550,Grid_GenerationQueue!$AM$5:$AM$550,$B284,Grid_GenerationQueue!$AN$5:$AN$550,$C284,Grid_GenerationQueue!$AW$5:$AW$550,"&lt;&gt;"&amp;$Y$3,Grid_GenerationQueue!$AU$5:$AU$550,$AK$3)</f>
        <v>0</v>
      </c>
      <c r="AL284">
        <f>Z284+SUMIFS(Grid_GenerationQueue!V$5:V$550,Grid_GenerationQueue!$AJ$5:$AJ$550,$B284,Grid_GenerationQueue!$AK$5:$AK$550,$C284,Grid_GenerationQueue!$AW$5:$AW$550,"&lt;&gt;"&amp;$Y$3,Grid_GenerationQueue!$AU$5:$AU$550,$AK$3)+SUMIFS(Grid_GenerationQueue!V$5:V$550,Grid_GenerationQueue!$AM$5:$AM$550,$B284,Grid_GenerationQueue!$AN$5:$AN$550,$C284,Grid_GenerationQueue!$AW$5:$AW$550,"&lt;&gt;"&amp;$Y$3,Grid_GenerationQueue!$AU$5:$AU$550,$AK$3)</f>
        <v>0</v>
      </c>
      <c r="AM284">
        <f>AA284+SUMIFS(Grid_GenerationQueue!W$5:W$550,Grid_GenerationQueue!$AJ$5:$AJ$550,$B284,Grid_GenerationQueue!$AK$5:$AK$550,$C284,Grid_GenerationQueue!$AW$5:$AW$550,"&lt;&gt;"&amp;$Y$3,Grid_GenerationQueue!$AU$5:$AU$550,$AK$3)+SUMIFS(Grid_GenerationQueue!W$5:W$550,Grid_GenerationQueue!$AM$5:$AM$550,$B284,Grid_GenerationQueue!$AN$5:$AN$550,$C284,Grid_GenerationQueue!$AW$5:$AW$550,"&lt;&gt;"&amp;$Y$3,Grid_GenerationQueue!$AU$5:$AU$550,$AK$3)</f>
        <v>0</v>
      </c>
      <c r="AN284">
        <f>AB284+SUMIFS(Grid_GenerationQueue!X$5:X$550,Grid_GenerationQueue!$AJ$5:$AJ$550,$B284,Grid_GenerationQueue!$AK$5:$AK$550,$C284,Grid_GenerationQueue!$AW$5:$AW$550,"&lt;&gt;"&amp;$Y$3,Grid_GenerationQueue!$AU$5:$AU$550,$AK$3)+SUMIFS(Grid_GenerationQueue!X$5:X$550,Grid_GenerationQueue!$AM$5:$AM$550,$B284,Grid_GenerationQueue!$AN$5:$AN$550,$C284,Grid_GenerationQueue!$AW$5:$AW$550,"&lt;&gt;"&amp;$Y$3,Grid_GenerationQueue!$AU$5:$AU$550,$AK$3)</f>
        <v>0</v>
      </c>
      <c r="AO284">
        <f>AC284+SUMIFS(Grid_GenerationQueue!Y$5:Y$550,Grid_GenerationQueue!$AJ$5:$AJ$550,$B284,Grid_GenerationQueue!$AK$5:$AK$550,$C284,Grid_GenerationQueue!$AW$5:$AW$550,"&lt;&gt;"&amp;$Y$3,Grid_GenerationQueue!$AU$5:$AU$550,$AK$3)+SUMIFS(Grid_GenerationQueue!Y$5:Y$550,Grid_GenerationQueue!$AM$5:$AM$550,$B284,Grid_GenerationQueue!$AN$5:$AN$550,$C284,Grid_GenerationQueue!$AW$5:$AW$550,"&lt;&gt;"&amp;$Y$3,Grid_GenerationQueue!$AU$5:$AU$550,$AK$3)</f>
        <v>0</v>
      </c>
      <c r="AP284">
        <f>AD284+SUMIFS(Grid_GenerationQueue!Z$5:Z$550,Grid_GenerationQueue!$AJ$5:$AJ$550,$B284,Grid_GenerationQueue!$AK$5:$AK$550,$C284,Grid_GenerationQueue!$AW$5:$AW$550,"&lt;&gt;"&amp;$Y$3,Grid_GenerationQueue!$AU$5:$AU$550,$AK$3)+SUMIFS(Grid_GenerationQueue!Z$5:Z$550,Grid_GenerationQueue!$AM$5:$AM$550,$B284,Grid_GenerationQueue!$AN$5:$AN$550,$C284,Grid_GenerationQueue!$AW$5:$AW$550,"&lt;&gt;"&amp;$Y$3,Grid_GenerationQueue!$AU$5:$AU$550,$AK$3)</f>
        <v>0</v>
      </c>
      <c r="AQ284">
        <f>AE284+SUMIFS(Grid_GenerationQueue!AA$5:AA$550,Grid_GenerationQueue!$AJ$5:$AJ$550,$B284,Grid_GenerationQueue!$AK$5:$AK$550,$C284,Grid_GenerationQueue!$AW$5:$AW$550,"&lt;&gt;"&amp;$Y$3,Grid_GenerationQueue!$AU$5:$AU$550,$AK$3)+SUMIFS(Grid_GenerationQueue!AA$5:AA$550,Grid_GenerationQueue!$AM$5:$AM$550,$B284,Grid_GenerationQueue!$AN$5:$AN$550,$C284,Grid_GenerationQueue!$AW$5:$AW$550,"&lt;&gt;"&amp;$Y$3,Grid_GenerationQueue!$AU$5:$AU$550,$AK$3)</f>
        <v>0</v>
      </c>
      <c r="AR284">
        <f>AF284+SUMIFS(Grid_GenerationQueue!AB$5:AB$550,Grid_GenerationQueue!$AJ$5:$AJ$550,$B284,Grid_GenerationQueue!$AK$5:$AK$550,$C284,Grid_GenerationQueue!$AW$5:$AW$550,"&lt;&gt;"&amp;$Y$3,Grid_GenerationQueue!$AU$5:$AU$550,$AK$3)+SUMIFS(Grid_GenerationQueue!AB$5:AB$550,Grid_GenerationQueue!$AM$5:$AM$550,$B284,Grid_GenerationQueue!$AN$5:$AN$550,$C284,Grid_GenerationQueue!$AW$5:$AW$550,"&lt;&gt;"&amp;$Y$3,Grid_GenerationQueue!$AU$5:$AU$550,$AK$3)</f>
        <v>0</v>
      </c>
      <c r="AS284">
        <f>AG284+SUMIFS(Grid_GenerationQueue!AC$5:AC$550,Grid_GenerationQueue!$AJ$5:$AJ$550,$B284,Grid_GenerationQueue!$AK$5:$AK$550,$C284,Grid_GenerationQueue!$AW$5:$AW$550,"&lt;&gt;"&amp;$Y$3,Grid_GenerationQueue!$AU$5:$AU$550,$AK$3)+SUMIFS(Grid_GenerationQueue!AC$5:AC$550,Grid_GenerationQueue!$AM$5:$AM$550,$B284,Grid_GenerationQueue!$AN$5:$AN$550,$C284,Grid_GenerationQueue!$AW$5:$AW$550,"&lt;&gt;"&amp;$Y$3,Grid_GenerationQueue!$AU$5:$AU$550,$AK$3)</f>
        <v>0</v>
      </c>
      <c r="AT284">
        <f>AH284+SUMIFS(Grid_GenerationQueue!AD$5:AD$550,Grid_GenerationQueue!$AJ$5:$AJ$550,$B284,Grid_GenerationQueue!$AK$5:$AK$550,$C284,Grid_GenerationQueue!$AW$5:$AW$550,"&lt;&gt;"&amp;$Y$3,Grid_GenerationQueue!$AU$5:$AU$550,$AK$3)+SUMIFS(Grid_GenerationQueue!AD$5:AD$550,Grid_GenerationQueue!$AM$5:$AM$550,$B284,Grid_GenerationQueue!$AN$5:$AN$550,$C284,Grid_GenerationQueue!$AW$5:$AW$550,"&lt;&gt;"&amp;$Y$3,Grid_GenerationQueue!$AU$5:$AU$550,$AK$3)</f>
        <v>0</v>
      </c>
      <c r="AV284">
        <v>0</v>
      </c>
      <c r="AW284">
        <v>0</v>
      </c>
      <c r="AX284">
        <v>0</v>
      </c>
      <c r="AY284">
        <v>0</v>
      </c>
      <c r="AZ284">
        <v>0</v>
      </c>
      <c r="BB284">
        <f t="shared" si="165"/>
        <v>0</v>
      </c>
      <c r="BC284">
        <f t="shared" si="166"/>
        <v>0</v>
      </c>
      <c r="BD284">
        <f t="shared" si="167"/>
        <v>0</v>
      </c>
      <c r="BE284">
        <f t="shared" si="168"/>
        <v>0</v>
      </c>
      <c r="BF284">
        <f t="shared" si="169"/>
        <v>0</v>
      </c>
      <c r="BG284">
        <f t="shared" si="170"/>
        <v>0</v>
      </c>
      <c r="BH284">
        <f t="shared" si="171"/>
        <v>0</v>
      </c>
      <c r="BI284">
        <f t="shared" si="172"/>
        <v>0</v>
      </c>
      <c r="BJ284">
        <f t="shared" si="173"/>
        <v>0</v>
      </c>
      <c r="BK284">
        <f t="shared" si="174"/>
        <v>0</v>
      </c>
      <c r="BL284">
        <f t="shared" si="175"/>
        <v>0</v>
      </c>
      <c r="BN284">
        <f t="shared" si="143"/>
        <v>0</v>
      </c>
      <c r="BO284">
        <f t="shared" si="144"/>
        <v>0</v>
      </c>
      <c r="BP284">
        <f t="shared" si="145"/>
        <v>0</v>
      </c>
      <c r="BQ284">
        <f t="shared" si="146"/>
        <v>0</v>
      </c>
      <c r="BR284">
        <f t="shared" si="147"/>
        <v>0</v>
      </c>
      <c r="BS284">
        <f t="shared" si="148"/>
        <v>0</v>
      </c>
      <c r="BT284">
        <f t="shared" si="149"/>
        <v>0</v>
      </c>
      <c r="BU284">
        <f t="shared" si="150"/>
        <v>0</v>
      </c>
      <c r="BV284">
        <f t="shared" si="151"/>
        <v>0</v>
      </c>
      <c r="BW284">
        <f t="shared" si="152"/>
        <v>0</v>
      </c>
      <c r="BX284">
        <f t="shared" si="153"/>
        <v>0</v>
      </c>
      <c r="BZ284">
        <f t="shared" si="154"/>
        <v>0</v>
      </c>
      <c r="CA284">
        <f t="shared" si="155"/>
        <v>0</v>
      </c>
      <c r="CB284">
        <f t="shared" si="156"/>
        <v>0</v>
      </c>
      <c r="CC284">
        <f t="shared" si="157"/>
        <v>0</v>
      </c>
      <c r="CD284">
        <f t="shared" si="158"/>
        <v>0</v>
      </c>
      <c r="CE284">
        <f t="shared" si="159"/>
        <v>0</v>
      </c>
      <c r="CF284">
        <f t="shared" si="160"/>
        <v>0</v>
      </c>
      <c r="CG284">
        <f t="shared" si="161"/>
        <v>0</v>
      </c>
      <c r="CH284">
        <f t="shared" si="162"/>
        <v>0</v>
      </c>
      <c r="CI284">
        <f t="shared" si="163"/>
        <v>0</v>
      </c>
      <c r="CJ284">
        <f t="shared" si="164"/>
        <v>0</v>
      </c>
    </row>
    <row r="285" spans="1:88" x14ac:dyDescent="0.35">
      <c r="A285" t="str">
        <f>Substation_Info!A285</f>
        <v xml:space="preserve">PG&amp;E East Kern Study Area </v>
      </c>
      <c r="B285" t="str">
        <f>Substation_Info!B285</f>
        <v>Templeton</v>
      </c>
      <c r="C285">
        <f>Substation_Info!C285</f>
        <v>230</v>
      </c>
      <c r="D285" t="str" cm="1">
        <f t="array" ref="D285">INDEX(Substation_Info!$AT$5:$BB$322,MATCH(1,($B285=Substation_Info!$B$5:$B$322)*($C285=Substation_Info!$C$5:$C$322),0),MATCH(D$4,Substation_Info!$AT$4:$BB$4,0))</f>
        <v>Southern_PGAE_Li_Battery</v>
      </c>
      <c r="E285" t="str" cm="1">
        <f t="array" ref="E285">INDEX(Substation_Info!$AT$5:$BB$322,MATCH(1,($B285=Substation_Info!$B$5:$B$322)*($C285=Substation_Info!$C$5:$C$322),0),MATCH(E$4,Substation_Info!$AT$4:$BB$4,0))</f>
        <v>Southern_PGAE_Solar</v>
      </c>
      <c r="F285" cm="1">
        <f t="array" ref="F285">INDEX(Substation_Info!$AT$5:$BB$322,MATCH(1,($B285=Substation_Info!$B$5:$B$322)*($C285=Substation_Info!$C$5:$C$322),0),MATCH(F$4,Substation_Info!$AT$4:$BB$4,0))</f>
        <v>0</v>
      </c>
      <c r="G285" t="str" cm="1">
        <f t="array" ref="G285">INDEX(Substation_Info!$AT$5:$BB$322,MATCH(1,($B285=Substation_Info!$B$5:$B$322)*($C285=Substation_Info!$C$5:$C$322),0),MATCH(G$4,Substation_Info!$AT$4:$BB$4,0))</f>
        <v>Carrizo_Wind</v>
      </c>
      <c r="H285" cm="1">
        <f t="array" ref="H285">INDEX(Substation_Info!$AT$5:$BB$322,MATCH(1,($B285=Substation_Info!$B$5:$B$322)*($C285=Substation_Info!$C$5:$C$322),0),MATCH(H$4,Substation_Info!$AT$4:$BB$4,0))</f>
        <v>0</v>
      </c>
      <c r="I285" cm="1">
        <f t="array" ref="I285">INDEX(Substation_Info!$AT$5:$BB$322,MATCH(1,($B285=Substation_Info!$B$5:$B$322)*($C285=Substation_Info!$C$5:$C$322),0),MATCH(I$4,Substation_Info!$AT$4:$BB$4,0))</f>
        <v>0</v>
      </c>
      <c r="J285" cm="1">
        <f t="array" ref="J285">INDEX(Substation_Info!$AT$5:$BB$322,MATCH(1,($B285=Substation_Info!$B$5:$B$322)*($C285=Substation_Info!$C$5:$C$322),0),MATCH(J$4,Substation_Info!$AT$4:$BB$4,0))</f>
        <v>0</v>
      </c>
      <c r="L285">
        <f>SUMIFS(Grid_GenerationQueue!T$5:T$550,Grid_GenerationQueue!$AJ$5:$AJ$550,$B285,Grid_GenerationQueue!$AK$5:$AK$550,$C285)+SUMIFS(Grid_GenerationQueue!T$5:T$550,Grid_GenerationQueue!$AM$5:$AM$550,$B285,Grid_GenerationQueue!$AN$5:$AN$550,$C285)</f>
        <v>500</v>
      </c>
      <c r="M285">
        <f>SUMIFS(Grid_GenerationQueue!U$5:U$550,Grid_GenerationQueue!$AJ$5:$AJ$550,$B285,Grid_GenerationQueue!$AK$5:$AK$550,$C285)+SUMIFS(Grid_GenerationQueue!U$5:U$550,Grid_GenerationQueue!$AM$5:$AM$550,$B285,Grid_GenerationQueue!$AN$5:$AN$550,$C285)</f>
        <v>0</v>
      </c>
      <c r="N285">
        <f>SUMIFS(Grid_GenerationQueue!V$5:V$550,Grid_GenerationQueue!$AJ$5:$AJ$550,$B285,Grid_GenerationQueue!$AK$5:$AK$550,$C285)+SUMIFS(Grid_GenerationQueue!V$5:V$550,Grid_GenerationQueue!$AM$5:$AM$550,$B285,Grid_GenerationQueue!$AN$5:$AN$550,$C285)</f>
        <v>0</v>
      </c>
      <c r="O285">
        <f>SUMIFS(Grid_GenerationQueue!W$5:W$550,Grid_GenerationQueue!$AJ$5:$AJ$550,$B285,Grid_GenerationQueue!$AK$5:$AK$550,$C285)+SUMIFS(Grid_GenerationQueue!W$5:W$550,Grid_GenerationQueue!$AM$5:$AM$550,$B285,Grid_GenerationQueue!$AN$5:$AN$550,$C285)</f>
        <v>0</v>
      </c>
      <c r="P285">
        <f>SUMIFS(Grid_GenerationQueue!X$5:X$550,Grid_GenerationQueue!$AJ$5:$AJ$550,$B285,Grid_GenerationQueue!$AK$5:$AK$550,$C285)+SUMIFS(Grid_GenerationQueue!X$5:X$550,Grid_GenerationQueue!$AM$5:$AM$550,$B285,Grid_GenerationQueue!$AN$5:$AN$550,$C285)</f>
        <v>0</v>
      </c>
      <c r="Q285">
        <f>SUMIFS(Grid_GenerationQueue!Y$5:Y$550,Grid_GenerationQueue!$AJ$5:$AJ$550,$B285,Grid_GenerationQueue!$AK$5:$AK$550,$C285)+SUMIFS(Grid_GenerationQueue!Y$5:Y$550,Grid_GenerationQueue!$AM$5:$AM$550,$B285,Grid_GenerationQueue!$AN$5:$AN$550,$C285)</f>
        <v>0</v>
      </c>
      <c r="R285">
        <f>SUMIFS(Grid_GenerationQueue!Z$5:Z$550,Grid_GenerationQueue!$AJ$5:$AJ$550,$B285,Grid_GenerationQueue!$AK$5:$AK$550,$C285)+SUMIFS(Grid_GenerationQueue!Z$5:Z$550,Grid_GenerationQueue!$AM$5:$AM$550,$B285,Grid_GenerationQueue!$AN$5:$AN$550,$C285)</f>
        <v>0</v>
      </c>
      <c r="S285">
        <f>SUMIFS(Grid_GenerationQueue!AA$5:AA$550,Grid_GenerationQueue!$AJ$5:$AJ$550,$B285,Grid_GenerationQueue!$AK$5:$AK$550,$C285)+SUMIFS(Grid_GenerationQueue!AA$5:AA$550,Grid_GenerationQueue!$AM$5:$AM$550,$B285,Grid_GenerationQueue!$AN$5:$AN$550,$C285)</f>
        <v>0</v>
      </c>
      <c r="T285">
        <f>SUMIFS(Grid_GenerationQueue!AB$5:AB$550,Grid_GenerationQueue!$AJ$5:$AJ$550,$B285,Grid_GenerationQueue!$AK$5:$AK$550,$C285)+SUMIFS(Grid_GenerationQueue!AB$5:AB$550,Grid_GenerationQueue!$AM$5:$AM$550,$B285,Grid_GenerationQueue!$AN$5:$AN$550,$C285)</f>
        <v>0</v>
      </c>
      <c r="U285">
        <f>SUMIFS(Grid_GenerationQueue!AC$5:AC$550,Grid_GenerationQueue!$AJ$5:$AJ$550,$B285,Grid_GenerationQueue!$AK$5:$AK$550,$C285)+SUMIFS(Grid_GenerationQueue!AC$5:AC$550,Grid_GenerationQueue!$AM$5:$AM$550,$B285,Grid_GenerationQueue!$AN$5:$AN$550,$C285)</f>
        <v>0</v>
      </c>
      <c r="V285">
        <f>SUMIFS(Grid_GenerationQueue!AD$5:AD$550,Grid_GenerationQueue!$AJ$5:$AJ$550,$B285,Grid_GenerationQueue!$AK$5:$AK$550,$C285)+SUMIFS(Grid_GenerationQueue!AD$5:AD$550,Grid_GenerationQueue!$AM$5:$AM$550,$B285,Grid_GenerationQueue!$AN$5:$AN$550,$C285)</f>
        <v>0</v>
      </c>
      <c r="X285">
        <f>SUMIFS(Grid_GenerationQueue!T$5:T$550,Grid_GenerationQueue!$AJ$5:$AJ$550,$B285,Grid_GenerationQueue!$AK$5:$AK$550,$C285,Grid_GenerationQueue!$AW$5:$AW$550,$Y$3)+SUMIFS(Grid_GenerationQueue!T$5:T$550,Grid_GenerationQueue!$AM$5:$AM$550,$B285,Grid_GenerationQueue!$AN$5:$AN$550,$C285,Grid_GenerationQueue!$AW$5:$AW$550,$Y$3)</f>
        <v>0</v>
      </c>
      <c r="Y285">
        <f>SUMIFS(Grid_GenerationQueue!U$5:U$550,Grid_GenerationQueue!$AJ$5:$AJ$550,$B285,Grid_GenerationQueue!$AK$5:$AK$550,$C285,Grid_GenerationQueue!$AW$5:$AW$550,$Y$3)+SUMIFS(Grid_GenerationQueue!U$5:U$550,Grid_GenerationQueue!$AM$5:$AM$550,$B285,Grid_GenerationQueue!$AN$5:$AN$550,$C285,Grid_GenerationQueue!$AW$5:$AW$550,$Y$3)</f>
        <v>0</v>
      </c>
      <c r="Z285">
        <f>SUMIFS(Grid_GenerationQueue!V$5:V$550,Grid_GenerationQueue!$AJ$5:$AJ$550,$B285,Grid_GenerationQueue!$AK$5:$AK$550,$C285,Grid_GenerationQueue!$AW$5:$AW$550,$Y$3)+SUMIFS(Grid_GenerationQueue!V$5:V$550,Grid_GenerationQueue!$AM$5:$AM$550,$B285,Grid_GenerationQueue!$AN$5:$AN$550,$C285,Grid_GenerationQueue!$AW$5:$AW$550,$Y$3)</f>
        <v>0</v>
      </c>
      <c r="AA285">
        <f>SUMIFS(Grid_GenerationQueue!W$5:W$550,Grid_GenerationQueue!$AJ$5:$AJ$550,$B285,Grid_GenerationQueue!$AK$5:$AK$550,$C285,Grid_GenerationQueue!$AW$5:$AW$550,$Y$3)+SUMIFS(Grid_GenerationQueue!W$5:W$550,Grid_GenerationQueue!$AM$5:$AM$550,$B285,Grid_GenerationQueue!$AN$5:$AN$550,$C285,Grid_GenerationQueue!$AW$5:$AW$550,$Y$3)</f>
        <v>0</v>
      </c>
      <c r="AB285">
        <f>SUMIFS(Grid_GenerationQueue!X$5:X$550,Grid_GenerationQueue!$AJ$5:$AJ$550,$B285,Grid_GenerationQueue!$AK$5:$AK$550,$C285,Grid_GenerationQueue!$AW$5:$AW$550,$Y$3)+SUMIFS(Grid_GenerationQueue!X$5:X$550,Grid_GenerationQueue!$AM$5:$AM$550,$B285,Grid_GenerationQueue!$AN$5:$AN$550,$C285,Grid_GenerationQueue!$AW$5:$AW$550,$Y$3)</f>
        <v>0</v>
      </c>
      <c r="AC285">
        <f>SUMIFS(Grid_GenerationQueue!Y$5:Y$550,Grid_GenerationQueue!$AJ$5:$AJ$550,$B285,Grid_GenerationQueue!$AK$5:$AK$550,$C285,Grid_GenerationQueue!$AW$5:$AW$550,$Y$3)+SUMIFS(Grid_GenerationQueue!Y$5:Y$550,Grid_GenerationQueue!$AM$5:$AM$550,$B285,Grid_GenerationQueue!$AN$5:$AN$550,$C285,Grid_GenerationQueue!$AW$5:$AW$550,$Y$3)</f>
        <v>0</v>
      </c>
      <c r="AD285">
        <f>SUMIFS(Grid_GenerationQueue!Z$5:Z$550,Grid_GenerationQueue!$AJ$5:$AJ$550,$B285,Grid_GenerationQueue!$AK$5:$AK$550,$C285,Grid_GenerationQueue!$AW$5:$AW$550,$Y$3)+SUMIFS(Grid_GenerationQueue!Z$5:Z$550,Grid_GenerationQueue!$AM$5:$AM$550,$B285,Grid_GenerationQueue!$AN$5:$AN$550,$C285,Grid_GenerationQueue!$AW$5:$AW$550,$Y$3)</f>
        <v>0</v>
      </c>
      <c r="AE285">
        <f>SUMIFS(Grid_GenerationQueue!AA$5:AA$550,Grid_GenerationQueue!$AJ$5:$AJ$550,$B285,Grid_GenerationQueue!$AK$5:$AK$550,$C285,Grid_GenerationQueue!$AW$5:$AW$550,$Y$3)+SUMIFS(Grid_GenerationQueue!AA$5:AA$550,Grid_GenerationQueue!$AM$5:$AM$550,$B285,Grid_GenerationQueue!$AN$5:$AN$550,$C285,Grid_GenerationQueue!$AW$5:$AW$550,$Y$3)</f>
        <v>0</v>
      </c>
      <c r="AF285">
        <f>SUMIFS(Grid_GenerationQueue!AB$5:AB$550,Grid_GenerationQueue!$AJ$5:$AJ$550,$B285,Grid_GenerationQueue!$AK$5:$AK$550,$C285,Grid_GenerationQueue!$AW$5:$AW$550,$Y$3)+SUMIFS(Grid_GenerationQueue!AB$5:AB$550,Grid_GenerationQueue!$AM$5:$AM$550,$B285,Grid_GenerationQueue!$AN$5:$AN$550,$C285,Grid_GenerationQueue!$AW$5:$AW$550,$Y$3)</f>
        <v>0</v>
      </c>
      <c r="AG285">
        <f>SUMIFS(Grid_GenerationQueue!AC$5:AC$550,Grid_GenerationQueue!$AJ$5:$AJ$550,$B285,Grid_GenerationQueue!$AK$5:$AK$550,$C285,Grid_GenerationQueue!$AW$5:$AW$550,$Y$3)+SUMIFS(Grid_GenerationQueue!AC$5:AC$550,Grid_GenerationQueue!$AM$5:$AM$550,$B285,Grid_GenerationQueue!$AN$5:$AN$550,$C285,Grid_GenerationQueue!$AW$5:$AW$550,$Y$3)</f>
        <v>0</v>
      </c>
      <c r="AH285">
        <f>SUMIFS(Grid_GenerationQueue!AD$5:AD$550,Grid_GenerationQueue!$AJ$5:$AJ$550,$B285,Grid_GenerationQueue!$AK$5:$AK$550,$C285,Grid_GenerationQueue!$AW$5:$AW$550,$Y$3)+SUMIFS(Grid_GenerationQueue!AD$5:AD$550,Grid_GenerationQueue!$AM$5:$AM$550,$B285,Grid_GenerationQueue!$AN$5:$AN$550,$C285,Grid_GenerationQueue!$AW$5:$AW$550,$Y$3)</f>
        <v>0</v>
      </c>
      <c r="AJ285">
        <f>X285+SUMIFS(Grid_GenerationQueue!T$5:T$550,Grid_GenerationQueue!$AJ$5:$AJ$550,$B285,Grid_GenerationQueue!$AK$5:$AK$550,$C285,Grid_GenerationQueue!$AW$5:$AW$550,"&lt;&gt;"&amp;$Y$3,Grid_GenerationQueue!$AU$5:$AU$550,$AK$3)+SUMIFS(Grid_GenerationQueue!T$5:T$550,Grid_GenerationQueue!$AM$5:$AM$550,$B285,Grid_GenerationQueue!$AN$5:$AN$550,$C285,Grid_GenerationQueue!$AW$5:$AW$550,"&lt;&gt;"&amp;$Y$3,Grid_GenerationQueue!$AU$5:$AU$550,$AK$3)</f>
        <v>0</v>
      </c>
      <c r="AK285">
        <f>Y285+SUMIFS(Grid_GenerationQueue!U$5:U$550,Grid_GenerationQueue!$AJ$5:$AJ$550,$B285,Grid_GenerationQueue!$AK$5:$AK$550,$C285,Grid_GenerationQueue!$AW$5:$AW$550,"&lt;&gt;"&amp;$Y$3,Grid_GenerationQueue!$AU$5:$AU$550,$AK$3)+SUMIFS(Grid_GenerationQueue!U$5:U$550,Grid_GenerationQueue!$AM$5:$AM$550,$B285,Grid_GenerationQueue!$AN$5:$AN$550,$C285,Grid_GenerationQueue!$AW$5:$AW$550,"&lt;&gt;"&amp;$Y$3,Grid_GenerationQueue!$AU$5:$AU$550,$AK$3)</f>
        <v>0</v>
      </c>
      <c r="AL285">
        <f>Z285+SUMIFS(Grid_GenerationQueue!V$5:V$550,Grid_GenerationQueue!$AJ$5:$AJ$550,$B285,Grid_GenerationQueue!$AK$5:$AK$550,$C285,Grid_GenerationQueue!$AW$5:$AW$550,"&lt;&gt;"&amp;$Y$3,Grid_GenerationQueue!$AU$5:$AU$550,$AK$3)+SUMIFS(Grid_GenerationQueue!V$5:V$550,Grid_GenerationQueue!$AM$5:$AM$550,$B285,Grid_GenerationQueue!$AN$5:$AN$550,$C285,Grid_GenerationQueue!$AW$5:$AW$550,"&lt;&gt;"&amp;$Y$3,Grid_GenerationQueue!$AU$5:$AU$550,$AK$3)</f>
        <v>0</v>
      </c>
      <c r="AM285">
        <f>AA285+SUMIFS(Grid_GenerationQueue!W$5:W$550,Grid_GenerationQueue!$AJ$5:$AJ$550,$B285,Grid_GenerationQueue!$AK$5:$AK$550,$C285,Grid_GenerationQueue!$AW$5:$AW$550,"&lt;&gt;"&amp;$Y$3,Grid_GenerationQueue!$AU$5:$AU$550,$AK$3)+SUMIFS(Grid_GenerationQueue!W$5:W$550,Grid_GenerationQueue!$AM$5:$AM$550,$B285,Grid_GenerationQueue!$AN$5:$AN$550,$C285,Grid_GenerationQueue!$AW$5:$AW$550,"&lt;&gt;"&amp;$Y$3,Grid_GenerationQueue!$AU$5:$AU$550,$AK$3)</f>
        <v>0</v>
      </c>
      <c r="AN285">
        <f>AB285+SUMIFS(Grid_GenerationQueue!X$5:X$550,Grid_GenerationQueue!$AJ$5:$AJ$550,$B285,Grid_GenerationQueue!$AK$5:$AK$550,$C285,Grid_GenerationQueue!$AW$5:$AW$550,"&lt;&gt;"&amp;$Y$3,Grid_GenerationQueue!$AU$5:$AU$550,$AK$3)+SUMIFS(Grid_GenerationQueue!X$5:X$550,Grid_GenerationQueue!$AM$5:$AM$550,$B285,Grid_GenerationQueue!$AN$5:$AN$550,$C285,Grid_GenerationQueue!$AW$5:$AW$550,"&lt;&gt;"&amp;$Y$3,Grid_GenerationQueue!$AU$5:$AU$550,$AK$3)</f>
        <v>0</v>
      </c>
      <c r="AO285">
        <f>AC285+SUMIFS(Grid_GenerationQueue!Y$5:Y$550,Grid_GenerationQueue!$AJ$5:$AJ$550,$B285,Grid_GenerationQueue!$AK$5:$AK$550,$C285,Grid_GenerationQueue!$AW$5:$AW$550,"&lt;&gt;"&amp;$Y$3,Grid_GenerationQueue!$AU$5:$AU$550,$AK$3)+SUMIFS(Grid_GenerationQueue!Y$5:Y$550,Grid_GenerationQueue!$AM$5:$AM$550,$B285,Grid_GenerationQueue!$AN$5:$AN$550,$C285,Grid_GenerationQueue!$AW$5:$AW$550,"&lt;&gt;"&amp;$Y$3,Grid_GenerationQueue!$AU$5:$AU$550,$AK$3)</f>
        <v>0</v>
      </c>
      <c r="AP285">
        <f>AD285+SUMIFS(Grid_GenerationQueue!Z$5:Z$550,Grid_GenerationQueue!$AJ$5:$AJ$550,$B285,Grid_GenerationQueue!$AK$5:$AK$550,$C285,Grid_GenerationQueue!$AW$5:$AW$550,"&lt;&gt;"&amp;$Y$3,Grid_GenerationQueue!$AU$5:$AU$550,$AK$3)+SUMIFS(Grid_GenerationQueue!Z$5:Z$550,Grid_GenerationQueue!$AM$5:$AM$550,$B285,Grid_GenerationQueue!$AN$5:$AN$550,$C285,Grid_GenerationQueue!$AW$5:$AW$550,"&lt;&gt;"&amp;$Y$3,Grid_GenerationQueue!$AU$5:$AU$550,$AK$3)</f>
        <v>0</v>
      </c>
      <c r="AQ285">
        <f>AE285+SUMIFS(Grid_GenerationQueue!AA$5:AA$550,Grid_GenerationQueue!$AJ$5:$AJ$550,$B285,Grid_GenerationQueue!$AK$5:$AK$550,$C285,Grid_GenerationQueue!$AW$5:$AW$550,"&lt;&gt;"&amp;$Y$3,Grid_GenerationQueue!$AU$5:$AU$550,$AK$3)+SUMIFS(Grid_GenerationQueue!AA$5:AA$550,Grid_GenerationQueue!$AM$5:$AM$550,$B285,Grid_GenerationQueue!$AN$5:$AN$550,$C285,Grid_GenerationQueue!$AW$5:$AW$550,"&lt;&gt;"&amp;$Y$3,Grid_GenerationQueue!$AU$5:$AU$550,$AK$3)</f>
        <v>0</v>
      </c>
      <c r="AR285">
        <f>AF285+SUMIFS(Grid_GenerationQueue!AB$5:AB$550,Grid_GenerationQueue!$AJ$5:$AJ$550,$B285,Grid_GenerationQueue!$AK$5:$AK$550,$C285,Grid_GenerationQueue!$AW$5:$AW$550,"&lt;&gt;"&amp;$Y$3,Grid_GenerationQueue!$AU$5:$AU$550,$AK$3)+SUMIFS(Grid_GenerationQueue!AB$5:AB$550,Grid_GenerationQueue!$AM$5:$AM$550,$B285,Grid_GenerationQueue!$AN$5:$AN$550,$C285,Grid_GenerationQueue!$AW$5:$AW$550,"&lt;&gt;"&amp;$Y$3,Grid_GenerationQueue!$AU$5:$AU$550,$AK$3)</f>
        <v>0</v>
      </c>
      <c r="AS285">
        <f>AG285+SUMIFS(Grid_GenerationQueue!AC$5:AC$550,Grid_GenerationQueue!$AJ$5:$AJ$550,$B285,Grid_GenerationQueue!$AK$5:$AK$550,$C285,Grid_GenerationQueue!$AW$5:$AW$550,"&lt;&gt;"&amp;$Y$3,Grid_GenerationQueue!$AU$5:$AU$550,$AK$3)+SUMIFS(Grid_GenerationQueue!AC$5:AC$550,Grid_GenerationQueue!$AM$5:$AM$550,$B285,Grid_GenerationQueue!$AN$5:$AN$550,$C285,Grid_GenerationQueue!$AW$5:$AW$550,"&lt;&gt;"&amp;$Y$3,Grid_GenerationQueue!$AU$5:$AU$550,$AK$3)</f>
        <v>0</v>
      </c>
      <c r="AT285">
        <f>AH285+SUMIFS(Grid_GenerationQueue!AD$5:AD$550,Grid_GenerationQueue!$AJ$5:$AJ$550,$B285,Grid_GenerationQueue!$AK$5:$AK$550,$C285,Grid_GenerationQueue!$AW$5:$AW$550,"&lt;&gt;"&amp;$Y$3,Grid_GenerationQueue!$AU$5:$AU$550,$AK$3)+SUMIFS(Grid_GenerationQueue!AD$5:AD$550,Grid_GenerationQueue!$AM$5:$AM$550,$B285,Grid_GenerationQueue!$AN$5:$AN$550,$C285,Grid_GenerationQueue!$AW$5:$AW$550,"&lt;&gt;"&amp;$Y$3,Grid_GenerationQueue!$AU$5:$AU$550,$AK$3)</f>
        <v>0</v>
      </c>
      <c r="AV285">
        <v>0</v>
      </c>
      <c r="AW285">
        <v>0</v>
      </c>
      <c r="AX285">
        <v>0</v>
      </c>
      <c r="AY285">
        <v>0</v>
      </c>
      <c r="AZ285">
        <v>0</v>
      </c>
      <c r="BB285">
        <f t="shared" si="165"/>
        <v>500</v>
      </c>
      <c r="BC285">
        <f t="shared" si="166"/>
        <v>0</v>
      </c>
      <c r="BD285">
        <f t="shared" si="167"/>
        <v>0</v>
      </c>
      <c r="BE285">
        <f t="shared" si="168"/>
        <v>0</v>
      </c>
      <c r="BF285">
        <f t="shared" si="169"/>
        <v>0</v>
      </c>
      <c r="BG285">
        <f t="shared" si="170"/>
        <v>0</v>
      </c>
      <c r="BH285">
        <f t="shared" si="171"/>
        <v>0</v>
      </c>
      <c r="BI285">
        <f t="shared" si="172"/>
        <v>0</v>
      </c>
      <c r="BJ285">
        <f t="shared" si="173"/>
        <v>0</v>
      </c>
      <c r="BK285">
        <f t="shared" si="174"/>
        <v>0</v>
      </c>
      <c r="BL285">
        <f t="shared" si="175"/>
        <v>0</v>
      </c>
      <c r="BN285">
        <f t="shared" si="143"/>
        <v>0</v>
      </c>
      <c r="BO285">
        <f t="shared" si="144"/>
        <v>0</v>
      </c>
      <c r="BP285">
        <f t="shared" si="145"/>
        <v>0</v>
      </c>
      <c r="BQ285">
        <f t="shared" si="146"/>
        <v>0</v>
      </c>
      <c r="BR285">
        <f t="shared" si="147"/>
        <v>0</v>
      </c>
      <c r="BS285">
        <f t="shared" si="148"/>
        <v>0</v>
      </c>
      <c r="BT285">
        <f t="shared" si="149"/>
        <v>0</v>
      </c>
      <c r="BU285">
        <f t="shared" si="150"/>
        <v>0</v>
      </c>
      <c r="BV285">
        <f t="shared" si="151"/>
        <v>0</v>
      </c>
      <c r="BW285">
        <f t="shared" si="152"/>
        <v>0</v>
      </c>
      <c r="BX285">
        <f t="shared" si="153"/>
        <v>0</v>
      </c>
      <c r="BZ285">
        <f t="shared" si="154"/>
        <v>0</v>
      </c>
      <c r="CA285">
        <f t="shared" si="155"/>
        <v>0</v>
      </c>
      <c r="CB285">
        <f t="shared" si="156"/>
        <v>0</v>
      </c>
      <c r="CC285">
        <f t="shared" si="157"/>
        <v>0</v>
      </c>
      <c r="CD285">
        <f t="shared" si="158"/>
        <v>0</v>
      </c>
      <c r="CE285">
        <f t="shared" si="159"/>
        <v>0</v>
      </c>
      <c r="CF285">
        <f t="shared" si="160"/>
        <v>0</v>
      </c>
      <c r="CG285">
        <f t="shared" si="161"/>
        <v>0</v>
      </c>
      <c r="CH285">
        <f t="shared" si="162"/>
        <v>0</v>
      </c>
      <c r="CI285">
        <f t="shared" si="163"/>
        <v>0</v>
      </c>
      <c r="CJ285">
        <f t="shared" si="164"/>
        <v>0</v>
      </c>
    </row>
    <row r="286" spans="1:88" x14ac:dyDescent="0.35">
      <c r="A286" t="str">
        <f>Substation_Info!A286</f>
        <v xml:space="preserve">PG&amp;E North of Greater Bay Study Area </v>
      </c>
      <c r="B286" t="str">
        <f>Substation_Info!B286</f>
        <v>Tesla</v>
      </c>
      <c r="C286">
        <f>Substation_Info!C286</f>
        <v>115</v>
      </c>
      <c r="D286" t="str" cm="1">
        <f t="array" ref="D286">INDEX(Substation_Info!$AT$5:$BB$322,MATCH(1,($B286=Substation_Info!$B$5:$B$322)*($C286=Substation_Info!$C$5:$C$322),0),MATCH(D$4,Substation_Info!$AT$4:$BB$4,0))</f>
        <v>Northern_California_Li_Battery</v>
      </c>
      <c r="E286" t="str" cm="1">
        <f t="array" ref="E286">INDEX(Substation_Info!$AT$5:$BB$322,MATCH(1,($B286=Substation_Info!$B$5:$B$322)*($C286=Substation_Info!$C$5:$C$322),0),MATCH(E$4,Substation_Info!$AT$4:$BB$4,0))</f>
        <v>Northern_California_Solar</v>
      </c>
      <c r="F286" cm="1">
        <f t="array" ref="F286">INDEX(Substation_Info!$AT$5:$BB$322,MATCH(1,($B286=Substation_Info!$B$5:$B$322)*($C286=Substation_Info!$C$5:$C$322),0),MATCH(F$4,Substation_Info!$AT$4:$BB$4,0))</f>
        <v>0</v>
      </c>
      <c r="G286" t="str" cm="1">
        <f t="array" ref="G286">INDEX(Substation_Info!$AT$5:$BB$322,MATCH(1,($B286=Substation_Info!$B$5:$B$322)*($C286=Substation_Info!$C$5:$C$322),0),MATCH(G$4,Substation_Info!$AT$4:$BB$4,0))</f>
        <v>Solano_Wind</v>
      </c>
      <c r="H286" cm="1">
        <f t="array" ref="H286">INDEX(Substation_Info!$AT$5:$BB$322,MATCH(1,($B286=Substation_Info!$B$5:$B$322)*($C286=Substation_Info!$C$5:$C$322),0),MATCH(H$4,Substation_Info!$AT$4:$BB$4,0))</f>
        <v>0</v>
      </c>
      <c r="I286" cm="1">
        <f t="array" ref="I286">INDEX(Substation_Info!$AT$5:$BB$322,MATCH(1,($B286=Substation_Info!$B$5:$B$322)*($C286=Substation_Info!$C$5:$C$322),0),MATCH(I$4,Substation_Info!$AT$4:$BB$4,0))</f>
        <v>0</v>
      </c>
      <c r="J286" cm="1">
        <f t="array" ref="J286">INDEX(Substation_Info!$AT$5:$BB$322,MATCH(1,($B286=Substation_Info!$B$5:$B$322)*($C286=Substation_Info!$C$5:$C$322),0),MATCH(J$4,Substation_Info!$AT$4:$BB$4,0))</f>
        <v>0</v>
      </c>
      <c r="L286">
        <f>SUMIFS(Grid_GenerationQueue!T$5:T$550,Grid_GenerationQueue!$AJ$5:$AJ$550,$B286,Grid_GenerationQueue!$AK$5:$AK$550,$C286)+SUMIFS(Grid_GenerationQueue!T$5:T$550,Grid_GenerationQueue!$AM$5:$AM$550,$B286,Grid_GenerationQueue!$AN$5:$AN$550,$C286)</f>
        <v>0</v>
      </c>
      <c r="M286">
        <f>SUMIFS(Grid_GenerationQueue!U$5:U$550,Grid_GenerationQueue!$AJ$5:$AJ$550,$B286,Grid_GenerationQueue!$AK$5:$AK$550,$C286)+SUMIFS(Grid_GenerationQueue!U$5:U$550,Grid_GenerationQueue!$AM$5:$AM$550,$B286,Grid_GenerationQueue!$AN$5:$AN$550,$C286)</f>
        <v>0</v>
      </c>
      <c r="N286">
        <f>SUMIFS(Grid_GenerationQueue!V$5:V$550,Grid_GenerationQueue!$AJ$5:$AJ$550,$B286,Grid_GenerationQueue!$AK$5:$AK$550,$C286)+SUMIFS(Grid_GenerationQueue!V$5:V$550,Grid_GenerationQueue!$AM$5:$AM$550,$B286,Grid_GenerationQueue!$AN$5:$AN$550,$C286)</f>
        <v>0</v>
      </c>
      <c r="O286">
        <f>SUMIFS(Grid_GenerationQueue!W$5:W$550,Grid_GenerationQueue!$AJ$5:$AJ$550,$B286,Grid_GenerationQueue!$AK$5:$AK$550,$C286)+SUMIFS(Grid_GenerationQueue!W$5:W$550,Grid_GenerationQueue!$AM$5:$AM$550,$B286,Grid_GenerationQueue!$AN$5:$AN$550,$C286)</f>
        <v>0</v>
      </c>
      <c r="P286">
        <f>SUMIFS(Grid_GenerationQueue!X$5:X$550,Grid_GenerationQueue!$AJ$5:$AJ$550,$B286,Grid_GenerationQueue!$AK$5:$AK$550,$C286)+SUMIFS(Grid_GenerationQueue!X$5:X$550,Grid_GenerationQueue!$AM$5:$AM$550,$B286,Grid_GenerationQueue!$AN$5:$AN$550,$C286)</f>
        <v>0</v>
      </c>
      <c r="Q286">
        <f>SUMIFS(Grid_GenerationQueue!Y$5:Y$550,Grid_GenerationQueue!$AJ$5:$AJ$550,$B286,Grid_GenerationQueue!$AK$5:$AK$550,$C286)+SUMIFS(Grid_GenerationQueue!Y$5:Y$550,Grid_GenerationQueue!$AM$5:$AM$550,$B286,Grid_GenerationQueue!$AN$5:$AN$550,$C286)</f>
        <v>0</v>
      </c>
      <c r="R286">
        <f>SUMIFS(Grid_GenerationQueue!Z$5:Z$550,Grid_GenerationQueue!$AJ$5:$AJ$550,$B286,Grid_GenerationQueue!$AK$5:$AK$550,$C286)+SUMIFS(Grid_GenerationQueue!Z$5:Z$550,Grid_GenerationQueue!$AM$5:$AM$550,$B286,Grid_GenerationQueue!$AN$5:$AN$550,$C286)</f>
        <v>0</v>
      </c>
      <c r="S286">
        <f>SUMIFS(Grid_GenerationQueue!AA$5:AA$550,Grid_GenerationQueue!$AJ$5:$AJ$550,$B286,Grid_GenerationQueue!$AK$5:$AK$550,$C286)+SUMIFS(Grid_GenerationQueue!AA$5:AA$550,Grid_GenerationQueue!$AM$5:$AM$550,$B286,Grid_GenerationQueue!$AN$5:$AN$550,$C286)</f>
        <v>0</v>
      </c>
      <c r="T286">
        <f>SUMIFS(Grid_GenerationQueue!AB$5:AB$550,Grid_GenerationQueue!$AJ$5:$AJ$550,$B286,Grid_GenerationQueue!$AK$5:$AK$550,$C286)+SUMIFS(Grid_GenerationQueue!AB$5:AB$550,Grid_GenerationQueue!$AM$5:$AM$550,$B286,Grid_GenerationQueue!$AN$5:$AN$550,$C286)</f>
        <v>0</v>
      </c>
      <c r="U286">
        <f>SUMIFS(Grid_GenerationQueue!AC$5:AC$550,Grid_GenerationQueue!$AJ$5:$AJ$550,$B286,Grid_GenerationQueue!$AK$5:$AK$550,$C286)+SUMIFS(Grid_GenerationQueue!AC$5:AC$550,Grid_GenerationQueue!$AM$5:$AM$550,$B286,Grid_GenerationQueue!$AN$5:$AN$550,$C286)</f>
        <v>0</v>
      </c>
      <c r="V286">
        <f>SUMIFS(Grid_GenerationQueue!AD$5:AD$550,Grid_GenerationQueue!$AJ$5:$AJ$550,$B286,Grid_GenerationQueue!$AK$5:$AK$550,$C286)+SUMIFS(Grid_GenerationQueue!AD$5:AD$550,Grid_GenerationQueue!$AM$5:$AM$550,$B286,Grid_GenerationQueue!$AN$5:$AN$550,$C286)</f>
        <v>0</v>
      </c>
      <c r="X286">
        <f>SUMIFS(Grid_GenerationQueue!T$5:T$550,Grid_GenerationQueue!$AJ$5:$AJ$550,$B286,Grid_GenerationQueue!$AK$5:$AK$550,$C286,Grid_GenerationQueue!$AW$5:$AW$550,$Y$3)+SUMIFS(Grid_GenerationQueue!T$5:T$550,Grid_GenerationQueue!$AM$5:$AM$550,$B286,Grid_GenerationQueue!$AN$5:$AN$550,$C286,Grid_GenerationQueue!$AW$5:$AW$550,$Y$3)</f>
        <v>0</v>
      </c>
      <c r="Y286">
        <f>SUMIFS(Grid_GenerationQueue!U$5:U$550,Grid_GenerationQueue!$AJ$5:$AJ$550,$B286,Grid_GenerationQueue!$AK$5:$AK$550,$C286,Grid_GenerationQueue!$AW$5:$AW$550,$Y$3)+SUMIFS(Grid_GenerationQueue!U$5:U$550,Grid_GenerationQueue!$AM$5:$AM$550,$B286,Grid_GenerationQueue!$AN$5:$AN$550,$C286,Grid_GenerationQueue!$AW$5:$AW$550,$Y$3)</f>
        <v>0</v>
      </c>
      <c r="Z286">
        <f>SUMIFS(Grid_GenerationQueue!V$5:V$550,Grid_GenerationQueue!$AJ$5:$AJ$550,$B286,Grid_GenerationQueue!$AK$5:$AK$550,$C286,Grid_GenerationQueue!$AW$5:$AW$550,$Y$3)+SUMIFS(Grid_GenerationQueue!V$5:V$550,Grid_GenerationQueue!$AM$5:$AM$550,$B286,Grid_GenerationQueue!$AN$5:$AN$550,$C286,Grid_GenerationQueue!$AW$5:$AW$550,$Y$3)</f>
        <v>0</v>
      </c>
      <c r="AA286">
        <f>SUMIFS(Grid_GenerationQueue!W$5:W$550,Grid_GenerationQueue!$AJ$5:$AJ$550,$B286,Grid_GenerationQueue!$AK$5:$AK$550,$C286,Grid_GenerationQueue!$AW$5:$AW$550,$Y$3)+SUMIFS(Grid_GenerationQueue!W$5:W$550,Grid_GenerationQueue!$AM$5:$AM$550,$B286,Grid_GenerationQueue!$AN$5:$AN$550,$C286,Grid_GenerationQueue!$AW$5:$AW$550,$Y$3)</f>
        <v>0</v>
      </c>
      <c r="AB286">
        <f>SUMIFS(Grid_GenerationQueue!X$5:X$550,Grid_GenerationQueue!$AJ$5:$AJ$550,$B286,Grid_GenerationQueue!$AK$5:$AK$550,$C286,Grid_GenerationQueue!$AW$5:$AW$550,$Y$3)+SUMIFS(Grid_GenerationQueue!X$5:X$550,Grid_GenerationQueue!$AM$5:$AM$550,$B286,Grid_GenerationQueue!$AN$5:$AN$550,$C286,Grid_GenerationQueue!$AW$5:$AW$550,$Y$3)</f>
        <v>0</v>
      </c>
      <c r="AC286">
        <f>SUMIFS(Grid_GenerationQueue!Y$5:Y$550,Grid_GenerationQueue!$AJ$5:$AJ$550,$B286,Grid_GenerationQueue!$AK$5:$AK$550,$C286,Grid_GenerationQueue!$AW$5:$AW$550,$Y$3)+SUMIFS(Grid_GenerationQueue!Y$5:Y$550,Grid_GenerationQueue!$AM$5:$AM$550,$B286,Grid_GenerationQueue!$AN$5:$AN$550,$C286,Grid_GenerationQueue!$AW$5:$AW$550,$Y$3)</f>
        <v>0</v>
      </c>
      <c r="AD286">
        <f>SUMIFS(Grid_GenerationQueue!Z$5:Z$550,Grid_GenerationQueue!$AJ$5:$AJ$550,$B286,Grid_GenerationQueue!$AK$5:$AK$550,$C286,Grid_GenerationQueue!$AW$5:$AW$550,$Y$3)+SUMIFS(Grid_GenerationQueue!Z$5:Z$550,Grid_GenerationQueue!$AM$5:$AM$550,$B286,Grid_GenerationQueue!$AN$5:$AN$550,$C286,Grid_GenerationQueue!$AW$5:$AW$550,$Y$3)</f>
        <v>0</v>
      </c>
      <c r="AE286">
        <f>SUMIFS(Grid_GenerationQueue!AA$5:AA$550,Grid_GenerationQueue!$AJ$5:$AJ$550,$B286,Grid_GenerationQueue!$AK$5:$AK$550,$C286,Grid_GenerationQueue!$AW$5:$AW$550,$Y$3)+SUMIFS(Grid_GenerationQueue!AA$5:AA$550,Grid_GenerationQueue!$AM$5:$AM$550,$B286,Grid_GenerationQueue!$AN$5:$AN$550,$C286,Grid_GenerationQueue!$AW$5:$AW$550,$Y$3)</f>
        <v>0</v>
      </c>
      <c r="AF286">
        <f>SUMIFS(Grid_GenerationQueue!AB$5:AB$550,Grid_GenerationQueue!$AJ$5:$AJ$550,$B286,Grid_GenerationQueue!$AK$5:$AK$550,$C286,Grid_GenerationQueue!$AW$5:$AW$550,$Y$3)+SUMIFS(Grid_GenerationQueue!AB$5:AB$550,Grid_GenerationQueue!$AM$5:$AM$550,$B286,Grid_GenerationQueue!$AN$5:$AN$550,$C286,Grid_GenerationQueue!$AW$5:$AW$550,$Y$3)</f>
        <v>0</v>
      </c>
      <c r="AG286">
        <f>SUMIFS(Grid_GenerationQueue!AC$5:AC$550,Grid_GenerationQueue!$AJ$5:$AJ$550,$B286,Grid_GenerationQueue!$AK$5:$AK$550,$C286,Grid_GenerationQueue!$AW$5:$AW$550,$Y$3)+SUMIFS(Grid_GenerationQueue!AC$5:AC$550,Grid_GenerationQueue!$AM$5:$AM$550,$B286,Grid_GenerationQueue!$AN$5:$AN$550,$C286,Grid_GenerationQueue!$AW$5:$AW$550,$Y$3)</f>
        <v>0</v>
      </c>
      <c r="AH286">
        <f>SUMIFS(Grid_GenerationQueue!AD$5:AD$550,Grid_GenerationQueue!$AJ$5:$AJ$550,$B286,Grid_GenerationQueue!$AK$5:$AK$550,$C286,Grid_GenerationQueue!$AW$5:$AW$550,$Y$3)+SUMIFS(Grid_GenerationQueue!AD$5:AD$550,Grid_GenerationQueue!$AM$5:$AM$550,$B286,Grid_GenerationQueue!$AN$5:$AN$550,$C286,Grid_GenerationQueue!$AW$5:$AW$550,$Y$3)</f>
        <v>0</v>
      </c>
      <c r="AJ286">
        <f>X286+SUMIFS(Grid_GenerationQueue!T$5:T$550,Grid_GenerationQueue!$AJ$5:$AJ$550,$B286,Grid_GenerationQueue!$AK$5:$AK$550,$C286,Grid_GenerationQueue!$AW$5:$AW$550,"&lt;&gt;"&amp;$Y$3,Grid_GenerationQueue!$AU$5:$AU$550,$AK$3)+SUMIFS(Grid_GenerationQueue!T$5:T$550,Grid_GenerationQueue!$AM$5:$AM$550,$B286,Grid_GenerationQueue!$AN$5:$AN$550,$C286,Grid_GenerationQueue!$AW$5:$AW$550,"&lt;&gt;"&amp;$Y$3,Grid_GenerationQueue!$AU$5:$AU$550,$AK$3)</f>
        <v>0</v>
      </c>
      <c r="AK286">
        <f>Y286+SUMIFS(Grid_GenerationQueue!U$5:U$550,Grid_GenerationQueue!$AJ$5:$AJ$550,$B286,Grid_GenerationQueue!$AK$5:$AK$550,$C286,Grid_GenerationQueue!$AW$5:$AW$550,"&lt;&gt;"&amp;$Y$3,Grid_GenerationQueue!$AU$5:$AU$550,$AK$3)+SUMIFS(Grid_GenerationQueue!U$5:U$550,Grid_GenerationQueue!$AM$5:$AM$550,$B286,Grid_GenerationQueue!$AN$5:$AN$550,$C286,Grid_GenerationQueue!$AW$5:$AW$550,"&lt;&gt;"&amp;$Y$3,Grid_GenerationQueue!$AU$5:$AU$550,$AK$3)</f>
        <v>0</v>
      </c>
      <c r="AL286">
        <f>Z286+SUMIFS(Grid_GenerationQueue!V$5:V$550,Grid_GenerationQueue!$AJ$5:$AJ$550,$B286,Grid_GenerationQueue!$AK$5:$AK$550,$C286,Grid_GenerationQueue!$AW$5:$AW$550,"&lt;&gt;"&amp;$Y$3,Grid_GenerationQueue!$AU$5:$AU$550,$AK$3)+SUMIFS(Grid_GenerationQueue!V$5:V$550,Grid_GenerationQueue!$AM$5:$AM$550,$B286,Grid_GenerationQueue!$AN$5:$AN$550,$C286,Grid_GenerationQueue!$AW$5:$AW$550,"&lt;&gt;"&amp;$Y$3,Grid_GenerationQueue!$AU$5:$AU$550,$AK$3)</f>
        <v>0</v>
      </c>
      <c r="AM286">
        <f>AA286+SUMIFS(Grid_GenerationQueue!W$5:W$550,Grid_GenerationQueue!$AJ$5:$AJ$550,$B286,Grid_GenerationQueue!$AK$5:$AK$550,$C286,Grid_GenerationQueue!$AW$5:$AW$550,"&lt;&gt;"&amp;$Y$3,Grid_GenerationQueue!$AU$5:$AU$550,$AK$3)+SUMIFS(Grid_GenerationQueue!W$5:W$550,Grid_GenerationQueue!$AM$5:$AM$550,$B286,Grid_GenerationQueue!$AN$5:$AN$550,$C286,Grid_GenerationQueue!$AW$5:$AW$550,"&lt;&gt;"&amp;$Y$3,Grid_GenerationQueue!$AU$5:$AU$550,$AK$3)</f>
        <v>0</v>
      </c>
      <c r="AN286">
        <f>AB286+SUMIFS(Grid_GenerationQueue!X$5:X$550,Grid_GenerationQueue!$AJ$5:$AJ$550,$B286,Grid_GenerationQueue!$AK$5:$AK$550,$C286,Grid_GenerationQueue!$AW$5:$AW$550,"&lt;&gt;"&amp;$Y$3,Grid_GenerationQueue!$AU$5:$AU$550,$AK$3)+SUMIFS(Grid_GenerationQueue!X$5:X$550,Grid_GenerationQueue!$AM$5:$AM$550,$B286,Grid_GenerationQueue!$AN$5:$AN$550,$C286,Grid_GenerationQueue!$AW$5:$AW$550,"&lt;&gt;"&amp;$Y$3,Grid_GenerationQueue!$AU$5:$AU$550,$AK$3)</f>
        <v>0</v>
      </c>
      <c r="AO286">
        <f>AC286+SUMIFS(Grid_GenerationQueue!Y$5:Y$550,Grid_GenerationQueue!$AJ$5:$AJ$550,$B286,Grid_GenerationQueue!$AK$5:$AK$550,$C286,Grid_GenerationQueue!$AW$5:$AW$550,"&lt;&gt;"&amp;$Y$3,Grid_GenerationQueue!$AU$5:$AU$550,$AK$3)+SUMIFS(Grid_GenerationQueue!Y$5:Y$550,Grid_GenerationQueue!$AM$5:$AM$550,$B286,Grid_GenerationQueue!$AN$5:$AN$550,$C286,Grid_GenerationQueue!$AW$5:$AW$550,"&lt;&gt;"&amp;$Y$3,Grid_GenerationQueue!$AU$5:$AU$550,$AK$3)</f>
        <v>0</v>
      </c>
      <c r="AP286">
        <f>AD286+SUMIFS(Grid_GenerationQueue!Z$5:Z$550,Grid_GenerationQueue!$AJ$5:$AJ$550,$B286,Grid_GenerationQueue!$AK$5:$AK$550,$C286,Grid_GenerationQueue!$AW$5:$AW$550,"&lt;&gt;"&amp;$Y$3,Grid_GenerationQueue!$AU$5:$AU$550,$AK$3)+SUMIFS(Grid_GenerationQueue!Z$5:Z$550,Grid_GenerationQueue!$AM$5:$AM$550,$B286,Grid_GenerationQueue!$AN$5:$AN$550,$C286,Grid_GenerationQueue!$AW$5:$AW$550,"&lt;&gt;"&amp;$Y$3,Grid_GenerationQueue!$AU$5:$AU$550,$AK$3)</f>
        <v>0</v>
      </c>
      <c r="AQ286">
        <f>AE286+SUMIFS(Grid_GenerationQueue!AA$5:AA$550,Grid_GenerationQueue!$AJ$5:$AJ$550,$B286,Grid_GenerationQueue!$AK$5:$AK$550,$C286,Grid_GenerationQueue!$AW$5:$AW$550,"&lt;&gt;"&amp;$Y$3,Grid_GenerationQueue!$AU$5:$AU$550,$AK$3)+SUMIFS(Grid_GenerationQueue!AA$5:AA$550,Grid_GenerationQueue!$AM$5:$AM$550,$B286,Grid_GenerationQueue!$AN$5:$AN$550,$C286,Grid_GenerationQueue!$AW$5:$AW$550,"&lt;&gt;"&amp;$Y$3,Grid_GenerationQueue!$AU$5:$AU$550,$AK$3)</f>
        <v>0</v>
      </c>
      <c r="AR286">
        <f>AF286+SUMIFS(Grid_GenerationQueue!AB$5:AB$550,Grid_GenerationQueue!$AJ$5:$AJ$550,$B286,Grid_GenerationQueue!$AK$5:$AK$550,$C286,Grid_GenerationQueue!$AW$5:$AW$550,"&lt;&gt;"&amp;$Y$3,Grid_GenerationQueue!$AU$5:$AU$550,$AK$3)+SUMIFS(Grid_GenerationQueue!AB$5:AB$550,Grid_GenerationQueue!$AM$5:$AM$550,$B286,Grid_GenerationQueue!$AN$5:$AN$550,$C286,Grid_GenerationQueue!$AW$5:$AW$550,"&lt;&gt;"&amp;$Y$3,Grid_GenerationQueue!$AU$5:$AU$550,$AK$3)</f>
        <v>0</v>
      </c>
      <c r="AS286">
        <f>AG286+SUMIFS(Grid_GenerationQueue!AC$5:AC$550,Grid_GenerationQueue!$AJ$5:$AJ$550,$B286,Grid_GenerationQueue!$AK$5:$AK$550,$C286,Grid_GenerationQueue!$AW$5:$AW$550,"&lt;&gt;"&amp;$Y$3,Grid_GenerationQueue!$AU$5:$AU$550,$AK$3)+SUMIFS(Grid_GenerationQueue!AC$5:AC$550,Grid_GenerationQueue!$AM$5:$AM$550,$B286,Grid_GenerationQueue!$AN$5:$AN$550,$C286,Grid_GenerationQueue!$AW$5:$AW$550,"&lt;&gt;"&amp;$Y$3,Grid_GenerationQueue!$AU$5:$AU$550,$AK$3)</f>
        <v>0</v>
      </c>
      <c r="AT286">
        <f>AH286+SUMIFS(Grid_GenerationQueue!AD$5:AD$550,Grid_GenerationQueue!$AJ$5:$AJ$550,$B286,Grid_GenerationQueue!$AK$5:$AK$550,$C286,Grid_GenerationQueue!$AW$5:$AW$550,"&lt;&gt;"&amp;$Y$3,Grid_GenerationQueue!$AU$5:$AU$550,$AK$3)+SUMIFS(Grid_GenerationQueue!AD$5:AD$550,Grid_GenerationQueue!$AM$5:$AM$550,$B286,Grid_GenerationQueue!$AN$5:$AN$550,$C286,Grid_GenerationQueue!$AW$5:$AW$550,"&lt;&gt;"&amp;$Y$3,Grid_GenerationQueue!$AU$5:$AU$550,$AK$3)</f>
        <v>0</v>
      </c>
      <c r="AV286">
        <v>0</v>
      </c>
      <c r="AW286">
        <v>0</v>
      </c>
      <c r="AX286">
        <v>0</v>
      </c>
      <c r="AY286">
        <v>0</v>
      </c>
      <c r="AZ286">
        <v>0</v>
      </c>
      <c r="BB286">
        <f t="shared" si="165"/>
        <v>0</v>
      </c>
      <c r="BC286">
        <f t="shared" si="166"/>
        <v>0</v>
      </c>
      <c r="BD286">
        <f t="shared" si="167"/>
        <v>0</v>
      </c>
      <c r="BE286">
        <f t="shared" si="168"/>
        <v>0</v>
      </c>
      <c r="BF286">
        <f t="shared" si="169"/>
        <v>0</v>
      </c>
      <c r="BG286">
        <f t="shared" si="170"/>
        <v>0</v>
      </c>
      <c r="BH286">
        <f t="shared" si="171"/>
        <v>0</v>
      </c>
      <c r="BI286">
        <f t="shared" si="172"/>
        <v>0</v>
      </c>
      <c r="BJ286">
        <f t="shared" si="173"/>
        <v>0</v>
      </c>
      <c r="BK286">
        <f t="shared" si="174"/>
        <v>0</v>
      </c>
      <c r="BL286">
        <f t="shared" si="175"/>
        <v>0</v>
      </c>
      <c r="BN286">
        <f t="shared" si="143"/>
        <v>0</v>
      </c>
      <c r="BO286">
        <f t="shared" si="144"/>
        <v>0</v>
      </c>
      <c r="BP286">
        <f t="shared" si="145"/>
        <v>0</v>
      </c>
      <c r="BQ286">
        <f t="shared" si="146"/>
        <v>0</v>
      </c>
      <c r="BR286">
        <f t="shared" si="147"/>
        <v>0</v>
      </c>
      <c r="BS286">
        <f t="shared" si="148"/>
        <v>0</v>
      </c>
      <c r="BT286">
        <f t="shared" si="149"/>
        <v>0</v>
      </c>
      <c r="BU286">
        <f t="shared" si="150"/>
        <v>0</v>
      </c>
      <c r="BV286">
        <f t="shared" si="151"/>
        <v>0</v>
      </c>
      <c r="BW286">
        <f t="shared" si="152"/>
        <v>0</v>
      </c>
      <c r="BX286">
        <f t="shared" si="153"/>
        <v>0</v>
      </c>
      <c r="BZ286">
        <f t="shared" si="154"/>
        <v>0</v>
      </c>
      <c r="CA286">
        <f t="shared" si="155"/>
        <v>0</v>
      </c>
      <c r="CB286">
        <f t="shared" si="156"/>
        <v>0</v>
      </c>
      <c r="CC286">
        <f t="shared" si="157"/>
        <v>0</v>
      </c>
      <c r="CD286">
        <f t="shared" si="158"/>
        <v>0</v>
      </c>
      <c r="CE286">
        <f t="shared" si="159"/>
        <v>0</v>
      </c>
      <c r="CF286">
        <f t="shared" si="160"/>
        <v>0</v>
      </c>
      <c r="CG286">
        <f t="shared" si="161"/>
        <v>0</v>
      </c>
      <c r="CH286">
        <f t="shared" si="162"/>
        <v>0</v>
      </c>
      <c r="CI286">
        <f t="shared" si="163"/>
        <v>0</v>
      </c>
      <c r="CJ286">
        <f t="shared" si="164"/>
        <v>0</v>
      </c>
    </row>
    <row r="287" spans="1:88" x14ac:dyDescent="0.35">
      <c r="A287" t="str">
        <f>Substation_Info!A287</f>
        <v xml:space="preserve">PG&amp;E North of Greater Bay Study Area </v>
      </c>
      <c r="B287" t="str">
        <f>Substation_Info!B287</f>
        <v>Tesla</v>
      </c>
      <c r="C287">
        <f>Substation_Info!C287</f>
        <v>230</v>
      </c>
      <c r="D287" t="str" cm="1">
        <f t="array" ref="D287">INDEX(Substation_Info!$AT$5:$BB$322,MATCH(1,($B287=Substation_Info!$B$5:$B$322)*($C287=Substation_Info!$C$5:$C$322),0),MATCH(D$4,Substation_Info!$AT$4:$BB$4,0))</f>
        <v>Northern_California_Li_Battery</v>
      </c>
      <c r="E287" t="str" cm="1">
        <f t="array" ref="E287">INDEX(Substation_Info!$AT$5:$BB$322,MATCH(1,($B287=Substation_Info!$B$5:$B$322)*($C287=Substation_Info!$C$5:$C$322),0),MATCH(E$4,Substation_Info!$AT$4:$BB$4,0))</f>
        <v>Northern_California_Solar</v>
      </c>
      <c r="F287" cm="1">
        <f t="array" ref="F287">INDEX(Substation_Info!$AT$5:$BB$322,MATCH(1,($B287=Substation_Info!$B$5:$B$322)*($C287=Substation_Info!$C$5:$C$322),0),MATCH(F$4,Substation_Info!$AT$4:$BB$4,0))</f>
        <v>0</v>
      </c>
      <c r="G287" t="str" cm="1">
        <f t="array" ref="G287">INDEX(Substation_Info!$AT$5:$BB$322,MATCH(1,($B287=Substation_Info!$B$5:$B$322)*($C287=Substation_Info!$C$5:$C$322),0),MATCH(G$4,Substation_Info!$AT$4:$BB$4,0))</f>
        <v>Solano_Wind</v>
      </c>
      <c r="H287" cm="1">
        <f t="array" ref="H287">INDEX(Substation_Info!$AT$5:$BB$322,MATCH(1,($B287=Substation_Info!$B$5:$B$322)*($C287=Substation_Info!$C$5:$C$322),0),MATCH(H$4,Substation_Info!$AT$4:$BB$4,0))</f>
        <v>0</v>
      </c>
      <c r="I287" cm="1">
        <f t="array" ref="I287">INDEX(Substation_Info!$AT$5:$BB$322,MATCH(1,($B287=Substation_Info!$B$5:$B$322)*($C287=Substation_Info!$C$5:$C$322),0),MATCH(I$4,Substation_Info!$AT$4:$BB$4,0))</f>
        <v>0</v>
      </c>
      <c r="J287" cm="1">
        <f t="array" ref="J287">INDEX(Substation_Info!$AT$5:$BB$322,MATCH(1,($B287=Substation_Info!$B$5:$B$322)*($C287=Substation_Info!$C$5:$C$322),0),MATCH(J$4,Substation_Info!$AT$4:$BB$4,0))</f>
        <v>0</v>
      </c>
      <c r="L287">
        <f>SUMIFS(Grid_GenerationQueue!T$5:T$550,Grid_GenerationQueue!$AJ$5:$AJ$550,$B287,Grid_GenerationQueue!$AK$5:$AK$550,$C287)+SUMIFS(Grid_GenerationQueue!T$5:T$550,Grid_GenerationQueue!$AM$5:$AM$550,$B287,Grid_GenerationQueue!$AN$5:$AN$550,$C287)</f>
        <v>2318</v>
      </c>
      <c r="M287">
        <f>SUMIFS(Grid_GenerationQueue!U$5:U$550,Grid_GenerationQueue!$AJ$5:$AJ$550,$B287,Grid_GenerationQueue!$AK$5:$AK$550,$C287)+SUMIFS(Grid_GenerationQueue!U$5:U$550,Grid_GenerationQueue!$AM$5:$AM$550,$B287,Grid_GenerationQueue!$AN$5:$AN$550,$C287)</f>
        <v>80</v>
      </c>
      <c r="N287">
        <f>SUMIFS(Grid_GenerationQueue!V$5:V$550,Grid_GenerationQueue!$AJ$5:$AJ$550,$B287,Grid_GenerationQueue!$AK$5:$AK$550,$C287)+SUMIFS(Grid_GenerationQueue!V$5:V$550,Grid_GenerationQueue!$AM$5:$AM$550,$B287,Grid_GenerationQueue!$AN$5:$AN$550,$C287)</f>
        <v>80</v>
      </c>
      <c r="O287">
        <f>SUMIFS(Grid_GenerationQueue!W$5:W$550,Grid_GenerationQueue!$AJ$5:$AJ$550,$B287,Grid_GenerationQueue!$AK$5:$AK$550,$C287)+SUMIFS(Grid_GenerationQueue!W$5:W$550,Grid_GenerationQueue!$AM$5:$AM$550,$B287,Grid_GenerationQueue!$AN$5:$AN$550,$C287)</f>
        <v>0</v>
      </c>
      <c r="P287">
        <f>SUMIFS(Grid_GenerationQueue!X$5:X$550,Grid_GenerationQueue!$AJ$5:$AJ$550,$B287,Grid_GenerationQueue!$AK$5:$AK$550,$C287)+SUMIFS(Grid_GenerationQueue!X$5:X$550,Grid_GenerationQueue!$AM$5:$AM$550,$B287,Grid_GenerationQueue!$AN$5:$AN$550,$C287)</f>
        <v>0</v>
      </c>
      <c r="Q287">
        <f>SUMIFS(Grid_GenerationQueue!Y$5:Y$550,Grid_GenerationQueue!$AJ$5:$AJ$550,$B287,Grid_GenerationQueue!$AK$5:$AK$550,$C287)+SUMIFS(Grid_GenerationQueue!Y$5:Y$550,Grid_GenerationQueue!$AM$5:$AM$550,$B287,Grid_GenerationQueue!$AN$5:$AN$550,$C287)</f>
        <v>0</v>
      </c>
      <c r="R287">
        <f>SUMIFS(Grid_GenerationQueue!Z$5:Z$550,Grid_GenerationQueue!$AJ$5:$AJ$550,$B287,Grid_GenerationQueue!$AK$5:$AK$550,$C287)+SUMIFS(Grid_GenerationQueue!Z$5:Z$550,Grid_GenerationQueue!$AM$5:$AM$550,$B287,Grid_GenerationQueue!$AN$5:$AN$550,$C287)</f>
        <v>0</v>
      </c>
      <c r="S287">
        <f>SUMIFS(Grid_GenerationQueue!AA$5:AA$550,Grid_GenerationQueue!$AJ$5:$AJ$550,$B287,Grid_GenerationQueue!$AK$5:$AK$550,$C287)+SUMIFS(Grid_GenerationQueue!AA$5:AA$550,Grid_GenerationQueue!$AM$5:$AM$550,$B287,Grid_GenerationQueue!$AN$5:$AN$550,$C287)</f>
        <v>0</v>
      </c>
      <c r="T287">
        <f>SUMIFS(Grid_GenerationQueue!AB$5:AB$550,Grid_GenerationQueue!$AJ$5:$AJ$550,$B287,Grid_GenerationQueue!$AK$5:$AK$550,$C287)+SUMIFS(Grid_GenerationQueue!AB$5:AB$550,Grid_GenerationQueue!$AM$5:$AM$550,$B287,Grid_GenerationQueue!$AN$5:$AN$550,$C287)</f>
        <v>0</v>
      </c>
      <c r="U287">
        <f>SUMIFS(Grid_GenerationQueue!AC$5:AC$550,Grid_GenerationQueue!$AJ$5:$AJ$550,$B287,Grid_GenerationQueue!$AK$5:$AK$550,$C287)+SUMIFS(Grid_GenerationQueue!AC$5:AC$550,Grid_GenerationQueue!$AM$5:$AM$550,$B287,Grid_GenerationQueue!$AN$5:$AN$550,$C287)</f>
        <v>0</v>
      </c>
      <c r="V287">
        <f>SUMIFS(Grid_GenerationQueue!AD$5:AD$550,Grid_GenerationQueue!$AJ$5:$AJ$550,$B287,Grid_GenerationQueue!$AK$5:$AK$550,$C287)+SUMIFS(Grid_GenerationQueue!AD$5:AD$550,Grid_GenerationQueue!$AM$5:$AM$550,$B287,Grid_GenerationQueue!$AN$5:$AN$550,$C287)</f>
        <v>0</v>
      </c>
      <c r="X287">
        <f>SUMIFS(Grid_GenerationQueue!T$5:T$550,Grid_GenerationQueue!$AJ$5:$AJ$550,$B287,Grid_GenerationQueue!$AK$5:$AK$550,$C287,Grid_GenerationQueue!$AW$5:$AW$550,$Y$3)+SUMIFS(Grid_GenerationQueue!T$5:T$550,Grid_GenerationQueue!$AM$5:$AM$550,$B287,Grid_GenerationQueue!$AN$5:$AN$550,$C287,Grid_GenerationQueue!$AW$5:$AW$550,$Y$3)</f>
        <v>418</v>
      </c>
      <c r="Y287">
        <f>SUMIFS(Grid_GenerationQueue!U$5:U$550,Grid_GenerationQueue!$AJ$5:$AJ$550,$B287,Grid_GenerationQueue!$AK$5:$AK$550,$C287,Grid_GenerationQueue!$AW$5:$AW$550,$Y$3)+SUMIFS(Grid_GenerationQueue!U$5:U$550,Grid_GenerationQueue!$AM$5:$AM$550,$B287,Grid_GenerationQueue!$AN$5:$AN$550,$C287,Grid_GenerationQueue!$AW$5:$AW$550,$Y$3)</f>
        <v>80</v>
      </c>
      <c r="Z287">
        <f>SUMIFS(Grid_GenerationQueue!V$5:V$550,Grid_GenerationQueue!$AJ$5:$AJ$550,$B287,Grid_GenerationQueue!$AK$5:$AK$550,$C287,Grid_GenerationQueue!$AW$5:$AW$550,$Y$3)+SUMIFS(Grid_GenerationQueue!V$5:V$550,Grid_GenerationQueue!$AM$5:$AM$550,$B287,Grid_GenerationQueue!$AN$5:$AN$550,$C287,Grid_GenerationQueue!$AW$5:$AW$550,$Y$3)</f>
        <v>80</v>
      </c>
      <c r="AA287">
        <f>SUMIFS(Grid_GenerationQueue!W$5:W$550,Grid_GenerationQueue!$AJ$5:$AJ$550,$B287,Grid_GenerationQueue!$AK$5:$AK$550,$C287,Grid_GenerationQueue!$AW$5:$AW$550,$Y$3)+SUMIFS(Grid_GenerationQueue!W$5:W$550,Grid_GenerationQueue!$AM$5:$AM$550,$B287,Grid_GenerationQueue!$AN$5:$AN$550,$C287,Grid_GenerationQueue!$AW$5:$AW$550,$Y$3)</f>
        <v>0</v>
      </c>
      <c r="AB287">
        <f>SUMIFS(Grid_GenerationQueue!X$5:X$550,Grid_GenerationQueue!$AJ$5:$AJ$550,$B287,Grid_GenerationQueue!$AK$5:$AK$550,$C287,Grid_GenerationQueue!$AW$5:$AW$550,$Y$3)+SUMIFS(Grid_GenerationQueue!X$5:X$550,Grid_GenerationQueue!$AM$5:$AM$550,$B287,Grid_GenerationQueue!$AN$5:$AN$550,$C287,Grid_GenerationQueue!$AW$5:$AW$550,$Y$3)</f>
        <v>0</v>
      </c>
      <c r="AC287">
        <f>SUMIFS(Grid_GenerationQueue!Y$5:Y$550,Grid_GenerationQueue!$AJ$5:$AJ$550,$B287,Grid_GenerationQueue!$AK$5:$AK$550,$C287,Grid_GenerationQueue!$AW$5:$AW$550,$Y$3)+SUMIFS(Grid_GenerationQueue!Y$5:Y$550,Grid_GenerationQueue!$AM$5:$AM$550,$B287,Grid_GenerationQueue!$AN$5:$AN$550,$C287,Grid_GenerationQueue!$AW$5:$AW$550,$Y$3)</f>
        <v>0</v>
      </c>
      <c r="AD287">
        <f>SUMIFS(Grid_GenerationQueue!Z$5:Z$550,Grid_GenerationQueue!$AJ$5:$AJ$550,$B287,Grid_GenerationQueue!$AK$5:$AK$550,$C287,Grid_GenerationQueue!$AW$5:$AW$550,$Y$3)+SUMIFS(Grid_GenerationQueue!Z$5:Z$550,Grid_GenerationQueue!$AM$5:$AM$550,$B287,Grid_GenerationQueue!$AN$5:$AN$550,$C287,Grid_GenerationQueue!$AW$5:$AW$550,$Y$3)</f>
        <v>0</v>
      </c>
      <c r="AE287">
        <f>SUMIFS(Grid_GenerationQueue!AA$5:AA$550,Grid_GenerationQueue!$AJ$5:$AJ$550,$B287,Grid_GenerationQueue!$AK$5:$AK$550,$C287,Grid_GenerationQueue!$AW$5:$AW$550,$Y$3)+SUMIFS(Grid_GenerationQueue!AA$5:AA$550,Grid_GenerationQueue!$AM$5:$AM$550,$B287,Grid_GenerationQueue!$AN$5:$AN$550,$C287,Grid_GenerationQueue!$AW$5:$AW$550,$Y$3)</f>
        <v>0</v>
      </c>
      <c r="AF287">
        <f>SUMIFS(Grid_GenerationQueue!AB$5:AB$550,Grid_GenerationQueue!$AJ$5:$AJ$550,$B287,Grid_GenerationQueue!$AK$5:$AK$550,$C287,Grid_GenerationQueue!$AW$5:$AW$550,$Y$3)+SUMIFS(Grid_GenerationQueue!AB$5:AB$550,Grid_GenerationQueue!$AM$5:$AM$550,$B287,Grid_GenerationQueue!$AN$5:$AN$550,$C287,Grid_GenerationQueue!$AW$5:$AW$550,$Y$3)</f>
        <v>0</v>
      </c>
      <c r="AG287">
        <f>SUMIFS(Grid_GenerationQueue!AC$5:AC$550,Grid_GenerationQueue!$AJ$5:$AJ$550,$B287,Grid_GenerationQueue!$AK$5:$AK$550,$C287,Grid_GenerationQueue!$AW$5:$AW$550,$Y$3)+SUMIFS(Grid_GenerationQueue!AC$5:AC$550,Grid_GenerationQueue!$AM$5:$AM$550,$B287,Grid_GenerationQueue!$AN$5:$AN$550,$C287,Grid_GenerationQueue!$AW$5:$AW$550,$Y$3)</f>
        <v>0</v>
      </c>
      <c r="AH287">
        <f>SUMIFS(Grid_GenerationQueue!AD$5:AD$550,Grid_GenerationQueue!$AJ$5:$AJ$550,$B287,Grid_GenerationQueue!$AK$5:$AK$550,$C287,Grid_GenerationQueue!$AW$5:$AW$550,$Y$3)+SUMIFS(Grid_GenerationQueue!AD$5:AD$550,Grid_GenerationQueue!$AM$5:$AM$550,$B287,Grid_GenerationQueue!$AN$5:$AN$550,$C287,Grid_GenerationQueue!$AW$5:$AW$550,$Y$3)</f>
        <v>0</v>
      </c>
      <c r="AJ287">
        <f>X287+SUMIFS(Grid_GenerationQueue!T$5:T$550,Grid_GenerationQueue!$AJ$5:$AJ$550,$B287,Grid_GenerationQueue!$AK$5:$AK$550,$C287,Grid_GenerationQueue!$AW$5:$AW$550,"&lt;&gt;"&amp;$Y$3,Grid_GenerationQueue!$AU$5:$AU$550,$AK$3)+SUMIFS(Grid_GenerationQueue!T$5:T$550,Grid_GenerationQueue!$AM$5:$AM$550,$B287,Grid_GenerationQueue!$AN$5:$AN$550,$C287,Grid_GenerationQueue!$AW$5:$AW$550,"&lt;&gt;"&amp;$Y$3,Grid_GenerationQueue!$AU$5:$AU$550,$AK$3)</f>
        <v>418</v>
      </c>
      <c r="AK287">
        <f>Y287+SUMIFS(Grid_GenerationQueue!U$5:U$550,Grid_GenerationQueue!$AJ$5:$AJ$550,$B287,Grid_GenerationQueue!$AK$5:$AK$550,$C287,Grid_GenerationQueue!$AW$5:$AW$550,"&lt;&gt;"&amp;$Y$3,Grid_GenerationQueue!$AU$5:$AU$550,$AK$3)+SUMIFS(Grid_GenerationQueue!U$5:U$550,Grid_GenerationQueue!$AM$5:$AM$550,$B287,Grid_GenerationQueue!$AN$5:$AN$550,$C287,Grid_GenerationQueue!$AW$5:$AW$550,"&lt;&gt;"&amp;$Y$3,Grid_GenerationQueue!$AU$5:$AU$550,$AK$3)</f>
        <v>80</v>
      </c>
      <c r="AL287">
        <f>Z287+SUMIFS(Grid_GenerationQueue!V$5:V$550,Grid_GenerationQueue!$AJ$5:$AJ$550,$B287,Grid_GenerationQueue!$AK$5:$AK$550,$C287,Grid_GenerationQueue!$AW$5:$AW$550,"&lt;&gt;"&amp;$Y$3,Grid_GenerationQueue!$AU$5:$AU$550,$AK$3)+SUMIFS(Grid_GenerationQueue!V$5:V$550,Grid_GenerationQueue!$AM$5:$AM$550,$B287,Grid_GenerationQueue!$AN$5:$AN$550,$C287,Grid_GenerationQueue!$AW$5:$AW$550,"&lt;&gt;"&amp;$Y$3,Grid_GenerationQueue!$AU$5:$AU$550,$AK$3)</f>
        <v>80</v>
      </c>
      <c r="AM287">
        <f>AA287+SUMIFS(Grid_GenerationQueue!W$5:W$550,Grid_GenerationQueue!$AJ$5:$AJ$550,$B287,Grid_GenerationQueue!$AK$5:$AK$550,$C287,Grid_GenerationQueue!$AW$5:$AW$550,"&lt;&gt;"&amp;$Y$3,Grid_GenerationQueue!$AU$5:$AU$550,$AK$3)+SUMIFS(Grid_GenerationQueue!W$5:W$550,Grid_GenerationQueue!$AM$5:$AM$550,$B287,Grid_GenerationQueue!$AN$5:$AN$550,$C287,Grid_GenerationQueue!$AW$5:$AW$550,"&lt;&gt;"&amp;$Y$3,Grid_GenerationQueue!$AU$5:$AU$550,$AK$3)</f>
        <v>0</v>
      </c>
      <c r="AN287">
        <f>AB287+SUMIFS(Grid_GenerationQueue!X$5:X$550,Grid_GenerationQueue!$AJ$5:$AJ$550,$B287,Grid_GenerationQueue!$AK$5:$AK$550,$C287,Grid_GenerationQueue!$AW$5:$AW$550,"&lt;&gt;"&amp;$Y$3,Grid_GenerationQueue!$AU$5:$AU$550,$AK$3)+SUMIFS(Grid_GenerationQueue!X$5:X$550,Grid_GenerationQueue!$AM$5:$AM$550,$B287,Grid_GenerationQueue!$AN$5:$AN$550,$C287,Grid_GenerationQueue!$AW$5:$AW$550,"&lt;&gt;"&amp;$Y$3,Grid_GenerationQueue!$AU$5:$AU$550,$AK$3)</f>
        <v>0</v>
      </c>
      <c r="AO287">
        <f>AC287+SUMIFS(Grid_GenerationQueue!Y$5:Y$550,Grid_GenerationQueue!$AJ$5:$AJ$550,$B287,Grid_GenerationQueue!$AK$5:$AK$550,$C287,Grid_GenerationQueue!$AW$5:$AW$550,"&lt;&gt;"&amp;$Y$3,Grid_GenerationQueue!$AU$5:$AU$550,$AK$3)+SUMIFS(Grid_GenerationQueue!Y$5:Y$550,Grid_GenerationQueue!$AM$5:$AM$550,$B287,Grid_GenerationQueue!$AN$5:$AN$550,$C287,Grid_GenerationQueue!$AW$5:$AW$550,"&lt;&gt;"&amp;$Y$3,Grid_GenerationQueue!$AU$5:$AU$550,$AK$3)</f>
        <v>0</v>
      </c>
      <c r="AP287">
        <f>AD287+SUMIFS(Grid_GenerationQueue!Z$5:Z$550,Grid_GenerationQueue!$AJ$5:$AJ$550,$B287,Grid_GenerationQueue!$AK$5:$AK$550,$C287,Grid_GenerationQueue!$AW$5:$AW$550,"&lt;&gt;"&amp;$Y$3,Grid_GenerationQueue!$AU$5:$AU$550,$AK$3)+SUMIFS(Grid_GenerationQueue!Z$5:Z$550,Grid_GenerationQueue!$AM$5:$AM$550,$B287,Grid_GenerationQueue!$AN$5:$AN$550,$C287,Grid_GenerationQueue!$AW$5:$AW$550,"&lt;&gt;"&amp;$Y$3,Grid_GenerationQueue!$AU$5:$AU$550,$AK$3)</f>
        <v>0</v>
      </c>
      <c r="AQ287">
        <f>AE287+SUMIFS(Grid_GenerationQueue!AA$5:AA$550,Grid_GenerationQueue!$AJ$5:$AJ$550,$B287,Grid_GenerationQueue!$AK$5:$AK$550,$C287,Grid_GenerationQueue!$AW$5:$AW$550,"&lt;&gt;"&amp;$Y$3,Grid_GenerationQueue!$AU$5:$AU$550,$AK$3)+SUMIFS(Grid_GenerationQueue!AA$5:AA$550,Grid_GenerationQueue!$AM$5:$AM$550,$B287,Grid_GenerationQueue!$AN$5:$AN$550,$C287,Grid_GenerationQueue!$AW$5:$AW$550,"&lt;&gt;"&amp;$Y$3,Grid_GenerationQueue!$AU$5:$AU$550,$AK$3)</f>
        <v>0</v>
      </c>
      <c r="AR287">
        <f>AF287+SUMIFS(Grid_GenerationQueue!AB$5:AB$550,Grid_GenerationQueue!$AJ$5:$AJ$550,$B287,Grid_GenerationQueue!$AK$5:$AK$550,$C287,Grid_GenerationQueue!$AW$5:$AW$550,"&lt;&gt;"&amp;$Y$3,Grid_GenerationQueue!$AU$5:$AU$550,$AK$3)+SUMIFS(Grid_GenerationQueue!AB$5:AB$550,Grid_GenerationQueue!$AM$5:$AM$550,$B287,Grid_GenerationQueue!$AN$5:$AN$550,$C287,Grid_GenerationQueue!$AW$5:$AW$550,"&lt;&gt;"&amp;$Y$3,Grid_GenerationQueue!$AU$5:$AU$550,$AK$3)</f>
        <v>0</v>
      </c>
      <c r="AS287">
        <f>AG287+SUMIFS(Grid_GenerationQueue!AC$5:AC$550,Grid_GenerationQueue!$AJ$5:$AJ$550,$B287,Grid_GenerationQueue!$AK$5:$AK$550,$C287,Grid_GenerationQueue!$AW$5:$AW$550,"&lt;&gt;"&amp;$Y$3,Grid_GenerationQueue!$AU$5:$AU$550,$AK$3)+SUMIFS(Grid_GenerationQueue!AC$5:AC$550,Grid_GenerationQueue!$AM$5:$AM$550,$B287,Grid_GenerationQueue!$AN$5:$AN$550,$C287,Grid_GenerationQueue!$AW$5:$AW$550,"&lt;&gt;"&amp;$Y$3,Grid_GenerationQueue!$AU$5:$AU$550,$AK$3)</f>
        <v>0</v>
      </c>
      <c r="AT287">
        <f>AH287+SUMIFS(Grid_GenerationQueue!AD$5:AD$550,Grid_GenerationQueue!$AJ$5:$AJ$550,$B287,Grid_GenerationQueue!$AK$5:$AK$550,$C287,Grid_GenerationQueue!$AW$5:$AW$550,"&lt;&gt;"&amp;$Y$3,Grid_GenerationQueue!$AU$5:$AU$550,$AK$3)+SUMIFS(Grid_GenerationQueue!AD$5:AD$550,Grid_GenerationQueue!$AM$5:$AM$550,$B287,Grid_GenerationQueue!$AN$5:$AN$550,$C287,Grid_GenerationQueue!$AW$5:$AW$550,"&lt;&gt;"&amp;$Y$3,Grid_GenerationQueue!$AU$5:$AU$550,$AK$3)</f>
        <v>0</v>
      </c>
      <c r="AV287">
        <v>0</v>
      </c>
      <c r="AW287">
        <v>0</v>
      </c>
      <c r="AX287">
        <v>0</v>
      </c>
      <c r="AY287">
        <v>0</v>
      </c>
      <c r="AZ287">
        <v>0</v>
      </c>
      <c r="BB287">
        <f t="shared" si="165"/>
        <v>2318</v>
      </c>
      <c r="BC287">
        <f t="shared" si="166"/>
        <v>80</v>
      </c>
      <c r="BD287">
        <f t="shared" si="167"/>
        <v>80</v>
      </c>
      <c r="BE287">
        <f t="shared" si="168"/>
        <v>0</v>
      </c>
      <c r="BF287">
        <f t="shared" si="169"/>
        <v>0</v>
      </c>
      <c r="BG287">
        <f t="shared" si="170"/>
        <v>0</v>
      </c>
      <c r="BH287">
        <f t="shared" si="171"/>
        <v>0</v>
      </c>
      <c r="BI287">
        <f t="shared" si="172"/>
        <v>0</v>
      </c>
      <c r="BJ287">
        <f t="shared" si="173"/>
        <v>0</v>
      </c>
      <c r="BK287">
        <f t="shared" si="174"/>
        <v>0</v>
      </c>
      <c r="BL287">
        <f t="shared" si="175"/>
        <v>0</v>
      </c>
      <c r="BN287">
        <f t="shared" si="143"/>
        <v>418</v>
      </c>
      <c r="BO287">
        <f t="shared" si="144"/>
        <v>80</v>
      </c>
      <c r="BP287">
        <f t="shared" si="145"/>
        <v>80</v>
      </c>
      <c r="BQ287">
        <f t="shared" si="146"/>
        <v>0</v>
      </c>
      <c r="BR287">
        <f t="shared" si="147"/>
        <v>0</v>
      </c>
      <c r="BS287">
        <f t="shared" si="148"/>
        <v>0</v>
      </c>
      <c r="BT287">
        <f t="shared" si="149"/>
        <v>0</v>
      </c>
      <c r="BU287">
        <f t="shared" si="150"/>
        <v>0</v>
      </c>
      <c r="BV287">
        <f t="shared" si="151"/>
        <v>0</v>
      </c>
      <c r="BW287">
        <f t="shared" si="152"/>
        <v>0</v>
      </c>
      <c r="BX287">
        <f t="shared" si="153"/>
        <v>0</v>
      </c>
      <c r="BZ287">
        <f t="shared" si="154"/>
        <v>418</v>
      </c>
      <c r="CA287">
        <f t="shared" si="155"/>
        <v>80</v>
      </c>
      <c r="CB287">
        <f t="shared" si="156"/>
        <v>80</v>
      </c>
      <c r="CC287">
        <f t="shared" si="157"/>
        <v>0</v>
      </c>
      <c r="CD287">
        <f t="shared" si="158"/>
        <v>0</v>
      </c>
      <c r="CE287">
        <f t="shared" si="159"/>
        <v>0</v>
      </c>
      <c r="CF287">
        <f t="shared" si="160"/>
        <v>0</v>
      </c>
      <c r="CG287">
        <f t="shared" si="161"/>
        <v>0</v>
      </c>
      <c r="CH287">
        <f t="shared" si="162"/>
        <v>0</v>
      </c>
      <c r="CI287">
        <f t="shared" si="163"/>
        <v>0</v>
      </c>
      <c r="CJ287">
        <f t="shared" si="164"/>
        <v>0</v>
      </c>
    </row>
    <row r="288" spans="1:88" x14ac:dyDescent="0.35">
      <c r="A288" t="str">
        <f>Substation_Info!A288</f>
        <v xml:space="preserve">PG&amp;E North of Greater Bay Study Area </v>
      </c>
      <c r="B288" t="str">
        <f>Substation_Info!B288</f>
        <v>Tesla</v>
      </c>
      <c r="C288">
        <f>Substation_Info!C288</f>
        <v>500</v>
      </c>
      <c r="D288" t="str" cm="1">
        <f t="array" ref="D288">INDEX(Substation_Info!$AT$5:$BB$322,MATCH(1,($B288=Substation_Info!$B$5:$B$322)*($C288=Substation_Info!$C$5:$C$322),0),MATCH(D$4,Substation_Info!$AT$4:$BB$4,0))</f>
        <v>Northern_California_Li_Battery</v>
      </c>
      <c r="E288" t="str" cm="1">
        <f t="array" ref="E288">INDEX(Substation_Info!$AT$5:$BB$322,MATCH(1,($B288=Substation_Info!$B$5:$B$322)*($C288=Substation_Info!$C$5:$C$322),0),MATCH(E$4,Substation_Info!$AT$4:$BB$4,0))</f>
        <v>Northern_California_Solar</v>
      </c>
      <c r="F288" cm="1">
        <f t="array" ref="F288">INDEX(Substation_Info!$AT$5:$BB$322,MATCH(1,($B288=Substation_Info!$B$5:$B$322)*($C288=Substation_Info!$C$5:$C$322),0),MATCH(F$4,Substation_Info!$AT$4:$BB$4,0))</f>
        <v>0</v>
      </c>
      <c r="G288" t="str" cm="1">
        <f t="array" ref="G288">INDEX(Substation_Info!$AT$5:$BB$322,MATCH(1,($B288=Substation_Info!$B$5:$B$322)*($C288=Substation_Info!$C$5:$C$322),0),MATCH(G$4,Substation_Info!$AT$4:$BB$4,0))</f>
        <v>Solano_Wind</v>
      </c>
      <c r="H288" cm="1">
        <f t="array" ref="H288">INDEX(Substation_Info!$AT$5:$BB$322,MATCH(1,($B288=Substation_Info!$B$5:$B$322)*($C288=Substation_Info!$C$5:$C$322),0),MATCH(H$4,Substation_Info!$AT$4:$BB$4,0))</f>
        <v>0</v>
      </c>
      <c r="I288" cm="1">
        <f t="array" ref="I288">INDEX(Substation_Info!$AT$5:$BB$322,MATCH(1,($B288=Substation_Info!$B$5:$B$322)*($C288=Substation_Info!$C$5:$C$322),0),MATCH(I$4,Substation_Info!$AT$4:$BB$4,0))</f>
        <v>0</v>
      </c>
      <c r="J288" cm="1">
        <f t="array" ref="J288">INDEX(Substation_Info!$AT$5:$BB$322,MATCH(1,($B288=Substation_Info!$B$5:$B$322)*($C288=Substation_Info!$C$5:$C$322),0),MATCH(J$4,Substation_Info!$AT$4:$BB$4,0))</f>
        <v>0</v>
      </c>
      <c r="L288">
        <f>SUMIFS(Grid_GenerationQueue!T$5:T$550,Grid_GenerationQueue!$AJ$5:$AJ$550,$B288,Grid_GenerationQueue!$AK$5:$AK$550,$C288)+SUMIFS(Grid_GenerationQueue!T$5:T$550,Grid_GenerationQueue!$AM$5:$AM$550,$B288,Grid_GenerationQueue!$AN$5:$AN$550,$C288)</f>
        <v>900</v>
      </c>
      <c r="M288">
        <f>SUMIFS(Grid_GenerationQueue!U$5:U$550,Grid_GenerationQueue!$AJ$5:$AJ$550,$B288,Grid_GenerationQueue!$AK$5:$AK$550,$C288)+SUMIFS(Grid_GenerationQueue!U$5:U$550,Grid_GenerationQueue!$AM$5:$AM$550,$B288,Grid_GenerationQueue!$AN$5:$AN$550,$C288)</f>
        <v>400</v>
      </c>
      <c r="N288">
        <f>SUMIFS(Grid_GenerationQueue!V$5:V$550,Grid_GenerationQueue!$AJ$5:$AJ$550,$B288,Grid_GenerationQueue!$AK$5:$AK$550,$C288)+SUMIFS(Grid_GenerationQueue!V$5:V$550,Grid_GenerationQueue!$AM$5:$AM$550,$B288,Grid_GenerationQueue!$AN$5:$AN$550,$C288)</f>
        <v>0</v>
      </c>
      <c r="O288">
        <f>SUMIFS(Grid_GenerationQueue!W$5:W$550,Grid_GenerationQueue!$AJ$5:$AJ$550,$B288,Grid_GenerationQueue!$AK$5:$AK$550,$C288)+SUMIFS(Grid_GenerationQueue!W$5:W$550,Grid_GenerationQueue!$AM$5:$AM$550,$B288,Grid_GenerationQueue!$AN$5:$AN$550,$C288)</f>
        <v>400</v>
      </c>
      <c r="P288">
        <f>SUMIFS(Grid_GenerationQueue!X$5:X$550,Grid_GenerationQueue!$AJ$5:$AJ$550,$B288,Grid_GenerationQueue!$AK$5:$AK$550,$C288)+SUMIFS(Grid_GenerationQueue!X$5:X$550,Grid_GenerationQueue!$AM$5:$AM$550,$B288,Grid_GenerationQueue!$AN$5:$AN$550,$C288)</f>
        <v>0</v>
      </c>
      <c r="Q288">
        <f>SUMIFS(Grid_GenerationQueue!Y$5:Y$550,Grid_GenerationQueue!$AJ$5:$AJ$550,$B288,Grid_GenerationQueue!$AK$5:$AK$550,$C288)+SUMIFS(Grid_GenerationQueue!Y$5:Y$550,Grid_GenerationQueue!$AM$5:$AM$550,$B288,Grid_GenerationQueue!$AN$5:$AN$550,$C288)</f>
        <v>0</v>
      </c>
      <c r="R288">
        <f>SUMIFS(Grid_GenerationQueue!Z$5:Z$550,Grid_GenerationQueue!$AJ$5:$AJ$550,$B288,Grid_GenerationQueue!$AK$5:$AK$550,$C288)+SUMIFS(Grid_GenerationQueue!Z$5:Z$550,Grid_GenerationQueue!$AM$5:$AM$550,$B288,Grid_GenerationQueue!$AN$5:$AN$550,$C288)</f>
        <v>400</v>
      </c>
      <c r="S288">
        <f>SUMIFS(Grid_GenerationQueue!AA$5:AA$550,Grid_GenerationQueue!$AJ$5:$AJ$550,$B288,Grid_GenerationQueue!$AK$5:$AK$550,$C288)+SUMIFS(Grid_GenerationQueue!AA$5:AA$550,Grid_GenerationQueue!$AM$5:$AM$550,$B288,Grid_GenerationQueue!$AN$5:$AN$550,$C288)</f>
        <v>0</v>
      </c>
      <c r="T288">
        <f>SUMIFS(Grid_GenerationQueue!AB$5:AB$550,Grid_GenerationQueue!$AJ$5:$AJ$550,$B288,Grid_GenerationQueue!$AK$5:$AK$550,$C288)+SUMIFS(Grid_GenerationQueue!AB$5:AB$550,Grid_GenerationQueue!$AM$5:$AM$550,$B288,Grid_GenerationQueue!$AN$5:$AN$550,$C288)</f>
        <v>400</v>
      </c>
      <c r="U288">
        <f>SUMIFS(Grid_GenerationQueue!AC$5:AC$550,Grid_GenerationQueue!$AJ$5:$AJ$550,$B288,Grid_GenerationQueue!$AK$5:$AK$550,$C288)+SUMIFS(Grid_GenerationQueue!AC$5:AC$550,Grid_GenerationQueue!$AM$5:$AM$550,$B288,Grid_GenerationQueue!$AN$5:$AN$550,$C288)</f>
        <v>0</v>
      </c>
      <c r="V288">
        <f>SUMIFS(Grid_GenerationQueue!AD$5:AD$550,Grid_GenerationQueue!$AJ$5:$AJ$550,$B288,Grid_GenerationQueue!$AK$5:$AK$550,$C288)+SUMIFS(Grid_GenerationQueue!AD$5:AD$550,Grid_GenerationQueue!$AM$5:$AM$550,$B288,Grid_GenerationQueue!$AN$5:$AN$550,$C288)</f>
        <v>0</v>
      </c>
      <c r="X288">
        <f>SUMIFS(Grid_GenerationQueue!T$5:T$550,Grid_GenerationQueue!$AJ$5:$AJ$550,$B288,Grid_GenerationQueue!$AK$5:$AK$550,$C288,Grid_GenerationQueue!$AW$5:$AW$550,$Y$3)+SUMIFS(Grid_GenerationQueue!T$5:T$550,Grid_GenerationQueue!$AM$5:$AM$550,$B288,Grid_GenerationQueue!$AN$5:$AN$550,$C288,Grid_GenerationQueue!$AW$5:$AW$550,$Y$3)</f>
        <v>400</v>
      </c>
      <c r="Y288">
        <f>SUMIFS(Grid_GenerationQueue!U$5:U$550,Grid_GenerationQueue!$AJ$5:$AJ$550,$B288,Grid_GenerationQueue!$AK$5:$AK$550,$C288,Grid_GenerationQueue!$AW$5:$AW$550,$Y$3)+SUMIFS(Grid_GenerationQueue!U$5:U$550,Grid_GenerationQueue!$AM$5:$AM$550,$B288,Grid_GenerationQueue!$AN$5:$AN$550,$C288,Grid_GenerationQueue!$AW$5:$AW$550,$Y$3)</f>
        <v>400</v>
      </c>
      <c r="Z288">
        <f>SUMIFS(Grid_GenerationQueue!V$5:V$550,Grid_GenerationQueue!$AJ$5:$AJ$550,$B288,Grid_GenerationQueue!$AK$5:$AK$550,$C288,Grid_GenerationQueue!$AW$5:$AW$550,$Y$3)+SUMIFS(Grid_GenerationQueue!V$5:V$550,Grid_GenerationQueue!$AM$5:$AM$550,$B288,Grid_GenerationQueue!$AN$5:$AN$550,$C288,Grid_GenerationQueue!$AW$5:$AW$550,$Y$3)</f>
        <v>0</v>
      </c>
      <c r="AA288">
        <f>SUMIFS(Grid_GenerationQueue!W$5:W$550,Grid_GenerationQueue!$AJ$5:$AJ$550,$B288,Grid_GenerationQueue!$AK$5:$AK$550,$C288,Grid_GenerationQueue!$AW$5:$AW$550,$Y$3)+SUMIFS(Grid_GenerationQueue!W$5:W$550,Grid_GenerationQueue!$AM$5:$AM$550,$B288,Grid_GenerationQueue!$AN$5:$AN$550,$C288,Grid_GenerationQueue!$AW$5:$AW$550,$Y$3)</f>
        <v>400</v>
      </c>
      <c r="AB288">
        <f>SUMIFS(Grid_GenerationQueue!X$5:X$550,Grid_GenerationQueue!$AJ$5:$AJ$550,$B288,Grid_GenerationQueue!$AK$5:$AK$550,$C288,Grid_GenerationQueue!$AW$5:$AW$550,$Y$3)+SUMIFS(Grid_GenerationQueue!X$5:X$550,Grid_GenerationQueue!$AM$5:$AM$550,$B288,Grid_GenerationQueue!$AN$5:$AN$550,$C288,Grid_GenerationQueue!$AW$5:$AW$550,$Y$3)</f>
        <v>0</v>
      </c>
      <c r="AC288">
        <f>SUMIFS(Grid_GenerationQueue!Y$5:Y$550,Grid_GenerationQueue!$AJ$5:$AJ$550,$B288,Grid_GenerationQueue!$AK$5:$AK$550,$C288,Grid_GenerationQueue!$AW$5:$AW$550,$Y$3)+SUMIFS(Grid_GenerationQueue!Y$5:Y$550,Grid_GenerationQueue!$AM$5:$AM$550,$B288,Grid_GenerationQueue!$AN$5:$AN$550,$C288,Grid_GenerationQueue!$AW$5:$AW$550,$Y$3)</f>
        <v>0</v>
      </c>
      <c r="AD288">
        <f>SUMIFS(Grid_GenerationQueue!Z$5:Z$550,Grid_GenerationQueue!$AJ$5:$AJ$550,$B288,Grid_GenerationQueue!$AK$5:$AK$550,$C288,Grid_GenerationQueue!$AW$5:$AW$550,$Y$3)+SUMIFS(Grid_GenerationQueue!Z$5:Z$550,Grid_GenerationQueue!$AM$5:$AM$550,$B288,Grid_GenerationQueue!$AN$5:$AN$550,$C288,Grid_GenerationQueue!$AW$5:$AW$550,$Y$3)</f>
        <v>400</v>
      </c>
      <c r="AE288">
        <f>SUMIFS(Grid_GenerationQueue!AA$5:AA$550,Grid_GenerationQueue!$AJ$5:$AJ$550,$B288,Grid_GenerationQueue!$AK$5:$AK$550,$C288,Grid_GenerationQueue!$AW$5:$AW$550,$Y$3)+SUMIFS(Grid_GenerationQueue!AA$5:AA$550,Grid_GenerationQueue!$AM$5:$AM$550,$B288,Grid_GenerationQueue!$AN$5:$AN$550,$C288,Grid_GenerationQueue!$AW$5:$AW$550,$Y$3)</f>
        <v>0</v>
      </c>
      <c r="AF288">
        <f>SUMIFS(Grid_GenerationQueue!AB$5:AB$550,Grid_GenerationQueue!$AJ$5:$AJ$550,$B288,Grid_GenerationQueue!$AK$5:$AK$550,$C288,Grid_GenerationQueue!$AW$5:$AW$550,$Y$3)+SUMIFS(Grid_GenerationQueue!AB$5:AB$550,Grid_GenerationQueue!$AM$5:$AM$550,$B288,Grid_GenerationQueue!$AN$5:$AN$550,$C288,Grid_GenerationQueue!$AW$5:$AW$550,$Y$3)</f>
        <v>400</v>
      </c>
      <c r="AG288">
        <f>SUMIFS(Grid_GenerationQueue!AC$5:AC$550,Grid_GenerationQueue!$AJ$5:$AJ$550,$B288,Grid_GenerationQueue!$AK$5:$AK$550,$C288,Grid_GenerationQueue!$AW$5:$AW$550,$Y$3)+SUMIFS(Grid_GenerationQueue!AC$5:AC$550,Grid_GenerationQueue!$AM$5:$AM$550,$B288,Grid_GenerationQueue!$AN$5:$AN$550,$C288,Grid_GenerationQueue!$AW$5:$AW$550,$Y$3)</f>
        <v>0</v>
      </c>
      <c r="AH288">
        <f>SUMIFS(Grid_GenerationQueue!AD$5:AD$550,Grid_GenerationQueue!$AJ$5:$AJ$550,$B288,Grid_GenerationQueue!$AK$5:$AK$550,$C288,Grid_GenerationQueue!$AW$5:$AW$550,$Y$3)+SUMIFS(Grid_GenerationQueue!AD$5:AD$550,Grid_GenerationQueue!$AM$5:$AM$550,$B288,Grid_GenerationQueue!$AN$5:$AN$550,$C288,Grid_GenerationQueue!$AW$5:$AW$550,$Y$3)</f>
        <v>0</v>
      </c>
      <c r="AJ288">
        <f>X288+SUMIFS(Grid_GenerationQueue!T$5:T$550,Grid_GenerationQueue!$AJ$5:$AJ$550,$B288,Grid_GenerationQueue!$AK$5:$AK$550,$C288,Grid_GenerationQueue!$AW$5:$AW$550,"&lt;&gt;"&amp;$Y$3,Grid_GenerationQueue!$AU$5:$AU$550,$AK$3)+SUMIFS(Grid_GenerationQueue!T$5:T$550,Grid_GenerationQueue!$AM$5:$AM$550,$B288,Grid_GenerationQueue!$AN$5:$AN$550,$C288,Grid_GenerationQueue!$AW$5:$AW$550,"&lt;&gt;"&amp;$Y$3,Grid_GenerationQueue!$AU$5:$AU$550,$AK$3)</f>
        <v>400</v>
      </c>
      <c r="AK288">
        <f>Y288+SUMIFS(Grid_GenerationQueue!U$5:U$550,Grid_GenerationQueue!$AJ$5:$AJ$550,$B288,Grid_GenerationQueue!$AK$5:$AK$550,$C288,Grid_GenerationQueue!$AW$5:$AW$550,"&lt;&gt;"&amp;$Y$3,Grid_GenerationQueue!$AU$5:$AU$550,$AK$3)+SUMIFS(Grid_GenerationQueue!U$5:U$550,Grid_GenerationQueue!$AM$5:$AM$550,$B288,Grid_GenerationQueue!$AN$5:$AN$550,$C288,Grid_GenerationQueue!$AW$5:$AW$550,"&lt;&gt;"&amp;$Y$3,Grid_GenerationQueue!$AU$5:$AU$550,$AK$3)</f>
        <v>400</v>
      </c>
      <c r="AL288">
        <f>Z288+SUMIFS(Grid_GenerationQueue!V$5:V$550,Grid_GenerationQueue!$AJ$5:$AJ$550,$B288,Grid_GenerationQueue!$AK$5:$AK$550,$C288,Grid_GenerationQueue!$AW$5:$AW$550,"&lt;&gt;"&amp;$Y$3,Grid_GenerationQueue!$AU$5:$AU$550,$AK$3)+SUMIFS(Grid_GenerationQueue!V$5:V$550,Grid_GenerationQueue!$AM$5:$AM$550,$B288,Grid_GenerationQueue!$AN$5:$AN$550,$C288,Grid_GenerationQueue!$AW$5:$AW$550,"&lt;&gt;"&amp;$Y$3,Grid_GenerationQueue!$AU$5:$AU$550,$AK$3)</f>
        <v>0</v>
      </c>
      <c r="AM288">
        <f>AA288+SUMIFS(Grid_GenerationQueue!W$5:W$550,Grid_GenerationQueue!$AJ$5:$AJ$550,$B288,Grid_GenerationQueue!$AK$5:$AK$550,$C288,Grid_GenerationQueue!$AW$5:$AW$550,"&lt;&gt;"&amp;$Y$3,Grid_GenerationQueue!$AU$5:$AU$550,$AK$3)+SUMIFS(Grid_GenerationQueue!W$5:W$550,Grid_GenerationQueue!$AM$5:$AM$550,$B288,Grid_GenerationQueue!$AN$5:$AN$550,$C288,Grid_GenerationQueue!$AW$5:$AW$550,"&lt;&gt;"&amp;$Y$3,Grid_GenerationQueue!$AU$5:$AU$550,$AK$3)</f>
        <v>400</v>
      </c>
      <c r="AN288">
        <f>AB288+SUMIFS(Grid_GenerationQueue!X$5:X$550,Grid_GenerationQueue!$AJ$5:$AJ$550,$B288,Grid_GenerationQueue!$AK$5:$AK$550,$C288,Grid_GenerationQueue!$AW$5:$AW$550,"&lt;&gt;"&amp;$Y$3,Grid_GenerationQueue!$AU$5:$AU$550,$AK$3)+SUMIFS(Grid_GenerationQueue!X$5:X$550,Grid_GenerationQueue!$AM$5:$AM$550,$B288,Grid_GenerationQueue!$AN$5:$AN$550,$C288,Grid_GenerationQueue!$AW$5:$AW$550,"&lt;&gt;"&amp;$Y$3,Grid_GenerationQueue!$AU$5:$AU$550,$AK$3)</f>
        <v>0</v>
      </c>
      <c r="AO288">
        <f>AC288+SUMIFS(Grid_GenerationQueue!Y$5:Y$550,Grid_GenerationQueue!$AJ$5:$AJ$550,$B288,Grid_GenerationQueue!$AK$5:$AK$550,$C288,Grid_GenerationQueue!$AW$5:$AW$550,"&lt;&gt;"&amp;$Y$3,Grid_GenerationQueue!$AU$5:$AU$550,$AK$3)+SUMIFS(Grid_GenerationQueue!Y$5:Y$550,Grid_GenerationQueue!$AM$5:$AM$550,$B288,Grid_GenerationQueue!$AN$5:$AN$550,$C288,Grid_GenerationQueue!$AW$5:$AW$550,"&lt;&gt;"&amp;$Y$3,Grid_GenerationQueue!$AU$5:$AU$550,$AK$3)</f>
        <v>0</v>
      </c>
      <c r="AP288">
        <f>AD288+SUMIFS(Grid_GenerationQueue!Z$5:Z$550,Grid_GenerationQueue!$AJ$5:$AJ$550,$B288,Grid_GenerationQueue!$AK$5:$AK$550,$C288,Grid_GenerationQueue!$AW$5:$AW$550,"&lt;&gt;"&amp;$Y$3,Grid_GenerationQueue!$AU$5:$AU$550,$AK$3)+SUMIFS(Grid_GenerationQueue!Z$5:Z$550,Grid_GenerationQueue!$AM$5:$AM$550,$B288,Grid_GenerationQueue!$AN$5:$AN$550,$C288,Grid_GenerationQueue!$AW$5:$AW$550,"&lt;&gt;"&amp;$Y$3,Grid_GenerationQueue!$AU$5:$AU$550,$AK$3)</f>
        <v>400</v>
      </c>
      <c r="AQ288">
        <f>AE288+SUMIFS(Grid_GenerationQueue!AA$5:AA$550,Grid_GenerationQueue!$AJ$5:$AJ$550,$B288,Grid_GenerationQueue!$AK$5:$AK$550,$C288,Grid_GenerationQueue!$AW$5:$AW$550,"&lt;&gt;"&amp;$Y$3,Grid_GenerationQueue!$AU$5:$AU$550,$AK$3)+SUMIFS(Grid_GenerationQueue!AA$5:AA$550,Grid_GenerationQueue!$AM$5:$AM$550,$B288,Grid_GenerationQueue!$AN$5:$AN$550,$C288,Grid_GenerationQueue!$AW$5:$AW$550,"&lt;&gt;"&amp;$Y$3,Grid_GenerationQueue!$AU$5:$AU$550,$AK$3)</f>
        <v>0</v>
      </c>
      <c r="AR288">
        <f>AF288+SUMIFS(Grid_GenerationQueue!AB$5:AB$550,Grid_GenerationQueue!$AJ$5:$AJ$550,$B288,Grid_GenerationQueue!$AK$5:$AK$550,$C288,Grid_GenerationQueue!$AW$5:$AW$550,"&lt;&gt;"&amp;$Y$3,Grid_GenerationQueue!$AU$5:$AU$550,$AK$3)+SUMIFS(Grid_GenerationQueue!AB$5:AB$550,Grid_GenerationQueue!$AM$5:$AM$550,$B288,Grid_GenerationQueue!$AN$5:$AN$550,$C288,Grid_GenerationQueue!$AW$5:$AW$550,"&lt;&gt;"&amp;$Y$3,Grid_GenerationQueue!$AU$5:$AU$550,$AK$3)</f>
        <v>400</v>
      </c>
      <c r="AS288">
        <f>AG288+SUMIFS(Grid_GenerationQueue!AC$5:AC$550,Grid_GenerationQueue!$AJ$5:$AJ$550,$B288,Grid_GenerationQueue!$AK$5:$AK$550,$C288,Grid_GenerationQueue!$AW$5:$AW$550,"&lt;&gt;"&amp;$Y$3,Grid_GenerationQueue!$AU$5:$AU$550,$AK$3)+SUMIFS(Grid_GenerationQueue!AC$5:AC$550,Grid_GenerationQueue!$AM$5:$AM$550,$B288,Grid_GenerationQueue!$AN$5:$AN$550,$C288,Grid_GenerationQueue!$AW$5:$AW$550,"&lt;&gt;"&amp;$Y$3,Grid_GenerationQueue!$AU$5:$AU$550,$AK$3)</f>
        <v>0</v>
      </c>
      <c r="AT288">
        <f>AH288+SUMIFS(Grid_GenerationQueue!AD$5:AD$550,Grid_GenerationQueue!$AJ$5:$AJ$550,$B288,Grid_GenerationQueue!$AK$5:$AK$550,$C288,Grid_GenerationQueue!$AW$5:$AW$550,"&lt;&gt;"&amp;$Y$3,Grid_GenerationQueue!$AU$5:$AU$550,$AK$3)+SUMIFS(Grid_GenerationQueue!AD$5:AD$550,Grid_GenerationQueue!$AM$5:$AM$550,$B288,Grid_GenerationQueue!$AN$5:$AN$550,$C288,Grid_GenerationQueue!$AW$5:$AW$550,"&lt;&gt;"&amp;$Y$3,Grid_GenerationQueue!$AU$5:$AU$550,$AK$3)</f>
        <v>0</v>
      </c>
      <c r="AV288">
        <v>0</v>
      </c>
      <c r="AW288">
        <v>0</v>
      </c>
      <c r="AX288">
        <v>0</v>
      </c>
      <c r="AY288">
        <v>0</v>
      </c>
      <c r="AZ288">
        <v>0</v>
      </c>
      <c r="BB288">
        <f t="shared" si="165"/>
        <v>900</v>
      </c>
      <c r="BC288">
        <f t="shared" si="166"/>
        <v>400</v>
      </c>
      <c r="BD288">
        <f t="shared" si="167"/>
        <v>0</v>
      </c>
      <c r="BE288">
        <f t="shared" si="168"/>
        <v>400</v>
      </c>
      <c r="BF288">
        <f t="shared" si="169"/>
        <v>0</v>
      </c>
      <c r="BG288">
        <f t="shared" si="170"/>
        <v>0</v>
      </c>
      <c r="BH288">
        <f t="shared" si="171"/>
        <v>400</v>
      </c>
      <c r="BI288">
        <f t="shared" si="172"/>
        <v>0</v>
      </c>
      <c r="BJ288">
        <f t="shared" si="173"/>
        <v>400</v>
      </c>
      <c r="BK288">
        <f t="shared" si="174"/>
        <v>0</v>
      </c>
      <c r="BL288">
        <f t="shared" si="175"/>
        <v>0</v>
      </c>
      <c r="BN288">
        <f t="shared" ref="BN288:BN322" si="176">X288-$AV288</f>
        <v>400</v>
      </c>
      <c r="BO288">
        <f t="shared" ref="BO288:BO322" si="177">BP288+BQ288</f>
        <v>400</v>
      </c>
      <c r="BP288">
        <f t="shared" ref="BP288:BP322" si="178">Z288-$AW288</f>
        <v>0</v>
      </c>
      <c r="BQ288">
        <f t="shared" ref="BQ288:BQ322" si="179">AA288-$AX288</f>
        <v>400</v>
      </c>
      <c r="BR288">
        <f t="shared" ref="BR288:BR322" si="180">AB288</f>
        <v>0</v>
      </c>
      <c r="BS288">
        <f t="shared" ref="BS288:BS322" si="181">AC288</f>
        <v>0</v>
      </c>
      <c r="BT288">
        <f t="shared" ref="BT288:BT322" si="182">BU288+BV288</f>
        <v>400</v>
      </c>
      <c r="BU288">
        <f t="shared" ref="BU288:BU322" si="183">AE288-$AY288</f>
        <v>0</v>
      </c>
      <c r="BV288">
        <f t="shared" ref="BV288:BV322" si="184">AF288-$AZ288</f>
        <v>400</v>
      </c>
      <c r="BW288">
        <f t="shared" ref="BW288:BW322" si="185">AG288</f>
        <v>0</v>
      </c>
      <c r="BX288">
        <f t="shared" ref="BX288:BX322" si="186">AH288</f>
        <v>0</v>
      </c>
      <c r="BZ288">
        <f t="shared" ref="BZ288:BZ322" si="187">AJ288-$AV288</f>
        <v>400</v>
      </c>
      <c r="CA288">
        <f t="shared" ref="CA288:CA322" si="188">CB288+CC288</f>
        <v>400</v>
      </c>
      <c r="CB288">
        <f t="shared" ref="CB288:CB322" si="189">AL288-$AW288</f>
        <v>0</v>
      </c>
      <c r="CC288">
        <f t="shared" ref="CC288:CC322" si="190">AM288-$AX288</f>
        <v>400</v>
      </c>
      <c r="CD288">
        <f t="shared" ref="CD288:CD322" si="191">AN288</f>
        <v>0</v>
      </c>
      <c r="CE288">
        <f t="shared" ref="CE288:CE322" si="192">AO288</f>
        <v>0</v>
      </c>
      <c r="CF288">
        <f t="shared" ref="CF288:CF322" si="193">CG288+CH288</f>
        <v>400</v>
      </c>
      <c r="CG288">
        <f t="shared" ref="CG288:CG322" si="194">AQ288-$AY288</f>
        <v>0</v>
      </c>
      <c r="CH288">
        <f t="shared" ref="CH288:CH322" si="195">AR288-$AZ288</f>
        <v>400</v>
      </c>
      <c r="CI288">
        <f t="shared" ref="CI288:CI322" si="196">AS288</f>
        <v>0</v>
      </c>
      <c r="CJ288">
        <f t="shared" ref="CJ288:CJ322" si="197">AT288</f>
        <v>0</v>
      </c>
    </row>
    <row r="289" spans="1:88" x14ac:dyDescent="0.35">
      <c r="A289" t="str">
        <f>Substation_Info!A289</f>
        <v xml:space="preserve">PG&amp;E East Kern Study Area </v>
      </c>
      <c r="B289" t="str">
        <f>Substation_Info!B289</f>
        <v>Tevis</v>
      </c>
      <c r="C289">
        <f>Substation_Info!C289</f>
        <v>115</v>
      </c>
      <c r="D289" t="str" cm="1">
        <f t="array" ref="D289">INDEX(Substation_Info!$AT$5:$BB$322,MATCH(1,($B289=Substation_Info!$B$5:$B$322)*($C289=Substation_Info!$C$5:$C$322),0),MATCH(D$4,Substation_Info!$AT$4:$BB$4,0))</f>
        <v>Southern_PGAE_Li_Battery</v>
      </c>
      <c r="E289" t="str" cm="1">
        <f t="array" ref="E289">INDEX(Substation_Info!$AT$5:$BB$322,MATCH(1,($B289=Substation_Info!$B$5:$B$322)*($C289=Substation_Info!$C$5:$C$322),0),MATCH(E$4,Substation_Info!$AT$4:$BB$4,0))</f>
        <v>Southern_PGAE_Solar</v>
      </c>
      <c r="F289" cm="1">
        <f t="array" ref="F289">INDEX(Substation_Info!$AT$5:$BB$322,MATCH(1,($B289=Substation_Info!$B$5:$B$322)*($C289=Substation_Info!$C$5:$C$322),0),MATCH(F$4,Substation_Info!$AT$4:$BB$4,0))</f>
        <v>0</v>
      </c>
      <c r="G289" cm="1">
        <f t="array" ref="G289">INDEX(Substation_Info!$AT$5:$BB$322,MATCH(1,($B289=Substation_Info!$B$5:$B$322)*($C289=Substation_Info!$C$5:$C$322),0),MATCH(G$4,Substation_Info!$AT$4:$BB$4,0))</f>
        <v>0</v>
      </c>
      <c r="H289" cm="1">
        <f t="array" ref="H289">INDEX(Substation_Info!$AT$5:$BB$322,MATCH(1,($B289=Substation_Info!$B$5:$B$322)*($C289=Substation_Info!$C$5:$C$322),0),MATCH(H$4,Substation_Info!$AT$4:$BB$4,0))</f>
        <v>0</v>
      </c>
      <c r="I289" cm="1">
        <f t="array" ref="I289">INDEX(Substation_Info!$AT$5:$BB$322,MATCH(1,($B289=Substation_Info!$B$5:$B$322)*($C289=Substation_Info!$C$5:$C$322),0),MATCH(I$4,Substation_Info!$AT$4:$BB$4,0))</f>
        <v>0</v>
      </c>
      <c r="J289" cm="1">
        <f t="array" ref="J289">INDEX(Substation_Info!$AT$5:$BB$322,MATCH(1,($B289=Substation_Info!$B$5:$B$322)*($C289=Substation_Info!$C$5:$C$322),0),MATCH(J$4,Substation_Info!$AT$4:$BB$4,0))</f>
        <v>0</v>
      </c>
      <c r="L289">
        <f>SUMIFS(Grid_GenerationQueue!T$5:T$550,Grid_GenerationQueue!$AJ$5:$AJ$550,$B289,Grid_GenerationQueue!$AK$5:$AK$550,$C289)+SUMIFS(Grid_GenerationQueue!T$5:T$550,Grid_GenerationQueue!$AM$5:$AM$550,$B289,Grid_GenerationQueue!$AN$5:$AN$550,$C289)</f>
        <v>0</v>
      </c>
      <c r="M289">
        <f>SUMIFS(Grid_GenerationQueue!U$5:U$550,Grid_GenerationQueue!$AJ$5:$AJ$550,$B289,Grid_GenerationQueue!$AK$5:$AK$550,$C289)+SUMIFS(Grid_GenerationQueue!U$5:U$550,Grid_GenerationQueue!$AM$5:$AM$550,$B289,Grid_GenerationQueue!$AN$5:$AN$550,$C289)</f>
        <v>0</v>
      </c>
      <c r="N289">
        <f>SUMIFS(Grid_GenerationQueue!V$5:V$550,Grid_GenerationQueue!$AJ$5:$AJ$550,$B289,Grid_GenerationQueue!$AK$5:$AK$550,$C289)+SUMIFS(Grid_GenerationQueue!V$5:V$550,Grid_GenerationQueue!$AM$5:$AM$550,$B289,Grid_GenerationQueue!$AN$5:$AN$550,$C289)</f>
        <v>0</v>
      </c>
      <c r="O289">
        <f>SUMIFS(Grid_GenerationQueue!W$5:W$550,Grid_GenerationQueue!$AJ$5:$AJ$550,$B289,Grid_GenerationQueue!$AK$5:$AK$550,$C289)+SUMIFS(Grid_GenerationQueue!W$5:W$550,Grid_GenerationQueue!$AM$5:$AM$550,$B289,Grid_GenerationQueue!$AN$5:$AN$550,$C289)</f>
        <v>0</v>
      </c>
      <c r="P289">
        <f>SUMIFS(Grid_GenerationQueue!X$5:X$550,Grid_GenerationQueue!$AJ$5:$AJ$550,$B289,Grid_GenerationQueue!$AK$5:$AK$550,$C289)+SUMIFS(Grid_GenerationQueue!X$5:X$550,Grid_GenerationQueue!$AM$5:$AM$550,$B289,Grid_GenerationQueue!$AN$5:$AN$550,$C289)</f>
        <v>0</v>
      </c>
      <c r="Q289">
        <f>SUMIFS(Grid_GenerationQueue!Y$5:Y$550,Grid_GenerationQueue!$AJ$5:$AJ$550,$B289,Grid_GenerationQueue!$AK$5:$AK$550,$C289)+SUMIFS(Grid_GenerationQueue!Y$5:Y$550,Grid_GenerationQueue!$AM$5:$AM$550,$B289,Grid_GenerationQueue!$AN$5:$AN$550,$C289)</f>
        <v>0</v>
      </c>
      <c r="R289">
        <f>SUMIFS(Grid_GenerationQueue!Z$5:Z$550,Grid_GenerationQueue!$AJ$5:$AJ$550,$B289,Grid_GenerationQueue!$AK$5:$AK$550,$C289)+SUMIFS(Grid_GenerationQueue!Z$5:Z$550,Grid_GenerationQueue!$AM$5:$AM$550,$B289,Grid_GenerationQueue!$AN$5:$AN$550,$C289)</f>
        <v>0</v>
      </c>
      <c r="S289">
        <f>SUMIFS(Grid_GenerationQueue!AA$5:AA$550,Grid_GenerationQueue!$AJ$5:$AJ$550,$B289,Grid_GenerationQueue!$AK$5:$AK$550,$C289)+SUMIFS(Grid_GenerationQueue!AA$5:AA$550,Grid_GenerationQueue!$AM$5:$AM$550,$B289,Grid_GenerationQueue!$AN$5:$AN$550,$C289)</f>
        <v>0</v>
      </c>
      <c r="T289">
        <f>SUMIFS(Grid_GenerationQueue!AB$5:AB$550,Grid_GenerationQueue!$AJ$5:$AJ$550,$B289,Grid_GenerationQueue!$AK$5:$AK$550,$C289)+SUMIFS(Grid_GenerationQueue!AB$5:AB$550,Grid_GenerationQueue!$AM$5:$AM$550,$B289,Grid_GenerationQueue!$AN$5:$AN$550,$C289)</f>
        <v>0</v>
      </c>
      <c r="U289">
        <f>SUMIFS(Grid_GenerationQueue!AC$5:AC$550,Grid_GenerationQueue!$AJ$5:$AJ$550,$B289,Grid_GenerationQueue!$AK$5:$AK$550,$C289)+SUMIFS(Grid_GenerationQueue!AC$5:AC$550,Grid_GenerationQueue!$AM$5:$AM$550,$B289,Grid_GenerationQueue!$AN$5:$AN$550,$C289)</f>
        <v>0</v>
      </c>
      <c r="V289">
        <f>SUMIFS(Grid_GenerationQueue!AD$5:AD$550,Grid_GenerationQueue!$AJ$5:$AJ$550,$B289,Grid_GenerationQueue!$AK$5:$AK$550,$C289)+SUMIFS(Grid_GenerationQueue!AD$5:AD$550,Grid_GenerationQueue!$AM$5:$AM$550,$B289,Grid_GenerationQueue!$AN$5:$AN$550,$C289)</f>
        <v>0</v>
      </c>
      <c r="X289">
        <f>SUMIFS(Grid_GenerationQueue!T$5:T$550,Grid_GenerationQueue!$AJ$5:$AJ$550,$B289,Grid_GenerationQueue!$AK$5:$AK$550,$C289,Grid_GenerationQueue!$AW$5:$AW$550,$Y$3)+SUMIFS(Grid_GenerationQueue!T$5:T$550,Grid_GenerationQueue!$AM$5:$AM$550,$B289,Grid_GenerationQueue!$AN$5:$AN$550,$C289,Grid_GenerationQueue!$AW$5:$AW$550,$Y$3)</f>
        <v>0</v>
      </c>
      <c r="Y289">
        <f>SUMIFS(Grid_GenerationQueue!U$5:U$550,Grid_GenerationQueue!$AJ$5:$AJ$550,$B289,Grid_GenerationQueue!$AK$5:$AK$550,$C289,Grid_GenerationQueue!$AW$5:$AW$550,$Y$3)+SUMIFS(Grid_GenerationQueue!U$5:U$550,Grid_GenerationQueue!$AM$5:$AM$550,$B289,Grid_GenerationQueue!$AN$5:$AN$550,$C289,Grid_GenerationQueue!$AW$5:$AW$550,$Y$3)</f>
        <v>0</v>
      </c>
      <c r="Z289">
        <f>SUMIFS(Grid_GenerationQueue!V$5:V$550,Grid_GenerationQueue!$AJ$5:$AJ$550,$B289,Grid_GenerationQueue!$AK$5:$AK$550,$C289,Grid_GenerationQueue!$AW$5:$AW$550,$Y$3)+SUMIFS(Grid_GenerationQueue!V$5:V$550,Grid_GenerationQueue!$AM$5:$AM$550,$B289,Grid_GenerationQueue!$AN$5:$AN$550,$C289,Grid_GenerationQueue!$AW$5:$AW$550,$Y$3)</f>
        <v>0</v>
      </c>
      <c r="AA289">
        <f>SUMIFS(Grid_GenerationQueue!W$5:W$550,Grid_GenerationQueue!$AJ$5:$AJ$550,$B289,Grid_GenerationQueue!$AK$5:$AK$550,$C289,Grid_GenerationQueue!$AW$5:$AW$550,$Y$3)+SUMIFS(Grid_GenerationQueue!W$5:W$550,Grid_GenerationQueue!$AM$5:$AM$550,$B289,Grid_GenerationQueue!$AN$5:$AN$550,$C289,Grid_GenerationQueue!$AW$5:$AW$550,$Y$3)</f>
        <v>0</v>
      </c>
      <c r="AB289">
        <f>SUMIFS(Grid_GenerationQueue!X$5:X$550,Grid_GenerationQueue!$AJ$5:$AJ$550,$B289,Grid_GenerationQueue!$AK$5:$AK$550,$C289,Grid_GenerationQueue!$AW$5:$AW$550,$Y$3)+SUMIFS(Grid_GenerationQueue!X$5:X$550,Grid_GenerationQueue!$AM$5:$AM$550,$B289,Grid_GenerationQueue!$AN$5:$AN$550,$C289,Grid_GenerationQueue!$AW$5:$AW$550,$Y$3)</f>
        <v>0</v>
      </c>
      <c r="AC289">
        <f>SUMIFS(Grid_GenerationQueue!Y$5:Y$550,Grid_GenerationQueue!$AJ$5:$AJ$550,$B289,Grid_GenerationQueue!$AK$5:$AK$550,$C289,Grid_GenerationQueue!$AW$5:$AW$550,$Y$3)+SUMIFS(Grid_GenerationQueue!Y$5:Y$550,Grid_GenerationQueue!$AM$5:$AM$550,$B289,Grid_GenerationQueue!$AN$5:$AN$550,$C289,Grid_GenerationQueue!$AW$5:$AW$550,$Y$3)</f>
        <v>0</v>
      </c>
      <c r="AD289">
        <f>SUMIFS(Grid_GenerationQueue!Z$5:Z$550,Grid_GenerationQueue!$AJ$5:$AJ$550,$B289,Grid_GenerationQueue!$AK$5:$AK$550,$C289,Grid_GenerationQueue!$AW$5:$AW$550,$Y$3)+SUMIFS(Grid_GenerationQueue!Z$5:Z$550,Grid_GenerationQueue!$AM$5:$AM$550,$B289,Grid_GenerationQueue!$AN$5:$AN$550,$C289,Grid_GenerationQueue!$AW$5:$AW$550,$Y$3)</f>
        <v>0</v>
      </c>
      <c r="AE289">
        <f>SUMIFS(Grid_GenerationQueue!AA$5:AA$550,Grid_GenerationQueue!$AJ$5:$AJ$550,$B289,Grid_GenerationQueue!$AK$5:$AK$550,$C289,Grid_GenerationQueue!$AW$5:$AW$550,$Y$3)+SUMIFS(Grid_GenerationQueue!AA$5:AA$550,Grid_GenerationQueue!$AM$5:$AM$550,$B289,Grid_GenerationQueue!$AN$5:$AN$550,$C289,Grid_GenerationQueue!$AW$5:$AW$550,$Y$3)</f>
        <v>0</v>
      </c>
      <c r="AF289">
        <f>SUMIFS(Grid_GenerationQueue!AB$5:AB$550,Grid_GenerationQueue!$AJ$5:$AJ$550,$B289,Grid_GenerationQueue!$AK$5:$AK$550,$C289,Grid_GenerationQueue!$AW$5:$AW$550,$Y$3)+SUMIFS(Grid_GenerationQueue!AB$5:AB$550,Grid_GenerationQueue!$AM$5:$AM$550,$B289,Grid_GenerationQueue!$AN$5:$AN$550,$C289,Grid_GenerationQueue!$AW$5:$AW$550,$Y$3)</f>
        <v>0</v>
      </c>
      <c r="AG289">
        <f>SUMIFS(Grid_GenerationQueue!AC$5:AC$550,Grid_GenerationQueue!$AJ$5:$AJ$550,$B289,Grid_GenerationQueue!$AK$5:$AK$550,$C289,Grid_GenerationQueue!$AW$5:$AW$550,$Y$3)+SUMIFS(Grid_GenerationQueue!AC$5:AC$550,Grid_GenerationQueue!$AM$5:$AM$550,$B289,Grid_GenerationQueue!$AN$5:$AN$550,$C289,Grid_GenerationQueue!$AW$5:$AW$550,$Y$3)</f>
        <v>0</v>
      </c>
      <c r="AH289">
        <f>SUMIFS(Grid_GenerationQueue!AD$5:AD$550,Grid_GenerationQueue!$AJ$5:$AJ$550,$B289,Grid_GenerationQueue!$AK$5:$AK$550,$C289,Grid_GenerationQueue!$AW$5:$AW$550,$Y$3)+SUMIFS(Grid_GenerationQueue!AD$5:AD$550,Grid_GenerationQueue!$AM$5:$AM$550,$B289,Grid_GenerationQueue!$AN$5:$AN$550,$C289,Grid_GenerationQueue!$AW$5:$AW$550,$Y$3)</f>
        <v>0</v>
      </c>
      <c r="AJ289">
        <f>X289+SUMIFS(Grid_GenerationQueue!T$5:T$550,Grid_GenerationQueue!$AJ$5:$AJ$550,$B289,Grid_GenerationQueue!$AK$5:$AK$550,$C289,Grid_GenerationQueue!$AW$5:$AW$550,"&lt;&gt;"&amp;$Y$3,Grid_GenerationQueue!$AU$5:$AU$550,$AK$3)+SUMIFS(Grid_GenerationQueue!T$5:T$550,Grid_GenerationQueue!$AM$5:$AM$550,$B289,Grid_GenerationQueue!$AN$5:$AN$550,$C289,Grid_GenerationQueue!$AW$5:$AW$550,"&lt;&gt;"&amp;$Y$3,Grid_GenerationQueue!$AU$5:$AU$550,$AK$3)</f>
        <v>0</v>
      </c>
      <c r="AK289">
        <f>Y289+SUMIFS(Grid_GenerationQueue!U$5:U$550,Grid_GenerationQueue!$AJ$5:$AJ$550,$B289,Grid_GenerationQueue!$AK$5:$AK$550,$C289,Grid_GenerationQueue!$AW$5:$AW$550,"&lt;&gt;"&amp;$Y$3,Grid_GenerationQueue!$AU$5:$AU$550,$AK$3)+SUMIFS(Grid_GenerationQueue!U$5:U$550,Grid_GenerationQueue!$AM$5:$AM$550,$B289,Grid_GenerationQueue!$AN$5:$AN$550,$C289,Grid_GenerationQueue!$AW$5:$AW$550,"&lt;&gt;"&amp;$Y$3,Grid_GenerationQueue!$AU$5:$AU$550,$AK$3)</f>
        <v>0</v>
      </c>
      <c r="AL289">
        <f>Z289+SUMIFS(Grid_GenerationQueue!V$5:V$550,Grid_GenerationQueue!$AJ$5:$AJ$550,$B289,Grid_GenerationQueue!$AK$5:$AK$550,$C289,Grid_GenerationQueue!$AW$5:$AW$550,"&lt;&gt;"&amp;$Y$3,Grid_GenerationQueue!$AU$5:$AU$550,$AK$3)+SUMIFS(Grid_GenerationQueue!V$5:V$550,Grid_GenerationQueue!$AM$5:$AM$550,$B289,Grid_GenerationQueue!$AN$5:$AN$550,$C289,Grid_GenerationQueue!$AW$5:$AW$550,"&lt;&gt;"&amp;$Y$3,Grid_GenerationQueue!$AU$5:$AU$550,$AK$3)</f>
        <v>0</v>
      </c>
      <c r="AM289">
        <f>AA289+SUMIFS(Grid_GenerationQueue!W$5:W$550,Grid_GenerationQueue!$AJ$5:$AJ$550,$B289,Grid_GenerationQueue!$AK$5:$AK$550,$C289,Grid_GenerationQueue!$AW$5:$AW$550,"&lt;&gt;"&amp;$Y$3,Grid_GenerationQueue!$AU$5:$AU$550,$AK$3)+SUMIFS(Grid_GenerationQueue!W$5:W$550,Grid_GenerationQueue!$AM$5:$AM$550,$B289,Grid_GenerationQueue!$AN$5:$AN$550,$C289,Grid_GenerationQueue!$AW$5:$AW$550,"&lt;&gt;"&amp;$Y$3,Grid_GenerationQueue!$AU$5:$AU$550,$AK$3)</f>
        <v>0</v>
      </c>
      <c r="AN289">
        <f>AB289+SUMIFS(Grid_GenerationQueue!X$5:X$550,Grid_GenerationQueue!$AJ$5:$AJ$550,$B289,Grid_GenerationQueue!$AK$5:$AK$550,$C289,Grid_GenerationQueue!$AW$5:$AW$550,"&lt;&gt;"&amp;$Y$3,Grid_GenerationQueue!$AU$5:$AU$550,$AK$3)+SUMIFS(Grid_GenerationQueue!X$5:X$550,Grid_GenerationQueue!$AM$5:$AM$550,$B289,Grid_GenerationQueue!$AN$5:$AN$550,$C289,Grid_GenerationQueue!$AW$5:$AW$550,"&lt;&gt;"&amp;$Y$3,Grid_GenerationQueue!$AU$5:$AU$550,$AK$3)</f>
        <v>0</v>
      </c>
      <c r="AO289">
        <f>AC289+SUMIFS(Grid_GenerationQueue!Y$5:Y$550,Grid_GenerationQueue!$AJ$5:$AJ$550,$B289,Grid_GenerationQueue!$AK$5:$AK$550,$C289,Grid_GenerationQueue!$AW$5:$AW$550,"&lt;&gt;"&amp;$Y$3,Grid_GenerationQueue!$AU$5:$AU$550,$AK$3)+SUMIFS(Grid_GenerationQueue!Y$5:Y$550,Grid_GenerationQueue!$AM$5:$AM$550,$B289,Grid_GenerationQueue!$AN$5:$AN$550,$C289,Grid_GenerationQueue!$AW$5:$AW$550,"&lt;&gt;"&amp;$Y$3,Grid_GenerationQueue!$AU$5:$AU$550,$AK$3)</f>
        <v>0</v>
      </c>
      <c r="AP289">
        <f>AD289+SUMIFS(Grid_GenerationQueue!Z$5:Z$550,Grid_GenerationQueue!$AJ$5:$AJ$550,$B289,Grid_GenerationQueue!$AK$5:$AK$550,$C289,Grid_GenerationQueue!$AW$5:$AW$550,"&lt;&gt;"&amp;$Y$3,Grid_GenerationQueue!$AU$5:$AU$550,$AK$3)+SUMIFS(Grid_GenerationQueue!Z$5:Z$550,Grid_GenerationQueue!$AM$5:$AM$550,$B289,Grid_GenerationQueue!$AN$5:$AN$550,$C289,Grid_GenerationQueue!$AW$5:$AW$550,"&lt;&gt;"&amp;$Y$3,Grid_GenerationQueue!$AU$5:$AU$550,$AK$3)</f>
        <v>0</v>
      </c>
      <c r="AQ289">
        <f>AE289+SUMIFS(Grid_GenerationQueue!AA$5:AA$550,Grid_GenerationQueue!$AJ$5:$AJ$550,$B289,Grid_GenerationQueue!$AK$5:$AK$550,$C289,Grid_GenerationQueue!$AW$5:$AW$550,"&lt;&gt;"&amp;$Y$3,Grid_GenerationQueue!$AU$5:$AU$550,$AK$3)+SUMIFS(Grid_GenerationQueue!AA$5:AA$550,Grid_GenerationQueue!$AM$5:$AM$550,$B289,Grid_GenerationQueue!$AN$5:$AN$550,$C289,Grid_GenerationQueue!$AW$5:$AW$550,"&lt;&gt;"&amp;$Y$3,Grid_GenerationQueue!$AU$5:$AU$550,$AK$3)</f>
        <v>0</v>
      </c>
      <c r="AR289">
        <f>AF289+SUMIFS(Grid_GenerationQueue!AB$5:AB$550,Grid_GenerationQueue!$AJ$5:$AJ$550,$B289,Grid_GenerationQueue!$AK$5:$AK$550,$C289,Grid_GenerationQueue!$AW$5:$AW$550,"&lt;&gt;"&amp;$Y$3,Grid_GenerationQueue!$AU$5:$AU$550,$AK$3)+SUMIFS(Grid_GenerationQueue!AB$5:AB$550,Grid_GenerationQueue!$AM$5:$AM$550,$B289,Grid_GenerationQueue!$AN$5:$AN$550,$C289,Grid_GenerationQueue!$AW$5:$AW$550,"&lt;&gt;"&amp;$Y$3,Grid_GenerationQueue!$AU$5:$AU$550,$AK$3)</f>
        <v>0</v>
      </c>
      <c r="AS289">
        <f>AG289+SUMIFS(Grid_GenerationQueue!AC$5:AC$550,Grid_GenerationQueue!$AJ$5:$AJ$550,$B289,Grid_GenerationQueue!$AK$5:$AK$550,$C289,Grid_GenerationQueue!$AW$5:$AW$550,"&lt;&gt;"&amp;$Y$3,Grid_GenerationQueue!$AU$5:$AU$550,$AK$3)+SUMIFS(Grid_GenerationQueue!AC$5:AC$550,Grid_GenerationQueue!$AM$5:$AM$550,$B289,Grid_GenerationQueue!$AN$5:$AN$550,$C289,Grid_GenerationQueue!$AW$5:$AW$550,"&lt;&gt;"&amp;$Y$3,Grid_GenerationQueue!$AU$5:$AU$550,$AK$3)</f>
        <v>0</v>
      </c>
      <c r="AT289">
        <f>AH289+SUMIFS(Grid_GenerationQueue!AD$5:AD$550,Grid_GenerationQueue!$AJ$5:$AJ$550,$B289,Grid_GenerationQueue!$AK$5:$AK$550,$C289,Grid_GenerationQueue!$AW$5:$AW$550,"&lt;&gt;"&amp;$Y$3,Grid_GenerationQueue!$AU$5:$AU$550,$AK$3)+SUMIFS(Grid_GenerationQueue!AD$5:AD$550,Grid_GenerationQueue!$AM$5:$AM$550,$B289,Grid_GenerationQueue!$AN$5:$AN$550,$C289,Grid_GenerationQueue!$AW$5:$AW$550,"&lt;&gt;"&amp;$Y$3,Grid_GenerationQueue!$AU$5:$AU$550,$AK$3)</f>
        <v>0</v>
      </c>
      <c r="AV289">
        <v>0</v>
      </c>
      <c r="AW289">
        <v>0</v>
      </c>
      <c r="AX289">
        <v>0</v>
      </c>
      <c r="AY289">
        <v>0</v>
      </c>
      <c r="AZ289">
        <v>0</v>
      </c>
      <c r="BB289">
        <f t="shared" si="165"/>
        <v>0</v>
      </c>
      <c r="BC289">
        <f t="shared" si="166"/>
        <v>0</v>
      </c>
      <c r="BD289">
        <f t="shared" si="167"/>
        <v>0</v>
      </c>
      <c r="BE289">
        <f t="shared" si="168"/>
        <v>0</v>
      </c>
      <c r="BF289">
        <f t="shared" si="169"/>
        <v>0</v>
      </c>
      <c r="BG289">
        <f t="shared" si="170"/>
        <v>0</v>
      </c>
      <c r="BH289">
        <f t="shared" si="171"/>
        <v>0</v>
      </c>
      <c r="BI289">
        <f t="shared" si="172"/>
        <v>0</v>
      </c>
      <c r="BJ289">
        <f t="shared" si="173"/>
        <v>0</v>
      </c>
      <c r="BK289">
        <f t="shared" si="174"/>
        <v>0</v>
      </c>
      <c r="BL289">
        <f t="shared" si="175"/>
        <v>0</v>
      </c>
      <c r="BN289">
        <f t="shared" si="176"/>
        <v>0</v>
      </c>
      <c r="BO289">
        <f t="shared" si="177"/>
        <v>0</v>
      </c>
      <c r="BP289">
        <f t="shared" si="178"/>
        <v>0</v>
      </c>
      <c r="BQ289">
        <f t="shared" si="179"/>
        <v>0</v>
      </c>
      <c r="BR289">
        <f t="shared" si="180"/>
        <v>0</v>
      </c>
      <c r="BS289">
        <f t="shared" si="181"/>
        <v>0</v>
      </c>
      <c r="BT289">
        <f t="shared" si="182"/>
        <v>0</v>
      </c>
      <c r="BU289">
        <f t="shared" si="183"/>
        <v>0</v>
      </c>
      <c r="BV289">
        <f t="shared" si="184"/>
        <v>0</v>
      </c>
      <c r="BW289">
        <f t="shared" si="185"/>
        <v>0</v>
      </c>
      <c r="BX289">
        <f t="shared" si="186"/>
        <v>0</v>
      </c>
      <c r="BZ289">
        <f t="shared" si="187"/>
        <v>0</v>
      </c>
      <c r="CA289">
        <f t="shared" si="188"/>
        <v>0</v>
      </c>
      <c r="CB289">
        <f t="shared" si="189"/>
        <v>0</v>
      </c>
      <c r="CC289">
        <f t="shared" si="190"/>
        <v>0</v>
      </c>
      <c r="CD289">
        <f t="shared" si="191"/>
        <v>0</v>
      </c>
      <c r="CE289">
        <f t="shared" si="192"/>
        <v>0</v>
      </c>
      <c r="CF289">
        <f t="shared" si="193"/>
        <v>0</v>
      </c>
      <c r="CG289">
        <f t="shared" si="194"/>
        <v>0</v>
      </c>
      <c r="CH289">
        <f t="shared" si="195"/>
        <v>0</v>
      </c>
      <c r="CI289">
        <f t="shared" si="196"/>
        <v>0</v>
      </c>
      <c r="CJ289">
        <f t="shared" si="197"/>
        <v>0</v>
      </c>
    </row>
    <row r="290" spans="1:88" x14ac:dyDescent="0.35">
      <c r="A290" t="str">
        <f>Substation_Info!A290</f>
        <v xml:space="preserve">PG&amp;E North of Greater Bay Study Area </v>
      </c>
      <c r="B290" t="str">
        <f>Substation_Info!B290</f>
        <v>Thermalito</v>
      </c>
      <c r="C290">
        <f>Substation_Info!C290</f>
        <v>230</v>
      </c>
      <c r="D290" t="str" cm="1">
        <f t="array" ref="D290">INDEX(Substation_Info!$AT$5:$BB$322,MATCH(1,($B290=Substation_Info!$B$5:$B$322)*($C290=Substation_Info!$C$5:$C$322),0),MATCH(D$4,Substation_Info!$AT$4:$BB$4,0))</f>
        <v>Northern_California_Li_Battery</v>
      </c>
      <c r="E290" t="str" cm="1">
        <f t="array" ref="E290">INDEX(Substation_Info!$AT$5:$BB$322,MATCH(1,($B290=Substation_Info!$B$5:$B$322)*($C290=Substation_Info!$C$5:$C$322),0),MATCH(E$4,Substation_Info!$AT$4:$BB$4,0))</f>
        <v>Northern_California_Solar</v>
      </c>
      <c r="F290" cm="1">
        <f t="array" ref="F290">INDEX(Substation_Info!$AT$5:$BB$322,MATCH(1,($B290=Substation_Info!$B$5:$B$322)*($C290=Substation_Info!$C$5:$C$322),0),MATCH(F$4,Substation_Info!$AT$4:$BB$4,0))</f>
        <v>0</v>
      </c>
      <c r="G290" t="str" cm="1">
        <f t="array" ref="G290">INDEX(Substation_Info!$AT$5:$BB$322,MATCH(1,($B290=Substation_Info!$B$5:$B$322)*($C290=Substation_Info!$C$5:$C$322),0),MATCH(G$4,Substation_Info!$AT$4:$BB$4,0))</f>
        <v>Northern_California_Wind</v>
      </c>
      <c r="H290" cm="1">
        <f t="array" ref="H290">INDEX(Substation_Info!$AT$5:$BB$322,MATCH(1,($B290=Substation_Info!$B$5:$B$322)*($C290=Substation_Info!$C$5:$C$322),0),MATCH(H$4,Substation_Info!$AT$4:$BB$4,0))</f>
        <v>0</v>
      </c>
      <c r="I290" cm="1">
        <f t="array" ref="I290">INDEX(Substation_Info!$AT$5:$BB$322,MATCH(1,($B290=Substation_Info!$B$5:$B$322)*($C290=Substation_Info!$C$5:$C$322),0),MATCH(I$4,Substation_Info!$AT$4:$BB$4,0))</f>
        <v>0</v>
      </c>
      <c r="J290" cm="1">
        <f t="array" ref="J290">INDEX(Substation_Info!$AT$5:$BB$322,MATCH(1,($B290=Substation_Info!$B$5:$B$322)*($C290=Substation_Info!$C$5:$C$322),0),MATCH(J$4,Substation_Info!$AT$4:$BB$4,0))</f>
        <v>0</v>
      </c>
      <c r="L290">
        <f>SUMIFS(Grid_GenerationQueue!T$5:T$550,Grid_GenerationQueue!$AJ$5:$AJ$550,$B290,Grid_GenerationQueue!$AK$5:$AK$550,$C290)+SUMIFS(Grid_GenerationQueue!T$5:T$550,Grid_GenerationQueue!$AM$5:$AM$550,$B290,Grid_GenerationQueue!$AN$5:$AN$550,$C290)</f>
        <v>0</v>
      </c>
      <c r="M290">
        <f>SUMIFS(Grid_GenerationQueue!U$5:U$550,Grid_GenerationQueue!$AJ$5:$AJ$550,$B290,Grid_GenerationQueue!$AK$5:$AK$550,$C290)+SUMIFS(Grid_GenerationQueue!U$5:U$550,Grid_GenerationQueue!$AM$5:$AM$550,$B290,Grid_GenerationQueue!$AN$5:$AN$550,$C290)</f>
        <v>0</v>
      </c>
      <c r="N290">
        <f>SUMIFS(Grid_GenerationQueue!V$5:V$550,Grid_GenerationQueue!$AJ$5:$AJ$550,$B290,Grid_GenerationQueue!$AK$5:$AK$550,$C290)+SUMIFS(Grid_GenerationQueue!V$5:V$550,Grid_GenerationQueue!$AM$5:$AM$550,$B290,Grid_GenerationQueue!$AN$5:$AN$550,$C290)</f>
        <v>0</v>
      </c>
      <c r="O290">
        <f>SUMIFS(Grid_GenerationQueue!W$5:W$550,Grid_GenerationQueue!$AJ$5:$AJ$550,$B290,Grid_GenerationQueue!$AK$5:$AK$550,$C290)+SUMIFS(Grid_GenerationQueue!W$5:W$550,Grid_GenerationQueue!$AM$5:$AM$550,$B290,Grid_GenerationQueue!$AN$5:$AN$550,$C290)</f>
        <v>0</v>
      </c>
      <c r="P290">
        <f>SUMIFS(Grid_GenerationQueue!X$5:X$550,Grid_GenerationQueue!$AJ$5:$AJ$550,$B290,Grid_GenerationQueue!$AK$5:$AK$550,$C290)+SUMIFS(Grid_GenerationQueue!X$5:X$550,Grid_GenerationQueue!$AM$5:$AM$550,$B290,Grid_GenerationQueue!$AN$5:$AN$550,$C290)</f>
        <v>0</v>
      </c>
      <c r="Q290">
        <f>SUMIFS(Grid_GenerationQueue!Y$5:Y$550,Grid_GenerationQueue!$AJ$5:$AJ$550,$B290,Grid_GenerationQueue!$AK$5:$AK$550,$C290)+SUMIFS(Grid_GenerationQueue!Y$5:Y$550,Grid_GenerationQueue!$AM$5:$AM$550,$B290,Grid_GenerationQueue!$AN$5:$AN$550,$C290)</f>
        <v>0</v>
      </c>
      <c r="R290">
        <f>SUMIFS(Grid_GenerationQueue!Z$5:Z$550,Grid_GenerationQueue!$AJ$5:$AJ$550,$B290,Grid_GenerationQueue!$AK$5:$AK$550,$C290)+SUMIFS(Grid_GenerationQueue!Z$5:Z$550,Grid_GenerationQueue!$AM$5:$AM$550,$B290,Grid_GenerationQueue!$AN$5:$AN$550,$C290)</f>
        <v>0</v>
      </c>
      <c r="S290">
        <f>SUMIFS(Grid_GenerationQueue!AA$5:AA$550,Grid_GenerationQueue!$AJ$5:$AJ$550,$B290,Grid_GenerationQueue!$AK$5:$AK$550,$C290)+SUMIFS(Grid_GenerationQueue!AA$5:AA$550,Grid_GenerationQueue!$AM$5:$AM$550,$B290,Grid_GenerationQueue!$AN$5:$AN$550,$C290)</f>
        <v>0</v>
      </c>
      <c r="T290">
        <f>SUMIFS(Grid_GenerationQueue!AB$5:AB$550,Grid_GenerationQueue!$AJ$5:$AJ$550,$B290,Grid_GenerationQueue!$AK$5:$AK$550,$C290)+SUMIFS(Grid_GenerationQueue!AB$5:AB$550,Grid_GenerationQueue!$AM$5:$AM$550,$B290,Grid_GenerationQueue!$AN$5:$AN$550,$C290)</f>
        <v>0</v>
      </c>
      <c r="U290">
        <f>SUMIFS(Grid_GenerationQueue!AC$5:AC$550,Grid_GenerationQueue!$AJ$5:$AJ$550,$B290,Grid_GenerationQueue!$AK$5:$AK$550,$C290)+SUMIFS(Grid_GenerationQueue!AC$5:AC$550,Grid_GenerationQueue!$AM$5:$AM$550,$B290,Grid_GenerationQueue!$AN$5:$AN$550,$C290)</f>
        <v>0</v>
      </c>
      <c r="V290">
        <f>SUMIFS(Grid_GenerationQueue!AD$5:AD$550,Grid_GenerationQueue!$AJ$5:$AJ$550,$B290,Grid_GenerationQueue!$AK$5:$AK$550,$C290)+SUMIFS(Grid_GenerationQueue!AD$5:AD$550,Grid_GenerationQueue!$AM$5:$AM$550,$B290,Grid_GenerationQueue!$AN$5:$AN$550,$C290)</f>
        <v>0</v>
      </c>
      <c r="X290">
        <f>SUMIFS(Grid_GenerationQueue!T$5:T$550,Grid_GenerationQueue!$AJ$5:$AJ$550,$B290,Grid_GenerationQueue!$AK$5:$AK$550,$C290,Grid_GenerationQueue!$AW$5:$AW$550,$Y$3)+SUMIFS(Grid_GenerationQueue!T$5:T$550,Grid_GenerationQueue!$AM$5:$AM$550,$B290,Grid_GenerationQueue!$AN$5:$AN$550,$C290,Grid_GenerationQueue!$AW$5:$AW$550,$Y$3)</f>
        <v>0</v>
      </c>
      <c r="Y290">
        <f>SUMIFS(Grid_GenerationQueue!U$5:U$550,Grid_GenerationQueue!$AJ$5:$AJ$550,$B290,Grid_GenerationQueue!$AK$5:$AK$550,$C290,Grid_GenerationQueue!$AW$5:$AW$550,$Y$3)+SUMIFS(Grid_GenerationQueue!U$5:U$550,Grid_GenerationQueue!$AM$5:$AM$550,$B290,Grid_GenerationQueue!$AN$5:$AN$550,$C290,Grid_GenerationQueue!$AW$5:$AW$550,$Y$3)</f>
        <v>0</v>
      </c>
      <c r="Z290">
        <f>SUMIFS(Grid_GenerationQueue!V$5:V$550,Grid_GenerationQueue!$AJ$5:$AJ$550,$B290,Grid_GenerationQueue!$AK$5:$AK$550,$C290,Grid_GenerationQueue!$AW$5:$AW$550,$Y$3)+SUMIFS(Grid_GenerationQueue!V$5:V$550,Grid_GenerationQueue!$AM$5:$AM$550,$B290,Grid_GenerationQueue!$AN$5:$AN$550,$C290,Grid_GenerationQueue!$AW$5:$AW$550,$Y$3)</f>
        <v>0</v>
      </c>
      <c r="AA290">
        <f>SUMIFS(Grid_GenerationQueue!W$5:W$550,Grid_GenerationQueue!$AJ$5:$AJ$550,$B290,Grid_GenerationQueue!$AK$5:$AK$550,$C290,Grid_GenerationQueue!$AW$5:$AW$550,$Y$3)+SUMIFS(Grid_GenerationQueue!W$5:W$550,Grid_GenerationQueue!$AM$5:$AM$550,$B290,Grid_GenerationQueue!$AN$5:$AN$550,$C290,Grid_GenerationQueue!$AW$5:$AW$550,$Y$3)</f>
        <v>0</v>
      </c>
      <c r="AB290">
        <f>SUMIFS(Grid_GenerationQueue!X$5:X$550,Grid_GenerationQueue!$AJ$5:$AJ$550,$B290,Grid_GenerationQueue!$AK$5:$AK$550,$C290,Grid_GenerationQueue!$AW$5:$AW$550,$Y$3)+SUMIFS(Grid_GenerationQueue!X$5:X$550,Grid_GenerationQueue!$AM$5:$AM$550,$B290,Grid_GenerationQueue!$AN$5:$AN$550,$C290,Grid_GenerationQueue!$AW$5:$AW$550,$Y$3)</f>
        <v>0</v>
      </c>
      <c r="AC290">
        <f>SUMIFS(Grid_GenerationQueue!Y$5:Y$550,Grid_GenerationQueue!$AJ$5:$AJ$550,$B290,Grid_GenerationQueue!$AK$5:$AK$550,$C290,Grid_GenerationQueue!$AW$5:$AW$550,$Y$3)+SUMIFS(Grid_GenerationQueue!Y$5:Y$550,Grid_GenerationQueue!$AM$5:$AM$550,$B290,Grid_GenerationQueue!$AN$5:$AN$550,$C290,Grid_GenerationQueue!$AW$5:$AW$550,$Y$3)</f>
        <v>0</v>
      </c>
      <c r="AD290">
        <f>SUMIFS(Grid_GenerationQueue!Z$5:Z$550,Grid_GenerationQueue!$AJ$5:$AJ$550,$B290,Grid_GenerationQueue!$AK$5:$AK$550,$C290,Grid_GenerationQueue!$AW$5:$AW$550,$Y$3)+SUMIFS(Grid_GenerationQueue!Z$5:Z$550,Grid_GenerationQueue!$AM$5:$AM$550,$B290,Grid_GenerationQueue!$AN$5:$AN$550,$C290,Grid_GenerationQueue!$AW$5:$AW$550,$Y$3)</f>
        <v>0</v>
      </c>
      <c r="AE290">
        <f>SUMIFS(Grid_GenerationQueue!AA$5:AA$550,Grid_GenerationQueue!$AJ$5:$AJ$550,$B290,Grid_GenerationQueue!$AK$5:$AK$550,$C290,Grid_GenerationQueue!$AW$5:$AW$550,$Y$3)+SUMIFS(Grid_GenerationQueue!AA$5:AA$550,Grid_GenerationQueue!$AM$5:$AM$550,$B290,Grid_GenerationQueue!$AN$5:$AN$550,$C290,Grid_GenerationQueue!$AW$5:$AW$550,$Y$3)</f>
        <v>0</v>
      </c>
      <c r="AF290">
        <f>SUMIFS(Grid_GenerationQueue!AB$5:AB$550,Grid_GenerationQueue!$AJ$5:$AJ$550,$B290,Grid_GenerationQueue!$AK$5:$AK$550,$C290,Grid_GenerationQueue!$AW$5:$AW$550,$Y$3)+SUMIFS(Grid_GenerationQueue!AB$5:AB$550,Grid_GenerationQueue!$AM$5:$AM$550,$B290,Grid_GenerationQueue!$AN$5:$AN$550,$C290,Grid_GenerationQueue!$AW$5:$AW$550,$Y$3)</f>
        <v>0</v>
      </c>
      <c r="AG290">
        <f>SUMIFS(Grid_GenerationQueue!AC$5:AC$550,Grid_GenerationQueue!$AJ$5:$AJ$550,$B290,Grid_GenerationQueue!$AK$5:$AK$550,$C290,Grid_GenerationQueue!$AW$5:$AW$550,$Y$3)+SUMIFS(Grid_GenerationQueue!AC$5:AC$550,Grid_GenerationQueue!$AM$5:$AM$550,$B290,Grid_GenerationQueue!$AN$5:$AN$550,$C290,Grid_GenerationQueue!$AW$5:$AW$550,$Y$3)</f>
        <v>0</v>
      </c>
      <c r="AH290">
        <f>SUMIFS(Grid_GenerationQueue!AD$5:AD$550,Grid_GenerationQueue!$AJ$5:$AJ$550,$B290,Grid_GenerationQueue!$AK$5:$AK$550,$C290,Grid_GenerationQueue!$AW$5:$AW$550,$Y$3)+SUMIFS(Grid_GenerationQueue!AD$5:AD$550,Grid_GenerationQueue!$AM$5:$AM$550,$B290,Grid_GenerationQueue!$AN$5:$AN$550,$C290,Grid_GenerationQueue!$AW$5:$AW$550,$Y$3)</f>
        <v>0</v>
      </c>
      <c r="AJ290">
        <f>X290+SUMIFS(Grid_GenerationQueue!T$5:T$550,Grid_GenerationQueue!$AJ$5:$AJ$550,$B290,Grid_GenerationQueue!$AK$5:$AK$550,$C290,Grid_GenerationQueue!$AW$5:$AW$550,"&lt;&gt;"&amp;$Y$3,Grid_GenerationQueue!$AU$5:$AU$550,$AK$3)+SUMIFS(Grid_GenerationQueue!T$5:T$550,Grid_GenerationQueue!$AM$5:$AM$550,$B290,Grid_GenerationQueue!$AN$5:$AN$550,$C290,Grid_GenerationQueue!$AW$5:$AW$550,"&lt;&gt;"&amp;$Y$3,Grid_GenerationQueue!$AU$5:$AU$550,$AK$3)</f>
        <v>0</v>
      </c>
      <c r="AK290">
        <f>Y290+SUMIFS(Grid_GenerationQueue!U$5:U$550,Grid_GenerationQueue!$AJ$5:$AJ$550,$B290,Grid_GenerationQueue!$AK$5:$AK$550,$C290,Grid_GenerationQueue!$AW$5:$AW$550,"&lt;&gt;"&amp;$Y$3,Grid_GenerationQueue!$AU$5:$AU$550,$AK$3)+SUMIFS(Grid_GenerationQueue!U$5:U$550,Grid_GenerationQueue!$AM$5:$AM$550,$B290,Grid_GenerationQueue!$AN$5:$AN$550,$C290,Grid_GenerationQueue!$AW$5:$AW$550,"&lt;&gt;"&amp;$Y$3,Grid_GenerationQueue!$AU$5:$AU$550,$AK$3)</f>
        <v>0</v>
      </c>
      <c r="AL290">
        <f>Z290+SUMIFS(Grid_GenerationQueue!V$5:V$550,Grid_GenerationQueue!$AJ$5:$AJ$550,$B290,Grid_GenerationQueue!$AK$5:$AK$550,$C290,Grid_GenerationQueue!$AW$5:$AW$550,"&lt;&gt;"&amp;$Y$3,Grid_GenerationQueue!$AU$5:$AU$550,$AK$3)+SUMIFS(Grid_GenerationQueue!V$5:V$550,Grid_GenerationQueue!$AM$5:$AM$550,$B290,Grid_GenerationQueue!$AN$5:$AN$550,$C290,Grid_GenerationQueue!$AW$5:$AW$550,"&lt;&gt;"&amp;$Y$3,Grid_GenerationQueue!$AU$5:$AU$550,$AK$3)</f>
        <v>0</v>
      </c>
      <c r="AM290">
        <f>AA290+SUMIFS(Grid_GenerationQueue!W$5:W$550,Grid_GenerationQueue!$AJ$5:$AJ$550,$B290,Grid_GenerationQueue!$AK$5:$AK$550,$C290,Grid_GenerationQueue!$AW$5:$AW$550,"&lt;&gt;"&amp;$Y$3,Grid_GenerationQueue!$AU$5:$AU$550,$AK$3)+SUMIFS(Grid_GenerationQueue!W$5:W$550,Grid_GenerationQueue!$AM$5:$AM$550,$B290,Grid_GenerationQueue!$AN$5:$AN$550,$C290,Grid_GenerationQueue!$AW$5:$AW$550,"&lt;&gt;"&amp;$Y$3,Grid_GenerationQueue!$AU$5:$AU$550,$AK$3)</f>
        <v>0</v>
      </c>
      <c r="AN290">
        <f>AB290+SUMIFS(Grid_GenerationQueue!X$5:X$550,Grid_GenerationQueue!$AJ$5:$AJ$550,$B290,Grid_GenerationQueue!$AK$5:$AK$550,$C290,Grid_GenerationQueue!$AW$5:$AW$550,"&lt;&gt;"&amp;$Y$3,Grid_GenerationQueue!$AU$5:$AU$550,$AK$3)+SUMIFS(Grid_GenerationQueue!X$5:X$550,Grid_GenerationQueue!$AM$5:$AM$550,$B290,Grid_GenerationQueue!$AN$5:$AN$550,$C290,Grid_GenerationQueue!$AW$5:$AW$550,"&lt;&gt;"&amp;$Y$3,Grid_GenerationQueue!$AU$5:$AU$550,$AK$3)</f>
        <v>0</v>
      </c>
      <c r="AO290">
        <f>AC290+SUMIFS(Grid_GenerationQueue!Y$5:Y$550,Grid_GenerationQueue!$AJ$5:$AJ$550,$B290,Grid_GenerationQueue!$AK$5:$AK$550,$C290,Grid_GenerationQueue!$AW$5:$AW$550,"&lt;&gt;"&amp;$Y$3,Grid_GenerationQueue!$AU$5:$AU$550,$AK$3)+SUMIFS(Grid_GenerationQueue!Y$5:Y$550,Grid_GenerationQueue!$AM$5:$AM$550,$B290,Grid_GenerationQueue!$AN$5:$AN$550,$C290,Grid_GenerationQueue!$AW$5:$AW$550,"&lt;&gt;"&amp;$Y$3,Grid_GenerationQueue!$AU$5:$AU$550,$AK$3)</f>
        <v>0</v>
      </c>
      <c r="AP290">
        <f>AD290+SUMIFS(Grid_GenerationQueue!Z$5:Z$550,Grid_GenerationQueue!$AJ$5:$AJ$550,$B290,Grid_GenerationQueue!$AK$5:$AK$550,$C290,Grid_GenerationQueue!$AW$5:$AW$550,"&lt;&gt;"&amp;$Y$3,Grid_GenerationQueue!$AU$5:$AU$550,$AK$3)+SUMIFS(Grid_GenerationQueue!Z$5:Z$550,Grid_GenerationQueue!$AM$5:$AM$550,$B290,Grid_GenerationQueue!$AN$5:$AN$550,$C290,Grid_GenerationQueue!$AW$5:$AW$550,"&lt;&gt;"&amp;$Y$3,Grid_GenerationQueue!$AU$5:$AU$550,$AK$3)</f>
        <v>0</v>
      </c>
      <c r="AQ290">
        <f>AE290+SUMIFS(Grid_GenerationQueue!AA$5:AA$550,Grid_GenerationQueue!$AJ$5:$AJ$550,$B290,Grid_GenerationQueue!$AK$5:$AK$550,$C290,Grid_GenerationQueue!$AW$5:$AW$550,"&lt;&gt;"&amp;$Y$3,Grid_GenerationQueue!$AU$5:$AU$550,$AK$3)+SUMIFS(Grid_GenerationQueue!AA$5:AA$550,Grid_GenerationQueue!$AM$5:$AM$550,$B290,Grid_GenerationQueue!$AN$5:$AN$550,$C290,Grid_GenerationQueue!$AW$5:$AW$550,"&lt;&gt;"&amp;$Y$3,Grid_GenerationQueue!$AU$5:$AU$550,$AK$3)</f>
        <v>0</v>
      </c>
      <c r="AR290">
        <f>AF290+SUMIFS(Grid_GenerationQueue!AB$5:AB$550,Grid_GenerationQueue!$AJ$5:$AJ$550,$B290,Grid_GenerationQueue!$AK$5:$AK$550,$C290,Grid_GenerationQueue!$AW$5:$AW$550,"&lt;&gt;"&amp;$Y$3,Grid_GenerationQueue!$AU$5:$AU$550,$AK$3)+SUMIFS(Grid_GenerationQueue!AB$5:AB$550,Grid_GenerationQueue!$AM$5:$AM$550,$B290,Grid_GenerationQueue!$AN$5:$AN$550,$C290,Grid_GenerationQueue!$AW$5:$AW$550,"&lt;&gt;"&amp;$Y$3,Grid_GenerationQueue!$AU$5:$AU$550,$AK$3)</f>
        <v>0</v>
      </c>
      <c r="AS290">
        <f>AG290+SUMIFS(Grid_GenerationQueue!AC$5:AC$550,Grid_GenerationQueue!$AJ$5:$AJ$550,$B290,Grid_GenerationQueue!$AK$5:$AK$550,$C290,Grid_GenerationQueue!$AW$5:$AW$550,"&lt;&gt;"&amp;$Y$3,Grid_GenerationQueue!$AU$5:$AU$550,$AK$3)+SUMIFS(Grid_GenerationQueue!AC$5:AC$550,Grid_GenerationQueue!$AM$5:$AM$550,$B290,Grid_GenerationQueue!$AN$5:$AN$550,$C290,Grid_GenerationQueue!$AW$5:$AW$550,"&lt;&gt;"&amp;$Y$3,Grid_GenerationQueue!$AU$5:$AU$550,$AK$3)</f>
        <v>0</v>
      </c>
      <c r="AT290">
        <f>AH290+SUMIFS(Grid_GenerationQueue!AD$5:AD$550,Grid_GenerationQueue!$AJ$5:$AJ$550,$B290,Grid_GenerationQueue!$AK$5:$AK$550,$C290,Grid_GenerationQueue!$AW$5:$AW$550,"&lt;&gt;"&amp;$Y$3,Grid_GenerationQueue!$AU$5:$AU$550,$AK$3)+SUMIFS(Grid_GenerationQueue!AD$5:AD$550,Grid_GenerationQueue!$AM$5:$AM$550,$B290,Grid_GenerationQueue!$AN$5:$AN$550,$C290,Grid_GenerationQueue!$AW$5:$AW$550,"&lt;&gt;"&amp;$Y$3,Grid_GenerationQueue!$AU$5:$AU$550,$AK$3)</f>
        <v>0</v>
      </c>
      <c r="AV290">
        <v>0</v>
      </c>
      <c r="AW290">
        <v>0</v>
      </c>
      <c r="AX290">
        <v>0</v>
      </c>
      <c r="AY290">
        <v>0</v>
      </c>
      <c r="AZ290">
        <v>0</v>
      </c>
      <c r="BB290">
        <f t="shared" si="165"/>
        <v>0</v>
      </c>
      <c r="BC290">
        <f t="shared" si="166"/>
        <v>0</v>
      </c>
      <c r="BD290">
        <f t="shared" si="167"/>
        <v>0</v>
      </c>
      <c r="BE290">
        <f t="shared" si="168"/>
        <v>0</v>
      </c>
      <c r="BF290">
        <f t="shared" si="169"/>
        <v>0</v>
      </c>
      <c r="BG290">
        <f t="shared" si="170"/>
        <v>0</v>
      </c>
      <c r="BH290">
        <f t="shared" si="171"/>
        <v>0</v>
      </c>
      <c r="BI290">
        <f t="shared" si="172"/>
        <v>0</v>
      </c>
      <c r="BJ290">
        <f t="shared" si="173"/>
        <v>0</v>
      </c>
      <c r="BK290">
        <f t="shared" si="174"/>
        <v>0</v>
      </c>
      <c r="BL290">
        <f t="shared" si="175"/>
        <v>0</v>
      </c>
      <c r="BN290">
        <f t="shared" si="176"/>
        <v>0</v>
      </c>
      <c r="BO290">
        <f t="shared" si="177"/>
        <v>0</v>
      </c>
      <c r="BP290">
        <f t="shared" si="178"/>
        <v>0</v>
      </c>
      <c r="BQ290">
        <f t="shared" si="179"/>
        <v>0</v>
      </c>
      <c r="BR290">
        <f t="shared" si="180"/>
        <v>0</v>
      </c>
      <c r="BS290">
        <f t="shared" si="181"/>
        <v>0</v>
      </c>
      <c r="BT290">
        <f t="shared" si="182"/>
        <v>0</v>
      </c>
      <c r="BU290">
        <f t="shared" si="183"/>
        <v>0</v>
      </c>
      <c r="BV290">
        <f t="shared" si="184"/>
        <v>0</v>
      </c>
      <c r="BW290">
        <f t="shared" si="185"/>
        <v>0</v>
      </c>
      <c r="BX290">
        <f t="shared" si="186"/>
        <v>0</v>
      </c>
      <c r="BZ290">
        <f t="shared" si="187"/>
        <v>0</v>
      </c>
      <c r="CA290">
        <f t="shared" si="188"/>
        <v>0</v>
      </c>
      <c r="CB290">
        <f t="shared" si="189"/>
        <v>0</v>
      </c>
      <c r="CC290">
        <f t="shared" si="190"/>
        <v>0</v>
      </c>
      <c r="CD290">
        <f t="shared" si="191"/>
        <v>0</v>
      </c>
      <c r="CE290">
        <f t="shared" si="192"/>
        <v>0</v>
      </c>
      <c r="CF290">
        <f t="shared" si="193"/>
        <v>0</v>
      </c>
      <c r="CG290">
        <f t="shared" si="194"/>
        <v>0</v>
      </c>
      <c r="CH290">
        <f t="shared" si="195"/>
        <v>0</v>
      </c>
      <c r="CI290">
        <f t="shared" si="196"/>
        <v>0</v>
      </c>
      <c r="CJ290">
        <f t="shared" si="197"/>
        <v>0</v>
      </c>
    </row>
    <row r="291" spans="1:88" x14ac:dyDescent="0.35">
      <c r="A291" t="str">
        <f>Substation_Info!A291</f>
        <v>SDG&amp;E Study Area</v>
      </c>
      <c r="B291" t="str">
        <f>Substation_Info!B291</f>
        <v>Trabuco</v>
      </c>
      <c r="C291">
        <f>Substation_Info!C291</f>
        <v>138</v>
      </c>
      <c r="D291" t="str" cm="1">
        <f t="array" ref="D291">INDEX(Substation_Info!$AT$5:$BB$322,MATCH(1,($B291=Substation_Info!$B$5:$B$322)*($C291=Substation_Info!$C$5:$C$322),0),MATCH(D$4,Substation_Info!$AT$4:$BB$4,0))</f>
        <v>Greater_LA_Li_Battery</v>
      </c>
      <c r="E291" t="str" cm="1">
        <f t="array" ref="E291">INDEX(Substation_Info!$AT$5:$BB$322,MATCH(1,($B291=Substation_Info!$B$5:$B$322)*($C291=Substation_Info!$C$5:$C$322),0),MATCH(E$4,Substation_Info!$AT$4:$BB$4,0))</f>
        <v>Greater_LA_Solar</v>
      </c>
      <c r="F291" cm="1">
        <f t="array" ref="F291">INDEX(Substation_Info!$AT$5:$BB$322,MATCH(1,($B291=Substation_Info!$B$5:$B$322)*($C291=Substation_Info!$C$5:$C$322),0),MATCH(F$4,Substation_Info!$AT$4:$BB$4,0))</f>
        <v>0</v>
      </c>
      <c r="G291" cm="1">
        <f t="array" ref="G291">INDEX(Substation_Info!$AT$5:$BB$322,MATCH(1,($B291=Substation_Info!$B$5:$B$322)*($C291=Substation_Info!$C$5:$C$322),0),MATCH(G$4,Substation_Info!$AT$4:$BB$4,0))</f>
        <v>0</v>
      </c>
      <c r="H291" cm="1">
        <f t="array" ref="H291">INDEX(Substation_Info!$AT$5:$BB$322,MATCH(1,($B291=Substation_Info!$B$5:$B$322)*($C291=Substation_Info!$C$5:$C$322),0),MATCH(H$4,Substation_Info!$AT$4:$BB$4,0))</f>
        <v>0</v>
      </c>
      <c r="I291" cm="1">
        <f t="array" ref="I291">INDEX(Substation_Info!$AT$5:$BB$322,MATCH(1,($B291=Substation_Info!$B$5:$B$322)*($C291=Substation_Info!$C$5:$C$322),0),MATCH(I$4,Substation_Info!$AT$4:$BB$4,0))</f>
        <v>0</v>
      </c>
      <c r="J291" cm="1">
        <f t="array" ref="J291">INDEX(Substation_Info!$AT$5:$BB$322,MATCH(1,($B291=Substation_Info!$B$5:$B$322)*($C291=Substation_Info!$C$5:$C$322),0),MATCH(J$4,Substation_Info!$AT$4:$BB$4,0))</f>
        <v>0</v>
      </c>
      <c r="L291">
        <f>SUMIFS(Grid_GenerationQueue!T$5:T$550,Grid_GenerationQueue!$AJ$5:$AJ$550,$B291,Grid_GenerationQueue!$AK$5:$AK$550,$C291)+SUMIFS(Grid_GenerationQueue!T$5:T$550,Grid_GenerationQueue!$AM$5:$AM$550,$B291,Grid_GenerationQueue!$AN$5:$AN$550,$C291)</f>
        <v>300</v>
      </c>
      <c r="M291">
        <f>SUMIFS(Grid_GenerationQueue!U$5:U$550,Grid_GenerationQueue!$AJ$5:$AJ$550,$B291,Grid_GenerationQueue!$AK$5:$AK$550,$C291)+SUMIFS(Grid_GenerationQueue!U$5:U$550,Grid_GenerationQueue!$AM$5:$AM$550,$B291,Grid_GenerationQueue!$AN$5:$AN$550,$C291)</f>
        <v>0</v>
      </c>
      <c r="N291">
        <f>SUMIFS(Grid_GenerationQueue!V$5:V$550,Grid_GenerationQueue!$AJ$5:$AJ$550,$B291,Grid_GenerationQueue!$AK$5:$AK$550,$C291)+SUMIFS(Grid_GenerationQueue!V$5:V$550,Grid_GenerationQueue!$AM$5:$AM$550,$B291,Grid_GenerationQueue!$AN$5:$AN$550,$C291)</f>
        <v>0</v>
      </c>
      <c r="O291">
        <f>SUMIFS(Grid_GenerationQueue!W$5:W$550,Grid_GenerationQueue!$AJ$5:$AJ$550,$B291,Grid_GenerationQueue!$AK$5:$AK$550,$C291)+SUMIFS(Grid_GenerationQueue!W$5:W$550,Grid_GenerationQueue!$AM$5:$AM$550,$B291,Grid_GenerationQueue!$AN$5:$AN$550,$C291)</f>
        <v>0</v>
      </c>
      <c r="P291">
        <f>SUMIFS(Grid_GenerationQueue!X$5:X$550,Grid_GenerationQueue!$AJ$5:$AJ$550,$B291,Grid_GenerationQueue!$AK$5:$AK$550,$C291)+SUMIFS(Grid_GenerationQueue!X$5:X$550,Grid_GenerationQueue!$AM$5:$AM$550,$B291,Grid_GenerationQueue!$AN$5:$AN$550,$C291)</f>
        <v>0</v>
      </c>
      <c r="Q291">
        <f>SUMIFS(Grid_GenerationQueue!Y$5:Y$550,Grid_GenerationQueue!$AJ$5:$AJ$550,$B291,Grid_GenerationQueue!$AK$5:$AK$550,$C291)+SUMIFS(Grid_GenerationQueue!Y$5:Y$550,Grid_GenerationQueue!$AM$5:$AM$550,$B291,Grid_GenerationQueue!$AN$5:$AN$550,$C291)</f>
        <v>0</v>
      </c>
      <c r="R291">
        <f>SUMIFS(Grid_GenerationQueue!Z$5:Z$550,Grid_GenerationQueue!$AJ$5:$AJ$550,$B291,Grid_GenerationQueue!$AK$5:$AK$550,$C291)+SUMIFS(Grid_GenerationQueue!Z$5:Z$550,Grid_GenerationQueue!$AM$5:$AM$550,$B291,Grid_GenerationQueue!$AN$5:$AN$550,$C291)</f>
        <v>0</v>
      </c>
      <c r="S291">
        <f>SUMIFS(Grid_GenerationQueue!AA$5:AA$550,Grid_GenerationQueue!$AJ$5:$AJ$550,$B291,Grid_GenerationQueue!$AK$5:$AK$550,$C291)+SUMIFS(Grid_GenerationQueue!AA$5:AA$550,Grid_GenerationQueue!$AM$5:$AM$550,$B291,Grid_GenerationQueue!$AN$5:$AN$550,$C291)</f>
        <v>0</v>
      </c>
      <c r="T291">
        <f>SUMIFS(Grid_GenerationQueue!AB$5:AB$550,Grid_GenerationQueue!$AJ$5:$AJ$550,$B291,Grid_GenerationQueue!$AK$5:$AK$550,$C291)+SUMIFS(Grid_GenerationQueue!AB$5:AB$550,Grid_GenerationQueue!$AM$5:$AM$550,$B291,Grid_GenerationQueue!$AN$5:$AN$550,$C291)</f>
        <v>0</v>
      </c>
      <c r="U291">
        <f>SUMIFS(Grid_GenerationQueue!AC$5:AC$550,Grid_GenerationQueue!$AJ$5:$AJ$550,$B291,Grid_GenerationQueue!$AK$5:$AK$550,$C291)+SUMIFS(Grid_GenerationQueue!AC$5:AC$550,Grid_GenerationQueue!$AM$5:$AM$550,$B291,Grid_GenerationQueue!$AN$5:$AN$550,$C291)</f>
        <v>0</v>
      </c>
      <c r="V291">
        <f>SUMIFS(Grid_GenerationQueue!AD$5:AD$550,Grid_GenerationQueue!$AJ$5:$AJ$550,$B291,Grid_GenerationQueue!$AK$5:$AK$550,$C291)+SUMIFS(Grid_GenerationQueue!AD$5:AD$550,Grid_GenerationQueue!$AM$5:$AM$550,$B291,Grid_GenerationQueue!$AN$5:$AN$550,$C291)</f>
        <v>0</v>
      </c>
      <c r="X291">
        <f>SUMIFS(Grid_GenerationQueue!T$5:T$550,Grid_GenerationQueue!$AJ$5:$AJ$550,$B291,Grid_GenerationQueue!$AK$5:$AK$550,$C291,Grid_GenerationQueue!$AW$5:$AW$550,$Y$3)+SUMIFS(Grid_GenerationQueue!T$5:T$550,Grid_GenerationQueue!$AM$5:$AM$550,$B291,Grid_GenerationQueue!$AN$5:$AN$550,$C291,Grid_GenerationQueue!$AW$5:$AW$550,$Y$3)</f>
        <v>0</v>
      </c>
      <c r="Y291">
        <f>SUMIFS(Grid_GenerationQueue!U$5:U$550,Grid_GenerationQueue!$AJ$5:$AJ$550,$B291,Grid_GenerationQueue!$AK$5:$AK$550,$C291,Grid_GenerationQueue!$AW$5:$AW$550,$Y$3)+SUMIFS(Grid_GenerationQueue!U$5:U$550,Grid_GenerationQueue!$AM$5:$AM$550,$B291,Grid_GenerationQueue!$AN$5:$AN$550,$C291,Grid_GenerationQueue!$AW$5:$AW$550,$Y$3)</f>
        <v>0</v>
      </c>
      <c r="Z291">
        <f>SUMIFS(Grid_GenerationQueue!V$5:V$550,Grid_GenerationQueue!$AJ$5:$AJ$550,$B291,Grid_GenerationQueue!$AK$5:$AK$550,$C291,Grid_GenerationQueue!$AW$5:$AW$550,$Y$3)+SUMIFS(Grid_GenerationQueue!V$5:V$550,Grid_GenerationQueue!$AM$5:$AM$550,$B291,Grid_GenerationQueue!$AN$5:$AN$550,$C291,Grid_GenerationQueue!$AW$5:$AW$550,$Y$3)</f>
        <v>0</v>
      </c>
      <c r="AA291">
        <f>SUMIFS(Grid_GenerationQueue!W$5:W$550,Grid_GenerationQueue!$AJ$5:$AJ$550,$B291,Grid_GenerationQueue!$AK$5:$AK$550,$C291,Grid_GenerationQueue!$AW$5:$AW$550,$Y$3)+SUMIFS(Grid_GenerationQueue!W$5:W$550,Grid_GenerationQueue!$AM$5:$AM$550,$B291,Grid_GenerationQueue!$AN$5:$AN$550,$C291,Grid_GenerationQueue!$AW$5:$AW$550,$Y$3)</f>
        <v>0</v>
      </c>
      <c r="AB291">
        <f>SUMIFS(Grid_GenerationQueue!X$5:X$550,Grid_GenerationQueue!$AJ$5:$AJ$550,$B291,Grid_GenerationQueue!$AK$5:$AK$550,$C291,Grid_GenerationQueue!$AW$5:$AW$550,$Y$3)+SUMIFS(Grid_GenerationQueue!X$5:X$550,Grid_GenerationQueue!$AM$5:$AM$550,$B291,Grid_GenerationQueue!$AN$5:$AN$550,$C291,Grid_GenerationQueue!$AW$5:$AW$550,$Y$3)</f>
        <v>0</v>
      </c>
      <c r="AC291">
        <f>SUMIFS(Grid_GenerationQueue!Y$5:Y$550,Grid_GenerationQueue!$AJ$5:$AJ$550,$B291,Grid_GenerationQueue!$AK$5:$AK$550,$C291,Grid_GenerationQueue!$AW$5:$AW$550,$Y$3)+SUMIFS(Grid_GenerationQueue!Y$5:Y$550,Grid_GenerationQueue!$AM$5:$AM$550,$B291,Grid_GenerationQueue!$AN$5:$AN$550,$C291,Grid_GenerationQueue!$AW$5:$AW$550,$Y$3)</f>
        <v>0</v>
      </c>
      <c r="AD291">
        <f>SUMIFS(Grid_GenerationQueue!Z$5:Z$550,Grid_GenerationQueue!$AJ$5:$AJ$550,$B291,Grid_GenerationQueue!$AK$5:$AK$550,$C291,Grid_GenerationQueue!$AW$5:$AW$550,$Y$3)+SUMIFS(Grid_GenerationQueue!Z$5:Z$550,Grid_GenerationQueue!$AM$5:$AM$550,$B291,Grid_GenerationQueue!$AN$5:$AN$550,$C291,Grid_GenerationQueue!$AW$5:$AW$550,$Y$3)</f>
        <v>0</v>
      </c>
      <c r="AE291">
        <f>SUMIFS(Grid_GenerationQueue!AA$5:AA$550,Grid_GenerationQueue!$AJ$5:$AJ$550,$B291,Grid_GenerationQueue!$AK$5:$AK$550,$C291,Grid_GenerationQueue!$AW$5:$AW$550,$Y$3)+SUMIFS(Grid_GenerationQueue!AA$5:AA$550,Grid_GenerationQueue!$AM$5:$AM$550,$B291,Grid_GenerationQueue!$AN$5:$AN$550,$C291,Grid_GenerationQueue!$AW$5:$AW$550,$Y$3)</f>
        <v>0</v>
      </c>
      <c r="AF291">
        <f>SUMIFS(Grid_GenerationQueue!AB$5:AB$550,Grid_GenerationQueue!$AJ$5:$AJ$550,$B291,Grid_GenerationQueue!$AK$5:$AK$550,$C291,Grid_GenerationQueue!$AW$5:$AW$550,$Y$3)+SUMIFS(Grid_GenerationQueue!AB$5:AB$550,Grid_GenerationQueue!$AM$5:$AM$550,$B291,Grid_GenerationQueue!$AN$5:$AN$550,$C291,Grid_GenerationQueue!$AW$5:$AW$550,$Y$3)</f>
        <v>0</v>
      </c>
      <c r="AG291">
        <f>SUMIFS(Grid_GenerationQueue!AC$5:AC$550,Grid_GenerationQueue!$AJ$5:$AJ$550,$B291,Grid_GenerationQueue!$AK$5:$AK$550,$C291,Grid_GenerationQueue!$AW$5:$AW$550,$Y$3)+SUMIFS(Grid_GenerationQueue!AC$5:AC$550,Grid_GenerationQueue!$AM$5:$AM$550,$B291,Grid_GenerationQueue!$AN$5:$AN$550,$C291,Grid_GenerationQueue!$AW$5:$AW$550,$Y$3)</f>
        <v>0</v>
      </c>
      <c r="AH291">
        <f>SUMIFS(Grid_GenerationQueue!AD$5:AD$550,Grid_GenerationQueue!$AJ$5:$AJ$550,$B291,Grid_GenerationQueue!$AK$5:$AK$550,$C291,Grid_GenerationQueue!$AW$5:$AW$550,$Y$3)+SUMIFS(Grid_GenerationQueue!AD$5:AD$550,Grid_GenerationQueue!$AM$5:$AM$550,$B291,Grid_GenerationQueue!$AN$5:$AN$550,$C291,Grid_GenerationQueue!$AW$5:$AW$550,$Y$3)</f>
        <v>0</v>
      </c>
      <c r="AJ291">
        <f>X291+SUMIFS(Grid_GenerationQueue!T$5:T$550,Grid_GenerationQueue!$AJ$5:$AJ$550,$B291,Grid_GenerationQueue!$AK$5:$AK$550,$C291,Grid_GenerationQueue!$AW$5:$AW$550,"&lt;&gt;"&amp;$Y$3,Grid_GenerationQueue!$AU$5:$AU$550,$AK$3)+SUMIFS(Grid_GenerationQueue!T$5:T$550,Grid_GenerationQueue!$AM$5:$AM$550,$B291,Grid_GenerationQueue!$AN$5:$AN$550,$C291,Grid_GenerationQueue!$AW$5:$AW$550,"&lt;&gt;"&amp;$Y$3,Grid_GenerationQueue!$AU$5:$AU$550,$AK$3)</f>
        <v>0</v>
      </c>
      <c r="AK291">
        <f>Y291+SUMIFS(Grid_GenerationQueue!U$5:U$550,Grid_GenerationQueue!$AJ$5:$AJ$550,$B291,Grid_GenerationQueue!$AK$5:$AK$550,$C291,Grid_GenerationQueue!$AW$5:$AW$550,"&lt;&gt;"&amp;$Y$3,Grid_GenerationQueue!$AU$5:$AU$550,$AK$3)+SUMIFS(Grid_GenerationQueue!U$5:U$550,Grid_GenerationQueue!$AM$5:$AM$550,$B291,Grid_GenerationQueue!$AN$5:$AN$550,$C291,Grid_GenerationQueue!$AW$5:$AW$550,"&lt;&gt;"&amp;$Y$3,Grid_GenerationQueue!$AU$5:$AU$550,$AK$3)</f>
        <v>0</v>
      </c>
      <c r="AL291">
        <f>Z291+SUMIFS(Grid_GenerationQueue!V$5:V$550,Grid_GenerationQueue!$AJ$5:$AJ$550,$B291,Grid_GenerationQueue!$AK$5:$AK$550,$C291,Grid_GenerationQueue!$AW$5:$AW$550,"&lt;&gt;"&amp;$Y$3,Grid_GenerationQueue!$AU$5:$AU$550,$AK$3)+SUMIFS(Grid_GenerationQueue!V$5:V$550,Grid_GenerationQueue!$AM$5:$AM$550,$B291,Grid_GenerationQueue!$AN$5:$AN$550,$C291,Grid_GenerationQueue!$AW$5:$AW$550,"&lt;&gt;"&amp;$Y$3,Grid_GenerationQueue!$AU$5:$AU$550,$AK$3)</f>
        <v>0</v>
      </c>
      <c r="AM291">
        <f>AA291+SUMIFS(Grid_GenerationQueue!W$5:W$550,Grid_GenerationQueue!$AJ$5:$AJ$550,$B291,Grid_GenerationQueue!$AK$5:$AK$550,$C291,Grid_GenerationQueue!$AW$5:$AW$550,"&lt;&gt;"&amp;$Y$3,Grid_GenerationQueue!$AU$5:$AU$550,$AK$3)+SUMIFS(Grid_GenerationQueue!W$5:W$550,Grid_GenerationQueue!$AM$5:$AM$550,$B291,Grid_GenerationQueue!$AN$5:$AN$550,$C291,Grid_GenerationQueue!$AW$5:$AW$550,"&lt;&gt;"&amp;$Y$3,Grid_GenerationQueue!$AU$5:$AU$550,$AK$3)</f>
        <v>0</v>
      </c>
      <c r="AN291">
        <f>AB291+SUMIFS(Grid_GenerationQueue!X$5:X$550,Grid_GenerationQueue!$AJ$5:$AJ$550,$B291,Grid_GenerationQueue!$AK$5:$AK$550,$C291,Grid_GenerationQueue!$AW$5:$AW$550,"&lt;&gt;"&amp;$Y$3,Grid_GenerationQueue!$AU$5:$AU$550,$AK$3)+SUMIFS(Grid_GenerationQueue!X$5:X$550,Grid_GenerationQueue!$AM$5:$AM$550,$B291,Grid_GenerationQueue!$AN$5:$AN$550,$C291,Grid_GenerationQueue!$AW$5:$AW$550,"&lt;&gt;"&amp;$Y$3,Grid_GenerationQueue!$AU$5:$AU$550,$AK$3)</f>
        <v>0</v>
      </c>
      <c r="AO291">
        <f>AC291+SUMIFS(Grid_GenerationQueue!Y$5:Y$550,Grid_GenerationQueue!$AJ$5:$AJ$550,$B291,Grid_GenerationQueue!$AK$5:$AK$550,$C291,Grid_GenerationQueue!$AW$5:$AW$550,"&lt;&gt;"&amp;$Y$3,Grid_GenerationQueue!$AU$5:$AU$550,$AK$3)+SUMIFS(Grid_GenerationQueue!Y$5:Y$550,Grid_GenerationQueue!$AM$5:$AM$550,$B291,Grid_GenerationQueue!$AN$5:$AN$550,$C291,Grid_GenerationQueue!$AW$5:$AW$550,"&lt;&gt;"&amp;$Y$3,Grid_GenerationQueue!$AU$5:$AU$550,$AK$3)</f>
        <v>0</v>
      </c>
      <c r="AP291">
        <f>AD291+SUMIFS(Grid_GenerationQueue!Z$5:Z$550,Grid_GenerationQueue!$AJ$5:$AJ$550,$B291,Grid_GenerationQueue!$AK$5:$AK$550,$C291,Grid_GenerationQueue!$AW$5:$AW$550,"&lt;&gt;"&amp;$Y$3,Grid_GenerationQueue!$AU$5:$AU$550,$AK$3)+SUMIFS(Grid_GenerationQueue!Z$5:Z$550,Grid_GenerationQueue!$AM$5:$AM$550,$B291,Grid_GenerationQueue!$AN$5:$AN$550,$C291,Grid_GenerationQueue!$AW$5:$AW$550,"&lt;&gt;"&amp;$Y$3,Grid_GenerationQueue!$AU$5:$AU$550,$AK$3)</f>
        <v>0</v>
      </c>
      <c r="AQ291">
        <f>AE291+SUMIFS(Grid_GenerationQueue!AA$5:AA$550,Grid_GenerationQueue!$AJ$5:$AJ$550,$B291,Grid_GenerationQueue!$AK$5:$AK$550,$C291,Grid_GenerationQueue!$AW$5:$AW$550,"&lt;&gt;"&amp;$Y$3,Grid_GenerationQueue!$AU$5:$AU$550,$AK$3)+SUMIFS(Grid_GenerationQueue!AA$5:AA$550,Grid_GenerationQueue!$AM$5:$AM$550,$B291,Grid_GenerationQueue!$AN$5:$AN$550,$C291,Grid_GenerationQueue!$AW$5:$AW$550,"&lt;&gt;"&amp;$Y$3,Grid_GenerationQueue!$AU$5:$AU$550,$AK$3)</f>
        <v>0</v>
      </c>
      <c r="AR291">
        <f>AF291+SUMIFS(Grid_GenerationQueue!AB$5:AB$550,Grid_GenerationQueue!$AJ$5:$AJ$550,$B291,Grid_GenerationQueue!$AK$5:$AK$550,$C291,Grid_GenerationQueue!$AW$5:$AW$550,"&lt;&gt;"&amp;$Y$3,Grid_GenerationQueue!$AU$5:$AU$550,$AK$3)+SUMIFS(Grid_GenerationQueue!AB$5:AB$550,Grid_GenerationQueue!$AM$5:$AM$550,$B291,Grid_GenerationQueue!$AN$5:$AN$550,$C291,Grid_GenerationQueue!$AW$5:$AW$550,"&lt;&gt;"&amp;$Y$3,Grid_GenerationQueue!$AU$5:$AU$550,$AK$3)</f>
        <v>0</v>
      </c>
      <c r="AS291">
        <f>AG291+SUMIFS(Grid_GenerationQueue!AC$5:AC$550,Grid_GenerationQueue!$AJ$5:$AJ$550,$B291,Grid_GenerationQueue!$AK$5:$AK$550,$C291,Grid_GenerationQueue!$AW$5:$AW$550,"&lt;&gt;"&amp;$Y$3,Grid_GenerationQueue!$AU$5:$AU$550,$AK$3)+SUMIFS(Grid_GenerationQueue!AC$5:AC$550,Grid_GenerationQueue!$AM$5:$AM$550,$B291,Grid_GenerationQueue!$AN$5:$AN$550,$C291,Grid_GenerationQueue!$AW$5:$AW$550,"&lt;&gt;"&amp;$Y$3,Grid_GenerationQueue!$AU$5:$AU$550,$AK$3)</f>
        <v>0</v>
      </c>
      <c r="AT291">
        <f>AH291+SUMIFS(Grid_GenerationQueue!AD$5:AD$550,Grid_GenerationQueue!$AJ$5:$AJ$550,$B291,Grid_GenerationQueue!$AK$5:$AK$550,$C291,Grid_GenerationQueue!$AW$5:$AW$550,"&lt;&gt;"&amp;$Y$3,Grid_GenerationQueue!$AU$5:$AU$550,$AK$3)+SUMIFS(Grid_GenerationQueue!AD$5:AD$550,Grid_GenerationQueue!$AM$5:$AM$550,$B291,Grid_GenerationQueue!$AN$5:$AN$550,$C291,Grid_GenerationQueue!$AW$5:$AW$550,"&lt;&gt;"&amp;$Y$3,Grid_GenerationQueue!$AU$5:$AU$550,$AK$3)</f>
        <v>0</v>
      </c>
      <c r="AV291">
        <v>0</v>
      </c>
      <c r="AW291">
        <v>0</v>
      </c>
      <c r="AX291">
        <v>0</v>
      </c>
      <c r="AY291">
        <v>0</v>
      </c>
      <c r="AZ291">
        <v>0</v>
      </c>
      <c r="BB291">
        <f t="shared" si="165"/>
        <v>300</v>
      </c>
      <c r="BC291">
        <f t="shared" si="166"/>
        <v>0</v>
      </c>
      <c r="BD291">
        <f t="shared" si="167"/>
        <v>0</v>
      </c>
      <c r="BE291">
        <f t="shared" si="168"/>
        <v>0</v>
      </c>
      <c r="BF291">
        <f t="shared" si="169"/>
        <v>0</v>
      </c>
      <c r="BG291">
        <f t="shared" si="170"/>
        <v>0</v>
      </c>
      <c r="BH291">
        <f t="shared" si="171"/>
        <v>0</v>
      </c>
      <c r="BI291">
        <f t="shared" si="172"/>
        <v>0</v>
      </c>
      <c r="BJ291">
        <f t="shared" si="173"/>
        <v>0</v>
      </c>
      <c r="BK291">
        <f t="shared" si="174"/>
        <v>0</v>
      </c>
      <c r="BL291">
        <f t="shared" si="175"/>
        <v>0</v>
      </c>
      <c r="BN291">
        <f t="shared" si="176"/>
        <v>0</v>
      </c>
      <c r="BO291">
        <f t="shared" si="177"/>
        <v>0</v>
      </c>
      <c r="BP291">
        <f t="shared" si="178"/>
        <v>0</v>
      </c>
      <c r="BQ291">
        <f t="shared" si="179"/>
        <v>0</v>
      </c>
      <c r="BR291">
        <f t="shared" si="180"/>
        <v>0</v>
      </c>
      <c r="BS291">
        <f t="shared" si="181"/>
        <v>0</v>
      </c>
      <c r="BT291">
        <f t="shared" si="182"/>
        <v>0</v>
      </c>
      <c r="BU291">
        <f t="shared" si="183"/>
        <v>0</v>
      </c>
      <c r="BV291">
        <f t="shared" si="184"/>
        <v>0</v>
      </c>
      <c r="BW291">
        <f t="shared" si="185"/>
        <v>0</v>
      </c>
      <c r="BX291">
        <f t="shared" si="186"/>
        <v>0</v>
      </c>
      <c r="BZ291">
        <f t="shared" si="187"/>
        <v>0</v>
      </c>
      <c r="CA291">
        <f t="shared" si="188"/>
        <v>0</v>
      </c>
      <c r="CB291">
        <f t="shared" si="189"/>
        <v>0</v>
      </c>
      <c r="CC291">
        <f t="shared" si="190"/>
        <v>0</v>
      </c>
      <c r="CD291">
        <f t="shared" si="191"/>
        <v>0</v>
      </c>
      <c r="CE291">
        <f t="shared" si="192"/>
        <v>0</v>
      </c>
      <c r="CF291">
        <f t="shared" si="193"/>
        <v>0</v>
      </c>
      <c r="CG291">
        <f t="shared" si="194"/>
        <v>0</v>
      </c>
      <c r="CH291">
        <f t="shared" si="195"/>
        <v>0</v>
      </c>
      <c r="CI291">
        <f t="shared" si="196"/>
        <v>0</v>
      </c>
      <c r="CJ291">
        <f t="shared" si="197"/>
        <v>0</v>
      </c>
    </row>
    <row r="292" spans="1:88" x14ac:dyDescent="0.35">
      <c r="A292" t="str">
        <f>Substation_Info!A292</f>
        <v>PG&amp;E Fresno Study Area</v>
      </c>
      <c r="B292" t="str">
        <f>Substation_Info!B292</f>
        <v>Tranquility</v>
      </c>
      <c r="C292">
        <f>Substation_Info!C292</f>
        <v>230</v>
      </c>
      <c r="D292" t="str" cm="1">
        <f t="array" ref="D292">INDEX(Substation_Info!$AT$5:$BB$322,MATCH(1,($B292=Substation_Info!$B$5:$B$322)*($C292=Substation_Info!$C$5:$C$322),0),MATCH(D$4,Substation_Info!$AT$4:$BB$4,0))</f>
        <v>Southern_PGAE_Li_Battery</v>
      </c>
      <c r="E292" t="str" cm="1">
        <f t="array" ref="E292">INDEX(Substation_Info!$AT$5:$BB$322,MATCH(1,($B292=Substation_Info!$B$5:$B$322)*($C292=Substation_Info!$C$5:$C$322),0),MATCH(E$4,Substation_Info!$AT$4:$BB$4,0))</f>
        <v>Southern_PGAE_Solar</v>
      </c>
      <c r="F292" cm="1">
        <f t="array" ref="F292">INDEX(Substation_Info!$AT$5:$BB$322,MATCH(1,($B292=Substation_Info!$B$5:$B$322)*($C292=Substation_Info!$C$5:$C$322),0),MATCH(F$4,Substation_Info!$AT$4:$BB$4,0))</f>
        <v>0</v>
      </c>
      <c r="G292" cm="1">
        <f t="array" ref="G292">INDEX(Substation_Info!$AT$5:$BB$322,MATCH(1,($B292=Substation_Info!$B$5:$B$322)*($C292=Substation_Info!$C$5:$C$322),0),MATCH(G$4,Substation_Info!$AT$4:$BB$4,0))</f>
        <v>0</v>
      </c>
      <c r="H292" cm="1">
        <f t="array" ref="H292">INDEX(Substation_Info!$AT$5:$BB$322,MATCH(1,($B292=Substation_Info!$B$5:$B$322)*($C292=Substation_Info!$C$5:$C$322),0),MATCH(H$4,Substation_Info!$AT$4:$BB$4,0))</f>
        <v>0</v>
      </c>
      <c r="I292" cm="1">
        <f t="array" ref="I292">INDEX(Substation_Info!$AT$5:$BB$322,MATCH(1,($B292=Substation_Info!$B$5:$B$322)*($C292=Substation_Info!$C$5:$C$322),0),MATCH(I$4,Substation_Info!$AT$4:$BB$4,0))</f>
        <v>0</v>
      </c>
      <c r="J292" cm="1">
        <f t="array" ref="J292">INDEX(Substation_Info!$AT$5:$BB$322,MATCH(1,($B292=Substation_Info!$B$5:$B$322)*($C292=Substation_Info!$C$5:$C$322),0),MATCH(J$4,Substation_Info!$AT$4:$BB$4,0))</f>
        <v>0</v>
      </c>
      <c r="L292">
        <f>SUMIFS(Grid_GenerationQueue!T$5:T$550,Grid_GenerationQueue!$AJ$5:$AJ$550,$B292,Grid_GenerationQueue!$AK$5:$AK$550,$C292)+SUMIFS(Grid_GenerationQueue!T$5:T$550,Grid_GenerationQueue!$AM$5:$AM$550,$B292,Grid_GenerationQueue!$AN$5:$AN$550,$C292)</f>
        <v>1252.5</v>
      </c>
      <c r="M292">
        <f>SUMIFS(Grid_GenerationQueue!U$5:U$550,Grid_GenerationQueue!$AJ$5:$AJ$550,$B292,Grid_GenerationQueue!$AK$5:$AK$550,$C292)+SUMIFS(Grid_GenerationQueue!U$5:U$550,Grid_GenerationQueue!$AM$5:$AM$550,$B292,Grid_GenerationQueue!$AN$5:$AN$550,$C292)</f>
        <v>0</v>
      </c>
      <c r="N292">
        <f>SUMIFS(Grid_GenerationQueue!V$5:V$550,Grid_GenerationQueue!$AJ$5:$AJ$550,$B292,Grid_GenerationQueue!$AK$5:$AK$550,$C292)+SUMIFS(Grid_GenerationQueue!V$5:V$550,Grid_GenerationQueue!$AM$5:$AM$550,$B292,Grid_GenerationQueue!$AN$5:$AN$550,$C292)</f>
        <v>0</v>
      </c>
      <c r="O292">
        <f>SUMIFS(Grid_GenerationQueue!W$5:W$550,Grid_GenerationQueue!$AJ$5:$AJ$550,$B292,Grid_GenerationQueue!$AK$5:$AK$550,$C292)+SUMIFS(Grid_GenerationQueue!W$5:W$550,Grid_GenerationQueue!$AM$5:$AM$550,$B292,Grid_GenerationQueue!$AN$5:$AN$550,$C292)</f>
        <v>0</v>
      </c>
      <c r="P292">
        <f>SUMIFS(Grid_GenerationQueue!X$5:X$550,Grid_GenerationQueue!$AJ$5:$AJ$550,$B292,Grid_GenerationQueue!$AK$5:$AK$550,$C292)+SUMIFS(Grid_GenerationQueue!X$5:X$550,Grid_GenerationQueue!$AM$5:$AM$550,$B292,Grid_GenerationQueue!$AN$5:$AN$550,$C292)</f>
        <v>0</v>
      </c>
      <c r="Q292">
        <f>SUMIFS(Grid_GenerationQueue!Y$5:Y$550,Grid_GenerationQueue!$AJ$5:$AJ$550,$B292,Grid_GenerationQueue!$AK$5:$AK$550,$C292)+SUMIFS(Grid_GenerationQueue!Y$5:Y$550,Grid_GenerationQueue!$AM$5:$AM$550,$B292,Grid_GenerationQueue!$AN$5:$AN$550,$C292)</f>
        <v>0</v>
      </c>
      <c r="R292">
        <f>SUMIFS(Grid_GenerationQueue!Z$5:Z$550,Grid_GenerationQueue!$AJ$5:$AJ$550,$B292,Grid_GenerationQueue!$AK$5:$AK$550,$C292)+SUMIFS(Grid_GenerationQueue!Z$5:Z$550,Grid_GenerationQueue!$AM$5:$AM$550,$B292,Grid_GenerationQueue!$AN$5:$AN$550,$C292)</f>
        <v>1500</v>
      </c>
      <c r="S292">
        <f>SUMIFS(Grid_GenerationQueue!AA$5:AA$550,Grid_GenerationQueue!$AJ$5:$AJ$550,$B292,Grid_GenerationQueue!$AK$5:$AK$550,$C292)+SUMIFS(Grid_GenerationQueue!AA$5:AA$550,Grid_GenerationQueue!$AM$5:$AM$550,$B292,Grid_GenerationQueue!$AN$5:$AN$550,$C292)</f>
        <v>360</v>
      </c>
      <c r="T292">
        <f>SUMIFS(Grid_GenerationQueue!AB$5:AB$550,Grid_GenerationQueue!$AJ$5:$AJ$550,$B292,Grid_GenerationQueue!$AK$5:$AK$550,$C292)+SUMIFS(Grid_GenerationQueue!AB$5:AB$550,Grid_GenerationQueue!$AM$5:$AM$550,$B292,Grid_GenerationQueue!$AN$5:$AN$550,$C292)</f>
        <v>1140</v>
      </c>
      <c r="U292">
        <f>SUMIFS(Grid_GenerationQueue!AC$5:AC$550,Grid_GenerationQueue!$AJ$5:$AJ$550,$B292,Grid_GenerationQueue!$AK$5:$AK$550,$C292)+SUMIFS(Grid_GenerationQueue!AC$5:AC$550,Grid_GenerationQueue!$AM$5:$AM$550,$B292,Grid_GenerationQueue!$AN$5:$AN$550,$C292)</f>
        <v>0</v>
      </c>
      <c r="V292">
        <f>SUMIFS(Grid_GenerationQueue!AD$5:AD$550,Grid_GenerationQueue!$AJ$5:$AJ$550,$B292,Grid_GenerationQueue!$AK$5:$AK$550,$C292)+SUMIFS(Grid_GenerationQueue!AD$5:AD$550,Grid_GenerationQueue!$AM$5:$AM$550,$B292,Grid_GenerationQueue!$AN$5:$AN$550,$C292)</f>
        <v>0</v>
      </c>
      <c r="X292">
        <f>SUMIFS(Grid_GenerationQueue!T$5:T$550,Grid_GenerationQueue!$AJ$5:$AJ$550,$B292,Grid_GenerationQueue!$AK$5:$AK$550,$C292,Grid_GenerationQueue!$AW$5:$AW$550,$Y$3)+SUMIFS(Grid_GenerationQueue!T$5:T$550,Grid_GenerationQueue!$AM$5:$AM$550,$B292,Grid_GenerationQueue!$AN$5:$AN$550,$C292,Grid_GenerationQueue!$AW$5:$AW$550,$Y$3)</f>
        <v>752.5</v>
      </c>
      <c r="Y292">
        <f>SUMIFS(Grid_GenerationQueue!U$5:U$550,Grid_GenerationQueue!$AJ$5:$AJ$550,$B292,Grid_GenerationQueue!$AK$5:$AK$550,$C292,Grid_GenerationQueue!$AW$5:$AW$550,$Y$3)+SUMIFS(Grid_GenerationQueue!U$5:U$550,Grid_GenerationQueue!$AM$5:$AM$550,$B292,Grid_GenerationQueue!$AN$5:$AN$550,$C292,Grid_GenerationQueue!$AW$5:$AW$550,$Y$3)</f>
        <v>0</v>
      </c>
      <c r="Z292">
        <f>SUMIFS(Grid_GenerationQueue!V$5:V$550,Grid_GenerationQueue!$AJ$5:$AJ$550,$B292,Grid_GenerationQueue!$AK$5:$AK$550,$C292,Grid_GenerationQueue!$AW$5:$AW$550,$Y$3)+SUMIFS(Grid_GenerationQueue!V$5:V$550,Grid_GenerationQueue!$AM$5:$AM$550,$B292,Grid_GenerationQueue!$AN$5:$AN$550,$C292,Grid_GenerationQueue!$AW$5:$AW$550,$Y$3)</f>
        <v>0</v>
      </c>
      <c r="AA292">
        <f>SUMIFS(Grid_GenerationQueue!W$5:W$550,Grid_GenerationQueue!$AJ$5:$AJ$550,$B292,Grid_GenerationQueue!$AK$5:$AK$550,$C292,Grid_GenerationQueue!$AW$5:$AW$550,$Y$3)+SUMIFS(Grid_GenerationQueue!W$5:W$550,Grid_GenerationQueue!$AM$5:$AM$550,$B292,Grid_GenerationQueue!$AN$5:$AN$550,$C292,Grid_GenerationQueue!$AW$5:$AW$550,$Y$3)</f>
        <v>0</v>
      </c>
      <c r="AB292">
        <f>SUMIFS(Grid_GenerationQueue!X$5:X$550,Grid_GenerationQueue!$AJ$5:$AJ$550,$B292,Grid_GenerationQueue!$AK$5:$AK$550,$C292,Grid_GenerationQueue!$AW$5:$AW$550,$Y$3)+SUMIFS(Grid_GenerationQueue!X$5:X$550,Grid_GenerationQueue!$AM$5:$AM$550,$B292,Grid_GenerationQueue!$AN$5:$AN$550,$C292,Grid_GenerationQueue!$AW$5:$AW$550,$Y$3)</f>
        <v>0</v>
      </c>
      <c r="AC292">
        <f>SUMIFS(Grid_GenerationQueue!Y$5:Y$550,Grid_GenerationQueue!$AJ$5:$AJ$550,$B292,Grid_GenerationQueue!$AK$5:$AK$550,$C292,Grid_GenerationQueue!$AW$5:$AW$550,$Y$3)+SUMIFS(Grid_GenerationQueue!Y$5:Y$550,Grid_GenerationQueue!$AM$5:$AM$550,$B292,Grid_GenerationQueue!$AN$5:$AN$550,$C292,Grid_GenerationQueue!$AW$5:$AW$550,$Y$3)</f>
        <v>0</v>
      </c>
      <c r="AD292">
        <f>SUMIFS(Grid_GenerationQueue!Z$5:Z$550,Grid_GenerationQueue!$AJ$5:$AJ$550,$B292,Grid_GenerationQueue!$AK$5:$AK$550,$C292,Grid_GenerationQueue!$AW$5:$AW$550,$Y$3)+SUMIFS(Grid_GenerationQueue!Z$5:Z$550,Grid_GenerationQueue!$AM$5:$AM$550,$B292,Grid_GenerationQueue!$AN$5:$AN$550,$C292,Grid_GenerationQueue!$AW$5:$AW$550,$Y$3)</f>
        <v>800</v>
      </c>
      <c r="AE292">
        <f>SUMIFS(Grid_GenerationQueue!AA$5:AA$550,Grid_GenerationQueue!$AJ$5:$AJ$550,$B292,Grid_GenerationQueue!$AK$5:$AK$550,$C292,Grid_GenerationQueue!$AW$5:$AW$550,$Y$3)+SUMIFS(Grid_GenerationQueue!AA$5:AA$550,Grid_GenerationQueue!$AM$5:$AM$550,$B292,Grid_GenerationQueue!$AN$5:$AN$550,$C292,Grid_GenerationQueue!$AW$5:$AW$550,$Y$3)</f>
        <v>360</v>
      </c>
      <c r="AF292">
        <f>SUMIFS(Grid_GenerationQueue!AB$5:AB$550,Grid_GenerationQueue!$AJ$5:$AJ$550,$B292,Grid_GenerationQueue!$AK$5:$AK$550,$C292,Grid_GenerationQueue!$AW$5:$AW$550,$Y$3)+SUMIFS(Grid_GenerationQueue!AB$5:AB$550,Grid_GenerationQueue!$AM$5:$AM$550,$B292,Grid_GenerationQueue!$AN$5:$AN$550,$C292,Grid_GenerationQueue!$AW$5:$AW$550,$Y$3)</f>
        <v>440</v>
      </c>
      <c r="AG292">
        <f>SUMIFS(Grid_GenerationQueue!AC$5:AC$550,Grid_GenerationQueue!$AJ$5:$AJ$550,$B292,Grid_GenerationQueue!$AK$5:$AK$550,$C292,Grid_GenerationQueue!$AW$5:$AW$550,$Y$3)+SUMIFS(Grid_GenerationQueue!AC$5:AC$550,Grid_GenerationQueue!$AM$5:$AM$550,$B292,Grid_GenerationQueue!$AN$5:$AN$550,$C292,Grid_GenerationQueue!$AW$5:$AW$550,$Y$3)</f>
        <v>0</v>
      </c>
      <c r="AH292">
        <f>SUMIFS(Grid_GenerationQueue!AD$5:AD$550,Grid_GenerationQueue!$AJ$5:$AJ$550,$B292,Grid_GenerationQueue!$AK$5:$AK$550,$C292,Grid_GenerationQueue!$AW$5:$AW$550,$Y$3)+SUMIFS(Grid_GenerationQueue!AD$5:AD$550,Grid_GenerationQueue!$AM$5:$AM$550,$B292,Grid_GenerationQueue!$AN$5:$AN$550,$C292,Grid_GenerationQueue!$AW$5:$AW$550,$Y$3)</f>
        <v>0</v>
      </c>
      <c r="AJ292">
        <f>X292+SUMIFS(Grid_GenerationQueue!T$5:T$550,Grid_GenerationQueue!$AJ$5:$AJ$550,$B292,Grid_GenerationQueue!$AK$5:$AK$550,$C292,Grid_GenerationQueue!$AW$5:$AW$550,"&lt;&gt;"&amp;$Y$3,Grid_GenerationQueue!$AU$5:$AU$550,$AK$3)+SUMIFS(Grid_GenerationQueue!T$5:T$550,Grid_GenerationQueue!$AM$5:$AM$550,$B292,Grid_GenerationQueue!$AN$5:$AN$550,$C292,Grid_GenerationQueue!$AW$5:$AW$550,"&lt;&gt;"&amp;$Y$3,Grid_GenerationQueue!$AU$5:$AU$550,$AK$3)</f>
        <v>752.5</v>
      </c>
      <c r="AK292">
        <f>Y292+SUMIFS(Grid_GenerationQueue!U$5:U$550,Grid_GenerationQueue!$AJ$5:$AJ$550,$B292,Grid_GenerationQueue!$AK$5:$AK$550,$C292,Grid_GenerationQueue!$AW$5:$AW$550,"&lt;&gt;"&amp;$Y$3,Grid_GenerationQueue!$AU$5:$AU$550,$AK$3)+SUMIFS(Grid_GenerationQueue!U$5:U$550,Grid_GenerationQueue!$AM$5:$AM$550,$B292,Grid_GenerationQueue!$AN$5:$AN$550,$C292,Grid_GenerationQueue!$AW$5:$AW$550,"&lt;&gt;"&amp;$Y$3,Grid_GenerationQueue!$AU$5:$AU$550,$AK$3)</f>
        <v>0</v>
      </c>
      <c r="AL292">
        <f>Z292+SUMIFS(Grid_GenerationQueue!V$5:V$550,Grid_GenerationQueue!$AJ$5:$AJ$550,$B292,Grid_GenerationQueue!$AK$5:$AK$550,$C292,Grid_GenerationQueue!$AW$5:$AW$550,"&lt;&gt;"&amp;$Y$3,Grid_GenerationQueue!$AU$5:$AU$550,$AK$3)+SUMIFS(Grid_GenerationQueue!V$5:V$550,Grid_GenerationQueue!$AM$5:$AM$550,$B292,Grid_GenerationQueue!$AN$5:$AN$550,$C292,Grid_GenerationQueue!$AW$5:$AW$550,"&lt;&gt;"&amp;$Y$3,Grid_GenerationQueue!$AU$5:$AU$550,$AK$3)</f>
        <v>0</v>
      </c>
      <c r="AM292">
        <f>AA292+SUMIFS(Grid_GenerationQueue!W$5:W$550,Grid_GenerationQueue!$AJ$5:$AJ$550,$B292,Grid_GenerationQueue!$AK$5:$AK$550,$C292,Grid_GenerationQueue!$AW$5:$AW$550,"&lt;&gt;"&amp;$Y$3,Grid_GenerationQueue!$AU$5:$AU$550,$AK$3)+SUMIFS(Grid_GenerationQueue!W$5:W$550,Grid_GenerationQueue!$AM$5:$AM$550,$B292,Grid_GenerationQueue!$AN$5:$AN$550,$C292,Grid_GenerationQueue!$AW$5:$AW$550,"&lt;&gt;"&amp;$Y$3,Grid_GenerationQueue!$AU$5:$AU$550,$AK$3)</f>
        <v>0</v>
      </c>
      <c r="AN292">
        <f>AB292+SUMIFS(Grid_GenerationQueue!X$5:X$550,Grid_GenerationQueue!$AJ$5:$AJ$550,$B292,Grid_GenerationQueue!$AK$5:$AK$550,$C292,Grid_GenerationQueue!$AW$5:$AW$550,"&lt;&gt;"&amp;$Y$3,Grid_GenerationQueue!$AU$5:$AU$550,$AK$3)+SUMIFS(Grid_GenerationQueue!X$5:X$550,Grid_GenerationQueue!$AM$5:$AM$550,$B292,Grid_GenerationQueue!$AN$5:$AN$550,$C292,Grid_GenerationQueue!$AW$5:$AW$550,"&lt;&gt;"&amp;$Y$3,Grid_GenerationQueue!$AU$5:$AU$550,$AK$3)</f>
        <v>0</v>
      </c>
      <c r="AO292">
        <f>AC292+SUMIFS(Grid_GenerationQueue!Y$5:Y$550,Grid_GenerationQueue!$AJ$5:$AJ$550,$B292,Grid_GenerationQueue!$AK$5:$AK$550,$C292,Grid_GenerationQueue!$AW$5:$AW$550,"&lt;&gt;"&amp;$Y$3,Grid_GenerationQueue!$AU$5:$AU$550,$AK$3)+SUMIFS(Grid_GenerationQueue!Y$5:Y$550,Grid_GenerationQueue!$AM$5:$AM$550,$B292,Grid_GenerationQueue!$AN$5:$AN$550,$C292,Grid_GenerationQueue!$AW$5:$AW$550,"&lt;&gt;"&amp;$Y$3,Grid_GenerationQueue!$AU$5:$AU$550,$AK$3)</f>
        <v>0</v>
      </c>
      <c r="AP292">
        <f>AD292+SUMIFS(Grid_GenerationQueue!Z$5:Z$550,Grid_GenerationQueue!$AJ$5:$AJ$550,$B292,Grid_GenerationQueue!$AK$5:$AK$550,$C292,Grid_GenerationQueue!$AW$5:$AW$550,"&lt;&gt;"&amp;$Y$3,Grid_GenerationQueue!$AU$5:$AU$550,$AK$3)+SUMIFS(Grid_GenerationQueue!Z$5:Z$550,Grid_GenerationQueue!$AM$5:$AM$550,$B292,Grid_GenerationQueue!$AN$5:$AN$550,$C292,Grid_GenerationQueue!$AW$5:$AW$550,"&lt;&gt;"&amp;$Y$3,Grid_GenerationQueue!$AU$5:$AU$550,$AK$3)</f>
        <v>1100</v>
      </c>
      <c r="AQ292">
        <f>AE292+SUMIFS(Grid_GenerationQueue!AA$5:AA$550,Grid_GenerationQueue!$AJ$5:$AJ$550,$B292,Grid_GenerationQueue!$AK$5:$AK$550,$C292,Grid_GenerationQueue!$AW$5:$AW$550,"&lt;&gt;"&amp;$Y$3,Grid_GenerationQueue!$AU$5:$AU$550,$AK$3)+SUMIFS(Grid_GenerationQueue!AA$5:AA$550,Grid_GenerationQueue!$AM$5:$AM$550,$B292,Grid_GenerationQueue!$AN$5:$AN$550,$C292,Grid_GenerationQueue!$AW$5:$AW$550,"&lt;&gt;"&amp;$Y$3,Grid_GenerationQueue!$AU$5:$AU$550,$AK$3)</f>
        <v>360</v>
      </c>
      <c r="AR292">
        <f>AF292+SUMIFS(Grid_GenerationQueue!AB$5:AB$550,Grid_GenerationQueue!$AJ$5:$AJ$550,$B292,Grid_GenerationQueue!$AK$5:$AK$550,$C292,Grid_GenerationQueue!$AW$5:$AW$550,"&lt;&gt;"&amp;$Y$3,Grid_GenerationQueue!$AU$5:$AU$550,$AK$3)+SUMIFS(Grid_GenerationQueue!AB$5:AB$550,Grid_GenerationQueue!$AM$5:$AM$550,$B292,Grid_GenerationQueue!$AN$5:$AN$550,$C292,Grid_GenerationQueue!$AW$5:$AW$550,"&lt;&gt;"&amp;$Y$3,Grid_GenerationQueue!$AU$5:$AU$550,$AK$3)</f>
        <v>740</v>
      </c>
      <c r="AS292">
        <f>AG292+SUMIFS(Grid_GenerationQueue!AC$5:AC$550,Grid_GenerationQueue!$AJ$5:$AJ$550,$B292,Grid_GenerationQueue!$AK$5:$AK$550,$C292,Grid_GenerationQueue!$AW$5:$AW$550,"&lt;&gt;"&amp;$Y$3,Grid_GenerationQueue!$AU$5:$AU$550,$AK$3)+SUMIFS(Grid_GenerationQueue!AC$5:AC$550,Grid_GenerationQueue!$AM$5:$AM$550,$B292,Grid_GenerationQueue!$AN$5:$AN$550,$C292,Grid_GenerationQueue!$AW$5:$AW$550,"&lt;&gt;"&amp;$Y$3,Grid_GenerationQueue!$AU$5:$AU$550,$AK$3)</f>
        <v>0</v>
      </c>
      <c r="AT292">
        <f>AH292+SUMIFS(Grid_GenerationQueue!AD$5:AD$550,Grid_GenerationQueue!$AJ$5:$AJ$550,$B292,Grid_GenerationQueue!$AK$5:$AK$550,$C292,Grid_GenerationQueue!$AW$5:$AW$550,"&lt;&gt;"&amp;$Y$3,Grid_GenerationQueue!$AU$5:$AU$550,$AK$3)+SUMIFS(Grid_GenerationQueue!AD$5:AD$550,Grid_GenerationQueue!$AM$5:$AM$550,$B292,Grid_GenerationQueue!$AN$5:$AN$550,$C292,Grid_GenerationQueue!$AW$5:$AW$550,"&lt;&gt;"&amp;$Y$3,Grid_GenerationQueue!$AU$5:$AU$550,$AK$3)</f>
        <v>0</v>
      </c>
      <c r="AV292">
        <v>0</v>
      </c>
      <c r="AW292">
        <v>0</v>
      </c>
      <c r="AX292">
        <v>0</v>
      </c>
      <c r="AY292">
        <v>0</v>
      </c>
      <c r="AZ292">
        <v>0</v>
      </c>
      <c r="BB292">
        <f t="shared" si="165"/>
        <v>1252.5</v>
      </c>
      <c r="BC292">
        <f t="shared" si="166"/>
        <v>0</v>
      </c>
      <c r="BD292">
        <f t="shared" si="167"/>
        <v>0</v>
      </c>
      <c r="BE292">
        <f t="shared" si="168"/>
        <v>0</v>
      </c>
      <c r="BF292">
        <f t="shared" si="169"/>
        <v>0</v>
      </c>
      <c r="BG292">
        <f t="shared" si="170"/>
        <v>0</v>
      </c>
      <c r="BH292">
        <f t="shared" si="171"/>
        <v>1500</v>
      </c>
      <c r="BI292">
        <f t="shared" si="172"/>
        <v>360</v>
      </c>
      <c r="BJ292">
        <f t="shared" si="173"/>
        <v>1140</v>
      </c>
      <c r="BK292">
        <f t="shared" si="174"/>
        <v>0</v>
      </c>
      <c r="BL292">
        <f t="shared" si="175"/>
        <v>0</v>
      </c>
      <c r="BN292">
        <f t="shared" si="176"/>
        <v>752.5</v>
      </c>
      <c r="BO292">
        <f t="shared" si="177"/>
        <v>0</v>
      </c>
      <c r="BP292">
        <f t="shared" si="178"/>
        <v>0</v>
      </c>
      <c r="BQ292">
        <f t="shared" si="179"/>
        <v>0</v>
      </c>
      <c r="BR292">
        <f t="shared" si="180"/>
        <v>0</v>
      </c>
      <c r="BS292">
        <f t="shared" si="181"/>
        <v>0</v>
      </c>
      <c r="BT292">
        <f t="shared" si="182"/>
        <v>800</v>
      </c>
      <c r="BU292">
        <f t="shared" si="183"/>
        <v>360</v>
      </c>
      <c r="BV292">
        <f t="shared" si="184"/>
        <v>440</v>
      </c>
      <c r="BW292">
        <f t="shared" si="185"/>
        <v>0</v>
      </c>
      <c r="BX292">
        <f t="shared" si="186"/>
        <v>0</v>
      </c>
      <c r="BZ292">
        <f t="shared" si="187"/>
        <v>752.5</v>
      </c>
      <c r="CA292">
        <f t="shared" si="188"/>
        <v>0</v>
      </c>
      <c r="CB292">
        <f t="shared" si="189"/>
        <v>0</v>
      </c>
      <c r="CC292">
        <f t="shared" si="190"/>
        <v>0</v>
      </c>
      <c r="CD292">
        <f t="shared" si="191"/>
        <v>0</v>
      </c>
      <c r="CE292">
        <f t="shared" si="192"/>
        <v>0</v>
      </c>
      <c r="CF292">
        <f t="shared" si="193"/>
        <v>1100</v>
      </c>
      <c r="CG292">
        <f t="shared" si="194"/>
        <v>360</v>
      </c>
      <c r="CH292">
        <f t="shared" si="195"/>
        <v>740</v>
      </c>
      <c r="CI292">
        <f t="shared" si="196"/>
        <v>0</v>
      </c>
      <c r="CJ292">
        <f t="shared" si="197"/>
        <v>0</v>
      </c>
    </row>
    <row r="293" spans="1:88" x14ac:dyDescent="0.35">
      <c r="A293" t="str">
        <f>Substation_Info!A293</f>
        <v xml:space="preserve">East of Pisgah Study Area </v>
      </c>
      <c r="B293" t="str">
        <f>Substation_Info!B293</f>
        <v>Trout Canyon (fka Crazy Eyes)</v>
      </c>
      <c r="C293">
        <f>Substation_Info!C293</f>
        <v>230</v>
      </c>
      <c r="D293" t="str" cm="1">
        <f t="array" ref="D293">INDEX(Substation_Info!$AT$5:$BB$322,MATCH(1,($B293=Substation_Info!$B$5:$B$322)*($C293=Substation_Info!$C$5:$C$322),0),MATCH(D$4,Substation_Info!$AT$4:$BB$4,0))</f>
        <v>Southern_NV_Eldorado_Li_Battery</v>
      </c>
      <c r="E293" t="str" cm="1">
        <f t="array" ref="E293">INDEX(Substation_Info!$AT$5:$BB$322,MATCH(1,($B293=Substation_Info!$B$5:$B$322)*($C293=Substation_Info!$C$5:$C$322),0),MATCH(E$4,Substation_Info!$AT$4:$BB$4,0))</f>
        <v>Southern_NV_Eldorado_Solar</v>
      </c>
      <c r="F293" cm="1">
        <f t="array" ref="F293">INDEX(Substation_Info!$AT$5:$BB$322,MATCH(1,($B293=Substation_Info!$B$5:$B$322)*($C293=Substation_Info!$C$5:$C$322),0),MATCH(F$4,Substation_Info!$AT$4:$BB$4,0))</f>
        <v>0</v>
      </c>
      <c r="G293" t="str" cm="1">
        <f t="array" ref="G293">INDEX(Substation_Info!$AT$5:$BB$322,MATCH(1,($B293=Substation_Info!$B$5:$B$322)*($C293=Substation_Info!$C$5:$C$322),0),MATCH(G$4,Substation_Info!$AT$4:$BB$4,0))</f>
        <v>Southern_Nevada_Wind</v>
      </c>
      <c r="H293" cm="1">
        <f t="array" ref="H293">INDEX(Substation_Info!$AT$5:$BB$322,MATCH(1,($B293=Substation_Info!$B$5:$B$322)*($C293=Substation_Info!$C$5:$C$322),0),MATCH(H$4,Substation_Info!$AT$4:$BB$4,0))</f>
        <v>0</v>
      </c>
      <c r="I293" cm="1">
        <f t="array" ref="I293">INDEX(Substation_Info!$AT$5:$BB$322,MATCH(1,($B293=Substation_Info!$B$5:$B$322)*($C293=Substation_Info!$C$5:$C$322),0),MATCH(I$4,Substation_Info!$AT$4:$BB$4,0))</f>
        <v>0</v>
      </c>
      <c r="J293" cm="1">
        <f t="array" ref="J293">INDEX(Substation_Info!$AT$5:$BB$322,MATCH(1,($B293=Substation_Info!$B$5:$B$322)*($C293=Substation_Info!$C$5:$C$322),0),MATCH(J$4,Substation_Info!$AT$4:$BB$4,0))</f>
        <v>0</v>
      </c>
      <c r="K293" s="78"/>
      <c r="L293">
        <f>SUMIFS(Grid_GenerationQueue!T$5:T$550,Grid_GenerationQueue!$AJ$5:$AJ$550,$B293,Grid_GenerationQueue!$AK$5:$AK$550,$C293)+SUMIFS(Grid_GenerationQueue!T$5:T$550,Grid_GenerationQueue!$AM$5:$AM$550,$B293,Grid_GenerationQueue!$AN$5:$AN$550,$C293)</f>
        <v>2925</v>
      </c>
      <c r="M293">
        <f>SUMIFS(Grid_GenerationQueue!U$5:U$550,Grid_GenerationQueue!$AJ$5:$AJ$550,$B293,Grid_GenerationQueue!$AK$5:$AK$550,$C293)+SUMIFS(Grid_GenerationQueue!U$5:U$550,Grid_GenerationQueue!$AM$5:$AM$550,$B293,Grid_GenerationQueue!$AN$5:$AN$550,$C293)</f>
        <v>0</v>
      </c>
      <c r="N293">
        <f>SUMIFS(Grid_GenerationQueue!V$5:V$550,Grid_GenerationQueue!$AJ$5:$AJ$550,$B293,Grid_GenerationQueue!$AK$5:$AK$550,$C293)+SUMIFS(Grid_GenerationQueue!V$5:V$550,Grid_GenerationQueue!$AM$5:$AM$550,$B293,Grid_GenerationQueue!$AN$5:$AN$550,$C293)</f>
        <v>0</v>
      </c>
      <c r="O293">
        <f>SUMIFS(Grid_GenerationQueue!W$5:W$550,Grid_GenerationQueue!$AJ$5:$AJ$550,$B293,Grid_GenerationQueue!$AK$5:$AK$550,$C293)+SUMIFS(Grid_GenerationQueue!W$5:W$550,Grid_GenerationQueue!$AM$5:$AM$550,$B293,Grid_GenerationQueue!$AN$5:$AN$550,$C293)</f>
        <v>0</v>
      </c>
      <c r="P293">
        <f>SUMIFS(Grid_GenerationQueue!X$5:X$550,Grid_GenerationQueue!$AJ$5:$AJ$550,$B293,Grid_GenerationQueue!$AK$5:$AK$550,$C293)+SUMIFS(Grid_GenerationQueue!X$5:X$550,Grid_GenerationQueue!$AM$5:$AM$550,$B293,Grid_GenerationQueue!$AN$5:$AN$550,$C293)</f>
        <v>0</v>
      </c>
      <c r="Q293">
        <f>SUMIFS(Grid_GenerationQueue!Y$5:Y$550,Grid_GenerationQueue!$AJ$5:$AJ$550,$B293,Grid_GenerationQueue!$AK$5:$AK$550,$C293)+SUMIFS(Grid_GenerationQueue!Y$5:Y$550,Grid_GenerationQueue!$AM$5:$AM$550,$B293,Grid_GenerationQueue!$AN$5:$AN$550,$C293)</f>
        <v>0</v>
      </c>
      <c r="R293">
        <f>SUMIFS(Grid_GenerationQueue!Z$5:Z$550,Grid_GenerationQueue!$AJ$5:$AJ$550,$B293,Grid_GenerationQueue!$AK$5:$AK$550,$C293)+SUMIFS(Grid_GenerationQueue!Z$5:Z$550,Grid_GenerationQueue!$AM$5:$AM$550,$B293,Grid_GenerationQueue!$AN$5:$AN$550,$C293)</f>
        <v>3250</v>
      </c>
      <c r="S293">
        <f>SUMIFS(Grid_GenerationQueue!AA$5:AA$550,Grid_GenerationQueue!$AJ$5:$AJ$550,$B293,Grid_GenerationQueue!$AK$5:$AK$550,$C293)+SUMIFS(Grid_GenerationQueue!AA$5:AA$550,Grid_GenerationQueue!$AM$5:$AM$550,$B293,Grid_GenerationQueue!$AN$5:$AN$550,$C293)</f>
        <v>650</v>
      </c>
      <c r="T293">
        <f>SUMIFS(Grid_GenerationQueue!AB$5:AB$550,Grid_GenerationQueue!$AJ$5:$AJ$550,$B293,Grid_GenerationQueue!$AK$5:$AK$550,$C293)+SUMIFS(Grid_GenerationQueue!AB$5:AB$550,Grid_GenerationQueue!$AM$5:$AM$550,$B293,Grid_GenerationQueue!$AN$5:$AN$550,$C293)</f>
        <v>2600</v>
      </c>
      <c r="U293">
        <f>SUMIFS(Grid_GenerationQueue!AC$5:AC$550,Grid_GenerationQueue!$AJ$5:$AJ$550,$B293,Grid_GenerationQueue!$AK$5:$AK$550,$C293)+SUMIFS(Grid_GenerationQueue!AC$5:AC$550,Grid_GenerationQueue!$AM$5:$AM$550,$B293,Grid_GenerationQueue!$AN$5:$AN$550,$C293)</f>
        <v>0</v>
      </c>
      <c r="V293">
        <f>SUMIFS(Grid_GenerationQueue!AD$5:AD$550,Grid_GenerationQueue!$AJ$5:$AJ$550,$B293,Grid_GenerationQueue!$AK$5:$AK$550,$C293)+SUMIFS(Grid_GenerationQueue!AD$5:AD$550,Grid_GenerationQueue!$AM$5:$AM$550,$B293,Grid_GenerationQueue!$AN$5:$AN$550,$C293)</f>
        <v>0</v>
      </c>
      <c r="W293" s="78"/>
      <c r="X293">
        <f>SUMIFS(Grid_GenerationQueue!T$5:T$550,Grid_GenerationQueue!$AJ$5:$AJ$550,$B293,Grid_GenerationQueue!$AK$5:$AK$550,$C293,Grid_GenerationQueue!$AW$5:$AW$550,$Y$3)+SUMIFS(Grid_GenerationQueue!T$5:T$550,Grid_GenerationQueue!$AM$5:$AM$550,$B293,Grid_GenerationQueue!$AN$5:$AN$550,$C293,Grid_GenerationQueue!$AW$5:$AW$550,$Y$3)</f>
        <v>325</v>
      </c>
      <c r="Y293">
        <f>SUMIFS(Grid_GenerationQueue!U$5:U$550,Grid_GenerationQueue!$AJ$5:$AJ$550,$B293,Grid_GenerationQueue!$AK$5:$AK$550,$C293,Grid_GenerationQueue!$AW$5:$AW$550,$Y$3)+SUMIFS(Grid_GenerationQueue!U$5:U$550,Grid_GenerationQueue!$AM$5:$AM$550,$B293,Grid_GenerationQueue!$AN$5:$AN$550,$C293,Grid_GenerationQueue!$AW$5:$AW$550,$Y$3)</f>
        <v>0</v>
      </c>
      <c r="Z293">
        <f>SUMIFS(Grid_GenerationQueue!V$5:V$550,Grid_GenerationQueue!$AJ$5:$AJ$550,$B293,Grid_GenerationQueue!$AK$5:$AK$550,$C293,Grid_GenerationQueue!$AW$5:$AW$550,$Y$3)+SUMIFS(Grid_GenerationQueue!V$5:V$550,Grid_GenerationQueue!$AM$5:$AM$550,$B293,Grid_GenerationQueue!$AN$5:$AN$550,$C293,Grid_GenerationQueue!$AW$5:$AW$550,$Y$3)</f>
        <v>0</v>
      </c>
      <c r="AA293">
        <f>SUMIFS(Grid_GenerationQueue!W$5:W$550,Grid_GenerationQueue!$AJ$5:$AJ$550,$B293,Grid_GenerationQueue!$AK$5:$AK$550,$C293,Grid_GenerationQueue!$AW$5:$AW$550,$Y$3)+SUMIFS(Grid_GenerationQueue!W$5:W$550,Grid_GenerationQueue!$AM$5:$AM$550,$B293,Grid_GenerationQueue!$AN$5:$AN$550,$C293,Grid_GenerationQueue!$AW$5:$AW$550,$Y$3)</f>
        <v>0</v>
      </c>
      <c r="AB293">
        <f>SUMIFS(Grid_GenerationQueue!X$5:X$550,Grid_GenerationQueue!$AJ$5:$AJ$550,$B293,Grid_GenerationQueue!$AK$5:$AK$550,$C293,Grid_GenerationQueue!$AW$5:$AW$550,$Y$3)+SUMIFS(Grid_GenerationQueue!X$5:X$550,Grid_GenerationQueue!$AM$5:$AM$550,$B293,Grid_GenerationQueue!$AN$5:$AN$550,$C293,Grid_GenerationQueue!$AW$5:$AW$550,$Y$3)</f>
        <v>0</v>
      </c>
      <c r="AC293">
        <f>SUMIFS(Grid_GenerationQueue!Y$5:Y$550,Grid_GenerationQueue!$AJ$5:$AJ$550,$B293,Grid_GenerationQueue!$AK$5:$AK$550,$C293,Grid_GenerationQueue!$AW$5:$AW$550,$Y$3)+SUMIFS(Grid_GenerationQueue!Y$5:Y$550,Grid_GenerationQueue!$AM$5:$AM$550,$B293,Grid_GenerationQueue!$AN$5:$AN$550,$C293,Grid_GenerationQueue!$AW$5:$AW$550,$Y$3)</f>
        <v>0</v>
      </c>
      <c r="AD293">
        <f>SUMIFS(Grid_GenerationQueue!Z$5:Z$550,Grid_GenerationQueue!$AJ$5:$AJ$550,$B293,Grid_GenerationQueue!$AK$5:$AK$550,$C293,Grid_GenerationQueue!$AW$5:$AW$550,$Y$3)+SUMIFS(Grid_GenerationQueue!Z$5:Z$550,Grid_GenerationQueue!$AM$5:$AM$550,$B293,Grid_GenerationQueue!$AN$5:$AN$550,$C293,Grid_GenerationQueue!$AW$5:$AW$550,$Y$3)</f>
        <v>650</v>
      </c>
      <c r="AE293">
        <f>SUMIFS(Grid_GenerationQueue!AA$5:AA$550,Grid_GenerationQueue!$AJ$5:$AJ$550,$B293,Grid_GenerationQueue!$AK$5:$AK$550,$C293,Grid_GenerationQueue!$AW$5:$AW$550,$Y$3)+SUMIFS(Grid_GenerationQueue!AA$5:AA$550,Grid_GenerationQueue!$AM$5:$AM$550,$B293,Grid_GenerationQueue!$AN$5:$AN$550,$C293,Grid_GenerationQueue!$AW$5:$AW$550,$Y$3)</f>
        <v>650</v>
      </c>
      <c r="AF293">
        <f>SUMIFS(Grid_GenerationQueue!AB$5:AB$550,Grid_GenerationQueue!$AJ$5:$AJ$550,$B293,Grid_GenerationQueue!$AK$5:$AK$550,$C293,Grid_GenerationQueue!$AW$5:$AW$550,$Y$3)+SUMIFS(Grid_GenerationQueue!AB$5:AB$550,Grid_GenerationQueue!$AM$5:$AM$550,$B293,Grid_GenerationQueue!$AN$5:$AN$550,$C293,Grid_GenerationQueue!$AW$5:$AW$550,$Y$3)</f>
        <v>0</v>
      </c>
      <c r="AG293">
        <f>SUMIFS(Grid_GenerationQueue!AC$5:AC$550,Grid_GenerationQueue!$AJ$5:$AJ$550,$B293,Grid_GenerationQueue!$AK$5:$AK$550,$C293,Grid_GenerationQueue!$AW$5:$AW$550,$Y$3)+SUMIFS(Grid_GenerationQueue!AC$5:AC$550,Grid_GenerationQueue!$AM$5:$AM$550,$B293,Grid_GenerationQueue!$AN$5:$AN$550,$C293,Grid_GenerationQueue!$AW$5:$AW$550,$Y$3)</f>
        <v>0</v>
      </c>
      <c r="AH293">
        <f>SUMIFS(Grid_GenerationQueue!AD$5:AD$550,Grid_GenerationQueue!$AJ$5:$AJ$550,$B293,Grid_GenerationQueue!$AK$5:$AK$550,$C293,Grid_GenerationQueue!$AW$5:$AW$550,$Y$3)+SUMIFS(Grid_GenerationQueue!AD$5:AD$550,Grid_GenerationQueue!$AM$5:$AM$550,$B293,Grid_GenerationQueue!$AN$5:$AN$550,$C293,Grid_GenerationQueue!$AW$5:$AW$550,$Y$3)</f>
        <v>0</v>
      </c>
      <c r="AI293" s="78"/>
      <c r="AJ293">
        <f>X293+SUMIFS(Grid_GenerationQueue!T$5:T$550,Grid_GenerationQueue!$AJ$5:$AJ$550,$B293,Grid_GenerationQueue!$AK$5:$AK$550,$C293,Grid_GenerationQueue!$AW$5:$AW$550,"&lt;&gt;"&amp;$Y$3,Grid_GenerationQueue!$AU$5:$AU$550,$AK$3)+SUMIFS(Grid_GenerationQueue!T$5:T$550,Grid_GenerationQueue!$AM$5:$AM$550,$B293,Grid_GenerationQueue!$AN$5:$AN$550,$C293,Grid_GenerationQueue!$AW$5:$AW$550,"&lt;&gt;"&amp;$Y$3,Grid_GenerationQueue!$AU$5:$AU$550,$AK$3)</f>
        <v>1625</v>
      </c>
      <c r="AK293">
        <f>Y293+SUMIFS(Grid_GenerationQueue!U$5:U$550,Grid_GenerationQueue!$AJ$5:$AJ$550,$B293,Grid_GenerationQueue!$AK$5:$AK$550,$C293,Grid_GenerationQueue!$AW$5:$AW$550,"&lt;&gt;"&amp;$Y$3,Grid_GenerationQueue!$AU$5:$AU$550,$AK$3)+SUMIFS(Grid_GenerationQueue!U$5:U$550,Grid_GenerationQueue!$AM$5:$AM$550,$B293,Grid_GenerationQueue!$AN$5:$AN$550,$C293,Grid_GenerationQueue!$AW$5:$AW$550,"&lt;&gt;"&amp;$Y$3,Grid_GenerationQueue!$AU$5:$AU$550,$AK$3)</f>
        <v>0</v>
      </c>
      <c r="AL293">
        <f>Z293+SUMIFS(Grid_GenerationQueue!V$5:V$550,Grid_GenerationQueue!$AJ$5:$AJ$550,$B293,Grid_GenerationQueue!$AK$5:$AK$550,$C293,Grid_GenerationQueue!$AW$5:$AW$550,"&lt;&gt;"&amp;$Y$3,Grid_GenerationQueue!$AU$5:$AU$550,$AK$3)+SUMIFS(Grid_GenerationQueue!V$5:V$550,Grid_GenerationQueue!$AM$5:$AM$550,$B293,Grid_GenerationQueue!$AN$5:$AN$550,$C293,Grid_GenerationQueue!$AW$5:$AW$550,"&lt;&gt;"&amp;$Y$3,Grid_GenerationQueue!$AU$5:$AU$550,$AK$3)</f>
        <v>0</v>
      </c>
      <c r="AM293">
        <f>AA293+SUMIFS(Grid_GenerationQueue!W$5:W$550,Grid_GenerationQueue!$AJ$5:$AJ$550,$B293,Grid_GenerationQueue!$AK$5:$AK$550,$C293,Grid_GenerationQueue!$AW$5:$AW$550,"&lt;&gt;"&amp;$Y$3,Grid_GenerationQueue!$AU$5:$AU$550,$AK$3)+SUMIFS(Grid_GenerationQueue!W$5:W$550,Grid_GenerationQueue!$AM$5:$AM$550,$B293,Grid_GenerationQueue!$AN$5:$AN$550,$C293,Grid_GenerationQueue!$AW$5:$AW$550,"&lt;&gt;"&amp;$Y$3,Grid_GenerationQueue!$AU$5:$AU$550,$AK$3)</f>
        <v>0</v>
      </c>
      <c r="AN293">
        <f>AB293+SUMIFS(Grid_GenerationQueue!X$5:X$550,Grid_GenerationQueue!$AJ$5:$AJ$550,$B293,Grid_GenerationQueue!$AK$5:$AK$550,$C293,Grid_GenerationQueue!$AW$5:$AW$550,"&lt;&gt;"&amp;$Y$3,Grid_GenerationQueue!$AU$5:$AU$550,$AK$3)+SUMIFS(Grid_GenerationQueue!X$5:X$550,Grid_GenerationQueue!$AM$5:$AM$550,$B293,Grid_GenerationQueue!$AN$5:$AN$550,$C293,Grid_GenerationQueue!$AW$5:$AW$550,"&lt;&gt;"&amp;$Y$3,Grid_GenerationQueue!$AU$5:$AU$550,$AK$3)</f>
        <v>0</v>
      </c>
      <c r="AO293">
        <f>AC293+SUMIFS(Grid_GenerationQueue!Y$5:Y$550,Grid_GenerationQueue!$AJ$5:$AJ$550,$B293,Grid_GenerationQueue!$AK$5:$AK$550,$C293,Grid_GenerationQueue!$AW$5:$AW$550,"&lt;&gt;"&amp;$Y$3,Grid_GenerationQueue!$AU$5:$AU$550,$AK$3)+SUMIFS(Grid_GenerationQueue!Y$5:Y$550,Grid_GenerationQueue!$AM$5:$AM$550,$B293,Grid_GenerationQueue!$AN$5:$AN$550,$C293,Grid_GenerationQueue!$AW$5:$AW$550,"&lt;&gt;"&amp;$Y$3,Grid_GenerationQueue!$AU$5:$AU$550,$AK$3)</f>
        <v>0</v>
      </c>
      <c r="AP293">
        <f>AD293+SUMIFS(Grid_GenerationQueue!Z$5:Z$550,Grid_GenerationQueue!$AJ$5:$AJ$550,$B293,Grid_GenerationQueue!$AK$5:$AK$550,$C293,Grid_GenerationQueue!$AW$5:$AW$550,"&lt;&gt;"&amp;$Y$3,Grid_GenerationQueue!$AU$5:$AU$550,$AK$3)+SUMIFS(Grid_GenerationQueue!Z$5:Z$550,Grid_GenerationQueue!$AM$5:$AM$550,$B293,Grid_GenerationQueue!$AN$5:$AN$550,$C293,Grid_GenerationQueue!$AW$5:$AW$550,"&lt;&gt;"&amp;$Y$3,Grid_GenerationQueue!$AU$5:$AU$550,$AK$3)</f>
        <v>1950</v>
      </c>
      <c r="AQ293">
        <f>AE293+SUMIFS(Grid_GenerationQueue!AA$5:AA$550,Grid_GenerationQueue!$AJ$5:$AJ$550,$B293,Grid_GenerationQueue!$AK$5:$AK$550,$C293,Grid_GenerationQueue!$AW$5:$AW$550,"&lt;&gt;"&amp;$Y$3,Grid_GenerationQueue!$AU$5:$AU$550,$AK$3)+SUMIFS(Grid_GenerationQueue!AA$5:AA$550,Grid_GenerationQueue!$AM$5:$AM$550,$B293,Grid_GenerationQueue!$AN$5:$AN$550,$C293,Grid_GenerationQueue!$AW$5:$AW$550,"&lt;&gt;"&amp;$Y$3,Grid_GenerationQueue!$AU$5:$AU$550,$AK$3)</f>
        <v>650</v>
      </c>
      <c r="AR293">
        <f>AF293+SUMIFS(Grid_GenerationQueue!AB$5:AB$550,Grid_GenerationQueue!$AJ$5:$AJ$550,$B293,Grid_GenerationQueue!$AK$5:$AK$550,$C293,Grid_GenerationQueue!$AW$5:$AW$550,"&lt;&gt;"&amp;$Y$3,Grid_GenerationQueue!$AU$5:$AU$550,$AK$3)+SUMIFS(Grid_GenerationQueue!AB$5:AB$550,Grid_GenerationQueue!$AM$5:$AM$550,$B293,Grid_GenerationQueue!$AN$5:$AN$550,$C293,Grid_GenerationQueue!$AW$5:$AW$550,"&lt;&gt;"&amp;$Y$3,Grid_GenerationQueue!$AU$5:$AU$550,$AK$3)</f>
        <v>1300</v>
      </c>
      <c r="AS293">
        <f>AG293+SUMIFS(Grid_GenerationQueue!AC$5:AC$550,Grid_GenerationQueue!$AJ$5:$AJ$550,$B293,Grid_GenerationQueue!$AK$5:$AK$550,$C293,Grid_GenerationQueue!$AW$5:$AW$550,"&lt;&gt;"&amp;$Y$3,Grid_GenerationQueue!$AU$5:$AU$550,$AK$3)+SUMIFS(Grid_GenerationQueue!AC$5:AC$550,Grid_GenerationQueue!$AM$5:$AM$550,$B293,Grid_GenerationQueue!$AN$5:$AN$550,$C293,Grid_GenerationQueue!$AW$5:$AW$550,"&lt;&gt;"&amp;$Y$3,Grid_GenerationQueue!$AU$5:$AU$550,$AK$3)</f>
        <v>0</v>
      </c>
      <c r="AT293">
        <f>AH293+SUMIFS(Grid_GenerationQueue!AD$5:AD$550,Grid_GenerationQueue!$AJ$5:$AJ$550,$B293,Grid_GenerationQueue!$AK$5:$AK$550,$C293,Grid_GenerationQueue!$AW$5:$AW$550,"&lt;&gt;"&amp;$Y$3,Grid_GenerationQueue!$AU$5:$AU$550,$AK$3)+SUMIFS(Grid_GenerationQueue!AD$5:AD$550,Grid_GenerationQueue!$AM$5:$AM$550,$B293,Grid_GenerationQueue!$AN$5:$AN$550,$C293,Grid_GenerationQueue!$AW$5:$AW$550,"&lt;&gt;"&amp;$Y$3,Grid_GenerationQueue!$AU$5:$AU$550,$AK$3)</f>
        <v>0</v>
      </c>
      <c r="AV293">
        <v>0</v>
      </c>
      <c r="AW293">
        <v>0</v>
      </c>
      <c r="AX293">
        <v>0</v>
      </c>
      <c r="AY293">
        <v>0</v>
      </c>
      <c r="AZ293">
        <v>0</v>
      </c>
      <c r="BB293">
        <f t="shared" si="165"/>
        <v>2925</v>
      </c>
      <c r="BC293">
        <f t="shared" si="166"/>
        <v>0</v>
      </c>
      <c r="BD293">
        <f t="shared" si="167"/>
        <v>0</v>
      </c>
      <c r="BE293">
        <f t="shared" si="168"/>
        <v>0</v>
      </c>
      <c r="BF293">
        <f t="shared" si="169"/>
        <v>0</v>
      </c>
      <c r="BG293">
        <f t="shared" si="170"/>
        <v>0</v>
      </c>
      <c r="BH293">
        <f t="shared" si="171"/>
        <v>3250</v>
      </c>
      <c r="BI293">
        <f t="shared" si="172"/>
        <v>650</v>
      </c>
      <c r="BJ293">
        <f t="shared" si="173"/>
        <v>2600</v>
      </c>
      <c r="BK293">
        <f t="shared" si="174"/>
        <v>0</v>
      </c>
      <c r="BL293">
        <f t="shared" si="175"/>
        <v>0</v>
      </c>
      <c r="BN293">
        <f t="shared" si="176"/>
        <v>325</v>
      </c>
      <c r="BO293">
        <f t="shared" si="177"/>
        <v>0</v>
      </c>
      <c r="BP293">
        <f t="shared" si="178"/>
        <v>0</v>
      </c>
      <c r="BQ293">
        <f t="shared" si="179"/>
        <v>0</v>
      </c>
      <c r="BR293">
        <f t="shared" si="180"/>
        <v>0</v>
      </c>
      <c r="BS293">
        <f t="shared" si="181"/>
        <v>0</v>
      </c>
      <c r="BT293">
        <f t="shared" si="182"/>
        <v>650</v>
      </c>
      <c r="BU293">
        <f t="shared" si="183"/>
        <v>650</v>
      </c>
      <c r="BV293">
        <f t="shared" si="184"/>
        <v>0</v>
      </c>
      <c r="BW293">
        <f t="shared" si="185"/>
        <v>0</v>
      </c>
      <c r="BX293">
        <f t="shared" si="186"/>
        <v>0</v>
      </c>
      <c r="BZ293">
        <f t="shared" si="187"/>
        <v>1625</v>
      </c>
      <c r="CA293">
        <f t="shared" si="188"/>
        <v>0</v>
      </c>
      <c r="CB293">
        <f t="shared" si="189"/>
        <v>0</v>
      </c>
      <c r="CC293">
        <f t="shared" si="190"/>
        <v>0</v>
      </c>
      <c r="CD293">
        <f t="shared" si="191"/>
        <v>0</v>
      </c>
      <c r="CE293">
        <f t="shared" si="192"/>
        <v>0</v>
      </c>
      <c r="CF293">
        <f t="shared" si="193"/>
        <v>1950</v>
      </c>
      <c r="CG293">
        <f t="shared" si="194"/>
        <v>650</v>
      </c>
      <c r="CH293">
        <f t="shared" si="195"/>
        <v>1300</v>
      </c>
      <c r="CI293">
        <f t="shared" si="196"/>
        <v>0</v>
      </c>
      <c r="CJ293">
        <f t="shared" si="197"/>
        <v>0</v>
      </c>
    </row>
    <row r="294" spans="1:88" x14ac:dyDescent="0.35">
      <c r="A294" t="str">
        <f>Substation_Info!A294</f>
        <v xml:space="preserve">PG&amp;E North of Greater Bay Study Area </v>
      </c>
      <c r="B294" t="str">
        <f>Substation_Info!B294</f>
        <v>Tulucay</v>
      </c>
      <c r="C294">
        <f>Substation_Info!C294</f>
        <v>230</v>
      </c>
      <c r="D294" t="str" cm="1">
        <f t="array" ref="D294">INDEX(Substation_Info!$AT$5:$BB$322,MATCH(1,($B294=Substation_Info!$B$5:$B$322)*($C294=Substation_Info!$C$5:$C$322),0),MATCH(D$4,Substation_Info!$AT$4:$BB$4,0))</f>
        <v>Northern_California_Li_Battery</v>
      </c>
      <c r="E294" t="str" cm="1">
        <f t="array" ref="E294">INDEX(Substation_Info!$AT$5:$BB$322,MATCH(1,($B294=Substation_Info!$B$5:$B$322)*($C294=Substation_Info!$C$5:$C$322),0),MATCH(E$4,Substation_Info!$AT$4:$BB$4,0))</f>
        <v>Northern_California_Solar</v>
      </c>
      <c r="F294" cm="1">
        <f t="array" ref="F294">INDEX(Substation_Info!$AT$5:$BB$322,MATCH(1,($B294=Substation_Info!$B$5:$B$322)*($C294=Substation_Info!$C$5:$C$322),0),MATCH(F$4,Substation_Info!$AT$4:$BB$4,0))</f>
        <v>0</v>
      </c>
      <c r="G294" t="str" cm="1">
        <f t="array" ref="G294">INDEX(Substation_Info!$AT$5:$BB$322,MATCH(1,($B294=Substation_Info!$B$5:$B$322)*($C294=Substation_Info!$C$5:$C$322),0),MATCH(G$4,Substation_Info!$AT$4:$BB$4,0))</f>
        <v>Solano_Wind</v>
      </c>
      <c r="H294" cm="1">
        <f t="array" ref="H294">INDEX(Substation_Info!$AT$5:$BB$322,MATCH(1,($B294=Substation_Info!$B$5:$B$322)*($C294=Substation_Info!$C$5:$C$322),0),MATCH(H$4,Substation_Info!$AT$4:$BB$4,0))</f>
        <v>0</v>
      </c>
      <c r="I294" cm="1">
        <f t="array" ref="I294">INDEX(Substation_Info!$AT$5:$BB$322,MATCH(1,($B294=Substation_Info!$B$5:$B$322)*($C294=Substation_Info!$C$5:$C$322),0),MATCH(I$4,Substation_Info!$AT$4:$BB$4,0))</f>
        <v>0</v>
      </c>
      <c r="J294" cm="1">
        <f t="array" ref="J294">INDEX(Substation_Info!$AT$5:$BB$322,MATCH(1,($B294=Substation_Info!$B$5:$B$322)*($C294=Substation_Info!$C$5:$C$322),0),MATCH(J$4,Substation_Info!$AT$4:$BB$4,0))</f>
        <v>0</v>
      </c>
      <c r="L294">
        <f>SUMIFS(Grid_GenerationQueue!T$5:T$550,Grid_GenerationQueue!$AJ$5:$AJ$550,$B294,Grid_GenerationQueue!$AK$5:$AK$550,$C294)+SUMIFS(Grid_GenerationQueue!T$5:T$550,Grid_GenerationQueue!$AM$5:$AM$550,$B294,Grid_GenerationQueue!$AN$5:$AN$550,$C294)</f>
        <v>250</v>
      </c>
      <c r="M294">
        <f>SUMIFS(Grid_GenerationQueue!U$5:U$550,Grid_GenerationQueue!$AJ$5:$AJ$550,$B294,Grid_GenerationQueue!$AK$5:$AK$550,$C294)+SUMIFS(Grid_GenerationQueue!U$5:U$550,Grid_GenerationQueue!$AM$5:$AM$550,$B294,Grid_GenerationQueue!$AN$5:$AN$550,$C294)</f>
        <v>0</v>
      </c>
      <c r="N294">
        <f>SUMIFS(Grid_GenerationQueue!V$5:V$550,Grid_GenerationQueue!$AJ$5:$AJ$550,$B294,Grid_GenerationQueue!$AK$5:$AK$550,$C294)+SUMIFS(Grid_GenerationQueue!V$5:V$550,Grid_GenerationQueue!$AM$5:$AM$550,$B294,Grid_GenerationQueue!$AN$5:$AN$550,$C294)</f>
        <v>0</v>
      </c>
      <c r="O294">
        <f>SUMIFS(Grid_GenerationQueue!W$5:W$550,Grid_GenerationQueue!$AJ$5:$AJ$550,$B294,Grid_GenerationQueue!$AK$5:$AK$550,$C294)+SUMIFS(Grid_GenerationQueue!W$5:W$550,Grid_GenerationQueue!$AM$5:$AM$550,$B294,Grid_GenerationQueue!$AN$5:$AN$550,$C294)</f>
        <v>0</v>
      </c>
      <c r="P294">
        <f>SUMIFS(Grid_GenerationQueue!X$5:X$550,Grid_GenerationQueue!$AJ$5:$AJ$550,$B294,Grid_GenerationQueue!$AK$5:$AK$550,$C294)+SUMIFS(Grid_GenerationQueue!X$5:X$550,Grid_GenerationQueue!$AM$5:$AM$550,$B294,Grid_GenerationQueue!$AN$5:$AN$550,$C294)</f>
        <v>0</v>
      </c>
      <c r="Q294">
        <f>SUMIFS(Grid_GenerationQueue!Y$5:Y$550,Grid_GenerationQueue!$AJ$5:$AJ$550,$B294,Grid_GenerationQueue!$AK$5:$AK$550,$C294)+SUMIFS(Grid_GenerationQueue!Y$5:Y$550,Grid_GenerationQueue!$AM$5:$AM$550,$B294,Grid_GenerationQueue!$AN$5:$AN$550,$C294)</f>
        <v>0</v>
      </c>
      <c r="R294">
        <f>SUMIFS(Grid_GenerationQueue!Z$5:Z$550,Grid_GenerationQueue!$AJ$5:$AJ$550,$B294,Grid_GenerationQueue!$AK$5:$AK$550,$C294)+SUMIFS(Grid_GenerationQueue!Z$5:Z$550,Grid_GenerationQueue!$AM$5:$AM$550,$B294,Grid_GenerationQueue!$AN$5:$AN$550,$C294)</f>
        <v>0</v>
      </c>
      <c r="S294">
        <f>SUMIFS(Grid_GenerationQueue!AA$5:AA$550,Grid_GenerationQueue!$AJ$5:$AJ$550,$B294,Grid_GenerationQueue!$AK$5:$AK$550,$C294)+SUMIFS(Grid_GenerationQueue!AA$5:AA$550,Grid_GenerationQueue!$AM$5:$AM$550,$B294,Grid_GenerationQueue!$AN$5:$AN$550,$C294)</f>
        <v>0</v>
      </c>
      <c r="T294">
        <f>SUMIFS(Grid_GenerationQueue!AB$5:AB$550,Grid_GenerationQueue!$AJ$5:$AJ$550,$B294,Grid_GenerationQueue!$AK$5:$AK$550,$C294)+SUMIFS(Grid_GenerationQueue!AB$5:AB$550,Grid_GenerationQueue!$AM$5:$AM$550,$B294,Grid_GenerationQueue!$AN$5:$AN$550,$C294)</f>
        <v>0</v>
      </c>
      <c r="U294">
        <f>SUMIFS(Grid_GenerationQueue!AC$5:AC$550,Grid_GenerationQueue!$AJ$5:$AJ$550,$B294,Grid_GenerationQueue!$AK$5:$AK$550,$C294)+SUMIFS(Grid_GenerationQueue!AC$5:AC$550,Grid_GenerationQueue!$AM$5:$AM$550,$B294,Grid_GenerationQueue!$AN$5:$AN$550,$C294)</f>
        <v>0</v>
      </c>
      <c r="V294">
        <f>SUMIFS(Grid_GenerationQueue!AD$5:AD$550,Grid_GenerationQueue!$AJ$5:$AJ$550,$B294,Grid_GenerationQueue!$AK$5:$AK$550,$C294)+SUMIFS(Grid_GenerationQueue!AD$5:AD$550,Grid_GenerationQueue!$AM$5:$AM$550,$B294,Grid_GenerationQueue!$AN$5:$AN$550,$C294)</f>
        <v>0</v>
      </c>
      <c r="X294">
        <f>SUMIFS(Grid_GenerationQueue!T$5:T$550,Grid_GenerationQueue!$AJ$5:$AJ$550,$B294,Grid_GenerationQueue!$AK$5:$AK$550,$C294,Grid_GenerationQueue!$AW$5:$AW$550,$Y$3)+SUMIFS(Grid_GenerationQueue!T$5:T$550,Grid_GenerationQueue!$AM$5:$AM$550,$B294,Grid_GenerationQueue!$AN$5:$AN$550,$C294,Grid_GenerationQueue!$AW$5:$AW$550,$Y$3)</f>
        <v>0</v>
      </c>
      <c r="Y294">
        <f>SUMIFS(Grid_GenerationQueue!U$5:U$550,Grid_GenerationQueue!$AJ$5:$AJ$550,$B294,Grid_GenerationQueue!$AK$5:$AK$550,$C294,Grid_GenerationQueue!$AW$5:$AW$550,$Y$3)+SUMIFS(Grid_GenerationQueue!U$5:U$550,Grid_GenerationQueue!$AM$5:$AM$550,$B294,Grid_GenerationQueue!$AN$5:$AN$550,$C294,Grid_GenerationQueue!$AW$5:$AW$550,$Y$3)</f>
        <v>0</v>
      </c>
      <c r="Z294">
        <f>SUMIFS(Grid_GenerationQueue!V$5:V$550,Grid_GenerationQueue!$AJ$5:$AJ$550,$B294,Grid_GenerationQueue!$AK$5:$AK$550,$C294,Grid_GenerationQueue!$AW$5:$AW$550,$Y$3)+SUMIFS(Grid_GenerationQueue!V$5:V$550,Grid_GenerationQueue!$AM$5:$AM$550,$B294,Grid_GenerationQueue!$AN$5:$AN$550,$C294,Grid_GenerationQueue!$AW$5:$AW$550,$Y$3)</f>
        <v>0</v>
      </c>
      <c r="AA294">
        <f>SUMIFS(Grid_GenerationQueue!W$5:W$550,Grid_GenerationQueue!$AJ$5:$AJ$550,$B294,Grid_GenerationQueue!$AK$5:$AK$550,$C294,Grid_GenerationQueue!$AW$5:$AW$550,$Y$3)+SUMIFS(Grid_GenerationQueue!W$5:W$550,Grid_GenerationQueue!$AM$5:$AM$550,$B294,Grid_GenerationQueue!$AN$5:$AN$550,$C294,Grid_GenerationQueue!$AW$5:$AW$550,$Y$3)</f>
        <v>0</v>
      </c>
      <c r="AB294">
        <f>SUMIFS(Grid_GenerationQueue!X$5:X$550,Grid_GenerationQueue!$AJ$5:$AJ$550,$B294,Grid_GenerationQueue!$AK$5:$AK$550,$C294,Grid_GenerationQueue!$AW$5:$AW$550,$Y$3)+SUMIFS(Grid_GenerationQueue!X$5:X$550,Grid_GenerationQueue!$AM$5:$AM$550,$B294,Grid_GenerationQueue!$AN$5:$AN$550,$C294,Grid_GenerationQueue!$AW$5:$AW$550,$Y$3)</f>
        <v>0</v>
      </c>
      <c r="AC294">
        <f>SUMIFS(Grid_GenerationQueue!Y$5:Y$550,Grid_GenerationQueue!$AJ$5:$AJ$550,$B294,Grid_GenerationQueue!$AK$5:$AK$550,$C294,Grid_GenerationQueue!$AW$5:$AW$550,$Y$3)+SUMIFS(Grid_GenerationQueue!Y$5:Y$550,Grid_GenerationQueue!$AM$5:$AM$550,$B294,Grid_GenerationQueue!$AN$5:$AN$550,$C294,Grid_GenerationQueue!$AW$5:$AW$550,$Y$3)</f>
        <v>0</v>
      </c>
      <c r="AD294">
        <f>SUMIFS(Grid_GenerationQueue!Z$5:Z$550,Grid_GenerationQueue!$AJ$5:$AJ$550,$B294,Grid_GenerationQueue!$AK$5:$AK$550,$C294,Grid_GenerationQueue!$AW$5:$AW$550,$Y$3)+SUMIFS(Grid_GenerationQueue!Z$5:Z$550,Grid_GenerationQueue!$AM$5:$AM$550,$B294,Grid_GenerationQueue!$AN$5:$AN$550,$C294,Grid_GenerationQueue!$AW$5:$AW$550,$Y$3)</f>
        <v>0</v>
      </c>
      <c r="AE294">
        <f>SUMIFS(Grid_GenerationQueue!AA$5:AA$550,Grid_GenerationQueue!$AJ$5:$AJ$550,$B294,Grid_GenerationQueue!$AK$5:$AK$550,$C294,Grid_GenerationQueue!$AW$5:$AW$550,$Y$3)+SUMIFS(Grid_GenerationQueue!AA$5:AA$550,Grid_GenerationQueue!$AM$5:$AM$550,$B294,Grid_GenerationQueue!$AN$5:$AN$550,$C294,Grid_GenerationQueue!$AW$5:$AW$550,$Y$3)</f>
        <v>0</v>
      </c>
      <c r="AF294">
        <f>SUMIFS(Grid_GenerationQueue!AB$5:AB$550,Grid_GenerationQueue!$AJ$5:$AJ$550,$B294,Grid_GenerationQueue!$AK$5:$AK$550,$C294,Grid_GenerationQueue!$AW$5:$AW$550,$Y$3)+SUMIFS(Grid_GenerationQueue!AB$5:AB$550,Grid_GenerationQueue!$AM$5:$AM$550,$B294,Grid_GenerationQueue!$AN$5:$AN$550,$C294,Grid_GenerationQueue!$AW$5:$AW$550,$Y$3)</f>
        <v>0</v>
      </c>
      <c r="AG294">
        <f>SUMIFS(Grid_GenerationQueue!AC$5:AC$550,Grid_GenerationQueue!$AJ$5:$AJ$550,$B294,Grid_GenerationQueue!$AK$5:$AK$550,$C294,Grid_GenerationQueue!$AW$5:$AW$550,$Y$3)+SUMIFS(Grid_GenerationQueue!AC$5:AC$550,Grid_GenerationQueue!$AM$5:$AM$550,$B294,Grid_GenerationQueue!$AN$5:$AN$550,$C294,Grid_GenerationQueue!$AW$5:$AW$550,$Y$3)</f>
        <v>0</v>
      </c>
      <c r="AH294">
        <f>SUMIFS(Grid_GenerationQueue!AD$5:AD$550,Grid_GenerationQueue!$AJ$5:$AJ$550,$B294,Grid_GenerationQueue!$AK$5:$AK$550,$C294,Grid_GenerationQueue!$AW$5:$AW$550,$Y$3)+SUMIFS(Grid_GenerationQueue!AD$5:AD$550,Grid_GenerationQueue!$AM$5:$AM$550,$B294,Grid_GenerationQueue!$AN$5:$AN$550,$C294,Grid_GenerationQueue!$AW$5:$AW$550,$Y$3)</f>
        <v>0</v>
      </c>
      <c r="AJ294">
        <f>X294+SUMIFS(Grid_GenerationQueue!T$5:T$550,Grid_GenerationQueue!$AJ$5:$AJ$550,$B294,Grid_GenerationQueue!$AK$5:$AK$550,$C294,Grid_GenerationQueue!$AW$5:$AW$550,"&lt;&gt;"&amp;$Y$3,Grid_GenerationQueue!$AU$5:$AU$550,$AK$3)+SUMIFS(Grid_GenerationQueue!T$5:T$550,Grid_GenerationQueue!$AM$5:$AM$550,$B294,Grid_GenerationQueue!$AN$5:$AN$550,$C294,Grid_GenerationQueue!$AW$5:$AW$550,"&lt;&gt;"&amp;$Y$3,Grid_GenerationQueue!$AU$5:$AU$550,$AK$3)</f>
        <v>0</v>
      </c>
      <c r="AK294">
        <f>Y294+SUMIFS(Grid_GenerationQueue!U$5:U$550,Grid_GenerationQueue!$AJ$5:$AJ$550,$B294,Grid_GenerationQueue!$AK$5:$AK$550,$C294,Grid_GenerationQueue!$AW$5:$AW$550,"&lt;&gt;"&amp;$Y$3,Grid_GenerationQueue!$AU$5:$AU$550,$AK$3)+SUMIFS(Grid_GenerationQueue!U$5:U$550,Grid_GenerationQueue!$AM$5:$AM$550,$B294,Grid_GenerationQueue!$AN$5:$AN$550,$C294,Grid_GenerationQueue!$AW$5:$AW$550,"&lt;&gt;"&amp;$Y$3,Grid_GenerationQueue!$AU$5:$AU$550,$AK$3)</f>
        <v>0</v>
      </c>
      <c r="AL294">
        <f>Z294+SUMIFS(Grid_GenerationQueue!V$5:V$550,Grid_GenerationQueue!$AJ$5:$AJ$550,$B294,Grid_GenerationQueue!$AK$5:$AK$550,$C294,Grid_GenerationQueue!$AW$5:$AW$550,"&lt;&gt;"&amp;$Y$3,Grid_GenerationQueue!$AU$5:$AU$550,$AK$3)+SUMIFS(Grid_GenerationQueue!V$5:V$550,Grid_GenerationQueue!$AM$5:$AM$550,$B294,Grid_GenerationQueue!$AN$5:$AN$550,$C294,Grid_GenerationQueue!$AW$5:$AW$550,"&lt;&gt;"&amp;$Y$3,Grid_GenerationQueue!$AU$5:$AU$550,$AK$3)</f>
        <v>0</v>
      </c>
      <c r="AM294">
        <f>AA294+SUMIFS(Grid_GenerationQueue!W$5:W$550,Grid_GenerationQueue!$AJ$5:$AJ$550,$B294,Grid_GenerationQueue!$AK$5:$AK$550,$C294,Grid_GenerationQueue!$AW$5:$AW$550,"&lt;&gt;"&amp;$Y$3,Grid_GenerationQueue!$AU$5:$AU$550,$AK$3)+SUMIFS(Grid_GenerationQueue!W$5:W$550,Grid_GenerationQueue!$AM$5:$AM$550,$B294,Grid_GenerationQueue!$AN$5:$AN$550,$C294,Grid_GenerationQueue!$AW$5:$AW$550,"&lt;&gt;"&amp;$Y$3,Grid_GenerationQueue!$AU$5:$AU$550,$AK$3)</f>
        <v>0</v>
      </c>
      <c r="AN294">
        <f>AB294+SUMIFS(Grid_GenerationQueue!X$5:X$550,Grid_GenerationQueue!$AJ$5:$AJ$550,$B294,Grid_GenerationQueue!$AK$5:$AK$550,$C294,Grid_GenerationQueue!$AW$5:$AW$550,"&lt;&gt;"&amp;$Y$3,Grid_GenerationQueue!$AU$5:$AU$550,$AK$3)+SUMIFS(Grid_GenerationQueue!X$5:X$550,Grid_GenerationQueue!$AM$5:$AM$550,$B294,Grid_GenerationQueue!$AN$5:$AN$550,$C294,Grid_GenerationQueue!$AW$5:$AW$550,"&lt;&gt;"&amp;$Y$3,Grid_GenerationQueue!$AU$5:$AU$550,$AK$3)</f>
        <v>0</v>
      </c>
      <c r="AO294">
        <f>AC294+SUMIFS(Grid_GenerationQueue!Y$5:Y$550,Grid_GenerationQueue!$AJ$5:$AJ$550,$B294,Grid_GenerationQueue!$AK$5:$AK$550,$C294,Grid_GenerationQueue!$AW$5:$AW$550,"&lt;&gt;"&amp;$Y$3,Grid_GenerationQueue!$AU$5:$AU$550,$AK$3)+SUMIFS(Grid_GenerationQueue!Y$5:Y$550,Grid_GenerationQueue!$AM$5:$AM$550,$B294,Grid_GenerationQueue!$AN$5:$AN$550,$C294,Grid_GenerationQueue!$AW$5:$AW$550,"&lt;&gt;"&amp;$Y$3,Grid_GenerationQueue!$AU$5:$AU$550,$AK$3)</f>
        <v>0</v>
      </c>
      <c r="AP294">
        <f>AD294+SUMIFS(Grid_GenerationQueue!Z$5:Z$550,Grid_GenerationQueue!$AJ$5:$AJ$550,$B294,Grid_GenerationQueue!$AK$5:$AK$550,$C294,Grid_GenerationQueue!$AW$5:$AW$550,"&lt;&gt;"&amp;$Y$3,Grid_GenerationQueue!$AU$5:$AU$550,$AK$3)+SUMIFS(Grid_GenerationQueue!Z$5:Z$550,Grid_GenerationQueue!$AM$5:$AM$550,$B294,Grid_GenerationQueue!$AN$5:$AN$550,$C294,Grid_GenerationQueue!$AW$5:$AW$550,"&lt;&gt;"&amp;$Y$3,Grid_GenerationQueue!$AU$5:$AU$550,$AK$3)</f>
        <v>0</v>
      </c>
      <c r="AQ294">
        <f>AE294+SUMIFS(Grid_GenerationQueue!AA$5:AA$550,Grid_GenerationQueue!$AJ$5:$AJ$550,$B294,Grid_GenerationQueue!$AK$5:$AK$550,$C294,Grid_GenerationQueue!$AW$5:$AW$550,"&lt;&gt;"&amp;$Y$3,Grid_GenerationQueue!$AU$5:$AU$550,$AK$3)+SUMIFS(Grid_GenerationQueue!AA$5:AA$550,Grid_GenerationQueue!$AM$5:$AM$550,$B294,Grid_GenerationQueue!$AN$5:$AN$550,$C294,Grid_GenerationQueue!$AW$5:$AW$550,"&lt;&gt;"&amp;$Y$3,Grid_GenerationQueue!$AU$5:$AU$550,$AK$3)</f>
        <v>0</v>
      </c>
      <c r="AR294">
        <f>AF294+SUMIFS(Grid_GenerationQueue!AB$5:AB$550,Grid_GenerationQueue!$AJ$5:$AJ$550,$B294,Grid_GenerationQueue!$AK$5:$AK$550,$C294,Grid_GenerationQueue!$AW$5:$AW$550,"&lt;&gt;"&amp;$Y$3,Grid_GenerationQueue!$AU$5:$AU$550,$AK$3)+SUMIFS(Grid_GenerationQueue!AB$5:AB$550,Grid_GenerationQueue!$AM$5:$AM$550,$B294,Grid_GenerationQueue!$AN$5:$AN$550,$C294,Grid_GenerationQueue!$AW$5:$AW$550,"&lt;&gt;"&amp;$Y$3,Grid_GenerationQueue!$AU$5:$AU$550,$AK$3)</f>
        <v>0</v>
      </c>
      <c r="AS294">
        <f>AG294+SUMIFS(Grid_GenerationQueue!AC$5:AC$550,Grid_GenerationQueue!$AJ$5:$AJ$550,$B294,Grid_GenerationQueue!$AK$5:$AK$550,$C294,Grid_GenerationQueue!$AW$5:$AW$550,"&lt;&gt;"&amp;$Y$3,Grid_GenerationQueue!$AU$5:$AU$550,$AK$3)+SUMIFS(Grid_GenerationQueue!AC$5:AC$550,Grid_GenerationQueue!$AM$5:$AM$550,$B294,Grid_GenerationQueue!$AN$5:$AN$550,$C294,Grid_GenerationQueue!$AW$5:$AW$550,"&lt;&gt;"&amp;$Y$3,Grid_GenerationQueue!$AU$5:$AU$550,$AK$3)</f>
        <v>0</v>
      </c>
      <c r="AT294">
        <f>AH294+SUMIFS(Grid_GenerationQueue!AD$5:AD$550,Grid_GenerationQueue!$AJ$5:$AJ$550,$B294,Grid_GenerationQueue!$AK$5:$AK$550,$C294,Grid_GenerationQueue!$AW$5:$AW$550,"&lt;&gt;"&amp;$Y$3,Grid_GenerationQueue!$AU$5:$AU$550,$AK$3)+SUMIFS(Grid_GenerationQueue!AD$5:AD$550,Grid_GenerationQueue!$AM$5:$AM$550,$B294,Grid_GenerationQueue!$AN$5:$AN$550,$C294,Grid_GenerationQueue!$AW$5:$AW$550,"&lt;&gt;"&amp;$Y$3,Grid_GenerationQueue!$AU$5:$AU$550,$AK$3)</f>
        <v>0</v>
      </c>
      <c r="AV294">
        <v>0</v>
      </c>
      <c r="AW294">
        <v>0</v>
      </c>
      <c r="AX294">
        <v>0</v>
      </c>
      <c r="AY294">
        <v>0</v>
      </c>
      <c r="AZ294">
        <v>0</v>
      </c>
      <c r="BB294">
        <f t="shared" si="165"/>
        <v>250</v>
      </c>
      <c r="BC294">
        <f t="shared" si="166"/>
        <v>0</v>
      </c>
      <c r="BD294">
        <f t="shared" si="167"/>
        <v>0</v>
      </c>
      <c r="BE294">
        <f t="shared" si="168"/>
        <v>0</v>
      </c>
      <c r="BF294">
        <f t="shared" si="169"/>
        <v>0</v>
      </c>
      <c r="BG294">
        <f t="shared" si="170"/>
        <v>0</v>
      </c>
      <c r="BH294">
        <f t="shared" si="171"/>
        <v>0</v>
      </c>
      <c r="BI294">
        <f t="shared" si="172"/>
        <v>0</v>
      </c>
      <c r="BJ294">
        <f t="shared" si="173"/>
        <v>0</v>
      </c>
      <c r="BK294">
        <f t="shared" si="174"/>
        <v>0</v>
      </c>
      <c r="BL294">
        <f t="shared" si="175"/>
        <v>0</v>
      </c>
      <c r="BN294">
        <f t="shared" si="176"/>
        <v>0</v>
      </c>
      <c r="BO294">
        <f t="shared" si="177"/>
        <v>0</v>
      </c>
      <c r="BP294">
        <f t="shared" si="178"/>
        <v>0</v>
      </c>
      <c r="BQ294">
        <f t="shared" si="179"/>
        <v>0</v>
      </c>
      <c r="BR294">
        <f t="shared" si="180"/>
        <v>0</v>
      </c>
      <c r="BS294">
        <f t="shared" si="181"/>
        <v>0</v>
      </c>
      <c r="BT294">
        <f t="shared" si="182"/>
        <v>0</v>
      </c>
      <c r="BU294">
        <f t="shared" si="183"/>
        <v>0</v>
      </c>
      <c r="BV294">
        <f t="shared" si="184"/>
        <v>0</v>
      </c>
      <c r="BW294">
        <f t="shared" si="185"/>
        <v>0</v>
      </c>
      <c r="BX294">
        <f t="shared" si="186"/>
        <v>0</v>
      </c>
      <c r="BZ294">
        <f t="shared" si="187"/>
        <v>0</v>
      </c>
      <c r="CA294">
        <f t="shared" si="188"/>
        <v>0</v>
      </c>
      <c r="CB294">
        <f t="shared" si="189"/>
        <v>0</v>
      </c>
      <c r="CC294">
        <f t="shared" si="190"/>
        <v>0</v>
      </c>
      <c r="CD294">
        <f t="shared" si="191"/>
        <v>0</v>
      </c>
      <c r="CE294">
        <f t="shared" si="192"/>
        <v>0</v>
      </c>
      <c r="CF294">
        <f t="shared" si="193"/>
        <v>0</v>
      </c>
      <c r="CG294">
        <f t="shared" si="194"/>
        <v>0</v>
      </c>
      <c r="CH294">
        <f t="shared" si="195"/>
        <v>0</v>
      </c>
      <c r="CI294">
        <f t="shared" si="196"/>
        <v>0</v>
      </c>
      <c r="CJ294">
        <f t="shared" si="197"/>
        <v>0</v>
      </c>
    </row>
    <row r="295" spans="1:88" x14ac:dyDescent="0.35">
      <c r="A295" t="str">
        <f>Substation_Info!A295</f>
        <v xml:space="preserve">PG&amp;E East Kern Study Area </v>
      </c>
      <c r="B295" t="str">
        <f>Substation_Info!B295</f>
        <v>Tupman</v>
      </c>
      <c r="C295">
        <f>Substation_Info!C295</f>
        <v>115</v>
      </c>
      <c r="D295" t="str" cm="1">
        <f t="array" ref="D295">INDEX(Substation_Info!$AT$5:$BB$322,MATCH(1,($B295=Substation_Info!$B$5:$B$322)*($C295=Substation_Info!$C$5:$C$322),0),MATCH(D$4,Substation_Info!$AT$4:$BB$4,0))</f>
        <v>Southern_PGAE_Li_Battery</v>
      </c>
      <c r="E295" t="str" cm="1">
        <f t="array" ref="E295">INDEX(Substation_Info!$AT$5:$BB$322,MATCH(1,($B295=Substation_Info!$B$5:$B$322)*($C295=Substation_Info!$C$5:$C$322),0),MATCH(E$4,Substation_Info!$AT$4:$BB$4,0))</f>
        <v>Southern_PGAE_Solar</v>
      </c>
      <c r="F295" cm="1">
        <f t="array" ref="F295">INDEX(Substation_Info!$AT$5:$BB$322,MATCH(1,($B295=Substation_Info!$B$5:$B$322)*($C295=Substation_Info!$C$5:$C$322),0),MATCH(F$4,Substation_Info!$AT$4:$BB$4,0))</f>
        <v>0</v>
      </c>
      <c r="G295" cm="1">
        <f t="array" ref="G295">INDEX(Substation_Info!$AT$5:$BB$322,MATCH(1,($B295=Substation_Info!$B$5:$B$322)*($C295=Substation_Info!$C$5:$C$322),0),MATCH(G$4,Substation_Info!$AT$4:$BB$4,0))</f>
        <v>0</v>
      </c>
      <c r="H295" cm="1">
        <f t="array" ref="H295">INDEX(Substation_Info!$AT$5:$BB$322,MATCH(1,($B295=Substation_Info!$B$5:$B$322)*($C295=Substation_Info!$C$5:$C$322),0),MATCH(H$4,Substation_Info!$AT$4:$BB$4,0))</f>
        <v>0</v>
      </c>
      <c r="I295" cm="1">
        <f t="array" ref="I295">INDEX(Substation_Info!$AT$5:$BB$322,MATCH(1,($B295=Substation_Info!$B$5:$B$322)*($C295=Substation_Info!$C$5:$C$322),0),MATCH(I$4,Substation_Info!$AT$4:$BB$4,0))</f>
        <v>0</v>
      </c>
      <c r="J295" cm="1">
        <f t="array" ref="J295">INDEX(Substation_Info!$AT$5:$BB$322,MATCH(1,($B295=Substation_Info!$B$5:$B$322)*($C295=Substation_Info!$C$5:$C$322),0),MATCH(J$4,Substation_Info!$AT$4:$BB$4,0))</f>
        <v>0</v>
      </c>
      <c r="L295">
        <f>SUMIFS(Grid_GenerationQueue!T$5:T$550,Grid_GenerationQueue!$AJ$5:$AJ$550,$B295,Grid_GenerationQueue!$AK$5:$AK$550,$C295)+SUMIFS(Grid_GenerationQueue!T$5:T$550,Grid_GenerationQueue!$AM$5:$AM$550,$B295,Grid_GenerationQueue!$AN$5:$AN$550,$C295)</f>
        <v>0</v>
      </c>
      <c r="M295">
        <f>SUMIFS(Grid_GenerationQueue!U$5:U$550,Grid_GenerationQueue!$AJ$5:$AJ$550,$B295,Grid_GenerationQueue!$AK$5:$AK$550,$C295)+SUMIFS(Grid_GenerationQueue!U$5:U$550,Grid_GenerationQueue!$AM$5:$AM$550,$B295,Grid_GenerationQueue!$AN$5:$AN$550,$C295)</f>
        <v>0</v>
      </c>
      <c r="N295">
        <f>SUMIFS(Grid_GenerationQueue!V$5:V$550,Grid_GenerationQueue!$AJ$5:$AJ$550,$B295,Grid_GenerationQueue!$AK$5:$AK$550,$C295)+SUMIFS(Grid_GenerationQueue!V$5:V$550,Grid_GenerationQueue!$AM$5:$AM$550,$B295,Grid_GenerationQueue!$AN$5:$AN$550,$C295)</f>
        <v>0</v>
      </c>
      <c r="O295">
        <f>SUMIFS(Grid_GenerationQueue!W$5:W$550,Grid_GenerationQueue!$AJ$5:$AJ$550,$B295,Grid_GenerationQueue!$AK$5:$AK$550,$C295)+SUMIFS(Grid_GenerationQueue!W$5:W$550,Grid_GenerationQueue!$AM$5:$AM$550,$B295,Grid_GenerationQueue!$AN$5:$AN$550,$C295)</f>
        <v>0</v>
      </c>
      <c r="P295">
        <f>SUMIFS(Grid_GenerationQueue!X$5:X$550,Grid_GenerationQueue!$AJ$5:$AJ$550,$B295,Grid_GenerationQueue!$AK$5:$AK$550,$C295)+SUMIFS(Grid_GenerationQueue!X$5:X$550,Grid_GenerationQueue!$AM$5:$AM$550,$B295,Grid_GenerationQueue!$AN$5:$AN$550,$C295)</f>
        <v>0</v>
      </c>
      <c r="Q295">
        <f>SUMIFS(Grid_GenerationQueue!Y$5:Y$550,Grid_GenerationQueue!$AJ$5:$AJ$550,$B295,Grid_GenerationQueue!$AK$5:$AK$550,$C295)+SUMIFS(Grid_GenerationQueue!Y$5:Y$550,Grid_GenerationQueue!$AM$5:$AM$550,$B295,Grid_GenerationQueue!$AN$5:$AN$550,$C295)</f>
        <v>0</v>
      </c>
      <c r="R295">
        <f>SUMIFS(Grid_GenerationQueue!Z$5:Z$550,Grid_GenerationQueue!$AJ$5:$AJ$550,$B295,Grid_GenerationQueue!$AK$5:$AK$550,$C295)+SUMIFS(Grid_GenerationQueue!Z$5:Z$550,Grid_GenerationQueue!$AM$5:$AM$550,$B295,Grid_GenerationQueue!$AN$5:$AN$550,$C295)</f>
        <v>0</v>
      </c>
      <c r="S295">
        <f>SUMIFS(Grid_GenerationQueue!AA$5:AA$550,Grid_GenerationQueue!$AJ$5:$AJ$550,$B295,Grid_GenerationQueue!$AK$5:$AK$550,$C295)+SUMIFS(Grid_GenerationQueue!AA$5:AA$550,Grid_GenerationQueue!$AM$5:$AM$550,$B295,Grid_GenerationQueue!$AN$5:$AN$550,$C295)</f>
        <v>0</v>
      </c>
      <c r="T295">
        <f>SUMIFS(Grid_GenerationQueue!AB$5:AB$550,Grid_GenerationQueue!$AJ$5:$AJ$550,$B295,Grid_GenerationQueue!$AK$5:$AK$550,$C295)+SUMIFS(Grid_GenerationQueue!AB$5:AB$550,Grid_GenerationQueue!$AM$5:$AM$550,$B295,Grid_GenerationQueue!$AN$5:$AN$550,$C295)</f>
        <v>0</v>
      </c>
      <c r="U295">
        <f>SUMIFS(Grid_GenerationQueue!AC$5:AC$550,Grid_GenerationQueue!$AJ$5:$AJ$550,$B295,Grid_GenerationQueue!$AK$5:$AK$550,$C295)+SUMIFS(Grid_GenerationQueue!AC$5:AC$550,Grid_GenerationQueue!$AM$5:$AM$550,$B295,Grid_GenerationQueue!$AN$5:$AN$550,$C295)</f>
        <v>0</v>
      </c>
      <c r="V295">
        <f>SUMIFS(Grid_GenerationQueue!AD$5:AD$550,Grid_GenerationQueue!$AJ$5:$AJ$550,$B295,Grid_GenerationQueue!$AK$5:$AK$550,$C295)+SUMIFS(Grid_GenerationQueue!AD$5:AD$550,Grid_GenerationQueue!$AM$5:$AM$550,$B295,Grid_GenerationQueue!$AN$5:$AN$550,$C295)</f>
        <v>0</v>
      </c>
      <c r="X295">
        <f>SUMIFS(Grid_GenerationQueue!T$5:T$550,Grid_GenerationQueue!$AJ$5:$AJ$550,$B295,Grid_GenerationQueue!$AK$5:$AK$550,$C295,Grid_GenerationQueue!$AW$5:$AW$550,$Y$3)+SUMIFS(Grid_GenerationQueue!T$5:T$550,Grid_GenerationQueue!$AM$5:$AM$550,$B295,Grid_GenerationQueue!$AN$5:$AN$550,$C295,Grid_GenerationQueue!$AW$5:$AW$550,$Y$3)</f>
        <v>0</v>
      </c>
      <c r="Y295">
        <f>SUMIFS(Grid_GenerationQueue!U$5:U$550,Grid_GenerationQueue!$AJ$5:$AJ$550,$B295,Grid_GenerationQueue!$AK$5:$AK$550,$C295,Grid_GenerationQueue!$AW$5:$AW$550,$Y$3)+SUMIFS(Grid_GenerationQueue!U$5:U$550,Grid_GenerationQueue!$AM$5:$AM$550,$B295,Grid_GenerationQueue!$AN$5:$AN$550,$C295,Grid_GenerationQueue!$AW$5:$AW$550,$Y$3)</f>
        <v>0</v>
      </c>
      <c r="Z295">
        <f>SUMIFS(Grid_GenerationQueue!V$5:V$550,Grid_GenerationQueue!$AJ$5:$AJ$550,$B295,Grid_GenerationQueue!$AK$5:$AK$550,$C295,Grid_GenerationQueue!$AW$5:$AW$550,$Y$3)+SUMIFS(Grid_GenerationQueue!V$5:V$550,Grid_GenerationQueue!$AM$5:$AM$550,$B295,Grid_GenerationQueue!$AN$5:$AN$550,$C295,Grid_GenerationQueue!$AW$5:$AW$550,$Y$3)</f>
        <v>0</v>
      </c>
      <c r="AA295">
        <f>SUMIFS(Grid_GenerationQueue!W$5:W$550,Grid_GenerationQueue!$AJ$5:$AJ$550,$B295,Grid_GenerationQueue!$AK$5:$AK$550,$C295,Grid_GenerationQueue!$AW$5:$AW$550,$Y$3)+SUMIFS(Grid_GenerationQueue!W$5:W$550,Grid_GenerationQueue!$AM$5:$AM$550,$B295,Grid_GenerationQueue!$AN$5:$AN$550,$C295,Grid_GenerationQueue!$AW$5:$AW$550,$Y$3)</f>
        <v>0</v>
      </c>
      <c r="AB295">
        <f>SUMIFS(Grid_GenerationQueue!X$5:X$550,Grid_GenerationQueue!$AJ$5:$AJ$550,$B295,Grid_GenerationQueue!$AK$5:$AK$550,$C295,Grid_GenerationQueue!$AW$5:$AW$550,$Y$3)+SUMIFS(Grid_GenerationQueue!X$5:X$550,Grid_GenerationQueue!$AM$5:$AM$550,$B295,Grid_GenerationQueue!$AN$5:$AN$550,$C295,Grid_GenerationQueue!$AW$5:$AW$550,$Y$3)</f>
        <v>0</v>
      </c>
      <c r="AC295">
        <f>SUMIFS(Grid_GenerationQueue!Y$5:Y$550,Grid_GenerationQueue!$AJ$5:$AJ$550,$B295,Grid_GenerationQueue!$AK$5:$AK$550,$C295,Grid_GenerationQueue!$AW$5:$AW$550,$Y$3)+SUMIFS(Grid_GenerationQueue!Y$5:Y$550,Grid_GenerationQueue!$AM$5:$AM$550,$B295,Grid_GenerationQueue!$AN$5:$AN$550,$C295,Grid_GenerationQueue!$AW$5:$AW$550,$Y$3)</f>
        <v>0</v>
      </c>
      <c r="AD295">
        <f>SUMIFS(Grid_GenerationQueue!Z$5:Z$550,Grid_GenerationQueue!$AJ$5:$AJ$550,$B295,Grid_GenerationQueue!$AK$5:$AK$550,$C295,Grid_GenerationQueue!$AW$5:$AW$550,$Y$3)+SUMIFS(Grid_GenerationQueue!Z$5:Z$550,Grid_GenerationQueue!$AM$5:$AM$550,$B295,Grid_GenerationQueue!$AN$5:$AN$550,$C295,Grid_GenerationQueue!$AW$5:$AW$550,$Y$3)</f>
        <v>0</v>
      </c>
      <c r="AE295">
        <f>SUMIFS(Grid_GenerationQueue!AA$5:AA$550,Grid_GenerationQueue!$AJ$5:$AJ$550,$B295,Grid_GenerationQueue!$AK$5:$AK$550,$C295,Grid_GenerationQueue!$AW$5:$AW$550,$Y$3)+SUMIFS(Grid_GenerationQueue!AA$5:AA$550,Grid_GenerationQueue!$AM$5:$AM$550,$B295,Grid_GenerationQueue!$AN$5:$AN$550,$C295,Grid_GenerationQueue!$AW$5:$AW$550,$Y$3)</f>
        <v>0</v>
      </c>
      <c r="AF295">
        <f>SUMIFS(Grid_GenerationQueue!AB$5:AB$550,Grid_GenerationQueue!$AJ$5:$AJ$550,$B295,Grid_GenerationQueue!$AK$5:$AK$550,$C295,Grid_GenerationQueue!$AW$5:$AW$550,$Y$3)+SUMIFS(Grid_GenerationQueue!AB$5:AB$550,Grid_GenerationQueue!$AM$5:$AM$550,$B295,Grid_GenerationQueue!$AN$5:$AN$550,$C295,Grid_GenerationQueue!$AW$5:$AW$550,$Y$3)</f>
        <v>0</v>
      </c>
      <c r="AG295">
        <f>SUMIFS(Grid_GenerationQueue!AC$5:AC$550,Grid_GenerationQueue!$AJ$5:$AJ$550,$B295,Grid_GenerationQueue!$AK$5:$AK$550,$C295,Grid_GenerationQueue!$AW$5:$AW$550,$Y$3)+SUMIFS(Grid_GenerationQueue!AC$5:AC$550,Grid_GenerationQueue!$AM$5:$AM$550,$B295,Grid_GenerationQueue!$AN$5:$AN$550,$C295,Grid_GenerationQueue!$AW$5:$AW$550,$Y$3)</f>
        <v>0</v>
      </c>
      <c r="AH295">
        <f>SUMIFS(Grid_GenerationQueue!AD$5:AD$550,Grid_GenerationQueue!$AJ$5:$AJ$550,$B295,Grid_GenerationQueue!$AK$5:$AK$550,$C295,Grid_GenerationQueue!$AW$5:$AW$550,$Y$3)+SUMIFS(Grid_GenerationQueue!AD$5:AD$550,Grid_GenerationQueue!$AM$5:$AM$550,$B295,Grid_GenerationQueue!$AN$5:$AN$550,$C295,Grid_GenerationQueue!$AW$5:$AW$550,$Y$3)</f>
        <v>0</v>
      </c>
      <c r="AJ295">
        <f>X295+SUMIFS(Grid_GenerationQueue!T$5:T$550,Grid_GenerationQueue!$AJ$5:$AJ$550,$B295,Grid_GenerationQueue!$AK$5:$AK$550,$C295,Grid_GenerationQueue!$AW$5:$AW$550,"&lt;&gt;"&amp;$Y$3,Grid_GenerationQueue!$AU$5:$AU$550,$AK$3)+SUMIFS(Grid_GenerationQueue!T$5:T$550,Grid_GenerationQueue!$AM$5:$AM$550,$B295,Grid_GenerationQueue!$AN$5:$AN$550,$C295,Grid_GenerationQueue!$AW$5:$AW$550,"&lt;&gt;"&amp;$Y$3,Grid_GenerationQueue!$AU$5:$AU$550,$AK$3)</f>
        <v>0</v>
      </c>
      <c r="AK295">
        <f>Y295+SUMIFS(Grid_GenerationQueue!U$5:U$550,Grid_GenerationQueue!$AJ$5:$AJ$550,$B295,Grid_GenerationQueue!$AK$5:$AK$550,$C295,Grid_GenerationQueue!$AW$5:$AW$550,"&lt;&gt;"&amp;$Y$3,Grid_GenerationQueue!$AU$5:$AU$550,$AK$3)+SUMIFS(Grid_GenerationQueue!U$5:U$550,Grid_GenerationQueue!$AM$5:$AM$550,$B295,Grid_GenerationQueue!$AN$5:$AN$550,$C295,Grid_GenerationQueue!$AW$5:$AW$550,"&lt;&gt;"&amp;$Y$3,Grid_GenerationQueue!$AU$5:$AU$550,$AK$3)</f>
        <v>0</v>
      </c>
      <c r="AL295">
        <f>Z295+SUMIFS(Grid_GenerationQueue!V$5:V$550,Grid_GenerationQueue!$AJ$5:$AJ$550,$B295,Grid_GenerationQueue!$AK$5:$AK$550,$C295,Grid_GenerationQueue!$AW$5:$AW$550,"&lt;&gt;"&amp;$Y$3,Grid_GenerationQueue!$AU$5:$AU$550,$AK$3)+SUMIFS(Grid_GenerationQueue!V$5:V$550,Grid_GenerationQueue!$AM$5:$AM$550,$B295,Grid_GenerationQueue!$AN$5:$AN$550,$C295,Grid_GenerationQueue!$AW$5:$AW$550,"&lt;&gt;"&amp;$Y$3,Grid_GenerationQueue!$AU$5:$AU$550,$AK$3)</f>
        <v>0</v>
      </c>
      <c r="AM295">
        <f>AA295+SUMIFS(Grid_GenerationQueue!W$5:W$550,Grid_GenerationQueue!$AJ$5:$AJ$550,$B295,Grid_GenerationQueue!$AK$5:$AK$550,$C295,Grid_GenerationQueue!$AW$5:$AW$550,"&lt;&gt;"&amp;$Y$3,Grid_GenerationQueue!$AU$5:$AU$550,$AK$3)+SUMIFS(Grid_GenerationQueue!W$5:W$550,Grid_GenerationQueue!$AM$5:$AM$550,$B295,Grid_GenerationQueue!$AN$5:$AN$550,$C295,Grid_GenerationQueue!$AW$5:$AW$550,"&lt;&gt;"&amp;$Y$3,Grid_GenerationQueue!$AU$5:$AU$550,$AK$3)</f>
        <v>0</v>
      </c>
      <c r="AN295">
        <f>AB295+SUMIFS(Grid_GenerationQueue!X$5:X$550,Grid_GenerationQueue!$AJ$5:$AJ$550,$B295,Grid_GenerationQueue!$AK$5:$AK$550,$C295,Grid_GenerationQueue!$AW$5:$AW$550,"&lt;&gt;"&amp;$Y$3,Grid_GenerationQueue!$AU$5:$AU$550,$AK$3)+SUMIFS(Grid_GenerationQueue!X$5:X$550,Grid_GenerationQueue!$AM$5:$AM$550,$B295,Grid_GenerationQueue!$AN$5:$AN$550,$C295,Grid_GenerationQueue!$AW$5:$AW$550,"&lt;&gt;"&amp;$Y$3,Grid_GenerationQueue!$AU$5:$AU$550,$AK$3)</f>
        <v>0</v>
      </c>
      <c r="AO295">
        <f>AC295+SUMIFS(Grid_GenerationQueue!Y$5:Y$550,Grid_GenerationQueue!$AJ$5:$AJ$550,$B295,Grid_GenerationQueue!$AK$5:$AK$550,$C295,Grid_GenerationQueue!$AW$5:$AW$550,"&lt;&gt;"&amp;$Y$3,Grid_GenerationQueue!$AU$5:$AU$550,$AK$3)+SUMIFS(Grid_GenerationQueue!Y$5:Y$550,Grid_GenerationQueue!$AM$5:$AM$550,$B295,Grid_GenerationQueue!$AN$5:$AN$550,$C295,Grid_GenerationQueue!$AW$5:$AW$550,"&lt;&gt;"&amp;$Y$3,Grid_GenerationQueue!$AU$5:$AU$550,$AK$3)</f>
        <v>0</v>
      </c>
      <c r="AP295">
        <f>AD295+SUMIFS(Grid_GenerationQueue!Z$5:Z$550,Grid_GenerationQueue!$AJ$5:$AJ$550,$B295,Grid_GenerationQueue!$AK$5:$AK$550,$C295,Grid_GenerationQueue!$AW$5:$AW$550,"&lt;&gt;"&amp;$Y$3,Grid_GenerationQueue!$AU$5:$AU$550,$AK$3)+SUMIFS(Grid_GenerationQueue!Z$5:Z$550,Grid_GenerationQueue!$AM$5:$AM$550,$B295,Grid_GenerationQueue!$AN$5:$AN$550,$C295,Grid_GenerationQueue!$AW$5:$AW$550,"&lt;&gt;"&amp;$Y$3,Grid_GenerationQueue!$AU$5:$AU$550,$AK$3)</f>
        <v>0</v>
      </c>
      <c r="AQ295">
        <f>AE295+SUMIFS(Grid_GenerationQueue!AA$5:AA$550,Grid_GenerationQueue!$AJ$5:$AJ$550,$B295,Grid_GenerationQueue!$AK$5:$AK$550,$C295,Grid_GenerationQueue!$AW$5:$AW$550,"&lt;&gt;"&amp;$Y$3,Grid_GenerationQueue!$AU$5:$AU$550,$AK$3)+SUMIFS(Grid_GenerationQueue!AA$5:AA$550,Grid_GenerationQueue!$AM$5:$AM$550,$B295,Grid_GenerationQueue!$AN$5:$AN$550,$C295,Grid_GenerationQueue!$AW$5:$AW$550,"&lt;&gt;"&amp;$Y$3,Grid_GenerationQueue!$AU$5:$AU$550,$AK$3)</f>
        <v>0</v>
      </c>
      <c r="AR295">
        <f>AF295+SUMIFS(Grid_GenerationQueue!AB$5:AB$550,Grid_GenerationQueue!$AJ$5:$AJ$550,$B295,Grid_GenerationQueue!$AK$5:$AK$550,$C295,Grid_GenerationQueue!$AW$5:$AW$550,"&lt;&gt;"&amp;$Y$3,Grid_GenerationQueue!$AU$5:$AU$550,$AK$3)+SUMIFS(Grid_GenerationQueue!AB$5:AB$550,Grid_GenerationQueue!$AM$5:$AM$550,$B295,Grid_GenerationQueue!$AN$5:$AN$550,$C295,Grid_GenerationQueue!$AW$5:$AW$550,"&lt;&gt;"&amp;$Y$3,Grid_GenerationQueue!$AU$5:$AU$550,$AK$3)</f>
        <v>0</v>
      </c>
      <c r="AS295">
        <f>AG295+SUMIFS(Grid_GenerationQueue!AC$5:AC$550,Grid_GenerationQueue!$AJ$5:$AJ$550,$B295,Grid_GenerationQueue!$AK$5:$AK$550,$C295,Grid_GenerationQueue!$AW$5:$AW$550,"&lt;&gt;"&amp;$Y$3,Grid_GenerationQueue!$AU$5:$AU$550,$AK$3)+SUMIFS(Grid_GenerationQueue!AC$5:AC$550,Grid_GenerationQueue!$AM$5:$AM$550,$B295,Grid_GenerationQueue!$AN$5:$AN$550,$C295,Grid_GenerationQueue!$AW$5:$AW$550,"&lt;&gt;"&amp;$Y$3,Grid_GenerationQueue!$AU$5:$AU$550,$AK$3)</f>
        <v>0</v>
      </c>
      <c r="AT295">
        <f>AH295+SUMIFS(Grid_GenerationQueue!AD$5:AD$550,Grid_GenerationQueue!$AJ$5:$AJ$550,$B295,Grid_GenerationQueue!$AK$5:$AK$550,$C295,Grid_GenerationQueue!$AW$5:$AW$550,"&lt;&gt;"&amp;$Y$3,Grid_GenerationQueue!$AU$5:$AU$550,$AK$3)+SUMIFS(Grid_GenerationQueue!AD$5:AD$550,Grid_GenerationQueue!$AM$5:$AM$550,$B295,Grid_GenerationQueue!$AN$5:$AN$550,$C295,Grid_GenerationQueue!$AW$5:$AW$550,"&lt;&gt;"&amp;$Y$3,Grid_GenerationQueue!$AU$5:$AU$550,$AK$3)</f>
        <v>0</v>
      </c>
      <c r="AV295">
        <v>0</v>
      </c>
      <c r="AW295">
        <v>0</v>
      </c>
      <c r="AX295">
        <v>0</v>
      </c>
      <c r="AY295">
        <v>0</v>
      </c>
      <c r="AZ295">
        <v>0</v>
      </c>
      <c r="BB295">
        <f t="shared" si="165"/>
        <v>0</v>
      </c>
      <c r="BC295">
        <f t="shared" si="166"/>
        <v>0</v>
      </c>
      <c r="BD295">
        <f t="shared" si="167"/>
        <v>0</v>
      </c>
      <c r="BE295">
        <f t="shared" si="168"/>
        <v>0</v>
      </c>
      <c r="BF295">
        <f t="shared" si="169"/>
        <v>0</v>
      </c>
      <c r="BG295">
        <f t="shared" si="170"/>
        <v>0</v>
      </c>
      <c r="BH295">
        <f t="shared" si="171"/>
        <v>0</v>
      </c>
      <c r="BI295">
        <f t="shared" si="172"/>
        <v>0</v>
      </c>
      <c r="BJ295">
        <f t="shared" si="173"/>
        <v>0</v>
      </c>
      <c r="BK295">
        <f t="shared" si="174"/>
        <v>0</v>
      </c>
      <c r="BL295">
        <f t="shared" si="175"/>
        <v>0</v>
      </c>
      <c r="BN295">
        <f t="shared" si="176"/>
        <v>0</v>
      </c>
      <c r="BO295">
        <f t="shared" si="177"/>
        <v>0</v>
      </c>
      <c r="BP295">
        <f t="shared" si="178"/>
        <v>0</v>
      </c>
      <c r="BQ295">
        <f t="shared" si="179"/>
        <v>0</v>
      </c>
      <c r="BR295">
        <f t="shared" si="180"/>
        <v>0</v>
      </c>
      <c r="BS295">
        <f t="shared" si="181"/>
        <v>0</v>
      </c>
      <c r="BT295">
        <f t="shared" si="182"/>
        <v>0</v>
      </c>
      <c r="BU295">
        <f t="shared" si="183"/>
        <v>0</v>
      </c>
      <c r="BV295">
        <f t="shared" si="184"/>
        <v>0</v>
      </c>
      <c r="BW295">
        <f t="shared" si="185"/>
        <v>0</v>
      </c>
      <c r="BX295">
        <f t="shared" si="186"/>
        <v>0</v>
      </c>
      <c r="BZ295">
        <f t="shared" si="187"/>
        <v>0</v>
      </c>
      <c r="CA295">
        <f t="shared" si="188"/>
        <v>0</v>
      </c>
      <c r="CB295">
        <f t="shared" si="189"/>
        <v>0</v>
      </c>
      <c r="CC295">
        <f t="shared" si="190"/>
        <v>0</v>
      </c>
      <c r="CD295">
        <f t="shared" si="191"/>
        <v>0</v>
      </c>
      <c r="CE295">
        <f t="shared" si="192"/>
        <v>0</v>
      </c>
      <c r="CF295">
        <f t="shared" si="193"/>
        <v>0</v>
      </c>
      <c r="CG295">
        <f t="shared" si="194"/>
        <v>0</v>
      </c>
      <c r="CH295">
        <f t="shared" si="195"/>
        <v>0</v>
      </c>
      <c r="CI295">
        <f t="shared" si="196"/>
        <v>0</v>
      </c>
      <c r="CJ295">
        <f t="shared" si="197"/>
        <v>0</v>
      </c>
    </row>
    <row r="296" spans="1:88" x14ac:dyDescent="0.35">
      <c r="A296" t="str">
        <f>Substation_Info!A296</f>
        <v xml:space="preserve">PG&amp;E North of Greater Bay Study Area </v>
      </c>
      <c r="B296" t="str">
        <f>Substation_Info!B296</f>
        <v>UltraPower Chinese Station</v>
      </c>
      <c r="C296">
        <f>Substation_Info!C296</f>
        <v>115</v>
      </c>
      <c r="D296" t="str" cm="1">
        <f t="array" ref="D296">INDEX(Substation_Info!$AT$5:$BB$322,MATCH(1,($B296=Substation_Info!$B$5:$B$322)*($C296=Substation_Info!$C$5:$C$322),0),MATCH(D$4,Substation_Info!$AT$4:$BB$4,0))</f>
        <v>Northern_California_Li_Battery</v>
      </c>
      <c r="E296" t="str" cm="1">
        <f t="array" ref="E296">INDEX(Substation_Info!$AT$5:$BB$322,MATCH(1,($B296=Substation_Info!$B$5:$B$322)*($C296=Substation_Info!$C$5:$C$322),0),MATCH(E$4,Substation_Info!$AT$4:$BB$4,0))</f>
        <v>Northern_California_Solar</v>
      </c>
      <c r="F296" cm="1">
        <f t="array" ref="F296">INDEX(Substation_Info!$AT$5:$BB$322,MATCH(1,($B296=Substation_Info!$B$5:$B$322)*($C296=Substation_Info!$C$5:$C$322),0),MATCH(F$4,Substation_Info!$AT$4:$BB$4,0))</f>
        <v>0</v>
      </c>
      <c r="G296" cm="1">
        <f t="array" ref="G296">INDEX(Substation_Info!$AT$5:$BB$322,MATCH(1,($B296=Substation_Info!$B$5:$B$322)*($C296=Substation_Info!$C$5:$C$322),0),MATCH(G$4,Substation_Info!$AT$4:$BB$4,0))</f>
        <v>0</v>
      </c>
      <c r="H296" cm="1">
        <f t="array" ref="H296">INDEX(Substation_Info!$AT$5:$BB$322,MATCH(1,($B296=Substation_Info!$B$5:$B$322)*($C296=Substation_Info!$C$5:$C$322),0),MATCH(H$4,Substation_Info!$AT$4:$BB$4,0))</f>
        <v>0</v>
      </c>
      <c r="I296" cm="1">
        <f t="array" ref="I296">INDEX(Substation_Info!$AT$5:$BB$322,MATCH(1,($B296=Substation_Info!$B$5:$B$322)*($C296=Substation_Info!$C$5:$C$322),0),MATCH(I$4,Substation_Info!$AT$4:$BB$4,0))</f>
        <v>0</v>
      </c>
      <c r="J296" cm="1">
        <f t="array" ref="J296">INDEX(Substation_Info!$AT$5:$BB$322,MATCH(1,($B296=Substation_Info!$B$5:$B$322)*($C296=Substation_Info!$C$5:$C$322),0),MATCH(J$4,Substation_Info!$AT$4:$BB$4,0))</f>
        <v>0</v>
      </c>
      <c r="L296">
        <f>SUMIFS(Grid_GenerationQueue!T$5:T$550,Grid_GenerationQueue!$AJ$5:$AJ$550,$B296,Grid_GenerationQueue!$AK$5:$AK$550,$C296)+SUMIFS(Grid_GenerationQueue!T$5:T$550,Grid_GenerationQueue!$AM$5:$AM$550,$B296,Grid_GenerationQueue!$AN$5:$AN$550,$C296)</f>
        <v>0</v>
      </c>
      <c r="M296">
        <f>SUMIFS(Grid_GenerationQueue!U$5:U$550,Grid_GenerationQueue!$AJ$5:$AJ$550,$B296,Grid_GenerationQueue!$AK$5:$AK$550,$C296)+SUMIFS(Grid_GenerationQueue!U$5:U$550,Grid_GenerationQueue!$AM$5:$AM$550,$B296,Grid_GenerationQueue!$AN$5:$AN$550,$C296)</f>
        <v>0</v>
      </c>
      <c r="N296">
        <f>SUMIFS(Grid_GenerationQueue!V$5:V$550,Grid_GenerationQueue!$AJ$5:$AJ$550,$B296,Grid_GenerationQueue!$AK$5:$AK$550,$C296)+SUMIFS(Grid_GenerationQueue!V$5:V$550,Grid_GenerationQueue!$AM$5:$AM$550,$B296,Grid_GenerationQueue!$AN$5:$AN$550,$C296)</f>
        <v>0</v>
      </c>
      <c r="O296">
        <f>SUMIFS(Grid_GenerationQueue!W$5:W$550,Grid_GenerationQueue!$AJ$5:$AJ$550,$B296,Grid_GenerationQueue!$AK$5:$AK$550,$C296)+SUMIFS(Grid_GenerationQueue!W$5:W$550,Grid_GenerationQueue!$AM$5:$AM$550,$B296,Grid_GenerationQueue!$AN$5:$AN$550,$C296)</f>
        <v>0</v>
      </c>
      <c r="P296">
        <f>SUMIFS(Grid_GenerationQueue!X$5:X$550,Grid_GenerationQueue!$AJ$5:$AJ$550,$B296,Grid_GenerationQueue!$AK$5:$AK$550,$C296)+SUMIFS(Grid_GenerationQueue!X$5:X$550,Grid_GenerationQueue!$AM$5:$AM$550,$B296,Grid_GenerationQueue!$AN$5:$AN$550,$C296)</f>
        <v>0</v>
      </c>
      <c r="Q296">
        <f>SUMIFS(Grid_GenerationQueue!Y$5:Y$550,Grid_GenerationQueue!$AJ$5:$AJ$550,$B296,Grid_GenerationQueue!$AK$5:$AK$550,$C296)+SUMIFS(Grid_GenerationQueue!Y$5:Y$550,Grid_GenerationQueue!$AM$5:$AM$550,$B296,Grid_GenerationQueue!$AN$5:$AN$550,$C296)</f>
        <v>0</v>
      </c>
      <c r="R296">
        <f>SUMIFS(Grid_GenerationQueue!Z$5:Z$550,Grid_GenerationQueue!$AJ$5:$AJ$550,$B296,Grid_GenerationQueue!$AK$5:$AK$550,$C296)+SUMIFS(Grid_GenerationQueue!Z$5:Z$550,Grid_GenerationQueue!$AM$5:$AM$550,$B296,Grid_GenerationQueue!$AN$5:$AN$550,$C296)</f>
        <v>0</v>
      </c>
      <c r="S296">
        <f>SUMIFS(Grid_GenerationQueue!AA$5:AA$550,Grid_GenerationQueue!$AJ$5:$AJ$550,$B296,Grid_GenerationQueue!$AK$5:$AK$550,$C296)+SUMIFS(Grid_GenerationQueue!AA$5:AA$550,Grid_GenerationQueue!$AM$5:$AM$550,$B296,Grid_GenerationQueue!$AN$5:$AN$550,$C296)</f>
        <v>0</v>
      </c>
      <c r="T296">
        <f>SUMIFS(Grid_GenerationQueue!AB$5:AB$550,Grid_GenerationQueue!$AJ$5:$AJ$550,$B296,Grid_GenerationQueue!$AK$5:$AK$550,$C296)+SUMIFS(Grid_GenerationQueue!AB$5:AB$550,Grid_GenerationQueue!$AM$5:$AM$550,$B296,Grid_GenerationQueue!$AN$5:$AN$550,$C296)</f>
        <v>0</v>
      </c>
      <c r="U296">
        <f>SUMIFS(Grid_GenerationQueue!AC$5:AC$550,Grid_GenerationQueue!$AJ$5:$AJ$550,$B296,Grid_GenerationQueue!$AK$5:$AK$550,$C296)+SUMIFS(Grid_GenerationQueue!AC$5:AC$550,Grid_GenerationQueue!$AM$5:$AM$550,$B296,Grid_GenerationQueue!$AN$5:$AN$550,$C296)</f>
        <v>0</v>
      </c>
      <c r="V296">
        <f>SUMIFS(Grid_GenerationQueue!AD$5:AD$550,Grid_GenerationQueue!$AJ$5:$AJ$550,$B296,Grid_GenerationQueue!$AK$5:$AK$550,$C296)+SUMIFS(Grid_GenerationQueue!AD$5:AD$550,Grid_GenerationQueue!$AM$5:$AM$550,$B296,Grid_GenerationQueue!$AN$5:$AN$550,$C296)</f>
        <v>0</v>
      </c>
      <c r="X296">
        <f>SUMIFS(Grid_GenerationQueue!T$5:T$550,Grid_GenerationQueue!$AJ$5:$AJ$550,$B296,Grid_GenerationQueue!$AK$5:$AK$550,$C296,Grid_GenerationQueue!$AW$5:$AW$550,$Y$3)+SUMIFS(Grid_GenerationQueue!T$5:T$550,Grid_GenerationQueue!$AM$5:$AM$550,$B296,Grid_GenerationQueue!$AN$5:$AN$550,$C296,Grid_GenerationQueue!$AW$5:$AW$550,$Y$3)</f>
        <v>0</v>
      </c>
      <c r="Y296">
        <f>SUMIFS(Grid_GenerationQueue!U$5:U$550,Grid_GenerationQueue!$AJ$5:$AJ$550,$B296,Grid_GenerationQueue!$AK$5:$AK$550,$C296,Grid_GenerationQueue!$AW$5:$AW$550,$Y$3)+SUMIFS(Grid_GenerationQueue!U$5:U$550,Grid_GenerationQueue!$AM$5:$AM$550,$B296,Grid_GenerationQueue!$AN$5:$AN$550,$C296,Grid_GenerationQueue!$AW$5:$AW$550,$Y$3)</f>
        <v>0</v>
      </c>
      <c r="Z296">
        <f>SUMIFS(Grid_GenerationQueue!V$5:V$550,Grid_GenerationQueue!$AJ$5:$AJ$550,$B296,Grid_GenerationQueue!$AK$5:$AK$550,$C296,Grid_GenerationQueue!$AW$5:$AW$550,$Y$3)+SUMIFS(Grid_GenerationQueue!V$5:V$550,Grid_GenerationQueue!$AM$5:$AM$550,$B296,Grid_GenerationQueue!$AN$5:$AN$550,$C296,Grid_GenerationQueue!$AW$5:$AW$550,$Y$3)</f>
        <v>0</v>
      </c>
      <c r="AA296">
        <f>SUMIFS(Grid_GenerationQueue!W$5:W$550,Grid_GenerationQueue!$AJ$5:$AJ$550,$B296,Grid_GenerationQueue!$AK$5:$AK$550,$C296,Grid_GenerationQueue!$AW$5:$AW$550,$Y$3)+SUMIFS(Grid_GenerationQueue!W$5:W$550,Grid_GenerationQueue!$AM$5:$AM$550,$B296,Grid_GenerationQueue!$AN$5:$AN$550,$C296,Grid_GenerationQueue!$AW$5:$AW$550,$Y$3)</f>
        <v>0</v>
      </c>
      <c r="AB296">
        <f>SUMIFS(Grid_GenerationQueue!X$5:X$550,Grid_GenerationQueue!$AJ$5:$AJ$550,$B296,Grid_GenerationQueue!$AK$5:$AK$550,$C296,Grid_GenerationQueue!$AW$5:$AW$550,$Y$3)+SUMIFS(Grid_GenerationQueue!X$5:X$550,Grid_GenerationQueue!$AM$5:$AM$550,$B296,Grid_GenerationQueue!$AN$5:$AN$550,$C296,Grid_GenerationQueue!$AW$5:$AW$550,$Y$3)</f>
        <v>0</v>
      </c>
      <c r="AC296">
        <f>SUMIFS(Grid_GenerationQueue!Y$5:Y$550,Grid_GenerationQueue!$AJ$5:$AJ$550,$B296,Grid_GenerationQueue!$AK$5:$AK$550,$C296,Grid_GenerationQueue!$AW$5:$AW$550,$Y$3)+SUMIFS(Grid_GenerationQueue!Y$5:Y$550,Grid_GenerationQueue!$AM$5:$AM$550,$B296,Grid_GenerationQueue!$AN$5:$AN$550,$C296,Grid_GenerationQueue!$AW$5:$AW$550,$Y$3)</f>
        <v>0</v>
      </c>
      <c r="AD296">
        <f>SUMIFS(Grid_GenerationQueue!Z$5:Z$550,Grid_GenerationQueue!$AJ$5:$AJ$550,$B296,Grid_GenerationQueue!$AK$5:$AK$550,$C296,Grid_GenerationQueue!$AW$5:$AW$550,$Y$3)+SUMIFS(Grid_GenerationQueue!Z$5:Z$550,Grid_GenerationQueue!$AM$5:$AM$550,$B296,Grid_GenerationQueue!$AN$5:$AN$550,$C296,Grid_GenerationQueue!$AW$5:$AW$550,$Y$3)</f>
        <v>0</v>
      </c>
      <c r="AE296">
        <f>SUMIFS(Grid_GenerationQueue!AA$5:AA$550,Grid_GenerationQueue!$AJ$5:$AJ$550,$B296,Grid_GenerationQueue!$AK$5:$AK$550,$C296,Grid_GenerationQueue!$AW$5:$AW$550,$Y$3)+SUMIFS(Grid_GenerationQueue!AA$5:AA$550,Grid_GenerationQueue!$AM$5:$AM$550,$B296,Grid_GenerationQueue!$AN$5:$AN$550,$C296,Grid_GenerationQueue!$AW$5:$AW$550,$Y$3)</f>
        <v>0</v>
      </c>
      <c r="AF296">
        <f>SUMIFS(Grid_GenerationQueue!AB$5:AB$550,Grid_GenerationQueue!$AJ$5:$AJ$550,$B296,Grid_GenerationQueue!$AK$5:$AK$550,$C296,Grid_GenerationQueue!$AW$5:$AW$550,$Y$3)+SUMIFS(Grid_GenerationQueue!AB$5:AB$550,Grid_GenerationQueue!$AM$5:$AM$550,$B296,Grid_GenerationQueue!$AN$5:$AN$550,$C296,Grid_GenerationQueue!$AW$5:$AW$550,$Y$3)</f>
        <v>0</v>
      </c>
      <c r="AG296">
        <f>SUMIFS(Grid_GenerationQueue!AC$5:AC$550,Grid_GenerationQueue!$AJ$5:$AJ$550,$B296,Grid_GenerationQueue!$AK$5:$AK$550,$C296,Grid_GenerationQueue!$AW$5:$AW$550,$Y$3)+SUMIFS(Grid_GenerationQueue!AC$5:AC$550,Grid_GenerationQueue!$AM$5:$AM$550,$B296,Grid_GenerationQueue!$AN$5:$AN$550,$C296,Grid_GenerationQueue!$AW$5:$AW$550,$Y$3)</f>
        <v>0</v>
      </c>
      <c r="AH296">
        <f>SUMIFS(Grid_GenerationQueue!AD$5:AD$550,Grid_GenerationQueue!$AJ$5:$AJ$550,$B296,Grid_GenerationQueue!$AK$5:$AK$550,$C296,Grid_GenerationQueue!$AW$5:$AW$550,$Y$3)+SUMIFS(Grid_GenerationQueue!AD$5:AD$550,Grid_GenerationQueue!$AM$5:$AM$550,$B296,Grid_GenerationQueue!$AN$5:$AN$550,$C296,Grid_GenerationQueue!$AW$5:$AW$550,$Y$3)</f>
        <v>0</v>
      </c>
      <c r="AJ296">
        <f>X296+SUMIFS(Grid_GenerationQueue!T$5:T$550,Grid_GenerationQueue!$AJ$5:$AJ$550,$B296,Grid_GenerationQueue!$AK$5:$AK$550,$C296,Grid_GenerationQueue!$AW$5:$AW$550,"&lt;&gt;"&amp;$Y$3,Grid_GenerationQueue!$AU$5:$AU$550,$AK$3)+SUMIFS(Grid_GenerationQueue!T$5:T$550,Grid_GenerationQueue!$AM$5:$AM$550,$B296,Grid_GenerationQueue!$AN$5:$AN$550,$C296,Grid_GenerationQueue!$AW$5:$AW$550,"&lt;&gt;"&amp;$Y$3,Grid_GenerationQueue!$AU$5:$AU$550,$AK$3)</f>
        <v>0</v>
      </c>
      <c r="AK296">
        <f>Y296+SUMIFS(Grid_GenerationQueue!U$5:U$550,Grid_GenerationQueue!$AJ$5:$AJ$550,$B296,Grid_GenerationQueue!$AK$5:$AK$550,$C296,Grid_GenerationQueue!$AW$5:$AW$550,"&lt;&gt;"&amp;$Y$3,Grid_GenerationQueue!$AU$5:$AU$550,$AK$3)+SUMIFS(Grid_GenerationQueue!U$5:U$550,Grid_GenerationQueue!$AM$5:$AM$550,$B296,Grid_GenerationQueue!$AN$5:$AN$550,$C296,Grid_GenerationQueue!$AW$5:$AW$550,"&lt;&gt;"&amp;$Y$3,Grid_GenerationQueue!$AU$5:$AU$550,$AK$3)</f>
        <v>0</v>
      </c>
      <c r="AL296">
        <f>Z296+SUMIFS(Grid_GenerationQueue!V$5:V$550,Grid_GenerationQueue!$AJ$5:$AJ$550,$B296,Grid_GenerationQueue!$AK$5:$AK$550,$C296,Grid_GenerationQueue!$AW$5:$AW$550,"&lt;&gt;"&amp;$Y$3,Grid_GenerationQueue!$AU$5:$AU$550,$AK$3)+SUMIFS(Grid_GenerationQueue!V$5:V$550,Grid_GenerationQueue!$AM$5:$AM$550,$B296,Grid_GenerationQueue!$AN$5:$AN$550,$C296,Grid_GenerationQueue!$AW$5:$AW$550,"&lt;&gt;"&amp;$Y$3,Grid_GenerationQueue!$AU$5:$AU$550,$AK$3)</f>
        <v>0</v>
      </c>
      <c r="AM296">
        <f>AA296+SUMIFS(Grid_GenerationQueue!W$5:W$550,Grid_GenerationQueue!$AJ$5:$AJ$550,$B296,Grid_GenerationQueue!$AK$5:$AK$550,$C296,Grid_GenerationQueue!$AW$5:$AW$550,"&lt;&gt;"&amp;$Y$3,Grid_GenerationQueue!$AU$5:$AU$550,$AK$3)+SUMIFS(Grid_GenerationQueue!W$5:W$550,Grid_GenerationQueue!$AM$5:$AM$550,$B296,Grid_GenerationQueue!$AN$5:$AN$550,$C296,Grid_GenerationQueue!$AW$5:$AW$550,"&lt;&gt;"&amp;$Y$3,Grid_GenerationQueue!$AU$5:$AU$550,$AK$3)</f>
        <v>0</v>
      </c>
      <c r="AN296">
        <f>AB296+SUMIFS(Grid_GenerationQueue!X$5:X$550,Grid_GenerationQueue!$AJ$5:$AJ$550,$B296,Grid_GenerationQueue!$AK$5:$AK$550,$C296,Grid_GenerationQueue!$AW$5:$AW$550,"&lt;&gt;"&amp;$Y$3,Grid_GenerationQueue!$AU$5:$AU$550,$AK$3)+SUMIFS(Grid_GenerationQueue!X$5:X$550,Grid_GenerationQueue!$AM$5:$AM$550,$B296,Grid_GenerationQueue!$AN$5:$AN$550,$C296,Grid_GenerationQueue!$AW$5:$AW$550,"&lt;&gt;"&amp;$Y$3,Grid_GenerationQueue!$AU$5:$AU$550,$AK$3)</f>
        <v>0</v>
      </c>
      <c r="AO296">
        <f>AC296+SUMIFS(Grid_GenerationQueue!Y$5:Y$550,Grid_GenerationQueue!$AJ$5:$AJ$550,$B296,Grid_GenerationQueue!$AK$5:$AK$550,$C296,Grid_GenerationQueue!$AW$5:$AW$550,"&lt;&gt;"&amp;$Y$3,Grid_GenerationQueue!$AU$5:$AU$550,$AK$3)+SUMIFS(Grid_GenerationQueue!Y$5:Y$550,Grid_GenerationQueue!$AM$5:$AM$550,$B296,Grid_GenerationQueue!$AN$5:$AN$550,$C296,Grid_GenerationQueue!$AW$5:$AW$550,"&lt;&gt;"&amp;$Y$3,Grid_GenerationQueue!$AU$5:$AU$550,$AK$3)</f>
        <v>0</v>
      </c>
      <c r="AP296">
        <f>AD296+SUMIFS(Grid_GenerationQueue!Z$5:Z$550,Grid_GenerationQueue!$AJ$5:$AJ$550,$B296,Grid_GenerationQueue!$AK$5:$AK$550,$C296,Grid_GenerationQueue!$AW$5:$AW$550,"&lt;&gt;"&amp;$Y$3,Grid_GenerationQueue!$AU$5:$AU$550,$AK$3)+SUMIFS(Grid_GenerationQueue!Z$5:Z$550,Grid_GenerationQueue!$AM$5:$AM$550,$B296,Grid_GenerationQueue!$AN$5:$AN$550,$C296,Grid_GenerationQueue!$AW$5:$AW$550,"&lt;&gt;"&amp;$Y$3,Grid_GenerationQueue!$AU$5:$AU$550,$AK$3)</f>
        <v>0</v>
      </c>
      <c r="AQ296">
        <f>AE296+SUMIFS(Grid_GenerationQueue!AA$5:AA$550,Grid_GenerationQueue!$AJ$5:$AJ$550,$B296,Grid_GenerationQueue!$AK$5:$AK$550,$C296,Grid_GenerationQueue!$AW$5:$AW$550,"&lt;&gt;"&amp;$Y$3,Grid_GenerationQueue!$AU$5:$AU$550,$AK$3)+SUMIFS(Grid_GenerationQueue!AA$5:AA$550,Grid_GenerationQueue!$AM$5:$AM$550,$B296,Grid_GenerationQueue!$AN$5:$AN$550,$C296,Grid_GenerationQueue!$AW$5:$AW$550,"&lt;&gt;"&amp;$Y$3,Grid_GenerationQueue!$AU$5:$AU$550,$AK$3)</f>
        <v>0</v>
      </c>
      <c r="AR296">
        <f>AF296+SUMIFS(Grid_GenerationQueue!AB$5:AB$550,Grid_GenerationQueue!$AJ$5:$AJ$550,$B296,Grid_GenerationQueue!$AK$5:$AK$550,$C296,Grid_GenerationQueue!$AW$5:$AW$550,"&lt;&gt;"&amp;$Y$3,Grid_GenerationQueue!$AU$5:$AU$550,$AK$3)+SUMIFS(Grid_GenerationQueue!AB$5:AB$550,Grid_GenerationQueue!$AM$5:$AM$550,$B296,Grid_GenerationQueue!$AN$5:$AN$550,$C296,Grid_GenerationQueue!$AW$5:$AW$550,"&lt;&gt;"&amp;$Y$3,Grid_GenerationQueue!$AU$5:$AU$550,$AK$3)</f>
        <v>0</v>
      </c>
      <c r="AS296">
        <f>AG296+SUMIFS(Grid_GenerationQueue!AC$5:AC$550,Grid_GenerationQueue!$AJ$5:$AJ$550,$B296,Grid_GenerationQueue!$AK$5:$AK$550,$C296,Grid_GenerationQueue!$AW$5:$AW$550,"&lt;&gt;"&amp;$Y$3,Grid_GenerationQueue!$AU$5:$AU$550,$AK$3)+SUMIFS(Grid_GenerationQueue!AC$5:AC$550,Grid_GenerationQueue!$AM$5:$AM$550,$B296,Grid_GenerationQueue!$AN$5:$AN$550,$C296,Grid_GenerationQueue!$AW$5:$AW$550,"&lt;&gt;"&amp;$Y$3,Grid_GenerationQueue!$AU$5:$AU$550,$AK$3)</f>
        <v>0</v>
      </c>
      <c r="AT296">
        <f>AH296+SUMIFS(Grid_GenerationQueue!AD$5:AD$550,Grid_GenerationQueue!$AJ$5:$AJ$550,$B296,Grid_GenerationQueue!$AK$5:$AK$550,$C296,Grid_GenerationQueue!$AW$5:$AW$550,"&lt;&gt;"&amp;$Y$3,Grid_GenerationQueue!$AU$5:$AU$550,$AK$3)+SUMIFS(Grid_GenerationQueue!AD$5:AD$550,Grid_GenerationQueue!$AM$5:$AM$550,$B296,Grid_GenerationQueue!$AN$5:$AN$550,$C296,Grid_GenerationQueue!$AW$5:$AW$550,"&lt;&gt;"&amp;$Y$3,Grid_GenerationQueue!$AU$5:$AU$550,$AK$3)</f>
        <v>0</v>
      </c>
      <c r="AV296">
        <v>0</v>
      </c>
      <c r="AW296">
        <v>0</v>
      </c>
      <c r="AX296">
        <v>0</v>
      </c>
      <c r="AY296">
        <v>0</v>
      </c>
      <c r="AZ296">
        <v>0</v>
      </c>
      <c r="BB296">
        <f t="shared" si="165"/>
        <v>0</v>
      </c>
      <c r="BC296">
        <f t="shared" si="166"/>
        <v>0</v>
      </c>
      <c r="BD296">
        <f t="shared" si="167"/>
        <v>0</v>
      </c>
      <c r="BE296">
        <f t="shared" si="168"/>
        <v>0</v>
      </c>
      <c r="BF296">
        <f t="shared" si="169"/>
        <v>0</v>
      </c>
      <c r="BG296">
        <f t="shared" si="170"/>
        <v>0</v>
      </c>
      <c r="BH296">
        <f t="shared" si="171"/>
        <v>0</v>
      </c>
      <c r="BI296">
        <f t="shared" si="172"/>
        <v>0</v>
      </c>
      <c r="BJ296">
        <f t="shared" si="173"/>
        <v>0</v>
      </c>
      <c r="BK296">
        <f t="shared" si="174"/>
        <v>0</v>
      </c>
      <c r="BL296">
        <f t="shared" si="175"/>
        <v>0</v>
      </c>
      <c r="BN296">
        <f t="shared" si="176"/>
        <v>0</v>
      </c>
      <c r="BO296">
        <f t="shared" si="177"/>
        <v>0</v>
      </c>
      <c r="BP296">
        <f t="shared" si="178"/>
        <v>0</v>
      </c>
      <c r="BQ296">
        <f t="shared" si="179"/>
        <v>0</v>
      </c>
      <c r="BR296">
        <f t="shared" si="180"/>
        <v>0</v>
      </c>
      <c r="BS296">
        <f t="shared" si="181"/>
        <v>0</v>
      </c>
      <c r="BT296">
        <f t="shared" si="182"/>
        <v>0</v>
      </c>
      <c r="BU296">
        <f t="shared" si="183"/>
        <v>0</v>
      </c>
      <c r="BV296">
        <f t="shared" si="184"/>
        <v>0</v>
      </c>
      <c r="BW296">
        <f t="shared" si="185"/>
        <v>0</v>
      </c>
      <c r="BX296">
        <f t="shared" si="186"/>
        <v>0</v>
      </c>
      <c r="BZ296">
        <f t="shared" si="187"/>
        <v>0</v>
      </c>
      <c r="CA296">
        <f t="shared" si="188"/>
        <v>0</v>
      </c>
      <c r="CB296">
        <f t="shared" si="189"/>
        <v>0</v>
      </c>
      <c r="CC296">
        <f t="shared" si="190"/>
        <v>0</v>
      </c>
      <c r="CD296">
        <f t="shared" si="191"/>
        <v>0</v>
      </c>
      <c r="CE296">
        <f t="shared" si="192"/>
        <v>0</v>
      </c>
      <c r="CF296">
        <f t="shared" si="193"/>
        <v>0</v>
      </c>
      <c r="CG296">
        <f t="shared" si="194"/>
        <v>0</v>
      </c>
      <c r="CH296">
        <f t="shared" si="195"/>
        <v>0</v>
      </c>
      <c r="CI296">
        <f t="shared" si="196"/>
        <v>0</v>
      </c>
      <c r="CJ296">
        <f t="shared" si="197"/>
        <v>0</v>
      </c>
    </row>
    <row r="297" spans="1:88" x14ac:dyDescent="0.35">
      <c r="A297" t="str">
        <f>Substation_Info!A297</f>
        <v xml:space="preserve">PG&amp;E North of Greater Bay Study Area </v>
      </c>
      <c r="B297" t="str">
        <f>Substation_Info!B297</f>
        <v>Vaca Dixon</v>
      </c>
      <c r="C297">
        <f>Substation_Info!C297</f>
        <v>500</v>
      </c>
      <c r="D297" t="str" cm="1">
        <f t="array" ref="D297">INDEX(Substation_Info!$AT$5:$BB$322,MATCH(1,($B297=Substation_Info!$B$5:$B$322)*($C297=Substation_Info!$C$5:$C$322),0),MATCH(D$4,Substation_Info!$AT$4:$BB$4,0))</f>
        <v>Northern_California_Li_Battery</v>
      </c>
      <c r="E297" t="str" cm="1">
        <f t="array" ref="E297">INDEX(Substation_Info!$AT$5:$BB$322,MATCH(1,($B297=Substation_Info!$B$5:$B$322)*($C297=Substation_Info!$C$5:$C$322),0),MATCH(E$4,Substation_Info!$AT$4:$BB$4,0))</f>
        <v>Northern_California_Solar</v>
      </c>
      <c r="F297" cm="1">
        <f t="array" ref="F297">INDEX(Substation_Info!$AT$5:$BB$322,MATCH(1,($B297=Substation_Info!$B$5:$B$322)*($C297=Substation_Info!$C$5:$C$322),0),MATCH(F$4,Substation_Info!$AT$4:$BB$4,0))</f>
        <v>0</v>
      </c>
      <c r="G297" t="str" cm="1">
        <f t="array" ref="G297">INDEX(Substation_Info!$AT$5:$BB$322,MATCH(1,($B297=Substation_Info!$B$5:$B$322)*($C297=Substation_Info!$C$5:$C$322),0),MATCH(G$4,Substation_Info!$AT$4:$BB$4,0))</f>
        <v>Solano_Wind</v>
      </c>
      <c r="H297" cm="1">
        <f t="array" ref="H297">INDEX(Substation_Info!$AT$5:$BB$322,MATCH(1,($B297=Substation_Info!$B$5:$B$322)*($C297=Substation_Info!$C$5:$C$322),0),MATCH(H$4,Substation_Info!$AT$4:$BB$4,0))</f>
        <v>0</v>
      </c>
      <c r="I297" cm="1">
        <f t="array" ref="I297">INDEX(Substation_Info!$AT$5:$BB$322,MATCH(1,($B297=Substation_Info!$B$5:$B$322)*($C297=Substation_Info!$C$5:$C$322),0),MATCH(I$4,Substation_Info!$AT$4:$BB$4,0))</f>
        <v>0</v>
      </c>
      <c r="J297" cm="1">
        <f t="array" ref="J297">INDEX(Substation_Info!$AT$5:$BB$322,MATCH(1,($B297=Substation_Info!$B$5:$B$322)*($C297=Substation_Info!$C$5:$C$322),0),MATCH(J$4,Substation_Info!$AT$4:$BB$4,0))</f>
        <v>0</v>
      </c>
      <c r="L297">
        <f>SUMIFS(Grid_GenerationQueue!T$5:T$550,Grid_GenerationQueue!$AJ$5:$AJ$550,$B297,Grid_GenerationQueue!$AK$5:$AK$550,$C297)+SUMIFS(Grid_GenerationQueue!T$5:T$550,Grid_GenerationQueue!$AM$5:$AM$550,$B297,Grid_GenerationQueue!$AN$5:$AN$550,$C297)</f>
        <v>700</v>
      </c>
      <c r="M297">
        <f>SUMIFS(Grid_GenerationQueue!U$5:U$550,Grid_GenerationQueue!$AJ$5:$AJ$550,$B297,Grid_GenerationQueue!$AK$5:$AK$550,$C297)+SUMIFS(Grid_GenerationQueue!U$5:U$550,Grid_GenerationQueue!$AM$5:$AM$550,$B297,Grid_GenerationQueue!$AN$5:$AN$550,$C297)</f>
        <v>0</v>
      </c>
      <c r="N297">
        <f>SUMIFS(Grid_GenerationQueue!V$5:V$550,Grid_GenerationQueue!$AJ$5:$AJ$550,$B297,Grid_GenerationQueue!$AK$5:$AK$550,$C297)+SUMIFS(Grid_GenerationQueue!V$5:V$550,Grid_GenerationQueue!$AM$5:$AM$550,$B297,Grid_GenerationQueue!$AN$5:$AN$550,$C297)</f>
        <v>0</v>
      </c>
      <c r="O297">
        <f>SUMIFS(Grid_GenerationQueue!W$5:W$550,Grid_GenerationQueue!$AJ$5:$AJ$550,$B297,Grid_GenerationQueue!$AK$5:$AK$550,$C297)+SUMIFS(Grid_GenerationQueue!W$5:W$550,Grid_GenerationQueue!$AM$5:$AM$550,$B297,Grid_GenerationQueue!$AN$5:$AN$550,$C297)</f>
        <v>0</v>
      </c>
      <c r="P297">
        <f>SUMIFS(Grid_GenerationQueue!X$5:X$550,Grid_GenerationQueue!$AJ$5:$AJ$550,$B297,Grid_GenerationQueue!$AK$5:$AK$550,$C297)+SUMIFS(Grid_GenerationQueue!X$5:X$550,Grid_GenerationQueue!$AM$5:$AM$550,$B297,Grid_GenerationQueue!$AN$5:$AN$550,$C297)</f>
        <v>0</v>
      </c>
      <c r="Q297">
        <f>SUMIFS(Grid_GenerationQueue!Y$5:Y$550,Grid_GenerationQueue!$AJ$5:$AJ$550,$B297,Grid_GenerationQueue!$AK$5:$AK$550,$C297)+SUMIFS(Grid_GenerationQueue!Y$5:Y$550,Grid_GenerationQueue!$AM$5:$AM$550,$B297,Grid_GenerationQueue!$AN$5:$AN$550,$C297)</f>
        <v>0</v>
      </c>
      <c r="R297">
        <f>SUMIFS(Grid_GenerationQueue!Z$5:Z$550,Grid_GenerationQueue!$AJ$5:$AJ$550,$B297,Grid_GenerationQueue!$AK$5:$AK$550,$C297)+SUMIFS(Grid_GenerationQueue!Z$5:Z$550,Grid_GenerationQueue!$AM$5:$AM$550,$B297,Grid_GenerationQueue!$AN$5:$AN$550,$C297)</f>
        <v>0</v>
      </c>
      <c r="S297">
        <f>SUMIFS(Grid_GenerationQueue!AA$5:AA$550,Grid_GenerationQueue!$AJ$5:$AJ$550,$B297,Grid_GenerationQueue!$AK$5:$AK$550,$C297)+SUMIFS(Grid_GenerationQueue!AA$5:AA$550,Grid_GenerationQueue!$AM$5:$AM$550,$B297,Grid_GenerationQueue!$AN$5:$AN$550,$C297)</f>
        <v>0</v>
      </c>
      <c r="T297">
        <f>SUMIFS(Grid_GenerationQueue!AB$5:AB$550,Grid_GenerationQueue!$AJ$5:$AJ$550,$B297,Grid_GenerationQueue!$AK$5:$AK$550,$C297)+SUMIFS(Grid_GenerationQueue!AB$5:AB$550,Grid_GenerationQueue!$AM$5:$AM$550,$B297,Grid_GenerationQueue!$AN$5:$AN$550,$C297)</f>
        <v>0</v>
      </c>
      <c r="U297">
        <f>SUMIFS(Grid_GenerationQueue!AC$5:AC$550,Grid_GenerationQueue!$AJ$5:$AJ$550,$B297,Grid_GenerationQueue!$AK$5:$AK$550,$C297)+SUMIFS(Grid_GenerationQueue!AC$5:AC$550,Grid_GenerationQueue!$AM$5:$AM$550,$B297,Grid_GenerationQueue!$AN$5:$AN$550,$C297)</f>
        <v>0</v>
      </c>
      <c r="V297">
        <f>SUMIFS(Grid_GenerationQueue!AD$5:AD$550,Grid_GenerationQueue!$AJ$5:$AJ$550,$B297,Grid_GenerationQueue!$AK$5:$AK$550,$C297)+SUMIFS(Grid_GenerationQueue!AD$5:AD$550,Grid_GenerationQueue!$AM$5:$AM$550,$B297,Grid_GenerationQueue!$AN$5:$AN$550,$C297)</f>
        <v>0</v>
      </c>
      <c r="X297">
        <f>SUMIFS(Grid_GenerationQueue!T$5:T$550,Grid_GenerationQueue!$AJ$5:$AJ$550,$B297,Grid_GenerationQueue!$AK$5:$AK$550,$C297,Grid_GenerationQueue!$AW$5:$AW$550,$Y$3)+SUMIFS(Grid_GenerationQueue!T$5:T$550,Grid_GenerationQueue!$AM$5:$AM$550,$B297,Grid_GenerationQueue!$AN$5:$AN$550,$C297,Grid_GenerationQueue!$AW$5:$AW$550,$Y$3)</f>
        <v>0</v>
      </c>
      <c r="Y297">
        <f>SUMIFS(Grid_GenerationQueue!U$5:U$550,Grid_GenerationQueue!$AJ$5:$AJ$550,$B297,Grid_GenerationQueue!$AK$5:$AK$550,$C297,Grid_GenerationQueue!$AW$5:$AW$550,$Y$3)+SUMIFS(Grid_GenerationQueue!U$5:U$550,Grid_GenerationQueue!$AM$5:$AM$550,$B297,Grid_GenerationQueue!$AN$5:$AN$550,$C297,Grid_GenerationQueue!$AW$5:$AW$550,$Y$3)</f>
        <v>0</v>
      </c>
      <c r="Z297">
        <f>SUMIFS(Grid_GenerationQueue!V$5:V$550,Grid_GenerationQueue!$AJ$5:$AJ$550,$B297,Grid_GenerationQueue!$AK$5:$AK$550,$C297,Grid_GenerationQueue!$AW$5:$AW$550,$Y$3)+SUMIFS(Grid_GenerationQueue!V$5:V$550,Grid_GenerationQueue!$AM$5:$AM$550,$B297,Grid_GenerationQueue!$AN$5:$AN$550,$C297,Grid_GenerationQueue!$AW$5:$AW$550,$Y$3)</f>
        <v>0</v>
      </c>
      <c r="AA297">
        <f>SUMIFS(Grid_GenerationQueue!W$5:W$550,Grid_GenerationQueue!$AJ$5:$AJ$550,$B297,Grid_GenerationQueue!$AK$5:$AK$550,$C297,Grid_GenerationQueue!$AW$5:$AW$550,$Y$3)+SUMIFS(Grid_GenerationQueue!W$5:W$550,Grid_GenerationQueue!$AM$5:$AM$550,$B297,Grid_GenerationQueue!$AN$5:$AN$550,$C297,Grid_GenerationQueue!$AW$5:$AW$550,$Y$3)</f>
        <v>0</v>
      </c>
      <c r="AB297">
        <f>SUMIFS(Grid_GenerationQueue!X$5:X$550,Grid_GenerationQueue!$AJ$5:$AJ$550,$B297,Grid_GenerationQueue!$AK$5:$AK$550,$C297,Grid_GenerationQueue!$AW$5:$AW$550,$Y$3)+SUMIFS(Grid_GenerationQueue!X$5:X$550,Grid_GenerationQueue!$AM$5:$AM$550,$B297,Grid_GenerationQueue!$AN$5:$AN$550,$C297,Grid_GenerationQueue!$AW$5:$AW$550,$Y$3)</f>
        <v>0</v>
      </c>
      <c r="AC297">
        <f>SUMIFS(Grid_GenerationQueue!Y$5:Y$550,Grid_GenerationQueue!$AJ$5:$AJ$550,$B297,Grid_GenerationQueue!$AK$5:$AK$550,$C297,Grid_GenerationQueue!$AW$5:$AW$550,$Y$3)+SUMIFS(Grid_GenerationQueue!Y$5:Y$550,Grid_GenerationQueue!$AM$5:$AM$550,$B297,Grid_GenerationQueue!$AN$5:$AN$550,$C297,Grid_GenerationQueue!$AW$5:$AW$550,$Y$3)</f>
        <v>0</v>
      </c>
      <c r="AD297">
        <f>SUMIFS(Grid_GenerationQueue!Z$5:Z$550,Grid_GenerationQueue!$AJ$5:$AJ$550,$B297,Grid_GenerationQueue!$AK$5:$AK$550,$C297,Grid_GenerationQueue!$AW$5:$AW$550,$Y$3)+SUMIFS(Grid_GenerationQueue!Z$5:Z$550,Grid_GenerationQueue!$AM$5:$AM$550,$B297,Grid_GenerationQueue!$AN$5:$AN$550,$C297,Grid_GenerationQueue!$AW$5:$AW$550,$Y$3)</f>
        <v>0</v>
      </c>
      <c r="AE297">
        <f>SUMIFS(Grid_GenerationQueue!AA$5:AA$550,Grid_GenerationQueue!$AJ$5:$AJ$550,$B297,Grid_GenerationQueue!$AK$5:$AK$550,$C297,Grid_GenerationQueue!$AW$5:$AW$550,$Y$3)+SUMIFS(Grid_GenerationQueue!AA$5:AA$550,Grid_GenerationQueue!$AM$5:$AM$550,$B297,Grid_GenerationQueue!$AN$5:$AN$550,$C297,Grid_GenerationQueue!$AW$5:$AW$550,$Y$3)</f>
        <v>0</v>
      </c>
      <c r="AF297">
        <f>SUMIFS(Grid_GenerationQueue!AB$5:AB$550,Grid_GenerationQueue!$AJ$5:$AJ$550,$B297,Grid_GenerationQueue!$AK$5:$AK$550,$C297,Grid_GenerationQueue!$AW$5:$AW$550,$Y$3)+SUMIFS(Grid_GenerationQueue!AB$5:AB$550,Grid_GenerationQueue!$AM$5:$AM$550,$B297,Grid_GenerationQueue!$AN$5:$AN$550,$C297,Grid_GenerationQueue!$AW$5:$AW$550,$Y$3)</f>
        <v>0</v>
      </c>
      <c r="AG297">
        <f>SUMIFS(Grid_GenerationQueue!AC$5:AC$550,Grid_GenerationQueue!$AJ$5:$AJ$550,$B297,Grid_GenerationQueue!$AK$5:$AK$550,$C297,Grid_GenerationQueue!$AW$5:$AW$550,$Y$3)+SUMIFS(Grid_GenerationQueue!AC$5:AC$550,Grid_GenerationQueue!$AM$5:$AM$550,$B297,Grid_GenerationQueue!$AN$5:$AN$550,$C297,Grid_GenerationQueue!$AW$5:$AW$550,$Y$3)</f>
        <v>0</v>
      </c>
      <c r="AH297">
        <f>SUMIFS(Grid_GenerationQueue!AD$5:AD$550,Grid_GenerationQueue!$AJ$5:$AJ$550,$B297,Grid_GenerationQueue!$AK$5:$AK$550,$C297,Grid_GenerationQueue!$AW$5:$AW$550,$Y$3)+SUMIFS(Grid_GenerationQueue!AD$5:AD$550,Grid_GenerationQueue!$AM$5:$AM$550,$B297,Grid_GenerationQueue!$AN$5:$AN$550,$C297,Grid_GenerationQueue!$AW$5:$AW$550,$Y$3)</f>
        <v>0</v>
      </c>
      <c r="AJ297">
        <f>X297+SUMIFS(Grid_GenerationQueue!T$5:T$550,Grid_GenerationQueue!$AJ$5:$AJ$550,$B297,Grid_GenerationQueue!$AK$5:$AK$550,$C297,Grid_GenerationQueue!$AW$5:$AW$550,"&lt;&gt;"&amp;$Y$3,Grid_GenerationQueue!$AU$5:$AU$550,$AK$3)+SUMIFS(Grid_GenerationQueue!T$5:T$550,Grid_GenerationQueue!$AM$5:$AM$550,$B297,Grid_GenerationQueue!$AN$5:$AN$550,$C297,Grid_GenerationQueue!$AW$5:$AW$550,"&lt;&gt;"&amp;$Y$3,Grid_GenerationQueue!$AU$5:$AU$550,$AK$3)</f>
        <v>0</v>
      </c>
      <c r="AK297">
        <f>Y297+SUMIFS(Grid_GenerationQueue!U$5:U$550,Grid_GenerationQueue!$AJ$5:$AJ$550,$B297,Grid_GenerationQueue!$AK$5:$AK$550,$C297,Grid_GenerationQueue!$AW$5:$AW$550,"&lt;&gt;"&amp;$Y$3,Grid_GenerationQueue!$AU$5:$AU$550,$AK$3)+SUMIFS(Grid_GenerationQueue!U$5:U$550,Grid_GenerationQueue!$AM$5:$AM$550,$B297,Grid_GenerationQueue!$AN$5:$AN$550,$C297,Grid_GenerationQueue!$AW$5:$AW$550,"&lt;&gt;"&amp;$Y$3,Grid_GenerationQueue!$AU$5:$AU$550,$AK$3)</f>
        <v>0</v>
      </c>
      <c r="AL297">
        <f>Z297+SUMIFS(Grid_GenerationQueue!V$5:V$550,Grid_GenerationQueue!$AJ$5:$AJ$550,$B297,Grid_GenerationQueue!$AK$5:$AK$550,$C297,Grid_GenerationQueue!$AW$5:$AW$550,"&lt;&gt;"&amp;$Y$3,Grid_GenerationQueue!$AU$5:$AU$550,$AK$3)+SUMIFS(Grid_GenerationQueue!V$5:V$550,Grid_GenerationQueue!$AM$5:$AM$550,$B297,Grid_GenerationQueue!$AN$5:$AN$550,$C297,Grid_GenerationQueue!$AW$5:$AW$550,"&lt;&gt;"&amp;$Y$3,Grid_GenerationQueue!$AU$5:$AU$550,$AK$3)</f>
        <v>0</v>
      </c>
      <c r="AM297">
        <f>AA297+SUMIFS(Grid_GenerationQueue!W$5:W$550,Grid_GenerationQueue!$AJ$5:$AJ$550,$B297,Grid_GenerationQueue!$AK$5:$AK$550,$C297,Grid_GenerationQueue!$AW$5:$AW$550,"&lt;&gt;"&amp;$Y$3,Grid_GenerationQueue!$AU$5:$AU$550,$AK$3)+SUMIFS(Grid_GenerationQueue!W$5:W$550,Grid_GenerationQueue!$AM$5:$AM$550,$B297,Grid_GenerationQueue!$AN$5:$AN$550,$C297,Grid_GenerationQueue!$AW$5:$AW$550,"&lt;&gt;"&amp;$Y$3,Grid_GenerationQueue!$AU$5:$AU$550,$AK$3)</f>
        <v>0</v>
      </c>
      <c r="AN297">
        <f>AB297+SUMIFS(Grid_GenerationQueue!X$5:X$550,Grid_GenerationQueue!$AJ$5:$AJ$550,$B297,Grid_GenerationQueue!$AK$5:$AK$550,$C297,Grid_GenerationQueue!$AW$5:$AW$550,"&lt;&gt;"&amp;$Y$3,Grid_GenerationQueue!$AU$5:$AU$550,$AK$3)+SUMIFS(Grid_GenerationQueue!X$5:X$550,Grid_GenerationQueue!$AM$5:$AM$550,$B297,Grid_GenerationQueue!$AN$5:$AN$550,$C297,Grid_GenerationQueue!$AW$5:$AW$550,"&lt;&gt;"&amp;$Y$3,Grid_GenerationQueue!$AU$5:$AU$550,$AK$3)</f>
        <v>0</v>
      </c>
      <c r="AO297">
        <f>AC297+SUMIFS(Grid_GenerationQueue!Y$5:Y$550,Grid_GenerationQueue!$AJ$5:$AJ$550,$B297,Grid_GenerationQueue!$AK$5:$AK$550,$C297,Grid_GenerationQueue!$AW$5:$AW$550,"&lt;&gt;"&amp;$Y$3,Grid_GenerationQueue!$AU$5:$AU$550,$AK$3)+SUMIFS(Grid_GenerationQueue!Y$5:Y$550,Grid_GenerationQueue!$AM$5:$AM$550,$B297,Grid_GenerationQueue!$AN$5:$AN$550,$C297,Grid_GenerationQueue!$AW$5:$AW$550,"&lt;&gt;"&amp;$Y$3,Grid_GenerationQueue!$AU$5:$AU$550,$AK$3)</f>
        <v>0</v>
      </c>
      <c r="AP297">
        <f>AD297+SUMIFS(Grid_GenerationQueue!Z$5:Z$550,Grid_GenerationQueue!$AJ$5:$AJ$550,$B297,Grid_GenerationQueue!$AK$5:$AK$550,$C297,Grid_GenerationQueue!$AW$5:$AW$550,"&lt;&gt;"&amp;$Y$3,Grid_GenerationQueue!$AU$5:$AU$550,$AK$3)+SUMIFS(Grid_GenerationQueue!Z$5:Z$550,Grid_GenerationQueue!$AM$5:$AM$550,$B297,Grid_GenerationQueue!$AN$5:$AN$550,$C297,Grid_GenerationQueue!$AW$5:$AW$550,"&lt;&gt;"&amp;$Y$3,Grid_GenerationQueue!$AU$5:$AU$550,$AK$3)</f>
        <v>0</v>
      </c>
      <c r="AQ297">
        <f>AE297+SUMIFS(Grid_GenerationQueue!AA$5:AA$550,Grid_GenerationQueue!$AJ$5:$AJ$550,$B297,Grid_GenerationQueue!$AK$5:$AK$550,$C297,Grid_GenerationQueue!$AW$5:$AW$550,"&lt;&gt;"&amp;$Y$3,Grid_GenerationQueue!$AU$5:$AU$550,$AK$3)+SUMIFS(Grid_GenerationQueue!AA$5:AA$550,Grid_GenerationQueue!$AM$5:$AM$550,$B297,Grid_GenerationQueue!$AN$5:$AN$550,$C297,Grid_GenerationQueue!$AW$5:$AW$550,"&lt;&gt;"&amp;$Y$3,Grid_GenerationQueue!$AU$5:$AU$550,$AK$3)</f>
        <v>0</v>
      </c>
      <c r="AR297">
        <f>AF297+SUMIFS(Grid_GenerationQueue!AB$5:AB$550,Grid_GenerationQueue!$AJ$5:$AJ$550,$B297,Grid_GenerationQueue!$AK$5:$AK$550,$C297,Grid_GenerationQueue!$AW$5:$AW$550,"&lt;&gt;"&amp;$Y$3,Grid_GenerationQueue!$AU$5:$AU$550,$AK$3)+SUMIFS(Grid_GenerationQueue!AB$5:AB$550,Grid_GenerationQueue!$AM$5:$AM$550,$B297,Grid_GenerationQueue!$AN$5:$AN$550,$C297,Grid_GenerationQueue!$AW$5:$AW$550,"&lt;&gt;"&amp;$Y$3,Grid_GenerationQueue!$AU$5:$AU$550,$AK$3)</f>
        <v>0</v>
      </c>
      <c r="AS297">
        <f>AG297+SUMIFS(Grid_GenerationQueue!AC$5:AC$550,Grid_GenerationQueue!$AJ$5:$AJ$550,$B297,Grid_GenerationQueue!$AK$5:$AK$550,$C297,Grid_GenerationQueue!$AW$5:$AW$550,"&lt;&gt;"&amp;$Y$3,Grid_GenerationQueue!$AU$5:$AU$550,$AK$3)+SUMIFS(Grid_GenerationQueue!AC$5:AC$550,Grid_GenerationQueue!$AM$5:$AM$550,$B297,Grid_GenerationQueue!$AN$5:$AN$550,$C297,Grid_GenerationQueue!$AW$5:$AW$550,"&lt;&gt;"&amp;$Y$3,Grid_GenerationQueue!$AU$5:$AU$550,$AK$3)</f>
        <v>0</v>
      </c>
      <c r="AT297">
        <f>AH297+SUMIFS(Grid_GenerationQueue!AD$5:AD$550,Grid_GenerationQueue!$AJ$5:$AJ$550,$B297,Grid_GenerationQueue!$AK$5:$AK$550,$C297,Grid_GenerationQueue!$AW$5:$AW$550,"&lt;&gt;"&amp;$Y$3,Grid_GenerationQueue!$AU$5:$AU$550,$AK$3)+SUMIFS(Grid_GenerationQueue!AD$5:AD$550,Grid_GenerationQueue!$AM$5:$AM$550,$B297,Grid_GenerationQueue!$AN$5:$AN$550,$C297,Grid_GenerationQueue!$AW$5:$AW$550,"&lt;&gt;"&amp;$Y$3,Grid_GenerationQueue!$AU$5:$AU$550,$AK$3)</f>
        <v>0</v>
      </c>
      <c r="AV297">
        <v>0</v>
      </c>
      <c r="AW297">
        <v>0</v>
      </c>
      <c r="AX297">
        <v>0</v>
      </c>
      <c r="AY297">
        <v>0</v>
      </c>
      <c r="AZ297">
        <v>0</v>
      </c>
      <c r="BB297">
        <f t="shared" si="165"/>
        <v>700</v>
      </c>
      <c r="BC297">
        <f t="shared" si="166"/>
        <v>0</v>
      </c>
      <c r="BD297">
        <f t="shared" si="167"/>
        <v>0</v>
      </c>
      <c r="BE297">
        <f t="shared" si="168"/>
        <v>0</v>
      </c>
      <c r="BF297">
        <f t="shared" si="169"/>
        <v>0</v>
      </c>
      <c r="BG297">
        <f t="shared" si="170"/>
        <v>0</v>
      </c>
      <c r="BH297">
        <f t="shared" si="171"/>
        <v>0</v>
      </c>
      <c r="BI297">
        <f t="shared" si="172"/>
        <v>0</v>
      </c>
      <c r="BJ297">
        <f t="shared" si="173"/>
        <v>0</v>
      </c>
      <c r="BK297">
        <f t="shared" si="174"/>
        <v>0</v>
      </c>
      <c r="BL297">
        <f t="shared" si="175"/>
        <v>0</v>
      </c>
      <c r="BN297">
        <f t="shared" si="176"/>
        <v>0</v>
      </c>
      <c r="BO297">
        <f t="shared" si="177"/>
        <v>0</v>
      </c>
      <c r="BP297">
        <f t="shared" si="178"/>
        <v>0</v>
      </c>
      <c r="BQ297">
        <f t="shared" si="179"/>
        <v>0</v>
      </c>
      <c r="BR297">
        <f t="shared" si="180"/>
        <v>0</v>
      </c>
      <c r="BS297">
        <f t="shared" si="181"/>
        <v>0</v>
      </c>
      <c r="BT297">
        <f t="shared" si="182"/>
        <v>0</v>
      </c>
      <c r="BU297">
        <f t="shared" si="183"/>
        <v>0</v>
      </c>
      <c r="BV297">
        <f t="shared" si="184"/>
        <v>0</v>
      </c>
      <c r="BW297">
        <f t="shared" si="185"/>
        <v>0</v>
      </c>
      <c r="BX297">
        <f t="shared" si="186"/>
        <v>0</v>
      </c>
      <c r="BZ297">
        <f t="shared" si="187"/>
        <v>0</v>
      </c>
      <c r="CA297">
        <f t="shared" si="188"/>
        <v>0</v>
      </c>
      <c r="CB297">
        <f t="shared" si="189"/>
        <v>0</v>
      </c>
      <c r="CC297">
        <f t="shared" si="190"/>
        <v>0</v>
      </c>
      <c r="CD297">
        <f t="shared" si="191"/>
        <v>0</v>
      </c>
      <c r="CE297">
        <f t="shared" si="192"/>
        <v>0</v>
      </c>
      <c r="CF297">
        <f t="shared" si="193"/>
        <v>0</v>
      </c>
      <c r="CG297">
        <f t="shared" si="194"/>
        <v>0</v>
      </c>
      <c r="CH297">
        <f t="shared" si="195"/>
        <v>0</v>
      </c>
      <c r="CI297">
        <f t="shared" si="196"/>
        <v>0</v>
      </c>
      <c r="CJ297">
        <f t="shared" si="197"/>
        <v>0</v>
      </c>
    </row>
    <row r="298" spans="1:88" x14ac:dyDescent="0.35">
      <c r="A298" t="str">
        <f>Substation_Info!A298</f>
        <v xml:space="preserve">PG&amp;E North of Greater Bay Study Area </v>
      </c>
      <c r="B298" t="str">
        <f>Substation_Info!B298</f>
        <v>Vaca Dixon</v>
      </c>
      <c r="C298">
        <f>Substation_Info!C298</f>
        <v>115</v>
      </c>
      <c r="D298" t="str" cm="1">
        <f t="array" ref="D298">INDEX(Substation_Info!$AT$5:$BB$322,MATCH(1,($B298=Substation_Info!$B$5:$B$322)*($C298=Substation_Info!$C$5:$C$322),0),MATCH(D$4,Substation_Info!$AT$4:$BB$4,0))</f>
        <v>Northern_California_Li_Battery</v>
      </c>
      <c r="E298" t="str" cm="1">
        <f t="array" ref="E298">INDEX(Substation_Info!$AT$5:$BB$322,MATCH(1,($B298=Substation_Info!$B$5:$B$322)*($C298=Substation_Info!$C$5:$C$322),0),MATCH(E$4,Substation_Info!$AT$4:$BB$4,0))</f>
        <v>Northern_California_Solar</v>
      </c>
      <c r="F298" cm="1">
        <f t="array" ref="F298">INDEX(Substation_Info!$AT$5:$BB$322,MATCH(1,($B298=Substation_Info!$B$5:$B$322)*($C298=Substation_Info!$C$5:$C$322),0),MATCH(F$4,Substation_Info!$AT$4:$BB$4,0))</f>
        <v>0</v>
      </c>
      <c r="G298" t="str" cm="1">
        <f t="array" ref="G298">INDEX(Substation_Info!$AT$5:$BB$322,MATCH(1,($B298=Substation_Info!$B$5:$B$322)*($C298=Substation_Info!$C$5:$C$322),0),MATCH(G$4,Substation_Info!$AT$4:$BB$4,0))</f>
        <v>Solano_Wind</v>
      </c>
      <c r="H298" cm="1">
        <f t="array" ref="H298">INDEX(Substation_Info!$AT$5:$BB$322,MATCH(1,($B298=Substation_Info!$B$5:$B$322)*($C298=Substation_Info!$C$5:$C$322),0),MATCH(H$4,Substation_Info!$AT$4:$BB$4,0))</f>
        <v>0</v>
      </c>
      <c r="I298" cm="1">
        <f t="array" ref="I298">INDEX(Substation_Info!$AT$5:$BB$322,MATCH(1,($B298=Substation_Info!$B$5:$B$322)*($C298=Substation_Info!$C$5:$C$322),0),MATCH(I$4,Substation_Info!$AT$4:$BB$4,0))</f>
        <v>0</v>
      </c>
      <c r="J298" cm="1">
        <f t="array" ref="J298">INDEX(Substation_Info!$AT$5:$BB$322,MATCH(1,($B298=Substation_Info!$B$5:$B$322)*($C298=Substation_Info!$C$5:$C$322),0),MATCH(J$4,Substation_Info!$AT$4:$BB$4,0))</f>
        <v>0</v>
      </c>
      <c r="L298">
        <f>SUMIFS(Grid_GenerationQueue!T$5:T$550,Grid_GenerationQueue!$AJ$5:$AJ$550,$B298,Grid_GenerationQueue!$AK$5:$AK$550,$C298)+SUMIFS(Grid_GenerationQueue!T$5:T$550,Grid_GenerationQueue!$AM$5:$AM$550,$B298,Grid_GenerationQueue!$AN$5:$AN$550,$C298)</f>
        <v>800</v>
      </c>
      <c r="M298">
        <f>SUMIFS(Grid_GenerationQueue!U$5:U$550,Grid_GenerationQueue!$AJ$5:$AJ$550,$B298,Grid_GenerationQueue!$AK$5:$AK$550,$C298)+SUMIFS(Grid_GenerationQueue!U$5:U$550,Grid_GenerationQueue!$AM$5:$AM$550,$B298,Grid_GenerationQueue!$AN$5:$AN$550,$C298)</f>
        <v>0</v>
      </c>
      <c r="N298">
        <f>SUMIFS(Grid_GenerationQueue!V$5:V$550,Grid_GenerationQueue!$AJ$5:$AJ$550,$B298,Grid_GenerationQueue!$AK$5:$AK$550,$C298)+SUMIFS(Grid_GenerationQueue!V$5:V$550,Grid_GenerationQueue!$AM$5:$AM$550,$B298,Grid_GenerationQueue!$AN$5:$AN$550,$C298)</f>
        <v>0</v>
      </c>
      <c r="O298">
        <f>SUMIFS(Grid_GenerationQueue!W$5:W$550,Grid_GenerationQueue!$AJ$5:$AJ$550,$B298,Grid_GenerationQueue!$AK$5:$AK$550,$C298)+SUMIFS(Grid_GenerationQueue!W$5:W$550,Grid_GenerationQueue!$AM$5:$AM$550,$B298,Grid_GenerationQueue!$AN$5:$AN$550,$C298)</f>
        <v>0</v>
      </c>
      <c r="P298">
        <f>SUMIFS(Grid_GenerationQueue!X$5:X$550,Grid_GenerationQueue!$AJ$5:$AJ$550,$B298,Grid_GenerationQueue!$AK$5:$AK$550,$C298)+SUMIFS(Grid_GenerationQueue!X$5:X$550,Grid_GenerationQueue!$AM$5:$AM$550,$B298,Grid_GenerationQueue!$AN$5:$AN$550,$C298)</f>
        <v>0</v>
      </c>
      <c r="Q298">
        <f>SUMIFS(Grid_GenerationQueue!Y$5:Y$550,Grid_GenerationQueue!$AJ$5:$AJ$550,$B298,Grid_GenerationQueue!$AK$5:$AK$550,$C298)+SUMIFS(Grid_GenerationQueue!Y$5:Y$550,Grid_GenerationQueue!$AM$5:$AM$550,$B298,Grid_GenerationQueue!$AN$5:$AN$550,$C298)</f>
        <v>0</v>
      </c>
      <c r="R298">
        <f>SUMIFS(Grid_GenerationQueue!Z$5:Z$550,Grid_GenerationQueue!$AJ$5:$AJ$550,$B298,Grid_GenerationQueue!$AK$5:$AK$550,$C298)+SUMIFS(Grid_GenerationQueue!Z$5:Z$550,Grid_GenerationQueue!$AM$5:$AM$550,$B298,Grid_GenerationQueue!$AN$5:$AN$550,$C298)</f>
        <v>24.5</v>
      </c>
      <c r="S298">
        <f>SUMIFS(Grid_GenerationQueue!AA$5:AA$550,Grid_GenerationQueue!$AJ$5:$AJ$550,$B298,Grid_GenerationQueue!$AK$5:$AK$550,$C298)+SUMIFS(Grid_GenerationQueue!AA$5:AA$550,Grid_GenerationQueue!$AM$5:$AM$550,$B298,Grid_GenerationQueue!$AN$5:$AN$550,$C298)</f>
        <v>24.5</v>
      </c>
      <c r="T298">
        <f>SUMIFS(Grid_GenerationQueue!AB$5:AB$550,Grid_GenerationQueue!$AJ$5:$AJ$550,$B298,Grid_GenerationQueue!$AK$5:$AK$550,$C298)+SUMIFS(Grid_GenerationQueue!AB$5:AB$550,Grid_GenerationQueue!$AM$5:$AM$550,$B298,Grid_GenerationQueue!$AN$5:$AN$550,$C298)</f>
        <v>0</v>
      </c>
      <c r="U298">
        <f>SUMIFS(Grid_GenerationQueue!AC$5:AC$550,Grid_GenerationQueue!$AJ$5:$AJ$550,$B298,Grid_GenerationQueue!$AK$5:$AK$550,$C298)+SUMIFS(Grid_GenerationQueue!AC$5:AC$550,Grid_GenerationQueue!$AM$5:$AM$550,$B298,Grid_GenerationQueue!$AN$5:$AN$550,$C298)</f>
        <v>0</v>
      </c>
      <c r="V298">
        <f>SUMIFS(Grid_GenerationQueue!AD$5:AD$550,Grid_GenerationQueue!$AJ$5:$AJ$550,$B298,Grid_GenerationQueue!$AK$5:$AK$550,$C298)+SUMIFS(Grid_GenerationQueue!AD$5:AD$550,Grid_GenerationQueue!$AM$5:$AM$550,$B298,Grid_GenerationQueue!$AN$5:$AN$550,$C298)</f>
        <v>0</v>
      </c>
      <c r="X298">
        <f>SUMIFS(Grid_GenerationQueue!T$5:T$550,Grid_GenerationQueue!$AJ$5:$AJ$550,$B298,Grid_GenerationQueue!$AK$5:$AK$550,$C298,Grid_GenerationQueue!$AW$5:$AW$550,$Y$3)+SUMIFS(Grid_GenerationQueue!T$5:T$550,Grid_GenerationQueue!$AM$5:$AM$550,$B298,Grid_GenerationQueue!$AN$5:$AN$550,$C298,Grid_GenerationQueue!$AW$5:$AW$550,$Y$3)</f>
        <v>300</v>
      </c>
      <c r="Y298">
        <f>SUMIFS(Grid_GenerationQueue!U$5:U$550,Grid_GenerationQueue!$AJ$5:$AJ$550,$B298,Grid_GenerationQueue!$AK$5:$AK$550,$C298,Grid_GenerationQueue!$AW$5:$AW$550,$Y$3)+SUMIFS(Grid_GenerationQueue!U$5:U$550,Grid_GenerationQueue!$AM$5:$AM$550,$B298,Grid_GenerationQueue!$AN$5:$AN$550,$C298,Grid_GenerationQueue!$AW$5:$AW$550,$Y$3)</f>
        <v>0</v>
      </c>
      <c r="Z298">
        <f>SUMIFS(Grid_GenerationQueue!V$5:V$550,Grid_GenerationQueue!$AJ$5:$AJ$550,$B298,Grid_GenerationQueue!$AK$5:$AK$550,$C298,Grid_GenerationQueue!$AW$5:$AW$550,$Y$3)+SUMIFS(Grid_GenerationQueue!V$5:V$550,Grid_GenerationQueue!$AM$5:$AM$550,$B298,Grid_GenerationQueue!$AN$5:$AN$550,$C298,Grid_GenerationQueue!$AW$5:$AW$550,$Y$3)</f>
        <v>0</v>
      </c>
      <c r="AA298">
        <f>SUMIFS(Grid_GenerationQueue!W$5:W$550,Grid_GenerationQueue!$AJ$5:$AJ$550,$B298,Grid_GenerationQueue!$AK$5:$AK$550,$C298,Grid_GenerationQueue!$AW$5:$AW$550,$Y$3)+SUMIFS(Grid_GenerationQueue!W$5:W$550,Grid_GenerationQueue!$AM$5:$AM$550,$B298,Grid_GenerationQueue!$AN$5:$AN$550,$C298,Grid_GenerationQueue!$AW$5:$AW$550,$Y$3)</f>
        <v>0</v>
      </c>
      <c r="AB298">
        <f>SUMIFS(Grid_GenerationQueue!X$5:X$550,Grid_GenerationQueue!$AJ$5:$AJ$550,$B298,Grid_GenerationQueue!$AK$5:$AK$550,$C298,Grid_GenerationQueue!$AW$5:$AW$550,$Y$3)+SUMIFS(Grid_GenerationQueue!X$5:X$550,Grid_GenerationQueue!$AM$5:$AM$550,$B298,Grid_GenerationQueue!$AN$5:$AN$550,$C298,Grid_GenerationQueue!$AW$5:$AW$550,$Y$3)</f>
        <v>0</v>
      </c>
      <c r="AC298">
        <f>SUMIFS(Grid_GenerationQueue!Y$5:Y$550,Grid_GenerationQueue!$AJ$5:$AJ$550,$B298,Grid_GenerationQueue!$AK$5:$AK$550,$C298,Grid_GenerationQueue!$AW$5:$AW$550,$Y$3)+SUMIFS(Grid_GenerationQueue!Y$5:Y$550,Grid_GenerationQueue!$AM$5:$AM$550,$B298,Grid_GenerationQueue!$AN$5:$AN$550,$C298,Grid_GenerationQueue!$AW$5:$AW$550,$Y$3)</f>
        <v>0</v>
      </c>
      <c r="AD298">
        <f>SUMIFS(Grid_GenerationQueue!Z$5:Z$550,Grid_GenerationQueue!$AJ$5:$AJ$550,$B298,Grid_GenerationQueue!$AK$5:$AK$550,$C298,Grid_GenerationQueue!$AW$5:$AW$550,$Y$3)+SUMIFS(Grid_GenerationQueue!Z$5:Z$550,Grid_GenerationQueue!$AM$5:$AM$550,$B298,Grid_GenerationQueue!$AN$5:$AN$550,$C298,Grid_GenerationQueue!$AW$5:$AW$550,$Y$3)</f>
        <v>24.5</v>
      </c>
      <c r="AE298">
        <f>SUMIFS(Grid_GenerationQueue!AA$5:AA$550,Grid_GenerationQueue!$AJ$5:$AJ$550,$B298,Grid_GenerationQueue!$AK$5:$AK$550,$C298,Grid_GenerationQueue!$AW$5:$AW$550,$Y$3)+SUMIFS(Grid_GenerationQueue!AA$5:AA$550,Grid_GenerationQueue!$AM$5:$AM$550,$B298,Grid_GenerationQueue!$AN$5:$AN$550,$C298,Grid_GenerationQueue!$AW$5:$AW$550,$Y$3)</f>
        <v>24.5</v>
      </c>
      <c r="AF298">
        <f>SUMIFS(Grid_GenerationQueue!AB$5:AB$550,Grid_GenerationQueue!$AJ$5:$AJ$550,$B298,Grid_GenerationQueue!$AK$5:$AK$550,$C298,Grid_GenerationQueue!$AW$5:$AW$550,$Y$3)+SUMIFS(Grid_GenerationQueue!AB$5:AB$550,Grid_GenerationQueue!$AM$5:$AM$550,$B298,Grid_GenerationQueue!$AN$5:$AN$550,$C298,Grid_GenerationQueue!$AW$5:$AW$550,$Y$3)</f>
        <v>0</v>
      </c>
      <c r="AG298">
        <f>SUMIFS(Grid_GenerationQueue!AC$5:AC$550,Grid_GenerationQueue!$AJ$5:$AJ$550,$B298,Grid_GenerationQueue!$AK$5:$AK$550,$C298,Grid_GenerationQueue!$AW$5:$AW$550,$Y$3)+SUMIFS(Grid_GenerationQueue!AC$5:AC$550,Grid_GenerationQueue!$AM$5:$AM$550,$B298,Grid_GenerationQueue!$AN$5:$AN$550,$C298,Grid_GenerationQueue!$AW$5:$AW$550,$Y$3)</f>
        <v>0</v>
      </c>
      <c r="AH298">
        <f>SUMIFS(Grid_GenerationQueue!AD$5:AD$550,Grid_GenerationQueue!$AJ$5:$AJ$550,$B298,Grid_GenerationQueue!$AK$5:$AK$550,$C298,Grid_GenerationQueue!$AW$5:$AW$550,$Y$3)+SUMIFS(Grid_GenerationQueue!AD$5:AD$550,Grid_GenerationQueue!$AM$5:$AM$550,$B298,Grid_GenerationQueue!$AN$5:$AN$550,$C298,Grid_GenerationQueue!$AW$5:$AW$550,$Y$3)</f>
        <v>0</v>
      </c>
      <c r="AJ298">
        <f>X298+SUMIFS(Grid_GenerationQueue!T$5:T$550,Grid_GenerationQueue!$AJ$5:$AJ$550,$B298,Grid_GenerationQueue!$AK$5:$AK$550,$C298,Grid_GenerationQueue!$AW$5:$AW$550,"&lt;&gt;"&amp;$Y$3,Grid_GenerationQueue!$AU$5:$AU$550,$AK$3)+SUMIFS(Grid_GenerationQueue!T$5:T$550,Grid_GenerationQueue!$AM$5:$AM$550,$B298,Grid_GenerationQueue!$AN$5:$AN$550,$C298,Grid_GenerationQueue!$AW$5:$AW$550,"&lt;&gt;"&amp;$Y$3,Grid_GenerationQueue!$AU$5:$AU$550,$AK$3)</f>
        <v>300</v>
      </c>
      <c r="AK298">
        <f>Y298+SUMIFS(Grid_GenerationQueue!U$5:U$550,Grid_GenerationQueue!$AJ$5:$AJ$550,$B298,Grid_GenerationQueue!$AK$5:$AK$550,$C298,Grid_GenerationQueue!$AW$5:$AW$550,"&lt;&gt;"&amp;$Y$3,Grid_GenerationQueue!$AU$5:$AU$550,$AK$3)+SUMIFS(Grid_GenerationQueue!U$5:U$550,Grid_GenerationQueue!$AM$5:$AM$550,$B298,Grid_GenerationQueue!$AN$5:$AN$550,$C298,Grid_GenerationQueue!$AW$5:$AW$550,"&lt;&gt;"&amp;$Y$3,Grid_GenerationQueue!$AU$5:$AU$550,$AK$3)</f>
        <v>0</v>
      </c>
      <c r="AL298">
        <f>Z298+SUMIFS(Grid_GenerationQueue!V$5:V$550,Grid_GenerationQueue!$AJ$5:$AJ$550,$B298,Grid_GenerationQueue!$AK$5:$AK$550,$C298,Grid_GenerationQueue!$AW$5:$AW$550,"&lt;&gt;"&amp;$Y$3,Grid_GenerationQueue!$AU$5:$AU$550,$AK$3)+SUMIFS(Grid_GenerationQueue!V$5:V$550,Grid_GenerationQueue!$AM$5:$AM$550,$B298,Grid_GenerationQueue!$AN$5:$AN$550,$C298,Grid_GenerationQueue!$AW$5:$AW$550,"&lt;&gt;"&amp;$Y$3,Grid_GenerationQueue!$AU$5:$AU$550,$AK$3)</f>
        <v>0</v>
      </c>
      <c r="AM298">
        <f>AA298+SUMIFS(Grid_GenerationQueue!W$5:W$550,Grid_GenerationQueue!$AJ$5:$AJ$550,$B298,Grid_GenerationQueue!$AK$5:$AK$550,$C298,Grid_GenerationQueue!$AW$5:$AW$550,"&lt;&gt;"&amp;$Y$3,Grid_GenerationQueue!$AU$5:$AU$550,$AK$3)+SUMIFS(Grid_GenerationQueue!W$5:W$550,Grid_GenerationQueue!$AM$5:$AM$550,$B298,Grid_GenerationQueue!$AN$5:$AN$550,$C298,Grid_GenerationQueue!$AW$5:$AW$550,"&lt;&gt;"&amp;$Y$3,Grid_GenerationQueue!$AU$5:$AU$550,$AK$3)</f>
        <v>0</v>
      </c>
      <c r="AN298">
        <f>AB298+SUMIFS(Grid_GenerationQueue!X$5:X$550,Grid_GenerationQueue!$AJ$5:$AJ$550,$B298,Grid_GenerationQueue!$AK$5:$AK$550,$C298,Grid_GenerationQueue!$AW$5:$AW$550,"&lt;&gt;"&amp;$Y$3,Grid_GenerationQueue!$AU$5:$AU$550,$AK$3)+SUMIFS(Grid_GenerationQueue!X$5:X$550,Grid_GenerationQueue!$AM$5:$AM$550,$B298,Grid_GenerationQueue!$AN$5:$AN$550,$C298,Grid_GenerationQueue!$AW$5:$AW$550,"&lt;&gt;"&amp;$Y$3,Grid_GenerationQueue!$AU$5:$AU$550,$AK$3)</f>
        <v>0</v>
      </c>
      <c r="AO298">
        <f>AC298+SUMIFS(Grid_GenerationQueue!Y$5:Y$550,Grid_GenerationQueue!$AJ$5:$AJ$550,$B298,Grid_GenerationQueue!$AK$5:$AK$550,$C298,Grid_GenerationQueue!$AW$5:$AW$550,"&lt;&gt;"&amp;$Y$3,Grid_GenerationQueue!$AU$5:$AU$550,$AK$3)+SUMIFS(Grid_GenerationQueue!Y$5:Y$550,Grid_GenerationQueue!$AM$5:$AM$550,$B298,Grid_GenerationQueue!$AN$5:$AN$550,$C298,Grid_GenerationQueue!$AW$5:$AW$550,"&lt;&gt;"&amp;$Y$3,Grid_GenerationQueue!$AU$5:$AU$550,$AK$3)</f>
        <v>0</v>
      </c>
      <c r="AP298">
        <f>AD298+SUMIFS(Grid_GenerationQueue!Z$5:Z$550,Grid_GenerationQueue!$AJ$5:$AJ$550,$B298,Grid_GenerationQueue!$AK$5:$AK$550,$C298,Grid_GenerationQueue!$AW$5:$AW$550,"&lt;&gt;"&amp;$Y$3,Grid_GenerationQueue!$AU$5:$AU$550,$AK$3)+SUMIFS(Grid_GenerationQueue!Z$5:Z$550,Grid_GenerationQueue!$AM$5:$AM$550,$B298,Grid_GenerationQueue!$AN$5:$AN$550,$C298,Grid_GenerationQueue!$AW$5:$AW$550,"&lt;&gt;"&amp;$Y$3,Grid_GenerationQueue!$AU$5:$AU$550,$AK$3)</f>
        <v>24.5</v>
      </c>
      <c r="AQ298">
        <f>AE298+SUMIFS(Grid_GenerationQueue!AA$5:AA$550,Grid_GenerationQueue!$AJ$5:$AJ$550,$B298,Grid_GenerationQueue!$AK$5:$AK$550,$C298,Grid_GenerationQueue!$AW$5:$AW$550,"&lt;&gt;"&amp;$Y$3,Grid_GenerationQueue!$AU$5:$AU$550,$AK$3)+SUMIFS(Grid_GenerationQueue!AA$5:AA$550,Grid_GenerationQueue!$AM$5:$AM$550,$B298,Grid_GenerationQueue!$AN$5:$AN$550,$C298,Grid_GenerationQueue!$AW$5:$AW$550,"&lt;&gt;"&amp;$Y$3,Grid_GenerationQueue!$AU$5:$AU$550,$AK$3)</f>
        <v>24.5</v>
      </c>
      <c r="AR298">
        <f>AF298+SUMIFS(Grid_GenerationQueue!AB$5:AB$550,Grid_GenerationQueue!$AJ$5:$AJ$550,$B298,Grid_GenerationQueue!$AK$5:$AK$550,$C298,Grid_GenerationQueue!$AW$5:$AW$550,"&lt;&gt;"&amp;$Y$3,Grid_GenerationQueue!$AU$5:$AU$550,$AK$3)+SUMIFS(Grid_GenerationQueue!AB$5:AB$550,Grid_GenerationQueue!$AM$5:$AM$550,$B298,Grid_GenerationQueue!$AN$5:$AN$550,$C298,Grid_GenerationQueue!$AW$5:$AW$550,"&lt;&gt;"&amp;$Y$3,Grid_GenerationQueue!$AU$5:$AU$550,$AK$3)</f>
        <v>0</v>
      </c>
      <c r="AS298">
        <f>AG298+SUMIFS(Grid_GenerationQueue!AC$5:AC$550,Grid_GenerationQueue!$AJ$5:$AJ$550,$B298,Grid_GenerationQueue!$AK$5:$AK$550,$C298,Grid_GenerationQueue!$AW$5:$AW$550,"&lt;&gt;"&amp;$Y$3,Grid_GenerationQueue!$AU$5:$AU$550,$AK$3)+SUMIFS(Grid_GenerationQueue!AC$5:AC$550,Grid_GenerationQueue!$AM$5:$AM$550,$B298,Grid_GenerationQueue!$AN$5:$AN$550,$C298,Grid_GenerationQueue!$AW$5:$AW$550,"&lt;&gt;"&amp;$Y$3,Grid_GenerationQueue!$AU$5:$AU$550,$AK$3)</f>
        <v>0</v>
      </c>
      <c r="AT298">
        <f>AH298+SUMIFS(Grid_GenerationQueue!AD$5:AD$550,Grid_GenerationQueue!$AJ$5:$AJ$550,$B298,Grid_GenerationQueue!$AK$5:$AK$550,$C298,Grid_GenerationQueue!$AW$5:$AW$550,"&lt;&gt;"&amp;$Y$3,Grid_GenerationQueue!$AU$5:$AU$550,$AK$3)+SUMIFS(Grid_GenerationQueue!AD$5:AD$550,Grid_GenerationQueue!$AM$5:$AM$550,$B298,Grid_GenerationQueue!$AN$5:$AN$550,$C298,Grid_GenerationQueue!$AW$5:$AW$550,"&lt;&gt;"&amp;$Y$3,Grid_GenerationQueue!$AU$5:$AU$550,$AK$3)</f>
        <v>0</v>
      </c>
      <c r="AV298">
        <v>0</v>
      </c>
      <c r="AW298">
        <v>0</v>
      </c>
      <c r="AX298">
        <v>0</v>
      </c>
      <c r="AY298">
        <v>0</v>
      </c>
      <c r="AZ298">
        <v>0</v>
      </c>
      <c r="BB298">
        <f t="shared" si="165"/>
        <v>800</v>
      </c>
      <c r="BC298">
        <f t="shared" si="166"/>
        <v>0</v>
      </c>
      <c r="BD298">
        <f t="shared" si="167"/>
        <v>0</v>
      </c>
      <c r="BE298">
        <f t="shared" si="168"/>
        <v>0</v>
      </c>
      <c r="BF298">
        <f t="shared" si="169"/>
        <v>0</v>
      </c>
      <c r="BG298">
        <f t="shared" si="170"/>
        <v>0</v>
      </c>
      <c r="BH298">
        <f t="shared" si="171"/>
        <v>24.5</v>
      </c>
      <c r="BI298">
        <f t="shared" si="172"/>
        <v>24.5</v>
      </c>
      <c r="BJ298">
        <f t="shared" si="173"/>
        <v>0</v>
      </c>
      <c r="BK298">
        <f t="shared" si="174"/>
        <v>0</v>
      </c>
      <c r="BL298">
        <f t="shared" si="175"/>
        <v>0</v>
      </c>
      <c r="BN298">
        <f t="shared" si="176"/>
        <v>300</v>
      </c>
      <c r="BO298">
        <f t="shared" si="177"/>
        <v>0</v>
      </c>
      <c r="BP298">
        <f t="shared" si="178"/>
        <v>0</v>
      </c>
      <c r="BQ298">
        <f t="shared" si="179"/>
        <v>0</v>
      </c>
      <c r="BR298">
        <f t="shared" si="180"/>
        <v>0</v>
      </c>
      <c r="BS298">
        <f t="shared" si="181"/>
        <v>0</v>
      </c>
      <c r="BT298">
        <f t="shared" si="182"/>
        <v>24.5</v>
      </c>
      <c r="BU298">
        <f t="shared" si="183"/>
        <v>24.5</v>
      </c>
      <c r="BV298">
        <f t="shared" si="184"/>
        <v>0</v>
      </c>
      <c r="BW298">
        <f t="shared" si="185"/>
        <v>0</v>
      </c>
      <c r="BX298">
        <f t="shared" si="186"/>
        <v>0</v>
      </c>
      <c r="BZ298">
        <f t="shared" si="187"/>
        <v>300</v>
      </c>
      <c r="CA298">
        <f t="shared" si="188"/>
        <v>0</v>
      </c>
      <c r="CB298">
        <f t="shared" si="189"/>
        <v>0</v>
      </c>
      <c r="CC298">
        <f t="shared" si="190"/>
        <v>0</v>
      </c>
      <c r="CD298">
        <f t="shared" si="191"/>
        <v>0</v>
      </c>
      <c r="CE298">
        <f t="shared" si="192"/>
        <v>0</v>
      </c>
      <c r="CF298">
        <f t="shared" si="193"/>
        <v>24.5</v>
      </c>
      <c r="CG298">
        <f t="shared" si="194"/>
        <v>24.5</v>
      </c>
      <c r="CH298">
        <f t="shared" si="195"/>
        <v>0</v>
      </c>
      <c r="CI298">
        <f t="shared" si="196"/>
        <v>0</v>
      </c>
      <c r="CJ298">
        <f t="shared" si="197"/>
        <v>0</v>
      </c>
    </row>
    <row r="299" spans="1:88" x14ac:dyDescent="0.35">
      <c r="A299" t="str">
        <f>Substation_Info!A299</f>
        <v>SCE Eastern Study Area</v>
      </c>
      <c r="B299" t="str">
        <f>Substation_Info!B299</f>
        <v>Valley</v>
      </c>
      <c r="C299">
        <f>Substation_Info!C299</f>
        <v>500</v>
      </c>
      <c r="D299" t="str" cm="1">
        <f t="array" ref="D299">INDEX(Substation_Info!$AT$5:$BB$322,MATCH(1,($B299=Substation_Info!$B$5:$B$322)*($C299=Substation_Info!$C$5:$C$322),0),MATCH(D$4,Substation_Info!$AT$4:$BB$4,0))</f>
        <v>Riverside_Li_Battery</v>
      </c>
      <c r="E299" t="str" cm="1">
        <f t="array" ref="E299">INDEX(Substation_Info!$AT$5:$BB$322,MATCH(1,($B299=Substation_Info!$B$5:$B$322)*($C299=Substation_Info!$C$5:$C$322),0),MATCH(E$4,Substation_Info!$AT$4:$BB$4,0))</f>
        <v>Riverside_Solar</v>
      </c>
      <c r="F299" cm="1">
        <f t="array" ref="F299">INDEX(Substation_Info!$AT$5:$BB$322,MATCH(1,($B299=Substation_Info!$B$5:$B$322)*($C299=Substation_Info!$C$5:$C$322),0),MATCH(F$4,Substation_Info!$AT$4:$BB$4,0))</f>
        <v>0</v>
      </c>
      <c r="G299" cm="1">
        <f t="array" ref="G299">INDEX(Substation_Info!$AT$5:$BB$322,MATCH(1,($B299=Substation_Info!$B$5:$B$322)*($C299=Substation_Info!$C$5:$C$322),0),MATCH(G$4,Substation_Info!$AT$4:$BB$4,0))</f>
        <v>0</v>
      </c>
      <c r="H299" cm="1">
        <f t="array" ref="H299">INDEX(Substation_Info!$AT$5:$BB$322,MATCH(1,($B299=Substation_Info!$B$5:$B$322)*($C299=Substation_Info!$C$5:$C$322),0),MATCH(H$4,Substation_Info!$AT$4:$BB$4,0))</f>
        <v>0</v>
      </c>
      <c r="I299" cm="1">
        <f t="array" ref="I299">INDEX(Substation_Info!$AT$5:$BB$322,MATCH(1,($B299=Substation_Info!$B$5:$B$322)*($C299=Substation_Info!$C$5:$C$322),0),MATCH(I$4,Substation_Info!$AT$4:$BB$4,0))</f>
        <v>0</v>
      </c>
      <c r="J299" t="str" cm="1">
        <f t="array" ref="J299">INDEX(Substation_Info!$AT$5:$BB$322,MATCH(1,($B299=Substation_Info!$B$5:$B$322)*($C299=Substation_Info!$C$5:$C$322),0),MATCH(J$4,Substation_Info!$AT$4:$BB$4,0))</f>
        <v>Riverside_West_Pumped_Storage</v>
      </c>
      <c r="L299">
        <f>SUMIFS(Grid_GenerationQueue!T$5:T$550,Grid_GenerationQueue!$AJ$5:$AJ$550,$B299,Grid_GenerationQueue!$AK$5:$AK$550,$C299)+SUMIFS(Grid_GenerationQueue!T$5:T$550,Grid_GenerationQueue!$AM$5:$AM$550,$B299,Grid_GenerationQueue!$AN$5:$AN$550,$C299)</f>
        <v>1180</v>
      </c>
      <c r="M299">
        <f>SUMIFS(Grid_GenerationQueue!U$5:U$550,Grid_GenerationQueue!$AJ$5:$AJ$550,$B299,Grid_GenerationQueue!$AK$5:$AK$550,$C299)+SUMIFS(Grid_GenerationQueue!U$5:U$550,Grid_GenerationQueue!$AM$5:$AM$550,$B299,Grid_GenerationQueue!$AN$5:$AN$550,$C299)</f>
        <v>0</v>
      </c>
      <c r="N299">
        <f>SUMIFS(Grid_GenerationQueue!V$5:V$550,Grid_GenerationQueue!$AJ$5:$AJ$550,$B299,Grid_GenerationQueue!$AK$5:$AK$550,$C299)+SUMIFS(Grid_GenerationQueue!V$5:V$550,Grid_GenerationQueue!$AM$5:$AM$550,$B299,Grid_GenerationQueue!$AN$5:$AN$550,$C299)</f>
        <v>0</v>
      </c>
      <c r="O299">
        <f>SUMIFS(Grid_GenerationQueue!W$5:W$550,Grid_GenerationQueue!$AJ$5:$AJ$550,$B299,Grid_GenerationQueue!$AK$5:$AK$550,$C299)+SUMIFS(Grid_GenerationQueue!W$5:W$550,Grid_GenerationQueue!$AM$5:$AM$550,$B299,Grid_GenerationQueue!$AN$5:$AN$550,$C299)</f>
        <v>0</v>
      </c>
      <c r="P299">
        <f>SUMIFS(Grid_GenerationQueue!X$5:X$550,Grid_GenerationQueue!$AJ$5:$AJ$550,$B299,Grid_GenerationQueue!$AK$5:$AK$550,$C299)+SUMIFS(Grid_GenerationQueue!X$5:X$550,Grid_GenerationQueue!$AM$5:$AM$550,$B299,Grid_GenerationQueue!$AN$5:$AN$550,$C299)</f>
        <v>0</v>
      </c>
      <c r="Q299">
        <f>SUMIFS(Grid_GenerationQueue!Y$5:Y$550,Grid_GenerationQueue!$AJ$5:$AJ$550,$B299,Grid_GenerationQueue!$AK$5:$AK$550,$C299)+SUMIFS(Grid_GenerationQueue!Y$5:Y$550,Grid_GenerationQueue!$AM$5:$AM$550,$B299,Grid_GenerationQueue!$AN$5:$AN$550,$C299)</f>
        <v>0</v>
      </c>
      <c r="R299">
        <f>SUMIFS(Grid_GenerationQueue!Z$5:Z$550,Grid_GenerationQueue!$AJ$5:$AJ$550,$B299,Grid_GenerationQueue!$AK$5:$AK$550,$C299)+SUMIFS(Grid_GenerationQueue!Z$5:Z$550,Grid_GenerationQueue!$AM$5:$AM$550,$B299,Grid_GenerationQueue!$AN$5:$AN$550,$C299)</f>
        <v>0</v>
      </c>
      <c r="S299">
        <f>SUMIFS(Grid_GenerationQueue!AA$5:AA$550,Grid_GenerationQueue!$AJ$5:$AJ$550,$B299,Grid_GenerationQueue!$AK$5:$AK$550,$C299)+SUMIFS(Grid_GenerationQueue!AA$5:AA$550,Grid_GenerationQueue!$AM$5:$AM$550,$B299,Grid_GenerationQueue!$AN$5:$AN$550,$C299)</f>
        <v>0</v>
      </c>
      <c r="T299">
        <f>SUMIFS(Grid_GenerationQueue!AB$5:AB$550,Grid_GenerationQueue!$AJ$5:$AJ$550,$B299,Grid_GenerationQueue!$AK$5:$AK$550,$C299)+SUMIFS(Grid_GenerationQueue!AB$5:AB$550,Grid_GenerationQueue!$AM$5:$AM$550,$B299,Grid_GenerationQueue!$AN$5:$AN$550,$C299)</f>
        <v>0</v>
      </c>
      <c r="U299">
        <f>SUMIFS(Grid_GenerationQueue!AC$5:AC$550,Grid_GenerationQueue!$AJ$5:$AJ$550,$B299,Grid_GenerationQueue!$AK$5:$AK$550,$C299)+SUMIFS(Grid_GenerationQueue!AC$5:AC$550,Grid_GenerationQueue!$AM$5:$AM$550,$B299,Grid_GenerationQueue!$AN$5:$AN$550,$C299)</f>
        <v>0</v>
      </c>
      <c r="V299">
        <f>SUMIFS(Grid_GenerationQueue!AD$5:AD$550,Grid_GenerationQueue!$AJ$5:$AJ$550,$B299,Grid_GenerationQueue!$AK$5:$AK$550,$C299)+SUMIFS(Grid_GenerationQueue!AD$5:AD$550,Grid_GenerationQueue!$AM$5:$AM$550,$B299,Grid_GenerationQueue!$AN$5:$AN$550,$C299)</f>
        <v>0</v>
      </c>
      <c r="X299">
        <f>SUMIFS(Grid_GenerationQueue!T$5:T$550,Grid_GenerationQueue!$AJ$5:$AJ$550,$B299,Grid_GenerationQueue!$AK$5:$AK$550,$C299,Grid_GenerationQueue!$AW$5:$AW$550,$Y$3)+SUMIFS(Grid_GenerationQueue!T$5:T$550,Grid_GenerationQueue!$AM$5:$AM$550,$B299,Grid_GenerationQueue!$AN$5:$AN$550,$C299,Grid_GenerationQueue!$AW$5:$AW$550,$Y$3)</f>
        <v>680</v>
      </c>
      <c r="Y299">
        <f>SUMIFS(Grid_GenerationQueue!U$5:U$550,Grid_GenerationQueue!$AJ$5:$AJ$550,$B299,Grid_GenerationQueue!$AK$5:$AK$550,$C299,Grid_GenerationQueue!$AW$5:$AW$550,$Y$3)+SUMIFS(Grid_GenerationQueue!U$5:U$550,Grid_GenerationQueue!$AM$5:$AM$550,$B299,Grid_GenerationQueue!$AN$5:$AN$550,$C299,Grid_GenerationQueue!$AW$5:$AW$550,$Y$3)</f>
        <v>0</v>
      </c>
      <c r="Z299">
        <f>SUMIFS(Grid_GenerationQueue!V$5:V$550,Grid_GenerationQueue!$AJ$5:$AJ$550,$B299,Grid_GenerationQueue!$AK$5:$AK$550,$C299,Grid_GenerationQueue!$AW$5:$AW$550,$Y$3)+SUMIFS(Grid_GenerationQueue!V$5:V$550,Grid_GenerationQueue!$AM$5:$AM$550,$B299,Grid_GenerationQueue!$AN$5:$AN$550,$C299,Grid_GenerationQueue!$AW$5:$AW$550,$Y$3)</f>
        <v>0</v>
      </c>
      <c r="AA299">
        <f>SUMIFS(Grid_GenerationQueue!W$5:W$550,Grid_GenerationQueue!$AJ$5:$AJ$550,$B299,Grid_GenerationQueue!$AK$5:$AK$550,$C299,Grid_GenerationQueue!$AW$5:$AW$550,$Y$3)+SUMIFS(Grid_GenerationQueue!W$5:W$550,Grid_GenerationQueue!$AM$5:$AM$550,$B299,Grid_GenerationQueue!$AN$5:$AN$550,$C299,Grid_GenerationQueue!$AW$5:$AW$550,$Y$3)</f>
        <v>0</v>
      </c>
      <c r="AB299">
        <f>SUMIFS(Grid_GenerationQueue!X$5:X$550,Grid_GenerationQueue!$AJ$5:$AJ$550,$B299,Grid_GenerationQueue!$AK$5:$AK$550,$C299,Grid_GenerationQueue!$AW$5:$AW$550,$Y$3)+SUMIFS(Grid_GenerationQueue!X$5:X$550,Grid_GenerationQueue!$AM$5:$AM$550,$B299,Grid_GenerationQueue!$AN$5:$AN$550,$C299,Grid_GenerationQueue!$AW$5:$AW$550,$Y$3)</f>
        <v>0</v>
      </c>
      <c r="AC299">
        <f>SUMIFS(Grid_GenerationQueue!Y$5:Y$550,Grid_GenerationQueue!$AJ$5:$AJ$550,$B299,Grid_GenerationQueue!$AK$5:$AK$550,$C299,Grid_GenerationQueue!$AW$5:$AW$550,$Y$3)+SUMIFS(Grid_GenerationQueue!Y$5:Y$550,Grid_GenerationQueue!$AM$5:$AM$550,$B299,Grid_GenerationQueue!$AN$5:$AN$550,$C299,Grid_GenerationQueue!$AW$5:$AW$550,$Y$3)</f>
        <v>0</v>
      </c>
      <c r="AD299">
        <f>SUMIFS(Grid_GenerationQueue!Z$5:Z$550,Grid_GenerationQueue!$AJ$5:$AJ$550,$B299,Grid_GenerationQueue!$AK$5:$AK$550,$C299,Grid_GenerationQueue!$AW$5:$AW$550,$Y$3)+SUMIFS(Grid_GenerationQueue!Z$5:Z$550,Grid_GenerationQueue!$AM$5:$AM$550,$B299,Grid_GenerationQueue!$AN$5:$AN$550,$C299,Grid_GenerationQueue!$AW$5:$AW$550,$Y$3)</f>
        <v>0</v>
      </c>
      <c r="AE299">
        <f>SUMIFS(Grid_GenerationQueue!AA$5:AA$550,Grid_GenerationQueue!$AJ$5:$AJ$550,$B299,Grid_GenerationQueue!$AK$5:$AK$550,$C299,Grid_GenerationQueue!$AW$5:$AW$550,$Y$3)+SUMIFS(Grid_GenerationQueue!AA$5:AA$550,Grid_GenerationQueue!$AM$5:$AM$550,$B299,Grid_GenerationQueue!$AN$5:$AN$550,$C299,Grid_GenerationQueue!$AW$5:$AW$550,$Y$3)</f>
        <v>0</v>
      </c>
      <c r="AF299">
        <f>SUMIFS(Grid_GenerationQueue!AB$5:AB$550,Grid_GenerationQueue!$AJ$5:$AJ$550,$B299,Grid_GenerationQueue!$AK$5:$AK$550,$C299,Grid_GenerationQueue!$AW$5:$AW$550,$Y$3)+SUMIFS(Grid_GenerationQueue!AB$5:AB$550,Grid_GenerationQueue!$AM$5:$AM$550,$B299,Grid_GenerationQueue!$AN$5:$AN$550,$C299,Grid_GenerationQueue!$AW$5:$AW$550,$Y$3)</f>
        <v>0</v>
      </c>
      <c r="AG299">
        <f>SUMIFS(Grid_GenerationQueue!AC$5:AC$550,Grid_GenerationQueue!$AJ$5:$AJ$550,$B299,Grid_GenerationQueue!$AK$5:$AK$550,$C299,Grid_GenerationQueue!$AW$5:$AW$550,$Y$3)+SUMIFS(Grid_GenerationQueue!AC$5:AC$550,Grid_GenerationQueue!$AM$5:$AM$550,$B299,Grid_GenerationQueue!$AN$5:$AN$550,$C299,Grid_GenerationQueue!$AW$5:$AW$550,$Y$3)</f>
        <v>0</v>
      </c>
      <c r="AH299">
        <f>SUMIFS(Grid_GenerationQueue!AD$5:AD$550,Grid_GenerationQueue!$AJ$5:$AJ$550,$B299,Grid_GenerationQueue!$AK$5:$AK$550,$C299,Grid_GenerationQueue!$AW$5:$AW$550,$Y$3)+SUMIFS(Grid_GenerationQueue!AD$5:AD$550,Grid_GenerationQueue!$AM$5:$AM$550,$B299,Grid_GenerationQueue!$AN$5:$AN$550,$C299,Grid_GenerationQueue!$AW$5:$AW$550,$Y$3)</f>
        <v>0</v>
      </c>
      <c r="AJ299">
        <f>X299+SUMIFS(Grid_GenerationQueue!T$5:T$550,Grid_GenerationQueue!$AJ$5:$AJ$550,$B299,Grid_GenerationQueue!$AK$5:$AK$550,$C299,Grid_GenerationQueue!$AW$5:$AW$550,"&lt;&gt;"&amp;$Y$3,Grid_GenerationQueue!$AU$5:$AU$550,$AK$3)+SUMIFS(Grid_GenerationQueue!T$5:T$550,Grid_GenerationQueue!$AM$5:$AM$550,$B299,Grid_GenerationQueue!$AN$5:$AN$550,$C299,Grid_GenerationQueue!$AW$5:$AW$550,"&lt;&gt;"&amp;$Y$3,Grid_GenerationQueue!$AU$5:$AU$550,$AK$3)</f>
        <v>1180</v>
      </c>
      <c r="AK299">
        <f>Y299+SUMIFS(Grid_GenerationQueue!U$5:U$550,Grid_GenerationQueue!$AJ$5:$AJ$550,$B299,Grid_GenerationQueue!$AK$5:$AK$550,$C299,Grid_GenerationQueue!$AW$5:$AW$550,"&lt;&gt;"&amp;$Y$3,Grid_GenerationQueue!$AU$5:$AU$550,$AK$3)+SUMIFS(Grid_GenerationQueue!U$5:U$550,Grid_GenerationQueue!$AM$5:$AM$550,$B299,Grid_GenerationQueue!$AN$5:$AN$550,$C299,Grid_GenerationQueue!$AW$5:$AW$550,"&lt;&gt;"&amp;$Y$3,Grid_GenerationQueue!$AU$5:$AU$550,$AK$3)</f>
        <v>0</v>
      </c>
      <c r="AL299">
        <f>Z299+SUMIFS(Grid_GenerationQueue!V$5:V$550,Grid_GenerationQueue!$AJ$5:$AJ$550,$B299,Grid_GenerationQueue!$AK$5:$AK$550,$C299,Grid_GenerationQueue!$AW$5:$AW$550,"&lt;&gt;"&amp;$Y$3,Grid_GenerationQueue!$AU$5:$AU$550,$AK$3)+SUMIFS(Grid_GenerationQueue!V$5:V$550,Grid_GenerationQueue!$AM$5:$AM$550,$B299,Grid_GenerationQueue!$AN$5:$AN$550,$C299,Grid_GenerationQueue!$AW$5:$AW$550,"&lt;&gt;"&amp;$Y$3,Grid_GenerationQueue!$AU$5:$AU$550,$AK$3)</f>
        <v>0</v>
      </c>
      <c r="AM299">
        <f>AA299+SUMIFS(Grid_GenerationQueue!W$5:W$550,Grid_GenerationQueue!$AJ$5:$AJ$550,$B299,Grid_GenerationQueue!$AK$5:$AK$550,$C299,Grid_GenerationQueue!$AW$5:$AW$550,"&lt;&gt;"&amp;$Y$3,Grid_GenerationQueue!$AU$5:$AU$550,$AK$3)+SUMIFS(Grid_GenerationQueue!W$5:W$550,Grid_GenerationQueue!$AM$5:$AM$550,$B299,Grid_GenerationQueue!$AN$5:$AN$550,$C299,Grid_GenerationQueue!$AW$5:$AW$550,"&lt;&gt;"&amp;$Y$3,Grid_GenerationQueue!$AU$5:$AU$550,$AK$3)</f>
        <v>0</v>
      </c>
      <c r="AN299">
        <f>AB299+SUMIFS(Grid_GenerationQueue!X$5:X$550,Grid_GenerationQueue!$AJ$5:$AJ$550,$B299,Grid_GenerationQueue!$AK$5:$AK$550,$C299,Grid_GenerationQueue!$AW$5:$AW$550,"&lt;&gt;"&amp;$Y$3,Grid_GenerationQueue!$AU$5:$AU$550,$AK$3)+SUMIFS(Grid_GenerationQueue!X$5:X$550,Grid_GenerationQueue!$AM$5:$AM$550,$B299,Grid_GenerationQueue!$AN$5:$AN$550,$C299,Grid_GenerationQueue!$AW$5:$AW$550,"&lt;&gt;"&amp;$Y$3,Grid_GenerationQueue!$AU$5:$AU$550,$AK$3)</f>
        <v>0</v>
      </c>
      <c r="AO299">
        <f>AC299+SUMIFS(Grid_GenerationQueue!Y$5:Y$550,Grid_GenerationQueue!$AJ$5:$AJ$550,$B299,Grid_GenerationQueue!$AK$5:$AK$550,$C299,Grid_GenerationQueue!$AW$5:$AW$550,"&lt;&gt;"&amp;$Y$3,Grid_GenerationQueue!$AU$5:$AU$550,$AK$3)+SUMIFS(Grid_GenerationQueue!Y$5:Y$550,Grid_GenerationQueue!$AM$5:$AM$550,$B299,Grid_GenerationQueue!$AN$5:$AN$550,$C299,Grid_GenerationQueue!$AW$5:$AW$550,"&lt;&gt;"&amp;$Y$3,Grid_GenerationQueue!$AU$5:$AU$550,$AK$3)</f>
        <v>0</v>
      </c>
      <c r="AP299">
        <f>AD299+SUMIFS(Grid_GenerationQueue!Z$5:Z$550,Grid_GenerationQueue!$AJ$5:$AJ$550,$B299,Grid_GenerationQueue!$AK$5:$AK$550,$C299,Grid_GenerationQueue!$AW$5:$AW$550,"&lt;&gt;"&amp;$Y$3,Grid_GenerationQueue!$AU$5:$AU$550,$AK$3)+SUMIFS(Grid_GenerationQueue!Z$5:Z$550,Grid_GenerationQueue!$AM$5:$AM$550,$B299,Grid_GenerationQueue!$AN$5:$AN$550,$C299,Grid_GenerationQueue!$AW$5:$AW$550,"&lt;&gt;"&amp;$Y$3,Grid_GenerationQueue!$AU$5:$AU$550,$AK$3)</f>
        <v>0</v>
      </c>
      <c r="AQ299">
        <f>AE299+SUMIFS(Grid_GenerationQueue!AA$5:AA$550,Grid_GenerationQueue!$AJ$5:$AJ$550,$B299,Grid_GenerationQueue!$AK$5:$AK$550,$C299,Grid_GenerationQueue!$AW$5:$AW$550,"&lt;&gt;"&amp;$Y$3,Grid_GenerationQueue!$AU$5:$AU$550,$AK$3)+SUMIFS(Grid_GenerationQueue!AA$5:AA$550,Grid_GenerationQueue!$AM$5:$AM$550,$B299,Grid_GenerationQueue!$AN$5:$AN$550,$C299,Grid_GenerationQueue!$AW$5:$AW$550,"&lt;&gt;"&amp;$Y$3,Grid_GenerationQueue!$AU$5:$AU$550,$AK$3)</f>
        <v>0</v>
      </c>
      <c r="AR299">
        <f>AF299+SUMIFS(Grid_GenerationQueue!AB$5:AB$550,Grid_GenerationQueue!$AJ$5:$AJ$550,$B299,Grid_GenerationQueue!$AK$5:$AK$550,$C299,Grid_GenerationQueue!$AW$5:$AW$550,"&lt;&gt;"&amp;$Y$3,Grid_GenerationQueue!$AU$5:$AU$550,$AK$3)+SUMIFS(Grid_GenerationQueue!AB$5:AB$550,Grid_GenerationQueue!$AM$5:$AM$550,$B299,Grid_GenerationQueue!$AN$5:$AN$550,$C299,Grid_GenerationQueue!$AW$5:$AW$550,"&lt;&gt;"&amp;$Y$3,Grid_GenerationQueue!$AU$5:$AU$550,$AK$3)</f>
        <v>0</v>
      </c>
      <c r="AS299">
        <f>AG299+SUMIFS(Grid_GenerationQueue!AC$5:AC$550,Grid_GenerationQueue!$AJ$5:$AJ$550,$B299,Grid_GenerationQueue!$AK$5:$AK$550,$C299,Grid_GenerationQueue!$AW$5:$AW$550,"&lt;&gt;"&amp;$Y$3,Grid_GenerationQueue!$AU$5:$AU$550,$AK$3)+SUMIFS(Grid_GenerationQueue!AC$5:AC$550,Grid_GenerationQueue!$AM$5:$AM$550,$B299,Grid_GenerationQueue!$AN$5:$AN$550,$C299,Grid_GenerationQueue!$AW$5:$AW$550,"&lt;&gt;"&amp;$Y$3,Grid_GenerationQueue!$AU$5:$AU$550,$AK$3)</f>
        <v>0</v>
      </c>
      <c r="AT299">
        <f>AH299+SUMIFS(Grid_GenerationQueue!AD$5:AD$550,Grid_GenerationQueue!$AJ$5:$AJ$550,$B299,Grid_GenerationQueue!$AK$5:$AK$550,$C299,Grid_GenerationQueue!$AW$5:$AW$550,"&lt;&gt;"&amp;$Y$3,Grid_GenerationQueue!$AU$5:$AU$550,$AK$3)+SUMIFS(Grid_GenerationQueue!AD$5:AD$550,Grid_GenerationQueue!$AM$5:$AM$550,$B299,Grid_GenerationQueue!$AN$5:$AN$550,$C299,Grid_GenerationQueue!$AW$5:$AW$550,"&lt;&gt;"&amp;$Y$3,Grid_GenerationQueue!$AU$5:$AU$550,$AK$3)</f>
        <v>0</v>
      </c>
      <c r="AV299">
        <v>0</v>
      </c>
      <c r="AW299">
        <v>0</v>
      </c>
      <c r="AX299">
        <v>0</v>
      </c>
      <c r="AY299">
        <v>0</v>
      </c>
      <c r="AZ299">
        <v>0</v>
      </c>
      <c r="BB299">
        <f t="shared" si="165"/>
        <v>1180</v>
      </c>
      <c r="BC299">
        <f t="shared" si="166"/>
        <v>0</v>
      </c>
      <c r="BD299">
        <f t="shared" si="167"/>
        <v>0</v>
      </c>
      <c r="BE299">
        <f t="shared" si="168"/>
        <v>0</v>
      </c>
      <c r="BF299">
        <f t="shared" si="169"/>
        <v>0</v>
      </c>
      <c r="BG299">
        <f t="shared" si="170"/>
        <v>0</v>
      </c>
      <c r="BH299">
        <f t="shared" si="171"/>
        <v>0</v>
      </c>
      <c r="BI299">
        <f t="shared" si="172"/>
        <v>0</v>
      </c>
      <c r="BJ299">
        <f t="shared" si="173"/>
        <v>0</v>
      </c>
      <c r="BK299">
        <f t="shared" si="174"/>
        <v>0</v>
      </c>
      <c r="BL299">
        <f t="shared" si="175"/>
        <v>0</v>
      </c>
      <c r="BN299">
        <f t="shared" si="176"/>
        <v>680</v>
      </c>
      <c r="BO299">
        <f t="shared" si="177"/>
        <v>0</v>
      </c>
      <c r="BP299">
        <f t="shared" si="178"/>
        <v>0</v>
      </c>
      <c r="BQ299">
        <f t="shared" si="179"/>
        <v>0</v>
      </c>
      <c r="BR299">
        <f t="shared" si="180"/>
        <v>0</v>
      </c>
      <c r="BS299">
        <f t="shared" si="181"/>
        <v>0</v>
      </c>
      <c r="BT299">
        <f t="shared" si="182"/>
        <v>0</v>
      </c>
      <c r="BU299">
        <f t="shared" si="183"/>
        <v>0</v>
      </c>
      <c r="BV299">
        <f t="shared" si="184"/>
        <v>0</v>
      </c>
      <c r="BW299">
        <f t="shared" si="185"/>
        <v>0</v>
      </c>
      <c r="BX299">
        <f t="shared" si="186"/>
        <v>0</v>
      </c>
      <c r="BZ299">
        <f t="shared" si="187"/>
        <v>1180</v>
      </c>
      <c r="CA299">
        <f t="shared" si="188"/>
        <v>0</v>
      </c>
      <c r="CB299">
        <f t="shared" si="189"/>
        <v>0</v>
      </c>
      <c r="CC299">
        <f t="shared" si="190"/>
        <v>0</v>
      </c>
      <c r="CD299">
        <f t="shared" si="191"/>
        <v>0</v>
      </c>
      <c r="CE299">
        <f t="shared" si="192"/>
        <v>0</v>
      </c>
      <c r="CF299">
        <f t="shared" si="193"/>
        <v>0</v>
      </c>
      <c r="CG299">
        <f t="shared" si="194"/>
        <v>0</v>
      </c>
      <c r="CH299">
        <f t="shared" si="195"/>
        <v>0</v>
      </c>
      <c r="CI299">
        <f t="shared" si="196"/>
        <v>0</v>
      </c>
      <c r="CJ299">
        <f t="shared" si="197"/>
        <v>0</v>
      </c>
    </row>
    <row r="300" spans="1:88" x14ac:dyDescent="0.35">
      <c r="A300" t="str">
        <f>Substation_Info!A300</f>
        <v xml:space="preserve">East of Pisgah Study Area </v>
      </c>
      <c r="B300" t="str">
        <f>Substation_Info!B300</f>
        <v>Valley (VEA)</v>
      </c>
      <c r="C300">
        <f>Substation_Info!C300</f>
        <v>138</v>
      </c>
      <c r="D300" t="str" cm="1">
        <f t="array" ref="D300">INDEX(Substation_Info!$AT$5:$BB$322,MATCH(1,($B300=Substation_Info!$B$5:$B$322)*($C300=Substation_Info!$C$5:$C$322),0),MATCH(D$4,Substation_Info!$AT$4:$BB$4,0))</f>
        <v>Southern_NV_Eldorado_Li_Battery</v>
      </c>
      <c r="E300" t="str" cm="1">
        <f t="array" ref="E300">INDEX(Substation_Info!$AT$5:$BB$322,MATCH(1,($B300=Substation_Info!$B$5:$B$322)*($C300=Substation_Info!$C$5:$C$322),0),MATCH(E$4,Substation_Info!$AT$4:$BB$4,0))</f>
        <v>Southern_NV_Eldorado_Solar</v>
      </c>
      <c r="F300" cm="1">
        <f t="array" ref="F300">INDEX(Substation_Info!$AT$5:$BB$322,MATCH(1,($B300=Substation_Info!$B$5:$B$322)*($C300=Substation_Info!$C$5:$C$322),0),MATCH(F$4,Substation_Info!$AT$4:$BB$4,0))</f>
        <v>0</v>
      </c>
      <c r="G300" t="str" cm="1">
        <f t="array" ref="G300">INDEX(Substation_Info!$AT$5:$BB$322,MATCH(1,($B300=Substation_Info!$B$5:$B$322)*($C300=Substation_Info!$C$5:$C$322),0),MATCH(G$4,Substation_Info!$AT$4:$BB$4,0))</f>
        <v>Southern_Nevada_Wind</v>
      </c>
      <c r="H300" cm="1">
        <f t="array" ref="H300">INDEX(Substation_Info!$AT$5:$BB$322,MATCH(1,($B300=Substation_Info!$B$5:$B$322)*($C300=Substation_Info!$C$5:$C$322),0),MATCH(H$4,Substation_Info!$AT$4:$BB$4,0))</f>
        <v>0</v>
      </c>
      <c r="I300" cm="1">
        <f t="array" ref="I300">INDEX(Substation_Info!$AT$5:$BB$322,MATCH(1,($B300=Substation_Info!$B$5:$B$322)*($C300=Substation_Info!$C$5:$C$322),0),MATCH(I$4,Substation_Info!$AT$4:$BB$4,0))</f>
        <v>0</v>
      </c>
      <c r="J300" cm="1">
        <f t="array" ref="J300">INDEX(Substation_Info!$AT$5:$BB$322,MATCH(1,($B300=Substation_Info!$B$5:$B$322)*($C300=Substation_Info!$C$5:$C$322),0),MATCH(J$4,Substation_Info!$AT$4:$BB$4,0))</f>
        <v>0</v>
      </c>
      <c r="K300" s="78"/>
      <c r="L300">
        <f>SUMIFS(Grid_GenerationQueue!T$5:T$550,Grid_GenerationQueue!$AJ$5:$AJ$550,$B300,Grid_GenerationQueue!$AK$5:$AK$550,$C300)+SUMIFS(Grid_GenerationQueue!T$5:T$550,Grid_GenerationQueue!$AM$5:$AM$550,$B300,Grid_GenerationQueue!$AN$5:$AN$550,$C300)</f>
        <v>40</v>
      </c>
      <c r="M300">
        <f>SUMIFS(Grid_GenerationQueue!U$5:U$550,Grid_GenerationQueue!$AJ$5:$AJ$550,$B300,Grid_GenerationQueue!$AK$5:$AK$550,$C300)+SUMIFS(Grid_GenerationQueue!U$5:U$550,Grid_GenerationQueue!$AM$5:$AM$550,$B300,Grid_GenerationQueue!$AN$5:$AN$550,$C300)</f>
        <v>0</v>
      </c>
      <c r="N300">
        <f>SUMIFS(Grid_GenerationQueue!V$5:V$550,Grid_GenerationQueue!$AJ$5:$AJ$550,$B300,Grid_GenerationQueue!$AK$5:$AK$550,$C300)+SUMIFS(Grid_GenerationQueue!V$5:V$550,Grid_GenerationQueue!$AM$5:$AM$550,$B300,Grid_GenerationQueue!$AN$5:$AN$550,$C300)</f>
        <v>0</v>
      </c>
      <c r="O300">
        <f>SUMIFS(Grid_GenerationQueue!W$5:W$550,Grid_GenerationQueue!$AJ$5:$AJ$550,$B300,Grid_GenerationQueue!$AK$5:$AK$550,$C300)+SUMIFS(Grid_GenerationQueue!W$5:W$550,Grid_GenerationQueue!$AM$5:$AM$550,$B300,Grid_GenerationQueue!$AN$5:$AN$550,$C300)</f>
        <v>0</v>
      </c>
      <c r="P300">
        <f>SUMIFS(Grid_GenerationQueue!X$5:X$550,Grid_GenerationQueue!$AJ$5:$AJ$550,$B300,Grid_GenerationQueue!$AK$5:$AK$550,$C300)+SUMIFS(Grid_GenerationQueue!X$5:X$550,Grid_GenerationQueue!$AM$5:$AM$550,$B300,Grid_GenerationQueue!$AN$5:$AN$550,$C300)</f>
        <v>0</v>
      </c>
      <c r="Q300">
        <f>SUMIFS(Grid_GenerationQueue!Y$5:Y$550,Grid_GenerationQueue!$AJ$5:$AJ$550,$B300,Grid_GenerationQueue!$AK$5:$AK$550,$C300)+SUMIFS(Grid_GenerationQueue!Y$5:Y$550,Grid_GenerationQueue!$AM$5:$AM$550,$B300,Grid_GenerationQueue!$AN$5:$AN$550,$C300)</f>
        <v>0</v>
      </c>
      <c r="R300">
        <f>SUMIFS(Grid_GenerationQueue!Z$5:Z$550,Grid_GenerationQueue!$AJ$5:$AJ$550,$B300,Grid_GenerationQueue!$AK$5:$AK$550,$C300)+SUMIFS(Grid_GenerationQueue!Z$5:Z$550,Grid_GenerationQueue!$AM$5:$AM$550,$B300,Grid_GenerationQueue!$AN$5:$AN$550,$C300)</f>
        <v>50</v>
      </c>
      <c r="S300">
        <f>SUMIFS(Grid_GenerationQueue!AA$5:AA$550,Grid_GenerationQueue!$AJ$5:$AJ$550,$B300,Grid_GenerationQueue!$AK$5:$AK$550,$C300)+SUMIFS(Grid_GenerationQueue!AA$5:AA$550,Grid_GenerationQueue!$AM$5:$AM$550,$B300,Grid_GenerationQueue!$AN$5:$AN$550,$C300)</f>
        <v>50</v>
      </c>
      <c r="T300">
        <f>SUMIFS(Grid_GenerationQueue!AB$5:AB$550,Grid_GenerationQueue!$AJ$5:$AJ$550,$B300,Grid_GenerationQueue!$AK$5:$AK$550,$C300)+SUMIFS(Grid_GenerationQueue!AB$5:AB$550,Grid_GenerationQueue!$AM$5:$AM$550,$B300,Grid_GenerationQueue!$AN$5:$AN$550,$C300)</f>
        <v>0</v>
      </c>
      <c r="U300">
        <f>SUMIFS(Grid_GenerationQueue!AC$5:AC$550,Grid_GenerationQueue!$AJ$5:$AJ$550,$B300,Grid_GenerationQueue!$AK$5:$AK$550,$C300)+SUMIFS(Grid_GenerationQueue!AC$5:AC$550,Grid_GenerationQueue!$AM$5:$AM$550,$B300,Grid_GenerationQueue!$AN$5:$AN$550,$C300)</f>
        <v>0</v>
      </c>
      <c r="V300">
        <f>SUMIFS(Grid_GenerationQueue!AD$5:AD$550,Grid_GenerationQueue!$AJ$5:$AJ$550,$B300,Grid_GenerationQueue!$AK$5:$AK$550,$C300)+SUMIFS(Grid_GenerationQueue!AD$5:AD$550,Grid_GenerationQueue!$AM$5:$AM$550,$B300,Grid_GenerationQueue!$AN$5:$AN$550,$C300)</f>
        <v>0</v>
      </c>
      <c r="W300" s="78"/>
      <c r="X300">
        <f>SUMIFS(Grid_GenerationQueue!T$5:T$550,Grid_GenerationQueue!$AJ$5:$AJ$550,$B300,Grid_GenerationQueue!$AK$5:$AK$550,$C300,Grid_GenerationQueue!$AW$5:$AW$550,$Y$3)+SUMIFS(Grid_GenerationQueue!T$5:T$550,Grid_GenerationQueue!$AM$5:$AM$550,$B300,Grid_GenerationQueue!$AN$5:$AN$550,$C300,Grid_GenerationQueue!$AW$5:$AW$550,$Y$3)</f>
        <v>40</v>
      </c>
      <c r="Y300">
        <f>SUMIFS(Grid_GenerationQueue!U$5:U$550,Grid_GenerationQueue!$AJ$5:$AJ$550,$B300,Grid_GenerationQueue!$AK$5:$AK$550,$C300,Grid_GenerationQueue!$AW$5:$AW$550,$Y$3)+SUMIFS(Grid_GenerationQueue!U$5:U$550,Grid_GenerationQueue!$AM$5:$AM$550,$B300,Grid_GenerationQueue!$AN$5:$AN$550,$C300,Grid_GenerationQueue!$AW$5:$AW$550,$Y$3)</f>
        <v>0</v>
      </c>
      <c r="Z300">
        <f>SUMIFS(Grid_GenerationQueue!V$5:V$550,Grid_GenerationQueue!$AJ$5:$AJ$550,$B300,Grid_GenerationQueue!$AK$5:$AK$550,$C300,Grid_GenerationQueue!$AW$5:$AW$550,$Y$3)+SUMIFS(Grid_GenerationQueue!V$5:V$550,Grid_GenerationQueue!$AM$5:$AM$550,$B300,Grid_GenerationQueue!$AN$5:$AN$550,$C300,Grid_GenerationQueue!$AW$5:$AW$550,$Y$3)</f>
        <v>0</v>
      </c>
      <c r="AA300">
        <f>SUMIFS(Grid_GenerationQueue!W$5:W$550,Grid_GenerationQueue!$AJ$5:$AJ$550,$B300,Grid_GenerationQueue!$AK$5:$AK$550,$C300,Grid_GenerationQueue!$AW$5:$AW$550,$Y$3)+SUMIFS(Grid_GenerationQueue!W$5:W$550,Grid_GenerationQueue!$AM$5:$AM$550,$B300,Grid_GenerationQueue!$AN$5:$AN$550,$C300,Grid_GenerationQueue!$AW$5:$AW$550,$Y$3)</f>
        <v>0</v>
      </c>
      <c r="AB300">
        <f>SUMIFS(Grid_GenerationQueue!X$5:X$550,Grid_GenerationQueue!$AJ$5:$AJ$550,$B300,Grid_GenerationQueue!$AK$5:$AK$550,$C300,Grid_GenerationQueue!$AW$5:$AW$550,$Y$3)+SUMIFS(Grid_GenerationQueue!X$5:X$550,Grid_GenerationQueue!$AM$5:$AM$550,$B300,Grid_GenerationQueue!$AN$5:$AN$550,$C300,Grid_GenerationQueue!$AW$5:$AW$550,$Y$3)</f>
        <v>0</v>
      </c>
      <c r="AC300">
        <f>SUMIFS(Grid_GenerationQueue!Y$5:Y$550,Grid_GenerationQueue!$AJ$5:$AJ$550,$B300,Grid_GenerationQueue!$AK$5:$AK$550,$C300,Grid_GenerationQueue!$AW$5:$AW$550,$Y$3)+SUMIFS(Grid_GenerationQueue!Y$5:Y$550,Grid_GenerationQueue!$AM$5:$AM$550,$B300,Grid_GenerationQueue!$AN$5:$AN$550,$C300,Grid_GenerationQueue!$AW$5:$AW$550,$Y$3)</f>
        <v>0</v>
      </c>
      <c r="AD300">
        <f>SUMIFS(Grid_GenerationQueue!Z$5:Z$550,Grid_GenerationQueue!$AJ$5:$AJ$550,$B300,Grid_GenerationQueue!$AK$5:$AK$550,$C300,Grid_GenerationQueue!$AW$5:$AW$550,$Y$3)+SUMIFS(Grid_GenerationQueue!Z$5:Z$550,Grid_GenerationQueue!$AM$5:$AM$550,$B300,Grid_GenerationQueue!$AN$5:$AN$550,$C300,Grid_GenerationQueue!$AW$5:$AW$550,$Y$3)</f>
        <v>50</v>
      </c>
      <c r="AE300">
        <f>SUMIFS(Grid_GenerationQueue!AA$5:AA$550,Grid_GenerationQueue!$AJ$5:$AJ$550,$B300,Grid_GenerationQueue!$AK$5:$AK$550,$C300,Grid_GenerationQueue!$AW$5:$AW$550,$Y$3)+SUMIFS(Grid_GenerationQueue!AA$5:AA$550,Grid_GenerationQueue!$AM$5:$AM$550,$B300,Grid_GenerationQueue!$AN$5:$AN$550,$C300,Grid_GenerationQueue!$AW$5:$AW$550,$Y$3)</f>
        <v>50</v>
      </c>
      <c r="AF300">
        <f>SUMIFS(Grid_GenerationQueue!AB$5:AB$550,Grid_GenerationQueue!$AJ$5:$AJ$550,$B300,Grid_GenerationQueue!$AK$5:$AK$550,$C300,Grid_GenerationQueue!$AW$5:$AW$550,$Y$3)+SUMIFS(Grid_GenerationQueue!AB$5:AB$550,Grid_GenerationQueue!$AM$5:$AM$550,$B300,Grid_GenerationQueue!$AN$5:$AN$550,$C300,Grid_GenerationQueue!$AW$5:$AW$550,$Y$3)</f>
        <v>0</v>
      </c>
      <c r="AG300">
        <f>SUMIFS(Grid_GenerationQueue!AC$5:AC$550,Grid_GenerationQueue!$AJ$5:$AJ$550,$B300,Grid_GenerationQueue!$AK$5:$AK$550,$C300,Grid_GenerationQueue!$AW$5:$AW$550,$Y$3)+SUMIFS(Grid_GenerationQueue!AC$5:AC$550,Grid_GenerationQueue!$AM$5:$AM$550,$B300,Grid_GenerationQueue!$AN$5:$AN$550,$C300,Grid_GenerationQueue!$AW$5:$AW$550,$Y$3)</f>
        <v>0</v>
      </c>
      <c r="AH300">
        <f>SUMIFS(Grid_GenerationQueue!AD$5:AD$550,Grid_GenerationQueue!$AJ$5:$AJ$550,$B300,Grid_GenerationQueue!$AK$5:$AK$550,$C300,Grid_GenerationQueue!$AW$5:$AW$550,$Y$3)+SUMIFS(Grid_GenerationQueue!AD$5:AD$550,Grid_GenerationQueue!$AM$5:$AM$550,$B300,Grid_GenerationQueue!$AN$5:$AN$550,$C300,Grid_GenerationQueue!$AW$5:$AW$550,$Y$3)</f>
        <v>0</v>
      </c>
      <c r="AI300" s="78"/>
      <c r="AJ300">
        <f>X300+SUMIFS(Grid_GenerationQueue!T$5:T$550,Grid_GenerationQueue!$AJ$5:$AJ$550,$B300,Grid_GenerationQueue!$AK$5:$AK$550,$C300,Grid_GenerationQueue!$AW$5:$AW$550,"&lt;&gt;"&amp;$Y$3,Grid_GenerationQueue!$AU$5:$AU$550,$AK$3)+SUMIFS(Grid_GenerationQueue!T$5:T$550,Grid_GenerationQueue!$AM$5:$AM$550,$B300,Grid_GenerationQueue!$AN$5:$AN$550,$C300,Grid_GenerationQueue!$AW$5:$AW$550,"&lt;&gt;"&amp;$Y$3,Grid_GenerationQueue!$AU$5:$AU$550,$AK$3)</f>
        <v>40</v>
      </c>
      <c r="AK300">
        <f>Y300+SUMIFS(Grid_GenerationQueue!U$5:U$550,Grid_GenerationQueue!$AJ$5:$AJ$550,$B300,Grid_GenerationQueue!$AK$5:$AK$550,$C300,Grid_GenerationQueue!$AW$5:$AW$550,"&lt;&gt;"&amp;$Y$3,Grid_GenerationQueue!$AU$5:$AU$550,$AK$3)+SUMIFS(Grid_GenerationQueue!U$5:U$550,Grid_GenerationQueue!$AM$5:$AM$550,$B300,Grid_GenerationQueue!$AN$5:$AN$550,$C300,Grid_GenerationQueue!$AW$5:$AW$550,"&lt;&gt;"&amp;$Y$3,Grid_GenerationQueue!$AU$5:$AU$550,$AK$3)</f>
        <v>0</v>
      </c>
      <c r="AL300">
        <f>Z300+SUMIFS(Grid_GenerationQueue!V$5:V$550,Grid_GenerationQueue!$AJ$5:$AJ$550,$B300,Grid_GenerationQueue!$AK$5:$AK$550,$C300,Grid_GenerationQueue!$AW$5:$AW$550,"&lt;&gt;"&amp;$Y$3,Grid_GenerationQueue!$AU$5:$AU$550,$AK$3)+SUMIFS(Grid_GenerationQueue!V$5:V$550,Grid_GenerationQueue!$AM$5:$AM$550,$B300,Grid_GenerationQueue!$AN$5:$AN$550,$C300,Grid_GenerationQueue!$AW$5:$AW$550,"&lt;&gt;"&amp;$Y$3,Grid_GenerationQueue!$AU$5:$AU$550,$AK$3)</f>
        <v>0</v>
      </c>
      <c r="AM300">
        <f>AA300+SUMIFS(Grid_GenerationQueue!W$5:W$550,Grid_GenerationQueue!$AJ$5:$AJ$550,$B300,Grid_GenerationQueue!$AK$5:$AK$550,$C300,Grid_GenerationQueue!$AW$5:$AW$550,"&lt;&gt;"&amp;$Y$3,Grid_GenerationQueue!$AU$5:$AU$550,$AK$3)+SUMIFS(Grid_GenerationQueue!W$5:W$550,Grid_GenerationQueue!$AM$5:$AM$550,$B300,Grid_GenerationQueue!$AN$5:$AN$550,$C300,Grid_GenerationQueue!$AW$5:$AW$550,"&lt;&gt;"&amp;$Y$3,Grid_GenerationQueue!$AU$5:$AU$550,$AK$3)</f>
        <v>0</v>
      </c>
      <c r="AN300">
        <f>AB300+SUMIFS(Grid_GenerationQueue!X$5:X$550,Grid_GenerationQueue!$AJ$5:$AJ$550,$B300,Grid_GenerationQueue!$AK$5:$AK$550,$C300,Grid_GenerationQueue!$AW$5:$AW$550,"&lt;&gt;"&amp;$Y$3,Grid_GenerationQueue!$AU$5:$AU$550,$AK$3)+SUMIFS(Grid_GenerationQueue!X$5:X$550,Grid_GenerationQueue!$AM$5:$AM$550,$B300,Grid_GenerationQueue!$AN$5:$AN$550,$C300,Grid_GenerationQueue!$AW$5:$AW$550,"&lt;&gt;"&amp;$Y$3,Grid_GenerationQueue!$AU$5:$AU$550,$AK$3)</f>
        <v>0</v>
      </c>
      <c r="AO300">
        <f>AC300+SUMIFS(Grid_GenerationQueue!Y$5:Y$550,Grid_GenerationQueue!$AJ$5:$AJ$550,$B300,Grid_GenerationQueue!$AK$5:$AK$550,$C300,Grid_GenerationQueue!$AW$5:$AW$550,"&lt;&gt;"&amp;$Y$3,Grid_GenerationQueue!$AU$5:$AU$550,$AK$3)+SUMIFS(Grid_GenerationQueue!Y$5:Y$550,Grid_GenerationQueue!$AM$5:$AM$550,$B300,Grid_GenerationQueue!$AN$5:$AN$550,$C300,Grid_GenerationQueue!$AW$5:$AW$550,"&lt;&gt;"&amp;$Y$3,Grid_GenerationQueue!$AU$5:$AU$550,$AK$3)</f>
        <v>0</v>
      </c>
      <c r="AP300">
        <f>AD300+SUMIFS(Grid_GenerationQueue!Z$5:Z$550,Grid_GenerationQueue!$AJ$5:$AJ$550,$B300,Grid_GenerationQueue!$AK$5:$AK$550,$C300,Grid_GenerationQueue!$AW$5:$AW$550,"&lt;&gt;"&amp;$Y$3,Grid_GenerationQueue!$AU$5:$AU$550,$AK$3)+SUMIFS(Grid_GenerationQueue!Z$5:Z$550,Grid_GenerationQueue!$AM$5:$AM$550,$B300,Grid_GenerationQueue!$AN$5:$AN$550,$C300,Grid_GenerationQueue!$AW$5:$AW$550,"&lt;&gt;"&amp;$Y$3,Grid_GenerationQueue!$AU$5:$AU$550,$AK$3)</f>
        <v>50</v>
      </c>
      <c r="AQ300">
        <f>AE300+SUMIFS(Grid_GenerationQueue!AA$5:AA$550,Grid_GenerationQueue!$AJ$5:$AJ$550,$B300,Grid_GenerationQueue!$AK$5:$AK$550,$C300,Grid_GenerationQueue!$AW$5:$AW$550,"&lt;&gt;"&amp;$Y$3,Grid_GenerationQueue!$AU$5:$AU$550,$AK$3)+SUMIFS(Grid_GenerationQueue!AA$5:AA$550,Grid_GenerationQueue!$AM$5:$AM$550,$B300,Grid_GenerationQueue!$AN$5:$AN$550,$C300,Grid_GenerationQueue!$AW$5:$AW$550,"&lt;&gt;"&amp;$Y$3,Grid_GenerationQueue!$AU$5:$AU$550,$AK$3)</f>
        <v>50</v>
      </c>
      <c r="AR300">
        <f>AF300+SUMIFS(Grid_GenerationQueue!AB$5:AB$550,Grid_GenerationQueue!$AJ$5:$AJ$550,$B300,Grid_GenerationQueue!$AK$5:$AK$550,$C300,Grid_GenerationQueue!$AW$5:$AW$550,"&lt;&gt;"&amp;$Y$3,Grid_GenerationQueue!$AU$5:$AU$550,$AK$3)+SUMIFS(Grid_GenerationQueue!AB$5:AB$550,Grid_GenerationQueue!$AM$5:$AM$550,$B300,Grid_GenerationQueue!$AN$5:$AN$550,$C300,Grid_GenerationQueue!$AW$5:$AW$550,"&lt;&gt;"&amp;$Y$3,Grid_GenerationQueue!$AU$5:$AU$550,$AK$3)</f>
        <v>0</v>
      </c>
      <c r="AS300">
        <f>AG300+SUMIFS(Grid_GenerationQueue!AC$5:AC$550,Grid_GenerationQueue!$AJ$5:$AJ$550,$B300,Grid_GenerationQueue!$AK$5:$AK$550,$C300,Grid_GenerationQueue!$AW$5:$AW$550,"&lt;&gt;"&amp;$Y$3,Grid_GenerationQueue!$AU$5:$AU$550,$AK$3)+SUMIFS(Grid_GenerationQueue!AC$5:AC$550,Grid_GenerationQueue!$AM$5:$AM$550,$B300,Grid_GenerationQueue!$AN$5:$AN$550,$C300,Grid_GenerationQueue!$AW$5:$AW$550,"&lt;&gt;"&amp;$Y$3,Grid_GenerationQueue!$AU$5:$AU$550,$AK$3)</f>
        <v>0</v>
      </c>
      <c r="AT300">
        <f>AH300+SUMIFS(Grid_GenerationQueue!AD$5:AD$550,Grid_GenerationQueue!$AJ$5:$AJ$550,$B300,Grid_GenerationQueue!$AK$5:$AK$550,$C300,Grid_GenerationQueue!$AW$5:$AW$550,"&lt;&gt;"&amp;$Y$3,Grid_GenerationQueue!$AU$5:$AU$550,$AK$3)+SUMIFS(Grid_GenerationQueue!AD$5:AD$550,Grid_GenerationQueue!$AM$5:$AM$550,$B300,Grid_GenerationQueue!$AN$5:$AN$550,$C300,Grid_GenerationQueue!$AW$5:$AW$550,"&lt;&gt;"&amp;$Y$3,Grid_GenerationQueue!$AU$5:$AU$550,$AK$3)</f>
        <v>0</v>
      </c>
      <c r="AV300">
        <v>0</v>
      </c>
      <c r="AW300">
        <v>0</v>
      </c>
      <c r="AX300">
        <v>0</v>
      </c>
      <c r="AY300">
        <v>0</v>
      </c>
      <c r="AZ300">
        <v>0</v>
      </c>
      <c r="BB300">
        <f t="shared" si="165"/>
        <v>40</v>
      </c>
      <c r="BC300">
        <f t="shared" si="166"/>
        <v>0</v>
      </c>
      <c r="BD300">
        <f t="shared" si="167"/>
        <v>0</v>
      </c>
      <c r="BE300">
        <f t="shared" si="168"/>
        <v>0</v>
      </c>
      <c r="BF300">
        <f t="shared" si="169"/>
        <v>0</v>
      </c>
      <c r="BG300">
        <f t="shared" si="170"/>
        <v>0</v>
      </c>
      <c r="BH300">
        <f t="shared" si="171"/>
        <v>50</v>
      </c>
      <c r="BI300">
        <f t="shared" si="172"/>
        <v>50</v>
      </c>
      <c r="BJ300">
        <f t="shared" si="173"/>
        <v>0</v>
      </c>
      <c r="BK300">
        <f t="shared" si="174"/>
        <v>0</v>
      </c>
      <c r="BL300">
        <f t="shared" si="175"/>
        <v>0</v>
      </c>
      <c r="BN300">
        <f t="shared" si="176"/>
        <v>40</v>
      </c>
      <c r="BO300">
        <f t="shared" si="177"/>
        <v>0</v>
      </c>
      <c r="BP300">
        <f t="shared" si="178"/>
        <v>0</v>
      </c>
      <c r="BQ300">
        <f t="shared" si="179"/>
        <v>0</v>
      </c>
      <c r="BR300">
        <f t="shared" si="180"/>
        <v>0</v>
      </c>
      <c r="BS300">
        <f t="shared" si="181"/>
        <v>0</v>
      </c>
      <c r="BT300">
        <f t="shared" si="182"/>
        <v>50</v>
      </c>
      <c r="BU300">
        <f t="shared" si="183"/>
        <v>50</v>
      </c>
      <c r="BV300">
        <f t="shared" si="184"/>
        <v>0</v>
      </c>
      <c r="BW300">
        <f t="shared" si="185"/>
        <v>0</v>
      </c>
      <c r="BX300">
        <f t="shared" si="186"/>
        <v>0</v>
      </c>
      <c r="BZ300">
        <f t="shared" si="187"/>
        <v>40</v>
      </c>
      <c r="CA300">
        <f t="shared" si="188"/>
        <v>0</v>
      </c>
      <c r="CB300">
        <f t="shared" si="189"/>
        <v>0</v>
      </c>
      <c r="CC300">
        <f t="shared" si="190"/>
        <v>0</v>
      </c>
      <c r="CD300">
        <f t="shared" si="191"/>
        <v>0</v>
      </c>
      <c r="CE300">
        <f t="shared" si="192"/>
        <v>0</v>
      </c>
      <c r="CF300">
        <f t="shared" si="193"/>
        <v>50</v>
      </c>
      <c r="CG300">
        <f t="shared" si="194"/>
        <v>50</v>
      </c>
      <c r="CH300">
        <f t="shared" si="195"/>
        <v>0</v>
      </c>
      <c r="CI300">
        <f t="shared" si="196"/>
        <v>0</v>
      </c>
      <c r="CJ300">
        <f t="shared" si="197"/>
        <v>0</v>
      </c>
    </row>
    <row r="301" spans="1:88" x14ac:dyDescent="0.35">
      <c r="A301" t="str">
        <f>Substation_Info!A301</f>
        <v>SCE Northern Area</v>
      </c>
      <c r="B301" t="str">
        <f>Substation_Info!B301</f>
        <v>Vestal</v>
      </c>
      <c r="C301">
        <f>Substation_Info!C301</f>
        <v>230</v>
      </c>
      <c r="D301" t="str" cm="1">
        <f t="array" ref="D301">INDEX(Substation_Info!$AT$5:$BB$322,MATCH(1,($B301=Substation_Info!$B$5:$B$322)*($C301=Substation_Info!$C$5:$C$322),0),MATCH(D$4,Substation_Info!$AT$4:$BB$4,0))</f>
        <v>Tehachapi_Li_Battery</v>
      </c>
      <c r="E301" t="str" cm="1">
        <f t="array" ref="E301">INDEX(Substation_Info!$AT$5:$BB$322,MATCH(1,($B301=Substation_Info!$B$5:$B$322)*($C301=Substation_Info!$C$5:$C$322),0),MATCH(E$4,Substation_Info!$AT$4:$BB$4,0))</f>
        <v>Tehachapi_Solar</v>
      </c>
      <c r="F301" cm="1">
        <f t="array" ref="F301">INDEX(Substation_Info!$AT$5:$BB$322,MATCH(1,($B301=Substation_Info!$B$5:$B$322)*($C301=Substation_Info!$C$5:$C$322),0),MATCH(F$4,Substation_Info!$AT$4:$BB$4,0))</f>
        <v>0</v>
      </c>
      <c r="G301" cm="1">
        <f t="array" ref="G301">INDEX(Substation_Info!$AT$5:$BB$322,MATCH(1,($B301=Substation_Info!$B$5:$B$322)*($C301=Substation_Info!$C$5:$C$322),0),MATCH(G$4,Substation_Info!$AT$4:$BB$4,0))</f>
        <v>0</v>
      </c>
      <c r="H301" cm="1">
        <f t="array" ref="H301">INDEX(Substation_Info!$AT$5:$BB$322,MATCH(1,($B301=Substation_Info!$B$5:$B$322)*($C301=Substation_Info!$C$5:$C$322),0),MATCH(H$4,Substation_Info!$AT$4:$BB$4,0))</f>
        <v>0</v>
      </c>
      <c r="I301" cm="1">
        <f t="array" ref="I301">INDEX(Substation_Info!$AT$5:$BB$322,MATCH(1,($B301=Substation_Info!$B$5:$B$322)*($C301=Substation_Info!$C$5:$C$322),0),MATCH(I$4,Substation_Info!$AT$4:$BB$4,0))</f>
        <v>0</v>
      </c>
      <c r="J301" cm="1">
        <f t="array" ref="J301">INDEX(Substation_Info!$AT$5:$BB$322,MATCH(1,($B301=Substation_Info!$B$5:$B$322)*($C301=Substation_Info!$C$5:$C$322),0),MATCH(J$4,Substation_Info!$AT$4:$BB$4,0))</f>
        <v>0</v>
      </c>
      <c r="L301">
        <f>SUMIFS(Grid_GenerationQueue!T$5:T$550,Grid_GenerationQueue!$AJ$5:$AJ$550,$B301,Grid_GenerationQueue!$AK$5:$AK$550,$C301)+SUMIFS(Grid_GenerationQueue!T$5:T$550,Grid_GenerationQueue!$AM$5:$AM$550,$B301,Grid_GenerationQueue!$AN$5:$AN$550,$C301)</f>
        <v>602.96299999999997</v>
      </c>
      <c r="M301">
        <f>SUMIFS(Grid_GenerationQueue!U$5:U$550,Grid_GenerationQueue!$AJ$5:$AJ$550,$B301,Grid_GenerationQueue!$AK$5:$AK$550,$C301)+SUMIFS(Grid_GenerationQueue!U$5:U$550,Grid_GenerationQueue!$AM$5:$AM$550,$B301,Grid_GenerationQueue!$AN$5:$AN$550,$C301)</f>
        <v>0</v>
      </c>
      <c r="N301">
        <f>SUMIFS(Grid_GenerationQueue!V$5:V$550,Grid_GenerationQueue!$AJ$5:$AJ$550,$B301,Grid_GenerationQueue!$AK$5:$AK$550,$C301)+SUMIFS(Grid_GenerationQueue!V$5:V$550,Grid_GenerationQueue!$AM$5:$AM$550,$B301,Grid_GenerationQueue!$AN$5:$AN$550,$C301)</f>
        <v>0</v>
      </c>
      <c r="O301">
        <f>SUMIFS(Grid_GenerationQueue!W$5:W$550,Grid_GenerationQueue!$AJ$5:$AJ$550,$B301,Grid_GenerationQueue!$AK$5:$AK$550,$C301)+SUMIFS(Grid_GenerationQueue!W$5:W$550,Grid_GenerationQueue!$AM$5:$AM$550,$B301,Grid_GenerationQueue!$AN$5:$AN$550,$C301)</f>
        <v>0</v>
      </c>
      <c r="P301">
        <f>SUMIFS(Grid_GenerationQueue!X$5:X$550,Grid_GenerationQueue!$AJ$5:$AJ$550,$B301,Grid_GenerationQueue!$AK$5:$AK$550,$C301)+SUMIFS(Grid_GenerationQueue!X$5:X$550,Grid_GenerationQueue!$AM$5:$AM$550,$B301,Grid_GenerationQueue!$AN$5:$AN$550,$C301)</f>
        <v>0</v>
      </c>
      <c r="Q301">
        <f>SUMIFS(Grid_GenerationQueue!Y$5:Y$550,Grid_GenerationQueue!$AJ$5:$AJ$550,$B301,Grid_GenerationQueue!$AK$5:$AK$550,$C301)+SUMIFS(Grid_GenerationQueue!Y$5:Y$550,Grid_GenerationQueue!$AM$5:$AM$550,$B301,Grid_GenerationQueue!$AN$5:$AN$550,$C301)</f>
        <v>0</v>
      </c>
      <c r="R301">
        <f>SUMIFS(Grid_GenerationQueue!Z$5:Z$550,Grid_GenerationQueue!$AJ$5:$AJ$550,$B301,Grid_GenerationQueue!$AK$5:$AK$550,$C301)+SUMIFS(Grid_GenerationQueue!Z$5:Z$550,Grid_GenerationQueue!$AM$5:$AM$550,$B301,Grid_GenerationQueue!$AN$5:$AN$550,$C301)</f>
        <v>700</v>
      </c>
      <c r="S301">
        <f>SUMIFS(Grid_GenerationQueue!AA$5:AA$550,Grid_GenerationQueue!$AJ$5:$AJ$550,$B301,Grid_GenerationQueue!$AK$5:$AK$550,$C301)+SUMIFS(Grid_GenerationQueue!AA$5:AA$550,Grid_GenerationQueue!$AM$5:$AM$550,$B301,Grid_GenerationQueue!$AN$5:$AN$550,$C301)</f>
        <v>200</v>
      </c>
      <c r="T301">
        <f>SUMIFS(Grid_GenerationQueue!AB$5:AB$550,Grid_GenerationQueue!$AJ$5:$AJ$550,$B301,Grid_GenerationQueue!$AK$5:$AK$550,$C301)+SUMIFS(Grid_GenerationQueue!AB$5:AB$550,Grid_GenerationQueue!$AM$5:$AM$550,$B301,Grid_GenerationQueue!$AN$5:$AN$550,$C301)</f>
        <v>500</v>
      </c>
      <c r="U301">
        <f>SUMIFS(Grid_GenerationQueue!AC$5:AC$550,Grid_GenerationQueue!$AJ$5:$AJ$550,$B301,Grid_GenerationQueue!$AK$5:$AK$550,$C301)+SUMIFS(Grid_GenerationQueue!AC$5:AC$550,Grid_GenerationQueue!$AM$5:$AM$550,$B301,Grid_GenerationQueue!$AN$5:$AN$550,$C301)</f>
        <v>0</v>
      </c>
      <c r="V301">
        <f>SUMIFS(Grid_GenerationQueue!AD$5:AD$550,Grid_GenerationQueue!$AJ$5:$AJ$550,$B301,Grid_GenerationQueue!$AK$5:$AK$550,$C301)+SUMIFS(Grid_GenerationQueue!AD$5:AD$550,Grid_GenerationQueue!$AM$5:$AM$550,$B301,Grid_GenerationQueue!$AN$5:$AN$550,$C301)</f>
        <v>0</v>
      </c>
      <c r="X301">
        <f>SUMIFS(Grid_GenerationQueue!T$5:T$550,Grid_GenerationQueue!$AJ$5:$AJ$550,$B301,Grid_GenerationQueue!$AK$5:$AK$550,$C301,Grid_GenerationQueue!$AW$5:$AW$550,$Y$3)+SUMIFS(Grid_GenerationQueue!T$5:T$550,Grid_GenerationQueue!$AM$5:$AM$550,$B301,Grid_GenerationQueue!$AN$5:$AN$550,$C301,Grid_GenerationQueue!$AW$5:$AW$550,$Y$3)</f>
        <v>300</v>
      </c>
      <c r="Y301">
        <f>SUMIFS(Grid_GenerationQueue!U$5:U$550,Grid_GenerationQueue!$AJ$5:$AJ$550,$B301,Grid_GenerationQueue!$AK$5:$AK$550,$C301,Grid_GenerationQueue!$AW$5:$AW$550,$Y$3)+SUMIFS(Grid_GenerationQueue!U$5:U$550,Grid_GenerationQueue!$AM$5:$AM$550,$B301,Grid_GenerationQueue!$AN$5:$AN$550,$C301,Grid_GenerationQueue!$AW$5:$AW$550,$Y$3)</f>
        <v>0</v>
      </c>
      <c r="Z301">
        <f>SUMIFS(Grid_GenerationQueue!V$5:V$550,Grid_GenerationQueue!$AJ$5:$AJ$550,$B301,Grid_GenerationQueue!$AK$5:$AK$550,$C301,Grid_GenerationQueue!$AW$5:$AW$550,$Y$3)+SUMIFS(Grid_GenerationQueue!V$5:V$550,Grid_GenerationQueue!$AM$5:$AM$550,$B301,Grid_GenerationQueue!$AN$5:$AN$550,$C301,Grid_GenerationQueue!$AW$5:$AW$550,$Y$3)</f>
        <v>0</v>
      </c>
      <c r="AA301">
        <f>SUMIFS(Grid_GenerationQueue!W$5:W$550,Grid_GenerationQueue!$AJ$5:$AJ$550,$B301,Grid_GenerationQueue!$AK$5:$AK$550,$C301,Grid_GenerationQueue!$AW$5:$AW$550,$Y$3)+SUMIFS(Grid_GenerationQueue!W$5:W$550,Grid_GenerationQueue!$AM$5:$AM$550,$B301,Grid_GenerationQueue!$AN$5:$AN$550,$C301,Grid_GenerationQueue!$AW$5:$AW$550,$Y$3)</f>
        <v>0</v>
      </c>
      <c r="AB301">
        <f>SUMIFS(Grid_GenerationQueue!X$5:X$550,Grid_GenerationQueue!$AJ$5:$AJ$550,$B301,Grid_GenerationQueue!$AK$5:$AK$550,$C301,Grid_GenerationQueue!$AW$5:$AW$550,$Y$3)+SUMIFS(Grid_GenerationQueue!X$5:X$550,Grid_GenerationQueue!$AM$5:$AM$550,$B301,Grid_GenerationQueue!$AN$5:$AN$550,$C301,Grid_GenerationQueue!$AW$5:$AW$550,$Y$3)</f>
        <v>0</v>
      </c>
      <c r="AC301">
        <f>SUMIFS(Grid_GenerationQueue!Y$5:Y$550,Grid_GenerationQueue!$AJ$5:$AJ$550,$B301,Grid_GenerationQueue!$AK$5:$AK$550,$C301,Grid_GenerationQueue!$AW$5:$AW$550,$Y$3)+SUMIFS(Grid_GenerationQueue!Y$5:Y$550,Grid_GenerationQueue!$AM$5:$AM$550,$B301,Grid_GenerationQueue!$AN$5:$AN$550,$C301,Grid_GenerationQueue!$AW$5:$AW$550,$Y$3)</f>
        <v>0</v>
      </c>
      <c r="AD301">
        <f>SUMIFS(Grid_GenerationQueue!Z$5:Z$550,Grid_GenerationQueue!$AJ$5:$AJ$550,$B301,Grid_GenerationQueue!$AK$5:$AK$550,$C301,Grid_GenerationQueue!$AW$5:$AW$550,$Y$3)+SUMIFS(Grid_GenerationQueue!Z$5:Z$550,Grid_GenerationQueue!$AM$5:$AM$550,$B301,Grid_GenerationQueue!$AN$5:$AN$550,$C301,Grid_GenerationQueue!$AW$5:$AW$550,$Y$3)</f>
        <v>300</v>
      </c>
      <c r="AE301">
        <f>SUMIFS(Grid_GenerationQueue!AA$5:AA$550,Grid_GenerationQueue!$AJ$5:$AJ$550,$B301,Grid_GenerationQueue!$AK$5:$AK$550,$C301,Grid_GenerationQueue!$AW$5:$AW$550,$Y$3)+SUMIFS(Grid_GenerationQueue!AA$5:AA$550,Grid_GenerationQueue!$AM$5:$AM$550,$B301,Grid_GenerationQueue!$AN$5:$AN$550,$C301,Grid_GenerationQueue!$AW$5:$AW$550,$Y$3)</f>
        <v>0</v>
      </c>
      <c r="AF301">
        <f>SUMIFS(Grid_GenerationQueue!AB$5:AB$550,Grid_GenerationQueue!$AJ$5:$AJ$550,$B301,Grid_GenerationQueue!$AK$5:$AK$550,$C301,Grid_GenerationQueue!$AW$5:$AW$550,$Y$3)+SUMIFS(Grid_GenerationQueue!AB$5:AB$550,Grid_GenerationQueue!$AM$5:$AM$550,$B301,Grid_GenerationQueue!$AN$5:$AN$550,$C301,Grid_GenerationQueue!$AW$5:$AW$550,$Y$3)</f>
        <v>300</v>
      </c>
      <c r="AG301">
        <f>SUMIFS(Grid_GenerationQueue!AC$5:AC$550,Grid_GenerationQueue!$AJ$5:$AJ$550,$B301,Grid_GenerationQueue!$AK$5:$AK$550,$C301,Grid_GenerationQueue!$AW$5:$AW$550,$Y$3)+SUMIFS(Grid_GenerationQueue!AC$5:AC$550,Grid_GenerationQueue!$AM$5:$AM$550,$B301,Grid_GenerationQueue!$AN$5:$AN$550,$C301,Grid_GenerationQueue!$AW$5:$AW$550,$Y$3)</f>
        <v>0</v>
      </c>
      <c r="AH301">
        <f>SUMIFS(Grid_GenerationQueue!AD$5:AD$550,Grid_GenerationQueue!$AJ$5:$AJ$550,$B301,Grid_GenerationQueue!$AK$5:$AK$550,$C301,Grid_GenerationQueue!$AW$5:$AW$550,$Y$3)+SUMIFS(Grid_GenerationQueue!AD$5:AD$550,Grid_GenerationQueue!$AM$5:$AM$550,$B301,Grid_GenerationQueue!$AN$5:$AN$550,$C301,Grid_GenerationQueue!$AW$5:$AW$550,$Y$3)</f>
        <v>0</v>
      </c>
      <c r="AJ301">
        <f>X301+SUMIFS(Grid_GenerationQueue!T$5:T$550,Grid_GenerationQueue!$AJ$5:$AJ$550,$B301,Grid_GenerationQueue!$AK$5:$AK$550,$C301,Grid_GenerationQueue!$AW$5:$AW$550,"&lt;&gt;"&amp;$Y$3,Grid_GenerationQueue!$AU$5:$AU$550,$AK$3)+SUMIFS(Grid_GenerationQueue!T$5:T$550,Grid_GenerationQueue!$AM$5:$AM$550,$B301,Grid_GenerationQueue!$AN$5:$AN$550,$C301,Grid_GenerationQueue!$AW$5:$AW$550,"&lt;&gt;"&amp;$Y$3,Grid_GenerationQueue!$AU$5:$AU$550,$AK$3)</f>
        <v>602.96299999999997</v>
      </c>
      <c r="AK301">
        <f>Y301+SUMIFS(Grid_GenerationQueue!U$5:U$550,Grid_GenerationQueue!$AJ$5:$AJ$550,$B301,Grid_GenerationQueue!$AK$5:$AK$550,$C301,Grid_GenerationQueue!$AW$5:$AW$550,"&lt;&gt;"&amp;$Y$3,Grid_GenerationQueue!$AU$5:$AU$550,$AK$3)+SUMIFS(Grid_GenerationQueue!U$5:U$550,Grid_GenerationQueue!$AM$5:$AM$550,$B301,Grid_GenerationQueue!$AN$5:$AN$550,$C301,Grid_GenerationQueue!$AW$5:$AW$550,"&lt;&gt;"&amp;$Y$3,Grid_GenerationQueue!$AU$5:$AU$550,$AK$3)</f>
        <v>0</v>
      </c>
      <c r="AL301">
        <f>Z301+SUMIFS(Grid_GenerationQueue!V$5:V$550,Grid_GenerationQueue!$AJ$5:$AJ$550,$B301,Grid_GenerationQueue!$AK$5:$AK$550,$C301,Grid_GenerationQueue!$AW$5:$AW$550,"&lt;&gt;"&amp;$Y$3,Grid_GenerationQueue!$AU$5:$AU$550,$AK$3)+SUMIFS(Grid_GenerationQueue!V$5:V$550,Grid_GenerationQueue!$AM$5:$AM$550,$B301,Grid_GenerationQueue!$AN$5:$AN$550,$C301,Grid_GenerationQueue!$AW$5:$AW$550,"&lt;&gt;"&amp;$Y$3,Grid_GenerationQueue!$AU$5:$AU$550,$AK$3)</f>
        <v>0</v>
      </c>
      <c r="AM301">
        <f>AA301+SUMIFS(Grid_GenerationQueue!W$5:W$550,Grid_GenerationQueue!$AJ$5:$AJ$550,$B301,Grid_GenerationQueue!$AK$5:$AK$550,$C301,Grid_GenerationQueue!$AW$5:$AW$550,"&lt;&gt;"&amp;$Y$3,Grid_GenerationQueue!$AU$5:$AU$550,$AK$3)+SUMIFS(Grid_GenerationQueue!W$5:W$550,Grid_GenerationQueue!$AM$5:$AM$550,$B301,Grid_GenerationQueue!$AN$5:$AN$550,$C301,Grid_GenerationQueue!$AW$5:$AW$550,"&lt;&gt;"&amp;$Y$3,Grid_GenerationQueue!$AU$5:$AU$550,$AK$3)</f>
        <v>0</v>
      </c>
      <c r="AN301">
        <f>AB301+SUMIFS(Grid_GenerationQueue!X$5:X$550,Grid_GenerationQueue!$AJ$5:$AJ$550,$B301,Grid_GenerationQueue!$AK$5:$AK$550,$C301,Grid_GenerationQueue!$AW$5:$AW$550,"&lt;&gt;"&amp;$Y$3,Grid_GenerationQueue!$AU$5:$AU$550,$AK$3)+SUMIFS(Grid_GenerationQueue!X$5:X$550,Grid_GenerationQueue!$AM$5:$AM$550,$B301,Grid_GenerationQueue!$AN$5:$AN$550,$C301,Grid_GenerationQueue!$AW$5:$AW$550,"&lt;&gt;"&amp;$Y$3,Grid_GenerationQueue!$AU$5:$AU$550,$AK$3)</f>
        <v>0</v>
      </c>
      <c r="AO301">
        <f>AC301+SUMIFS(Grid_GenerationQueue!Y$5:Y$550,Grid_GenerationQueue!$AJ$5:$AJ$550,$B301,Grid_GenerationQueue!$AK$5:$AK$550,$C301,Grid_GenerationQueue!$AW$5:$AW$550,"&lt;&gt;"&amp;$Y$3,Grid_GenerationQueue!$AU$5:$AU$550,$AK$3)+SUMIFS(Grid_GenerationQueue!Y$5:Y$550,Grid_GenerationQueue!$AM$5:$AM$550,$B301,Grid_GenerationQueue!$AN$5:$AN$550,$C301,Grid_GenerationQueue!$AW$5:$AW$550,"&lt;&gt;"&amp;$Y$3,Grid_GenerationQueue!$AU$5:$AU$550,$AK$3)</f>
        <v>0</v>
      </c>
      <c r="AP301">
        <f>AD301+SUMIFS(Grid_GenerationQueue!Z$5:Z$550,Grid_GenerationQueue!$AJ$5:$AJ$550,$B301,Grid_GenerationQueue!$AK$5:$AK$550,$C301,Grid_GenerationQueue!$AW$5:$AW$550,"&lt;&gt;"&amp;$Y$3,Grid_GenerationQueue!$AU$5:$AU$550,$AK$3)+SUMIFS(Grid_GenerationQueue!Z$5:Z$550,Grid_GenerationQueue!$AM$5:$AM$550,$B301,Grid_GenerationQueue!$AN$5:$AN$550,$C301,Grid_GenerationQueue!$AW$5:$AW$550,"&lt;&gt;"&amp;$Y$3,Grid_GenerationQueue!$AU$5:$AU$550,$AK$3)</f>
        <v>700</v>
      </c>
      <c r="AQ301">
        <f>AE301+SUMIFS(Grid_GenerationQueue!AA$5:AA$550,Grid_GenerationQueue!$AJ$5:$AJ$550,$B301,Grid_GenerationQueue!$AK$5:$AK$550,$C301,Grid_GenerationQueue!$AW$5:$AW$550,"&lt;&gt;"&amp;$Y$3,Grid_GenerationQueue!$AU$5:$AU$550,$AK$3)+SUMIFS(Grid_GenerationQueue!AA$5:AA$550,Grid_GenerationQueue!$AM$5:$AM$550,$B301,Grid_GenerationQueue!$AN$5:$AN$550,$C301,Grid_GenerationQueue!$AW$5:$AW$550,"&lt;&gt;"&amp;$Y$3,Grid_GenerationQueue!$AU$5:$AU$550,$AK$3)</f>
        <v>200</v>
      </c>
      <c r="AR301">
        <f>AF301+SUMIFS(Grid_GenerationQueue!AB$5:AB$550,Grid_GenerationQueue!$AJ$5:$AJ$550,$B301,Grid_GenerationQueue!$AK$5:$AK$550,$C301,Grid_GenerationQueue!$AW$5:$AW$550,"&lt;&gt;"&amp;$Y$3,Grid_GenerationQueue!$AU$5:$AU$550,$AK$3)+SUMIFS(Grid_GenerationQueue!AB$5:AB$550,Grid_GenerationQueue!$AM$5:$AM$550,$B301,Grid_GenerationQueue!$AN$5:$AN$550,$C301,Grid_GenerationQueue!$AW$5:$AW$550,"&lt;&gt;"&amp;$Y$3,Grid_GenerationQueue!$AU$5:$AU$550,$AK$3)</f>
        <v>500</v>
      </c>
      <c r="AS301">
        <f>AG301+SUMIFS(Grid_GenerationQueue!AC$5:AC$550,Grid_GenerationQueue!$AJ$5:$AJ$550,$B301,Grid_GenerationQueue!$AK$5:$AK$550,$C301,Grid_GenerationQueue!$AW$5:$AW$550,"&lt;&gt;"&amp;$Y$3,Grid_GenerationQueue!$AU$5:$AU$550,$AK$3)+SUMIFS(Grid_GenerationQueue!AC$5:AC$550,Grid_GenerationQueue!$AM$5:$AM$550,$B301,Grid_GenerationQueue!$AN$5:$AN$550,$C301,Grid_GenerationQueue!$AW$5:$AW$550,"&lt;&gt;"&amp;$Y$3,Grid_GenerationQueue!$AU$5:$AU$550,$AK$3)</f>
        <v>0</v>
      </c>
      <c r="AT301">
        <f>AH301+SUMIFS(Grid_GenerationQueue!AD$5:AD$550,Grid_GenerationQueue!$AJ$5:$AJ$550,$B301,Grid_GenerationQueue!$AK$5:$AK$550,$C301,Grid_GenerationQueue!$AW$5:$AW$550,"&lt;&gt;"&amp;$Y$3,Grid_GenerationQueue!$AU$5:$AU$550,$AK$3)+SUMIFS(Grid_GenerationQueue!AD$5:AD$550,Grid_GenerationQueue!$AM$5:$AM$550,$B301,Grid_GenerationQueue!$AN$5:$AN$550,$C301,Grid_GenerationQueue!$AW$5:$AW$550,"&lt;&gt;"&amp;$Y$3,Grid_GenerationQueue!$AU$5:$AU$550,$AK$3)</f>
        <v>0</v>
      </c>
      <c r="AV301">
        <v>0</v>
      </c>
      <c r="AW301">
        <v>0</v>
      </c>
      <c r="AX301">
        <v>0</v>
      </c>
      <c r="AY301">
        <v>0</v>
      </c>
      <c r="AZ301">
        <v>0</v>
      </c>
      <c r="BB301">
        <f t="shared" si="165"/>
        <v>602.96299999999997</v>
      </c>
      <c r="BC301">
        <f t="shared" si="166"/>
        <v>0</v>
      </c>
      <c r="BD301">
        <f t="shared" si="167"/>
        <v>0</v>
      </c>
      <c r="BE301">
        <f t="shared" si="168"/>
        <v>0</v>
      </c>
      <c r="BF301">
        <f t="shared" si="169"/>
        <v>0</v>
      </c>
      <c r="BG301">
        <f t="shared" si="170"/>
        <v>0</v>
      </c>
      <c r="BH301">
        <f t="shared" si="171"/>
        <v>700</v>
      </c>
      <c r="BI301">
        <f t="shared" si="172"/>
        <v>200</v>
      </c>
      <c r="BJ301">
        <f t="shared" si="173"/>
        <v>500</v>
      </c>
      <c r="BK301">
        <f t="shared" si="174"/>
        <v>0</v>
      </c>
      <c r="BL301">
        <f t="shared" si="175"/>
        <v>0</v>
      </c>
      <c r="BN301">
        <f t="shared" si="176"/>
        <v>300</v>
      </c>
      <c r="BO301">
        <f t="shared" si="177"/>
        <v>0</v>
      </c>
      <c r="BP301">
        <f t="shared" si="178"/>
        <v>0</v>
      </c>
      <c r="BQ301">
        <f t="shared" si="179"/>
        <v>0</v>
      </c>
      <c r="BR301">
        <f t="shared" si="180"/>
        <v>0</v>
      </c>
      <c r="BS301">
        <f t="shared" si="181"/>
        <v>0</v>
      </c>
      <c r="BT301">
        <f t="shared" si="182"/>
        <v>300</v>
      </c>
      <c r="BU301">
        <f t="shared" si="183"/>
        <v>0</v>
      </c>
      <c r="BV301">
        <f t="shared" si="184"/>
        <v>300</v>
      </c>
      <c r="BW301">
        <f t="shared" si="185"/>
        <v>0</v>
      </c>
      <c r="BX301">
        <f t="shared" si="186"/>
        <v>0</v>
      </c>
      <c r="BZ301">
        <f t="shared" si="187"/>
        <v>602.96299999999997</v>
      </c>
      <c r="CA301">
        <f t="shared" si="188"/>
        <v>0</v>
      </c>
      <c r="CB301">
        <f t="shared" si="189"/>
        <v>0</v>
      </c>
      <c r="CC301">
        <f t="shared" si="190"/>
        <v>0</v>
      </c>
      <c r="CD301">
        <f t="shared" si="191"/>
        <v>0</v>
      </c>
      <c r="CE301">
        <f t="shared" si="192"/>
        <v>0</v>
      </c>
      <c r="CF301">
        <f t="shared" si="193"/>
        <v>700</v>
      </c>
      <c r="CG301">
        <f t="shared" si="194"/>
        <v>200</v>
      </c>
      <c r="CH301">
        <f t="shared" si="195"/>
        <v>500</v>
      </c>
      <c r="CI301">
        <f t="shared" si="196"/>
        <v>0</v>
      </c>
      <c r="CJ301">
        <f t="shared" si="197"/>
        <v>0</v>
      </c>
    </row>
    <row r="302" spans="1:88" x14ac:dyDescent="0.35">
      <c r="A302" t="str">
        <f>Substation_Info!A302</f>
        <v xml:space="preserve">SCE North of Lugo (NOL) Study Area </v>
      </c>
      <c r="B302" t="str">
        <f>Substation_Info!B302</f>
        <v>Victor</v>
      </c>
      <c r="C302">
        <f>Substation_Info!C302</f>
        <v>230</v>
      </c>
      <c r="D302" t="str" cm="1">
        <f t="array" ref="D302">INDEX(Substation_Info!$AT$5:$BB$322,MATCH(1,($B302=Substation_Info!$B$5:$B$322)*($C302=Substation_Info!$C$5:$C$322),0),MATCH(D$4,Substation_Info!$AT$4:$BB$4,0))</f>
        <v>Greater_Kramer_Li_Battery</v>
      </c>
      <c r="E302" t="str" cm="1">
        <f t="array" ref="E302">INDEX(Substation_Info!$AT$5:$BB$322,MATCH(1,($B302=Substation_Info!$B$5:$B$322)*($C302=Substation_Info!$C$5:$C$322),0),MATCH(E$4,Substation_Info!$AT$4:$BB$4,0))</f>
        <v>Greater_Kramer_Solar</v>
      </c>
      <c r="F302" cm="1">
        <f t="array" ref="F302">INDEX(Substation_Info!$AT$5:$BB$322,MATCH(1,($B302=Substation_Info!$B$5:$B$322)*($C302=Substation_Info!$C$5:$C$322),0),MATCH(F$4,Substation_Info!$AT$4:$BB$4,0))</f>
        <v>0</v>
      </c>
      <c r="G302" cm="1">
        <f t="array" ref="G302">INDEX(Substation_Info!$AT$5:$BB$322,MATCH(1,($B302=Substation_Info!$B$5:$B$322)*($C302=Substation_Info!$C$5:$C$322),0),MATCH(G$4,Substation_Info!$AT$4:$BB$4,0))</f>
        <v>0</v>
      </c>
      <c r="H302" cm="1">
        <f t="array" ref="H302">INDEX(Substation_Info!$AT$5:$BB$322,MATCH(1,($B302=Substation_Info!$B$5:$B$322)*($C302=Substation_Info!$C$5:$C$322),0),MATCH(H$4,Substation_Info!$AT$4:$BB$4,0))</f>
        <v>0</v>
      </c>
      <c r="I302" cm="1">
        <f t="array" ref="I302">INDEX(Substation_Info!$AT$5:$BB$322,MATCH(1,($B302=Substation_Info!$B$5:$B$322)*($C302=Substation_Info!$C$5:$C$322),0),MATCH(I$4,Substation_Info!$AT$4:$BB$4,0))</f>
        <v>0</v>
      </c>
      <c r="J302" cm="1">
        <f t="array" ref="J302">INDEX(Substation_Info!$AT$5:$BB$322,MATCH(1,($B302=Substation_Info!$B$5:$B$322)*($C302=Substation_Info!$C$5:$C$322),0),MATCH(J$4,Substation_Info!$AT$4:$BB$4,0))</f>
        <v>0</v>
      </c>
      <c r="L302">
        <f>SUMIFS(Grid_GenerationQueue!T$5:T$550,Grid_GenerationQueue!$AJ$5:$AJ$550,$B302,Grid_GenerationQueue!$AK$5:$AK$550,$C302)+SUMIFS(Grid_GenerationQueue!T$5:T$550,Grid_GenerationQueue!$AM$5:$AM$550,$B302,Grid_GenerationQueue!$AN$5:$AN$550,$C302)</f>
        <v>400</v>
      </c>
      <c r="M302">
        <f>SUMIFS(Grid_GenerationQueue!U$5:U$550,Grid_GenerationQueue!$AJ$5:$AJ$550,$B302,Grid_GenerationQueue!$AK$5:$AK$550,$C302)+SUMIFS(Grid_GenerationQueue!U$5:U$550,Grid_GenerationQueue!$AM$5:$AM$550,$B302,Grid_GenerationQueue!$AN$5:$AN$550,$C302)</f>
        <v>0</v>
      </c>
      <c r="N302">
        <f>SUMIFS(Grid_GenerationQueue!V$5:V$550,Grid_GenerationQueue!$AJ$5:$AJ$550,$B302,Grid_GenerationQueue!$AK$5:$AK$550,$C302)+SUMIFS(Grid_GenerationQueue!V$5:V$550,Grid_GenerationQueue!$AM$5:$AM$550,$B302,Grid_GenerationQueue!$AN$5:$AN$550,$C302)</f>
        <v>0</v>
      </c>
      <c r="O302">
        <f>SUMIFS(Grid_GenerationQueue!W$5:W$550,Grid_GenerationQueue!$AJ$5:$AJ$550,$B302,Grid_GenerationQueue!$AK$5:$AK$550,$C302)+SUMIFS(Grid_GenerationQueue!W$5:W$550,Grid_GenerationQueue!$AM$5:$AM$550,$B302,Grid_GenerationQueue!$AN$5:$AN$550,$C302)</f>
        <v>0</v>
      </c>
      <c r="P302">
        <f>SUMIFS(Grid_GenerationQueue!X$5:X$550,Grid_GenerationQueue!$AJ$5:$AJ$550,$B302,Grid_GenerationQueue!$AK$5:$AK$550,$C302)+SUMIFS(Grid_GenerationQueue!X$5:X$550,Grid_GenerationQueue!$AM$5:$AM$550,$B302,Grid_GenerationQueue!$AN$5:$AN$550,$C302)</f>
        <v>0</v>
      </c>
      <c r="Q302">
        <f>SUMIFS(Grid_GenerationQueue!Y$5:Y$550,Grid_GenerationQueue!$AJ$5:$AJ$550,$B302,Grid_GenerationQueue!$AK$5:$AK$550,$C302)+SUMIFS(Grid_GenerationQueue!Y$5:Y$550,Grid_GenerationQueue!$AM$5:$AM$550,$B302,Grid_GenerationQueue!$AN$5:$AN$550,$C302)</f>
        <v>0</v>
      </c>
      <c r="R302">
        <f>SUMIFS(Grid_GenerationQueue!Z$5:Z$550,Grid_GenerationQueue!$AJ$5:$AJ$550,$B302,Grid_GenerationQueue!$AK$5:$AK$550,$C302)+SUMIFS(Grid_GenerationQueue!Z$5:Z$550,Grid_GenerationQueue!$AM$5:$AM$550,$B302,Grid_GenerationQueue!$AN$5:$AN$550,$C302)</f>
        <v>0</v>
      </c>
      <c r="S302">
        <f>SUMIFS(Grid_GenerationQueue!AA$5:AA$550,Grid_GenerationQueue!$AJ$5:$AJ$550,$B302,Grid_GenerationQueue!$AK$5:$AK$550,$C302)+SUMIFS(Grid_GenerationQueue!AA$5:AA$550,Grid_GenerationQueue!$AM$5:$AM$550,$B302,Grid_GenerationQueue!$AN$5:$AN$550,$C302)</f>
        <v>0</v>
      </c>
      <c r="T302">
        <f>SUMIFS(Grid_GenerationQueue!AB$5:AB$550,Grid_GenerationQueue!$AJ$5:$AJ$550,$B302,Grid_GenerationQueue!$AK$5:$AK$550,$C302)+SUMIFS(Grid_GenerationQueue!AB$5:AB$550,Grid_GenerationQueue!$AM$5:$AM$550,$B302,Grid_GenerationQueue!$AN$5:$AN$550,$C302)</f>
        <v>0</v>
      </c>
      <c r="U302">
        <f>SUMIFS(Grid_GenerationQueue!AC$5:AC$550,Grid_GenerationQueue!$AJ$5:$AJ$550,$B302,Grid_GenerationQueue!$AK$5:$AK$550,$C302)+SUMIFS(Grid_GenerationQueue!AC$5:AC$550,Grid_GenerationQueue!$AM$5:$AM$550,$B302,Grid_GenerationQueue!$AN$5:$AN$550,$C302)</f>
        <v>0</v>
      </c>
      <c r="V302">
        <f>SUMIFS(Grid_GenerationQueue!AD$5:AD$550,Grid_GenerationQueue!$AJ$5:$AJ$550,$B302,Grid_GenerationQueue!$AK$5:$AK$550,$C302)+SUMIFS(Grid_GenerationQueue!AD$5:AD$550,Grid_GenerationQueue!$AM$5:$AM$550,$B302,Grid_GenerationQueue!$AN$5:$AN$550,$C302)</f>
        <v>0</v>
      </c>
      <c r="X302">
        <f>SUMIFS(Grid_GenerationQueue!T$5:T$550,Grid_GenerationQueue!$AJ$5:$AJ$550,$B302,Grid_GenerationQueue!$AK$5:$AK$550,$C302,Grid_GenerationQueue!$AW$5:$AW$550,$Y$3)+SUMIFS(Grid_GenerationQueue!T$5:T$550,Grid_GenerationQueue!$AM$5:$AM$550,$B302,Grid_GenerationQueue!$AN$5:$AN$550,$C302,Grid_GenerationQueue!$AW$5:$AW$550,$Y$3)</f>
        <v>0</v>
      </c>
      <c r="Y302">
        <f>SUMIFS(Grid_GenerationQueue!U$5:U$550,Grid_GenerationQueue!$AJ$5:$AJ$550,$B302,Grid_GenerationQueue!$AK$5:$AK$550,$C302,Grid_GenerationQueue!$AW$5:$AW$550,$Y$3)+SUMIFS(Grid_GenerationQueue!U$5:U$550,Grid_GenerationQueue!$AM$5:$AM$550,$B302,Grid_GenerationQueue!$AN$5:$AN$550,$C302,Grid_GenerationQueue!$AW$5:$AW$550,$Y$3)</f>
        <v>0</v>
      </c>
      <c r="Z302">
        <f>SUMIFS(Grid_GenerationQueue!V$5:V$550,Grid_GenerationQueue!$AJ$5:$AJ$550,$B302,Grid_GenerationQueue!$AK$5:$AK$550,$C302,Grid_GenerationQueue!$AW$5:$AW$550,$Y$3)+SUMIFS(Grid_GenerationQueue!V$5:V$550,Grid_GenerationQueue!$AM$5:$AM$550,$B302,Grid_GenerationQueue!$AN$5:$AN$550,$C302,Grid_GenerationQueue!$AW$5:$AW$550,$Y$3)</f>
        <v>0</v>
      </c>
      <c r="AA302">
        <f>SUMIFS(Grid_GenerationQueue!W$5:W$550,Grid_GenerationQueue!$AJ$5:$AJ$550,$B302,Grid_GenerationQueue!$AK$5:$AK$550,$C302,Grid_GenerationQueue!$AW$5:$AW$550,$Y$3)+SUMIFS(Grid_GenerationQueue!W$5:W$550,Grid_GenerationQueue!$AM$5:$AM$550,$B302,Grid_GenerationQueue!$AN$5:$AN$550,$C302,Grid_GenerationQueue!$AW$5:$AW$550,$Y$3)</f>
        <v>0</v>
      </c>
      <c r="AB302">
        <f>SUMIFS(Grid_GenerationQueue!X$5:X$550,Grid_GenerationQueue!$AJ$5:$AJ$550,$B302,Grid_GenerationQueue!$AK$5:$AK$550,$C302,Grid_GenerationQueue!$AW$5:$AW$550,$Y$3)+SUMIFS(Grid_GenerationQueue!X$5:X$550,Grid_GenerationQueue!$AM$5:$AM$550,$B302,Grid_GenerationQueue!$AN$5:$AN$550,$C302,Grid_GenerationQueue!$AW$5:$AW$550,$Y$3)</f>
        <v>0</v>
      </c>
      <c r="AC302">
        <f>SUMIFS(Grid_GenerationQueue!Y$5:Y$550,Grid_GenerationQueue!$AJ$5:$AJ$550,$B302,Grid_GenerationQueue!$AK$5:$AK$550,$C302,Grid_GenerationQueue!$AW$5:$AW$550,$Y$3)+SUMIFS(Grid_GenerationQueue!Y$5:Y$550,Grid_GenerationQueue!$AM$5:$AM$550,$B302,Grid_GenerationQueue!$AN$5:$AN$550,$C302,Grid_GenerationQueue!$AW$5:$AW$550,$Y$3)</f>
        <v>0</v>
      </c>
      <c r="AD302">
        <f>SUMIFS(Grid_GenerationQueue!Z$5:Z$550,Grid_GenerationQueue!$AJ$5:$AJ$550,$B302,Grid_GenerationQueue!$AK$5:$AK$550,$C302,Grid_GenerationQueue!$AW$5:$AW$550,$Y$3)+SUMIFS(Grid_GenerationQueue!Z$5:Z$550,Grid_GenerationQueue!$AM$5:$AM$550,$B302,Grid_GenerationQueue!$AN$5:$AN$550,$C302,Grid_GenerationQueue!$AW$5:$AW$550,$Y$3)</f>
        <v>0</v>
      </c>
      <c r="AE302">
        <f>SUMIFS(Grid_GenerationQueue!AA$5:AA$550,Grid_GenerationQueue!$AJ$5:$AJ$550,$B302,Grid_GenerationQueue!$AK$5:$AK$550,$C302,Grid_GenerationQueue!$AW$5:$AW$550,$Y$3)+SUMIFS(Grid_GenerationQueue!AA$5:AA$550,Grid_GenerationQueue!$AM$5:$AM$550,$B302,Grid_GenerationQueue!$AN$5:$AN$550,$C302,Grid_GenerationQueue!$AW$5:$AW$550,$Y$3)</f>
        <v>0</v>
      </c>
      <c r="AF302">
        <f>SUMIFS(Grid_GenerationQueue!AB$5:AB$550,Grid_GenerationQueue!$AJ$5:$AJ$550,$B302,Grid_GenerationQueue!$AK$5:$AK$550,$C302,Grid_GenerationQueue!$AW$5:$AW$550,$Y$3)+SUMIFS(Grid_GenerationQueue!AB$5:AB$550,Grid_GenerationQueue!$AM$5:$AM$550,$B302,Grid_GenerationQueue!$AN$5:$AN$550,$C302,Grid_GenerationQueue!$AW$5:$AW$550,$Y$3)</f>
        <v>0</v>
      </c>
      <c r="AG302">
        <f>SUMIFS(Grid_GenerationQueue!AC$5:AC$550,Grid_GenerationQueue!$AJ$5:$AJ$550,$B302,Grid_GenerationQueue!$AK$5:$AK$550,$C302,Grid_GenerationQueue!$AW$5:$AW$550,$Y$3)+SUMIFS(Grid_GenerationQueue!AC$5:AC$550,Grid_GenerationQueue!$AM$5:$AM$550,$B302,Grid_GenerationQueue!$AN$5:$AN$550,$C302,Grid_GenerationQueue!$AW$5:$AW$550,$Y$3)</f>
        <v>0</v>
      </c>
      <c r="AH302">
        <f>SUMIFS(Grid_GenerationQueue!AD$5:AD$550,Grid_GenerationQueue!$AJ$5:$AJ$550,$B302,Grid_GenerationQueue!$AK$5:$AK$550,$C302,Grid_GenerationQueue!$AW$5:$AW$550,$Y$3)+SUMIFS(Grid_GenerationQueue!AD$5:AD$550,Grid_GenerationQueue!$AM$5:$AM$550,$B302,Grid_GenerationQueue!$AN$5:$AN$550,$C302,Grid_GenerationQueue!$AW$5:$AW$550,$Y$3)</f>
        <v>0</v>
      </c>
      <c r="AJ302">
        <f>X302+SUMIFS(Grid_GenerationQueue!T$5:T$550,Grid_GenerationQueue!$AJ$5:$AJ$550,$B302,Grid_GenerationQueue!$AK$5:$AK$550,$C302,Grid_GenerationQueue!$AW$5:$AW$550,"&lt;&gt;"&amp;$Y$3,Grid_GenerationQueue!$AU$5:$AU$550,$AK$3)+SUMIFS(Grid_GenerationQueue!T$5:T$550,Grid_GenerationQueue!$AM$5:$AM$550,$B302,Grid_GenerationQueue!$AN$5:$AN$550,$C302,Grid_GenerationQueue!$AW$5:$AW$550,"&lt;&gt;"&amp;$Y$3,Grid_GenerationQueue!$AU$5:$AU$550,$AK$3)</f>
        <v>0</v>
      </c>
      <c r="AK302">
        <f>Y302+SUMIFS(Grid_GenerationQueue!U$5:U$550,Grid_GenerationQueue!$AJ$5:$AJ$550,$B302,Grid_GenerationQueue!$AK$5:$AK$550,$C302,Grid_GenerationQueue!$AW$5:$AW$550,"&lt;&gt;"&amp;$Y$3,Grid_GenerationQueue!$AU$5:$AU$550,$AK$3)+SUMIFS(Grid_GenerationQueue!U$5:U$550,Grid_GenerationQueue!$AM$5:$AM$550,$B302,Grid_GenerationQueue!$AN$5:$AN$550,$C302,Grid_GenerationQueue!$AW$5:$AW$550,"&lt;&gt;"&amp;$Y$3,Grid_GenerationQueue!$AU$5:$AU$550,$AK$3)</f>
        <v>0</v>
      </c>
      <c r="AL302">
        <f>Z302+SUMIFS(Grid_GenerationQueue!V$5:V$550,Grid_GenerationQueue!$AJ$5:$AJ$550,$B302,Grid_GenerationQueue!$AK$5:$AK$550,$C302,Grid_GenerationQueue!$AW$5:$AW$550,"&lt;&gt;"&amp;$Y$3,Grid_GenerationQueue!$AU$5:$AU$550,$AK$3)+SUMIFS(Grid_GenerationQueue!V$5:V$550,Grid_GenerationQueue!$AM$5:$AM$550,$B302,Grid_GenerationQueue!$AN$5:$AN$550,$C302,Grid_GenerationQueue!$AW$5:$AW$550,"&lt;&gt;"&amp;$Y$3,Grid_GenerationQueue!$AU$5:$AU$550,$AK$3)</f>
        <v>0</v>
      </c>
      <c r="AM302">
        <f>AA302+SUMIFS(Grid_GenerationQueue!W$5:W$550,Grid_GenerationQueue!$AJ$5:$AJ$550,$B302,Grid_GenerationQueue!$AK$5:$AK$550,$C302,Grid_GenerationQueue!$AW$5:$AW$550,"&lt;&gt;"&amp;$Y$3,Grid_GenerationQueue!$AU$5:$AU$550,$AK$3)+SUMIFS(Grid_GenerationQueue!W$5:W$550,Grid_GenerationQueue!$AM$5:$AM$550,$B302,Grid_GenerationQueue!$AN$5:$AN$550,$C302,Grid_GenerationQueue!$AW$5:$AW$550,"&lt;&gt;"&amp;$Y$3,Grid_GenerationQueue!$AU$5:$AU$550,$AK$3)</f>
        <v>0</v>
      </c>
      <c r="AN302">
        <f>AB302+SUMIFS(Grid_GenerationQueue!X$5:X$550,Grid_GenerationQueue!$AJ$5:$AJ$550,$B302,Grid_GenerationQueue!$AK$5:$AK$550,$C302,Grid_GenerationQueue!$AW$5:$AW$550,"&lt;&gt;"&amp;$Y$3,Grid_GenerationQueue!$AU$5:$AU$550,$AK$3)+SUMIFS(Grid_GenerationQueue!X$5:X$550,Grid_GenerationQueue!$AM$5:$AM$550,$B302,Grid_GenerationQueue!$AN$5:$AN$550,$C302,Grid_GenerationQueue!$AW$5:$AW$550,"&lt;&gt;"&amp;$Y$3,Grid_GenerationQueue!$AU$5:$AU$550,$AK$3)</f>
        <v>0</v>
      </c>
      <c r="AO302">
        <f>AC302+SUMIFS(Grid_GenerationQueue!Y$5:Y$550,Grid_GenerationQueue!$AJ$5:$AJ$550,$B302,Grid_GenerationQueue!$AK$5:$AK$550,$C302,Grid_GenerationQueue!$AW$5:$AW$550,"&lt;&gt;"&amp;$Y$3,Grid_GenerationQueue!$AU$5:$AU$550,$AK$3)+SUMIFS(Grid_GenerationQueue!Y$5:Y$550,Grid_GenerationQueue!$AM$5:$AM$550,$B302,Grid_GenerationQueue!$AN$5:$AN$550,$C302,Grid_GenerationQueue!$AW$5:$AW$550,"&lt;&gt;"&amp;$Y$3,Grid_GenerationQueue!$AU$5:$AU$550,$AK$3)</f>
        <v>0</v>
      </c>
      <c r="AP302">
        <f>AD302+SUMIFS(Grid_GenerationQueue!Z$5:Z$550,Grid_GenerationQueue!$AJ$5:$AJ$550,$B302,Grid_GenerationQueue!$AK$5:$AK$550,$C302,Grid_GenerationQueue!$AW$5:$AW$550,"&lt;&gt;"&amp;$Y$3,Grid_GenerationQueue!$AU$5:$AU$550,$AK$3)+SUMIFS(Grid_GenerationQueue!Z$5:Z$550,Grid_GenerationQueue!$AM$5:$AM$550,$B302,Grid_GenerationQueue!$AN$5:$AN$550,$C302,Grid_GenerationQueue!$AW$5:$AW$550,"&lt;&gt;"&amp;$Y$3,Grid_GenerationQueue!$AU$5:$AU$550,$AK$3)</f>
        <v>0</v>
      </c>
      <c r="AQ302">
        <f>AE302+SUMIFS(Grid_GenerationQueue!AA$5:AA$550,Grid_GenerationQueue!$AJ$5:$AJ$550,$B302,Grid_GenerationQueue!$AK$5:$AK$550,$C302,Grid_GenerationQueue!$AW$5:$AW$550,"&lt;&gt;"&amp;$Y$3,Grid_GenerationQueue!$AU$5:$AU$550,$AK$3)+SUMIFS(Grid_GenerationQueue!AA$5:AA$550,Grid_GenerationQueue!$AM$5:$AM$550,$B302,Grid_GenerationQueue!$AN$5:$AN$550,$C302,Grid_GenerationQueue!$AW$5:$AW$550,"&lt;&gt;"&amp;$Y$3,Grid_GenerationQueue!$AU$5:$AU$550,$AK$3)</f>
        <v>0</v>
      </c>
      <c r="AR302">
        <f>AF302+SUMIFS(Grid_GenerationQueue!AB$5:AB$550,Grid_GenerationQueue!$AJ$5:$AJ$550,$B302,Grid_GenerationQueue!$AK$5:$AK$550,$C302,Grid_GenerationQueue!$AW$5:$AW$550,"&lt;&gt;"&amp;$Y$3,Grid_GenerationQueue!$AU$5:$AU$550,$AK$3)+SUMIFS(Grid_GenerationQueue!AB$5:AB$550,Grid_GenerationQueue!$AM$5:$AM$550,$B302,Grid_GenerationQueue!$AN$5:$AN$550,$C302,Grid_GenerationQueue!$AW$5:$AW$550,"&lt;&gt;"&amp;$Y$3,Grid_GenerationQueue!$AU$5:$AU$550,$AK$3)</f>
        <v>0</v>
      </c>
      <c r="AS302">
        <f>AG302+SUMIFS(Grid_GenerationQueue!AC$5:AC$550,Grid_GenerationQueue!$AJ$5:$AJ$550,$B302,Grid_GenerationQueue!$AK$5:$AK$550,$C302,Grid_GenerationQueue!$AW$5:$AW$550,"&lt;&gt;"&amp;$Y$3,Grid_GenerationQueue!$AU$5:$AU$550,$AK$3)+SUMIFS(Grid_GenerationQueue!AC$5:AC$550,Grid_GenerationQueue!$AM$5:$AM$550,$B302,Grid_GenerationQueue!$AN$5:$AN$550,$C302,Grid_GenerationQueue!$AW$5:$AW$550,"&lt;&gt;"&amp;$Y$3,Grid_GenerationQueue!$AU$5:$AU$550,$AK$3)</f>
        <v>0</v>
      </c>
      <c r="AT302">
        <f>AH302+SUMIFS(Grid_GenerationQueue!AD$5:AD$550,Grid_GenerationQueue!$AJ$5:$AJ$550,$B302,Grid_GenerationQueue!$AK$5:$AK$550,$C302,Grid_GenerationQueue!$AW$5:$AW$550,"&lt;&gt;"&amp;$Y$3,Grid_GenerationQueue!$AU$5:$AU$550,$AK$3)+SUMIFS(Grid_GenerationQueue!AD$5:AD$550,Grid_GenerationQueue!$AM$5:$AM$550,$B302,Grid_GenerationQueue!$AN$5:$AN$550,$C302,Grid_GenerationQueue!$AW$5:$AW$550,"&lt;&gt;"&amp;$Y$3,Grid_GenerationQueue!$AU$5:$AU$550,$AK$3)</f>
        <v>0</v>
      </c>
      <c r="AV302">
        <v>0</v>
      </c>
      <c r="AW302">
        <v>0</v>
      </c>
      <c r="AX302">
        <v>0</v>
      </c>
      <c r="AY302">
        <v>0</v>
      </c>
      <c r="AZ302">
        <v>0</v>
      </c>
      <c r="BB302">
        <f t="shared" si="165"/>
        <v>400</v>
      </c>
      <c r="BC302">
        <f t="shared" si="166"/>
        <v>0</v>
      </c>
      <c r="BD302">
        <f t="shared" si="167"/>
        <v>0</v>
      </c>
      <c r="BE302">
        <f t="shared" si="168"/>
        <v>0</v>
      </c>
      <c r="BF302">
        <f t="shared" si="169"/>
        <v>0</v>
      </c>
      <c r="BG302">
        <f t="shared" si="170"/>
        <v>0</v>
      </c>
      <c r="BH302">
        <f t="shared" si="171"/>
        <v>0</v>
      </c>
      <c r="BI302">
        <f t="shared" si="172"/>
        <v>0</v>
      </c>
      <c r="BJ302">
        <f t="shared" si="173"/>
        <v>0</v>
      </c>
      <c r="BK302">
        <f t="shared" si="174"/>
        <v>0</v>
      </c>
      <c r="BL302">
        <f t="shared" si="175"/>
        <v>0</v>
      </c>
      <c r="BN302">
        <f t="shared" si="176"/>
        <v>0</v>
      </c>
      <c r="BO302">
        <f t="shared" si="177"/>
        <v>0</v>
      </c>
      <c r="BP302">
        <f t="shared" si="178"/>
        <v>0</v>
      </c>
      <c r="BQ302">
        <f t="shared" si="179"/>
        <v>0</v>
      </c>
      <c r="BR302">
        <f t="shared" si="180"/>
        <v>0</v>
      </c>
      <c r="BS302">
        <f t="shared" si="181"/>
        <v>0</v>
      </c>
      <c r="BT302">
        <f t="shared" si="182"/>
        <v>0</v>
      </c>
      <c r="BU302">
        <f t="shared" si="183"/>
        <v>0</v>
      </c>
      <c r="BV302">
        <f t="shared" si="184"/>
        <v>0</v>
      </c>
      <c r="BW302">
        <f t="shared" si="185"/>
        <v>0</v>
      </c>
      <c r="BX302">
        <f t="shared" si="186"/>
        <v>0</v>
      </c>
      <c r="BZ302">
        <f t="shared" si="187"/>
        <v>0</v>
      </c>
      <c r="CA302">
        <f t="shared" si="188"/>
        <v>0</v>
      </c>
      <c r="CB302">
        <f t="shared" si="189"/>
        <v>0</v>
      </c>
      <c r="CC302">
        <f t="shared" si="190"/>
        <v>0</v>
      </c>
      <c r="CD302">
        <f t="shared" si="191"/>
        <v>0</v>
      </c>
      <c r="CE302">
        <f t="shared" si="192"/>
        <v>0</v>
      </c>
      <c r="CF302">
        <f t="shared" si="193"/>
        <v>0</v>
      </c>
      <c r="CG302">
        <f t="shared" si="194"/>
        <v>0</v>
      </c>
      <c r="CH302">
        <f t="shared" si="195"/>
        <v>0</v>
      </c>
      <c r="CI302">
        <f t="shared" si="196"/>
        <v>0</v>
      </c>
      <c r="CJ302">
        <f t="shared" si="197"/>
        <v>0</v>
      </c>
    </row>
    <row r="303" spans="1:88" x14ac:dyDescent="0.35">
      <c r="A303" t="str">
        <f>Substation_Info!A303</f>
        <v xml:space="preserve">SCE North of Lugo (NOL) Study Area </v>
      </c>
      <c r="B303" t="str">
        <f>Substation_Info!B303</f>
        <v>Victor</v>
      </c>
      <c r="C303">
        <f>Substation_Info!C303</f>
        <v>115</v>
      </c>
      <c r="D303" t="str" cm="1">
        <f t="array" ref="D303">INDEX(Substation_Info!$AT$5:$BB$322,MATCH(1,($B303=Substation_Info!$B$5:$B$322)*($C303=Substation_Info!$C$5:$C$322),0),MATCH(D$4,Substation_Info!$AT$4:$BB$4,0))</f>
        <v>Greater_Kramer_Li_Battery</v>
      </c>
      <c r="E303" t="str" cm="1">
        <f t="array" ref="E303">INDEX(Substation_Info!$AT$5:$BB$322,MATCH(1,($B303=Substation_Info!$B$5:$B$322)*($C303=Substation_Info!$C$5:$C$322),0),MATCH(E$4,Substation_Info!$AT$4:$BB$4,0))</f>
        <v>Greater_Kramer_Solar</v>
      </c>
      <c r="F303" cm="1">
        <f t="array" ref="F303">INDEX(Substation_Info!$AT$5:$BB$322,MATCH(1,($B303=Substation_Info!$B$5:$B$322)*($C303=Substation_Info!$C$5:$C$322),0),MATCH(F$4,Substation_Info!$AT$4:$BB$4,0))</f>
        <v>0</v>
      </c>
      <c r="G303" cm="1">
        <f t="array" ref="G303">INDEX(Substation_Info!$AT$5:$BB$322,MATCH(1,($B303=Substation_Info!$B$5:$B$322)*($C303=Substation_Info!$C$5:$C$322),0),MATCH(G$4,Substation_Info!$AT$4:$BB$4,0))</f>
        <v>0</v>
      </c>
      <c r="H303" cm="1">
        <f t="array" ref="H303">INDEX(Substation_Info!$AT$5:$BB$322,MATCH(1,($B303=Substation_Info!$B$5:$B$322)*($C303=Substation_Info!$C$5:$C$322),0),MATCH(H$4,Substation_Info!$AT$4:$BB$4,0))</f>
        <v>0</v>
      </c>
      <c r="I303" cm="1">
        <f t="array" ref="I303">INDEX(Substation_Info!$AT$5:$BB$322,MATCH(1,($B303=Substation_Info!$B$5:$B$322)*($C303=Substation_Info!$C$5:$C$322),0),MATCH(I$4,Substation_Info!$AT$4:$BB$4,0))</f>
        <v>0</v>
      </c>
      <c r="J303" cm="1">
        <f t="array" ref="J303">INDEX(Substation_Info!$AT$5:$BB$322,MATCH(1,($B303=Substation_Info!$B$5:$B$322)*($C303=Substation_Info!$C$5:$C$322),0),MATCH(J$4,Substation_Info!$AT$4:$BB$4,0))</f>
        <v>0</v>
      </c>
      <c r="L303">
        <f>SUMIFS(Grid_GenerationQueue!T$5:T$550,Grid_GenerationQueue!$AJ$5:$AJ$550,$B303,Grid_GenerationQueue!$AK$5:$AK$550,$C303)+SUMIFS(Grid_GenerationQueue!T$5:T$550,Grid_GenerationQueue!$AM$5:$AM$550,$B303,Grid_GenerationQueue!$AN$5:$AN$550,$C303)</f>
        <v>0</v>
      </c>
      <c r="M303">
        <f>SUMIFS(Grid_GenerationQueue!U$5:U$550,Grid_GenerationQueue!$AJ$5:$AJ$550,$B303,Grid_GenerationQueue!$AK$5:$AK$550,$C303)+SUMIFS(Grid_GenerationQueue!U$5:U$550,Grid_GenerationQueue!$AM$5:$AM$550,$B303,Grid_GenerationQueue!$AN$5:$AN$550,$C303)</f>
        <v>0</v>
      </c>
      <c r="N303">
        <f>SUMIFS(Grid_GenerationQueue!V$5:V$550,Grid_GenerationQueue!$AJ$5:$AJ$550,$B303,Grid_GenerationQueue!$AK$5:$AK$550,$C303)+SUMIFS(Grid_GenerationQueue!V$5:V$550,Grid_GenerationQueue!$AM$5:$AM$550,$B303,Grid_GenerationQueue!$AN$5:$AN$550,$C303)</f>
        <v>0</v>
      </c>
      <c r="O303">
        <f>SUMIFS(Grid_GenerationQueue!W$5:W$550,Grid_GenerationQueue!$AJ$5:$AJ$550,$B303,Grid_GenerationQueue!$AK$5:$AK$550,$C303)+SUMIFS(Grid_GenerationQueue!W$5:W$550,Grid_GenerationQueue!$AM$5:$AM$550,$B303,Grid_GenerationQueue!$AN$5:$AN$550,$C303)</f>
        <v>0</v>
      </c>
      <c r="P303">
        <f>SUMIFS(Grid_GenerationQueue!X$5:X$550,Grid_GenerationQueue!$AJ$5:$AJ$550,$B303,Grid_GenerationQueue!$AK$5:$AK$550,$C303)+SUMIFS(Grid_GenerationQueue!X$5:X$550,Grid_GenerationQueue!$AM$5:$AM$550,$B303,Grid_GenerationQueue!$AN$5:$AN$550,$C303)</f>
        <v>0</v>
      </c>
      <c r="Q303">
        <f>SUMIFS(Grid_GenerationQueue!Y$5:Y$550,Grid_GenerationQueue!$AJ$5:$AJ$550,$B303,Grid_GenerationQueue!$AK$5:$AK$550,$C303)+SUMIFS(Grid_GenerationQueue!Y$5:Y$550,Grid_GenerationQueue!$AM$5:$AM$550,$B303,Grid_GenerationQueue!$AN$5:$AN$550,$C303)</f>
        <v>0</v>
      </c>
      <c r="R303">
        <f>SUMIFS(Grid_GenerationQueue!Z$5:Z$550,Grid_GenerationQueue!$AJ$5:$AJ$550,$B303,Grid_GenerationQueue!$AK$5:$AK$550,$C303)+SUMIFS(Grid_GenerationQueue!Z$5:Z$550,Grid_GenerationQueue!$AM$5:$AM$550,$B303,Grid_GenerationQueue!$AN$5:$AN$550,$C303)</f>
        <v>0</v>
      </c>
      <c r="S303">
        <f>SUMIFS(Grid_GenerationQueue!AA$5:AA$550,Grid_GenerationQueue!$AJ$5:$AJ$550,$B303,Grid_GenerationQueue!$AK$5:$AK$550,$C303)+SUMIFS(Grid_GenerationQueue!AA$5:AA$550,Grid_GenerationQueue!$AM$5:$AM$550,$B303,Grid_GenerationQueue!$AN$5:$AN$550,$C303)</f>
        <v>0</v>
      </c>
      <c r="T303">
        <f>SUMIFS(Grid_GenerationQueue!AB$5:AB$550,Grid_GenerationQueue!$AJ$5:$AJ$550,$B303,Grid_GenerationQueue!$AK$5:$AK$550,$C303)+SUMIFS(Grid_GenerationQueue!AB$5:AB$550,Grid_GenerationQueue!$AM$5:$AM$550,$B303,Grid_GenerationQueue!$AN$5:$AN$550,$C303)</f>
        <v>0</v>
      </c>
      <c r="U303">
        <f>SUMIFS(Grid_GenerationQueue!AC$5:AC$550,Grid_GenerationQueue!$AJ$5:$AJ$550,$B303,Grid_GenerationQueue!$AK$5:$AK$550,$C303)+SUMIFS(Grid_GenerationQueue!AC$5:AC$550,Grid_GenerationQueue!$AM$5:$AM$550,$B303,Grid_GenerationQueue!$AN$5:$AN$550,$C303)</f>
        <v>0</v>
      </c>
      <c r="V303">
        <f>SUMIFS(Grid_GenerationQueue!AD$5:AD$550,Grid_GenerationQueue!$AJ$5:$AJ$550,$B303,Grid_GenerationQueue!$AK$5:$AK$550,$C303)+SUMIFS(Grid_GenerationQueue!AD$5:AD$550,Grid_GenerationQueue!$AM$5:$AM$550,$B303,Grid_GenerationQueue!$AN$5:$AN$550,$C303)</f>
        <v>0</v>
      </c>
      <c r="X303">
        <f>SUMIFS(Grid_GenerationQueue!T$5:T$550,Grid_GenerationQueue!$AJ$5:$AJ$550,$B303,Grid_GenerationQueue!$AK$5:$AK$550,$C303,Grid_GenerationQueue!$AW$5:$AW$550,$Y$3)+SUMIFS(Grid_GenerationQueue!T$5:T$550,Grid_GenerationQueue!$AM$5:$AM$550,$B303,Grid_GenerationQueue!$AN$5:$AN$550,$C303,Grid_GenerationQueue!$AW$5:$AW$550,$Y$3)</f>
        <v>0</v>
      </c>
      <c r="Y303">
        <f>SUMIFS(Grid_GenerationQueue!U$5:U$550,Grid_GenerationQueue!$AJ$5:$AJ$550,$B303,Grid_GenerationQueue!$AK$5:$AK$550,$C303,Grid_GenerationQueue!$AW$5:$AW$550,$Y$3)+SUMIFS(Grid_GenerationQueue!U$5:U$550,Grid_GenerationQueue!$AM$5:$AM$550,$B303,Grid_GenerationQueue!$AN$5:$AN$550,$C303,Grid_GenerationQueue!$AW$5:$AW$550,$Y$3)</f>
        <v>0</v>
      </c>
      <c r="Z303">
        <f>SUMIFS(Grid_GenerationQueue!V$5:V$550,Grid_GenerationQueue!$AJ$5:$AJ$550,$B303,Grid_GenerationQueue!$AK$5:$AK$550,$C303,Grid_GenerationQueue!$AW$5:$AW$550,$Y$3)+SUMIFS(Grid_GenerationQueue!V$5:V$550,Grid_GenerationQueue!$AM$5:$AM$550,$B303,Grid_GenerationQueue!$AN$5:$AN$550,$C303,Grid_GenerationQueue!$AW$5:$AW$550,$Y$3)</f>
        <v>0</v>
      </c>
      <c r="AA303">
        <f>SUMIFS(Grid_GenerationQueue!W$5:W$550,Grid_GenerationQueue!$AJ$5:$AJ$550,$B303,Grid_GenerationQueue!$AK$5:$AK$550,$C303,Grid_GenerationQueue!$AW$5:$AW$550,$Y$3)+SUMIFS(Grid_GenerationQueue!W$5:W$550,Grid_GenerationQueue!$AM$5:$AM$550,$B303,Grid_GenerationQueue!$AN$5:$AN$550,$C303,Grid_GenerationQueue!$AW$5:$AW$550,$Y$3)</f>
        <v>0</v>
      </c>
      <c r="AB303">
        <f>SUMIFS(Grid_GenerationQueue!X$5:X$550,Grid_GenerationQueue!$AJ$5:$AJ$550,$B303,Grid_GenerationQueue!$AK$5:$AK$550,$C303,Grid_GenerationQueue!$AW$5:$AW$550,$Y$3)+SUMIFS(Grid_GenerationQueue!X$5:X$550,Grid_GenerationQueue!$AM$5:$AM$550,$B303,Grid_GenerationQueue!$AN$5:$AN$550,$C303,Grid_GenerationQueue!$AW$5:$AW$550,$Y$3)</f>
        <v>0</v>
      </c>
      <c r="AC303">
        <f>SUMIFS(Grid_GenerationQueue!Y$5:Y$550,Grid_GenerationQueue!$AJ$5:$AJ$550,$B303,Grid_GenerationQueue!$AK$5:$AK$550,$C303,Grid_GenerationQueue!$AW$5:$AW$550,$Y$3)+SUMIFS(Grid_GenerationQueue!Y$5:Y$550,Grid_GenerationQueue!$AM$5:$AM$550,$B303,Grid_GenerationQueue!$AN$5:$AN$550,$C303,Grid_GenerationQueue!$AW$5:$AW$550,$Y$3)</f>
        <v>0</v>
      </c>
      <c r="AD303">
        <f>SUMIFS(Grid_GenerationQueue!Z$5:Z$550,Grid_GenerationQueue!$AJ$5:$AJ$550,$B303,Grid_GenerationQueue!$AK$5:$AK$550,$C303,Grid_GenerationQueue!$AW$5:$AW$550,$Y$3)+SUMIFS(Grid_GenerationQueue!Z$5:Z$550,Grid_GenerationQueue!$AM$5:$AM$550,$B303,Grid_GenerationQueue!$AN$5:$AN$550,$C303,Grid_GenerationQueue!$AW$5:$AW$550,$Y$3)</f>
        <v>0</v>
      </c>
      <c r="AE303">
        <f>SUMIFS(Grid_GenerationQueue!AA$5:AA$550,Grid_GenerationQueue!$AJ$5:$AJ$550,$B303,Grid_GenerationQueue!$AK$5:$AK$550,$C303,Grid_GenerationQueue!$AW$5:$AW$550,$Y$3)+SUMIFS(Grid_GenerationQueue!AA$5:AA$550,Grid_GenerationQueue!$AM$5:$AM$550,$B303,Grid_GenerationQueue!$AN$5:$AN$550,$C303,Grid_GenerationQueue!$AW$5:$AW$550,$Y$3)</f>
        <v>0</v>
      </c>
      <c r="AF303">
        <f>SUMIFS(Grid_GenerationQueue!AB$5:AB$550,Grid_GenerationQueue!$AJ$5:$AJ$550,$B303,Grid_GenerationQueue!$AK$5:$AK$550,$C303,Grid_GenerationQueue!$AW$5:$AW$550,$Y$3)+SUMIFS(Grid_GenerationQueue!AB$5:AB$550,Grid_GenerationQueue!$AM$5:$AM$550,$B303,Grid_GenerationQueue!$AN$5:$AN$550,$C303,Grid_GenerationQueue!$AW$5:$AW$550,$Y$3)</f>
        <v>0</v>
      </c>
      <c r="AG303">
        <f>SUMIFS(Grid_GenerationQueue!AC$5:AC$550,Grid_GenerationQueue!$AJ$5:$AJ$550,$B303,Grid_GenerationQueue!$AK$5:$AK$550,$C303,Grid_GenerationQueue!$AW$5:$AW$550,$Y$3)+SUMIFS(Grid_GenerationQueue!AC$5:AC$550,Grid_GenerationQueue!$AM$5:$AM$550,$B303,Grid_GenerationQueue!$AN$5:$AN$550,$C303,Grid_GenerationQueue!$AW$5:$AW$550,$Y$3)</f>
        <v>0</v>
      </c>
      <c r="AH303">
        <f>SUMIFS(Grid_GenerationQueue!AD$5:AD$550,Grid_GenerationQueue!$AJ$5:$AJ$550,$B303,Grid_GenerationQueue!$AK$5:$AK$550,$C303,Grid_GenerationQueue!$AW$5:$AW$550,$Y$3)+SUMIFS(Grid_GenerationQueue!AD$5:AD$550,Grid_GenerationQueue!$AM$5:$AM$550,$B303,Grid_GenerationQueue!$AN$5:$AN$550,$C303,Grid_GenerationQueue!$AW$5:$AW$550,$Y$3)</f>
        <v>0</v>
      </c>
      <c r="AJ303">
        <f>X303+SUMIFS(Grid_GenerationQueue!T$5:T$550,Grid_GenerationQueue!$AJ$5:$AJ$550,$B303,Grid_GenerationQueue!$AK$5:$AK$550,$C303,Grid_GenerationQueue!$AW$5:$AW$550,"&lt;&gt;"&amp;$Y$3,Grid_GenerationQueue!$AU$5:$AU$550,$AK$3)+SUMIFS(Grid_GenerationQueue!T$5:T$550,Grid_GenerationQueue!$AM$5:$AM$550,$B303,Grid_GenerationQueue!$AN$5:$AN$550,$C303,Grid_GenerationQueue!$AW$5:$AW$550,"&lt;&gt;"&amp;$Y$3,Grid_GenerationQueue!$AU$5:$AU$550,$AK$3)</f>
        <v>0</v>
      </c>
      <c r="AK303">
        <f>Y303+SUMIFS(Grid_GenerationQueue!U$5:U$550,Grid_GenerationQueue!$AJ$5:$AJ$550,$B303,Grid_GenerationQueue!$AK$5:$AK$550,$C303,Grid_GenerationQueue!$AW$5:$AW$550,"&lt;&gt;"&amp;$Y$3,Grid_GenerationQueue!$AU$5:$AU$550,$AK$3)+SUMIFS(Grid_GenerationQueue!U$5:U$550,Grid_GenerationQueue!$AM$5:$AM$550,$B303,Grid_GenerationQueue!$AN$5:$AN$550,$C303,Grid_GenerationQueue!$AW$5:$AW$550,"&lt;&gt;"&amp;$Y$3,Grid_GenerationQueue!$AU$5:$AU$550,$AK$3)</f>
        <v>0</v>
      </c>
      <c r="AL303">
        <f>Z303+SUMIFS(Grid_GenerationQueue!V$5:V$550,Grid_GenerationQueue!$AJ$5:$AJ$550,$B303,Grid_GenerationQueue!$AK$5:$AK$550,$C303,Grid_GenerationQueue!$AW$5:$AW$550,"&lt;&gt;"&amp;$Y$3,Grid_GenerationQueue!$AU$5:$AU$550,$AK$3)+SUMIFS(Grid_GenerationQueue!V$5:V$550,Grid_GenerationQueue!$AM$5:$AM$550,$B303,Grid_GenerationQueue!$AN$5:$AN$550,$C303,Grid_GenerationQueue!$AW$5:$AW$550,"&lt;&gt;"&amp;$Y$3,Grid_GenerationQueue!$AU$5:$AU$550,$AK$3)</f>
        <v>0</v>
      </c>
      <c r="AM303">
        <f>AA303+SUMIFS(Grid_GenerationQueue!W$5:W$550,Grid_GenerationQueue!$AJ$5:$AJ$550,$B303,Grid_GenerationQueue!$AK$5:$AK$550,$C303,Grid_GenerationQueue!$AW$5:$AW$550,"&lt;&gt;"&amp;$Y$3,Grid_GenerationQueue!$AU$5:$AU$550,$AK$3)+SUMIFS(Grid_GenerationQueue!W$5:W$550,Grid_GenerationQueue!$AM$5:$AM$550,$B303,Grid_GenerationQueue!$AN$5:$AN$550,$C303,Grid_GenerationQueue!$AW$5:$AW$550,"&lt;&gt;"&amp;$Y$3,Grid_GenerationQueue!$AU$5:$AU$550,$AK$3)</f>
        <v>0</v>
      </c>
      <c r="AN303">
        <f>AB303+SUMIFS(Grid_GenerationQueue!X$5:X$550,Grid_GenerationQueue!$AJ$5:$AJ$550,$B303,Grid_GenerationQueue!$AK$5:$AK$550,$C303,Grid_GenerationQueue!$AW$5:$AW$550,"&lt;&gt;"&amp;$Y$3,Grid_GenerationQueue!$AU$5:$AU$550,$AK$3)+SUMIFS(Grid_GenerationQueue!X$5:X$550,Grid_GenerationQueue!$AM$5:$AM$550,$B303,Grid_GenerationQueue!$AN$5:$AN$550,$C303,Grid_GenerationQueue!$AW$5:$AW$550,"&lt;&gt;"&amp;$Y$3,Grid_GenerationQueue!$AU$5:$AU$550,$AK$3)</f>
        <v>0</v>
      </c>
      <c r="AO303">
        <f>AC303+SUMIFS(Grid_GenerationQueue!Y$5:Y$550,Grid_GenerationQueue!$AJ$5:$AJ$550,$B303,Grid_GenerationQueue!$AK$5:$AK$550,$C303,Grid_GenerationQueue!$AW$5:$AW$550,"&lt;&gt;"&amp;$Y$3,Grid_GenerationQueue!$AU$5:$AU$550,$AK$3)+SUMIFS(Grid_GenerationQueue!Y$5:Y$550,Grid_GenerationQueue!$AM$5:$AM$550,$B303,Grid_GenerationQueue!$AN$5:$AN$550,$C303,Grid_GenerationQueue!$AW$5:$AW$550,"&lt;&gt;"&amp;$Y$3,Grid_GenerationQueue!$AU$5:$AU$550,$AK$3)</f>
        <v>0</v>
      </c>
      <c r="AP303">
        <f>AD303+SUMIFS(Grid_GenerationQueue!Z$5:Z$550,Grid_GenerationQueue!$AJ$5:$AJ$550,$B303,Grid_GenerationQueue!$AK$5:$AK$550,$C303,Grid_GenerationQueue!$AW$5:$AW$550,"&lt;&gt;"&amp;$Y$3,Grid_GenerationQueue!$AU$5:$AU$550,$AK$3)+SUMIFS(Grid_GenerationQueue!Z$5:Z$550,Grid_GenerationQueue!$AM$5:$AM$550,$B303,Grid_GenerationQueue!$AN$5:$AN$550,$C303,Grid_GenerationQueue!$AW$5:$AW$550,"&lt;&gt;"&amp;$Y$3,Grid_GenerationQueue!$AU$5:$AU$550,$AK$3)</f>
        <v>0</v>
      </c>
      <c r="AQ303">
        <f>AE303+SUMIFS(Grid_GenerationQueue!AA$5:AA$550,Grid_GenerationQueue!$AJ$5:$AJ$550,$B303,Grid_GenerationQueue!$AK$5:$AK$550,$C303,Grid_GenerationQueue!$AW$5:$AW$550,"&lt;&gt;"&amp;$Y$3,Grid_GenerationQueue!$AU$5:$AU$550,$AK$3)+SUMIFS(Grid_GenerationQueue!AA$5:AA$550,Grid_GenerationQueue!$AM$5:$AM$550,$B303,Grid_GenerationQueue!$AN$5:$AN$550,$C303,Grid_GenerationQueue!$AW$5:$AW$550,"&lt;&gt;"&amp;$Y$3,Grid_GenerationQueue!$AU$5:$AU$550,$AK$3)</f>
        <v>0</v>
      </c>
      <c r="AR303">
        <f>AF303+SUMIFS(Grid_GenerationQueue!AB$5:AB$550,Grid_GenerationQueue!$AJ$5:$AJ$550,$B303,Grid_GenerationQueue!$AK$5:$AK$550,$C303,Grid_GenerationQueue!$AW$5:$AW$550,"&lt;&gt;"&amp;$Y$3,Grid_GenerationQueue!$AU$5:$AU$550,$AK$3)+SUMIFS(Grid_GenerationQueue!AB$5:AB$550,Grid_GenerationQueue!$AM$5:$AM$550,$B303,Grid_GenerationQueue!$AN$5:$AN$550,$C303,Grid_GenerationQueue!$AW$5:$AW$550,"&lt;&gt;"&amp;$Y$3,Grid_GenerationQueue!$AU$5:$AU$550,$AK$3)</f>
        <v>0</v>
      </c>
      <c r="AS303">
        <f>AG303+SUMIFS(Grid_GenerationQueue!AC$5:AC$550,Grid_GenerationQueue!$AJ$5:$AJ$550,$B303,Grid_GenerationQueue!$AK$5:$AK$550,$C303,Grid_GenerationQueue!$AW$5:$AW$550,"&lt;&gt;"&amp;$Y$3,Grid_GenerationQueue!$AU$5:$AU$550,$AK$3)+SUMIFS(Grid_GenerationQueue!AC$5:AC$550,Grid_GenerationQueue!$AM$5:$AM$550,$B303,Grid_GenerationQueue!$AN$5:$AN$550,$C303,Grid_GenerationQueue!$AW$5:$AW$550,"&lt;&gt;"&amp;$Y$3,Grid_GenerationQueue!$AU$5:$AU$550,$AK$3)</f>
        <v>0</v>
      </c>
      <c r="AT303">
        <f>AH303+SUMIFS(Grid_GenerationQueue!AD$5:AD$550,Grid_GenerationQueue!$AJ$5:$AJ$550,$B303,Grid_GenerationQueue!$AK$5:$AK$550,$C303,Grid_GenerationQueue!$AW$5:$AW$550,"&lt;&gt;"&amp;$Y$3,Grid_GenerationQueue!$AU$5:$AU$550,$AK$3)+SUMIFS(Grid_GenerationQueue!AD$5:AD$550,Grid_GenerationQueue!$AM$5:$AM$550,$B303,Grid_GenerationQueue!$AN$5:$AN$550,$C303,Grid_GenerationQueue!$AW$5:$AW$550,"&lt;&gt;"&amp;$Y$3,Grid_GenerationQueue!$AU$5:$AU$550,$AK$3)</f>
        <v>0</v>
      </c>
      <c r="AV303">
        <v>0</v>
      </c>
      <c r="AW303">
        <v>0</v>
      </c>
      <c r="AX303">
        <v>0</v>
      </c>
      <c r="AY303">
        <v>0</v>
      </c>
      <c r="AZ303">
        <v>0</v>
      </c>
      <c r="BB303">
        <f t="shared" si="165"/>
        <v>0</v>
      </c>
      <c r="BC303">
        <f t="shared" si="166"/>
        <v>0</v>
      </c>
      <c r="BD303">
        <f t="shared" si="167"/>
        <v>0</v>
      </c>
      <c r="BE303">
        <f t="shared" si="168"/>
        <v>0</v>
      </c>
      <c r="BF303">
        <f t="shared" si="169"/>
        <v>0</v>
      </c>
      <c r="BG303">
        <f t="shared" si="170"/>
        <v>0</v>
      </c>
      <c r="BH303">
        <f t="shared" si="171"/>
        <v>0</v>
      </c>
      <c r="BI303">
        <f t="shared" si="172"/>
        <v>0</v>
      </c>
      <c r="BJ303">
        <f t="shared" si="173"/>
        <v>0</v>
      </c>
      <c r="BK303">
        <f t="shared" si="174"/>
        <v>0</v>
      </c>
      <c r="BL303">
        <f t="shared" si="175"/>
        <v>0</v>
      </c>
      <c r="BN303">
        <f t="shared" si="176"/>
        <v>0</v>
      </c>
      <c r="BO303">
        <f t="shared" si="177"/>
        <v>0</v>
      </c>
      <c r="BP303">
        <f t="shared" si="178"/>
        <v>0</v>
      </c>
      <c r="BQ303">
        <f t="shared" si="179"/>
        <v>0</v>
      </c>
      <c r="BR303">
        <f t="shared" si="180"/>
        <v>0</v>
      </c>
      <c r="BS303">
        <f t="shared" si="181"/>
        <v>0</v>
      </c>
      <c r="BT303">
        <f t="shared" si="182"/>
        <v>0</v>
      </c>
      <c r="BU303">
        <f t="shared" si="183"/>
        <v>0</v>
      </c>
      <c r="BV303">
        <f t="shared" si="184"/>
        <v>0</v>
      </c>
      <c r="BW303">
        <f t="shared" si="185"/>
        <v>0</v>
      </c>
      <c r="BX303">
        <f t="shared" si="186"/>
        <v>0</v>
      </c>
      <c r="BZ303">
        <f t="shared" si="187"/>
        <v>0</v>
      </c>
      <c r="CA303">
        <f t="shared" si="188"/>
        <v>0</v>
      </c>
      <c r="CB303">
        <f t="shared" si="189"/>
        <v>0</v>
      </c>
      <c r="CC303">
        <f t="shared" si="190"/>
        <v>0</v>
      </c>
      <c r="CD303">
        <f t="shared" si="191"/>
        <v>0</v>
      </c>
      <c r="CE303">
        <f t="shared" si="192"/>
        <v>0</v>
      </c>
      <c r="CF303">
        <f t="shared" si="193"/>
        <v>0</v>
      </c>
      <c r="CG303">
        <f t="shared" si="194"/>
        <v>0</v>
      </c>
      <c r="CH303">
        <f t="shared" si="195"/>
        <v>0</v>
      </c>
      <c r="CI303">
        <f t="shared" si="196"/>
        <v>0</v>
      </c>
      <c r="CJ303">
        <f t="shared" si="197"/>
        <v>0</v>
      </c>
    </row>
    <row r="304" spans="1:88" x14ac:dyDescent="0.35">
      <c r="A304" t="str">
        <f>Substation_Info!A304</f>
        <v xml:space="preserve">SCE Metro Study Area </v>
      </c>
      <c r="B304" t="str">
        <f>Substation_Info!B304</f>
        <v>Viejo</v>
      </c>
      <c r="C304">
        <f>Substation_Info!C304</f>
        <v>230</v>
      </c>
      <c r="D304" t="str" cm="1">
        <f t="array" ref="D304">INDEX(Substation_Info!$AT$5:$BB$322,MATCH(1,($B304=Substation_Info!$B$5:$B$322)*($C304=Substation_Info!$C$5:$C$322),0),MATCH(D$4,Substation_Info!$AT$4:$BB$4,0))</f>
        <v>Greater_LA_Li_Battery</v>
      </c>
      <c r="E304" t="str" cm="1">
        <f t="array" ref="E304">INDEX(Substation_Info!$AT$5:$BB$322,MATCH(1,($B304=Substation_Info!$B$5:$B$322)*($C304=Substation_Info!$C$5:$C$322),0),MATCH(E$4,Substation_Info!$AT$4:$BB$4,0))</f>
        <v>Greater_LA_Solar</v>
      </c>
      <c r="F304" cm="1">
        <f t="array" ref="F304">INDEX(Substation_Info!$AT$5:$BB$322,MATCH(1,($B304=Substation_Info!$B$5:$B$322)*($C304=Substation_Info!$C$5:$C$322),0),MATCH(F$4,Substation_Info!$AT$4:$BB$4,0))</f>
        <v>0</v>
      </c>
      <c r="G304" cm="1">
        <f t="array" ref="G304">INDEX(Substation_Info!$AT$5:$BB$322,MATCH(1,($B304=Substation_Info!$B$5:$B$322)*($C304=Substation_Info!$C$5:$C$322),0),MATCH(G$4,Substation_Info!$AT$4:$BB$4,0))</f>
        <v>0</v>
      </c>
      <c r="H304" cm="1">
        <f t="array" ref="H304">INDEX(Substation_Info!$AT$5:$BB$322,MATCH(1,($B304=Substation_Info!$B$5:$B$322)*($C304=Substation_Info!$C$5:$C$322),0),MATCH(H$4,Substation_Info!$AT$4:$BB$4,0))</f>
        <v>0</v>
      </c>
      <c r="I304" cm="1">
        <f t="array" ref="I304">INDEX(Substation_Info!$AT$5:$BB$322,MATCH(1,($B304=Substation_Info!$B$5:$B$322)*($C304=Substation_Info!$C$5:$C$322),0),MATCH(I$4,Substation_Info!$AT$4:$BB$4,0))</f>
        <v>0</v>
      </c>
      <c r="J304" cm="1">
        <f t="array" ref="J304">INDEX(Substation_Info!$AT$5:$BB$322,MATCH(1,($B304=Substation_Info!$B$5:$B$322)*($C304=Substation_Info!$C$5:$C$322),0),MATCH(J$4,Substation_Info!$AT$4:$BB$4,0))</f>
        <v>0</v>
      </c>
      <c r="L304">
        <f>SUMIFS(Grid_GenerationQueue!T$5:T$550,Grid_GenerationQueue!$AJ$5:$AJ$550,$B304,Grid_GenerationQueue!$AK$5:$AK$550,$C304)+SUMIFS(Grid_GenerationQueue!T$5:T$550,Grid_GenerationQueue!$AM$5:$AM$550,$B304,Grid_GenerationQueue!$AN$5:$AN$550,$C304)</f>
        <v>300</v>
      </c>
      <c r="M304">
        <f>SUMIFS(Grid_GenerationQueue!U$5:U$550,Grid_GenerationQueue!$AJ$5:$AJ$550,$B304,Grid_GenerationQueue!$AK$5:$AK$550,$C304)+SUMIFS(Grid_GenerationQueue!U$5:U$550,Grid_GenerationQueue!$AM$5:$AM$550,$B304,Grid_GenerationQueue!$AN$5:$AN$550,$C304)</f>
        <v>0</v>
      </c>
      <c r="N304">
        <f>SUMIFS(Grid_GenerationQueue!V$5:V$550,Grid_GenerationQueue!$AJ$5:$AJ$550,$B304,Grid_GenerationQueue!$AK$5:$AK$550,$C304)+SUMIFS(Grid_GenerationQueue!V$5:V$550,Grid_GenerationQueue!$AM$5:$AM$550,$B304,Grid_GenerationQueue!$AN$5:$AN$550,$C304)</f>
        <v>0</v>
      </c>
      <c r="O304">
        <f>SUMIFS(Grid_GenerationQueue!W$5:W$550,Grid_GenerationQueue!$AJ$5:$AJ$550,$B304,Grid_GenerationQueue!$AK$5:$AK$550,$C304)+SUMIFS(Grid_GenerationQueue!W$5:W$550,Grid_GenerationQueue!$AM$5:$AM$550,$B304,Grid_GenerationQueue!$AN$5:$AN$550,$C304)</f>
        <v>0</v>
      </c>
      <c r="P304">
        <f>SUMIFS(Grid_GenerationQueue!X$5:X$550,Grid_GenerationQueue!$AJ$5:$AJ$550,$B304,Grid_GenerationQueue!$AK$5:$AK$550,$C304)+SUMIFS(Grid_GenerationQueue!X$5:X$550,Grid_GenerationQueue!$AM$5:$AM$550,$B304,Grid_GenerationQueue!$AN$5:$AN$550,$C304)</f>
        <v>0</v>
      </c>
      <c r="Q304">
        <f>SUMIFS(Grid_GenerationQueue!Y$5:Y$550,Grid_GenerationQueue!$AJ$5:$AJ$550,$B304,Grid_GenerationQueue!$AK$5:$AK$550,$C304)+SUMIFS(Grid_GenerationQueue!Y$5:Y$550,Grid_GenerationQueue!$AM$5:$AM$550,$B304,Grid_GenerationQueue!$AN$5:$AN$550,$C304)</f>
        <v>0</v>
      </c>
      <c r="R304">
        <f>SUMIFS(Grid_GenerationQueue!Z$5:Z$550,Grid_GenerationQueue!$AJ$5:$AJ$550,$B304,Grid_GenerationQueue!$AK$5:$AK$550,$C304)+SUMIFS(Grid_GenerationQueue!Z$5:Z$550,Grid_GenerationQueue!$AM$5:$AM$550,$B304,Grid_GenerationQueue!$AN$5:$AN$550,$C304)</f>
        <v>0</v>
      </c>
      <c r="S304">
        <f>SUMIFS(Grid_GenerationQueue!AA$5:AA$550,Grid_GenerationQueue!$AJ$5:$AJ$550,$B304,Grid_GenerationQueue!$AK$5:$AK$550,$C304)+SUMIFS(Grid_GenerationQueue!AA$5:AA$550,Grid_GenerationQueue!$AM$5:$AM$550,$B304,Grid_GenerationQueue!$AN$5:$AN$550,$C304)</f>
        <v>0</v>
      </c>
      <c r="T304">
        <f>SUMIFS(Grid_GenerationQueue!AB$5:AB$550,Grid_GenerationQueue!$AJ$5:$AJ$550,$B304,Grid_GenerationQueue!$AK$5:$AK$550,$C304)+SUMIFS(Grid_GenerationQueue!AB$5:AB$550,Grid_GenerationQueue!$AM$5:$AM$550,$B304,Grid_GenerationQueue!$AN$5:$AN$550,$C304)</f>
        <v>0</v>
      </c>
      <c r="U304">
        <f>SUMIFS(Grid_GenerationQueue!AC$5:AC$550,Grid_GenerationQueue!$AJ$5:$AJ$550,$B304,Grid_GenerationQueue!$AK$5:$AK$550,$C304)+SUMIFS(Grid_GenerationQueue!AC$5:AC$550,Grid_GenerationQueue!$AM$5:$AM$550,$B304,Grid_GenerationQueue!$AN$5:$AN$550,$C304)</f>
        <v>0</v>
      </c>
      <c r="V304">
        <f>SUMIFS(Grid_GenerationQueue!AD$5:AD$550,Grid_GenerationQueue!$AJ$5:$AJ$550,$B304,Grid_GenerationQueue!$AK$5:$AK$550,$C304)+SUMIFS(Grid_GenerationQueue!AD$5:AD$550,Grid_GenerationQueue!$AM$5:$AM$550,$B304,Grid_GenerationQueue!$AN$5:$AN$550,$C304)</f>
        <v>0</v>
      </c>
      <c r="X304">
        <f>SUMIFS(Grid_GenerationQueue!T$5:T$550,Grid_GenerationQueue!$AJ$5:$AJ$550,$B304,Grid_GenerationQueue!$AK$5:$AK$550,$C304,Grid_GenerationQueue!$AW$5:$AW$550,$Y$3)+SUMIFS(Grid_GenerationQueue!T$5:T$550,Grid_GenerationQueue!$AM$5:$AM$550,$B304,Grid_GenerationQueue!$AN$5:$AN$550,$C304,Grid_GenerationQueue!$AW$5:$AW$550,$Y$3)</f>
        <v>0</v>
      </c>
      <c r="Y304">
        <f>SUMIFS(Grid_GenerationQueue!U$5:U$550,Grid_GenerationQueue!$AJ$5:$AJ$550,$B304,Grid_GenerationQueue!$AK$5:$AK$550,$C304,Grid_GenerationQueue!$AW$5:$AW$550,$Y$3)+SUMIFS(Grid_GenerationQueue!U$5:U$550,Grid_GenerationQueue!$AM$5:$AM$550,$B304,Grid_GenerationQueue!$AN$5:$AN$550,$C304,Grid_GenerationQueue!$AW$5:$AW$550,$Y$3)</f>
        <v>0</v>
      </c>
      <c r="Z304">
        <f>SUMIFS(Grid_GenerationQueue!V$5:V$550,Grid_GenerationQueue!$AJ$5:$AJ$550,$B304,Grid_GenerationQueue!$AK$5:$AK$550,$C304,Grid_GenerationQueue!$AW$5:$AW$550,$Y$3)+SUMIFS(Grid_GenerationQueue!V$5:V$550,Grid_GenerationQueue!$AM$5:$AM$550,$B304,Grid_GenerationQueue!$AN$5:$AN$550,$C304,Grid_GenerationQueue!$AW$5:$AW$550,$Y$3)</f>
        <v>0</v>
      </c>
      <c r="AA304">
        <f>SUMIFS(Grid_GenerationQueue!W$5:W$550,Grid_GenerationQueue!$AJ$5:$AJ$550,$B304,Grid_GenerationQueue!$AK$5:$AK$550,$C304,Grid_GenerationQueue!$AW$5:$AW$550,$Y$3)+SUMIFS(Grid_GenerationQueue!W$5:W$550,Grid_GenerationQueue!$AM$5:$AM$550,$B304,Grid_GenerationQueue!$AN$5:$AN$550,$C304,Grid_GenerationQueue!$AW$5:$AW$550,$Y$3)</f>
        <v>0</v>
      </c>
      <c r="AB304">
        <f>SUMIFS(Grid_GenerationQueue!X$5:X$550,Grid_GenerationQueue!$AJ$5:$AJ$550,$B304,Grid_GenerationQueue!$AK$5:$AK$550,$C304,Grid_GenerationQueue!$AW$5:$AW$550,$Y$3)+SUMIFS(Grid_GenerationQueue!X$5:X$550,Grid_GenerationQueue!$AM$5:$AM$550,$B304,Grid_GenerationQueue!$AN$5:$AN$550,$C304,Grid_GenerationQueue!$AW$5:$AW$550,$Y$3)</f>
        <v>0</v>
      </c>
      <c r="AC304">
        <f>SUMIFS(Grid_GenerationQueue!Y$5:Y$550,Grid_GenerationQueue!$AJ$5:$AJ$550,$B304,Grid_GenerationQueue!$AK$5:$AK$550,$C304,Grid_GenerationQueue!$AW$5:$AW$550,$Y$3)+SUMIFS(Grid_GenerationQueue!Y$5:Y$550,Grid_GenerationQueue!$AM$5:$AM$550,$B304,Grid_GenerationQueue!$AN$5:$AN$550,$C304,Grid_GenerationQueue!$AW$5:$AW$550,$Y$3)</f>
        <v>0</v>
      </c>
      <c r="AD304">
        <f>SUMIFS(Grid_GenerationQueue!Z$5:Z$550,Grid_GenerationQueue!$AJ$5:$AJ$550,$B304,Grid_GenerationQueue!$AK$5:$AK$550,$C304,Grid_GenerationQueue!$AW$5:$AW$550,$Y$3)+SUMIFS(Grid_GenerationQueue!Z$5:Z$550,Grid_GenerationQueue!$AM$5:$AM$550,$B304,Grid_GenerationQueue!$AN$5:$AN$550,$C304,Grid_GenerationQueue!$AW$5:$AW$550,$Y$3)</f>
        <v>0</v>
      </c>
      <c r="AE304">
        <f>SUMIFS(Grid_GenerationQueue!AA$5:AA$550,Grid_GenerationQueue!$AJ$5:$AJ$550,$B304,Grid_GenerationQueue!$AK$5:$AK$550,$C304,Grid_GenerationQueue!$AW$5:$AW$550,$Y$3)+SUMIFS(Grid_GenerationQueue!AA$5:AA$550,Grid_GenerationQueue!$AM$5:$AM$550,$B304,Grid_GenerationQueue!$AN$5:$AN$550,$C304,Grid_GenerationQueue!$AW$5:$AW$550,$Y$3)</f>
        <v>0</v>
      </c>
      <c r="AF304">
        <f>SUMIFS(Grid_GenerationQueue!AB$5:AB$550,Grid_GenerationQueue!$AJ$5:$AJ$550,$B304,Grid_GenerationQueue!$AK$5:$AK$550,$C304,Grid_GenerationQueue!$AW$5:$AW$550,$Y$3)+SUMIFS(Grid_GenerationQueue!AB$5:AB$550,Grid_GenerationQueue!$AM$5:$AM$550,$B304,Grid_GenerationQueue!$AN$5:$AN$550,$C304,Grid_GenerationQueue!$AW$5:$AW$550,$Y$3)</f>
        <v>0</v>
      </c>
      <c r="AG304">
        <f>SUMIFS(Grid_GenerationQueue!AC$5:AC$550,Grid_GenerationQueue!$AJ$5:$AJ$550,$B304,Grid_GenerationQueue!$AK$5:$AK$550,$C304,Grid_GenerationQueue!$AW$5:$AW$550,$Y$3)+SUMIFS(Grid_GenerationQueue!AC$5:AC$550,Grid_GenerationQueue!$AM$5:$AM$550,$B304,Grid_GenerationQueue!$AN$5:$AN$550,$C304,Grid_GenerationQueue!$AW$5:$AW$550,$Y$3)</f>
        <v>0</v>
      </c>
      <c r="AH304">
        <f>SUMIFS(Grid_GenerationQueue!AD$5:AD$550,Grid_GenerationQueue!$AJ$5:$AJ$550,$B304,Grid_GenerationQueue!$AK$5:$AK$550,$C304,Grid_GenerationQueue!$AW$5:$AW$550,$Y$3)+SUMIFS(Grid_GenerationQueue!AD$5:AD$550,Grid_GenerationQueue!$AM$5:$AM$550,$B304,Grid_GenerationQueue!$AN$5:$AN$550,$C304,Grid_GenerationQueue!$AW$5:$AW$550,$Y$3)</f>
        <v>0</v>
      </c>
      <c r="AJ304">
        <f>X304+SUMIFS(Grid_GenerationQueue!T$5:T$550,Grid_GenerationQueue!$AJ$5:$AJ$550,$B304,Grid_GenerationQueue!$AK$5:$AK$550,$C304,Grid_GenerationQueue!$AW$5:$AW$550,"&lt;&gt;"&amp;$Y$3,Grid_GenerationQueue!$AU$5:$AU$550,$AK$3)+SUMIFS(Grid_GenerationQueue!T$5:T$550,Grid_GenerationQueue!$AM$5:$AM$550,$B304,Grid_GenerationQueue!$AN$5:$AN$550,$C304,Grid_GenerationQueue!$AW$5:$AW$550,"&lt;&gt;"&amp;$Y$3,Grid_GenerationQueue!$AU$5:$AU$550,$AK$3)</f>
        <v>0</v>
      </c>
      <c r="AK304">
        <f>Y304+SUMIFS(Grid_GenerationQueue!U$5:U$550,Grid_GenerationQueue!$AJ$5:$AJ$550,$B304,Grid_GenerationQueue!$AK$5:$AK$550,$C304,Grid_GenerationQueue!$AW$5:$AW$550,"&lt;&gt;"&amp;$Y$3,Grid_GenerationQueue!$AU$5:$AU$550,$AK$3)+SUMIFS(Grid_GenerationQueue!U$5:U$550,Grid_GenerationQueue!$AM$5:$AM$550,$B304,Grid_GenerationQueue!$AN$5:$AN$550,$C304,Grid_GenerationQueue!$AW$5:$AW$550,"&lt;&gt;"&amp;$Y$3,Grid_GenerationQueue!$AU$5:$AU$550,$AK$3)</f>
        <v>0</v>
      </c>
      <c r="AL304">
        <f>Z304+SUMIFS(Grid_GenerationQueue!V$5:V$550,Grid_GenerationQueue!$AJ$5:$AJ$550,$B304,Grid_GenerationQueue!$AK$5:$AK$550,$C304,Grid_GenerationQueue!$AW$5:$AW$550,"&lt;&gt;"&amp;$Y$3,Grid_GenerationQueue!$AU$5:$AU$550,$AK$3)+SUMIFS(Grid_GenerationQueue!V$5:V$550,Grid_GenerationQueue!$AM$5:$AM$550,$B304,Grid_GenerationQueue!$AN$5:$AN$550,$C304,Grid_GenerationQueue!$AW$5:$AW$550,"&lt;&gt;"&amp;$Y$3,Grid_GenerationQueue!$AU$5:$AU$550,$AK$3)</f>
        <v>0</v>
      </c>
      <c r="AM304">
        <f>AA304+SUMIFS(Grid_GenerationQueue!W$5:W$550,Grid_GenerationQueue!$AJ$5:$AJ$550,$B304,Grid_GenerationQueue!$AK$5:$AK$550,$C304,Grid_GenerationQueue!$AW$5:$AW$550,"&lt;&gt;"&amp;$Y$3,Grid_GenerationQueue!$AU$5:$AU$550,$AK$3)+SUMIFS(Grid_GenerationQueue!W$5:W$550,Grid_GenerationQueue!$AM$5:$AM$550,$B304,Grid_GenerationQueue!$AN$5:$AN$550,$C304,Grid_GenerationQueue!$AW$5:$AW$550,"&lt;&gt;"&amp;$Y$3,Grid_GenerationQueue!$AU$5:$AU$550,$AK$3)</f>
        <v>0</v>
      </c>
      <c r="AN304">
        <f>AB304+SUMIFS(Grid_GenerationQueue!X$5:X$550,Grid_GenerationQueue!$AJ$5:$AJ$550,$B304,Grid_GenerationQueue!$AK$5:$AK$550,$C304,Grid_GenerationQueue!$AW$5:$AW$550,"&lt;&gt;"&amp;$Y$3,Grid_GenerationQueue!$AU$5:$AU$550,$AK$3)+SUMIFS(Grid_GenerationQueue!X$5:X$550,Grid_GenerationQueue!$AM$5:$AM$550,$B304,Grid_GenerationQueue!$AN$5:$AN$550,$C304,Grid_GenerationQueue!$AW$5:$AW$550,"&lt;&gt;"&amp;$Y$3,Grid_GenerationQueue!$AU$5:$AU$550,$AK$3)</f>
        <v>0</v>
      </c>
      <c r="AO304">
        <f>AC304+SUMIFS(Grid_GenerationQueue!Y$5:Y$550,Grid_GenerationQueue!$AJ$5:$AJ$550,$B304,Grid_GenerationQueue!$AK$5:$AK$550,$C304,Grid_GenerationQueue!$AW$5:$AW$550,"&lt;&gt;"&amp;$Y$3,Grid_GenerationQueue!$AU$5:$AU$550,$AK$3)+SUMIFS(Grid_GenerationQueue!Y$5:Y$550,Grid_GenerationQueue!$AM$5:$AM$550,$B304,Grid_GenerationQueue!$AN$5:$AN$550,$C304,Grid_GenerationQueue!$AW$5:$AW$550,"&lt;&gt;"&amp;$Y$3,Grid_GenerationQueue!$AU$5:$AU$550,$AK$3)</f>
        <v>0</v>
      </c>
      <c r="AP304">
        <f>AD304+SUMIFS(Grid_GenerationQueue!Z$5:Z$550,Grid_GenerationQueue!$AJ$5:$AJ$550,$B304,Grid_GenerationQueue!$AK$5:$AK$550,$C304,Grid_GenerationQueue!$AW$5:$AW$550,"&lt;&gt;"&amp;$Y$3,Grid_GenerationQueue!$AU$5:$AU$550,$AK$3)+SUMIFS(Grid_GenerationQueue!Z$5:Z$550,Grid_GenerationQueue!$AM$5:$AM$550,$B304,Grid_GenerationQueue!$AN$5:$AN$550,$C304,Grid_GenerationQueue!$AW$5:$AW$550,"&lt;&gt;"&amp;$Y$3,Grid_GenerationQueue!$AU$5:$AU$550,$AK$3)</f>
        <v>0</v>
      </c>
      <c r="AQ304">
        <f>AE304+SUMIFS(Grid_GenerationQueue!AA$5:AA$550,Grid_GenerationQueue!$AJ$5:$AJ$550,$B304,Grid_GenerationQueue!$AK$5:$AK$550,$C304,Grid_GenerationQueue!$AW$5:$AW$550,"&lt;&gt;"&amp;$Y$3,Grid_GenerationQueue!$AU$5:$AU$550,$AK$3)+SUMIFS(Grid_GenerationQueue!AA$5:AA$550,Grid_GenerationQueue!$AM$5:$AM$550,$B304,Grid_GenerationQueue!$AN$5:$AN$550,$C304,Grid_GenerationQueue!$AW$5:$AW$550,"&lt;&gt;"&amp;$Y$3,Grid_GenerationQueue!$AU$5:$AU$550,$AK$3)</f>
        <v>0</v>
      </c>
      <c r="AR304">
        <f>AF304+SUMIFS(Grid_GenerationQueue!AB$5:AB$550,Grid_GenerationQueue!$AJ$5:$AJ$550,$B304,Grid_GenerationQueue!$AK$5:$AK$550,$C304,Grid_GenerationQueue!$AW$5:$AW$550,"&lt;&gt;"&amp;$Y$3,Grid_GenerationQueue!$AU$5:$AU$550,$AK$3)+SUMIFS(Grid_GenerationQueue!AB$5:AB$550,Grid_GenerationQueue!$AM$5:$AM$550,$B304,Grid_GenerationQueue!$AN$5:$AN$550,$C304,Grid_GenerationQueue!$AW$5:$AW$550,"&lt;&gt;"&amp;$Y$3,Grid_GenerationQueue!$AU$5:$AU$550,$AK$3)</f>
        <v>0</v>
      </c>
      <c r="AS304">
        <f>AG304+SUMIFS(Grid_GenerationQueue!AC$5:AC$550,Grid_GenerationQueue!$AJ$5:$AJ$550,$B304,Grid_GenerationQueue!$AK$5:$AK$550,$C304,Grid_GenerationQueue!$AW$5:$AW$550,"&lt;&gt;"&amp;$Y$3,Grid_GenerationQueue!$AU$5:$AU$550,$AK$3)+SUMIFS(Grid_GenerationQueue!AC$5:AC$550,Grid_GenerationQueue!$AM$5:$AM$550,$B304,Grid_GenerationQueue!$AN$5:$AN$550,$C304,Grid_GenerationQueue!$AW$5:$AW$550,"&lt;&gt;"&amp;$Y$3,Grid_GenerationQueue!$AU$5:$AU$550,$AK$3)</f>
        <v>0</v>
      </c>
      <c r="AT304">
        <f>AH304+SUMIFS(Grid_GenerationQueue!AD$5:AD$550,Grid_GenerationQueue!$AJ$5:$AJ$550,$B304,Grid_GenerationQueue!$AK$5:$AK$550,$C304,Grid_GenerationQueue!$AW$5:$AW$550,"&lt;&gt;"&amp;$Y$3,Grid_GenerationQueue!$AU$5:$AU$550,$AK$3)+SUMIFS(Grid_GenerationQueue!AD$5:AD$550,Grid_GenerationQueue!$AM$5:$AM$550,$B304,Grid_GenerationQueue!$AN$5:$AN$550,$C304,Grid_GenerationQueue!$AW$5:$AW$550,"&lt;&gt;"&amp;$Y$3,Grid_GenerationQueue!$AU$5:$AU$550,$AK$3)</f>
        <v>0</v>
      </c>
      <c r="AV304">
        <v>0</v>
      </c>
      <c r="AW304">
        <v>0</v>
      </c>
      <c r="AX304">
        <v>0</v>
      </c>
      <c r="AY304">
        <v>0</v>
      </c>
      <c r="AZ304">
        <v>0</v>
      </c>
      <c r="BB304">
        <f t="shared" si="165"/>
        <v>300</v>
      </c>
      <c r="BC304">
        <f t="shared" si="166"/>
        <v>0</v>
      </c>
      <c r="BD304">
        <f t="shared" si="167"/>
        <v>0</v>
      </c>
      <c r="BE304">
        <f t="shared" si="168"/>
        <v>0</v>
      </c>
      <c r="BF304">
        <f t="shared" si="169"/>
        <v>0</v>
      </c>
      <c r="BG304">
        <f t="shared" si="170"/>
        <v>0</v>
      </c>
      <c r="BH304">
        <f t="shared" si="171"/>
        <v>0</v>
      </c>
      <c r="BI304">
        <f t="shared" si="172"/>
        <v>0</v>
      </c>
      <c r="BJ304">
        <f t="shared" si="173"/>
        <v>0</v>
      </c>
      <c r="BK304">
        <f t="shared" si="174"/>
        <v>0</v>
      </c>
      <c r="BL304">
        <f t="shared" si="175"/>
        <v>0</v>
      </c>
      <c r="BN304">
        <f t="shared" si="176"/>
        <v>0</v>
      </c>
      <c r="BO304">
        <f t="shared" si="177"/>
        <v>0</v>
      </c>
      <c r="BP304">
        <f t="shared" si="178"/>
        <v>0</v>
      </c>
      <c r="BQ304">
        <f t="shared" si="179"/>
        <v>0</v>
      </c>
      <c r="BR304">
        <f t="shared" si="180"/>
        <v>0</v>
      </c>
      <c r="BS304">
        <f t="shared" si="181"/>
        <v>0</v>
      </c>
      <c r="BT304">
        <f t="shared" si="182"/>
        <v>0</v>
      </c>
      <c r="BU304">
        <f t="shared" si="183"/>
        <v>0</v>
      </c>
      <c r="BV304">
        <f t="shared" si="184"/>
        <v>0</v>
      </c>
      <c r="BW304">
        <f t="shared" si="185"/>
        <v>0</v>
      </c>
      <c r="BX304">
        <f t="shared" si="186"/>
        <v>0</v>
      </c>
      <c r="BZ304">
        <f t="shared" si="187"/>
        <v>0</v>
      </c>
      <c r="CA304">
        <f t="shared" si="188"/>
        <v>0</v>
      </c>
      <c r="CB304">
        <f t="shared" si="189"/>
        <v>0</v>
      </c>
      <c r="CC304">
        <f t="shared" si="190"/>
        <v>0</v>
      </c>
      <c r="CD304">
        <f t="shared" si="191"/>
        <v>0</v>
      </c>
      <c r="CE304">
        <f t="shared" si="192"/>
        <v>0</v>
      </c>
      <c r="CF304">
        <f t="shared" si="193"/>
        <v>0</v>
      </c>
      <c r="CG304">
        <f t="shared" si="194"/>
        <v>0</v>
      </c>
      <c r="CH304">
        <f t="shared" si="195"/>
        <v>0</v>
      </c>
      <c r="CI304">
        <f t="shared" si="196"/>
        <v>0</v>
      </c>
      <c r="CJ304">
        <f t="shared" si="197"/>
        <v>0</v>
      </c>
    </row>
    <row r="305" spans="1:88" x14ac:dyDescent="0.35">
      <c r="A305" t="str">
        <f>Substation_Info!A305</f>
        <v xml:space="preserve">PG&amp;E North of Greater Bay Study Area </v>
      </c>
      <c r="B305" t="str">
        <f>Substation_Info!B305</f>
        <v>Vierra</v>
      </c>
      <c r="C305">
        <f>Substation_Info!C305</f>
        <v>115</v>
      </c>
      <c r="D305" t="str" cm="1">
        <f t="array" ref="D305">INDEX(Substation_Info!$AT$5:$BB$322,MATCH(1,($B305=Substation_Info!$B$5:$B$322)*($C305=Substation_Info!$C$5:$C$322),0),MATCH(D$4,Substation_Info!$AT$4:$BB$4,0))</f>
        <v>Northern_California_Li_Battery</v>
      </c>
      <c r="E305" t="str" cm="1">
        <f t="array" ref="E305">INDEX(Substation_Info!$AT$5:$BB$322,MATCH(1,($B305=Substation_Info!$B$5:$B$322)*($C305=Substation_Info!$C$5:$C$322),0),MATCH(E$4,Substation_Info!$AT$4:$BB$4,0))</f>
        <v>Northern_California_Solar</v>
      </c>
      <c r="F305" cm="1">
        <f t="array" ref="F305">INDEX(Substation_Info!$AT$5:$BB$322,MATCH(1,($B305=Substation_Info!$B$5:$B$322)*($C305=Substation_Info!$C$5:$C$322),0),MATCH(F$4,Substation_Info!$AT$4:$BB$4,0))</f>
        <v>0</v>
      </c>
      <c r="G305" t="str" cm="1">
        <f t="array" ref="G305">INDEX(Substation_Info!$AT$5:$BB$322,MATCH(1,($B305=Substation_Info!$B$5:$B$322)*($C305=Substation_Info!$C$5:$C$322),0),MATCH(G$4,Substation_Info!$AT$4:$BB$4,0))</f>
        <v>Solano_Wind</v>
      </c>
      <c r="H305" cm="1">
        <f t="array" ref="H305">INDEX(Substation_Info!$AT$5:$BB$322,MATCH(1,($B305=Substation_Info!$B$5:$B$322)*($C305=Substation_Info!$C$5:$C$322),0),MATCH(H$4,Substation_Info!$AT$4:$BB$4,0))</f>
        <v>0</v>
      </c>
      <c r="I305" cm="1">
        <f t="array" ref="I305">INDEX(Substation_Info!$AT$5:$BB$322,MATCH(1,($B305=Substation_Info!$B$5:$B$322)*($C305=Substation_Info!$C$5:$C$322),0),MATCH(I$4,Substation_Info!$AT$4:$BB$4,0))</f>
        <v>0</v>
      </c>
      <c r="J305" cm="1">
        <f t="array" ref="J305">INDEX(Substation_Info!$AT$5:$BB$322,MATCH(1,($B305=Substation_Info!$B$5:$B$322)*($C305=Substation_Info!$C$5:$C$322),0),MATCH(J$4,Substation_Info!$AT$4:$BB$4,0))</f>
        <v>0</v>
      </c>
      <c r="L305">
        <f>SUMIFS(Grid_GenerationQueue!T$5:T$550,Grid_GenerationQueue!$AJ$5:$AJ$550,$B305,Grid_GenerationQueue!$AK$5:$AK$550,$C305)+SUMIFS(Grid_GenerationQueue!T$5:T$550,Grid_GenerationQueue!$AM$5:$AM$550,$B305,Grid_GenerationQueue!$AN$5:$AN$550,$C305)</f>
        <v>101.2</v>
      </c>
      <c r="M305">
        <f>SUMIFS(Grid_GenerationQueue!U$5:U$550,Grid_GenerationQueue!$AJ$5:$AJ$550,$B305,Grid_GenerationQueue!$AK$5:$AK$550,$C305)+SUMIFS(Grid_GenerationQueue!U$5:U$550,Grid_GenerationQueue!$AM$5:$AM$550,$B305,Grid_GenerationQueue!$AN$5:$AN$550,$C305)</f>
        <v>0</v>
      </c>
      <c r="N305">
        <f>SUMIFS(Grid_GenerationQueue!V$5:V$550,Grid_GenerationQueue!$AJ$5:$AJ$550,$B305,Grid_GenerationQueue!$AK$5:$AK$550,$C305)+SUMIFS(Grid_GenerationQueue!V$5:V$550,Grid_GenerationQueue!$AM$5:$AM$550,$B305,Grid_GenerationQueue!$AN$5:$AN$550,$C305)</f>
        <v>0</v>
      </c>
      <c r="O305">
        <f>SUMIFS(Grid_GenerationQueue!W$5:W$550,Grid_GenerationQueue!$AJ$5:$AJ$550,$B305,Grid_GenerationQueue!$AK$5:$AK$550,$C305)+SUMIFS(Grid_GenerationQueue!W$5:W$550,Grid_GenerationQueue!$AM$5:$AM$550,$B305,Grid_GenerationQueue!$AN$5:$AN$550,$C305)</f>
        <v>0</v>
      </c>
      <c r="P305">
        <f>SUMIFS(Grid_GenerationQueue!X$5:X$550,Grid_GenerationQueue!$AJ$5:$AJ$550,$B305,Grid_GenerationQueue!$AK$5:$AK$550,$C305)+SUMIFS(Grid_GenerationQueue!X$5:X$550,Grid_GenerationQueue!$AM$5:$AM$550,$B305,Grid_GenerationQueue!$AN$5:$AN$550,$C305)</f>
        <v>0</v>
      </c>
      <c r="Q305">
        <f>SUMIFS(Grid_GenerationQueue!Y$5:Y$550,Grid_GenerationQueue!$AJ$5:$AJ$550,$B305,Grid_GenerationQueue!$AK$5:$AK$550,$C305)+SUMIFS(Grid_GenerationQueue!Y$5:Y$550,Grid_GenerationQueue!$AM$5:$AM$550,$B305,Grid_GenerationQueue!$AN$5:$AN$550,$C305)</f>
        <v>0</v>
      </c>
      <c r="R305">
        <f>SUMIFS(Grid_GenerationQueue!Z$5:Z$550,Grid_GenerationQueue!$AJ$5:$AJ$550,$B305,Grid_GenerationQueue!$AK$5:$AK$550,$C305)+SUMIFS(Grid_GenerationQueue!Z$5:Z$550,Grid_GenerationQueue!$AM$5:$AM$550,$B305,Grid_GenerationQueue!$AN$5:$AN$550,$C305)</f>
        <v>0</v>
      </c>
      <c r="S305">
        <f>SUMIFS(Grid_GenerationQueue!AA$5:AA$550,Grid_GenerationQueue!$AJ$5:$AJ$550,$B305,Grid_GenerationQueue!$AK$5:$AK$550,$C305)+SUMIFS(Grid_GenerationQueue!AA$5:AA$550,Grid_GenerationQueue!$AM$5:$AM$550,$B305,Grid_GenerationQueue!$AN$5:$AN$550,$C305)</f>
        <v>0</v>
      </c>
      <c r="T305">
        <f>SUMIFS(Grid_GenerationQueue!AB$5:AB$550,Grid_GenerationQueue!$AJ$5:$AJ$550,$B305,Grid_GenerationQueue!$AK$5:$AK$550,$C305)+SUMIFS(Grid_GenerationQueue!AB$5:AB$550,Grid_GenerationQueue!$AM$5:$AM$550,$B305,Grid_GenerationQueue!$AN$5:$AN$550,$C305)</f>
        <v>0</v>
      </c>
      <c r="U305">
        <f>SUMIFS(Grid_GenerationQueue!AC$5:AC$550,Grid_GenerationQueue!$AJ$5:$AJ$550,$B305,Grid_GenerationQueue!$AK$5:$AK$550,$C305)+SUMIFS(Grid_GenerationQueue!AC$5:AC$550,Grid_GenerationQueue!$AM$5:$AM$550,$B305,Grid_GenerationQueue!$AN$5:$AN$550,$C305)</f>
        <v>0</v>
      </c>
      <c r="V305">
        <f>SUMIFS(Grid_GenerationQueue!AD$5:AD$550,Grid_GenerationQueue!$AJ$5:$AJ$550,$B305,Grid_GenerationQueue!$AK$5:$AK$550,$C305)+SUMIFS(Grid_GenerationQueue!AD$5:AD$550,Grid_GenerationQueue!$AM$5:$AM$550,$B305,Grid_GenerationQueue!$AN$5:$AN$550,$C305)</f>
        <v>0</v>
      </c>
      <c r="X305">
        <f>SUMIFS(Grid_GenerationQueue!T$5:T$550,Grid_GenerationQueue!$AJ$5:$AJ$550,$B305,Grid_GenerationQueue!$AK$5:$AK$550,$C305,Grid_GenerationQueue!$AW$5:$AW$550,$Y$3)+SUMIFS(Grid_GenerationQueue!T$5:T$550,Grid_GenerationQueue!$AM$5:$AM$550,$B305,Grid_GenerationQueue!$AN$5:$AN$550,$C305,Grid_GenerationQueue!$AW$5:$AW$550,$Y$3)</f>
        <v>0</v>
      </c>
      <c r="Y305">
        <f>SUMIFS(Grid_GenerationQueue!U$5:U$550,Grid_GenerationQueue!$AJ$5:$AJ$550,$B305,Grid_GenerationQueue!$AK$5:$AK$550,$C305,Grid_GenerationQueue!$AW$5:$AW$550,$Y$3)+SUMIFS(Grid_GenerationQueue!U$5:U$550,Grid_GenerationQueue!$AM$5:$AM$550,$B305,Grid_GenerationQueue!$AN$5:$AN$550,$C305,Grid_GenerationQueue!$AW$5:$AW$550,$Y$3)</f>
        <v>0</v>
      </c>
      <c r="Z305">
        <f>SUMIFS(Grid_GenerationQueue!V$5:V$550,Grid_GenerationQueue!$AJ$5:$AJ$550,$B305,Grid_GenerationQueue!$AK$5:$AK$550,$C305,Grid_GenerationQueue!$AW$5:$AW$550,$Y$3)+SUMIFS(Grid_GenerationQueue!V$5:V$550,Grid_GenerationQueue!$AM$5:$AM$550,$B305,Grid_GenerationQueue!$AN$5:$AN$550,$C305,Grid_GenerationQueue!$AW$5:$AW$550,$Y$3)</f>
        <v>0</v>
      </c>
      <c r="AA305">
        <f>SUMIFS(Grid_GenerationQueue!W$5:W$550,Grid_GenerationQueue!$AJ$5:$AJ$550,$B305,Grid_GenerationQueue!$AK$5:$AK$550,$C305,Grid_GenerationQueue!$AW$5:$AW$550,$Y$3)+SUMIFS(Grid_GenerationQueue!W$5:W$550,Grid_GenerationQueue!$AM$5:$AM$550,$B305,Grid_GenerationQueue!$AN$5:$AN$550,$C305,Grid_GenerationQueue!$AW$5:$AW$550,$Y$3)</f>
        <v>0</v>
      </c>
      <c r="AB305">
        <f>SUMIFS(Grid_GenerationQueue!X$5:X$550,Grid_GenerationQueue!$AJ$5:$AJ$550,$B305,Grid_GenerationQueue!$AK$5:$AK$550,$C305,Grid_GenerationQueue!$AW$5:$AW$550,$Y$3)+SUMIFS(Grid_GenerationQueue!X$5:X$550,Grid_GenerationQueue!$AM$5:$AM$550,$B305,Grid_GenerationQueue!$AN$5:$AN$550,$C305,Grid_GenerationQueue!$AW$5:$AW$550,$Y$3)</f>
        <v>0</v>
      </c>
      <c r="AC305">
        <f>SUMIFS(Grid_GenerationQueue!Y$5:Y$550,Grid_GenerationQueue!$AJ$5:$AJ$550,$B305,Grid_GenerationQueue!$AK$5:$AK$550,$C305,Grid_GenerationQueue!$AW$5:$AW$550,$Y$3)+SUMIFS(Grid_GenerationQueue!Y$5:Y$550,Grid_GenerationQueue!$AM$5:$AM$550,$B305,Grid_GenerationQueue!$AN$5:$AN$550,$C305,Grid_GenerationQueue!$AW$5:$AW$550,$Y$3)</f>
        <v>0</v>
      </c>
      <c r="AD305">
        <f>SUMIFS(Grid_GenerationQueue!Z$5:Z$550,Grid_GenerationQueue!$AJ$5:$AJ$550,$B305,Grid_GenerationQueue!$AK$5:$AK$550,$C305,Grid_GenerationQueue!$AW$5:$AW$550,$Y$3)+SUMIFS(Grid_GenerationQueue!Z$5:Z$550,Grid_GenerationQueue!$AM$5:$AM$550,$B305,Grid_GenerationQueue!$AN$5:$AN$550,$C305,Grid_GenerationQueue!$AW$5:$AW$550,$Y$3)</f>
        <v>0</v>
      </c>
      <c r="AE305">
        <f>SUMIFS(Grid_GenerationQueue!AA$5:AA$550,Grid_GenerationQueue!$AJ$5:$AJ$550,$B305,Grid_GenerationQueue!$AK$5:$AK$550,$C305,Grid_GenerationQueue!$AW$5:$AW$550,$Y$3)+SUMIFS(Grid_GenerationQueue!AA$5:AA$550,Grid_GenerationQueue!$AM$5:$AM$550,$B305,Grid_GenerationQueue!$AN$5:$AN$550,$C305,Grid_GenerationQueue!$AW$5:$AW$550,$Y$3)</f>
        <v>0</v>
      </c>
      <c r="AF305">
        <f>SUMIFS(Grid_GenerationQueue!AB$5:AB$550,Grid_GenerationQueue!$AJ$5:$AJ$550,$B305,Grid_GenerationQueue!$AK$5:$AK$550,$C305,Grid_GenerationQueue!$AW$5:$AW$550,$Y$3)+SUMIFS(Grid_GenerationQueue!AB$5:AB$550,Grid_GenerationQueue!$AM$5:$AM$550,$B305,Grid_GenerationQueue!$AN$5:$AN$550,$C305,Grid_GenerationQueue!$AW$5:$AW$550,$Y$3)</f>
        <v>0</v>
      </c>
      <c r="AG305">
        <f>SUMIFS(Grid_GenerationQueue!AC$5:AC$550,Grid_GenerationQueue!$AJ$5:$AJ$550,$B305,Grid_GenerationQueue!$AK$5:$AK$550,$C305,Grid_GenerationQueue!$AW$5:$AW$550,$Y$3)+SUMIFS(Grid_GenerationQueue!AC$5:AC$550,Grid_GenerationQueue!$AM$5:$AM$550,$B305,Grid_GenerationQueue!$AN$5:$AN$550,$C305,Grid_GenerationQueue!$AW$5:$AW$550,$Y$3)</f>
        <v>0</v>
      </c>
      <c r="AH305">
        <f>SUMIFS(Grid_GenerationQueue!AD$5:AD$550,Grid_GenerationQueue!$AJ$5:$AJ$550,$B305,Grid_GenerationQueue!$AK$5:$AK$550,$C305,Grid_GenerationQueue!$AW$5:$AW$550,$Y$3)+SUMIFS(Grid_GenerationQueue!AD$5:AD$550,Grid_GenerationQueue!$AM$5:$AM$550,$B305,Grid_GenerationQueue!$AN$5:$AN$550,$C305,Grid_GenerationQueue!$AW$5:$AW$550,$Y$3)</f>
        <v>0</v>
      </c>
      <c r="AJ305">
        <f>X305+SUMIFS(Grid_GenerationQueue!T$5:T$550,Grid_GenerationQueue!$AJ$5:$AJ$550,$B305,Grid_GenerationQueue!$AK$5:$AK$550,$C305,Grid_GenerationQueue!$AW$5:$AW$550,"&lt;&gt;"&amp;$Y$3,Grid_GenerationQueue!$AU$5:$AU$550,$AK$3)+SUMIFS(Grid_GenerationQueue!T$5:T$550,Grid_GenerationQueue!$AM$5:$AM$550,$B305,Grid_GenerationQueue!$AN$5:$AN$550,$C305,Grid_GenerationQueue!$AW$5:$AW$550,"&lt;&gt;"&amp;$Y$3,Grid_GenerationQueue!$AU$5:$AU$550,$AK$3)</f>
        <v>101.2</v>
      </c>
      <c r="AK305">
        <f>Y305+SUMIFS(Grid_GenerationQueue!U$5:U$550,Grid_GenerationQueue!$AJ$5:$AJ$550,$B305,Grid_GenerationQueue!$AK$5:$AK$550,$C305,Grid_GenerationQueue!$AW$5:$AW$550,"&lt;&gt;"&amp;$Y$3,Grid_GenerationQueue!$AU$5:$AU$550,$AK$3)+SUMIFS(Grid_GenerationQueue!U$5:U$550,Grid_GenerationQueue!$AM$5:$AM$550,$B305,Grid_GenerationQueue!$AN$5:$AN$550,$C305,Grid_GenerationQueue!$AW$5:$AW$550,"&lt;&gt;"&amp;$Y$3,Grid_GenerationQueue!$AU$5:$AU$550,$AK$3)</f>
        <v>0</v>
      </c>
      <c r="AL305">
        <f>Z305+SUMIFS(Grid_GenerationQueue!V$5:V$550,Grid_GenerationQueue!$AJ$5:$AJ$550,$B305,Grid_GenerationQueue!$AK$5:$AK$550,$C305,Grid_GenerationQueue!$AW$5:$AW$550,"&lt;&gt;"&amp;$Y$3,Grid_GenerationQueue!$AU$5:$AU$550,$AK$3)+SUMIFS(Grid_GenerationQueue!V$5:V$550,Grid_GenerationQueue!$AM$5:$AM$550,$B305,Grid_GenerationQueue!$AN$5:$AN$550,$C305,Grid_GenerationQueue!$AW$5:$AW$550,"&lt;&gt;"&amp;$Y$3,Grid_GenerationQueue!$AU$5:$AU$550,$AK$3)</f>
        <v>0</v>
      </c>
      <c r="AM305">
        <f>AA305+SUMIFS(Grid_GenerationQueue!W$5:W$550,Grid_GenerationQueue!$AJ$5:$AJ$550,$B305,Grid_GenerationQueue!$AK$5:$AK$550,$C305,Grid_GenerationQueue!$AW$5:$AW$550,"&lt;&gt;"&amp;$Y$3,Grid_GenerationQueue!$AU$5:$AU$550,$AK$3)+SUMIFS(Grid_GenerationQueue!W$5:W$550,Grid_GenerationQueue!$AM$5:$AM$550,$B305,Grid_GenerationQueue!$AN$5:$AN$550,$C305,Grid_GenerationQueue!$AW$5:$AW$550,"&lt;&gt;"&amp;$Y$3,Grid_GenerationQueue!$AU$5:$AU$550,$AK$3)</f>
        <v>0</v>
      </c>
      <c r="AN305">
        <f>AB305+SUMIFS(Grid_GenerationQueue!X$5:X$550,Grid_GenerationQueue!$AJ$5:$AJ$550,$B305,Grid_GenerationQueue!$AK$5:$AK$550,$C305,Grid_GenerationQueue!$AW$5:$AW$550,"&lt;&gt;"&amp;$Y$3,Grid_GenerationQueue!$AU$5:$AU$550,$AK$3)+SUMIFS(Grid_GenerationQueue!X$5:X$550,Grid_GenerationQueue!$AM$5:$AM$550,$B305,Grid_GenerationQueue!$AN$5:$AN$550,$C305,Grid_GenerationQueue!$AW$5:$AW$550,"&lt;&gt;"&amp;$Y$3,Grid_GenerationQueue!$AU$5:$AU$550,$AK$3)</f>
        <v>0</v>
      </c>
      <c r="AO305">
        <f>AC305+SUMIFS(Grid_GenerationQueue!Y$5:Y$550,Grid_GenerationQueue!$AJ$5:$AJ$550,$B305,Grid_GenerationQueue!$AK$5:$AK$550,$C305,Grid_GenerationQueue!$AW$5:$AW$550,"&lt;&gt;"&amp;$Y$3,Grid_GenerationQueue!$AU$5:$AU$550,$AK$3)+SUMIFS(Grid_GenerationQueue!Y$5:Y$550,Grid_GenerationQueue!$AM$5:$AM$550,$B305,Grid_GenerationQueue!$AN$5:$AN$550,$C305,Grid_GenerationQueue!$AW$5:$AW$550,"&lt;&gt;"&amp;$Y$3,Grid_GenerationQueue!$AU$5:$AU$550,$AK$3)</f>
        <v>0</v>
      </c>
      <c r="AP305">
        <f>AD305+SUMIFS(Grid_GenerationQueue!Z$5:Z$550,Grid_GenerationQueue!$AJ$5:$AJ$550,$B305,Grid_GenerationQueue!$AK$5:$AK$550,$C305,Grid_GenerationQueue!$AW$5:$AW$550,"&lt;&gt;"&amp;$Y$3,Grid_GenerationQueue!$AU$5:$AU$550,$AK$3)+SUMIFS(Grid_GenerationQueue!Z$5:Z$550,Grid_GenerationQueue!$AM$5:$AM$550,$B305,Grid_GenerationQueue!$AN$5:$AN$550,$C305,Grid_GenerationQueue!$AW$5:$AW$550,"&lt;&gt;"&amp;$Y$3,Grid_GenerationQueue!$AU$5:$AU$550,$AK$3)</f>
        <v>0</v>
      </c>
      <c r="AQ305">
        <f>AE305+SUMIFS(Grid_GenerationQueue!AA$5:AA$550,Grid_GenerationQueue!$AJ$5:$AJ$550,$B305,Grid_GenerationQueue!$AK$5:$AK$550,$C305,Grid_GenerationQueue!$AW$5:$AW$550,"&lt;&gt;"&amp;$Y$3,Grid_GenerationQueue!$AU$5:$AU$550,$AK$3)+SUMIFS(Grid_GenerationQueue!AA$5:AA$550,Grid_GenerationQueue!$AM$5:$AM$550,$B305,Grid_GenerationQueue!$AN$5:$AN$550,$C305,Grid_GenerationQueue!$AW$5:$AW$550,"&lt;&gt;"&amp;$Y$3,Grid_GenerationQueue!$AU$5:$AU$550,$AK$3)</f>
        <v>0</v>
      </c>
      <c r="AR305">
        <f>AF305+SUMIFS(Grid_GenerationQueue!AB$5:AB$550,Grid_GenerationQueue!$AJ$5:$AJ$550,$B305,Grid_GenerationQueue!$AK$5:$AK$550,$C305,Grid_GenerationQueue!$AW$5:$AW$550,"&lt;&gt;"&amp;$Y$3,Grid_GenerationQueue!$AU$5:$AU$550,$AK$3)+SUMIFS(Grid_GenerationQueue!AB$5:AB$550,Grid_GenerationQueue!$AM$5:$AM$550,$B305,Grid_GenerationQueue!$AN$5:$AN$550,$C305,Grid_GenerationQueue!$AW$5:$AW$550,"&lt;&gt;"&amp;$Y$3,Grid_GenerationQueue!$AU$5:$AU$550,$AK$3)</f>
        <v>0</v>
      </c>
      <c r="AS305">
        <f>AG305+SUMIFS(Grid_GenerationQueue!AC$5:AC$550,Grid_GenerationQueue!$AJ$5:$AJ$550,$B305,Grid_GenerationQueue!$AK$5:$AK$550,$C305,Grid_GenerationQueue!$AW$5:$AW$550,"&lt;&gt;"&amp;$Y$3,Grid_GenerationQueue!$AU$5:$AU$550,$AK$3)+SUMIFS(Grid_GenerationQueue!AC$5:AC$550,Grid_GenerationQueue!$AM$5:$AM$550,$B305,Grid_GenerationQueue!$AN$5:$AN$550,$C305,Grid_GenerationQueue!$AW$5:$AW$550,"&lt;&gt;"&amp;$Y$3,Grid_GenerationQueue!$AU$5:$AU$550,$AK$3)</f>
        <v>0</v>
      </c>
      <c r="AT305">
        <f>AH305+SUMIFS(Grid_GenerationQueue!AD$5:AD$550,Grid_GenerationQueue!$AJ$5:$AJ$550,$B305,Grid_GenerationQueue!$AK$5:$AK$550,$C305,Grid_GenerationQueue!$AW$5:$AW$550,"&lt;&gt;"&amp;$Y$3,Grid_GenerationQueue!$AU$5:$AU$550,$AK$3)+SUMIFS(Grid_GenerationQueue!AD$5:AD$550,Grid_GenerationQueue!$AM$5:$AM$550,$B305,Grid_GenerationQueue!$AN$5:$AN$550,$C305,Grid_GenerationQueue!$AW$5:$AW$550,"&lt;&gt;"&amp;$Y$3,Grid_GenerationQueue!$AU$5:$AU$550,$AK$3)</f>
        <v>0</v>
      </c>
      <c r="AV305">
        <v>0</v>
      </c>
      <c r="AW305">
        <v>0</v>
      </c>
      <c r="AX305">
        <v>0</v>
      </c>
      <c r="AY305">
        <v>0</v>
      </c>
      <c r="AZ305">
        <v>0</v>
      </c>
      <c r="BB305">
        <f t="shared" si="165"/>
        <v>101.2</v>
      </c>
      <c r="BC305">
        <f t="shared" si="166"/>
        <v>0</v>
      </c>
      <c r="BD305">
        <f t="shared" si="167"/>
        <v>0</v>
      </c>
      <c r="BE305">
        <f t="shared" si="168"/>
        <v>0</v>
      </c>
      <c r="BF305">
        <f t="shared" si="169"/>
        <v>0</v>
      </c>
      <c r="BG305">
        <f t="shared" si="170"/>
        <v>0</v>
      </c>
      <c r="BH305">
        <f t="shared" si="171"/>
        <v>0</v>
      </c>
      <c r="BI305">
        <f t="shared" si="172"/>
        <v>0</v>
      </c>
      <c r="BJ305">
        <f t="shared" si="173"/>
        <v>0</v>
      </c>
      <c r="BK305">
        <f t="shared" si="174"/>
        <v>0</v>
      </c>
      <c r="BL305">
        <f t="shared" si="175"/>
        <v>0</v>
      </c>
      <c r="BN305">
        <f t="shared" si="176"/>
        <v>0</v>
      </c>
      <c r="BO305">
        <f t="shared" si="177"/>
        <v>0</v>
      </c>
      <c r="BP305">
        <f t="shared" si="178"/>
        <v>0</v>
      </c>
      <c r="BQ305">
        <f t="shared" si="179"/>
        <v>0</v>
      </c>
      <c r="BR305">
        <f t="shared" si="180"/>
        <v>0</v>
      </c>
      <c r="BS305">
        <f t="shared" si="181"/>
        <v>0</v>
      </c>
      <c r="BT305">
        <f t="shared" si="182"/>
        <v>0</v>
      </c>
      <c r="BU305">
        <f t="shared" si="183"/>
        <v>0</v>
      </c>
      <c r="BV305">
        <f t="shared" si="184"/>
        <v>0</v>
      </c>
      <c r="BW305">
        <f t="shared" si="185"/>
        <v>0</v>
      </c>
      <c r="BX305">
        <f t="shared" si="186"/>
        <v>0</v>
      </c>
      <c r="BZ305">
        <f t="shared" si="187"/>
        <v>101.2</v>
      </c>
      <c r="CA305">
        <f t="shared" si="188"/>
        <v>0</v>
      </c>
      <c r="CB305">
        <f t="shared" si="189"/>
        <v>0</v>
      </c>
      <c r="CC305">
        <f t="shared" si="190"/>
        <v>0</v>
      </c>
      <c r="CD305">
        <f t="shared" si="191"/>
        <v>0</v>
      </c>
      <c r="CE305">
        <f t="shared" si="192"/>
        <v>0</v>
      </c>
      <c r="CF305">
        <f t="shared" si="193"/>
        <v>0</v>
      </c>
      <c r="CG305">
        <f t="shared" si="194"/>
        <v>0</v>
      </c>
      <c r="CH305">
        <f t="shared" si="195"/>
        <v>0</v>
      </c>
      <c r="CI305">
        <f t="shared" si="196"/>
        <v>0</v>
      </c>
      <c r="CJ305">
        <f t="shared" si="197"/>
        <v>0</v>
      </c>
    </row>
    <row r="306" spans="1:88" x14ac:dyDescent="0.35">
      <c r="A306" t="str">
        <f>Substation_Info!A306</f>
        <v xml:space="preserve">SCE Metro Study Area </v>
      </c>
      <c r="B306" t="str">
        <f>Substation_Info!B306</f>
        <v xml:space="preserve">Villa Park </v>
      </c>
      <c r="C306">
        <f>Substation_Info!C306</f>
        <v>230</v>
      </c>
      <c r="D306" t="str" cm="1">
        <f t="array" ref="D306">INDEX(Substation_Info!$AT$5:$BB$322,MATCH(1,($B306=Substation_Info!$B$5:$B$322)*($C306=Substation_Info!$C$5:$C$322),0),MATCH(D$4,Substation_Info!$AT$4:$BB$4,0))</f>
        <v>Greater_LA_Li_Battery</v>
      </c>
      <c r="E306" t="str" cm="1">
        <f t="array" ref="E306">INDEX(Substation_Info!$AT$5:$BB$322,MATCH(1,($B306=Substation_Info!$B$5:$B$322)*($C306=Substation_Info!$C$5:$C$322),0),MATCH(E$4,Substation_Info!$AT$4:$BB$4,0))</f>
        <v>Greater_LA_Solar</v>
      </c>
      <c r="F306" cm="1">
        <f t="array" ref="F306">INDEX(Substation_Info!$AT$5:$BB$322,MATCH(1,($B306=Substation_Info!$B$5:$B$322)*($C306=Substation_Info!$C$5:$C$322),0),MATCH(F$4,Substation_Info!$AT$4:$BB$4,0))</f>
        <v>0</v>
      </c>
      <c r="G306" cm="1">
        <f t="array" ref="G306">INDEX(Substation_Info!$AT$5:$BB$322,MATCH(1,($B306=Substation_Info!$B$5:$B$322)*($C306=Substation_Info!$C$5:$C$322),0),MATCH(G$4,Substation_Info!$AT$4:$BB$4,0))</f>
        <v>0</v>
      </c>
      <c r="H306" cm="1">
        <f t="array" ref="H306">INDEX(Substation_Info!$AT$5:$BB$322,MATCH(1,($B306=Substation_Info!$B$5:$B$322)*($C306=Substation_Info!$C$5:$C$322),0),MATCH(H$4,Substation_Info!$AT$4:$BB$4,0))</f>
        <v>0</v>
      </c>
      <c r="I306" cm="1">
        <f t="array" ref="I306">INDEX(Substation_Info!$AT$5:$BB$322,MATCH(1,($B306=Substation_Info!$B$5:$B$322)*($C306=Substation_Info!$C$5:$C$322),0),MATCH(I$4,Substation_Info!$AT$4:$BB$4,0))</f>
        <v>0</v>
      </c>
      <c r="J306" cm="1">
        <f t="array" ref="J306">INDEX(Substation_Info!$AT$5:$BB$322,MATCH(1,($B306=Substation_Info!$B$5:$B$322)*($C306=Substation_Info!$C$5:$C$322),0),MATCH(J$4,Substation_Info!$AT$4:$BB$4,0))</f>
        <v>0</v>
      </c>
      <c r="L306">
        <f>SUMIFS(Grid_GenerationQueue!T$5:T$550,Grid_GenerationQueue!$AJ$5:$AJ$550,$B306,Grid_GenerationQueue!$AK$5:$AK$550,$C306)+SUMIFS(Grid_GenerationQueue!T$5:T$550,Grid_GenerationQueue!$AM$5:$AM$550,$B306,Grid_GenerationQueue!$AN$5:$AN$550,$C306)</f>
        <v>0</v>
      </c>
      <c r="M306">
        <f>SUMIFS(Grid_GenerationQueue!U$5:U$550,Grid_GenerationQueue!$AJ$5:$AJ$550,$B306,Grid_GenerationQueue!$AK$5:$AK$550,$C306)+SUMIFS(Grid_GenerationQueue!U$5:U$550,Grid_GenerationQueue!$AM$5:$AM$550,$B306,Grid_GenerationQueue!$AN$5:$AN$550,$C306)</f>
        <v>0</v>
      </c>
      <c r="N306">
        <f>SUMIFS(Grid_GenerationQueue!V$5:V$550,Grid_GenerationQueue!$AJ$5:$AJ$550,$B306,Grid_GenerationQueue!$AK$5:$AK$550,$C306)+SUMIFS(Grid_GenerationQueue!V$5:V$550,Grid_GenerationQueue!$AM$5:$AM$550,$B306,Grid_GenerationQueue!$AN$5:$AN$550,$C306)</f>
        <v>0</v>
      </c>
      <c r="O306">
        <f>SUMIFS(Grid_GenerationQueue!W$5:W$550,Grid_GenerationQueue!$AJ$5:$AJ$550,$B306,Grid_GenerationQueue!$AK$5:$AK$550,$C306)+SUMIFS(Grid_GenerationQueue!W$5:W$550,Grid_GenerationQueue!$AM$5:$AM$550,$B306,Grid_GenerationQueue!$AN$5:$AN$550,$C306)</f>
        <v>0</v>
      </c>
      <c r="P306">
        <f>SUMIFS(Grid_GenerationQueue!X$5:X$550,Grid_GenerationQueue!$AJ$5:$AJ$550,$B306,Grid_GenerationQueue!$AK$5:$AK$550,$C306)+SUMIFS(Grid_GenerationQueue!X$5:X$550,Grid_GenerationQueue!$AM$5:$AM$550,$B306,Grid_GenerationQueue!$AN$5:$AN$550,$C306)</f>
        <v>0</v>
      </c>
      <c r="Q306">
        <f>SUMIFS(Grid_GenerationQueue!Y$5:Y$550,Grid_GenerationQueue!$AJ$5:$AJ$550,$B306,Grid_GenerationQueue!$AK$5:$AK$550,$C306)+SUMIFS(Grid_GenerationQueue!Y$5:Y$550,Grid_GenerationQueue!$AM$5:$AM$550,$B306,Grid_GenerationQueue!$AN$5:$AN$550,$C306)</f>
        <v>0</v>
      </c>
      <c r="R306">
        <f>SUMIFS(Grid_GenerationQueue!Z$5:Z$550,Grid_GenerationQueue!$AJ$5:$AJ$550,$B306,Grid_GenerationQueue!$AK$5:$AK$550,$C306)+SUMIFS(Grid_GenerationQueue!Z$5:Z$550,Grid_GenerationQueue!$AM$5:$AM$550,$B306,Grid_GenerationQueue!$AN$5:$AN$550,$C306)</f>
        <v>0</v>
      </c>
      <c r="S306">
        <f>SUMIFS(Grid_GenerationQueue!AA$5:AA$550,Grid_GenerationQueue!$AJ$5:$AJ$550,$B306,Grid_GenerationQueue!$AK$5:$AK$550,$C306)+SUMIFS(Grid_GenerationQueue!AA$5:AA$550,Grid_GenerationQueue!$AM$5:$AM$550,$B306,Grid_GenerationQueue!$AN$5:$AN$550,$C306)</f>
        <v>0</v>
      </c>
      <c r="T306">
        <f>SUMIFS(Grid_GenerationQueue!AB$5:AB$550,Grid_GenerationQueue!$AJ$5:$AJ$550,$B306,Grid_GenerationQueue!$AK$5:$AK$550,$C306)+SUMIFS(Grid_GenerationQueue!AB$5:AB$550,Grid_GenerationQueue!$AM$5:$AM$550,$B306,Grid_GenerationQueue!$AN$5:$AN$550,$C306)</f>
        <v>0</v>
      </c>
      <c r="U306">
        <f>SUMIFS(Grid_GenerationQueue!AC$5:AC$550,Grid_GenerationQueue!$AJ$5:$AJ$550,$B306,Grid_GenerationQueue!$AK$5:$AK$550,$C306)+SUMIFS(Grid_GenerationQueue!AC$5:AC$550,Grid_GenerationQueue!$AM$5:$AM$550,$B306,Grid_GenerationQueue!$AN$5:$AN$550,$C306)</f>
        <v>0</v>
      </c>
      <c r="V306">
        <f>SUMIFS(Grid_GenerationQueue!AD$5:AD$550,Grid_GenerationQueue!$AJ$5:$AJ$550,$B306,Grid_GenerationQueue!$AK$5:$AK$550,$C306)+SUMIFS(Grid_GenerationQueue!AD$5:AD$550,Grid_GenerationQueue!$AM$5:$AM$550,$B306,Grid_GenerationQueue!$AN$5:$AN$550,$C306)</f>
        <v>0</v>
      </c>
      <c r="X306">
        <f>SUMIFS(Grid_GenerationQueue!T$5:T$550,Grid_GenerationQueue!$AJ$5:$AJ$550,$B306,Grid_GenerationQueue!$AK$5:$AK$550,$C306,Grid_GenerationQueue!$AW$5:$AW$550,$Y$3)+SUMIFS(Grid_GenerationQueue!T$5:T$550,Grid_GenerationQueue!$AM$5:$AM$550,$B306,Grid_GenerationQueue!$AN$5:$AN$550,$C306,Grid_GenerationQueue!$AW$5:$AW$550,$Y$3)</f>
        <v>0</v>
      </c>
      <c r="Y306">
        <f>SUMIFS(Grid_GenerationQueue!U$5:U$550,Grid_GenerationQueue!$AJ$5:$AJ$550,$B306,Grid_GenerationQueue!$AK$5:$AK$550,$C306,Grid_GenerationQueue!$AW$5:$AW$550,$Y$3)+SUMIFS(Grid_GenerationQueue!U$5:U$550,Grid_GenerationQueue!$AM$5:$AM$550,$B306,Grid_GenerationQueue!$AN$5:$AN$550,$C306,Grid_GenerationQueue!$AW$5:$AW$550,$Y$3)</f>
        <v>0</v>
      </c>
      <c r="Z306">
        <f>SUMIFS(Grid_GenerationQueue!V$5:V$550,Grid_GenerationQueue!$AJ$5:$AJ$550,$B306,Grid_GenerationQueue!$AK$5:$AK$550,$C306,Grid_GenerationQueue!$AW$5:$AW$550,$Y$3)+SUMIFS(Grid_GenerationQueue!V$5:V$550,Grid_GenerationQueue!$AM$5:$AM$550,$B306,Grid_GenerationQueue!$AN$5:$AN$550,$C306,Grid_GenerationQueue!$AW$5:$AW$550,$Y$3)</f>
        <v>0</v>
      </c>
      <c r="AA306">
        <f>SUMIFS(Grid_GenerationQueue!W$5:W$550,Grid_GenerationQueue!$AJ$5:$AJ$550,$B306,Grid_GenerationQueue!$AK$5:$AK$550,$C306,Grid_GenerationQueue!$AW$5:$AW$550,$Y$3)+SUMIFS(Grid_GenerationQueue!W$5:W$550,Grid_GenerationQueue!$AM$5:$AM$550,$B306,Grid_GenerationQueue!$AN$5:$AN$550,$C306,Grid_GenerationQueue!$AW$5:$AW$550,$Y$3)</f>
        <v>0</v>
      </c>
      <c r="AB306">
        <f>SUMIFS(Grid_GenerationQueue!X$5:X$550,Grid_GenerationQueue!$AJ$5:$AJ$550,$B306,Grid_GenerationQueue!$AK$5:$AK$550,$C306,Grid_GenerationQueue!$AW$5:$AW$550,$Y$3)+SUMIFS(Grid_GenerationQueue!X$5:X$550,Grid_GenerationQueue!$AM$5:$AM$550,$B306,Grid_GenerationQueue!$AN$5:$AN$550,$C306,Grid_GenerationQueue!$AW$5:$AW$550,$Y$3)</f>
        <v>0</v>
      </c>
      <c r="AC306">
        <f>SUMIFS(Grid_GenerationQueue!Y$5:Y$550,Grid_GenerationQueue!$AJ$5:$AJ$550,$B306,Grid_GenerationQueue!$AK$5:$AK$550,$C306,Grid_GenerationQueue!$AW$5:$AW$550,$Y$3)+SUMIFS(Grid_GenerationQueue!Y$5:Y$550,Grid_GenerationQueue!$AM$5:$AM$550,$B306,Grid_GenerationQueue!$AN$5:$AN$550,$C306,Grid_GenerationQueue!$AW$5:$AW$550,$Y$3)</f>
        <v>0</v>
      </c>
      <c r="AD306">
        <f>SUMIFS(Grid_GenerationQueue!Z$5:Z$550,Grid_GenerationQueue!$AJ$5:$AJ$550,$B306,Grid_GenerationQueue!$AK$5:$AK$550,$C306,Grid_GenerationQueue!$AW$5:$AW$550,$Y$3)+SUMIFS(Grid_GenerationQueue!Z$5:Z$550,Grid_GenerationQueue!$AM$5:$AM$550,$B306,Grid_GenerationQueue!$AN$5:$AN$550,$C306,Grid_GenerationQueue!$AW$5:$AW$550,$Y$3)</f>
        <v>0</v>
      </c>
      <c r="AE306">
        <f>SUMIFS(Grid_GenerationQueue!AA$5:AA$550,Grid_GenerationQueue!$AJ$5:$AJ$550,$B306,Grid_GenerationQueue!$AK$5:$AK$550,$C306,Grid_GenerationQueue!$AW$5:$AW$550,$Y$3)+SUMIFS(Grid_GenerationQueue!AA$5:AA$550,Grid_GenerationQueue!$AM$5:$AM$550,$B306,Grid_GenerationQueue!$AN$5:$AN$550,$C306,Grid_GenerationQueue!$AW$5:$AW$550,$Y$3)</f>
        <v>0</v>
      </c>
      <c r="AF306">
        <f>SUMIFS(Grid_GenerationQueue!AB$5:AB$550,Grid_GenerationQueue!$AJ$5:$AJ$550,$B306,Grid_GenerationQueue!$AK$5:$AK$550,$C306,Grid_GenerationQueue!$AW$5:$AW$550,$Y$3)+SUMIFS(Grid_GenerationQueue!AB$5:AB$550,Grid_GenerationQueue!$AM$5:$AM$550,$B306,Grid_GenerationQueue!$AN$5:$AN$550,$C306,Grid_GenerationQueue!$AW$5:$AW$550,$Y$3)</f>
        <v>0</v>
      </c>
      <c r="AG306">
        <f>SUMIFS(Grid_GenerationQueue!AC$5:AC$550,Grid_GenerationQueue!$AJ$5:$AJ$550,$B306,Grid_GenerationQueue!$AK$5:$AK$550,$C306,Grid_GenerationQueue!$AW$5:$AW$550,$Y$3)+SUMIFS(Grid_GenerationQueue!AC$5:AC$550,Grid_GenerationQueue!$AM$5:$AM$550,$B306,Grid_GenerationQueue!$AN$5:$AN$550,$C306,Grid_GenerationQueue!$AW$5:$AW$550,$Y$3)</f>
        <v>0</v>
      </c>
      <c r="AH306">
        <f>SUMIFS(Grid_GenerationQueue!AD$5:AD$550,Grid_GenerationQueue!$AJ$5:$AJ$550,$B306,Grid_GenerationQueue!$AK$5:$AK$550,$C306,Grid_GenerationQueue!$AW$5:$AW$550,$Y$3)+SUMIFS(Grid_GenerationQueue!AD$5:AD$550,Grid_GenerationQueue!$AM$5:$AM$550,$B306,Grid_GenerationQueue!$AN$5:$AN$550,$C306,Grid_GenerationQueue!$AW$5:$AW$550,$Y$3)</f>
        <v>0</v>
      </c>
      <c r="AJ306">
        <f>X306+SUMIFS(Grid_GenerationQueue!T$5:T$550,Grid_GenerationQueue!$AJ$5:$AJ$550,$B306,Grid_GenerationQueue!$AK$5:$AK$550,$C306,Grid_GenerationQueue!$AW$5:$AW$550,"&lt;&gt;"&amp;$Y$3,Grid_GenerationQueue!$AU$5:$AU$550,$AK$3)+SUMIFS(Grid_GenerationQueue!T$5:T$550,Grid_GenerationQueue!$AM$5:$AM$550,$B306,Grid_GenerationQueue!$AN$5:$AN$550,$C306,Grid_GenerationQueue!$AW$5:$AW$550,"&lt;&gt;"&amp;$Y$3,Grid_GenerationQueue!$AU$5:$AU$550,$AK$3)</f>
        <v>0</v>
      </c>
      <c r="AK306">
        <f>Y306+SUMIFS(Grid_GenerationQueue!U$5:U$550,Grid_GenerationQueue!$AJ$5:$AJ$550,$B306,Grid_GenerationQueue!$AK$5:$AK$550,$C306,Grid_GenerationQueue!$AW$5:$AW$550,"&lt;&gt;"&amp;$Y$3,Grid_GenerationQueue!$AU$5:$AU$550,$AK$3)+SUMIFS(Grid_GenerationQueue!U$5:U$550,Grid_GenerationQueue!$AM$5:$AM$550,$B306,Grid_GenerationQueue!$AN$5:$AN$550,$C306,Grid_GenerationQueue!$AW$5:$AW$550,"&lt;&gt;"&amp;$Y$3,Grid_GenerationQueue!$AU$5:$AU$550,$AK$3)</f>
        <v>0</v>
      </c>
      <c r="AL306">
        <f>Z306+SUMIFS(Grid_GenerationQueue!V$5:V$550,Grid_GenerationQueue!$AJ$5:$AJ$550,$B306,Grid_GenerationQueue!$AK$5:$AK$550,$C306,Grid_GenerationQueue!$AW$5:$AW$550,"&lt;&gt;"&amp;$Y$3,Grid_GenerationQueue!$AU$5:$AU$550,$AK$3)+SUMIFS(Grid_GenerationQueue!V$5:V$550,Grid_GenerationQueue!$AM$5:$AM$550,$B306,Grid_GenerationQueue!$AN$5:$AN$550,$C306,Grid_GenerationQueue!$AW$5:$AW$550,"&lt;&gt;"&amp;$Y$3,Grid_GenerationQueue!$AU$5:$AU$550,$AK$3)</f>
        <v>0</v>
      </c>
      <c r="AM306">
        <f>AA306+SUMIFS(Grid_GenerationQueue!W$5:W$550,Grid_GenerationQueue!$AJ$5:$AJ$550,$B306,Grid_GenerationQueue!$AK$5:$AK$550,$C306,Grid_GenerationQueue!$AW$5:$AW$550,"&lt;&gt;"&amp;$Y$3,Grid_GenerationQueue!$AU$5:$AU$550,$AK$3)+SUMIFS(Grid_GenerationQueue!W$5:W$550,Grid_GenerationQueue!$AM$5:$AM$550,$B306,Grid_GenerationQueue!$AN$5:$AN$550,$C306,Grid_GenerationQueue!$AW$5:$AW$550,"&lt;&gt;"&amp;$Y$3,Grid_GenerationQueue!$AU$5:$AU$550,$AK$3)</f>
        <v>0</v>
      </c>
      <c r="AN306">
        <f>AB306+SUMIFS(Grid_GenerationQueue!X$5:X$550,Grid_GenerationQueue!$AJ$5:$AJ$550,$B306,Grid_GenerationQueue!$AK$5:$AK$550,$C306,Grid_GenerationQueue!$AW$5:$AW$550,"&lt;&gt;"&amp;$Y$3,Grid_GenerationQueue!$AU$5:$AU$550,$AK$3)+SUMIFS(Grid_GenerationQueue!X$5:X$550,Grid_GenerationQueue!$AM$5:$AM$550,$B306,Grid_GenerationQueue!$AN$5:$AN$550,$C306,Grid_GenerationQueue!$AW$5:$AW$550,"&lt;&gt;"&amp;$Y$3,Grid_GenerationQueue!$AU$5:$AU$550,$AK$3)</f>
        <v>0</v>
      </c>
      <c r="AO306">
        <f>AC306+SUMIFS(Grid_GenerationQueue!Y$5:Y$550,Grid_GenerationQueue!$AJ$5:$AJ$550,$B306,Grid_GenerationQueue!$AK$5:$AK$550,$C306,Grid_GenerationQueue!$AW$5:$AW$550,"&lt;&gt;"&amp;$Y$3,Grid_GenerationQueue!$AU$5:$AU$550,$AK$3)+SUMIFS(Grid_GenerationQueue!Y$5:Y$550,Grid_GenerationQueue!$AM$5:$AM$550,$B306,Grid_GenerationQueue!$AN$5:$AN$550,$C306,Grid_GenerationQueue!$AW$5:$AW$550,"&lt;&gt;"&amp;$Y$3,Grid_GenerationQueue!$AU$5:$AU$550,$AK$3)</f>
        <v>0</v>
      </c>
      <c r="AP306">
        <f>AD306+SUMIFS(Grid_GenerationQueue!Z$5:Z$550,Grid_GenerationQueue!$AJ$5:$AJ$550,$B306,Grid_GenerationQueue!$AK$5:$AK$550,$C306,Grid_GenerationQueue!$AW$5:$AW$550,"&lt;&gt;"&amp;$Y$3,Grid_GenerationQueue!$AU$5:$AU$550,$AK$3)+SUMIFS(Grid_GenerationQueue!Z$5:Z$550,Grid_GenerationQueue!$AM$5:$AM$550,$B306,Grid_GenerationQueue!$AN$5:$AN$550,$C306,Grid_GenerationQueue!$AW$5:$AW$550,"&lt;&gt;"&amp;$Y$3,Grid_GenerationQueue!$AU$5:$AU$550,$AK$3)</f>
        <v>0</v>
      </c>
      <c r="AQ306">
        <f>AE306+SUMIFS(Grid_GenerationQueue!AA$5:AA$550,Grid_GenerationQueue!$AJ$5:$AJ$550,$B306,Grid_GenerationQueue!$AK$5:$AK$550,$C306,Grid_GenerationQueue!$AW$5:$AW$550,"&lt;&gt;"&amp;$Y$3,Grid_GenerationQueue!$AU$5:$AU$550,$AK$3)+SUMIFS(Grid_GenerationQueue!AA$5:AA$550,Grid_GenerationQueue!$AM$5:$AM$550,$B306,Grid_GenerationQueue!$AN$5:$AN$550,$C306,Grid_GenerationQueue!$AW$5:$AW$550,"&lt;&gt;"&amp;$Y$3,Grid_GenerationQueue!$AU$5:$AU$550,$AK$3)</f>
        <v>0</v>
      </c>
      <c r="AR306">
        <f>AF306+SUMIFS(Grid_GenerationQueue!AB$5:AB$550,Grid_GenerationQueue!$AJ$5:$AJ$550,$B306,Grid_GenerationQueue!$AK$5:$AK$550,$C306,Grid_GenerationQueue!$AW$5:$AW$550,"&lt;&gt;"&amp;$Y$3,Grid_GenerationQueue!$AU$5:$AU$550,$AK$3)+SUMIFS(Grid_GenerationQueue!AB$5:AB$550,Grid_GenerationQueue!$AM$5:$AM$550,$B306,Grid_GenerationQueue!$AN$5:$AN$550,$C306,Grid_GenerationQueue!$AW$5:$AW$550,"&lt;&gt;"&amp;$Y$3,Grid_GenerationQueue!$AU$5:$AU$550,$AK$3)</f>
        <v>0</v>
      </c>
      <c r="AS306">
        <f>AG306+SUMIFS(Grid_GenerationQueue!AC$5:AC$550,Grid_GenerationQueue!$AJ$5:$AJ$550,$B306,Grid_GenerationQueue!$AK$5:$AK$550,$C306,Grid_GenerationQueue!$AW$5:$AW$550,"&lt;&gt;"&amp;$Y$3,Grid_GenerationQueue!$AU$5:$AU$550,$AK$3)+SUMIFS(Grid_GenerationQueue!AC$5:AC$550,Grid_GenerationQueue!$AM$5:$AM$550,$B306,Grid_GenerationQueue!$AN$5:$AN$550,$C306,Grid_GenerationQueue!$AW$5:$AW$550,"&lt;&gt;"&amp;$Y$3,Grid_GenerationQueue!$AU$5:$AU$550,$AK$3)</f>
        <v>0</v>
      </c>
      <c r="AT306">
        <f>AH306+SUMIFS(Grid_GenerationQueue!AD$5:AD$550,Grid_GenerationQueue!$AJ$5:$AJ$550,$B306,Grid_GenerationQueue!$AK$5:$AK$550,$C306,Grid_GenerationQueue!$AW$5:$AW$550,"&lt;&gt;"&amp;$Y$3,Grid_GenerationQueue!$AU$5:$AU$550,$AK$3)+SUMIFS(Grid_GenerationQueue!AD$5:AD$550,Grid_GenerationQueue!$AM$5:$AM$550,$B306,Grid_GenerationQueue!$AN$5:$AN$550,$C306,Grid_GenerationQueue!$AW$5:$AW$550,"&lt;&gt;"&amp;$Y$3,Grid_GenerationQueue!$AU$5:$AU$550,$AK$3)</f>
        <v>0</v>
      </c>
      <c r="AV306">
        <v>0</v>
      </c>
      <c r="AW306">
        <v>0</v>
      </c>
      <c r="AX306">
        <v>0</v>
      </c>
      <c r="AY306">
        <v>0</v>
      </c>
      <c r="AZ306">
        <v>0</v>
      </c>
      <c r="BB306">
        <f t="shared" si="165"/>
        <v>0</v>
      </c>
      <c r="BC306">
        <f t="shared" si="166"/>
        <v>0</v>
      </c>
      <c r="BD306">
        <f t="shared" si="167"/>
        <v>0</v>
      </c>
      <c r="BE306">
        <f t="shared" si="168"/>
        <v>0</v>
      </c>
      <c r="BF306">
        <f t="shared" si="169"/>
        <v>0</v>
      </c>
      <c r="BG306">
        <f t="shared" si="170"/>
        <v>0</v>
      </c>
      <c r="BH306">
        <f t="shared" si="171"/>
        <v>0</v>
      </c>
      <c r="BI306">
        <f t="shared" si="172"/>
        <v>0</v>
      </c>
      <c r="BJ306">
        <f t="shared" si="173"/>
        <v>0</v>
      </c>
      <c r="BK306">
        <f t="shared" si="174"/>
        <v>0</v>
      </c>
      <c r="BL306">
        <f t="shared" si="175"/>
        <v>0</v>
      </c>
      <c r="BN306">
        <f t="shared" si="176"/>
        <v>0</v>
      </c>
      <c r="BO306">
        <f t="shared" si="177"/>
        <v>0</v>
      </c>
      <c r="BP306">
        <f t="shared" si="178"/>
        <v>0</v>
      </c>
      <c r="BQ306">
        <f t="shared" si="179"/>
        <v>0</v>
      </c>
      <c r="BR306">
        <f t="shared" si="180"/>
        <v>0</v>
      </c>
      <c r="BS306">
        <f t="shared" si="181"/>
        <v>0</v>
      </c>
      <c r="BT306">
        <f t="shared" si="182"/>
        <v>0</v>
      </c>
      <c r="BU306">
        <f t="shared" si="183"/>
        <v>0</v>
      </c>
      <c r="BV306">
        <f t="shared" si="184"/>
        <v>0</v>
      </c>
      <c r="BW306">
        <f t="shared" si="185"/>
        <v>0</v>
      </c>
      <c r="BX306">
        <f t="shared" si="186"/>
        <v>0</v>
      </c>
      <c r="BZ306">
        <f t="shared" si="187"/>
        <v>0</v>
      </c>
      <c r="CA306">
        <f t="shared" si="188"/>
        <v>0</v>
      </c>
      <c r="CB306">
        <f t="shared" si="189"/>
        <v>0</v>
      </c>
      <c r="CC306">
        <f t="shared" si="190"/>
        <v>0</v>
      </c>
      <c r="CD306">
        <f t="shared" si="191"/>
        <v>0</v>
      </c>
      <c r="CE306">
        <f t="shared" si="192"/>
        <v>0</v>
      </c>
      <c r="CF306">
        <f t="shared" si="193"/>
        <v>0</v>
      </c>
      <c r="CG306">
        <f t="shared" si="194"/>
        <v>0</v>
      </c>
      <c r="CH306">
        <f t="shared" si="195"/>
        <v>0</v>
      </c>
      <c r="CI306">
        <f t="shared" si="196"/>
        <v>0</v>
      </c>
      <c r="CJ306">
        <f t="shared" si="197"/>
        <v>0</v>
      </c>
    </row>
    <row r="307" spans="1:88" x14ac:dyDescent="0.35">
      <c r="A307" t="str">
        <f>Substation_Info!A307</f>
        <v>SCE Northern Area</v>
      </c>
      <c r="B307" t="str">
        <f>Substation_Info!B307</f>
        <v>Vincent</v>
      </c>
      <c r="C307">
        <f>Substation_Info!C307</f>
        <v>230</v>
      </c>
      <c r="D307" t="str" cm="1">
        <f t="array" ref="D307">INDEX(Substation_Info!$AT$5:$BB$322,MATCH(1,($B307=Substation_Info!$B$5:$B$322)*($C307=Substation_Info!$C$5:$C$322),0),MATCH(D$4,Substation_Info!$AT$4:$BB$4,0))</f>
        <v>Greater_LA_Li_Battery</v>
      </c>
      <c r="E307" t="str" cm="1">
        <f t="array" ref="E307">INDEX(Substation_Info!$AT$5:$BB$322,MATCH(1,($B307=Substation_Info!$B$5:$B$322)*($C307=Substation_Info!$C$5:$C$322),0),MATCH(E$4,Substation_Info!$AT$4:$BB$4,0))</f>
        <v>Greater_LA_Solar</v>
      </c>
      <c r="F307" cm="1">
        <f t="array" ref="F307">INDEX(Substation_Info!$AT$5:$BB$322,MATCH(1,($B307=Substation_Info!$B$5:$B$322)*($C307=Substation_Info!$C$5:$C$322),0),MATCH(F$4,Substation_Info!$AT$4:$BB$4,0))</f>
        <v>0</v>
      </c>
      <c r="G307" cm="1">
        <f t="array" ref="G307">INDEX(Substation_Info!$AT$5:$BB$322,MATCH(1,($B307=Substation_Info!$B$5:$B$322)*($C307=Substation_Info!$C$5:$C$322),0),MATCH(G$4,Substation_Info!$AT$4:$BB$4,0))</f>
        <v>0</v>
      </c>
      <c r="H307" cm="1">
        <f t="array" ref="H307">INDEX(Substation_Info!$AT$5:$BB$322,MATCH(1,($B307=Substation_Info!$B$5:$B$322)*($C307=Substation_Info!$C$5:$C$322),0),MATCH(H$4,Substation_Info!$AT$4:$BB$4,0))</f>
        <v>0</v>
      </c>
      <c r="I307" cm="1">
        <f t="array" ref="I307">INDEX(Substation_Info!$AT$5:$BB$322,MATCH(1,($B307=Substation_Info!$B$5:$B$322)*($C307=Substation_Info!$C$5:$C$322),0),MATCH(I$4,Substation_Info!$AT$4:$BB$4,0))</f>
        <v>0</v>
      </c>
      <c r="J307" cm="1">
        <f t="array" ref="J307">INDEX(Substation_Info!$AT$5:$BB$322,MATCH(1,($B307=Substation_Info!$B$5:$B$322)*($C307=Substation_Info!$C$5:$C$322),0),MATCH(J$4,Substation_Info!$AT$4:$BB$4,0))</f>
        <v>0</v>
      </c>
      <c r="L307">
        <f>SUMIFS(Grid_GenerationQueue!T$5:T$550,Grid_GenerationQueue!$AJ$5:$AJ$550,$B307,Grid_GenerationQueue!$AK$5:$AK$550,$C307)+SUMIFS(Grid_GenerationQueue!T$5:T$550,Grid_GenerationQueue!$AM$5:$AM$550,$B307,Grid_GenerationQueue!$AN$5:$AN$550,$C307)</f>
        <v>3149</v>
      </c>
      <c r="M307">
        <f>SUMIFS(Grid_GenerationQueue!U$5:U$550,Grid_GenerationQueue!$AJ$5:$AJ$550,$B307,Grid_GenerationQueue!$AK$5:$AK$550,$C307)+SUMIFS(Grid_GenerationQueue!U$5:U$550,Grid_GenerationQueue!$AM$5:$AM$550,$B307,Grid_GenerationQueue!$AN$5:$AN$550,$C307)</f>
        <v>0</v>
      </c>
      <c r="N307">
        <f>SUMIFS(Grid_GenerationQueue!V$5:V$550,Grid_GenerationQueue!$AJ$5:$AJ$550,$B307,Grid_GenerationQueue!$AK$5:$AK$550,$C307)+SUMIFS(Grid_GenerationQueue!V$5:V$550,Grid_GenerationQueue!$AM$5:$AM$550,$B307,Grid_GenerationQueue!$AN$5:$AN$550,$C307)</f>
        <v>0</v>
      </c>
      <c r="O307">
        <f>SUMIFS(Grid_GenerationQueue!W$5:W$550,Grid_GenerationQueue!$AJ$5:$AJ$550,$B307,Grid_GenerationQueue!$AK$5:$AK$550,$C307)+SUMIFS(Grid_GenerationQueue!W$5:W$550,Grid_GenerationQueue!$AM$5:$AM$550,$B307,Grid_GenerationQueue!$AN$5:$AN$550,$C307)</f>
        <v>0</v>
      </c>
      <c r="P307">
        <f>SUMIFS(Grid_GenerationQueue!X$5:X$550,Grid_GenerationQueue!$AJ$5:$AJ$550,$B307,Grid_GenerationQueue!$AK$5:$AK$550,$C307)+SUMIFS(Grid_GenerationQueue!X$5:X$550,Grid_GenerationQueue!$AM$5:$AM$550,$B307,Grid_GenerationQueue!$AN$5:$AN$550,$C307)</f>
        <v>0</v>
      </c>
      <c r="Q307">
        <f>SUMIFS(Grid_GenerationQueue!Y$5:Y$550,Grid_GenerationQueue!$AJ$5:$AJ$550,$B307,Grid_GenerationQueue!$AK$5:$AK$550,$C307)+SUMIFS(Grid_GenerationQueue!Y$5:Y$550,Grid_GenerationQueue!$AM$5:$AM$550,$B307,Grid_GenerationQueue!$AN$5:$AN$550,$C307)</f>
        <v>0</v>
      </c>
      <c r="R307">
        <f>SUMIFS(Grid_GenerationQueue!Z$5:Z$550,Grid_GenerationQueue!$AJ$5:$AJ$550,$B307,Grid_GenerationQueue!$AK$5:$AK$550,$C307)+SUMIFS(Grid_GenerationQueue!Z$5:Z$550,Grid_GenerationQueue!$AM$5:$AM$550,$B307,Grid_GenerationQueue!$AN$5:$AN$550,$C307)</f>
        <v>1301</v>
      </c>
      <c r="S307">
        <f>SUMIFS(Grid_GenerationQueue!AA$5:AA$550,Grid_GenerationQueue!$AJ$5:$AJ$550,$B307,Grid_GenerationQueue!$AK$5:$AK$550,$C307)+SUMIFS(Grid_GenerationQueue!AA$5:AA$550,Grid_GenerationQueue!$AM$5:$AM$550,$B307,Grid_GenerationQueue!$AN$5:$AN$550,$C307)</f>
        <v>0</v>
      </c>
      <c r="T307">
        <f>SUMIFS(Grid_GenerationQueue!AB$5:AB$550,Grid_GenerationQueue!$AJ$5:$AJ$550,$B307,Grid_GenerationQueue!$AK$5:$AK$550,$C307)+SUMIFS(Grid_GenerationQueue!AB$5:AB$550,Grid_GenerationQueue!$AM$5:$AM$550,$B307,Grid_GenerationQueue!$AN$5:$AN$550,$C307)</f>
        <v>1301</v>
      </c>
      <c r="U307">
        <f>SUMIFS(Grid_GenerationQueue!AC$5:AC$550,Grid_GenerationQueue!$AJ$5:$AJ$550,$B307,Grid_GenerationQueue!$AK$5:$AK$550,$C307)+SUMIFS(Grid_GenerationQueue!AC$5:AC$550,Grid_GenerationQueue!$AM$5:$AM$550,$B307,Grid_GenerationQueue!$AN$5:$AN$550,$C307)</f>
        <v>0</v>
      </c>
      <c r="V307">
        <f>SUMIFS(Grid_GenerationQueue!AD$5:AD$550,Grid_GenerationQueue!$AJ$5:$AJ$550,$B307,Grid_GenerationQueue!$AK$5:$AK$550,$C307)+SUMIFS(Grid_GenerationQueue!AD$5:AD$550,Grid_GenerationQueue!$AM$5:$AM$550,$B307,Grid_GenerationQueue!$AN$5:$AN$550,$C307)</f>
        <v>0</v>
      </c>
      <c r="X307">
        <f>SUMIFS(Grid_GenerationQueue!T$5:T$550,Grid_GenerationQueue!$AJ$5:$AJ$550,$B307,Grid_GenerationQueue!$AK$5:$AK$550,$C307,Grid_GenerationQueue!$AW$5:$AW$550,$Y$3)+SUMIFS(Grid_GenerationQueue!T$5:T$550,Grid_GenerationQueue!$AM$5:$AM$550,$B307,Grid_GenerationQueue!$AN$5:$AN$550,$C307,Grid_GenerationQueue!$AW$5:$AW$550,$Y$3)</f>
        <v>1649</v>
      </c>
      <c r="Y307">
        <f>SUMIFS(Grid_GenerationQueue!U$5:U$550,Grid_GenerationQueue!$AJ$5:$AJ$550,$B307,Grid_GenerationQueue!$AK$5:$AK$550,$C307,Grid_GenerationQueue!$AW$5:$AW$550,$Y$3)+SUMIFS(Grid_GenerationQueue!U$5:U$550,Grid_GenerationQueue!$AM$5:$AM$550,$B307,Grid_GenerationQueue!$AN$5:$AN$550,$C307,Grid_GenerationQueue!$AW$5:$AW$550,$Y$3)</f>
        <v>0</v>
      </c>
      <c r="Z307">
        <f>SUMIFS(Grid_GenerationQueue!V$5:V$550,Grid_GenerationQueue!$AJ$5:$AJ$550,$B307,Grid_GenerationQueue!$AK$5:$AK$550,$C307,Grid_GenerationQueue!$AW$5:$AW$550,$Y$3)+SUMIFS(Grid_GenerationQueue!V$5:V$550,Grid_GenerationQueue!$AM$5:$AM$550,$B307,Grid_GenerationQueue!$AN$5:$AN$550,$C307,Grid_GenerationQueue!$AW$5:$AW$550,$Y$3)</f>
        <v>0</v>
      </c>
      <c r="AA307">
        <f>SUMIFS(Grid_GenerationQueue!W$5:W$550,Grid_GenerationQueue!$AJ$5:$AJ$550,$B307,Grid_GenerationQueue!$AK$5:$AK$550,$C307,Grid_GenerationQueue!$AW$5:$AW$550,$Y$3)+SUMIFS(Grid_GenerationQueue!W$5:W$550,Grid_GenerationQueue!$AM$5:$AM$550,$B307,Grid_GenerationQueue!$AN$5:$AN$550,$C307,Grid_GenerationQueue!$AW$5:$AW$550,$Y$3)</f>
        <v>0</v>
      </c>
      <c r="AB307">
        <f>SUMIFS(Grid_GenerationQueue!X$5:X$550,Grid_GenerationQueue!$AJ$5:$AJ$550,$B307,Grid_GenerationQueue!$AK$5:$AK$550,$C307,Grid_GenerationQueue!$AW$5:$AW$550,$Y$3)+SUMIFS(Grid_GenerationQueue!X$5:X$550,Grid_GenerationQueue!$AM$5:$AM$550,$B307,Grid_GenerationQueue!$AN$5:$AN$550,$C307,Grid_GenerationQueue!$AW$5:$AW$550,$Y$3)</f>
        <v>0</v>
      </c>
      <c r="AC307">
        <f>SUMIFS(Grid_GenerationQueue!Y$5:Y$550,Grid_GenerationQueue!$AJ$5:$AJ$550,$B307,Grid_GenerationQueue!$AK$5:$AK$550,$C307,Grid_GenerationQueue!$AW$5:$AW$550,$Y$3)+SUMIFS(Grid_GenerationQueue!Y$5:Y$550,Grid_GenerationQueue!$AM$5:$AM$550,$B307,Grid_GenerationQueue!$AN$5:$AN$550,$C307,Grid_GenerationQueue!$AW$5:$AW$550,$Y$3)</f>
        <v>0</v>
      </c>
      <c r="AD307">
        <f>SUMIFS(Grid_GenerationQueue!Z$5:Z$550,Grid_GenerationQueue!$AJ$5:$AJ$550,$B307,Grid_GenerationQueue!$AK$5:$AK$550,$C307,Grid_GenerationQueue!$AW$5:$AW$550,$Y$3)+SUMIFS(Grid_GenerationQueue!Z$5:Z$550,Grid_GenerationQueue!$AM$5:$AM$550,$B307,Grid_GenerationQueue!$AN$5:$AN$550,$C307,Grid_GenerationQueue!$AW$5:$AW$550,$Y$3)</f>
        <v>1151</v>
      </c>
      <c r="AE307">
        <f>SUMIFS(Grid_GenerationQueue!AA$5:AA$550,Grid_GenerationQueue!$AJ$5:$AJ$550,$B307,Grid_GenerationQueue!$AK$5:$AK$550,$C307,Grid_GenerationQueue!$AW$5:$AW$550,$Y$3)+SUMIFS(Grid_GenerationQueue!AA$5:AA$550,Grid_GenerationQueue!$AM$5:$AM$550,$B307,Grid_GenerationQueue!$AN$5:$AN$550,$C307,Grid_GenerationQueue!$AW$5:$AW$550,$Y$3)</f>
        <v>0</v>
      </c>
      <c r="AF307">
        <f>SUMIFS(Grid_GenerationQueue!AB$5:AB$550,Grid_GenerationQueue!$AJ$5:$AJ$550,$B307,Grid_GenerationQueue!$AK$5:$AK$550,$C307,Grid_GenerationQueue!$AW$5:$AW$550,$Y$3)+SUMIFS(Grid_GenerationQueue!AB$5:AB$550,Grid_GenerationQueue!$AM$5:$AM$550,$B307,Grid_GenerationQueue!$AN$5:$AN$550,$C307,Grid_GenerationQueue!$AW$5:$AW$550,$Y$3)</f>
        <v>1151</v>
      </c>
      <c r="AG307">
        <f>SUMIFS(Grid_GenerationQueue!AC$5:AC$550,Grid_GenerationQueue!$AJ$5:$AJ$550,$B307,Grid_GenerationQueue!$AK$5:$AK$550,$C307,Grid_GenerationQueue!$AW$5:$AW$550,$Y$3)+SUMIFS(Grid_GenerationQueue!AC$5:AC$550,Grid_GenerationQueue!$AM$5:$AM$550,$B307,Grid_GenerationQueue!$AN$5:$AN$550,$C307,Grid_GenerationQueue!$AW$5:$AW$550,$Y$3)</f>
        <v>0</v>
      </c>
      <c r="AH307">
        <f>SUMIFS(Grid_GenerationQueue!AD$5:AD$550,Grid_GenerationQueue!$AJ$5:$AJ$550,$B307,Grid_GenerationQueue!$AK$5:$AK$550,$C307,Grid_GenerationQueue!$AW$5:$AW$550,$Y$3)+SUMIFS(Grid_GenerationQueue!AD$5:AD$550,Grid_GenerationQueue!$AM$5:$AM$550,$B307,Grid_GenerationQueue!$AN$5:$AN$550,$C307,Grid_GenerationQueue!$AW$5:$AW$550,$Y$3)</f>
        <v>0</v>
      </c>
      <c r="AJ307">
        <f>X307+SUMIFS(Grid_GenerationQueue!T$5:T$550,Grid_GenerationQueue!$AJ$5:$AJ$550,$B307,Grid_GenerationQueue!$AK$5:$AK$550,$C307,Grid_GenerationQueue!$AW$5:$AW$550,"&lt;&gt;"&amp;$Y$3,Grid_GenerationQueue!$AU$5:$AU$550,$AK$3)+SUMIFS(Grid_GenerationQueue!T$5:T$550,Grid_GenerationQueue!$AM$5:$AM$550,$B307,Grid_GenerationQueue!$AN$5:$AN$550,$C307,Grid_GenerationQueue!$AW$5:$AW$550,"&lt;&gt;"&amp;$Y$3,Grid_GenerationQueue!$AU$5:$AU$550,$AK$3)</f>
        <v>1649</v>
      </c>
      <c r="AK307">
        <f>Y307+SUMIFS(Grid_GenerationQueue!U$5:U$550,Grid_GenerationQueue!$AJ$5:$AJ$550,$B307,Grid_GenerationQueue!$AK$5:$AK$550,$C307,Grid_GenerationQueue!$AW$5:$AW$550,"&lt;&gt;"&amp;$Y$3,Grid_GenerationQueue!$AU$5:$AU$550,$AK$3)+SUMIFS(Grid_GenerationQueue!U$5:U$550,Grid_GenerationQueue!$AM$5:$AM$550,$B307,Grid_GenerationQueue!$AN$5:$AN$550,$C307,Grid_GenerationQueue!$AW$5:$AW$550,"&lt;&gt;"&amp;$Y$3,Grid_GenerationQueue!$AU$5:$AU$550,$AK$3)</f>
        <v>0</v>
      </c>
      <c r="AL307">
        <f>Z307+SUMIFS(Grid_GenerationQueue!V$5:V$550,Grid_GenerationQueue!$AJ$5:$AJ$550,$B307,Grid_GenerationQueue!$AK$5:$AK$550,$C307,Grid_GenerationQueue!$AW$5:$AW$550,"&lt;&gt;"&amp;$Y$3,Grid_GenerationQueue!$AU$5:$AU$550,$AK$3)+SUMIFS(Grid_GenerationQueue!V$5:V$550,Grid_GenerationQueue!$AM$5:$AM$550,$B307,Grid_GenerationQueue!$AN$5:$AN$550,$C307,Grid_GenerationQueue!$AW$5:$AW$550,"&lt;&gt;"&amp;$Y$3,Grid_GenerationQueue!$AU$5:$AU$550,$AK$3)</f>
        <v>0</v>
      </c>
      <c r="AM307">
        <f>AA307+SUMIFS(Grid_GenerationQueue!W$5:W$550,Grid_GenerationQueue!$AJ$5:$AJ$550,$B307,Grid_GenerationQueue!$AK$5:$AK$550,$C307,Grid_GenerationQueue!$AW$5:$AW$550,"&lt;&gt;"&amp;$Y$3,Grid_GenerationQueue!$AU$5:$AU$550,$AK$3)+SUMIFS(Grid_GenerationQueue!W$5:W$550,Grid_GenerationQueue!$AM$5:$AM$550,$B307,Grid_GenerationQueue!$AN$5:$AN$550,$C307,Grid_GenerationQueue!$AW$5:$AW$550,"&lt;&gt;"&amp;$Y$3,Grid_GenerationQueue!$AU$5:$AU$550,$AK$3)</f>
        <v>0</v>
      </c>
      <c r="AN307">
        <f>AB307+SUMIFS(Grid_GenerationQueue!X$5:X$550,Grid_GenerationQueue!$AJ$5:$AJ$550,$B307,Grid_GenerationQueue!$AK$5:$AK$550,$C307,Grid_GenerationQueue!$AW$5:$AW$550,"&lt;&gt;"&amp;$Y$3,Grid_GenerationQueue!$AU$5:$AU$550,$AK$3)+SUMIFS(Grid_GenerationQueue!X$5:X$550,Grid_GenerationQueue!$AM$5:$AM$550,$B307,Grid_GenerationQueue!$AN$5:$AN$550,$C307,Grid_GenerationQueue!$AW$5:$AW$550,"&lt;&gt;"&amp;$Y$3,Grid_GenerationQueue!$AU$5:$AU$550,$AK$3)</f>
        <v>0</v>
      </c>
      <c r="AO307">
        <f>AC307+SUMIFS(Grid_GenerationQueue!Y$5:Y$550,Grid_GenerationQueue!$AJ$5:$AJ$550,$B307,Grid_GenerationQueue!$AK$5:$AK$550,$C307,Grid_GenerationQueue!$AW$5:$AW$550,"&lt;&gt;"&amp;$Y$3,Grid_GenerationQueue!$AU$5:$AU$550,$AK$3)+SUMIFS(Grid_GenerationQueue!Y$5:Y$550,Grid_GenerationQueue!$AM$5:$AM$550,$B307,Grid_GenerationQueue!$AN$5:$AN$550,$C307,Grid_GenerationQueue!$AW$5:$AW$550,"&lt;&gt;"&amp;$Y$3,Grid_GenerationQueue!$AU$5:$AU$550,$AK$3)</f>
        <v>0</v>
      </c>
      <c r="AP307">
        <f>AD307+SUMIFS(Grid_GenerationQueue!Z$5:Z$550,Grid_GenerationQueue!$AJ$5:$AJ$550,$B307,Grid_GenerationQueue!$AK$5:$AK$550,$C307,Grid_GenerationQueue!$AW$5:$AW$550,"&lt;&gt;"&amp;$Y$3,Grid_GenerationQueue!$AU$5:$AU$550,$AK$3)+SUMIFS(Grid_GenerationQueue!Z$5:Z$550,Grid_GenerationQueue!$AM$5:$AM$550,$B307,Grid_GenerationQueue!$AN$5:$AN$550,$C307,Grid_GenerationQueue!$AW$5:$AW$550,"&lt;&gt;"&amp;$Y$3,Grid_GenerationQueue!$AU$5:$AU$550,$AK$3)</f>
        <v>1151</v>
      </c>
      <c r="AQ307">
        <f>AE307+SUMIFS(Grid_GenerationQueue!AA$5:AA$550,Grid_GenerationQueue!$AJ$5:$AJ$550,$B307,Grid_GenerationQueue!$AK$5:$AK$550,$C307,Grid_GenerationQueue!$AW$5:$AW$550,"&lt;&gt;"&amp;$Y$3,Grid_GenerationQueue!$AU$5:$AU$550,$AK$3)+SUMIFS(Grid_GenerationQueue!AA$5:AA$550,Grid_GenerationQueue!$AM$5:$AM$550,$B307,Grid_GenerationQueue!$AN$5:$AN$550,$C307,Grid_GenerationQueue!$AW$5:$AW$550,"&lt;&gt;"&amp;$Y$3,Grid_GenerationQueue!$AU$5:$AU$550,$AK$3)</f>
        <v>0</v>
      </c>
      <c r="AR307">
        <f>AF307+SUMIFS(Grid_GenerationQueue!AB$5:AB$550,Grid_GenerationQueue!$AJ$5:$AJ$550,$B307,Grid_GenerationQueue!$AK$5:$AK$550,$C307,Grid_GenerationQueue!$AW$5:$AW$550,"&lt;&gt;"&amp;$Y$3,Grid_GenerationQueue!$AU$5:$AU$550,$AK$3)+SUMIFS(Grid_GenerationQueue!AB$5:AB$550,Grid_GenerationQueue!$AM$5:$AM$550,$B307,Grid_GenerationQueue!$AN$5:$AN$550,$C307,Grid_GenerationQueue!$AW$5:$AW$550,"&lt;&gt;"&amp;$Y$3,Grid_GenerationQueue!$AU$5:$AU$550,$AK$3)</f>
        <v>1151</v>
      </c>
      <c r="AS307">
        <f>AG307+SUMIFS(Grid_GenerationQueue!AC$5:AC$550,Grid_GenerationQueue!$AJ$5:$AJ$550,$B307,Grid_GenerationQueue!$AK$5:$AK$550,$C307,Grid_GenerationQueue!$AW$5:$AW$550,"&lt;&gt;"&amp;$Y$3,Grid_GenerationQueue!$AU$5:$AU$550,$AK$3)+SUMIFS(Grid_GenerationQueue!AC$5:AC$550,Grid_GenerationQueue!$AM$5:$AM$550,$B307,Grid_GenerationQueue!$AN$5:$AN$550,$C307,Grid_GenerationQueue!$AW$5:$AW$550,"&lt;&gt;"&amp;$Y$3,Grid_GenerationQueue!$AU$5:$AU$550,$AK$3)</f>
        <v>0</v>
      </c>
      <c r="AT307">
        <f>AH307+SUMIFS(Grid_GenerationQueue!AD$5:AD$550,Grid_GenerationQueue!$AJ$5:$AJ$550,$B307,Grid_GenerationQueue!$AK$5:$AK$550,$C307,Grid_GenerationQueue!$AW$5:$AW$550,"&lt;&gt;"&amp;$Y$3,Grid_GenerationQueue!$AU$5:$AU$550,$AK$3)+SUMIFS(Grid_GenerationQueue!AD$5:AD$550,Grid_GenerationQueue!$AM$5:$AM$550,$B307,Grid_GenerationQueue!$AN$5:$AN$550,$C307,Grid_GenerationQueue!$AW$5:$AW$550,"&lt;&gt;"&amp;$Y$3,Grid_GenerationQueue!$AU$5:$AU$550,$AK$3)</f>
        <v>0</v>
      </c>
      <c r="AV307">
        <v>0</v>
      </c>
      <c r="AW307">
        <v>0</v>
      </c>
      <c r="AX307">
        <v>0</v>
      </c>
      <c r="AY307">
        <v>0</v>
      </c>
      <c r="AZ307">
        <v>0</v>
      </c>
      <c r="BB307">
        <f t="shared" si="165"/>
        <v>3149</v>
      </c>
      <c r="BC307">
        <f t="shared" si="166"/>
        <v>0</v>
      </c>
      <c r="BD307">
        <f t="shared" si="167"/>
        <v>0</v>
      </c>
      <c r="BE307">
        <f t="shared" si="168"/>
        <v>0</v>
      </c>
      <c r="BF307">
        <f t="shared" si="169"/>
        <v>0</v>
      </c>
      <c r="BG307">
        <f t="shared" si="170"/>
        <v>0</v>
      </c>
      <c r="BH307">
        <f t="shared" si="171"/>
        <v>1301</v>
      </c>
      <c r="BI307">
        <f t="shared" si="172"/>
        <v>0</v>
      </c>
      <c r="BJ307">
        <f t="shared" si="173"/>
        <v>1301</v>
      </c>
      <c r="BK307">
        <f t="shared" si="174"/>
        <v>0</v>
      </c>
      <c r="BL307">
        <f t="shared" si="175"/>
        <v>0</v>
      </c>
      <c r="BN307">
        <f t="shared" si="176"/>
        <v>1649</v>
      </c>
      <c r="BO307">
        <f t="shared" si="177"/>
        <v>0</v>
      </c>
      <c r="BP307">
        <f t="shared" si="178"/>
        <v>0</v>
      </c>
      <c r="BQ307">
        <f t="shared" si="179"/>
        <v>0</v>
      </c>
      <c r="BR307">
        <f t="shared" si="180"/>
        <v>0</v>
      </c>
      <c r="BS307">
        <f t="shared" si="181"/>
        <v>0</v>
      </c>
      <c r="BT307">
        <f t="shared" si="182"/>
        <v>1151</v>
      </c>
      <c r="BU307">
        <f t="shared" si="183"/>
        <v>0</v>
      </c>
      <c r="BV307">
        <f t="shared" si="184"/>
        <v>1151</v>
      </c>
      <c r="BW307">
        <f t="shared" si="185"/>
        <v>0</v>
      </c>
      <c r="BX307">
        <f t="shared" si="186"/>
        <v>0</v>
      </c>
      <c r="BZ307">
        <f t="shared" si="187"/>
        <v>1649</v>
      </c>
      <c r="CA307">
        <f t="shared" si="188"/>
        <v>0</v>
      </c>
      <c r="CB307">
        <f t="shared" si="189"/>
        <v>0</v>
      </c>
      <c r="CC307">
        <f t="shared" si="190"/>
        <v>0</v>
      </c>
      <c r="CD307">
        <f t="shared" si="191"/>
        <v>0</v>
      </c>
      <c r="CE307">
        <f t="shared" si="192"/>
        <v>0</v>
      </c>
      <c r="CF307">
        <f t="shared" si="193"/>
        <v>1151</v>
      </c>
      <c r="CG307">
        <f t="shared" si="194"/>
        <v>0</v>
      </c>
      <c r="CH307">
        <f t="shared" si="195"/>
        <v>1151</v>
      </c>
      <c r="CI307">
        <f t="shared" si="196"/>
        <v>0</v>
      </c>
      <c r="CJ307">
        <f t="shared" si="197"/>
        <v>0</v>
      </c>
    </row>
    <row r="308" spans="1:88" x14ac:dyDescent="0.35">
      <c r="A308" t="str">
        <f>Substation_Info!A308</f>
        <v>SCE Eastern Study Area</v>
      </c>
      <c r="B308" t="str">
        <f>Substation_Info!B308</f>
        <v>Vista</v>
      </c>
      <c r="C308">
        <f>Substation_Info!C308</f>
        <v>230</v>
      </c>
      <c r="D308" t="str" cm="1">
        <f t="array" ref="D308">INDEX(Substation_Info!$AT$5:$BB$322,MATCH(1,($B308=Substation_Info!$B$5:$B$322)*($C308=Substation_Info!$C$5:$C$322),0),MATCH(D$4,Substation_Info!$AT$4:$BB$4,0))</f>
        <v>Riverside_Li_Battery</v>
      </c>
      <c r="E308" t="str" cm="1">
        <f t="array" ref="E308">INDEX(Substation_Info!$AT$5:$BB$322,MATCH(1,($B308=Substation_Info!$B$5:$B$322)*($C308=Substation_Info!$C$5:$C$322),0),MATCH(E$4,Substation_Info!$AT$4:$BB$4,0))</f>
        <v>Riverside_Solar</v>
      </c>
      <c r="F308" cm="1">
        <f t="array" ref="F308">INDEX(Substation_Info!$AT$5:$BB$322,MATCH(1,($B308=Substation_Info!$B$5:$B$322)*($C308=Substation_Info!$C$5:$C$322),0),MATCH(F$4,Substation_Info!$AT$4:$BB$4,0))</f>
        <v>0</v>
      </c>
      <c r="G308" cm="1">
        <f t="array" ref="G308">INDEX(Substation_Info!$AT$5:$BB$322,MATCH(1,($B308=Substation_Info!$B$5:$B$322)*($C308=Substation_Info!$C$5:$C$322),0),MATCH(G$4,Substation_Info!$AT$4:$BB$4,0))</f>
        <v>0</v>
      </c>
      <c r="H308" cm="1">
        <f t="array" ref="H308">INDEX(Substation_Info!$AT$5:$BB$322,MATCH(1,($B308=Substation_Info!$B$5:$B$322)*($C308=Substation_Info!$C$5:$C$322),0),MATCH(H$4,Substation_Info!$AT$4:$BB$4,0))</f>
        <v>0</v>
      </c>
      <c r="I308" cm="1">
        <f t="array" ref="I308">INDEX(Substation_Info!$AT$5:$BB$322,MATCH(1,($B308=Substation_Info!$B$5:$B$322)*($C308=Substation_Info!$C$5:$C$322),0),MATCH(I$4,Substation_Info!$AT$4:$BB$4,0))</f>
        <v>0</v>
      </c>
      <c r="J308" cm="1">
        <f t="array" ref="J308">INDEX(Substation_Info!$AT$5:$BB$322,MATCH(1,($B308=Substation_Info!$B$5:$B$322)*($C308=Substation_Info!$C$5:$C$322),0),MATCH(J$4,Substation_Info!$AT$4:$BB$4,0))</f>
        <v>0</v>
      </c>
      <c r="L308">
        <f>SUMIFS(Grid_GenerationQueue!T$5:T$550,Grid_GenerationQueue!$AJ$5:$AJ$550,$B308,Grid_GenerationQueue!$AK$5:$AK$550,$C308)+SUMIFS(Grid_GenerationQueue!T$5:T$550,Grid_GenerationQueue!$AM$5:$AM$550,$B308,Grid_GenerationQueue!$AN$5:$AN$550,$C308)</f>
        <v>0</v>
      </c>
      <c r="M308">
        <f>SUMIFS(Grid_GenerationQueue!U$5:U$550,Grid_GenerationQueue!$AJ$5:$AJ$550,$B308,Grid_GenerationQueue!$AK$5:$AK$550,$C308)+SUMIFS(Grid_GenerationQueue!U$5:U$550,Grid_GenerationQueue!$AM$5:$AM$550,$B308,Grid_GenerationQueue!$AN$5:$AN$550,$C308)</f>
        <v>0</v>
      </c>
      <c r="N308">
        <f>SUMIFS(Grid_GenerationQueue!V$5:V$550,Grid_GenerationQueue!$AJ$5:$AJ$550,$B308,Grid_GenerationQueue!$AK$5:$AK$550,$C308)+SUMIFS(Grid_GenerationQueue!V$5:V$550,Grid_GenerationQueue!$AM$5:$AM$550,$B308,Grid_GenerationQueue!$AN$5:$AN$550,$C308)</f>
        <v>0</v>
      </c>
      <c r="O308">
        <f>SUMIFS(Grid_GenerationQueue!W$5:W$550,Grid_GenerationQueue!$AJ$5:$AJ$550,$B308,Grid_GenerationQueue!$AK$5:$AK$550,$C308)+SUMIFS(Grid_GenerationQueue!W$5:W$550,Grid_GenerationQueue!$AM$5:$AM$550,$B308,Grid_GenerationQueue!$AN$5:$AN$550,$C308)</f>
        <v>0</v>
      </c>
      <c r="P308">
        <f>SUMIFS(Grid_GenerationQueue!X$5:X$550,Grid_GenerationQueue!$AJ$5:$AJ$550,$B308,Grid_GenerationQueue!$AK$5:$AK$550,$C308)+SUMIFS(Grid_GenerationQueue!X$5:X$550,Grid_GenerationQueue!$AM$5:$AM$550,$B308,Grid_GenerationQueue!$AN$5:$AN$550,$C308)</f>
        <v>0</v>
      </c>
      <c r="Q308">
        <f>SUMIFS(Grid_GenerationQueue!Y$5:Y$550,Grid_GenerationQueue!$AJ$5:$AJ$550,$B308,Grid_GenerationQueue!$AK$5:$AK$550,$C308)+SUMIFS(Grid_GenerationQueue!Y$5:Y$550,Grid_GenerationQueue!$AM$5:$AM$550,$B308,Grid_GenerationQueue!$AN$5:$AN$550,$C308)</f>
        <v>0</v>
      </c>
      <c r="R308">
        <f>SUMIFS(Grid_GenerationQueue!Z$5:Z$550,Grid_GenerationQueue!$AJ$5:$AJ$550,$B308,Grid_GenerationQueue!$AK$5:$AK$550,$C308)+SUMIFS(Grid_GenerationQueue!Z$5:Z$550,Grid_GenerationQueue!$AM$5:$AM$550,$B308,Grid_GenerationQueue!$AN$5:$AN$550,$C308)</f>
        <v>0</v>
      </c>
      <c r="S308">
        <f>SUMIFS(Grid_GenerationQueue!AA$5:AA$550,Grid_GenerationQueue!$AJ$5:$AJ$550,$B308,Grid_GenerationQueue!$AK$5:$AK$550,$C308)+SUMIFS(Grid_GenerationQueue!AA$5:AA$550,Grid_GenerationQueue!$AM$5:$AM$550,$B308,Grid_GenerationQueue!$AN$5:$AN$550,$C308)</f>
        <v>0</v>
      </c>
      <c r="T308">
        <f>SUMIFS(Grid_GenerationQueue!AB$5:AB$550,Grid_GenerationQueue!$AJ$5:$AJ$550,$B308,Grid_GenerationQueue!$AK$5:$AK$550,$C308)+SUMIFS(Grid_GenerationQueue!AB$5:AB$550,Grid_GenerationQueue!$AM$5:$AM$550,$B308,Grid_GenerationQueue!$AN$5:$AN$550,$C308)</f>
        <v>0</v>
      </c>
      <c r="U308">
        <f>SUMIFS(Grid_GenerationQueue!AC$5:AC$550,Grid_GenerationQueue!$AJ$5:$AJ$550,$B308,Grid_GenerationQueue!$AK$5:$AK$550,$C308)+SUMIFS(Grid_GenerationQueue!AC$5:AC$550,Grid_GenerationQueue!$AM$5:$AM$550,$B308,Grid_GenerationQueue!$AN$5:$AN$550,$C308)</f>
        <v>0</v>
      </c>
      <c r="V308">
        <f>SUMIFS(Grid_GenerationQueue!AD$5:AD$550,Grid_GenerationQueue!$AJ$5:$AJ$550,$B308,Grid_GenerationQueue!$AK$5:$AK$550,$C308)+SUMIFS(Grid_GenerationQueue!AD$5:AD$550,Grid_GenerationQueue!$AM$5:$AM$550,$B308,Grid_GenerationQueue!$AN$5:$AN$550,$C308)</f>
        <v>0</v>
      </c>
      <c r="X308">
        <f>SUMIFS(Grid_GenerationQueue!T$5:T$550,Grid_GenerationQueue!$AJ$5:$AJ$550,$B308,Grid_GenerationQueue!$AK$5:$AK$550,$C308,Grid_GenerationQueue!$AW$5:$AW$550,$Y$3)+SUMIFS(Grid_GenerationQueue!T$5:T$550,Grid_GenerationQueue!$AM$5:$AM$550,$B308,Grid_GenerationQueue!$AN$5:$AN$550,$C308,Grid_GenerationQueue!$AW$5:$AW$550,$Y$3)</f>
        <v>0</v>
      </c>
      <c r="Y308">
        <f>SUMIFS(Grid_GenerationQueue!U$5:U$550,Grid_GenerationQueue!$AJ$5:$AJ$550,$B308,Grid_GenerationQueue!$AK$5:$AK$550,$C308,Grid_GenerationQueue!$AW$5:$AW$550,$Y$3)+SUMIFS(Grid_GenerationQueue!U$5:U$550,Grid_GenerationQueue!$AM$5:$AM$550,$B308,Grid_GenerationQueue!$AN$5:$AN$550,$C308,Grid_GenerationQueue!$AW$5:$AW$550,$Y$3)</f>
        <v>0</v>
      </c>
      <c r="Z308">
        <f>SUMIFS(Grid_GenerationQueue!V$5:V$550,Grid_GenerationQueue!$AJ$5:$AJ$550,$B308,Grid_GenerationQueue!$AK$5:$AK$550,$C308,Grid_GenerationQueue!$AW$5:$AW$550,$Y$3)+SUMIFS(Grid_GenerationQueue!V$5:V$550,Grid_GenerationQueue!$AM$5:$AM$550,$B308,Grid_GenerationQueue!$AN$5:$AN$550,$C308,Grid_GenerationQueue!$AW$5:$AW$550,$Y$3)</f>
        <v>0</v>
      </c>
      <c r="AA308">
        <f>SUMIFS(Grid_GenerationQueue!W$5:W$550,Grid_GenerationQueue!$AJ$5:$AJ$550,$B308,Grid_GenerationQueue!$AK$5:$AK$550,$C308,Grid_GenerationQueue!$AW$5:$AW$550,$Y$3)+SUMIFS(Grid_GenerationQueue!W$5:W$550,Grid_GenerationQueue!$AM$5:$AM$550,$B308,Grid_GenerationQueue!$AN$5:$AN$550,$C308,Grid_GenerationQueue!$AW$5:$AW$550,$Y$3)</f>
        <v>0</v>
      </c>
      <c r="AB308">
        <f>SUMIFS(Grid_GenerationQueue!X$5:X$550,Grid_GenerationQueue!$AJ$5:$AJ$550,$B308,Grid_GenerationQueue!$AK$5:$AK$550,$C308,Grid_GenerationQueue!$AW$5:$AW$550,$Y$3)+SUMIFS(Grid_GenerationQueue!X$5:X$550,Grid_GenerationQueue!$AM$5:$AM$550,$B308,Grid_GenerationQueue!$AN$5:$AN$550,$C308,Grid_GenerationQueue!$AW$5:$AW$550,$Y$3)</f>
        <v>0</v>
      </c>
      <c r="AC308">
        <f>SUMIFS(Grid_GenerationQueue!Y$5:Y$550,Grid_GenerationQueue!$AJ$5:$AJ$550,$B308,Grid_GenerationQueue!$AK$5:$AK$550,$C308,Grid_GenerationQueue!$AW$5:$AW$550,$Y$3)+SUMIFS(Grid_GenerationQueue!Y$5:Y$550,Grid_GenerationQueue!$AM$5:$AM$550,$B308,Grid_GenerationQueue!$AN$5:$AN$550,$C308,Grid_GenerationQueue!$AW$5:$AW$550,$Y$3)</f>
        <v>0</v>
      </c>
      <c r="AD308">
        <f>SUMIFS(Grid_GenerationQueue!Z$5:Z$550,Grid_GenerationQueue!$AJ$5:$AJ$550,$B308,Grid_GenerationQueue!$AK$5:$AK$550,$C308,Grid_GenerationQueue!$AW$5:$AW$550,$Y$3)+SUMIFS(Grid_GenerationQueue!Z$5:Z$550,Grid_GenerationQueue!$AM$5:$AM$550,$B308,Grid_GenerationQueue!$AN$5:$AN$550,$C308,Grid_GenerationQueue!$AW$5:$AW$550,$Y$3)</f>
        <v>0</v>
      </c>
      <c r="AE308">
        <f>SUMIFS(Grid_GenerationQueue!AA$5:AA$550,Grid_GenerationQueue!$AJ$5:$AJ$550,$B308,Grid_GenerationQueue!$AK$5:$AK$550,$C308,Grid_GenerationQueue!$AW$5:$AW$550,$Y$3)+SUMIFS(Grid_GenerationQueue!AA$5:AA$550,Grid_GenerationQueue!$AM$5:$AM$550,$B308,Grid_GenerationQueue!$AN$5:$AN$550,$C308,Grid_GenerationQueue!$AW$5:$AW$550,$Y$3)</f>
        <v>0</v>
      </c>
      <c r="AF308">
        <f>SUMIFS(Grid_GenerationQueue!AB$5:AB$550,Grid_GenerationQueue!$AJ$5:$AJ$550,$B308,Grid_GenerationQueue!$AK$5:$AK$550,$C308,Grid_GenerationQueue!$AW$5:$AW$550,$Y$3)+SUMIFS(Grid_GenerationQueue!AB$5:AB$550,Grid_GenerationQueue!$AM$5:$AM$550,$B308,Grid_GenerationQueue!$AN$5:$AN$550,$C308,Grid_GenerationQueue!$AW$5:$AW$550,$Y$3)</f>
        <v>0</v>
      </c>
      <c r="AG308">
        <f>SUMIFS(Grid_GenerationQueue!AC$5:AC$550,Grid_GenerationQueue!$AJ$5:$AJ$550,$B308,Grid_GenerationQueue!$AK$5:$AK$550,$C308,Grid_GenerationQueue!$AW$5:$AW$550,$Y$3)+SUMIFS(Grid_GenerationQueue!AC$5:AC$550,Grid_GenerationQueue!$AM$5:$AM$550,$B308,Grid_GenerationQueue!$AN$5:$AN$550,$C308,Grid_GenerationQueue!$AW$5:$AW$550,$Y$3)</f>
        <v>0</v>
      </c>
      <c r="AH308">
        <f>SUMIFS(Grid_GenerationQueue!AD$5:AD$550,Grid_GenerationQueue!$AJ$5:$AJ$550,$B308,Grid_GenerationQueue!$AK$5:$AK$550,$C308,Grid_GenerationQueue!$AW$5:$AW$550,$Y$3)+SUMIFS(Grid_GenerationQueue!AD$5:AD$550,Grid_GenerationQueue!$AM$5:$AM$550,$B308,Grid_GenerationQueue!$AN$5:$AN$550,$C308,Grid_GenerationQueue!$AW$5:$AW$550,$Y$3)</f>
        <v>0</v>
      </c>
      <c r="AJ308">
        <f>X308+SUMIFS(Grid_GenerationQueue!T$5:T$550,Grid_GenerationQueue!$AJ$5:$AJ$550,$B308,Grid_GenerationQueue!$AK$5:$AK$550,$C308,Grid_GenerationQueue!$AW$5:$AW$550,"&lt;&gt;"&amp;$Y$3,Grid_GenerationQueue!$AU$5:$AU$550,$AK$3)+SUMIFS(Grid_GenerationQueue!T$5:T$550,Grid_GenerationQueue!$AM$5:$AM$550,$B308,Grid_GenerationQueue!$AN$5:$AN$550,$C308,Grid_GenerationQueue!$AW$5:$AW$550,"&lt;&gt;"&amp;$Y$3,Grid_GenerationQueue!$AU$5:$AU$550,$AK$3)</f>
        <v>0</v>
      </c>
      <c r="AK308">
        <f>Y308+SUMIFS(Grid_GenerationQueue!U$5:U$550,Grid_GenerationQueue!$AJ$5:$AJ$550,$B308,Grid_GenerationQueue!$AK$5:$AK$550,$C308,Grid_GenerationQueue!$AW$5:$AW$550,"&lt;&gt;"&amp;$Y$3,Grid_GenerationQueue!$AU$5:$AU$550,$AK$3)+SUMIFS(Grid_GenerationQueue!U$5:U$550,Grid_GenerationQueue!$AM$5:$AM$550,$B308,Grid_GenerationQueue!$AN$5:$AN$550,$C308,Grid_GenerationQueue!$AW$5:$AW$550,"&lt;&gt;"&amp;$Y$3,Grid_GenerationQueue!$AU$5:$AU$550,$AK$3)</f>
        <v>0</v>
      </c>
      <c r="AL308">
        <f>Z308+SUMIFS(Grid_GenerationQueue!V$5:V$550,Grid_GenerationQueue!$AJ$5:$AJ$550,$B308,Grid_GenerationQueue!$AK$5:$AK$550,$C308,Grid_GenerationQueue!$AW$5:$AW$550,"&lt;&gt;"&amp;$Y$3,Grid_GenerationQueue!$AU$5:$AU$550,$AK$3)+SUMIFS(Grid_GenerationQueue!V$5:V$550,Grid_GenerationQueue!$AM$5:$AM$550,$B308,Grid_GenerationQueue!$AN$5:$AN$550,$C308,Grid_GenerationQueue!$AW$5:$AW$550,"&lt;&gt;"&amp;$Y$3,Grid_GenerationQueue!$AU$5:$AU$550,$AK$3)</f>
        <v>0</v>
      </c>
      <c r="AM308">
        <f>AA308+SUMIFS(Grid_GenerationQueue!W$5:W$550,Grid_GenerationQueue!$AJ$5:$AJ$550,$B308,Grid_GenerationQueue!$AK$5:$AK$550,$C308,Grid_GenerationQueue!$AW$5:$AW$550,"&lt;&gt;"&amp;$Y$3,Grid_GenerationQueue!$AU$5:$AU$550,$AK$3)+SUMIFS(Grid_GenerationQueue!W$5:W$550,Grid_GenerationQueue!$AM$5:$AM$550,$B308,Grid_GenerationQueue!$AN$5:$AN$550,$C308,Grid_GenerationQueue!$AW$5:$AW$550,"&lt;&gt;"&amp;$Y$3,Grid_GenerationQueue!$AU$5:$AU$550,$AK$3)</f>
        <v>0</v>
      </c>
      <c r="AN308">
        <f>AB308+SUMIFS(Grid_GenerationQueue!X$5:X$550,Grid_GenerationQueue!$AJ$5:$AJ$550,$B308,Grid_GenerationQueue!$AK$5:$AK$550,$C308,Grid_GenerationQueue!$AW$5:$AW$550,"&lt;&gt;"&amp;$Y$3,Grid_GenerationQueue!$AU$5:$AU$550,$AK$3)+SUMIFS(Grid_GenerationQueue!X$5:X$550,Grid_GenerationQueue!$AM$5:$AM$550,$B308,Grid_GenerationQueue!$AN$5:$AN$550,$C308,Grid_GenerationQueue!$AW$5:$AW$550,"&lt;&gt;"&amp;$Y$3,Grid_GenerationQueue!$AU$5:$AU$550,$AK$3)</f>
        <v>0</v>
      </c>
      <c r="AO308">
        <f>AC308+SUMIFS(Grid_GenerationQueue!Y$5:Y$550,Grid_GenerationQueue!$AJ$5:$AJ$550,$B308,Grid_GenerationQueue!$AK$5:$AK$550,$C308,Grid_GenerationQueue!$AW$5:$AW$550,"&lt;&gt;"&amp;$Y$3,Grid_GenerationQueue!$AU$5:$AU$550,$AK$3)+SUMIFS(Grid_GenerationQueue!Y$5:Y$550,Grid_GenerationQueue!$AM$5:$AM$550,$B308,Grid_GenerationQueue!$AN$5:$AN$550,$C308,Grid_GenerationQueue!$AW$5:$AW$550,"&lt;&gt;"&amp;$Y$3,Grid_GenerationQueue!$AU$5:$AU$550,$AK$3)</f>
        <v>0</v>
      </c>
      <c r="AP308">
        <f>AD308+SUMIFS(Grid_GenerationQueue!Z$5:Z$550,Grid_GenerationQueue!$AJ$5:$AJ$550,$B308,Grid_GenerationQueue!$AK$5:$AK$550,$C308,Grid_GenerationQueue!$AW$5:$AW$550,"&lt;&gt;"&amp;$Y$3,Grid_GenerationQueue!$AU$5:$AU$550,$AK$3)+SUMIFS(Grid_GenerationQueue!Z$5:Z$550,Grid_GenerationQueue!$AM$5:$AM$550,$B308,Grid_GenerationQueue!$AN$5:$AN$550,$C308,Grid_GenerationQueue!$AW$5:$AW$550,"&lt;&gt;"&amp;$Y$3,Grid_GenerationQueue!$AU$5:$AU$550,$AK$3)</f>
        <v>0</v>
      </c>
      <c r="AQ308">
        <f>AE308+SUMIFS(Grid_GenerationQueue!AA$5:AA$550,Grid_GenerationQueue!$AJ$5:$AJ$550,$B308,Grid_GenerationQueue!$AK$5:$AK$550,$C308,Grid_GenerationQueue!$AW$5:$AW$550,"&lt;&gt;"&amp;$Y$3,Grid_GenerationQueue!$AU$5:$AU$550,$AK$3)+SUMIFS(Grid_GenerationQueue!AA$5:AA$550,Grid_GenerationQueue!$AM$5:$AM$550,$B308,Grid_GenerationQueue!$AN$5:$AN$550,$C308,Grid_GenerationQueue!$AW$5:$AW$550,"&lt;&gt;"&amp;$Y$3,Grid_GenerationQueue!$AU$5:$AU$550,$AK$3)</f>
        <v>0</v>
      </c>
      <c r="AR308">
        <f>AF308+SUMIFS(Grid_GenerationQueue!AB$5:AB$550,Grid_GenerationQueue!$AJ$5:$AJ$550,$B308,Grid_GenerationQueue!$AK$5:$AK$550,$C308,Grid_GenerationQueue!$AW$5:$AW$550,"&lt;&gt;"&amp;$Y$3,Grid_GenerationQueue!$AU$5:$AU$550,$AK$3)+SUMIFS(Grid_GenerationQueue!AB$5:AB$550,Grid_GenerationQueue!$AM$5:$AM$550,$B308,Grid_GenerationQueue!$AN$5:$AN$550,$C308,Grid_GenerationQueue!$AW$5:$AW$550,"&lt;&gt;"&amp;$Y$3,Grid_GenerationQueue!$AU$5:$AU$550,$AK$3)</f>
        <v>0</v>
      </c>
      <c r="AS308">
        <f>AG308+SUMIFS(Grid_GenerationQueue!AC$5:AC$550,Grid_GenerationQueue!$AJ$5:$AJ$550,$B308,Grid_GenerationQueue!$AK$5:$AK$550,$C308,Grid_GenerationQueue!$AW$5:$AW$550,"&lt;&gt;"&amp;$Y$3,Grid_GenerationQueue!$AU$5:$AU$550,$AK$3)+SUMIFS(Grid_GenerationQueue!AC$5:AC$550,Grid_GenerationQueue!$AM$5:$AM$550,$B308,Grid_GenerationQueue!$AN$5:$AN$550,$C308,Grid_GenerationQueue!$AW$5:$AW$550,"&lt;&gt;"&amp;$Y$3,Grid_GenerationQueue!$AU$5:$AU$550,$AK$3)</f>
        <v>0</v>
      </c>
      <c r="AT308">
        <f>AH308+SUMIFS(Grid_GenerationQueue!AD$5:AD$550,Grid_GenerationQueue!$AJ$5:$AJ$550,$B308,Grid_GenerationQueue!$AK$5:$AK$550,$C308,Grid_GenerationQueue!$AW$5:$AW$550,"&lt;&gt;"&amp;$Y$3,Grid_GenerationQueue!$AU$5:$AU$550,$AK$3)+SUMIFS(Grid_GenerationQueue!AD$5:AD$550,Grid_GenerationQueue!$AM$5:$AM$550,$B308,Grid_GenerationQueue!$AN$5:$AN$550,$C308,Grid_GenerationQueue!$AW$5:$AW$550,"&lt;&gt;"&amp;$Y$3,Grid_GenerationQueue!$AU$5:$AU$550,$AK$3)</f>
        <v>0</v>
      </c>
      <c r="AV308">
        <v>0</v>
      </c>
      <c r="AW308">
        <v>0</v>
      </c>
      <c r="AX308">
        <v>0</v>
      </c>
      <c r="AY308">
        <v>0</v>
      </c>
      <c r="AZ308">
        <v>0</v>
      </c>
      <c r="BB308">
        <f t="shared" si="165"/>
        <v>0</v>
      </c>
      <c r="BC308">
        <f t="shared" si="166"/>
        <v>0</v>
      </c>
      <c r="BD308">
        <f t="shared" si="167"/>
        <v>0</v>
      </c>
      <c r="BE308">
        <f t="shared" si="168"/>
        <v>0</v>
      </c>
      <c r="BF308">
        <f t="shared" si="169"/>
        <v>0</v>
      </c>
      <c r="BG308">
        <f t="shared" si="170"/>
        <v>0</v>
      </c>
      <c r="BH308">
        <f t="shared" si="171"/>
        <v>0</v>
      </c>
      <c r="BI308">
        <f t="shared" si="172"/>
        <v>0</v>
      </c>
      <c r="BJ308">
        <f t="shared" si="173"/>
        <v>0</v>
      </c>
      <c r="BK308">
        <f t="shared" si="174"/>
        <v>0</v>
      </c>
      <c r="BL308">
        <f t="shared" si="175"/>
        <v>0</v>
      </c>
      <c r="BN308">
        <f t="shared" si="176"/>
        <v>0</v>
      </c>
      <c r="BO308">
        <f t="shared" si="177"/>
        <v>0</v>
      </c>
      <c r="BP308">
        <f t="shared" si="178"/>
        <v>0</v>
      </c>
      <c r="BQ308">
        <f t="shared" si="179"/>
        <v>0</v>
      </c>
      <c r="BR308">
        <f t="shared" si="180"/>
        <v>0</v>
      </c>
      <c r="BS308">
        <f t="shared" si="181"/>
        <v>0</v>
      </c>
      <c r="BT308">
        <f t="shared" si="182"/>
        <v>0</v>
      </c>
      <c r="BU308">
        <f t="shared" si="183"/>
        <v>0</v>
      </c>
      <c r="BV308">
        <f t="shared" si="184"/>
        <v>0</v>
      </c>
      <c r="BW308">
        <f t="shared" si="185"/>
        <v>0</v>
      </c>
      <c r="BX308">
        <f t="shared" si="186"/>
        <v>0</v>
      </c>
      <c r="BZ308">
        <f t="shared" si="187"/>
        <v>0</v>
      </c>
      <c r="CA308">
        <f t="shared" si="188"/>
        <v>0</v>
      </c>
      <c r="CB308">
        <f t="shared" si="189"/>
        <v>0</v>
      </c>
      <c r="CC308">
        <f t="shared" si="190"/>
        <v>0</v>
      </c>
      <c r="CD308">
        <f t="shared" si="191"/>
        <v>0</v>
      </c>
      <c r="CE308">
        <f t="shared" si="192"/>
        <v>0</v>
      </c>
      <c r="CF308">
        <f t="shared" si="193"/>
        <v>0</v>
      </c>
      <c r="CG308">
        <f t="shared" si="194"/>
        <v>0</v>
      </c>
      <c r="CH308">
        <f t="shared" si="195"/>
        <v>0</v>
      </c>
      <c r="CI308">
        <f t="shared" si="196"/>
        <v>0</v>
      </c>
      <c r="CJ308">
        <f t="shared" si="197"/>
        <v>0</v>
      </c>
    </row>
    <row r="309" spans="1:88" x14ac:dyDescent="0.35">
      <c r="A309" t="str">
        <f>Substation_Info!A309</f>
        <v xml:space="preserve">East of Pisgah Study Area </v>
      </c>
      <c r="B309" t="str">
        <f>Substation_Info!B309</f>
        <v>Vista (VEA)</v>
      </c>
      <c r="C309">
        <f>Substation_Info!C309</f>
        <v>138</v>
      </c>
      <c r="D309" t="str" cm="1">
        <f t="array" ref="D309">INDEX(Substation_Info!$AT$5:$BB$322,MATCH(1,($B309=Substation_Info!$B$5:$B$322)*($C309=Substation_Info!$C$5:$C$322),0),MATCH(D$4,Substation_Info!$AT$4:$BB$4,0))</f>
        <v>Southern_NV_Eldorado_Li_Battery</v>
      </c>
      <c r="E309" t="str" cm="1">
        <f t="array" ref="E309">INDEX(Substation_Info!$AT$5:$BB$322,MATCH(1,($B309=Substation_Info!$B$5:$B$322)*($C309=Substation_Info!$C$5:$C$322),0),MATCH(E$4,Substation_Info!$AT$4:$BB$4,0))</f>
        <v>Southern_NV_Eldorado_Solar</v>
      </c>
      <c r="F309" cm="1">
        <f t="array" ref="F309">INDEX(Substation_Info!$AT$5:$BB$322,MATCH(1,($B309=Substation_Info!$B$5:$B$322)*($C309=Substation_Info!$C$5:$C$322),0),MATCH(F$4,Substation_Info!$AT$4:$BB$4,0))</f>
        <v>0</v>
      </c>
      <c r="G309" cm="1">
        <f t="array" ref="G309">INDEX(Substation_Info!$AT$5:$BB$322,MATCH(1,($B309=Substation_Info!$B$5:$B$322)*($C309=Substation_Info!$C$5:$C$322),0),MATCH(G$4,Substation_Info!$AT$4:$BB$4,0))</f>
        <v>0</v>
      </c>
      <c r="H309" cm="1">
        <f t="array" ref="H309">INDEX(Substation_Info!$AT$5:$BB$322,MATCH(1,($B309=Substation_Info!$B$5:$B$322)*($C309=Substation_Info!$C$5:$C$322),0),MATCH(H$4,Substation_Info!$AT$4:$BB$4,0))</f>
        <v>0</v>
      </c>
      <c r="I309" cm="1">
        <f t="array" ref="I309">INDEX(Substation_Info!$AT$5:$BB$322,MATCH(1,($B309=Substation_Info!$B$5:$B$322)*($C309=Substation_Info!$C$5:$C$322),0),MATCH(I$4,Substation_Info!$AT$4:$BB$4,0))</f>
        <v>0</v>
      </c>
      <c r="J309" cm="1">
        <f t="array" ref="J309">INDEX(Substation_Info!$AT$5:$BB$322,MATCH(1,($B309=Substation_Info!$B$5:$B$322)*($C309=Substation_Info!$C$5:$C$322),0),MATCH(J$4,Substation_Info!$AT$4:$BB$4,0))</f>
        <v>0</v>
      </c>
      <c r="L309">
        <f>SUMIFS(Grid_GenerationQueue!T$5:T$550,Grid_GenerationQueue!$AJ$5:$AJ$550,$B309,Grid_GenerationQueue!$AK$5:$AK$550,$C309)+SUMIFS(Grid_GenerationQueue!T$5:T$550,Grid_GenerationQueue!$AM$5:$AM$550,$B309,Grid_GenerationQueue!$AN$5:$AN$550,$C309)</f>
        <v>110.87</v>
      </c>
      <c r="M309">
        <f>SUMIFS(Grid_GenerationQueue!U$5:U$550,Grid_GenerationQueue!$AJ$5:$AJ$550,$B309,Grid_GenerationQueue!$AK$5:$AK$550,$C309)+SUMIFS(Grid_GenerationQueue!U$5:U$550,Grid_GenerationQueue!$AM$5:$AM$550,$B309,Grid_GenerationQueue!$AN$5:$AN$550,$C309)</f>
        <v>0</v>
      </c>
      <c r="N309">
        <f>SUMIFS(Grid_GenerationQueue!V$5:V$550,Grid_GenerationQueue!$AJ$5:$AJ$550,$B309,Grid_GenerationQueue!$AK$5:$AK$550,$C309)+SUMIFS(Grid_GenerationQueue!V$5:V$550,Grid_GenerationQueue!$AM$5:$AM$550,$B309,Grid_GenerationQueue!$AN$5:$AN$550,$C309)</f>
        <v>0</v>
      </c>
      <c r="O309">
        <f>SUMIFS(Grid_GenerationQueue!W$5:W$550,Grid_GenerationQueue!$AJ$5:$AJ$550,$B309,Grid_GenerationQueue!$AK$5:$AK$550,$C309)+SUMIFS(Grid_GenerationQueue!W$5:W$550,Grid_GenerationQueue!$AM$5:$AM$550,$B309,Grid_GenerationQueue!$AN$5:$AN$550,$C309)</f>
        <v>0</v>
      </c>
      <c r="P309">
        <f>SUMIFS(Grid_GenerationQueue!X$5:X$550,Grid_GenerationQueue!$AJ$5:$AJ$550,$B309,Grid_GenerationQueue!$AK$5:$AK$550,$C309)+SUMIFS(Grid_GenerationQueue!X$5:X$550,Grid_GenerationQueue!$AM$5:$AM$550,$B309,Grid_GenerationQueue!$AN$5:$AN$550,$C309)</f>
        <v>0</v>
      </c>
      <c r="Q309">
        <f>SUMIFS(Grid_GenerationQueue!Y$5:Y$550,Grid_GenerationQueue!$AJ$5:$AJ$550,$B309,Grid_GenerationQueue!$AK$5:$AK$550,$C309)+SUMIFS(Grid_GenerationQueue!Y$5:Y$550,Grid_GenerationQueue!$AM$5:$AM$550,$B309,Grid_GenerationQueue!$AN$5:$AN$550,$C309)</f>
        <v>0</v>
      </c>
      <c r="R309">
        <f>SUMIFS(Grid_GenerationQueue!Z$5:Z$550,Grid_GenerationQueue!$AJ$5:$AJ$550,$B309,Grid_GenerationQueue!$AK$5:$AK$550,$C309)+SUMIFS(Grid_GenerationQueue!Z$5:Z$550,Grid_GenerationQueue!$AM$5:$AM$550,$B309,Grid_GenerationQueue!$AN$5:$AN$550,$C309)</f>
        <v>220</v>
      </c>
      <c r="S309">
        <f>SUMIFS(Grid_GenerationQueue!AA$5:AA$550,Grid_GenerationQueue!$AJ$5:$AJ$550,$B309,Grid_GenerationQueue!$AK$5:$AK$550,$C309)+SUMIFS(Grid_GenerationQueue!AA$5:AA$550,Grid_GenerationQueue!$AM$5:$AM$550,$B309,Grid_GenerationQueue!$AN$5:$AN$550,$C309)</f>
        <v>220</v>
      </c>
      <c r="T309">
        <f>SUMIFS(Grid_GenerationQueue!AB$5:AB$550,Grid_GenerationQueue!$AJ$5:$AJ$550,$B309,Grid_GenerationQueue!$AK$5:$AK$550,$C309)+SUMIFS(Grid_GenerationQueue!AB$5:AB$550,Grid_GenerationQueue!$AM$5:$AM$550,$B309,Grid_GenerationQueue!$AN$5:$AN$550,$C309)</f>
        <v>0</v>
      </c>
      <c r="U309">
        <f>SUMIFS(Grid_GenerationQueue!AC$5:AC$550,Grid_GenerationQueue!$AJ$5:$AJ$550,$B309,Grid_GenerationQueue!$AK$5:$AK$550,$C309)+SUMIFS(Grid_GenerationQueue!AC$5:AC$550,Grid_GenerationQueue!$AM$5:$AM$550,$B309,Grid_GenerationQueue!$AN$5:$AN$550,$C309)</f>
        <v>0</v>
      </c>
      <c r="V309">
        <f>SUMIFS(Grid_GenerationQueue!AD$5:AD$550,Grid_GenerationQueue!$AJ$5:$AJ$550,$B309,Grid_GenerationQueue!$AK$5:$AK$550,$C309)+SUMIFS(Grid_GenerationQueue!AD$5:AD$550,Grid_GenerationQueue!$AM$5:$AM$550,$B309,Grid_GenerationQueue!$AN$5:$AN$550,$C309)</f>
        <v>0</v>
      </c>
      <c r="X309">
        <f>SUMIFS(Grid_GenerationQueue!T$5:T$550,Grid_GenerationQueue!$AJ$5:$AJ$550,$B309,Grid_GenerationQueue!$AK$5:$AK$550,$C309,Grid_GenerationQueue!$AW$5:$AW$550,$Y$3)+SUMIFS(Grid_GenerationQueue!T$5:T$550,Grid_GenerationQueue!$AM$5:$AM$550,$B309,Grid_GenerationQueue!$AN$5:$AN$550,$C309,Grid_GenerationQueue!$AW$5:$AW$550,$Y$3)</f>
        <v>0</v>
      </c>
      <c r="Y309">
        <f>SUMIFS(Grid_GenerationQueue!U$5:U$550,Grid_GenerationQueue!$AJ$5:$AJ$550,$B309,Grid_GenerationQueue!$AK$5:$AK$550,$C309,Grid_GenerationQueue!$AW$5:$AW$550,$Y$3)+SUMIFS(Grid_GenerationQueue!U$5:U$550,Grid_GenerationQueue!$AM$5:$AM$550,$B309,Grid_GenerationQueue!$AN$5:$AN$550,$C309,Grid_GenerationQueue!$AW$5:$AW$550,$Y$3)</f>
        <v>0</v>
      </c>
      <c r="Z309">
        <f>SUMIFS(Grid_GenerationQueue!V$5:V$550,Grid_GenerationQueue!$AJ$5:$AJ$550,$B309,Grid_GenerationQueue!$AK$5:$AK$550,$C309,Grid_GenerationQueue!$AW$5:$AW$550,$Y$3)+SUMIFS(Grid_GenerationQueue!V$5:V$550,Grid_GenerationQueue!$AM$5:$AM$550,$B309,Grid_GenerationQueue!$AN$5:$AN$550,$C309,Grid_GenerationQueue!$AW$5:$AW$550,$Y$3)</f>
        <v>0</v>
      </c>
      <c r="AA309">
        <f>SUMIFS(Grid_GenerationQueue!W$5:W$550,Grid_GenerationQueue!$AJ$5:$AJ$550,$B309,Grid_GenerationQueue!$AK$5:$AK$550,$C309,Grid_GenerationQueue!$AW$5:$AW$550,$Y$3)+SUMIFS(Grid_GenerationQueue!W$5:W$550,Grid_GenerationQueue!$AM$5:$AM$550,$B309,Grid_GenerationQueue!$AN$5:$AN$550,$C309,Grid_GenerationQueue!$AW$5:$AW$550,$Y$3)</f>
        <v>0</v>
      </c>
      <c r="AB309">
        <f>SUMIFS(Grid_GenerationQueue!X$5:X$550,Grid_GenerationQueue!$AJ$5:$AJ$550,$B309,Grid_GenerationQueue!$AK$5:$AK$550,$C309,Grid_GenerationQueue!$AW$5:$AW$550,$Y$3)+SUMIFS(Grid_GenerationQueue!X$5:X$550,Grid_GenerationQueue!$AM$5:$AM$550,$B309,Grid_GenerationQueue!$AN$5:$AN$550,$C309,Grid_GenerationQueue!$AW$5:$AW$550,$Y$3)</f>
        <v>0</v>
      </c>
      <c r="AC309">
        <f>SUMIFS(Grid_GenerationQueue!Y$5:Y$550,Grid_GenerationQueue!$AJ$5:$AJ$550,$B309,Grid_GenerationQueue!$AK$5:$AK$550,$C309,Grid_GenerationQueue!$AW$5:$AW$550,$Y$3)+SUMIFS(Grid_GenerationQueue!Y$5:Y$550,Grid_GenerationQueue!$AM$5:$AM$550,$B309,Grid_GenerationQueue!$AN$5:$AN$550,$C309,Grid_GenerationQueue!$AW$5:$AW$550,$Y$3)</f>
        <v>0</v>
      </c>
      <c r="AD309">
        <f>SUMIFS(Grid_GenerationQueue!Z$5:Z$550,Grid_GenerationQueue!$AJ$5:$AJ$550,$B309,Grid_GenerationQueue!$AK$5:$AK$550,$C309,Grid_GenerationQueue!$AW$5:$AW$550,$Y$3)+SUMIFS(Grid_GenerationQueue!Z$5:Z$550,Grid_GenerationQueue!$AM$5:$AM$550,$B309,Grid_GenerationQueue!$AN$5:$AN$550,$C309,Grid_GenerationQueue!$AW$5:$AW$550,$Y$3)</f>
        <v>0</v>
      </c>
      <c r="AE309">
        <f>SUMIFS(Grid_GenerationQueue!AA$5:AA$550,Grid_GenerationQueue!$AJ$5:$AJ$550,$B309,Grid_GenerationQueue!$AK$5:$AK$550,$C309,Grid_GenerationQueue!$AW$5:$AW$550,$Y$3)+SUMIFS(Grid_GenerationQueue!AA$5:AA$550,Grid_GenerationQueue!$AM$5:$AM$550,$B309,Grid_GenerationQueue!$AN$5:$AN$550,$C309,Grid_GenerationQueue!$AW$5:$AW$550,$Y$3)</f>
        <v>0</v>
      </c>
      <c r="AF309">
        <f>SUMIFS(Grid_GenerationQueue!AB$5:AB$550,Grid_GenerationQueue!$AJ$5:$AJ$550,$B309,Grid_GenerationQueue!$AK$5:$AK$550,$C309,Grid_GenerationQueue!$AW$5:$AW$550,$Y$3)+SUMIFS(Grid_GenerationQueue!AB$5:AB$550,Grid_GenerationQueue!$AM$5:$AM$550,$B309,Grid_GenerationQueue!$AN$5:$AN$550,$C309,Grid_GenerationQueue!$AW$5:$AW$550,$Y$3)</f>
        <v>0</v>
      </c>
      <c r="AG309">
        <f>SUMIFS(Grid_GenerationQueue!AC$5:AC$550,Grid_GenerationQueue!$AJ$5:$AJ$550,$B309,Grid_GenerationQueue!$AK$5:$AK$550,$C309,Grid_GenerationQueue!$AW$5:$AW$550,$Y$3)+SUMIFS(Grid_GenerationQueue!AC$5:AC$550,Grid_GenerationQueue!$AM$5:$AM$550,$B309,Grid_GenerationQueue!$AN$5:$AN$550,$C309,Grid_GenerationQueue!$AW$5:$AW$550,$Y$3)</f>
        <v>0</v>
      </c>
      <c r="AH309">
        <f>SUMIFS(Grid_GenerationQueue!AD$5:AD$550,Grid_GenerationQueue!$AJ$5:$AJ$550,$B309,Grid_GenerationQueue!$AK$5:$AK$550,$C309,Grid_GenerationQueue!$AW$5:$AW$550,$Y$3)+SUMIFS(Grid_GenerationQueue!AD$5:AD$550,Grid_GenerationQueue!$AM$5:$AM$550,$B309,Grid_GenerationQueue!$AN$5:$AN$550,$C309,Grid_GenerationQueue!$AW$5:$AW$550,$Y$3)</f>
        <v>0</v>
      </c>
      <c r="AJ309">
        <f>X309+SUMIFS(Grid_GenerationQueue!T$5:T$550,Grid_GenerationQueue!$AJ$5:$AJ$550,$B309,Grid_GenerationQueue!$AK$5:$AK$550,$C309,Grid_GenerationQueue!$AW$5:$AW$550,"&lt;&gt;"&amp;$Y$3,Grid_GenerationQueue!$AU$5:$AU$550,$AK$3)+SUMIFS(Grid_GenerationQueue!T$5:T$550,Grid_GenerationQueue!$AM$5:$AM$550,$B309,Grid_GenerationQueue!$AN$5:$AN$550,$C309,Grid_GenerationQueue!$AW$5:$AW$550,"&lt;&gt;"&amp;$Y$3,Grid_GenerationQueue!$AU$5:$AU$550,$AK$3)</f>
        <v>0</v>
      </c>
      <c r="AK309">
        <f>Y309+SUMIFS(Grid_GenerationQueue!U$5:U$550,Grid_GenerationQueue!$AJ$5:$AJ$550,$B309,Grid_GenerationQueue!$AK$5:$AK$550,$C309,Grid_GenerationQueue!$AW$5:$AW$550,"&lt;&gt;"&amp;$Y$3,Grid_GenerationQueue!$AU$5:$AU$550,$AK$3)+SUMIFS(Grid_GenerationQueue!U$5:U$550,Grid_GenerationQueue!$AM$5:$AM$550,$B309,Grid_GenerationQueue!$AN$5:$AN$550,$C309,Grid_GenerationQueue!$AW$5:$AW$550,"&lt;&gt;"&amp;$Y$3,Grid_GenerationQueue!$AU$5:$AU$550,$AK$3)</f>
        <v>0</v>
      </c>
      <c r="AL309">
        <f>Z309+SUMIFS(Grid_GenerationQueue!V$5:V$550,Grid_GenerationQueue!$AJ$5:$AJ$550,$B309,Grid_GenerationQueue!$AK$5:$AK$550,$C309,Grid_GenerationQueue!$AW$5:$AW$550,"&lt;&gt;"&amp;$Y$3,Grid_GenerationQueue!$AU$5:$AU$550,$AK$3)+SUMIFS(Grid_GenerationQueue!V$5:V$550,Grid_GenerationQueue!$AM$5:$AM$550,$B309,Grid_GenerationQueue!$AN$5:$AN$550,$C309,Grid_GenerationQueue!$AW$5:$AW$550,"&lt;&gt;"&amp;$Y$3,Grid_GenerationQueue!$AU$5:$AU$550,$AK$3)</f>
        <v>0</v>
      </c>
      <c r="AM309">
        <f>AA309+SUMIFS(Grid_GenerationQueue!W$5:W$550,Grid_GenerationQueue!$AJ$5:$AJ$550,$B309,Grid_GenerationQueue!$AK$5:$AK$550,$C309,Grid_GenerationQueue!$AW$5:$AW$550,"&lt;&gt;"&amp;$Y$3,Grid_GenerationQueue!$AU$5:$AU$550,$AK$3)+SUMIFS(Grid_GenerationQueue!W$5:W$550,Grid_GenerationQueue!$AM$5:$AM$550,$B309,Grid_GenerationQueue!$AN$5:$AN$550,$C309,Grid_GenerationQueue!$AW$5:$AW$550,"&lt;&gt;"&amp;$Y$3,Grid_GenerationQueue!$AU$5:$AU$550,$AK$3)</f>
        <v>0</v>
      </c>
      <c r="AN309">
        <f>AB309+SUMIFS(Grid_GenerationQueue!X$5:X$550,Grid_GenerationQueue!$AJ$5:$AJ$550,$B309,Grid_GenerationQueue!$AK$5:$AK$550,$C309,Grid_GenerationQueue!$AW$5:$AW$550,"&lt;&gt;"&amp;$Y$3,Grid_GenerationQueue!$AU$5:$AU$550,$AK$3)+SUMIFS(Grid_GenerationQueue!X$5:X$550,Grid_GenerationQueue!$AM$5:$AM$550,$B309,Grid_GenerationQueue!$AN$5:$AN$550,$C309,Grid_GenerationQueue!$AW$5:$AW$550,"&lt;&gt;"&amp;$Y$3,Grid_GenerationQueue!$AU$5:$AU$550,$AK$3)</f>
        <v>0</v>
      </c>
      <c r="AO309">
        <f>AC309+SUMIFS(Grid_GenerationQueue!Y$5:Y$550,Grid_GenerationQueue!$AJ$5:$AJ$550,$B309,Grid_GenerationQueue!$AK$5:$AK$550,$C309,Grid_GenerationQueue!$AW$5:$AW$550,"&lt;&gt;"&amp;$Y$3,Grid_GenerationQueue!$AU$5:$AU$550,$AK$3)+SUMIFS(Grid_GenerationQueue!Y$5:Y$550,Grid_GenerationQueue!$AM$5:$AM$550,$B309,Grid_GenerationQueue!$AN$5:$AN$550,$C309,Grid_GenerationQueue!$AW$5:$AW$550,"&lt;&gt;"&amp;$Y$3,Grid_GenerationQueue!$AU$5:$AU$550,$AK$3)</f>
        <v>0</v>
      </c>
      <c r="AP309">
        <f>AD309+SUMIFS(Grid_GenerationQueue!Z$5:Z$550,Grid_GenerationQueue!$AJ$5:$AJ$550,$B309,Grid_GenerationQueue!$AK$5:$AK$550,$C309,Grid_GenerationQueue!$AW$5:$AW$550,"&lt;&gt;"&amp;$Y$3,Grid_GenerationQueue!$AU$5:$AU$550,$AK$3)+SUMIFS(Grid_GenerationQueue!Z$5:Z$550,Grid_GenerationQueue!$AM$5:$AM$550,$B309,Grid_GenerationQueue!$AN$5:$AN$550,$C309,Grid_GenerationQueue!$AW$5:$AW$550,"&lt;&gt;"&amp;$Y$3,Grid_GenerationQueue!$AU$5:$AU$550,$AK$3)</f>
        <v>0</v>
      </c>
      <c r="AQ309">
        <f>AE309+SUMIFS(Grid_GenerationQueue!AA$5:AA$550,Grid_GenerationQueue!$AJ$5:$AJ$550,$B309,Grid_GenerationQueue!$AK$5:$AK$550,$C309,Grid_GenerationQueue!$AW$5:$AW$550,"&lt;&gt;"&amp;$Y$3,Grid_GenerationQueue!$AU$5:$AU$550,$AK$3)+SUMIFS(Grid_GenerationQueue!AA$5:AA$550,Grid_GenerationQueue!$AM$5:$AM$550,$B309,Grid_GenerationQueue!$AN$5:$AN$550,$C309,Grid_GenerationQueue!$AW$5:$AW$550,"&lt;&gt;"&amp;$Y$3,Grid_GenerationQueue!$AU$5:$AU$550,$AK$3)</f>
        <v>0</v>
      </c>
      <c r="AR309">
        <f>AF309+SUMIFS(Grid_GenerationQueue!AB$5:AB$550,Grid_GenerationQueue!$AJ$5:$AJ$550,$B309,Grid_GenerationQueue!$AK$5:$AK$550,$C309,Grid_GenerationQueue!$AW$5:$AW$550,"&lt;&gt;"&amp;$Y$3,Grid_GenerationQueue!$AU$5:$AU$550,$AK$3)+SUMIFS(Grid_GenerationQueue!AB$5:AB$550,Grid_GenerationQueue!$AM$5:$AM$550,$B309,Grid_GenerationQueue!$AN$5:$AN$550,$C309,Grid_GenerationQueue!$AW$5:$AW$550,"&lt;&gt;"&amp;$Y$3,Grid_GenerationQueue!$AU$5:$AU$550,$AK$3)</f>
        <v>0</v>
      </c>
      <c r="AS309">
        <f>AG309+SUMIFS(Grid_GenerationQueue!AC$5:AC$550,Grid_GenerationQueue!$AJ$5:$AJ$550,$B309,Grid_GenerationQueue!$AK$5:$AK$550,$C309,Grid_GenerationQueue!$AW$5:$AW$550,"&lt;&gt;"&amp;$Y$3,Grid_GenerationQueue!$AU$5:$AU$550,$AK$3)+SUMIFS(Grid_GenerationQueue!AC$5:AC$550,Grid_GenerationQueue!$AM$5:$AM$550,$B309,Grid_GenerationQueue!$AN$5:$AN$550,$C309,Grid_GenerationQueue!$AW$5:$AW$550,"&lt;&gt;"&amp;$Y$3,Grid_GenerationQueue!$AU$5:$AU$550,$AK$3)</f>
        <v>0</v>
      </c>
      <c r="AT309">
        <f>AH309+SUMIFS(Grid_GenerationQueue!AD$5:AD$550,Grid_GenerationQueue!$AJ$5:$AJ$550,$B309,Grid_GenerationQueue!$AK$5:$AK$550,$C309,Grid_GenerationQueue!$AW$5:$AW$550,"&lt;&gt;"&amp;$Y$3,Grid_GenerationQueue!$AU$5:$AU$550,$AK$3)+SUMIFS(Grid_GenerationQueue!AD$5:AD$550,Grid_GenerationQueue!$AM$5:$AM$550,$B309,Grid_GenerationQueue!$AN$5:$AN$550,$C309,Grid_GenerationQueue!$AW$5:$AW$550,"&lt;&gt;"&amp;$Y$3,Grid_GenerationQueue!$AU$5:$AU$550,$AK$3)</f>
        <v>0</v>
      </c>
      <c r="AV309">
        <v>0</v>
      </c>
      <c r="AW309">
        <v>0</v>
      </c>
      <c r="AX309">
        <v>0</v>
      </c>
      <c r="AY309">
        <v>0</v>
      </c>
      <c r="AZ309">
        <v>0</v>
      </c>
      <c r="BB309">
        <f t="shared" si="165"/>
        <v>110.87</v>
      </c>
      <c r="BC309">
        <f t="shared" si="166"/>
        <v>0</v>
      </c>
      <c r="BD309">
        <f t="shared" si="167"/>
        <v>0</v>
      </c>
      <c r="BE309">
        <f t="shared" si="168"/>
        <v>0</v>
      </c>
      <c r="BF309">
        <f t="shared" si="169"/>
        <v>0</v>
      </c>
      <c r="BG309">
        <f t="shared" si="170"/>
        <v>0</v>
      </c>
      <c r="BH309">
        <f t="shared" si="171"/>
        <v>220</v>
      </c>
      <c r="BI309">
        <f t="shared" si="172"/>
        <v>220</v>
      </c>
      <c r="BJ309">
        <f t="shared" si="173"/>
        <v>0</v>
      </c>
      <c r="BK309">
        <f t="shared" si="174"/>
        <v>0</v>
      </c>
      <c r="BL309">
        <f t="shared" si="175"/>
        <v>0</v>
      </c>
      <c r="BN309">
        <f t="shared" si="176"/>
        <v>0</v>
      </c>
      <c r="BO309">
        <f t="shared" si="177"/>
        <v>0</v>
      </c>
      <c r="BP309">
        <f t="shared" si="178"/>
        <v>0</v>
      </c>
      <c r="BQ309">
        <f t="shared" si="179"/>
        <v>0</v>
      </c>
      <c r="BR309">
        <f t="shared" si="180"/>
        <v>0</v>
      </c>
      <c r="BS309">
        <f t="shared" si="181"/>
        <v>0</v>
      </c>
      <c r="BT309">
        <f t="shared" si="182"/>
        <v>0</v>
      </c>
      <c r="BU309">
        <f t="shared" si="183"/>
        <v>0</v>
      </c>
      <c r="BV309">
        <f t="shared" si="184"/>
        <v>0</v>
      </c>
      <c r="BW309">
        <f t="shared" si="185"/>
        <v>0</v>
      </c>
      <c r="BX309">
        <f t="shared" si="186"/>
        <v>0</v>
      </c>
      <c r="BZ309">
        <f t="shared" si="187"/>
        <v>0</v>
      </c>
      <c r="CA309">
        <f t="shared" si="188"/>
        <v>0</v>
      </c>
      <c r="CB309">
        <f t="shared" si="189"/>
        <v>0</v>
      </c>
      <c r="CC309">
        <f t="shared" si="190"/>
        <v>0</v>
      </c>
      <c r="CD309">
        <f t="shared" si="191"/>
        <v>0</v>
      </c>
      <c r="CE309">
        <f t="shared" si="192"/>
        <v>0</v>
      </c>
      <c r="CF309">
        <f t="shared" si="193"/>
        <v>0</v>
      </c>
      <c r="CG309">
        <f t="shared" si="194"/>
        <v>0</v>
      </c>
      <c r="CH309">
        <f t="shared" si="195"/>
        <v>0</v>
      </c>
      <c r="CI309">
        <f t="shared" si="196"/>
        <v>0</v>
      </c>
      <c r="CJ309">
        <f t="shared" si="197"/>
        <v>0</v>
      </c>
    </row>
    <row r="310" spans="1:88" x14ac:dyDescent="0.35">
      <c r="A310" t="str">
        <f>Substation_Info!A310</f>
        <v>PG&amp;E Fresno Study Area</v>
      </c>
      <c r="B310" t="str">
        <f>Substation_Info!B310</f>
        <v>Wahtoke</v>
      </c>
      <c r="C310">
        <f>Substation_Info!C310</f>
        <v>115</v>
      </c>
      <c r="D310" t="str" cm="1">
        <f t="array" ref="D310">INDEX(Substation_Info!$AT$5:$BB$322,MATCH(1,($B310=Substation_Info!$B$5:$B$322)*($C310=Substation_Info!$C$5:$C$322),0),MATCH(D$4,Substation_Info!$AT$4:$BB$4,0))</f>
        <v>Southern_PGAE_Li_Battery</v>
      </c>
      <c r="E310" t="str" cm="1">
        <f t="array" ref="E310">INDEX(Substation_Info!$AT$5:$BB$322,MATCH(1,($B310=Substation_Info!$B$5:$B$322)*($C310=Substation_Info!$C$5:$C$322),0),MATCH(E$4,Substation_Info!$AT$4:$BB$4,0))</f>
        <v>Southern_PGAE_Solar</v>
      </c>
      <c r="F310" cm="1">
        <f t="array" ref="F310">INDEX(Substation_Info!$AT$5:$BB$322,MATCH(1,($B310=Substation_Info!$B$5:$B$322)*($C310=Substation_Info!$C$5:$C$322),0),MATCH(F$4,Substation_Info!$AT$4:$BB$4,0))</f>
        <v>0</v>
      </c>
      <c r="G310" cm="1">
        <f t="array" ref="G310">INDEX(Substation_Info!$AT$5:$BB$322,MATCH(1,($B310=Substation_Info!$B$5:$B$322)*($C310=Substation_Info!$C$5:$C$322),0),MATCH(G$4,Substation_Info!$AT$4:$BB$4,0))</f>
        <v>0</v>
      </c>
      <c r="H310" cm="1">
        <f t="array" ref="H310">INDEX(Substation_Info!$AT$5:$BB$322,MATCH(1,($B310=Substation_Info!$B$5:$B$322)*($C310=Substation_Info!$C$5:$C$322),0),MATCH(H$4,Substation_Info!$AT$4:$BB$4,0))</f>
        <v>0</v>
      </c>
      <c r="I310" cm="1">
        <f t="array" ref="I310">INDEX(Substation_Info!$AT$5:$BB$322,MATCH(1,($B310=Substation_Info!$B$5:$B$322)*($C310=Substation_Info!$C$5:$C$322),0),MATCH(I$4,Substation_Info!$AT$4:$BB$4,0))</f>
        <v>0</v>
      </c>
      <c r="J310" cm="1">
        <f t="array" ref="J310">INDEX(Substation_Info!$AT$5:$BB$322,MATCH(1,($B310=Substation_Info!$B$5:$B$322)*($C310=Substation_Info!$C$5:$C$322),0),MATCH(J$4,Substation_Info!$AT$4:$BB$4,0))</f>
        <v>0</v>
      </c>
      <c r="L310">
        <f>SUMIFS(Grid_GenerationQueue!T$5:T$550,Grid_GenerationQueue!$AJ$5:$AJ$550,$B310,Grid_GenerationQueue!$AK$5:$AK$550,$C310)+SUMIFS(Grid_GenerationQueue!T$5:T$550,Grid_GenerationQueue!$AM$5:$AM$550,$B310,Grid_GenerationQueue!$AN$5:$AN$550,$C310)</f>
        <v>0</v>
      </c>
      <c r="M310">
        <f>SUMIFS(Grid_GenerationQueue!U$5:U$550,Grid_GenerationQueue!$AJ$5:$AJ$550,$B310,Grid_GenerationQueue!$AK$5:$AK$550,$C310)+SUMIFS(Grid_GenerationQueue!U$5:U$550,Grid_GenerationQueue!$AM$5:$AM$550,$B310,Grid_GenerationQueue!$AN$5:$AN$550,$C310)</f>
        <v>0</v>
      </c>
      <c r="N310">
        <f>SUMIFS(Grid_GenerationQueue!V$5:V$550,Grid_GenerationQueue!$AJ$5:$AJ$550,$B310,Grid_GenerationQueue!$AK$5:$AK$550,$C310)+SUMIFS(Grid_GenerationQueue!V$5:V$550,Grid_GenerationQueue!$AM$5:$AM$550,$B310,Grid_GenerationQueue!$AN$5:$AN$550,$C310)</f>
        <v>0</v>
      </c>
      <c r="O310">
        <f>SUMIFS(Grid_GenerationQueue!W$5:W$550,Grid_GenerationQueue!$AJ$5:$AJ$550,$B310,Grid_GenerationQueue!$AK$5:$AK$550,$C310)+SUMIFS(Grid_GenerationQueue!W$5:W$550,Grid_GenerationQueue!$AM$5:$AM$550,$B310,Grid_GenerationQueue!$AN$5:$AN$550,$C310)</f>
        <v>0</v>
      </c>
      <c r="P310">
        <f>SUMIFS(Grid_GenerationQueue!X$5:X$550,Grid_GenerationQueue!$AJ$5:$AJ$550,$B310,Grid_GenerationQueue!$AK$5:$AK$550,$C310)+SUMIFS(Grid_GenerationQueue!X$5:X$550,Grid_GenerationQueue!$AM$5:$AM$550,$B310,Grid_GenerationQueue!$AN$5:$AN$550,$C310)</f>
        <v>0</v>
      </c>
      <c r="Q310">
        <f>SUMIFS(Grid_GenerationQueue!Y$5:Y$550,Grid_GenerationQueue!$AJ$5:$AJ$550,$B310,Grid_GenerationQueue!$AK$5:$AK$550,$C310)+SUMIFS(Grid_GenerationQueue!Y$5:Y$550,Grid_GenerationQueue!$AM$5:$AM$550,$B310,Grid_GenerationQueue!$AN$5:$AN$550,$C310)</f>
        <v>0</v>
      </c>
      <c r="R310">
        <f>SUMIFS(Grid_GenerationQueue!Z$5:Z$550,Grid_GenerationQueue!$AJ$5:$AJ$550,$B310,Grid_GenerationQueue!$AK$5:$AK$550,$C310)+SUMIFS(Grid_GenerationQueue!Z$5:Z$550,Grid_GenerationQueue!$AM$5:$AM$550,$B310,Grid_GenerationQueue!$AN$5:$AN$550,$C310)</f>
        <v>0</v>
      </c>
      <c r="S310">
        <f>SUMIFS(Grid_GenerationQueue!AA$5:AA$550,Grid_GenerationQueue!$AJ$5:$AJ$550,$B310,Grid_GenerationQueue!$AK$5:$AK$550,$C310)+SUMIFS(Grid_GenerationQueue!AA$5:AA$550,Grid_GenerationQueue!$AM$5:$AM$550,$B310,Grid_GenerationQueue!$AN$5:$AN$550,$C310)</f>
        <v>0</v>
      </c>
      <c r="T310">
        <f>SUMIFS(Grid_GenerationQueue!AB$5:AB$550,Grid_GenerationQueue!$AJ$5:$AJ$550,$B310,Grid_GenerationQueue!$AK$5:$AK$550,$C310)+SUMIFS(Grid_GenerationQueue!AB$5:AB$550,Grid_GenerationQueue!$AM$5:$AM$550,$B310,Grid_GenerationQueue!$AN$5:$AN$550,$C310)</f>
        <v>0</v>
      </c>
      <c r="U310">
        <f>SUMIFS(Grid_GenerationQueue!AC$5:AC$550,Grid_GenerationQueue!$AJ$5:$AJ$550,$B310,Grid_GenerationQueue!$AK$5:$AK$550,$C310)+SUMIFS(Grid_GenerationQueue!AC$5:AC$550,Grid_GenerationQueue!$AM$5:$AM$550,$B310,Grid_GenerationQueue!$AN$5:$AN$550,$C310)</f>
        <v>0</v>
      </c>
      <c r="V310">
        <f>SUMIFS(Grid_GenerationQueue!AD$5:AD$550,Grid_GenerationQueue!$AJ$5:$AJ$550,$B310,Grid_GenerationQueue!$AK$5:$AK$550,$C310)+SUMIFS(Grid_GenerationQueue!AD$5:AD$550,Grid_GenerationQueue!$AM$5:$AM$550,$B310,Grid_GenerationQueue!$AN$5:$AN$550,$C310)</f>
        <v>0</v>
      </c>
      <c r="X310">
        <f>SUMIFS(Grid_GenerationQueue!T$5:T$550,Grid_GenerationQueue!$AJ$5:$AJ$550,$B310,Grid_GenerationQueue!$AK$5:$AK$550,$C310,Grid_GenerationQueue!$AW$5:$AW$550,$Y$3)+SUMIFS(Grid_GenerationQueue!T$5:T$550,Grid_GenerationQueue!$AM$5:$AM$550,$B310,Grid_GenerationQueue!$AN$5:$AN$550,$C310,Grid_GenerationQueue!$AW$5:$AW$550,$Y$3)</f>
        <v>0</v>
      </c>
      <c r="Y310">
        <f>SUMIFS(Grid_GenerationQueue!U$5:U$550,Grid_GenerationQueue!$AJ$5:$AJ$550,$B310,Grid_GenerationQueue!$AK$5:$AK$550,$C310,Grid_GenerationQueue!$AW$5:$AW$550,$Y$3)+SUMIFS(Grid_GenerationQueue!U$5:U$550,Grid_GenerationQueue!$AM$5:$AM$550,$B310,Grid_GenerationQueue!$AN$5:$AN$550,$C310,Grid_GenerationQueue!$AW$5:$AW$550,$Y$3)</f>
        <v>0</v>
      </c>
      <c r="Z310">
        <f>SUMIFS(Grid_GenerationQueue!V$5:V$550,Grid_GenerationQueue!$AJ$5:$AJ$550,$B310,Grid_GenerationQueue!$AK$5:$AK$550,$C310,Grid_GenerationQueue!$AW$5:$AW$550,$Y$3)+SUMIFS(Grid_GenerationQueue!V$5:V$550,Grid_GenerationQueue!$AM$5:$AM$550,$B310,Grid_GenerationQueue!$AN$5:$AN$550,$C310,Grid_GenerationQueue!$AW$5:$AW$550,$Y$3)</f>
        <v>0</v>
      </c>
      <c r="AA310">
        <f>SUMIFS(Grid_GenerationQueue!W$5:W$550,Grid_GenerationQueue!$AJ$5:$AJ$550,$B310,Grid_GenerationQueue!$AK$5:$AK$550,$C310,Grid_GenerationQueue!$AW$5:$AW$550,$Y$3)+SUMIFS(Grid_GenerationQueue!W$5:W$550,Grid_GenerationQueue!$AM$5:$AM$550,$B310,Grid_GenerationQueue!$AN$5:$AN$550,$C310,Grid_GenerationQueue!$AW$5:$AW$550,$Y$3)</f>
        <v>0</v>
      </c>
      <c r="AB310">
        <f>SUMIFS(Grid_GenerationQueue!X$5:X$550,Grid_GenerationQueue!$AJ$5:$AJ$550,$B310,Grid_GenerationQueue!$AK$5:$AK$550,$C310,Grid_GenerationQueue!$AW$5:$AW$550,$Y$3)+SUMIFS(Grid_GenerationQueue!X$5:X$550,Grid_GenerationQueue!$AM$5:$AM$550,$B310,Grid_GenerationQueue!$AN$5:$AN$550,$C310,Grid_GenerationQueue!$AW$5:$AW$550,$Y$3)</f>
        <v>0</v>
      </c>
      <c r="AC310">
        <f>SUMIFS(Grid_GenerationQueue!Y$5:Y$550,Grid_GenerationQueue!$AJ$5:$AJ$550,$B310,Grid_GenerationQueue!$AK$5:$AK$550,$C310,Grid_GenerationQueue!$AW$5:$AW$550,$Y$3)+SUMIFS(Grid_GenerationQueue!Y$5:Y$550,Grid_GenerationQueue!$AM$5:$AM$550,$B310,Grid_GenerationQueue!$AN$5:$AN$550,$C310,Grid_GenerationQueue!$AW$5:$AW$550,$Y$3)</f>
        <v>0</v>
      </c>
      <c r="AD310">
        <f>SUMIFS(Grid_GenerationQueue!Z$5:Z$550,Grid_GenerationQueue!$AJ$5:$AJ$550,$B310,Grid_GenerationQueue!$AK$5:$AK$550,$C310,Grid_GenerationQueue!$AW$5:$AW$550,$Y$3)+SUMIFS(Grid_GenerationQueue!Z$5:Z$550,Grid_GenerationQueue!$AM$5:$AM$550,$B310,Grid_GenerationQueue!$AN$5:$AN$550,$C310,Grid_GenerationQueue!$AW$5:$AW$550,$Y$3)</f>
        <v>0</v>
      </c>
      <c r="AE310">
        <f>SUMIFS(Grid_GenerationQueue!AA$5:AA$550,Grid_GenerationQueue!$AJ$5:$AJ$550,$B310,Grid_GenerationQueue!$AK$5:$AK$550,$C310,Grid_GenerationQueue!$AW$5:$AW$550,$Y$3)+SUMIFS(Grid_GenerationQueue!AA$5:AA$550,Grid_GenerationQueue!$AM$5:$AM$550,$B310,Grid_GenerationQueue!$AN$5:$AN$550,$C310,Grid_GenerationQueue!$AW$5:$AW$550,$Y$3)</f>
        <v>0</v>
      </c>
      <c r="AF310">
        <f>SUMIFS(Grid_GenerationQueue!AB$5:AB$550,Grid_GenerationQueue!$AJ$5:$AJ$550,$B310,Grid_GenerationQueue!$AK$5:$AK$550,$C310,Grid_GenerationQueue!$AW$5:$AW$550,$Y$3)+SUMIFS(Grid_GenerationQueue!AB$5:AB$550,Grid_GenerationQueue!$AM$5:$AM$550,$B310,Grid_GenerationQueue!$AN$5:$AN$550,$C310,Grid_GenerationQueue!$AW$5:$AW$550,$Y$3)</f>
        <v>0</v>
      </c>
      <c r="AG310">
        <f>SUMIFS(Grid_GenerationQueue!AC$5:AC$550,Grid_GenerationQueue!$AJ$5:$AJ$550,$B310,Grid_GenerationQueue!$AK$5:$AK$550,$C310,Grid_GenerationQueue!$AW$5:$AW$550,$Y$3)+SUMIFS(Grid_GenerationQueue!AC$5:AC$550,Grid_GenerationQueue!$AM$5:$AM$550,$B310,Grid_GenerationQueue!$AN$5:$AN$550,$C310,Grid_GenerationQueue!$AW$5:$AW$550,$Y$3)</f>
        <v>0</v>
      </c>
      <c r="AH310">
        <f>SUMIFS(Grid_GenerationQueue!AD$5:AD$550,Grid_GenerationQueue!$AJ$5:$AJ$550,$B310,Grid_GenerationQueue!$AK$5:$AK$550,$C310,Grid_GenerationQueue!$AW$5:$AW$550,$Y$3)+SUMIFS(Grid_GenerationQueue!AD$5:AD$550,Grid_GenerationQueue!$AM$5:$AM$550,$B310,Grid_GenerationQueue!$AN$5:$AN$550,$C310,Grid_GenerationQueue!$AW$5:$AW$550,$Y$3)</f>
        <v>0</v>
      </c>
      <c r="AJ310">
        <f>X310+SUMIFS(Grid_GenerationQueue!T$5:T$550,Grid_GenerationQueue!$AJ$5:$AJ$550,$B310,Grid_GenerationQueue!$AK$5:$AK$550,$C310,Grid_GenerationQueue!$AW$5:$AW$550,"&lt;&gt;"&amp;$Y$3,Grid_GenerationQueue!$AU$5:$AU$550,$AK$3)+SUMIFS(Grid_GenerationQueue!T$5:T$550,Grid_GenerationQueue!$AM$5:$AM$550,$B310,Grid_GenerationQueue!$AN$5:$AN$550,$C310,Grid_GenerationQueue!$AW$5:$AW$550,"&lt;&gt;"&amp;$Y$3,Grid_GenerationQueue!$AU$5:$AU$550,$AK$3)</f>
        <v>0</v>
      </c>
      <c r="AK310">
        <f>Y310+SUMIFS(Grid_GenerationQueue!U$5:U$550,Grid_GenerationQueue!$AJ$5:$AJ$550,$B310,Grid_GenerationQueue!$AK$5:$AK$550,$C310,Grid_GenerationQueue!$AW$5:$AW$550,"&lt;&gt;"&amp;$Y$3,Grid_GenerationQueue!$AU$5:$AU$550,$AK$3)+SUMIFS(Grid_GenerationQueue!U$5:U$550,Grid_GenerationQueue!$AM$5:$AM$550,$B310,Grid_GenerationQueue!$AN$5:$AN$550,$C310,Grid_GenerationQueue!$AW$5:$AW$550,"&lt;&gt;"&amp;$Y$3,Grid_GenerationQueue!$AU$5:$AU$550,$AK$3)</f>
        <v>0</v>
      </c>
      <c r="AL310">
        <f>Z310+SUMIFS(Grid_GenerationQueue!V$5:V$550,Grid_GenerationQueue!$AJ$5:$AJ$550,$B310,Grid_GenerationQueue!$AK$5:$AK$550,$C310,Grid_GenerationQueue!$AW$5:$AW$550,"&lt;&gt;"&amp;$Y$3,Grid_GenerationQueue!$AU$5:$AU$550,$AK$3)+SUMIFS(Grid_GenerationQueue!V$5:V$550,Grid_GenerationQueue!$AM$5:$AM$550,$B310,Grid_GenerationQueue!$AN$5:$AN$550,$C310,Grid_GenerationQueue!$AW$5:$AW$550,"&lt;&gt;"&amp;$Y$3,Grid_GenerationQueue!$AU$5:$AU$550,$AK$3)</f>
        <v>0</v>
      </c>
      <c r="AM310">
        <f>AA310+SUMIFS(Grid_GenerationQueue!W$5:W$550,Grid_GenerationQueue!$AJ$5:$AJ$550,$B310,Grid_GenerationQueue!$AK$5:$AK$550,$C310,Grid_GenerationQueue!$AW$5:$AW$550,"&lt;&gt;"&amp;$Y$3,Grid_GenerationQueue!$AU$5:$AU$550,$AK$3)+SUMIFS(Grid_GenerationQueue!W$5:W$550,Grid_GenerationQueue!$AM$5:$AM$550,$B310,Grid_GenerationQueue!$AN$5:$AN$550,$C310,Grid_GenerationQueue!$AW$5:$AW$550,"&lt;&gt;"&amp;$Y$3,Grid_GenerationQueue!$AU$5:$AU$550,$AK$3)</f>
        <v>0</v>
      </c>
      <c r="AN310">
        <f>AB310+SUMIFS(Grid_GenerationQueue!X$5:X$550,Grid_GenerationQueue!$AJ$5:$AJ$550,$B310,Grid_GenerationQueue!$AK$5:$AK$550,$C310,Grid_GenerationQueue!$AW$5:$AW$550,"&lt;&gt;"&amp;$Y$3,Grid_GenerationQueue!$AU$5:$AU$550,$AK$3)+SUMIFS(Grid_GenerationQueue!X$5:X$550,Grid_GenerationQueue!$AM$5:$AM$550,$B310,Grid_GenerationQueue!$AN$5:$AN$550,$C310,Grid_GenerationQueue!$AW$5:$AW$550,"&lt;&gt;"&amp;$Y$3,Grid_GenerationQueue!$AU$5:$AU$550,$AK$3)</f>
        <v>0</v>
      </c>
      <c r="AO310">
        <f>AC310+SUMIFS(Grid_GenerationQueue!Y$5:Y$550,Grid_GenerationQueue!$AJ$5:$AJ$550,$B310,Grid_GenerationQueue!$AK$5:$AK$550,$C310,Grid_GenerationQueue!$AW$5:$AW$550,"&lt;&gt;"&amp;$Y$3,Grid_GenerationQueue!$AU$5:$AU$550,$AK$3)+SUMIFS(Grid_GenerationQueue!Y$5:Y$550,Grid_GenerationQueue!$AM$5:$AM$550,$B310,Grid_GenerationQueue!$AN$5:$AN$550,$C310,Grid_GenerationQueue!$AW$5:$AW$550,"&lt;&gt;"&amp;$Y$3,Grid_GenerationQueue!$AU$5:$AU$550,$AK$3)</f>
        <v>0</v>
      </c>
      <c r="AP310">
        <f>AD310+SUMIFS(Grid_GenerationQueue!Z$5:Z$550,Grid_GenerationQueue!$AJ$5:$AJ$550,$B310,Grid_GenerationQueue!$AK$5:$AK$550,$C310,Grid_GenerationQueue!$AW$5:$AW$550,"&lt;&gt;"&amp;$Y$3,Grid_GenerationQueue!$AU$5:$AU$550,$AK$3)+SUMIFS(Grid_GenerationQueue!Z$5:Z$550,Grid_GenerationQueue!$AM$5:$AM$550,$B310,Grid_GenerationQueue!$AN$5:$AN$550,$C310,Grid_GenerationQueue!$AW$5:$AW$550,"&lt;&gt;"&amp;$Y$3,Grid_GenerationQueue!$AU$5:$AU$550,$AK$3)</f>
        <v>0</v>
      </c>
      <c r="AQ310">
        <f>AE310+SUMIFS(Grid_GenerationQueue!AA$5:AA$550,Grid_GenerationQueue!$AJ$5:$AJ$550,$B310,Grid_GenerationQueue!$AK$5:$AK$550,$C310,Grid_GenerationQueue!$AW$5:$AW$550,"&lt;&gt;"&amp;$Y$3,Grid_GenerationQueue!$AU$5:$AU$550,$AK$3)+SUMIFS(Grid_GenerationQueue!AA$5:AA$550,Grid_GenerationQueue!$AM$5:$AM$550,$B310,Grid_GenerationQueue!$AN$5:$AN$550,$C310,Grid_GenerationQueue!$AW$5:$AW$550,"&lt;&gt;"&amp;$Y$3,Grid_GenerationQueue!$AU$5:$AU$550,$AK$3)</f>
        <v>0</v>
      </c>
      <c r="AR310">
        <f>AF310+SUMIFS(Grid_GenerationQueue!AB$5:AB$550,Grid_GenerationQueue!$AJ$5:$AJ$550,$B310,Grid_GenerationQueue!$AK$5:$AK$550,$C310,Grid_GenerationQueue!$AW$5:$AW$550,"&lt;&gt;"&amp;$Y$3,Grid_GenerationQueue!$AU$5:$AU$550,$AK$3)+SUMIFS(Grid_GenerationQueue!AB$5:AB$550,Grid_GenerationQueue!$AM$5:$AM$550,$B310,Grid_GenerationQueue!$AN$5:$AN$550,$C310,Grid_GenerationQueue!$AW$5:$AW$550,"&lt;&gt;"&amp;$Y$3,Grid_GenerationQueue!$AU$5:$AU$550,$AK$3)</f>
        <v>0</v>
      </c>
      <c r="AS310">
        <f>AG310+SUMIFS(Grid_GenerationQueue!AC$5:AC$550,Grid_GenerationQueue!$AJ$5:$AJ$550,$B310,Grid_GenerationQueue!$AK$5:$AK$550,$C310,Grid_GenerationQueue!$AW$5:$AW$550,"&lt;&gt;"&amp;$Y$3,Grid_GenerationQueue!$AU$5:$AU$550,$AK$3)+SUMIFS(Grid_GenerationQueue!AC$5:AC$550,Grid_GenerationQueue!$AM$5:$AM$550,$B310,Grid_GenerationQueue!$AN$5:$AN$550,$C310,Grid_GenerationQueue!$AW$5:$AW$550,"&lt;&gt;"&amp;$Y$3,Grid_GenerationQueue!$AU$5:$AU$550,$AK$3)</f>
        <v>0</v>
      </c>
      <c r="AT310">
        <f>AH310+SUMIFS(Grid_GenerationQueue!AD$5:AD$550,Grid_GenerationQueue!$AJ$5:$AJ$550,$B310,Grid_GenerationQueue!$AK$5:$AK$550,$C310,Grid_GenerationQueue!$AW$5:$AW$550,"&lt;&gt;"&amp;$Y$3,Grid_GenerationQueue!$AU$5:$AU$550,$AK$3)+SUMIFS(Grid_GenerationQueue!AD$5:AD$550,Grid_GenerationQueue!$AM$5:$AM$550,$B310,Grid_GenerationQueue!$AN$5:$AN$550,$C310,Grid_GenerationQueue!$AW$5:$AW$550,"&lt;&gt;"&amp;$Y$3,Grid_GenerationQueue!$AU$5:$AU$550,$AK$3)</f>
        <v>0</v>
      </c>
      <c r="AV310">
        <v>0</v>
      </c>
      <c r="AW310">
        <v>0</v>
      </c>
      <c r="AX310">
        <v>0</v>
      </c>
      <c r="AY310">
        <v>0</v>
      </c>
      <c r="AZ310">
        <v>0</v>
      </c>
      <c r="BB310">
        <f t="shared" si="165"/>
        <v>0</v>
      </c>
      <c r="BC310">
        <f t="shared" si="166"/>
        <v>0</v>
      </c>
      <c r="BD310">
        <f t="shared" si="167"/>
        <v>0</v>
      </c>
      <c r="BE310">
        <f t="shared" si="168"/>
        <v>0</v>
      </c>
      <c r="BF310">
        <f t="shared" si="169"/>
        <v>0</v>
      </c>
      <c r="BG310">
        <f t="shared" si="170"/>
        <v>0</v>
      </c>
      <c r="BH310">
        <f t="shared" si="171"/>
        <v>0</v>
      </c>
      <c r="BI310">
        <f t="shared" si="172"/>
        <v>0</v>
      </c>
      <c r="BJ310">
        <f t="shared" si="173"/>
        <v>0</v>
      </c>
      <c r="BK310">
        <f t="shared" si="174"/>
        <v>0</v>
      </c>
      <c r="BL310">
        <f t="shared" si="175"/>
        <v>0</v>
      </c>
      <c r="BN310">
        <f t="shared" si="176"/>
        <v>0</v>
      </c>
      <c r="BO310">
        <f t="shared" si="177"/>
        <v>0</v>
      </c>
      <c r="BP310">
        <f t="shared" si="178"/>
        <v>0</v>
      </c>
      <c r="BQ310">
        <f t="shared" si="179"/>
        <v>0</v>
      </c>
      <c r="BR310">
        <f t="shared" si="180"/>
        <v>0</v>
      </c>
      <c r="BS310">
        <f t="shared" si="181"/>
        <v>0</v>
      </c>
      <c r="BT310">
        <f t="shared" si="182"/>
        <v>0</v>
      </c>
      <c r="BU310">
        <f t="shared" si="183"/>
        <v>0</v>
      </c>
      <c r="BV310">
        <f t="shared" si="184"/>
        <v>0</v>
      </c>
      <c r="BW310">
        <f t="shared" si="185"/>
        <v>0</v>
      </c>
      <c r="BX310">
        <f t="shared" si="186"/>
        <v>0</v>
      </c>
      <c r="BZ310">
        <f t="shared" si="187"/>
        <v>0</v>
      </c>
      <c r="CA310">
        <f t="shared" si="188"/>
        <v>0</v>
      </c>
      <c r="CB310">
        <f t="shared" si="189"/>
        <v>0</v>
      </c>
      <c r="CC310">
        <f t="shared" si="190"/>
        <v>0</v>
      </c>
      <c r="CD310">
        <f t="shared" si="191"/>
        <v>0</v>
      </c>
      <c r="CE310">
        <f t="shared" si="192"/>
        <v>0</v>
      </c>
      <c r="CF310">
        <f t="shared" si="193"/>
        <v>0</v>
      </c>
      <c r="CG310">
        <f t="shared" si="194"/>
        <v>0</v>
      </c>
      <c r="CH310">
        <f t="shared" si="195"/>
        <v>0</v>
      </c>
      <c r="CI310">
        <f t="shared" si="196"/>
        <v>0</v>
      </c>
      <c r="CJ310">
        <f t="shared" si="197"/>
        <v>0</v>
      </c>
    </row>
    <row r="311" spans="1:88" x14ac:dyDescent="0.35">
      <c r="A311" t="str">
        <f>Substation_Info!A311</f>
        <v xml:space="preserve">SCE Metro Study Area </v>
      </c>
      <c r="B311" t="str">
        <f>Substation_Info!B311</f>
        <v>Walnut</v>
      </c>
      <c r="C311">
        <f>Substation_Info!C311</f>
        <v>230</v>
      </c>
      <c r="D311" t="str" cm="1">
        <f t="array" ref="D311">INDEX(Substation_Info!$AT$5:$BB$322,MATCH(1,($B311=Substation_Info!$B$5:$B$322)*($C311=Substation_Info!$C$5:$C$322),0),MATCH(D$4,Substation_Info!$AT$4:$BB$4,0))</f>
        <v>Greater_LA_Li_Battery</v>
      </c>
      <c r="E311" t="str" cm="1">
        <f t="array" ref="E311">INDEX(Substation_Info!$AT$5:$BB$322,MATCH(1,($B311=Substation_Info!$B$5:$B$322)*($C311=Substation_Info!$C$5:$C$322),0),MATCH(E$4,Substation_Info!$AT$4:$BB$4,0))</f>
        <v>Greater_LA_Solar</v>
      </c>
      <c r="F311" cm="1">
        <f t="array" ref="F311">INDEX(Substation_Info!$AT$5:$BB$322,MATCH(1,($B311=Substation_Info!$B$5:$B$322)*($C311=Substation_Info!$C$5:$C$322),0),MATCH(F$4,Substation_Info!$AT$4:$BB$4,0))</f>
        <v>0</v>
      </c>
      <c r="G311" cm="1">
        <f t="array" ref="G311">INDEX(Substation_Info!$AT$5:$BB$322,MATCH(1,($B311=Substation_Info!$B$5:$B$322)*($C311=Substation_Info!$C$5:$C$322),0),MATCH(G$4,Substation_Info!$AT$4:$BB$4,0))</f>
        <v>0</v>
      </c>
      <c r="H311" cm="1">
        <f t="array" ref="H311">INDEX(Substation_Info!$AT$5:$BB$322,MATCH(1,($B311=Substation_Info!$B$5:$B$322)*($C311=Substation_Info!$C$5:$C$322),0),MATCH(H$4,Substation_Info!$AT$4:$BB$4,0))</f>
        <v>0</v>
      </c>
      <c r="I311" cm="1">
        <f t="array" ref="I311">INDEX(Substation_Info!$AT$5:$BB$322,MATCH(1,($B311=Substation_Info!$B$5:$B$322)*($C311=Substation_Info!$C$5:$C$322),0),MATCH(I$4,Substation_Info!$AT$4:$BB$4,0))</f>
        <v>0</v>
      </c>
      <c r="J311" cm="1">
        <f t="array" ref="J311">INDEX(Substation_Info!$AT$5:$BB$322,MATCH(1,($B311=Substation_Info!$B$5:$B$322)*($C311=Substation_Info!$C$5:$C$322),0),MATCH(J$4,Substation_Info!$AT$4:$BB$4,0))</f>
        <v>0</v>
      </c>
      <c r="L311">
        <f>SUMIFS(Grid_GenerationQueue!T$5:T$550,Grid_GenerationQueue!$AJ$5:$AJ$550,$B311,Grid_GenerationQueue!$AK$5:$AK$550,$C311)+SUMIFS(Grid_GenerationQueue!T$5:T$550,Grid_GenerationQueue!$AM$5:$AM$550,$B311,Grid_GenerationQueue!$AN$5:$AN$550,$C311)</f>
        <v>600</v>
      </c>
      <c r="M311">
        <f>SUMIFS(Grid_GenerationQueue!U$5:U$550,Grid_GenerationQueue!$AJ$5:$AJ$550,$B311,Grid_GenerationQueue!$AK$5:$AK$550,$C311)+SUMIFS(Grid_GenerationQueue!U$5:U$550,Grid_GenerationQueue!$AM$5:$AM$550,$B311,Grid_GenerationQueue!$AN$5:$AN$550,$C311)</f>
        <v>0</v>
      </c>
      <c r="N311">
        <f>SUMIFS(Grid_GenerationQueue!V$5:V$550,Grid_GenerationQueue!$AJ$5:$AJ$550,$B311,Grid_GenerationQueue!$AK$5:$AK$550,$C311)+SUMIFS(Grid_GenerationQueue!V$5:V$550,Grid_GenerationQueue!$AM$5:$AM$550,$B311,Grid_GenerationQueue!$AN$5:$AN$550,$C311)</f>
        <v>0</v>
      </c>
      <c r="O311">
        <f>SUMIFS(Grid_GenerationQueue!W$5:W$550,Grid_GenerationQueue!$AJ$5:$AJ$550,$B311,Grid_GenerationQueue!$AK$5:$AK$550,$C311)+SUMIFS(Grid_GenerationQueue!W$5:W$550,Grid_GenerationQueue!$AM$5:$AM$550,$B311,Grid_GenerationQueue!$AN$5:$AN$550,$C311)</f>
        <v>0</v>
      </c>
      <c r="P311">
        <f>SUMIFS(Grid_GenerationQueue!X$5:X$550,Grid_GenerationQueue!$AJ$5:$AJ$550,$B311,Grid_GenerationQueue!$AK$5:$AK$550,$C311)+SUMIFS(Grid_GenerationQueue!X$5:X$550,Grid_GenerationQueue!$AM$5:$AM$550,$B311,Grid_GenerationQueue!$AN$5:$AN$550,$C311)</f>
        <v>0</v>
      </c>
      <c r="Q311">
        <f>SUMIFS(Grid_GenerationQueue!Y$5:Y$550,Grid_GenerationQueue!$AJ$5:$AJ$550,$B311,Grid_GenerationQueue!$AK$5:$AK$550,$C311)+SUMIFS(Grid_GenerationQueue!Y$5:Y$550,Grid_GenerationQueue!$AM$5:$AM$550,$B311,Grid_GenerationQueue!$AN$5:$AN$550,$C311)</f>
        <v>0</v>
      </c>
      <c r="R311">
        <f>SUMIFS(Grid_GenerationQueue!Z$5:Z$550,Grid_GenerationQueue!$AJ$5:$AJ$550,$B311,Grid_GenerationQueue!$AK$5:$AK$550,$C311)+SUMIFS(Grid_GenerationQueue!Z$5:Z$550,Grid_GenerationQueue!$AM$5:$AM$550,$B311,Grid_GenerationQueue!$AN$5:$AN$550,$C311)</f>
        <v>0</v>
      </c>
      <c r="S311">
        <f>SUMIFS(Grid_GenerationQueue!AA$5:AA$550,Grid_GenerationQueue!$AJ$5:$AJ$550,$B311,Grid_GenerationQueue!$AK$5:$AK$550,$C311)+SUMIFS(Grid_GenerationQueue!AA$5:AA$550,Grid_GenerationQueue!$AM$5:$AM$550,$B311,Grid_GenerationQueue!$AN$5:$AN$550,$C311)</f>
        <v>0</v>
      </c>
      <c r="T311">
        <f>SUMIFS(Grid_GenerationQueue!AB$5:AB$550,Grid_GenerationQueue!$AJ$5:$AJ$550,$B311,Grid_GenerationQueue!$AK$5:$AK$550,$C311)+SUMIFS(Grid_GenerationQueue!AB$5:AB$550,Grid_GenerationQueue!$AM$5:$AM$550,$B311,Grid_GenerationQueue!$AN$5:$AN$550,$C311)</f>
        <v>0</v>
      </c>
      <c r="U311">
        <f>SUMIFS(Grid_GenerationQueue!AC$5:AC$550,Grid_GenerationQueue!$AJ$5:$AJ$550,$B311,Grid_GenerationQueue!$AK$5:$AK$550,$C311)+SUMIFS(Grid_GenerationQueue!AC$5:AC$550,Grid_GenerationQueue!$AM$5:$AM$550,$B311,Grid_GenerationQueue!$AN$5:$AN$550,$C311)</f>
        <v>0</v>
      </c>
      <c r="V311">
        <f>SUMIFS(Grid_GenerationQueue!AD$5:AD$550,Grid_GenerationQueue!$AJ$5:$AJ$550,$B311,Grid_GenerationQueue!$AK$5:$AK$550,$C311)+SUMIFS(Grid_GenerationQueue!AD$5:AD$550,Grid_GenerationQueue!$AM$5:$AM$550,$B311,Grid_GenerationQueue!$AN$5:$AN$550,$C311)</f>
        <v>0</v>
      </c>
      <c r="X311">
        <f>SUMIFS(Grid_GenerationQueue!T$5:T$550,Grid_GenerationQueue!$AJ$5:$AJ$550,$B311,Grid_GenerationQueue!$AK$5:$AK$550,$C311,Grid_GenerationQueue!$AW$5:$AW$550,$Y$3)+SUMIFS(Grid_GenerationQueue!T$5:T$550,Grid_GenerationQueue!$AM$5:$AM$550,$B311,Grid_GenerationQueue!$AN$5:$AN$550,$C311,Grid_GenerationQueue!$AW$5:$AW$550,$Y$3)</f>
        <v>200</v>
      </c>
      <c r="Y311">
        <f>SUMIFS(Grid_GenerationQueue!U$5:U$550,Grid_GenerationQueue!$AJ$5:$AJ$550,$B311,Grid_GenerationQueue!$AK$5:$AK$550,$C311,Grid_GenerationQueue!$AW$5:$AW$550,$Y$3)+SUMIFS(Grid_GenerationQueue!U$5:U$550,Grid_GenerationQueue!$AM$5:$AM$550,$B311,Grid_GenerationQueue!$AN$5:$AN$550,$C311,Grid_GenerationQueue!$AW$5:$AW$550,$Y$3)</f>
        <v>0</v>
      </c>
      <c r="Z311">
        <f>SUMIFS(Grid_GenerationQueue!V$5:V$550,Grid_GenerationQueue!$AJ$5:$AJ$550,$B311,Grid_GenerationQueue!$AK$5:$AK$550,$C311,Grid_GenerationQueue!$AW$5:$AW$550,$Y$3)+SUMIFS(Grid_GenerationQueue!V$5:V$550,Grid_GenerationQueue!$AM$5:$AM$550,$B311,Grid_GenerationQueue!$AN$5:$AN$550,$C311,Grid_GenerationQueue!$AW$5:$AW$550,$Y$3)</f>
        <v>0</v>
      </c>
      <c r="AA311">
        <f>SUMIFS(Grid_GenerationQueue!W$5:W$550,Grid_GenerationQueue!$AJ$5:$AJ$550,$B311,Grid_GenerationQueue!$AK$5:$AK$550,$C311,Grid_GenerationQueue!$AW$5:$AW$550,$Y$3)+SUMIFS(Grid_GenerationQueue!W$5:W$550,Grid_GenerationQueue!$AM$5:$AM$550,$B311,Grid_GenerationQueue!$AN$5:$AN$550,$C311,Grid_GenerationQueue!$AW$5:$AW$550,$Y$3)</f>
        <v>0</v>
      </c>
      <c r="AB311">
        <f>SUMIFS(Grid_GenerationQueue!X$5:X$550,Grid_GenerationQueue!$AJ$5:$AJ$550,$B311,Grid_GenerationQueue!$AK$5:$AK$550,$C311,Grid_GenerationQueue!$AW$5:$AW$550,$Y$3)+SUMIFS(Grid_GenerationQueue!X$5:X$550,Grid_GenerationQueue!$AM$5:$AM$550,$B311,Grid_GenerationQueue!$AN$5:$AN$550,$C311,Grid_GenerationQueue!$AW$5:$AW$550,$Y$3)</f>
        <v>0</v>
      </c>
      <c r="AC311">
        <f>SUMIFS(Grid_GenerationQueue!Y$5:Y$550,Grid_GenerationQueue!$AJ$5:$AJ$550,$B311,Grid_GenerationQueue!$AK$5:$AK$550,$C311,Grid_GenerationQueue!$AW$5:$AW$550,$Y$3)+SUMIFS(Grid_GenerationQueue!Y$5:Y$550,Grid_GenerationQueue!$AM$5:$AM$550,$B311,Grid_GenerationQueue!$AN$5:$AN$550,$C311,Grid_GenerationQueue!$AW$5:$AW$550,$Y$3)</f>
        <v>0</v>
      </c>
      <c r="AD311">
        <f>SUMIFS(Grid_GenerationQueue!Z$5:Z$550,Grid_GenerationQueue!$AJ$5:$AJ$550,$B311,Grid_GenerationQueue!$AK$5:$AK$550,$C311,Grid_GenerationQueue!$AW$5:$AW$550,$Y$3)+SUMIFS(Grid_GenerationQueue!Z$5:Z$550,Grid_GenerationQueue!$AM$5:$AM$550,$B311,Grid_GenerationQueue!$AN$5:$AN$550,$C311,Grid_GenerationQueue!$AW$5:$AW$550,$Y$3)</f>
        <v>0</v>
      </c>
      <c r="AE311">
        <f>SUMIFS(Grid_GenerationQueue!AA$5:AA$550,Grid_GenerationQueue!$AJ$5:$AJ$550,$B311,Grid_GenerationQueue!$AK$5:$AK$550,$C311,Grid_GenerationQueue!$AW$5:$AW$550,$Y$3)+SUMIFS(Grid_GenerationQueue!AA$5:AA$550,Grid_GenerationQueue!$AM$5:$AM$550,$B311,Grid_GenerationQueue!$AN$5:$AN$550,$C311,Grid_GenerationQueue!$AW$5:$AW$550,$Y$3)</f>
        <v>0</v>
      </c>
      <c r="AF311">
        <f>SUMIFS(Grid_GenerationQueue!AB$5:AB$550,Grid_GenerationQueue!$AJ$5:$AJ$550,$B311,Grid_GenerationQueue!$AK$5:$AK$550,$C311,Grid_GenerationQueue!$AW$5:$AW$550,$Y$3)+SUMIFS(Grid_GenerationQueue!AB$5:AB$550,Grid_GenerationQueue!$AM$5:$AM$550,$B311,Grid_GenerationQueue!$AN$5:$AN$550,$C311,Grid_GenerationQueue!$AW$5:$AW$550,$Y$3)</f>
        <v>0</v>
      </c>
      <c r="AG311">
        <f>SUMIFS(Grid_GenerationQueue!AC$5:AC$550,Grid_GenerationQueue!$AJ$5:$AJ$550,$B311,Grid_GenerationQueue!$AK$5:$AK$550,$C311,Grid_GenerationQueue!$AW$5:$AW$550,$Y$3)+SUMIFS(Grid_GenerationQueue!AC$5:AC$550,Grid_GenerationQueue!$AM$5:$AM$550,$B311,Grid_GenerationQueue!$AN$5:$AN$550,$C311,Grid_GenerationQueue!$AW$5:$AW$550,$Y$3)</f>
        <v>0</v>
      </c>
      <c r="AH311">
        <f>SUMIFS(Grid_GenerationQueue!AD$5:AD$550,Grid_GenerationQueue!$AJ$5:$AJ$550,$B311,Grid_GenerationQueue!$AK$5:$AK$550,$C311,Grid_GenerationQueue!$AW$5:$AW$550,$Y$3)+SUMIFS(Grid_GenerationQueue!AD$5:AD$550,Grid_GenerationQueue!$AM$5:$AM$550,$B311,Grid_GenerationQueue!$AN$5:$AN$550,$C311,Grid_GenerationQueue!$AW$5:$AW$550,$Y$3)</f>
        <v>0</v>
      </c>
      <c r="AJ311">
        <f>X311+SUMIFS(Grid_GenerationQueue!T$5:T$550,Grid_GenerationQueue!$AJ$5:$AJ$550,$B311,Grid_GenerationQueue!$AK$5:$AK$550,$C311,Grid_GenerationQueue!$AW$5:$AW$550,"&lt;&gt;"&amp;$Y$3,Grid_GenerationQueue!$AU$5:$AU$550,$AK$3)+SUMIFS(Grid_GenerationQueue!T$5:T$550,Grid_GenerationQueue!$AM$5:$AM$550,$B311,Grid_GenerationQueue!$AN$5:$AN$550,$C311,Grid_GenerationQueue!$AW$5:$AW$550,"&lt;&gt;"&amp;$Y$3,Grid_GenerationQueue!$AU$5:$AU$550,$AK$3)</f>
        <v>200</v>
      </c>
      <c r="AK311">
        <f>Y311+SUMIFS(Grid_GenerationQueue!U$5:U$550,Grid_GenerationQueue!$AJ$5:$AJ$550,$B311,Grid_GenerationQueue!$AK$5:$AK$550,$C311,Grid_GenerationQueue!$AW$5:$AW$550,"&lt;&gt;"&amp;$Y$3,Grid_GenerationQueue!$AU$5:$AU$550,$AK$3)+SUMIFS(Grid_GenerationQueue!U$5:U$550,Grid_GenerationQueue!$AM$5:$AM$550,$B311,Grid_GenerationQueue!$AN$5:$AN$550,$C311,Grid_GenerationQueue!$AW$5:$AW$550,"&lt;&gt;"&amp;$Y$3,Grid_GenerationQueue!$AU$5:$AU$550,$AK$3)</f>
        <v>0</v>
      </c>
      <c r="AL311">
        <f>Z311+SUMIFS(Grid_GenerationQueue!V$5:V$550,Grid_GenerationQueue!$AJ$5:$AJ$550,$B311,Grid_GenerationQueue!$AK$5:$AK$550,$C311,Grid_GenerationQueue!$AW$5:$AW$550,"&lt;&gt;"&amp;$Y$3,Grid_GenerationQueue!$AU$5:$AU$550,$AK$3)+SUMIFS(Grid_GenerationQueue!V$5:V$550,Grid_GenerationQueue!$AM$5:$AM$550,$B311,Grid_GenerationQueue!$AN$5:$AN$550,$C311,Grid_GenerationQueue!$AW$5:$AW$550,"&lt;&gt;"&amp;$Y$3,Grid_GenerationQueue!$AU$5:$AU$550,$AK$3)</f>
        <v>0</v>
      </c>
      <c r="AM311">
        <f>AA311+SUMIFS(Grid_GenerationQueue!W$5:W$550,Grid_GenerationQueue!$AJ$5:$AJ$550,$B311,Grid_GenerationQueue!$AK$5:$AK$550,$C311,Grid_GenerationQueue!$AW$5:$AW$550,"&lt;&gt;"&amp;$Y$3,Grid_GenerationQueue!$AU$5:$AU$550,$AK$3)+SUMIFS(Grid_GenerationQueue!W$5:W$550,Grid_GenerationQueue!$AM$5:$AM$550,$B311,Grid_GenerationQueue!$AN$5:$AN$550,$C311,Grid_GenerationQueue!$AW$5:$AW$550,"&lt;&gt;"&amp;$Y$3,Grid_GenerationQueue!$AU$5:$AU$550,$AK$3)</f>
        <v>0</v>
      </c>
      <c r="AN311">
        <f>AB311+SUMIFS(Grid_GenerationQueue!X$5:X$550,Grid_GenerationQueue!$AJ$5:$AJ$550,$B311,Grid_GenerationQueue!$AK$5:$AK$550,$C311,Grid_GenerationQueue!$AW$5:$AW$550,"&lt;&gt;"&amp;$Y$3,Grid_GenerationQueue!$AU$5:$AU$550,$AK$3)+SUMIFS(Grid_GenerationQueue!X$5:X$550,Grid_GenerationQueue!$AM$5:$AM$550,$B311,Grid_GenerationQueue!$AN$5:$AN$550,$C311,Grid_GenerationQueue!$AW$5:$AW$550,"&lt;&gt;"&amp;$Y$3,Grid_GenerationQueue!$AU$5:$AU$550,$AK$3)</f>
        <v>0</v>
      </c>
      <c r="AO311">
        <f>AC311+SUMIFS(Grid_GenerationQueue!Y$5:Y$550,Grid_GenerationQueue!$AJ$5:$AJ$550,$B311,Grid_GenerationQueue!$AK$5:$AK$550,$C311,Grid_GenerationQueue!$AW$5:$AW$550,"&lt;&gt;"&amp;$Y$3,Grid_GenerationQueue!$AU$5:$AU$550,$AK$3)+SUMIFS(Grid_GenerationQueue!Y$5:Y$550,Grid_GenerationQueue!$AM$5:$AM$550,$B311,Grid_GenerationQueue!$AN$5:$AN$550,$C311,Grid_GenerationQueue!$AW$5:$AW$550,"&lt;&gt;"&amp;$Y$3,Grid_GenerationQueue!$AU$5:$AU$550,$AK$3)</f>
        <v>0</v>
      </c>
      <c r="AP311">
        <f>AD311+SUMIFS(Grid_GenerationQueue!Z$5:Z$550,Grid_GenerationQueue!$AJ$5:$AJ$550,$B311,Grid_GenerationQueue!$AK$5:$AK$550,$C311,Grid_GenerationQueue!$AW$5:$AW$550,"&lt;&gt;"&amp;$Y$3,Grid_GenerationQueue!$AU$5:$AU$550,$AK$3)+SUMIFS(Grid_GenerationQueue!Z$5:Z$550,Grid_GenerationQueue!$AM$5:$AM$550,$B311,Grid_GenerationQueue!$AN$5:$AN$550,$C311,Grid_GenerationQueue!$AW$5:$AW$550,"&lt;&gt;"&amp;$Y$3,Grid_GenerationQueue!$AU$5:$AU$550,$AK$3)</f>
        <v>0</v>
      </c>
      <c r="AQ311">
        <f>AE311+SUMIFS(Grid_GenerationQueue!AA$5:AA$550,Grid_GenerationQueue!$AJ$5:$AJ$550,$B311,Grid_GenerationQueue!$AK$5:$AK$550,$C311,Grid_GenerationQueue!$AW$5:$AW$550,"&lt;&gt;"&amp;$Y$3,Grid_GenerationQueue!$AU$5:$AU$550,$AK$3)+SUMIFS(Grid_GenerationQueue!AA$5:AA$550,Grid_GenerationQueue!$AM$5:$AM$550,$B311,Grid_GenerationQueue!$AN$5:$AN$550,$C311,Grid_GenerationQueue!$AW$5:$AW$550,"&lt;&gt;"&amp;$Y$3,Grid_GenerationQueue!$AU$5:$AU$550,$AK$3)</f>
        <v>0</v>
      </c>
      <c r="AR311">
        <f>AF311+SUMIFS(Grid_GenerationQueue!AB$5:AB$550,Grid_GenerationQueue!$AJ$5:$AJ$550,$B311,Grid_GenerationQueue!$AK$5:$AK$550,$C311,Grid_GenerationQueue!$AW$5:$AW$550,"&lt;&gt;"&amp;$Y$3,Grid_GenerationQueue!$AU$5:$AU$550,$AK$3)+SUMIFS(Grid_GenerationQueue!AB$5:AB$550,Grid_GenerationQueue!$AM$5:$AM$550,$B311,Grid_GenerationQueue!$AN$5:$AN$550,$C311,Grid_GenerationQueue!$AW$5:$AW$550,"&lt;&gt;"&amp;$Y$3,Grid_GenerationQueue!$AU$5:$AU$550,$AK$3)</f>
        <v>0</v>
      </c>
      <c r="AS311">
        <f>AG311+SUMIFS(Grid_GenerationQueue!AC$5:AC$550,Grid_GenerationQueue!$AJ$5:$AJ$550,$B311,Grid_GenerationQueue!$AK$5:$AK$550,$C311,Grid_GenerationQueue!$AW$5:$AW$550,"&lt;&gt;"&amp;$Y$3,Grid_GenerationQueue!$AU$5:$AU$550,$AK$3)+SUMIFS(Grid_GenerationQueue!AC$5:AC$550,Grid_GenerationQueue!$AM$5:$AM$550,$B311,Grid_GenerationQueue!$AN$5:$AN$550,$C311,Grid_GenerationQueue!$AW$5:$AW$550,"&lt;&gt;"&amp;$Y$3,Grid_GenerationQueue!$AU$5:$AU$550,$AK$3)</f>
        <v>0</v>
      </c>
      <c r="AT311">
        <f>AH311+SUMIFS(Grid_GenerationQueue!AD$5:AD$550,Grid_GenerationQueue!$AJ$5:$AJ$550,$B311,Grid_GenerationQueue!$AK$5:$AK$550,$C311,Grid_GenerationQueue!$AW$5:$AW$550,"&lt;&gt;"&amp;$Y$3,Grid_GenerationQueue!$AU$5:$AU$550,$AK$3)+SUMIFS(Grid_GenerationQueue!AD$5:AD$550,Grid_GenerationQueue!$AM$5:$AM$550,$B311,Grid_GenerationQueue!$AN$5:$AN$550,$C311,Grid_GenerationQueue!$AW$5:$AW$550,"&lt;&gt;"&amp;$Y$3,Grid_GenerationQueue!$AU$5:$AU$550,$AK$3)</f>
        <v>0</v>
      </c>
      <c r="AV311">
        <v>0</v>
      </c>
      <c r="AW311">
        <v>0</v>
      </c>
      <c r="AX311">
        <v>0</v>
      </c>
      <c r="AY311">
        <v>0</v>
      </c>
      <c r="AZ311">
        <v>0</v>
      </c>
      <c r="BB311">
        <f t="shared" si="165"/>
        <v>600</v>
      </c>
      <c r="BC311">
        <f t="shared" si="166"/>
        <v>0</v>
      </c>
      <c r="BD311">
        <f t="shared" si="167"/>
        <v>0</v>
      </c>
      <c r="BE311">
        <f t="shared" si="168"/>
        <v>0</v>
      </c>
      <c r="BF311">
        <f t="shared" si="169"/>
        <v>0</v>
      </c>
      <c r="BG311">
        <f t="shared" si="170"/>
        <v>0</v>
      </c>
      <c r="BH311">
        <f t="shared" si="171"/>
        <v>0</v>
      </c>
      <c r="BI311">
        <f t="shared" si="172"/>
        <v>0</v>
      </c>
      <c r="BJ311">
        <f t="shared" si="173"/>
        <v>0</v>
      </c>
      <c r="BK311">
        <f t="shared" si="174"/>
        <v>0</v>
      </c>
      <c r="BL311">
        <f t="shared" si="175"/>
        <v>0</v>
      </c>
      <c r="BN311">
        <f t="shared" si="176"/>
        <v>200</v>
      </c>
      <c r="BO311">
        <f t="shared" si="177"/>
        <v>0</v>
      </c>
      <c r="BP311">
        <f t="shared" si="178"/>
        <v>0</v>
      </c>
      <c r="BQ311">
        <f t="shared" si="179"/>
        <v>0</v>
      </c>
      <c r="BR311">
        <f t="shared" si="180"/>
        <v>0</v>
      </c>
      <c r="BS311">
        <f t="shared" si="181"/>
        <v>0</v>
      </c>
      <c r="BT311">
        <f t="shared" si="182"/>
        <v>0</v>
      </c>
      <c r="BU311">
        <f t="shared" si="183"/>
        <v>0</v>
      </c>
      <c r="BV311">
        <f t="shared" si="184"/>
        <v>0</v>
      </c>
      <c r="BW311">
        <f t="shared" si="185"/>
        <v>0</v>
      </c>
      <c r="BX311">
        <f t="shared" si="186"/>
        <v>0</v>
      </c>
      <c r="BZ311">
        <f t="shared" si="187"/>
        <v>200</v>
      </c>
      <c r="CA311">
        <f t="shared" si="188"/>
        <v>0</v>
      </c>
      <c r="CB311">
        <f t="shared" si="189"/>
        <v>0</v>
      </c>
      <c r="CC311">
        <f t="shared" si="190"/>
        <v>0</v>
      </c>
      <c r="CD311">
        <f t="shared" si="191"/>
        <v>0</v>
      </c>
      <c r="CE311">
        <f t="shared" si="192"/>
        <v>0</v>
      </c>
      <c r="CF311">
        <f t="shared" si="193"/>
        <v>0</v>
      </c>
      <c r="CG311">
        <f t="shared" si="194"/>
        <v>0</v>
      </c>
      <c r="CH311">
        <f t="shared" si="195"/>
        <v>0</v>
      </c>
      <c r="CI311">
        <f t="shared" si="196"/>
        <v>0</v>
      </c>
      <c r="CJ311">
        <f t="shared" si="197"/>
        <v>0</v>
      </c>
    </row>
    <row r="312" spans="1:88" x14ac:dyDescent="0.35">
      <c r="A312" t="str">
        <f>Substation_Info!A312</f>
        <v>PG&amp;E Fresno Study Area</v>
      </c>
      <c r="B312" t="str">
        <f>Substation_Info!B312</f>
        <v>Westley</v>
      </c>
      <c r="C312">
        <f>Substation_Info!C312</f>
        <v>230</v>
      </c>
      <c r="D312" t="str" cm="1">
        <f t="array" ref="D312">INDEX(Substation_Info!$AT$5:$BB$322,MATCH(1,($B312=Substation_Info!$B$5:$B$322)*($C312=Substation_Info!$C$5:$C$322),0),MATCH(D$4,Substation_Info!$AT$4:$BB$4,0))</f>
        <v>Southern_PGAE_Li_Battery</v>
      </c>
      <c r="E312" t="str" cm="1">
        <f t="array" ref="E312">INDEX(Substation_Info!$AT$5:$BB$322,MATCH(1,($B312=Substation_Info!$B$5:$B$322)*($C312=Substation_Info!$C$5:$C$322),0),MATCH(E$4,Substation_Info!$AT$4:$BB$4,0))</f>
        <v>Southern_PGAE_Solar</v>
      </c>
      <c r="F312" cm="1">
        <f t="array" ref="F312">INDEX(Substation_Info!$AT$5:$BB$322,MATCH(1,($B312=Substation_Info!$B$5:$B$322)*($C312=Substation_Info!$C$5:$C$322),0),MATCH(F$4,Substation_Info!$AT$4:$BB$4,0))</f>
        <v>0</v>
      </c>
      <c r="G312" cm="1">
        <f t="array" ref="G312">INDEX(Substation_Info!$AT$5:$BB$322,MATCH(1,($B312=Substation_Info!$B$5:$B$322)*($C312=Substation_Info!$C$5:$C$322),0),MATCH(G$4,Substation_Info!$AT$4:$BB$4,0))</f>
        <v>0</v>
      </c>
      <c r="H312" cm="1">
        <f t="array" ref="H312">INDEX(Substation_Info!$AT$5:$BB$322,MATCH(1,($B312=Substation_Info!$B$5:$B$322)*($C312=Substation_Info!$C$5:$C$322),0),MATCH(H$4,Substation_Info!$AT$4:$BB$4,0))</f>
        <v>0</v>
      </c>
      <c r="I312" cm="1">
        <f t="array" ref="I312">INDEX(Substation_Info!$AT$5:$BB$322,MATCH(1,($B312=Substation_Info!$B$5:$B$322)*($C312=Substation_Info!$C$5:$C$322),0),MATCH(I$4,Substation_Info!$AT$4:$BB$4,0))</f>
        <v>0</v>
      </c>
      <c r="J312" cm="1">
        <f t="array" ref="J312">INDEX(Substation_Info!$AT$5:$BB$322,MATCH(1,($B312=Substation_Info!$B$5:$B$322)*($C312=Substation_Info!$C$5:$C$322),0),MATCH(J$4,Substation_Info!$AT$4:$BB$4,0))</f>
        <v>0</v>
      </c>
      <c r="L312">
        <f>SUMIFS(Grid_GenerationQueue!T$5:T$550,Grid_GenerationQueue!$AJ$5:$AJ$550,$B312,Grid_GenerationQueue!$AK$5:$AK$550,$C312)+SUMIFS(Grid_GenerationQueue!T$5:T$550,Grid_GenerationQueue!$AM$5:$AM$550,$B312,Grid_GenerationQueue!$AN$5:$AN$550,$C312)</f>
        <v>469.5</v>
      </c>
      <c r="M312">
        <f>SUMIFS(Grid_GenerationQueue!U$5:U$550,Grid_GenerationQueue!$AJ$5:$AJ$550,$B312,Grid_GenerationQueue!$AK$5:$AK$550,$C312)+SUMIFS(Grid_GenerationQueue!U$5:U$550,Grid_GenerationQueue!$AM$5:$AM$550,$B312,Grid_GenerationQueue!$AN$5:$AN$550,$C312)</f>
        <v>0</v>
      </c>
      <c r="N312">
        <f>SUMIFS(Grid_GenerationQueue!V$5:V$550,Grid_GenerationQueue!$AJ$5:$AJ$550,$B312,Grid_GenerationQueue!$AK$5:$AK$550,$C312)+SUMIFS(Grid_GenerationQueue!V$5:V$550,Grid_GenerationQueue!$AM$5:$AM$550,$B312,Grid_GenerationQueue!$AN$5:$AN$550,$C312)</f>
        <v>0</v>
      </c>
      <c r="O312">
        <f>SUMIFS(Grid_GenerationQueue!W$5:W$550,Grid_GenerationQueue!$AJ$5:$AJ$550,$B312,Grid_GenerationQueue!$AK$5:$AK$550,$C312)+SUMIFS(Grid_GenerationQueue!W$5:W$550,Grid_GenerationQueue!$AM$5:$AM$550,$B312,Grid_GenerationQueue!$AN$5:$AN$550,$C312)</f>
        <v>0</v>
      </c>
      <c r="P312">
        <f>SUMIFS(Grid_GenerationQueue!X$5:X$550,Grid_GenerationQueue!$AJ$5:$AJ$550,$B312,Grid_GenerationQueue!$AK$5:$AK$550,$C312)+SUMIFS(Grid_GenerationQueue!X$5:X$550,Grid_GenerationQueue!$AM$5:$AM$550,$B312,Grid_GenerationQueue!$AN$5:$AN$550,$C312)</f>
        <v>0</v>
      </c>
      <c r="Q312">
        <f>SUMIFS(Grid_GenerationQueue!Y$5:Y$550,Grid_GenerationQueue!$AJ$5:$AJ$550,$B312,Grid_GenerationQueue!$AK$5:$AK$550,$C312)+SUMIFS(Grid_GenerationQueue!Y$5:Y$550,Grid_GenerationQueue!$AM$5:$AM$550,$B312,Grid_GenerationQueue!$AN$5:$AN$550,$C312)</f>
        <v>0</v>
      </c>
      <c r="R312">
        <f>SUMIFS(Grid_GenerationQueue!Z$5:Z$550,Grid_GenerationQueue!$AJ$5:$AJ$550,$B312,Grid_GenerationQueue!$AK$5:$AK$550,$C312)+SUMIFS(Grid_GenerationQueue!Z$5:Z$550,Grid_GenerationQueue!$AM$5:$AM$550,$B312,Grid_GenerationQueue!$AN$5:$AN$550,$C312)</f>
        <v>240</v>
      </c>
      <c r="S312">
        <f>SUMIFS(Grid_GenerationQueue!AA$5:AA$550,Grid_GenerationQueue!$AJ$5:$AJ$550,$B312,Grid_GenerationQueue!$AK$5:$AK$550,$C312)+SUMIFS(Grid_GenerationQueue!AA$5:AA$550,Grid_GenerationQueue!$AM$5:$AM$550,$B312,Grid_GenerationQueue!$AN$5:$AN$550,$C312)</f>
        <v>240</v>
      </c>
      <c r="T312">
        <f>SUMIFS(Grid_GenerationQueue!AB$5:AB$550,Grid_GenerationQueue!$AJ$5:$AJ$550,$B312,Grid_GenerationQueue!$AK$5:$AK$550,$C312)+SUMIFS(Grid_GenerationQueue!AB$5:AB$550,Grid_GenerationQueue!$AM$5:$AM$550,$B312,Grid_GenerationQueue!$AN$5:$AN$550,$C312)</f>
        <v>0</v>
      </c>
      <c r="U312">
        <f>SUMIFS(Grid_GenerationQueue!AC$5:AC$550,Grid_GenerationQueue!$AJ$5:$AJ$550,$B312,Grid_GenerationQueue!$AK$5:$AK$550,$C312)+SUMIFS(Grid_GenerationQueue!AC$5:AC$550,Grid_GenerationQueue!$AM$5:$AM$550,$B312,Grid_GenerationQueue!$AN$5:$AN$550,$C312)</f>
        <v>0</v>
      </c>
      <c r="V312">
        <f>SUMIFS(Grid_GenerationQueue!AD$5:AD$550,Grid_GenerationQueue!$AJ$5:$AJ$550,$B312,Grid_GenerationQueue!$AK$5:$AK$550,$C312)+SUMIFS(Grid_GenerationQueue!AD$5:AD$550,Grid_GenerationQueue!$AM$5:$AM$550,$B312,Grid_GenerationQueue!$AN$5:$AN$550,$C312)</f>
        <v>0</v>
      </c>
      <c r="X312">
        <f>SUMIFS(Grid_GenerationQueue!T$5:T$550,Grid_GenerationQueue!$AJ$5:$AJ$550,$B312,Grid_GenerationQueue!$AK$5:$AK$550,$C312,Grid_GenerationQueue!$AW$5:$AW$550,$Y$3)+SUMIFS(Grid_GenerationQueue!T$5:T$550,Grid_GenerationQueue!$AM$5:$AM$550,$B312,Grid_GenerationQueue!$AN$5:$AN$550,$C312,Grid_GenerationQueue!$AW$5:$AW$550,$Y$3)</f>
        <v>154.5</v>
      </c>
      <c r="Y312">
        <f>SUMIFS(Grid_GenerationQueue!U$5:U$550,Grid_GenerationQueue!$AJ$5:$AJ$550,$B312,Grid_GenerationQueue!$AK$5:$AK$550,$C312,Grid_GenerationQueue!$AW$5:$AW$550,$Y$3)+SUMIFS(Grid_GenerationQueue!U$5:U$550,Grid_GenerationQueue!$AM$5:$AM$550,$B312,Grid_GenerationQueue!$AN$5:$AN$550,$C312,Grid_GenerationQueue!$AW$5:$AW$550,$Y$3)</f>
        <v>0</v>
      </c>
      <c r="Z312">
        <f>SUMIFS(Grid_GenerationQueue!V$5:V$550,Grid_GenerationQueue!$AJ$5:$AJ$550,$B312,Grid_GenerationQueue!$AK$5:$AK$550,$C312,Grid_GenerationQueue!$AW$5:$AW$550,$Y$3)+SUMIFS(Grid_GenerationQueue!V$5:V$550,Grid_GenerationQueue!$AM$5:$AM$550,$B312,Grid_GenerationQueue!$AN$5:$AN$550,$C312,Grid_GenerationQueue!$AW$5:$AW$550,$Y$3)</f>
        <v>0</v>
      </c>
      <c r="AA312">
        <f>SUMIFS(Grid_GenerationQueue!W$5:W$550,Grid_GenerationQueue!$AJ$5:$AJ$550,$B312,Grid_GenerationQueue!$AK$5:$AK$550,$C312,Grid_GenerationQueue!$AW$5:$AW$550,$Y$3)+SUMIFS(Grid_GenerationQueue!W$5:W$550,Grid_GenerationQueue!$AM$5:$AM$550,$B312,Grid_GenerationQueue!$AN$5:$AN$550,$C312,Grid_GenerationQueue!$AW$5:$AW$550,$Y$3)</f>
        <v>0</v>
      </c>
      <c r="AB312">
        <f>SUMIFS(Grid_GenerationQueue!X$5:X$550,Grid_GenerationQueue!$AJ$5:$AJ$550,$B312,Grid_GenerationQueue!$AK$5:$AK$550,$C312,Grid_GenerationQueue!$AW$5:$AW$550,$Y$3)+SUMIFS(Grid_GenerationQueue!X$5:X$550,Grid_GenerationQueue!$AM$5:$AM$550,$B312,Grid_GenerationQueue!$AN$5:$AN$550,$C312,Grid_GenerationQueue!$AW$5:$AW$550,$Y$3)</f>
        <v>0</v>
      </c>
      <c r="AC312">
        <f>SUMIFS(Grid_GenerationQueue!Y$5:Y$550,Grid_GenerationQueue!$AJ$5:$AJ$550,$B312,Grid_GenerationQueue!$AK$5:$AK$550,$C312,Grid_GenerationQueue!$AW$5:$AW$550,$Y$3)+SUMIFS(Grid_GenerationQueue!Y$5:Y$550,Grid_GenerationQueue!$AM$5:$AM$550,$B312,Grid_GenerationQueue!$AN$5:$AN$550,$C312,Grid_GenerationQueue!$AW$5:$AW$550,$Y$3)</f>
        <v>0</v>
      </c>
      <c r="AD312">
        <f>SUMIFS(Grid_GenerationQueue!Z$5:Z$550,Grid_GenerationQueue!$AJ$5:$AJ$550,$B312,Grid_GenerationQueue!$AK$5:$AK$550,$C312,Grid_GenerationQueue!$AW$5:$AW$550,$Y$3)+SUMIFS(Grid_GenerationQueue!Z$5:Z$550,Grid_GenerationQueue!$AM$5:$AM$550,$B312,Grid_GenerationQueue!$AN$5:$AN$550,$C312,Grid_GenerationQueue!$AW$5:$AW$550,$Y$3)</f>
        <v>220</v>
      </c>
      <c r="AE312">
        <f>SUMIFS(Grid_GenerationQueue!AA$5:AA$550,Grid_GenerationQueue!$AJ$5:$AJ$550,$B312,Grid_GenerationQueue!$AK$5:$AK$550,$C312,Grid_GenerationQueue!$AW$5:$AW$550,$Y$3)+SUMIFS(Grid_GenerationQueue!AA$5:AA$550,Grid_GenerationQueue!$AM$5:$AM$550,$B312,Grid_GenerationQueue!$AN$5:$AN$550,$C312,Grid_GenerationQueue!$AW$5:$AW$550,$Y$3)</f>
        <v>220</v>
      </c>
      <c r="AF312">
        <f>SUMIFS(Grid_GenerationQueue!AB$5:AB$550,Grid_GenerationQueue!$AJ$5:$AJ$550,$B312,Grid_GenerationQueue!$AK$5:$AK$550,$C312,Grid_GenerationQueue!$AW$5:$AW$550,$Y$3)+SUMIFS(Grid_GenerationQueue!AB$5:AB$550,Grid_GenerationQueue!$AM$5:$AM$550,$B312,Grid_GenerationQueue!$AN$5:$AN$550,$C312,Grid_GenerationQueue!$AW$5:$AW$550,$Y$3)</f>
        <v>0</v>
      </c>
      <c r="AG312">
        <f>SUMIFS(Grid_GenerationQueue!AC$5:AC$550,Grid_GenerationQueue!$AJ$5:$AJ$550,$B312,Grid_GenerationQueue!$AK$5:$AK$550,$C312,Grid_GenerationQueue!$AW$5:$AW$550,$Y$3)+SUMIFS(Grid_GenerationQueue!AC$5:AC$550,Grid_GenerationQueue!$AM$5:$AM$550,$B312,Grid_GenerationQueue!$AN$5:$AN$550,$C312,Grid_GenerationQueue!$AW$5:$AW$550,$Y$3)</f>
        <v>0</v>
      </c>
      <c r="AH312">
        <f>SUMIFS(Grid_GenerationQueue!AD$5:AD$550,Grid_GenerationQueue!$AJ$5:$AJ$550,$B312,Grid_GenerationQueue!$AK$5:$AK$550,$C312,Grid_GenerationQueue!$AW$5:$AW$550,$Y$3)+SUMIFS(Grid_GenerationQueue!AD$5:AD$550,Grid_GenerationQueue!$AM$5:$AM$550,$B312,Grid_GenerationQueue!$AN$5:$AN$550,$C312,Grid_GenerationQueue!$AW$5:$AW$550,$Y$3)</f>
        <v>0</v>
      </c>
      <c r="AJ312">
        <f>X312+SUMIFS(Grid_GenerationQueue!T$5:T$550,Grid_GenerationQueue!$AJ$5:$AJ$550,$B312,Grid_GenerationQueue!$AK$5:$AK$550,$C312,Grid_GenerationQueue!$AW$5:$AW$550,"&lt;&gt;"&amp;$Y$3,Grid_GenerationQueue!$AU$5:$AU$550,$AK$3)+SUMIFS(Grid_GenerationQueue!T$5:T$550,Grid_GenerationQueue!$AM$5:$AM$550,$B312,Grid_GenerationQueue!$AN$5:$AN$550,$C312,Grid_GenerationQueue!$AW$5:$AW$550,"&lt;&gt;"&amp;$Y$3,Grid_GenerationQueue!$AU$5:$AU$550,$AK$3)</f>
        <v>169.5</v>
      </c>
      <c r="AK312">
        <f>Y312+SUMIFS(Grid_GenerationQueue!U$5:U$550,Grid_GenerationQueue!$AJ$5:$AJ$550,$B312,Grid_GenerationQueue!$AK$5:$AK$550,$C312,Grid_GenerationQueue!$AW$5:$AW$550,"&lt;&gt;"&amp;$Y$3,Grid_GenerationQueue!$AU$5:$AU$550,$AK$3)+SUMIFS(Grid_GenerationQueue!U$5:U$550,Grid_GenerationQueue!$AM$5:$AM$550,$B312,Grid_GenerationQueue!$AN$5:$AN$550,$C312,Grid_GenerationQueue!$AW$5:$AW$550,"&lt;&gt;"&amp;$Y$3,Grid_GenerationQueue!$AU$5:$AU$550,$AK$3)</f>
        <v>0</v>
      </c>
      <c r="AL312">
        <f>Z312+SUMIFS(Grid_GenerationQueue!V$5:V$550,Grid_GenerationQueue!$AJ$5:$AJ$550,$B312,Grid_GenerationQueue!$AK$5:$AK$550,$C312,Grid_GenerationQueue!$AW$5:$AW$550,"&lt;&gt;"&amp;$Y$3,Grid_GenerationQueue!$AU$5:$AU$550,$AK$3)+SUMIFS(Grid_GenerationQueue!V$5:V$550,Grid_GenerationQueue!$AM$5:$AM$550,$B312,Grid_GenerationQueue!$AN$5:$AN$550,$C312,Grid_GenerationQueue!$AW$5:$AW$550,"&lt;&gt;"&amp;$Y$3,Grid_GenerationQueue!$AU$5:$AU$550,$AK$3)</f>
        <v>0</v>
      </c>
      <c r="AM312">
        <f>AA312+SUMIFS(Grid_GenerationQueue!W$5:W$550,Grid_GenerationQueue!$AJ$5:$AJ$550,$B312,Grid_GenerationQueue!$AK$5:$AK$550,$C312,Grid_GenerationQueue!$AW$5:$AW$550,"&lt;&gt;"&amp;$Y$3,Grid_GenerationQueue!$AU$5:$AU$550,$AK$3)+SUMIFS(Grid_GenerationQueue!W$5:W$550,Grid_GenerationQueue!$AM$5:$AM$550,$B312,Grid_GenerationQueue!$AN$5:$AN$550,$C312,Grid_GenerationQueue!$AW$5:$AW$550,"&lt;&gt;"&amp;$Y$3,Grid_GenerationQueue!$AU$5:$AU$550,$AK$3)</f>
        <v>0</v>
      </c>
      <c r="AN312">
        <f>AB312+SUMIFS(Grid_GenerationQueue!X$5:X$550,Grid_GenerationQueue!$AJ$5:$AJ$550,$B312,Grid_GenerationQueue!$AK$5:$AK$550,$C312,Grid_GenerationQueue!$AW$5:$AW$550,"&lt;&gt;"&amp;$Y$3,Grid_GenerationQueue!$AU$5:$AU$550,$AK$3)+SUMIFS(Grid_GenerationQueue!X$5:X$550,Grid_GenerationQueue!$AM$5:$AM$550,$B312,Grid_GenerationQueue!$AN$5:$AN$550,$C312,Grid_GenerationQueue!$AW$5:$AW$550,"&lt;&gt;"&amp;$Y$3,Grid_GenerationQueue!$AU$5:$AU$550,$AK$3)</f>
        <v>0</v>
      </c>
      <c r="AO312">
        <f>AC312+SUMIFS(Grid_GenerationQueue!Y$5:Y$550,Grid_GenerationQueue!$AJ$5:$AJ$550,$B312,Grid_GenerationQueue!$AK$5:$AK$550,$C312,Grid_GenerationQueue!$AW$5:$AW$550,"&lt;&gt;"&amp;$Y$3,Grid_GenerationQueue!$AU$5:$AU$550,$AK$3)+SUMIFS(Grid_GenerationQueue!Y$5:Y$550,Grid_GenerationQueue!$AM$5:$AM$550,$B312,Grid_GenerationQueue!$AN$5:$AN$550,$C312,Grid_GenerationQueue!$AW$5:$AW$550,"&lt;&gt;"&amp;$Y$3,Grid_GenerationQueue!$AU$5:$AU$550,$AK$3)</f>
        <v>0</v>
      </c>
      <c r="AP312">
        <f>AD312+SUMIFS(Grid_GenerationQueue!Z$5:Z$550,Grid_GenerationQueue!$AJ$5:$AJ$550,$B312,Grid_GenerationQueue!$AK$5:$AK$550,$C312,Grid_GenerationQueue!$AW$5:$AW$550,"&lt;&gt;"&amp;$Y$3,Grid_GenerationQueue!$AU$5:$AU$550,$AK$3)+SUMIFS(Grid_GenerationQueue!Z$5:Z$550,Grid_GenerationQueue!$AM$5:$AM$550,$B312,Grid_GenerationQueue!$AN$5:$AN$550,$C312,Grid_GenerationQueue!$AW$5:$AW$550,"&lt;&gt;"&amp;$Y$3,Grid_GenerationQueue!$AU$5:$AU$550,$AK$3)</f>
        <v>240</v>
      </c>
      <c r="AQ312">
        <f>AE312+SUMIFS(Grid_GenerationQueue!AA$5:AA$550,Grid_GenerationQueue!$AJ$5:$AJ$550,$B312,Grid_GenerationQueue!$AK$5:$AK$550,$C312,Grid_GenerationQueue!$AW$5:$AW$550,"&lt;&gt;"&amp;$Y$3,Grid_GenerationQueue!$AU$5:$AU$550,$AK$3)+SUMIFS(Grid_GenerationQueue!AA$5:AA$550,Grid_GenerationQueue!$AM$5:$AM$550,$B312,Grid_GenerationQueue!$AN$5:$AN$550,$C312,Grid_GenerationQueue!$AW$5:$AW$550,"&lt;&gt;"&amp;$Y$3,Grid_GenerationQueue!$AU$5:$AU$550,$AK$3)</f>
        <v>240</v>
      </c>
      <c r="AR312">
        <f>AF312+SUMIFS(Grid_GenerationQueue!AB$5:AB$550,Grid_GenerationQueue!$AJ$5:$AJ$550,$B312,Grid_GenerationQueue!$AK$5:$AK$550,$C312,Grid_GenerationQueue!$AW$5:$AW$550,"&lt;&gt;"&amp;$Y$3,Grid_GenerationQueue!$AU$5:$AU$550,$AK$3)+SUMIFS(Grid_GenerationQueue!AB$5:AB$550,Grid_GenerationQueue!$AM$5:$AM$550,$B312,Grid_GenerationQueue!$AN$5:$AN$550,$C312,Grid_GenerationQueue!$AW$5:$AW$550,"&lt;&gt;"&amp;$Y$3,Grid_GenerationQueue!$AU$5:$AU$550,$AK$3)</f>
        <v>0</v>
      </c>
      <c r="AS312">
        <f>AG312+SUMIFS(Grid_GenerationQueue!AC$5:AC$550,Grid_GenerationQueue!$AJ$5:$AJ$550,$B312,Grid_GenerationQueue!$AK$5:$AK$550,$C312,Grid_GenerationQueue!$AW$5:$AW$550,"&lt;&gt;"&amp;$Y$3,Grid_GenerationQueue!$AU$5:$AU$550,$AK$3)+SUMIFS(Grid_GenerationQueue!AC$5:AC$550,Grid_GenerationQueue!$AM$5:$AM$550,$B312,Grid_GenerationQueue!$AN$5:$AN$550,$C312,Grid_GenerationQueue!$AW$5:$AW$550,"&lt;&gt;"&amp;$Y$3,Grid_GenerationQueue!$AU$5:$AU$550,$AK$3)</f>
        <v>0</v>
      </c>
      <c r="AT312">
        <f>AH312+SUMIFS(Grid_GenerationQueue!AD$5:AD$550,Grid_GenerationQueue!$AJ$5:$AJ$550,$B312,Grid_GenerationQueue!$AK$5:$AK$550,$C312,Grid_GenerationQueue!$AW$5:$AW$550,"&lt;&gt;"&amp;$Y$3,Grid_GenerationQueue!$AU$5:$AU$550,$AK$3)+SUMIFS(Grid_GenerationQueue!AD$5:AD$550,Grid_GenerationQueue!$AM$5:$AM$550,$B312,Grid_GenerationQueue!$AN$5:$AN$550,$C312,Grid_GenerationQueue!$AW$5:$AW$550,"&lt;&gt;"&amp;$Y$3,Grid_GenerationQueue!$AU$5:$AU$550,$AK$3)</f>
        <v>0</v>
      </c>
      <c r="AV312">
        <v>0</v>
      </c>
      <c r="AW312">
        <v>0</v>
      </c>
      <c r="AX312">
        <v>0</v>
      </c>
      <c r="AY312">
        <v>0</v>
      </c>
      <c r="AZ312">
        <v>0</v>
      </c>
      <c r="BB312">
        <f t="shared" si="165"/>
        <v>469.5</v>
      </c>
      <c r="BC312">
        <f t="shared" si="166"/>
        <v>0</v>
      </c>
      <c r="BD312">
        <f t="shared" si="167"/>
        <v>0</v>
      </c>
      <c r="BE312">
        <f t="shared" si="168"/>
        <v>0</v>
      </c>
      <c r="BF312">
        <f t="shared" si="169"/>
        <v>0</v>
      </c>
      <c r="BG312">
        <f t="shared" si="170"/>
        <v>0</v>
      </c>
      <c r="BH312">
        <f t="shared" si="171"/>
        <v>240</v>
      </c>
      <c r="BI312">
        <f t="shared" si="172"/>
        <v>240</v>
      </c>
      <c r="BJ312">
        <f t="shared" si="173"/>
        <v>0</v>
      </c>
      <c r="BK312">
        <f t="shared" si="174"/>
        <v>0</v>
      </c>
      <c r="BL312">
        <f t="shared" si="175"/>
        <v>0</v>
      </c>
      <c r="BN312">
        <f t="shared" si="176"/>
        <v>154.5</v>
      </c>
      <c r="BO312">
        <f t="shared" si="177"/>
        <v>0</v>
      </c>
      <c r="BP312">
        <f t="shared" si="178"/>
        <v>0</v>
      </c>
      <c r="BQ312">
        <f t="shared" si="179"/>
        <v>0</v>
      </c>
      <c r="BR312">
        <f t="shared" si="180"/>
        <v>0</v>
      </c>
      <c r="BS312">
        <f t="shared" si="181"/>
        <v>0</v>
      </c>
      <c r="BT312">
        <f t="shared" si="182"/>
        <v>220</v>
      </c>
      <c r="BU312">
        <f t="shared" si="183"/>
        <v>220</v>
      </c>
      <c r="BV312">
        <f t="shared" si="184"/>
        <v>0</v>
      </c>
      <c r="BW312">
        <f t="shared" si="185"/>
        <v>0</v>
      </c>
      <c r="BX312">
        <f t="shared" si="186"/>
        <v>0</v>
      </c>
      <c r="BZ312">
        <f t="shared" si="187"/>
        <v>169.5</v>
      </c>
      <c r="CA312">
        <f t="shared" si="188"/>
        <v>0</v>
      </c>
      <c r="CB312">
        <f t="shared" si="189"/>
        <v>0</v>
      </c>
      <c r="CC312">
        <f t="shared" si="190"/>
        <v>0</v>
      </c>
      <c r="CD312">
        <f t="shared" si="191"/>
        <v>0</v>
      </c>
      <c r="CE312">
        <f t="shared" si="192"/>
        <v>0</v>
      </c>
      <c r="CF312">
        <f t="shared" si="193"/>
        <v>240</v>
      </c>
      <c r="CG312">
        <f t="shared" si="194"/>
        <v>240</v>
      </c>
      <c r="CH312">
        <f t="shared" si="195"/>
        <v>0</v>
      </c>
      <c r="CI312">
        <f t="shared" si="196"/>
        <v>0</v>
      </c>
      <c r="CJ312">
        <f t="shared" si="197"/>
        <v>0</v>
      </c>
    </row>
    <row r="313" spans="1:88" x14ac:dyDescent="0.35">
      <c r="A313" t="str">
        <f>Substation_Info!A313</f>
        <v>PG&amp;E Fresno Study Area</v>
      </c>
      <c r="B313" t="str">
        <f>Substation_Info!B313</f>
        <v>West Fresno</v>
      </c>
      <c r="C313">
        <f>Substation_Info!C313</f>
        <v>115</v>
      </c>
      <c r="D313" t="str" cm="1">
        <f t="array" ref="D313">INDEX(Substation_Info!$AT$5:$BB$322,MATCH(1,($B313=Substation_Info!$B$5:$B$322)*($C313=Substation_Info!$C$5:$C$322),0),MATCH(D$4,Substation_Info!$AT$4:$BB$4,0))</f>
        <v>Southern_PGAE_Li_Battery</v>
      </c>
      <c r="E313" t="str" cm="1">
        <f t="array" ref="E313">INDEX(Substation_Info!$AT$5:$BB$322,MATCH(1,($B313=Substation_Info!$B$5:$B$322)*($C313=Substation_Info!$C$5:$C$322),0),MATCH(E$4,Substation_Info!$AT$4:$BB$4,0))</f>
        <v>Southern_PGAE_Solar</v>
      </c>
      <c r="F313" cm="1">
        <f t="array" ref="F313">INDEX(Substation_Info!$AT$5:$BB$322,MATCH(1,($B313=Substation_Info!$B$5:$B$322)*($C313=Substation_Info!$C$5:$C$322),0),MATCH(F$4,Substation_Info!$AT$4:$BB$4,0))</f>
        <v>0</v>
      </c>
      <c r="G313" cm="1">
        <f t="array" ref="G313">INDEX(Substation_Info!$AT$5:$BB$322,MATCH(1,($B313=Substation_Info!$B$5:$B$322)*($C313=Substation_Info!$C$5:$C$322),0),MATCH(G$4,Substation_Info!$AT$4:$BB$4,0))</f>
        <v>0</v>
      </c>
      <c r="H313" cm="1">
        <f t="array" ref="H313">INDEX(Substation_Info!$AT$5:$BB$322,MATCH(1,($B313=Substation_Info!$B$5:$B$322)*($C313=Substation_Info!$C$5:$C$322),0),MATCH(H$4,Substation_Info!$AT$4:$BB$4,0))</f>
        <v>0</v>
      </c>
      <c r="I313" cm="1">
        <f t="array" ref="I313">INDEX(Substation_Info!$AT$5:$BB$322,MATCH(1,($B313=Substation_Info!$B$5:$B$322)*($C313=Substation_Info!$C$5:$C$322),0),MATCH(I$4,Substation_Info!$AT$4:$BB$4,0))</f>
        <v>0</v>
      </c>
      <c r="J313" cm="1">
        <f t="array" ref="J313">INDEX(Substation_Info!$AT$5:$BB$322,MATCH(1,($B313=Substation_Info!$B$5:$B$322)*($C313=Substation_Info!$C$5:$C$322),0),MATCH(J$4,Substation_Info!$AT$4:$BB$4,0))</f>
        <v>0</v>
      </c>
      <c r="L313">
        <f>SUMIFS(Grid_GenerationQueue!T$5:T$550,Grid_GenerationQueue!$AJ$5:$AJ$550,$B313,Grid_GenerationQueue!$AK$5:$AK$550,$C313)+SUMIFS(Grid_GenerationQueue!T$5:T$550,Grid_GenerationQueue!$AM$5:$AM$550,$B313,Grid_GenerationQueue!$AN$5:$AN$550,$C313)</f>
        <v>175</v>
      </c>
      <c r="M313">
        <f>SUMIFS(Grid_GenerationQueue!U$5:U$550,Grid_GenerationQueue!$AJ$5:$AJ$550,$B313,Grid_GenerationQueue!$AK$5:$AK$550,$C313)+SUMIFS(Grid_GenerationQueue!U$5:U$550,Grid_GenerationQueue!$AM$5:$AM$550,$B313,Grid_GenerationQueue!$AN$5:$AN$550,$C313)</f>
        <v>0</v>
      </c>
      <c r="N313">
        <f>SUMIFS(Grid_GenerationQueue!V$5:V$550,Grid_GenerationQueue!$AJ$5:$AJ$550,$B313,Grid_GenerationQueue!$AK$5:$AK$550,$C313)+SUMIFS(Grid_GenerationQueue!V$5:V$550,Grid_GenerationQueue!$AM$5:$AM$550,$B313,Grid_GenerationQueue!$AN$5:$AN$550,$C313)</f>
        <v>0</v>
      </c>
      <c r="O313">
        <f>SUMIFS(Grid_GenerationQueue!W$5:W$550,Grid_GenerationQueue!$AJ$5:$AJ$550,$B313,Grid_GenerationQueue!$AK$5:$AK$550,$C313)+SUMIFS(Grid_GenerationQueue!W$5:W$550,Grid_GenerationQueue!$AM$5:$AM$550,$B313,Grid_GenerationQueue!$AN$5:$AN$550,$C313)</f>
        <v>0</v>
      </c>
      <c r="P313">
        <f>SUMIFS(Grid_GenerationQueue!X$5:X$550,Grid_GenerationQueue!$AJ$5:$AJ$550,$B313,Grid_GenerationQueue!$AK$5:$AK$550,$C313)+SUMIFS(Grid_GenerationQueue!X$5:X$550,Grid_GenerationQueue!$AM$5:$AM$550,$B313,Grid_GenerationQueue!$AN$5:$AN$550,$C313)</f>
        <v>0</v>
      </c>
      <c r="Q313">
        <f>SUMIFS(Grid_GenerationQueue!Y$5:Y$550,Grid_GenerationQueue!$AJ$5:$AJ$550,$B313,Grid_GenerationQueue!$AK$5:$AK$550,$C313)+SUMIFS(Grid_GenerationQueue!Y$5:Y$550,Grid_GenerationQueue!$AM$5:$AM$550,$B313,Grid_GenerationQueue!$AN$5:$AN$550,$C313)</f>
        <v>0</v>
      </c>
      <c r="R313">
        <f>SUMIFS(Grid_GenerationQueue!Z$5:Z$550,Grid_GenerationQueue!$AJ$5:$AJ$550,$B313,Grid_GenerationQueue!$AK$5:$AK$550,$C313)+SUMIFS(Grid_GenerationQueue!Z$5:Z$550,Grid_GenerationQueue!$AM$5:$AM$550,$B313,Grid_GenerationQueue!$AN$5:$AN$550,$C313)</f>
        <v>0</v>
      </c>
      <c r="S313">
        <f>SUMIFS(Grid_GenerationQueue!AA$5:AA$550,Grid_GenerationQueue!$AJ$5:$AJ$550,$B313,Grid_GenerationQueue!$AK$5:$AK$550,$C313)+SUMIFS(Grid_GenerationQueue!AA$5:AA$550,Grid_GenerationQueue!$AM$5:$AM$550,$B313,Grid_GenerationQueue!$AN$5:$AN$550,$C313)</f>
        <v>0</v>
      </c>
      <c r="T313">
        <f>SUMIFS(Grid_GenerationQueue!AB$5:AB$550,Grid_GenerationQueue!$AJ$5:$AJ$550,$B313,Grid_GenerationQueue!$AK$5:$AK$550,$C313)+SUMIFS(Grid_GenerationQueue!AB$5:AB$550,Grid_GenerationQueue!$AM$5:$AM$550,$B313,Grid_GenerationQueue!$AN$5:$AN$550,$C313)</f>
        <v>0</v>
      </c>
      <c r="U313">
        <f>SUMIFS(Grid_GenerationQueue!AC$5:AC$550,Grid_GenerationQueue!$AJ$5:$AJ$550,$B313,Grid_GenerationQueue!$AK$5:$AK$550,$C313)+SUMIFS(Grid_GenerationQueue!AC$5:AC$550,Grid_GenerationQueue!$AM$5:$AM$550,$B313,Grid_GenerationQueue!$AN$5:$AN$550,$C313)</f>
        <v>0</v>
      </c>
      <c r="V313">
        <f>SUMIFS(Grid_GenerationQueue!AD$5:AD$550,Grid_GenerationQueue!$AJ$5:$AJ$550,$B313,Grid_GenerationQueue!$AK$5:$AK$550,$C313)+SUMIFS(Grid_GenerationQueue!AD$5:AD$550,Grid_GenerationQueue!$AM$5:$AM$550,$B313,Grid_GenerationQueue!$AN$5:$AN$550,$C313)</f>
        <v>0</v>
      </c>
      <c r="X313">
        <f>SUMIFS(Grid_GenerationQueue!T$5:T$550,Grid_GenerationQueue!$AJ$5:$AJ$550,$B313,Grid_GenerationQueue!$AK$5:$AK$550,$C313,Grid_GenerationQueue!$AW$5:$AW$550,$Y$3)+SUMIFS(Grid_GenerationQueue!T$5:T$550,Grid_GenerationQueue!$AM$5:$AM$550,$B313,Grid_GenerationQueue!$AN$5:$AN$550,$C313,Grid_GenerationQueue!$AW$5:$AW$550,$Y$3)</f>
        <v>0</v>
      </c>
      <c r="Y313">
        <f>SUMIFS(Grid_GenerationQueue!U$5:U$550,Grid_GenerationQueue!$AJ$5:$AJ$550,$B313,Grid_GenerationQueue!$AK$5:$AK$550,$C313,Grid_GenerationQueue!$AW$5:$AW$550,$Y$3)+SUMIFS(Grid_GenerationQueue!U$5:U$550,Grid_GenerationQueue!$AM$5:$AM$550,$B313,Grid_GenerationQueue!$AN$5:$AN$550,$C313,Grid_GenerationQueue!$AW$5:$AW$550,$Y$3)</f>
        <v>0</v>
      </c>
      <c r="Z313">
        <f>SUMIFS(Grid_GenerationQueue!V$5:V$550,Grid_GenerationQueue!$AJ$5:$AJ$550,$B313,Grid_GenerationQueue!$AK$5:$AK$550,$C313,Grid_GenerationQueue!$AW$5:$AW$550,$Y$3)+SUMIFS(Grid_GenerationQueue!V$5:V$550,Grid_GenerationQueue!$AM$5:$AM$550,$B313,Grid_GenerationQueue!$AN$5:$AN$550,$C313,Grid_GenerationQueue!$AW$5:$AW$550,$Y$3)</f>
        <v>0</v>
      </c>
      <c r="AA313">
        <f>SUMIFS(Grid_GenerationQueue!W$5:W$550,Grid_GenerationQueue!$AJ$5:$AJ$550,$B313,Grid_GenerationQueue!$AK$5:$AK$550,$C313,Grid_GenerationQueue!$AW$5:$AW$550,$Y$3)+SUMIFS(Grid_GenerationQueue!W$5:W$550,Grid_GenerationQueue!$AM$5:$AM$550,$B313,Grid_GenerationQueue!$AN$5:$AN$550,$C313,Grid_GenerationQueue!$AW$5:$AW$550,$Y$3)</f>
        <v>0</v>
      </c>
      <c r="AB313">
        <f>SUMIFS(Grid_GenerationQueue!X$5:X$550,Grid_GenerationQueue!$AJ$5:$AJ$550,$B313,Grid_GenerationQueue!$AK$5:$AK$550,$C313,Grid_GenerationQueue!$AW$5:$AW$550,$Y$3)+SUMIFS(Grid_GenerationQueue!X$5:X$550,Grid_GenerationQueue!$AM$5:$AM$550,$B313,Grid_GenerationQueue!$AN$5:$AN$550,$C313,Grid_GenerationQueue!$AW$5:$AW$550,$Y$3)</f>
        <v>0</v>
      </c>
      <c r="AC313">
        <f>SUMIFS(Grid_GenerationQueue!Y$5:Y$550,Grid_GenerationQueue!$AJ$5:$AJ$550,$B313,Grid_GenerationQueue!$AK$5:$AK$550,$C313,Grid_GenerationQueue!$AW$5:$AW$550,$Y$3)+SUMIFS(Grid_GenerationQueue!Y$5:Y$550,Grid_GenerationQueue!$AM$5:$AM$550,$B313,Grid_GenerationQueue!$AN$5:$AN$550,$C313,Grid_GenerationQueue!$AW$5:$AW$550,$Y$3)</f>
        <v>0</v>
      </c>
      <c r="AD313">
        <f>SUMIFS(Grid_GenerationQueue!Z$5:Z$550,Grid_GenerationQueue!$AJ$5:$AJ$550,$B313,Grid_GenerationQueue!$AK$5:$AK$550,$C313,Grid_GenerationQueue!$AW$5:$AW$550,$Y$3)+SUMIFS(Grid_GenerationQueue!Z$5:Z$550,Grid_GenerationQueue!$AM$5:$AM$550,$B313,Grid_GenerationQueue!$AN$5:$AN$550,$C313,Grid_GenerationQueue!$AW$5:$AW$550,$Y$3)</f>
        <v>0</v>
      </c>
      <c r="AE313">
        <f>SUMIFS(Grid_GenerationQueue!AA$5:AA$550,Grid_GenerationQueue!$AJ$5:$AJ$550,$B313,Grid_GenerationQueue!$AK$5:$AK$550,$C313,Grid_GenerationQueue!$AW$5:$AW$550,$Y$3)+SUMIFS(Grid_GenerationQueue!AA$5:AA$550,Grid_GenerationQueue!$AM$5:$AM$550,$B313,Grid_GenerationQueue!$AN$5:$AN$550,$C313,Grid_GenerationQueue!$AW$5:$AW$550,$Y$3)</f>
        <v>0</v>
      </c>
      <c r="AF313">
        <f>SUMIFS(Grid_GenerationQueue!AB$5:AB$550,Grid_GenerationQueue!$AJ$5:$AJ$550,$B313,Grid_GenerationQueue!$AK$5:$AK$550,$C313,Grid_GenerationQueue!$AW$5:$AW$550,$Y$3)+SUMIFS(Grid_GenerationQueue!AB$5:AB$550,Grid_GenerationQueue!$AM$5:$AM$550,$B313,Grid_GenerationQueue!$AN$5:$AN$550,$C313,Grid_GenerationQueue!$AW$5:$AW$550,$Y$3)</f>
        <v>0</v>
      </c>
      <c r="AG313">
        <f>SUMIFS(Grid_GenerationQueue!AC$5:AC$550,Grid_GenerationQueue!$AJ$5:$AJ$550,$B313,Grid_GenerationQueue!$AK$5:$AK$550,$C313,Grid_GenerationQueue!$AW$5:$AW$550,$Y$3)+SUMIFS(Grid_GenerationQueue!AC$5:AC$550,Grid_GenerationQueue!$AM$5:$AM$550,$B313,Grid_GenerationQueue!$AN$5:$AN$550,$C313,Grid_GenerationQueue!$AW$5:$AW$550,$Y$3)</f>
        <v>0</v>
      </c>
      <c r="AH313">
        <f>SUMIFS(Grid_GenerationQueue!AD$5:AD$550,Grid_GenerationQueue!$AJ$5:$AJ$550,$B313,Grid_GenerationQueue!$AK$5:$AK$550,$C313,Grid_GenerationQueue!$AW$5:$AW$550,$Y$3)+SUMIFS(Grid_GenerationQueue!AD$5:AD$550,Grid_GenerationQueue!$AM$5:$AM$550,$B313,Grid_GenerationQueue!$AN$5:$AN$550,$C313,Grid_GenerationQueue!$AW$5:$AW$550,$Y$3)</f>
        <v>0</v>
      </c>
      <c r="AJ313">
        <f>X313+SUMIFS(Grid_GenerationQueue!T$5:T$550,Grid_GenerationQueue!$AJ$5:$AJ$550,$B313,Grid_GenerationQueue!$AK$5:$AK$550,$C313,Grid_GenerationQueue!$AW$5:$AW$550,"&lt;&gt;"&amp;$Y$3,Grid_GenerationQueue!$AU$5:$AU$550,$AK$3)+SUMIFS(Grid_GenerationQueue!T$5:T$550,Grid_GenerationQueue!$AM$5:$AM$550,$B313,Grid_GenerationQueue!$AN$5:$AN$550,$C313,Grid_GenerationQueue!$AW$5:$AW$550,"&lt;&gt;"&amp;$Y$3,Grid_GenerationQueue!$AU$5:$AU$550,$AK$3)</f>
        <v>0</v>
      </c>
      <c r="AK313">
        <f>Y313+SUMIFS(Grid_GenerationQueue!U$5:U$550,Grid_GenerationQueue!$AJ$5:$AJ$550,$B313,Grid_GenerationQueue!$AK$5:$AK$550,$C313,Grid_GenerationQueue!$AW$5:$AW$550,"&lt;&gt;"&amp;$Y$3,Grid_GenerationQueue!$AU$5:$AU$550,$AK$3)+SUMIFS(Grid_GenerationQueue!U$5:U$550,Grid_GenerationQueue!$AM$5:$AM$550,$B313,Grid_GenerationQueue!$AN$5:$AN$550,$C313,Grid_GenerationQueue!$AW$5:$AW$550,"&lt;&gt;"&amp;$Y$3,Grid_GenerationQueue!$AU$5:$AU$550,$AK$3)</f>
        <v>0</v>
      </c>
      <c r="AL313">
        <f>Z313+SUMIFS(Grid_GenerationQueue!V$5:V$550,Grid_GenerationQueue!$AJ$5:$AJ$550,$B313,Grid_GenerationQueue!$AK$5:$AK$550,$C313,Grid_GenerationQueue!$AW$5:$AW$550,"&lt;&gt;"&amp;$Y$3,Grid_GenerationQueue!$AU$5:$AU$550,$AK$3)+SUMIFS(Grid_GenerationQueue!V$5:V$550,Grid_GenerationQueue!$AM$5:$AM$550,$B313,Grid_GenerationQueue!$AN$5:$AN$550,$C313,Grid_GenerationQueue!$AW$5:$AW$550,"&lt;&gt;"&amp;$Y$3,Grid_GenerationQueue!$AU$5:$AU$550,$AK$3)</f>
        <v>0</v>
      </c>
      <c r="AM313">
        <f>AA313+SUMIFS(Grid_GenerationQueue!W$5:W$550,Grid_GenerationQueue!$AJ$5:$AJ$550,$B313,Grid_GenerationQueue!$AK$5:$AK$550,$C313,Grid_GenerationQueue!$AW$5:$AW$550,"&lt;&gt;"&amp;$Y$3,Grid_GenerationQueue!$AU$5:$AU$550,$AK$3)+SUMIFS(Grid_GenerationQueue!W$5:W$550,Grid_GenerationQueue!$AM$5:$AM$550,$B313,Grid_GenerationQueue!$AN$5:$AN$550,$C313,Grid_GenerationQueue!$AW$5:$AW$550,"&lt;&gt;"&amp;$Y$3,Grid_GenerationQueue!$AU$5:$AU$550,$AK$3)</f>
        <v>0</v>
      </c>
      <c r="AN313">
        <f>AB313+SUMIFS(Grid_GenerationQueue!X$5:X$550,Grid_GenerationQueue!$AJ$5:$AJ$550,$B313,Grid_GenerationQueue!$AK$5:$AK$550,$C313,Grid_GenerationQueue!$AW$5:$AW$550,"&lt;&gt;"&amp;$Y$3,Grid_GenerationQueue!$AU$5:$AU$550,$AK$3)+SUMIFS(Grid_GenerationQueue!X$5:X$550,Grid_GenerationQueue!$AM$5:$AM$550,$B313,Grid_GenerationQueue!$AN$5:$AN$550,$C313,Grid_GenerationQueue!$AW$5:$AW$550,"&lt;&gt;"&amp;$Y$3,Grid_GenerationQueue!$AU$5:$AU$550,$AK$3)</f>
        <v>0</v>
      </c>
      <c r="AO313">
        <f>AC313+SUMIFS(Grid_GenerationQueue!Y$5:Y$550,Grid_GenerationQueue!$AJ$5:$AJ$550,$B313,Grid_GenerationQueue!$AK$5:$AK$550,$C313,Grid_GenerationQueue!$AW$5:$AW$550,"&lt;&gt;"&amp;$Y$3,Grid_GenerationQueue!$AU$5:$AU$550,$AK$3)+SUMIFS(Grid_GenerationQueue!Y$5:Y$550,Grid_GenerationQueue!$AM$5:$AM$550,$B313,Grid_GenerationQueue!$AN$5:$AN$550,$C313,Grid_GenerationQueue!$AW$5:$AW$550,"&lt;&gt;"&amp;$Y$3,Grid_GenerationQueue!$AU$5:$AU$550,$AK$3)</f>
        <v>0</v>
      </c>
      <c r="AP313">
        <f>AD313+SUMIFS(Grid_GenerationQueue!Z$5:Z$550,Grid_GenerationQueue!$AJ$5:$AJ$550,$B313,Grid_GenerationQueue!$AK$5:$AK$550,$C313,Grid_GenerationQueue!$AW$5:$AW$550,"&lt;&gt;"&amp;$Y$3,Grid_GenerationQueue!$AU$5:$AU$550,$AK$3)+SUMIFS(Grid_GenerationQueue!Z$5:Z$550,Grid_GenerationQueue!$AM$5:$AM$550,$B313,Grid_GenerationQueue!$AN$5:$AN$550,$C313,Grid_GenerationQueue!$AW$5:$AW$550,"&lt;&gt;"&amp;$Y$3,Grid_GenerationQueue!$AU$5:$AU$550,$AK$3)</f>
        <v>0</v>
      </c>
      <c r="AQ313">
        <f>AE313+SUMIFS(Grid_GenerationQueue!AA$5:AA$550,Grid_GenerationQueue!$AJ$5:$AJ$550,$B313,Grid_GenerationQueue!$AK$5:$AK$550,$C313,Grid_GenerationQueue!$AW$5:$AW$550,"&lt;&gt;"&amp;$Y$3,Grid_GenerationQueue!$AU$5:$AU$550,$AK$3)+SUMIFS(Grid_GenerationQueue!AA$5:AA$550,Grid_GenerationQueue!$AM$5:$AM$550,$B313,Grid_GenerationQueue!$AN$5:$AN$550,$C313,Grid_GenerationQueue!$AW$5:$AW$550,"&lt;&gt;"&amp;$Y$3,Grid_GenerationQueue!$AU$5:$AU$550,$AK$3)</f>
        <v>0</v>
      </c>
      <c r="AR313">
        <f>AF313+SUMIFS(Grid_GenerationQueue!AB$5:AB$550,Grid_GenerationQueue!$AJ$5:$AJ$550,$B313,Grid_GenerationQueue!$AK$5:$AK$550,$C313,Grid_GenerationQueue!$AW$5:$AW$550,"&lt;&gt;"&amp;$Y$3,Grid_GenerationQueue!$AU$5:$AU$550,$AK$3)+SUMIFS(Grid_GenerationQueue!AB$5:AB$550,Grid_GenerationQueue!$AM$5:$AM$550,$B313,Grid_GenerationQueue!$AN$5:$AN$550,$C313,Grid_GenerationQueue!$AW$5:$AW$550,"&lt;&gt;"&amp;$Y$3,Grid_GenerationQueue!$AU$5:$AU$550,$AK$3)</f>
        <v>0</v>
      </c>
      <c r="AS313">
        <f>AG313+SUMIFS(Grid_GenerationQueue!AC$5:AC$550,Grid_GenerationQueue!$AJ$5:$AJ$550,$B313,Grid_GenerationQueue!$AK$5:$AK$550,$C313,Grid_GenerationQueue!$AW$5:$AW$550,"&lt;&gt;"&amp;$Y$3,Grid_GenerationQueue!$AU$5:$AU$550,$AK$3)+SUMIFS(Grid_GenerationQueue!AC$5:AC$550,Grid_GenerationQueue!$AM$5:$AM$550,$B313,Grid_GenerationQueue!$AN$5:$AN$550,$C313,Grid_GenerationQueue!$AW$5:$AW$550,"&lt;&gt;"&amp;$Y$3,Grid_GenerationQueue!$AU$5:$AU$550,$AK$3)</f>
        <v>0</v>
      </c>
      <c r="AT313">
        <f>AH313+SUMIFS(Grid_GenerationQueue!AD$5:AD$550,Grid_GenerationQueue!$AJ$5:$AJ$550,$B313,Grid_GenerationQueue!$AK$5:$AK$550,$C313,Grid_GenerationQueue!$AW$5:$AW$550,"&lt;&gt;"&amp;$Y$3,Grid_GenerationQueue!$AU$5:$AU$550,$AK$3)+SUMIFS(Grid_GenerationQueue!AD$5:AD$550,Grid_GenerationQueue!$AM$5:$AM$550,$B313,Grid_GenerationQueue!$AN$5:$AN$550,$C313,Grid_GenerationQueue!$AW$5:$AW$550,"&lt;&gt;"&amp;$Y$3,Grid_GenerationQueue!$AU$5:$AU$550,$AK$3)</f>
        <v>0</v>
      </c>
      <c r="AV313">
        <v>0</v>
      </c>
      <c r="AW313">
        <v>0</v>
      </c>
      <c r="AX313">
        <v>0</v>
      </c>
      <c r="AY313">
        <v>0</v>
      </c>
      <c r="AZ313">
        <v>0</v>
      </c>
      <c r="BB313">
        <f t="shared" si="165"/>
        <v>175</v>
      </c>
      <c r="BC313">
        <f t="shared" si="166"/>
        <v>0</v>
      </c>
      <c r="BD313">
        <f t="shared" si="167"/>
        <v>0</v>
      </c>
      <c r="BE313">
        <f t="shared" si="168"/>
        <v>0</v>
      </c>
      <c r="BF313">
        <f t="shared" si="169"/>
        <v>0</v>
      </c>
      <c r="BG313">
        <f t="shared" si="170"/>
        <v>0</v>
      </c>
      <c r="BH313">
        <f t="shared" si="171"/>
        <v>0</v>
      </c>
      <c r="BI313">
        <f t="shared" si="172"/>
        <v>0</v>
      </c>
      <c r="BJ313">
        <f t="shared" si="173"/>
        <v>0</v>
      </c>
      <c r="BK313">
        <f t="shared" si="174"/>
        <v>0</v>
      </c>
      <c r="BL313">
        <f t="shared" si="175"/>
        <v>0</v>
      </c>
      <c r="BN313">
        <f t="shared" si="176"/>
        <v>0</v>
      </c>
      <c r="BO313">
        <f t="shared" si="177"/>
        <v>0</v>
      </c>
      <c r="BP313">
        <f t="shared" si="178"/>
        <v>0</v>
      </c>
      <c r="BQ313">
        <f t="shared" si="179"/>
        <v>0</v>
      </c>
      <c r="BR313">
        <f t="shared" si="180"/>
        <v>0</v>
      </c>
      <c r="BS313">
        <f t="shared" si="181"/>
        <v>0</v>
      </c>
      <c r="BT313">
        <f t="shared" si="182"/>
        <v>0</v>
      </c>
      <c r="BU313">
        <f t="shared" si="183"/>
        <v>0</v>
      </c>
      <c r="BV313">
        <f t="shared" si="184"/>
        <v>0</v>
      </c>
      <c r="BW313">
        <f t="shared" si="185"/>
        <v>0</v>
      </c>
      <c r="BX313">
        <f t="shared" si="186"/>
        <v>0</v>
      </c>
      <c r="BZ313">
        <f t="shared" si="187"/>
        <v>0</v>
      </c>
      <c r="CA313">
        <f t="shared" si="188"/>
        <v>0</v>
      </c>
      <c r="CB313">
        <f t="shared" si="189"/>
        <v>0</v>
      </c>
      <c r="CC313">
        <f t="shared" si="190"/>
        <v>0</v>
      </c>
      <c r="CD313">
        <f t="shared" si="191"/>
        <v>0</v>
      </c>
      <c r="CE313">
        <f t="shared" si="192"/>
        <v>0</v>
      </c>
      <c r="CF313">
        <f t="shared" si="193"/>
        <v>0</v>
      </c>
      <c r="CG313">
        <f t="shared" si="194"/>
        <v>0</v>
      </c>
      <c r="CH313">
        <f t="shared" si="195"/>
        <v>0</v>
      </c>
      <c r="CI313">
        <f t="shared" si="196"/>
        <v>0</v>
      </c>
      <c r="CJ313">
        <f t="shared" si="197"/>
        <v>0</v>
      </c>
    </row>
    <row r="314" spans="1:88" x14ac:dyDescent="0.35">
      <c r="A314" t="str">
        <f>Substation_Info!A314</f>
        <v xml:space="preserve">PG&amp;E East Kern Study Area </v>
      </c>
      <c r="B314" t="str">
        <f>Substation_Info!B314</f>
        <v>Westpark</v>
      </c>
      <c r="C314">
        <f>Substation_Info!C314</f>
        <v>115</v>
      </c>
      <c r="D314" t="str" cm="1">
        <f t="array" ref="D314">INDEX(Substation_Info!$AT$5:$BB$322,MATCH(1,($B314=Substation_Info!$B$5:$B$322)*($C314=Substation_Info!$C$5:$C$322),0),MATCH(D$4,Substation_Info!$AT$4:$BB$4,0))</f>
        <v>Southern_PGAE_Li_Battery</v>
      </c>
      <c r="E314" t="str" cm="1">
        <f t="array" ref="E314">INDEX(Substation_Info!$AT$5:$BB$322,MATCH(1,($B314=Substation_Info!$B$5:$B$322)*($C314=Substation_Info!$C$5:$C$322),0),MATCH(E$4,Substation_Info!$AT$4:$BB$4,0))</f>
        <v>Southern_PGAE_Solar</v>
      </c>
      <c r="F314" cm="1">
        <f t="array" ref="F314">INDEX(Substation_Info!$AT$5:$BB$322,MATCH(1,($B314=Substation_Info!$B$5:$B$322)*($C314=Substation_Info!$C$5:$C$322),0),MATCH(F$4,Substation_Info!$AT$4:$BB$4,0))</f>
        <v>0</v>
      </c>
      <c r="G314" cm="1">
        <f t="array" ref="G314">INDEX(Substation_Info!$AT$5:$BB$322,MATCH(1,($B314=Substation_Info!$B$5:$B$322)*($C314=Substation_Info!$C$5:$C$322),0),MATCH(G$4,Substation_Info!$AT$4:$BB$4,0))</f>
        <v>0</v>
      </c>
      <c r="H314" cm="1">
        <f t="array" ref="H314">INDEX(Substation_Info!$AT$5:$BB$322,MATCH(1,($B314=Substation_Info!$B$5:$B$322)*($C314=Substation_Info!$C$5:$C$322),0),MATCH(H$4,Substation_Info!$AT$4:$BB$4,0))</f>
        <v>0</v>
      </c>
      <c r="I314" cm="1">
        <f t="array" ref="I314">INDEX(Substation_Info!$AT$5:$BB$322,MATCH(1,($B314=Substation_Info!$B$5:$B$322)*($C314=Substation_Info!$C$5:$C$322),0),MATCH(I$4,Substation_Info!$AT$4:$BB$4,0))</f>
        <v>0</v>
      </c>
      <c r="J314" cm="1">
        <f t="array" ref="J314">INDEX(Substation_Info!$AT$5:$BB$322,MATCH(1,($B314=Substation_Info!$B$5:$B$322)*($C314=Substation_Info!$C$5:$C$322),0),MATCH(J$4,Substation_Info!$AT$4:$BB$4,0))</f>
        <v>0</v>
      </c>
      <c r="L314">
        <f>SUMIFS(Grid_GenerationQueue!T$5:T$550,Grid_GenerationQueue!$AJ$5:$AJ$550,$B314,Grid_GenerationQueue!$AK$5:$AK$550,$C314)+SUMIFS(Grid_GenerationQueue!T$5:T$550,Grid_GenerationQueue!$AM$5:$AM$550,$B314,Grid_GenerationQueue!$AN$5:$AN$550,$C314)</f>
        <v>0</v>
      </c>
      <c r="M314">
        <f>SUMIFS(Grid_GenerationQueue!U$5:U$550,Grid_GenerationQueue!$AJ$5:$AJ$550,$B314,Grid_GenerationQueue!$AK$5:$AK$550,$C314)+SUMIFS(Grid_GenerationQueue!U$5:U$550,Grid_GenerationQueue!$AM$5:$AM$550,$B314,Grid_GenerationQueue!$AN$5:$AN$550,$C314)</f>
        <v>0</v>
      </c>
      <c r="N314">
        <f>SUMIFS(Grid_GenerationQueue!V$5:V$550,Grid_GenerationQueue!$AJ$5:$AJ$550,$B314,Grid_GenerationQueue!$AK$5:$AK$550,$C314)+SUMIFS(Grid_GenerationQueue!V$5:V$550,Grid_GenerationQueue!$AM$5:$AM$550,$B314,Grid_GenerationQueue!$AN$5:$AN$550,$C314)</f>
        <v>0</v>
      </c>
      <c r="O314">
        <f>SUMIFS(Grid_GenerationQueue!W$5:W$550,Grid_GenerationQueue!$AJ$5:$AJ$550,$B314,Grid_GenerationQueue!$AK$5:$AK$550,$C314)+SUMIFS(Grid_GenerationQueue!W$5:W$550,Grid_GenerationQueue!$AM$5:$AM$550,$B314,Grid_GenerationQueue!$AN$5:$AN$550,$C314)</f>
        <v>0</v>
      </c>
      <c r="P314">
        <f>SUMIFS(Grid_GenerationQueue!X$5:X$550,Grid_GenerationQueue!$AJ$5:$AJ$550,$B314,Grid_GenerationQueue!$AK$5:$AK$550,$C314)+SUMIFS(Grid_GenerationQueue!X$5:X$550,Grid_GenerationQueue!$AM$5:$AM$550,$B314,Grid_GenerationQueue!$AN$5:$AN$550,$C314)</f>
        <v>0</v>
      </c>
      <c r="Q314">
        <f>SUMIFS(Grid_GenerationQueue!Y$5:Y$550,Grid_GenerationQueue!$AJ$5:$AJ$550,$B314,Grid_GenerationQueue!$AK$5:$AK$550,$C314)+SUMIFS(Grid_GenerationQueue!Y$5:Y$550,Grid_GenerationQueue!$AM$5:$AM$550,$B314,Grid_GenerationQueue!$AN$5:$AN$550,$C314)</f>
        <v>0</v>
      </c>
      <c r="R314">
        <f>SUMIFS(Grid_GenerationQueue!Z$5:Z$550,Grid_GenerationQueue!$AJ$5:$AJ$550,$B314,Grid_GenerationQueue!$AK$5:$AK$550,$C314)+SUMIFS(Grid_GenerationQueue!Z$5:Z$550,Grid_GenerationQueue!$AM$5:$AM$550,$B314,Grid_GenerationQueue!$AN$5:$AN$550,$C314)</f>
        <v>0</v>
      </c>
      <c r="S314">
        <f>SUMIFS(Grid_GenerationQueue!AA$5:AA$550,Grid_GenerationQueue!$AJ$5:$AJ$550,$B314,Grid_GenerationQueue!$AK$5:$AK$550,$C314)+SUMIFS(Grid_GenerationQueue!AA$5:AA$550,Grid_GenerationQueue!$AM$5:$AM$550,$B314,Grid_GenerationQueue!$AN$5:$AN$550,$C314)</f>
        <v>0</v>
      </c>
      <c r="T314">
        <f>SUMIFS(Grid_GenerationQueue!AB$5:AB$550,Grid_GenerationQueue!$AJ$5:$AJ$550,$B314,Grid_GenerationQueue!$AK$5:$AK$550,$C314)+SUMIFS(Grid_GenerationQueue!AB$5:AB$550,Grid_GenerationQueue!$AM$5:$AM$550,$B314,Grid_GenerationQueue!$AN$5:$AN$550,$C314)</f>
        <v>0</v>
      </c>
      <c r="U314">
        <f>SUMIFS(Grid_GenerationQueue!AC$5:AC$550,Grid_GenerationQueue!$AJ$5:$AJ$550,$B314,Grid_GenerationQueue!$AK$5:$AK$550,$C314)+SUMIFS(Grid_GenerationQueue!AC$5:AC$550,Grid_GenerationQueue!$AM$5:$AM$550,$B314,Grid_GenerationQueue!$AN$5:$AN$550,$C314)</f>
        <v>0</v>
      </c>
      <c r="V314">
        <f>SUMIFS(Grid_GenerationQueue!AD$5:AD$550,Grid_GenerationQueue!$AJ$5:$AJ$550,$B314,Grid_GenerationQueue!$AK$5:$AK$550,$C314)+SUMIFS(Grid_GenerationQueue!AD$5:AD$550,Grid_GenerationQueue!$AM$5:$AM$550,$B314,Grid_GenerationQueue!$AN$5:$AN$550,$C314)</f>
        <v>0</v>
      </c>
      <c r="X314">
        <f>SUMIFS(Grid_GenerationQueue!T$5:T$550,Grid_GenerationQueue!$AJ$5:$AJ$550,$B314,Grid_GenerationQueue!$AK$5:$AK$550,$C314,Grid_GenerationQueue!$AW$5:$AW$550,$Y$3)+SUMIFS(Grid_GenerationQueue!T$5:T$550,Grid_GenerationQueue!$AM$5:$AM$550,$B314,Grid_GenerationQueue!$AN$5:$AN$550,$C314,Grid_GenerationQueue!$AW$5:$AW$550,$Y$3)</f>
        <v>0</v>
      </c>
      <c r="Y314">
        <f>SUMIFS(Grid_GenerationQueue!U$5:U$550,Grid_GenerationQueue!$AJ$5:$AJ$550,$B314,Grid_GenerationQueue!$AK$5:$AK$550,$C314,Grid_GenerationQueue!$AW$5:$AW$550,$Y$3)+SUMIFS(Grid_GenerationQueue!U$5:U$550,Grid_GenerationQueue!$AM$5:$AM$550,$B314,Grid_GenerationQueue!$AN$5:$AN$550,$C314,Grid_GenerationQueue!$AW$5:$AW$550,$Y$3)</f>
        <v>0</v>
      </c>
      <c r="Z314">
        <f>SUMIFS(Grid_GenerationQueue!V$5:V$550,Grid_GenerationQueue!$AJ$5:$AJ$550,$B314,Grid_GenerationQueue!$AK$5:$AK$550,$C314,Grid_GenerationQueue!$AW$5:$AW$550,$Y$3)+SUMIFS(Grid_GenerationQueue!V$5:V$550,Grid_GenerationQueue!$AM$5:$AM$550,$B314,Grid_GenerationQueue!$AN$5:$AN$550,$C314,Grid_GenerationQueue!$AW$5:$AW$550,$Y$3)</f>
        <v>0</v>
      </c>
      <c r="AA314">
        <f>SUMIFS(Grid_GenerationQueue!W$5:W$550,Grid_GenerationQueue!$AJ$5:$AJ$550,$B314,Grid_GenerationQueue!$AK$5:$AK$550,$C314,Grid_GenerationQueue!$AW$5:$AW$550,$Y$3)+SUMIFS(Grid_GenerationQueue!W$5:W$550,Grid_GenerationQueue!$AM$5:$AM$550,$B314,Grid_GenerationQueue!$AN$5:$AN$550,$C314,Grid_GenerationQueue!$AW$5:$AW$550,$Y$3)</f>
        <v>0</v>
      </c>
      <c r="AB314">
        <f>SUMIFS(Grid_GenerationQueue!X$5:X$550,Grid_GenerationQueue!$AJ$5:$AJ$550,$B314,Grid_GenerationQueue!$AK$5:$AK$550,$C314,Grid_GenerationQueue!$AW$5:$AW$550,$Y$3)+SUMIFS(Grid_GenerationQueue!X$5:X$550,Grid_GenerationQueue!$AM$5:$AM$550,$B314,Grid_GenerationQueue!$AN$5:$AN$550,$C314,Grid_GenerationQueue!$AW$5:$AW$550,$Y$3)</f>
        <v>0</v>
      </c>
      <c r="AC314">
        <f>SUMIFS(Grid_GenerationQueue!Y$5:Y$550,Grid_GenerationQueue!$AJ$5:$AJ$550,$B314,Grid_GenerationQueue!$AK$5:$AK$550,$C314,Grid_GenerationQueue!$AW$5:$AW$550,$Y$3)+SUMIFS(Grid_GenerationQueue!Y$5:Y$550,Grid_GenerationQueue!$AM$5:$AM$550,$B314,Grid_GenerationQueue!$AN$5:$AN$550,$C314,Grid_GenerationQueue!$AW$5:$AW$550,$Y$3)</f>
        <v>0</v>
      </c>
      <c r="AD314">
        <f>SUMIFS(Grid_GenerationQueue!Z$5:Z$550,Grid_GenerationQueue!$AJ$5:$AJ$550,$B314,Grid_GenerationQueue!$AK$5:$AK$550,$C314,Grid_GenerationQueue!$AW$5:$AW$550,$Y$3)+SUMIFS(Grid_GenerationQueue!Z$5:Z$550,Grid_GenerationQueue!$AM$5:$AM$550,$B314,Grid_GenerationQueue!$AN$5:$AN$550,$C314,Grid_GenerationQueue!$AW$5:$AW$550,$Y$3)</f>
        <v>0</v>
      </c>
      <c r="AE314">
        <f>SUMIFS(Grid_GenerationQueue!AA$5:AA$550,Grid_GenerationQueue!$AJ$5:$AJ$550,$B314,Grid_GenerationQueue!$AK$5:$AK$550,$C314,Grid_GenerationQueue!$AW$5:$AW$550,$Y$3)+SUMIFS(Grid_GenerationQueue!AA$5:AA$550,Grid_GenerationQueue!$AM$5:$AM$550,$B314,Grid_GenerationQueue!$AN$5:$AN$550,$C314,Grid_GenerationQueue!$AW$5:$AW$550,$Y$3)</f>
        <v>0</v>
      </c>
      <c r="AF314">
        <f>SUMIFS(Grid_GenerationQueue!AB$5:AB$550,Grid_GenerationQueue!$AJ$5:$AJ$550,$B314,Grid_GenerationQueue!$AK$5:$AK$550,$C314,Grid_GenerationQueue!$AW$5:$AW$550,$Y$3)+SUMIFS(Grid_GenerationQueue!AB$5:AB$550,Grid_GenerationQueue!$AM$5:$AM$550,$B314,Grid_GenerationQueue!$AN$5:$AN$550,$C314,Grid_GenerationQueue!$AW$5:$AW$550,$Y$3)</f>
        <v>0</v>
      </c>
      <c r="AG314">
        <f>SUMIFS(Grid_GenerationQueue!AC$5:AC$550,Grid_GenerationQueue!$AJ$5:$AJ$550,$B314,Grid_GenerationQueue!$AK$5:$AK$550,$C314,Grid_GenerationQueue!$AW$5:$AW$550,$Y$3)+SUMIFS(Grid_GenerationQueue!AC$5:AC$550,Grid_GenerationQueue!$AM$5:$AM$550,$B314,Grid_GenerationQueue!$AN$5:$AN$550,$C314,Grid_GenerationQueue!$AW$5:$AW$550,$Y$3)</f>
        <v>0</v>
      </c>
      <c r="AH314">
        <f>SUMIFS(Grid_GenerationQueue!AD$5:AD$550,Grid_GenerationQueue!$AJ$5:$AJ$550,$B314,Grid_GenerationQueue!$AK$5:$AK$550,$C314,Grid_GenerationQueue!$AW$5:$AW$550,$Y$3)+SUMIFS(Grid_GenerationQueue!AD$5:AD$550,Grid_GenerationQueue!$AM$5:$AM$550,$B314,Grid_GenerationQueue!$AN$5:$AN$550,$C314,Grid_GenerationQueue!$AW$5:$AW$550,$Y$3)</f>
        <v>0</v>
      </c>
      <c r="AJ314">
        <f>X314+SUMIFS(Grid_GenerationQueue!T$5:T$550,Grid_GenerationQueue!$AJ$5:$AJ$550,$B314,Grid_GenerationQueue!$AK$5:$AK$550,$C314,Grid_GenerationQueue!$AW$5:$AW$550,"&lt;&gt;"&amp;$Y$3,Grid_GenerationQueue!$AU$5:$AU$550,$AK$3)+SUMIFS(Grid_GenerationQueue!T$5:T$550,Grid_GenerationQueue!$AM$5:$AM$550,$B314,Grid_GenerationQueue!$AN$5:$AN$550,$C314,Grid_GenerationQueue!$AW$5:$AW$550,"&lt;&gt;"&amp;$Y$3,Grid_GenerationQueue!$AU$5:$AU$550,$AK$3)</f>
        <v>0</v>
      </c>
      <c r="AK314">
        <f>Y314+SUMIFS(Grid_GenerationQueue!U$5:U$550,Grid_GenerationQueue!$AJ$5:$AJ$550,$B314,Grid_GenerationQueue!$AK$5:$AK$550,$C314,Grid_GenerationQueue!$AW$5:$AW$550,"&lt;&gt;"&amp;$Y$3,Grid_GenerationQueue!$AU$5:$AU$550,$AK$3)+SUMIFS(Grid_GenerationQueue!U$5:U$550,Grid_GenerationQueue!$AM$5:$AM$550,$B314,Grid_GenerationQueue!$AN$5:$AN$550,$C314,Grid_GenerationQueue!$AW$5:$AW$550,"&lt;&gt;"&amp;$Y$3,Grid_GenerationQueue!$AU$5:$AU$550,$AK$3)</f>
        <v>0</v>
      </c>
      <c r="AL314">
        <f>Z314+SUMIFS(Grid_GenerationQueue!V$5:V$550,Grid_GenerationQueue!$AJ$5:$AJ$550,$B314,Grid_GenerationQueue!$AK$5:$AK$550,$C314,Grid_GenerationQueue!$AW$5:$AW$550,"&lt;&gt;"&amp;$Y$3,Grid_GenerationQueue!$AU$5:$AU$550,$AK$3)+SUMIFS(Grid_GenerationQueue!V$5:V$550,Grid_GenerationQueue!$AM$5:$AM$550,$B314,Grid_GenerationQueue!$AN$5:$AN$550,$C314,Grid_GenerationQueue!$AW$5:$AW$550,"&lt;&gt;"&amp;$Y$3,Grid_GenerationQueue!$AU$5:$AU$550,$AK$3)</f>
        <v>0</v>
      </c>
      <c r="AM314">
        <f>AA314+SUMIFS(Grid_GenerationQueue!W$5:W$550,Grid_GenerationQueue!$AJ$5:$AJ$550,$B314,Grid_GenerationQueue!$AK$5:$AK$550,$C314,Grid_GenerationQueue!$AW$5:$AW$550,"&lt;&gt;"&amp;$Y$3,Grid_GenerationQueue!$AU$5:$AU$550,$AK$3)+SUMIFS(Grid_GenerationQueue!W$5:W$550,Grid_GenerationQueue!$AM$5:$AM$550,$B314,Grid_GenerationQueue!$AN$5:$AN$550,$C314,Grid_GenerationQueue!$AW$5:$AW$550,"&lt;&gt;"&amp;$Y$3,Grid_GenerationQueue!$AU$5:$AU$550,$AK$3)</f>
        <v>0</v>
      </c>
      <c r="AN314">
        <f>AB314+SUMIFS(Grid_GenerationQueue!X$5:X$550,Grid_GenerationQueue!$AJ$5:$AJ$550,$B314,Grid_GenerationQueue!$AK$5:$AK$550,$C314,Grid_GenerationQueue!$AW$5:$AW$550,"&lt;&gt;"&amp;$Y$3,Grid_GenerationQueue!$AU$5:$AU$550,$AK$3)+SUMIFS(Grid_GenerationQueue!X$5:X$550,Grid_GenerationQueue!$AM$5:$AM$550,$B314,Grid_GenerationQueue!$AN$5:$AN$550,$C314,Grid_GenerationQueue!$AW$5:$AW$550,"&lt;&gt;"&amp;$Y$3,Grid_GenerationQueue!$AU$5:$AU$550,$AK$3)</f>
        <v>0</v>
      </c>
      <c r="AO314">
        <f>AC314+SUMIFS(Grid_GenerationQueue!Y$5:Y$550,Grid_GenerationQueue!$AJ$5:$AJ$550,$B314,Grid_GenerationQueue!$AK$5:$AK$550,$C314,Grid_GenerationQueue!$AW$5:$AW$550,"&lt;&gt;"&amp;$Y$3,Grid_GenerationQueue!$AU$5:$AU$550,$AK$3)+SUMIFS(Grid_GenerationQueue!Y$5:Y$550,Grid_GenerationQueue!$AM$5:$AM$550,$B314,Grid_GenerationQueue!$AN$5:$AN$550,$C314,Grid_GenerationQueue!$AW$5:$AW$550,"&lt;&gt;"&amp;$Y$3,Grid_GenerationQueue!$AU$5:$AU$550,$AK$3)</f>
        <v>0</v>
      </c>
      <c r="AP314">
        <f>AD314+SUMIFS(Grid_GenerationQueue!Z$5:Z$550,Grid_GenerationQueue!$AJ$5:$AJ$550,$B314,Grid_GenerationQueue!$AK$5:$AK$550,$C314,Grid_GenerationQueue!$AW$5:$AW$550,"&lt;&gt;"&amp;$Y$3,Grid_GenerationQueue!$AU$5:$AU$550,$AK$3)+SUMIFS(Grid_GenerationQueue!Z$5:Z$550,Grid_GenerationQueue!$AM$5:$AM$550,$B314,Grid_GenerationQueue!$AN$5:$AN$550,$C314,Grid_GenerationQueue!$AW$5:$AW$550,"&lt;&gt;"&amp;$Y$3,Grid_GenerationQueue!$AU$5:$AU$550,$AK$3)</f>
        <v>0</v>
      </c>
      <c r="AQ314">
        <f>AE314+SUMIFS(Grid_GenerationQueue!AA$5:AA$550,Grid_GenerationQueue!$AJ$5:$AJ$550,$B314,Grid_GenerationQueue!$AK$5:$AK$550,$C314,Grid_GenerationQueue!$AW$5:$AW$550,"&lt;&gt;"&amp;$Y$3,Grid_GenerationQueue!$AU$5:$AU$550,$AK$3)+SUMIFS(Grid_GenerationQueue!AA$5:AA$550,Grid_GenerationQueue!$AM$5:$AM$550,$B314,Grid_GenerationQueue!$AN$5:$AN$550,$C314,Grid_GenerationQueue!$AW$5:$AW$550,"&lt;&gt;"&amp;$Y$3,Grid_GenerationQueue!$AU$5:$AU$550,$AK$3)</f>
        <v>0</v>
      </c>
      <c r="AR314">
        <f>AF314+SUMIFS(Grid_GenerationQueue!AB$5:AB$550,Grid_GenerationQueue!$AJ$5:$AJ$550,$B314,Grid_GenerationQueue!$AK$5:$AK$550,$C314,Grid_GenerationQueue!$AW$5:$AW$550,"&lt;&gt;"&amp;$Y$3,Grid_GenerationQueue!$AU$5:$AU$550,$AK$3)+SUMIFS(Grid_GenerationQueue!AB$5:AB$550,Grid_GenerationQueue!$AM$5:$AM$550,$B314,Grid_GenerationQueue!$AN$5:$AN$550,$C314,Grid_GenerationQueue!$AW$5:$AW$550,"&lt;&gt;"&amp;$Y$3,Grid_GenerationQueue!$AU$5:$AU$550,$AK$3)</f>
        <v>0</v>
      </c>
      <c r="AS314">
        <f>AG314+SUMIFS(Grid_GenerationQueue!AC$5:AC$550,Grid_GenerationQueue!$AJ$5:$AJ$550,$B314,Grid_GenerationQueue!$AK$5:$AK$550,$C314,Grid_GenerationQueue!$AW$5:$AW$550,"&lt;&gt;"&amp;$Y$3,Grid_GenerationQueue!$AU$5:$AU$550,$AK$3)+SUMIFS(Grid_GenerationQueue!AC$5:AC$550,Grid_GenerationQueue!$AM$5:$AM$550,$B314,Grid_GenerationQueue!$AN$5:$AN$550,$C314,Grid_GenerationQueue!$AW$5:$AW$550,"&lt;&gt;"&amp;$Y$3,Grid_GenerationQueue!$AU$5:$AU$550,$AK$3)</f>
        <v>0</v>
      </c>
      <c r="AT314">
        <f>AH314+SUMIFS(Grid_GenerationQueue!AD$5:AD$550,Grid_GenerationQueue!$AJ$5:$AJ$550,$B314,Grid_GenerationQueue!$AK$5:$AK$550,$C314,Grid_GenerationQueue!$AW$5:$AW$550,"&lt;&gt;"&amp;$Y$3,Grid_GenerationQueue!$AU$5:$AU$550,$AK$3)+SUMIFS(Grid_GenerationQueue!AD$5:AD$550,Grid_GenerationQueue!$AM$5:$AM$550,$B314,Grid_GenerationQueue!$AN$5:$AN$550,$C314,Grid_GenerationQueue!$AW$5:$AW$550,"&lt;&gt;"&amp;$Y$3,Grid_GenerationQueue!$AU$5:$AU$550,$AK$3)</f>
        <v>0</v>
      </c>
      <c r="AV314">
        <v>0</v>
      </c>
      <c r="AW314">
        <v>0</v>
      </c>
      <c r="AX314">
        <v>0</v>
      </c>
      <c r="AY314">
        <v>0</v>
      </c>
      <c r="AZ314">
        <v>0</v>
      </c>
      <c r="BB314">
        <f t="shared" si="165"/>
        <v>0</v>
      </c>
      <c r="BC314">
        <f t="shared" si="166"/>
        <v>0</v>
      </c>
      <c r="BD314">
        <f t="shared" si="167"/>
        <v>0</v>
      </c>
      <c r="BE314">
        <f t="shared" si="168"/>
        <v>0</v>
      </c>
      <c r="BF314">
        <f t="shared" si="169"/>
        <v>0</v>
      </c>
      <c r="BG314">
        <f t="shared" si="170"/>
        <v>0</v>
      </c>
      <c r="BH314">
        <f t="shared" si="171"/>
        <v>0</v>
      </c>
      <c r="BI314">
        <f t="shared" si="172"/>
        <v>0</v>
      </c>
      <c r="BJ314">
        <f t="shared" si="173"/>
        <v>0</v>
      </c>
      <c r="BK314">
        <f t="shared" si="174"/>
        <v>0</v>
      </c>
      <c r="BL314">
        <f t="shared" si="175"/>
        <v>0</v>
      </c>
      <c r="BN314">
        <f t="shared" si="176"/>
        <v>0</v>
      </c>
      <c r="BO314">
        <f t="shared" si="177"/>
        <v>0</v>
      </c>
      <c r="BP314">
        <f t="shared" si="178"/>
        <v>0</v>
      </c>
      <c r="BQ314">
        <f t="shared" si="179"/>
        <v>0</v>
      </c>
      <c r="BR314">
        <f t="shared" si="180"/>
        <v>0</v>
      </c>
      <c r="BS314">
        <f t="shared" si="181"/>
        <v>0</v>
      </c>
      <c r="BT314">
        <f t="shared" si="182"/>
        <v>0</v>
      </c>
      <c r="BU314">
        <f t="shared" si="183"/>
        <v>0</v>
      </c>
      <c r="BV314">
        <f t="shared" si="184"/>
        <v>0</v>
      </c>
      <c r="BW314">
        <f t="shared" si="185"/>
        <v>0</v>
      </c>
      <c r="BX314">
        <f t="shared" si="186"/>
        <v>0</v>
      </c>
      <c r="BZ314">
        <f t="shared" si="187"/>
        <v>0</v>
      </c>
      <c r="CA314">
        <f t="shared" si="188"/>
        <v>0</v>
      </c>
      <c r="CB314">
        <f t="shared" si="189"/>
        <v>0</v>
      </c>
      <c r="CC314">
        <f t="shared" si="190"/>
        <v>0</v>
      </c>
      <c r="CD314">
        <f t="shared" si="191"/>
        <v>0</v>
      </c>
      <c r="CE314">
        <f t="shared" si="192"/>
        <v>0</v>
      </c>
      <c r="CF314">
        <f t="shared" si="193"/>
        <v>0</v>
      </c>
      <c r="CG314">
        <f t="shared" si="194"/>
        <v>0</v>
      </c>
      <c r="CH314">
        <f t="shared" si="195"/>
        <v>0</v>
      </c>
      <c r="CI314">
        <f t="shared" si="196"/>
        <v>0</v>
      </c>
      <c r="CJ314">
        <f t="shared" si="197"/>
        <v>0</v>
      </c>
    </row>
    <row r="315" spans="1:88" x14ac:dyDescent="0.35">
      <c r="A315" t="str">
        <f>Substation_Info!A315</f>
        <v xml:space="preserve">PG&amp;E East Kern Study Area </v>
      </c>
      <c r="B315" t="str">
        <f>Substation_Info!B315</f>
        <v>Wheeler Ridge</v>
      </c>
      <c r="C315">
        <f>Substation_Info!C315</f>
        <v>115</v>
      </c>
      <c r="D315" t="str" cm="1">
        <f t="array" ref="D315">INDEX(Substation_Info!$AT$5:$BB$322,MATCH(1,($B315=Substation_Info!$B$5:$B$322)*($C315=Substation_Info!$C$5:$C$322),0),MATCH(D$4,Substation_Info!$AT$4:$BB$4,0))</f>
        <v>Southern_PGAE_Li_Battery</v>
      </c>
      <c r="E315" t="str" cm="1">
        <f t="array" ref="E315">INDEX(Substation_Info!$AT$5:$BB$322,MATCH(1,($B315=Substation_Info!$B$5:$B$322)*($C315=Substation_Info!$C$5:$C$322),0),MATCH(E$4,Substation_Info!$AT$4:$BB$4,0))</f>
        <v>Southern_PGAE_Solar</v>
      </c>
      <c r="F315" cm="1">
        <f t="array" ref="F315">INDEX(Substation_Info!$AT$5:$BB$322,MATCH(1,($B315=Substation_Info!$B$5:$B$322)*($C315=Substation_Info!$C$5:$C$322),0),MATCH(F$4,Substation_Info!$AT$4:$BB$4,0))</f>
        <v>0</v>
      </c>
      <c r="G315" cm="1">
        <f t="array" ref="G315">INDEX(Substation_Info!$AT$5:$BB$322,MATCH(1,($B315=Substation_Info!$B$5:$B$322)*($C315=Substation_Info!$C$5:$C$322),0),MATCH(G$4,Substation_Info!$AT$4:$BB$4,0))</f>
        <v>0</v>
      </c>
      <c r="H315" cm="1">
        <f t="array" ref="H315">INDEX(Substation_Info!$AT$5:$BB$322,MATCH(1,($B315=Substation_Info!$B$5:$B$322)*($C315=Substation_Info!$C$5:$C$322),0),MATCH(H$4,Substation_Info!$AT$4:$BB$4,0))</f>
        <v>0</v>
      </c>
      <c r="I315" cm="1">
        <f t="array" ref="I315">INDEX(Substation_Info!$AT$5:$BB$322,MATCH(1,($B315=Substation_Info!$B$5:$B$322)*($C315=Substation_Info!$C$5:$C$322),0),MATCH(I$4,Substation_Info!$AT$4:$BB$4,0))</f>
        <v>0</v>
      </c>
      <c r="J315" cm="1">
        <f t="array" ref="J315">INDEX(Substation_Info!$AT$5:$BB$322,MATCH(1,($B315=Substation_Info!$B$5:$B$322)*($C315=Substation_Info!$C$5:$C$322),0),MATCH(J$4,Substation_Info!$AT$4:$BB$4,0))</f>
        <v>0</v>
      </c>
      <c r="L315">
        <f>SUMIFS(Grid_GenerationQueue!T$5:T$550,Grid_GenerationQueue!$AJ$5:$AJ$550,$B315,Grid_GenerationQueue!$AK$5:$AK$550,$C315)+SUMIFS(Grid_GenerationQueue!T$5:T$550,Grid_GenerationQueue!$AM$5:$AM$550,$B315,Grid_GenerationQueue!$AN$5:$AN$550,$C315)</f>
        <v>162</v>
      </c>
      <c r="M315">
        <f>SUMIFS(Grid_GenerationQueue!U$5:U$550,Grid_GenerationQueue!$AJ$5:$AJ$550,$B315,Grid_GenerationQueue!$AK$5:$AK$550,$C315)+SUMIFS(Grid_GenerationQueue!U$5:U$550,Grid_GenerationQueue!$AM$5:$AM$550,$B315,Grid_GenerationQueue!$AN$5:$AN$550,$C315)</f>
        <v>0</v>
      </c>
      <c r="N315">
        <f>SUMIFS(Grid_GenerationQueue!V$5:V$550,Grid_GenerationQueue!$AJ$5:$AJ$550,$B315,Grid_GenerationQueue!$AK$5:$AK$550,$C315)+SUMIFS(Grid_GenerationQueue!V$5:V$550,Grid_GenerationQueue!$AM$5:$AM$550,$B315,Grid_GenerationQueue!$AN$5:$AN$550,$C315)</f>
        <v>0</v>
      </c>
      <c r="O315">
        <f>SUMIFS(Grid_GenerationQueue!W$5:W$550,Grid_GenerationQueue!$AJ$5:$AJ$550,$B315,Grid_GenerationQueue!$AK$5:$AK$550,$C315)+SUMIFS(Grid_GenerationQueue!W$5:W$550,Grid_GenerationQueue!$AM$5:$AM$550,$B315,Grid_GenerationQueue!$AN$5:$AN$550,$C315)</f>
        <v>0</v>
      </c>
      <c r="P315">
        <f>SUMIFS(Grid_GenerationQueue!X$5:X$550,Grid_GenerationQueue!$AJ$5:$AJ$550,$B315,Grid_GenerationQueue!$AK$5:$AK$550,$C315)+SUMIFS(Grid_GenerationQueue!X$5:X$550,Grid_GenerationQueue!$AM$5:$AM$550,$B315,Grid_GenerationQueue!$AN$5:$AN$550,$C315)</f>
        <v>0</v>
      </c>
      <c r="Q315">
        <f>SUMIFS(Grid_GenerationQueue!Y$5:Y$550,Grid_GenerationQueue!$AJ$5:$AJ$550,$B315,Grid_GenerationQueue!$AK$5:$AK$550,$C315)+SUMIFS(Grid_GenerationQueue!Y$5:Y$550,Grid_GenerationQueue!$AM$5:$AM$550,$B315,Grid_GenerationQueue!$AN$5:$AN$550,$C315)</f>
        <v>0</v>
      </c>
      <c r="R315">
        <f>SUMIFS(Grid_GenerationQueue!Z$5:Z$550,Grid_GenerationQueue!$AJ$5:$AJ$550,$B315,Grid_GenerationQueue!$AK$5:$AK$550,$C315)+SUMIFS(Grid_GenerationQueue!Z$5:Z$550,Grid_GenerationQueue!$AM$5:$AM$550,$B315,Grid_GenerationQueue!$AN$5:$AN$550,$C315)</f>
        <v>170</v>
      </c>
      <c r="S315">
        <f>SUMIFS(Grid_GenerationQueue!AA$5:AA$550,Grid_GenerationQueue!$AJ$5:$AJ$550,$B315,Grid_GenerationQueue!$AK$5:$AK$550,$C315)+SUMIFS(Grid_GenerationQueue!AA$5:AA$550,Grid_GenerationQueue!$AM$5:$AM$550,$B315,Grid_GenerationQueue!$AN$5:$AN$550,$C315)</f>
        <v>80</v>
      </c>
      <c r="T315">
        <f>SUMIFS(Grid_GenerationQueue!AB$5:AB$550,Grid_GenerationQueue!$AJ$5:$AJ$550,$B315,Grid_GenerationQueue!$AK$5:$AK$550,$C315)+SUMIFS(Grid_GenerationQueue!AB$5:AB$550,Grid_GenerationQueue!$AM$5:$AM$550,$B315,Grid_GenerationQueue!$AN$5:$AN$550,$C315)</f>
        <v>90</v>
      </c>
      <c r="U315">
        <f>SUMIFS(Grid_GenerationQueue!AC$5:AC$550,Grid_GenerationQueue!$AJ$5:$AJ$550,$B315,Grid_GenerationQueue!$AK$5:$AK$550,$C315)+SUMIFS(Grid_GenerationQueue!AC$5:AC$550,Grid_GenerationQueue!$AM$5:$AM$550,$B315,Grid_GenerationQueue!$AN$5:$AN$550,$C315)</f>
        <v>0</v>
      </c>
      <c r="V315">
        <f>SUMIFS(Grid_GenerationQueue!AD$5:AD$550,Grid_GenerationQueue!$AJ$5:$AJ$550,$B315,Grid_GenerationQueue!$AK$5:$AK$550,$C315)+SUMIFS(Grid_GenerationQueue!AD$5:AD$550,Grid_GenerationQueue!$AM$5:$AM$550,$B315,Grid_GenerationQueue!$AN$5:$AN$550,$C315)</f>
        <v>0</v>
      </c>
      <c r="X315">
        <f>SUMIFS(Grid_GenerationQueue!T$5:T$550,Grid_GenerationQueue!$AJ$5:$AJ$550,$B315,Grid_GenerationQueue!$AK$5:$AK$550,$C315,Grid_GenerationQueue!$AW$5:$AW$550,$Y$3)+SUMIFS(Grid_GenerationQueue!T$5:T$550,Grid_GenerationQueue!$AM$5:$AM$550,$B315,Grid_GenerationQueue!$AN$5:$AN$550,$C315,Grid_GenerationQueue!$AW$5:$AW$550,$Y$3)</f>
        <v>162</v>
      </c>
      <c r="Y315">
        <f>SUMIFS(Grid_GenerationQueue!U$5:U$550,Grid_GenerationQueue!$AJ$5:$AJ$550,$B315,Grid_GenerationQueue!$AK$5:$AK$550,$C315,Grid_GenerationQueue!$AW$5:$AW$550,$Y$3)+SUMIFS(Grid_GenerationQueue!U$5:U$550,Grid_GenerationQueue!$AM$5:$AM$550,$B315,Grid_GenerationQueue!$AN$5:$AN$550,$C315,Grid_GenerationQueue!$AW$5:$AW$550,$Y$3)</f>
        <v>0</v>
      </c>
      <c r="Z315">
        <f>SUMIFS(Grid_GenerationQueue!V$5:V$550,Grid_GenerationQueue!$AJ$5:$AJ$550,$B315,Grid_GenerationQueue!$AK$5:$AK$550,$C315,Grid_GenerationQueue!$AW$5:$AW$550,$Y$3)+SUMIFS(Grid_GenerationQueue!V$5:V$550,Grid_GenerationQueue!$AM$5:$AM$550,$B315,Grid_GenerationQueue!$AN$5:$AN$550,$C315,Grid_GenerationQueue!$AW$5:$AW$550,$Y$3)</f>
        <v>0</v>
      </c>
      <c r="AA315">
        <f>SUMIFS(Grid_GenerationQueue!W$5:W$550,Grid_GenerationQueue!$AJ$5:$AJ$550,$B315,Grid_GenerationQueue!$AK$5:$AK$550,$C315,Grid_GenerationQueue!$AW$5:$AW$550,$Y$3)+SUMIFS(Grid_GenerationQueue!W$5:W$550,Grid_GenerationQueue!$AM$5:$AM$550,$B315,Grid_GenerationQueue!$AN$5:$AN$550,$C315,Grid_GenerationQueue!$AW$5:$AW$550,$Y$3)</f>
        <v>0</v>
      </c>
      <c r="AB315">
        <f>SUMIFS(Grid_GenerationQueue!X$5:X$550,Grid_GenerationQueue!$AJ$5:$AJ$550,$B315,Grid_GenerationQueue!$AK$5:$AK$550,$C315,Grid_GenerationQueue!$AW$5:$AW$550,$Y$3)+SUMIFS(Grid_GenerationQueue!X$5:X$550,Grid_GenerationQueue!$AM$5:$AM$550,$B315,Grid_GenerationQueue!$AN$5:$AN$550,$C315,Grid_GenerationQueue!$AW$5:$AW$550,$Y$3)</f>
        <v>0</v>
      </c>
      <c r="AC315">
        <f>SUMIFS(Grid_GenerationQueue!Y$5:Y$550,Grid_GenerationQueue!$AJ$5:$AJ$550,$B315,Grid_GenerationQueue!$AK$5:$AK$550,$C315,Grid_GenerationQueue!$AW$5:$AW$550,$Y$3)+SUMIFS(Grid_GenerationQueue!Y$5:Y$550,Grid_GenerationQueue!$AM$5:$AM$550,$B315,Grid_GenerationQueue!$AN$5:$AN$550,$C315,Grid_GenerationQueue!$AW$5:$AW$550,$Y$3)</f>
        <v>0</v>
      </c>
      <c r="AD315">
        <f>SUMIFS(Grid_GenerationQueue!Z$5:Z$550,Grid_GenerationQueue!$AJ$5:$AJ$550,$B315,Grid_GenerationQueue!$AK$5:$AK$550,$C315,Grid_GenerationQueue!$AW$5:$AW$550,$Y$3)+SUMIFS(Grid_GenerationQueue!Z$5:Z$550,Grid_GenerationQueue!$AM$5:$AM$550,$B315,Grid_GenerationQueue!$AN$5:$AN$550,$C315,Grid_GenerationQueue!$AW$5:$AW$550,$Y$3)</f>
        <v>170</v>
      </c>
      <c r="AE315">
        <f>SUMIFS(Grid_GenerationQueue!AA$5:AA$550,Grid_GenerationQueue!$AJ$5:$AJ$550,$B315,Grid_GenerationQueue!$AK$5:$AK$550,$C315,Grid_GenerationQueue!$AW$5:$AW$550,$Y$3)+SUMIFS(Grid_GenerationQueue!AA$5:AA$550,Grid_GenerationQueue!$AM$5:$AM$550,$B315,Grid_GenerationQueue!$AN$5:$AN$550,$C315,Grid_GenerationQueue!$AW$5:$AW$550,$Y$3)</f>
        <v>80</v>
      </c>
      <c r="AF315">
        <f>SUMIFS(Grid_GenerationQueue!AB$5:AB$550,Grid_GenerationQueue!$AJ$5:$AJ$550,$B315,Grid_GenerationQueue!$AK$5:$AK$550,$C315,Grid_GenerationQueue!$AW$5:$AW$550,$Y$3)+SUMIFS(Grid_GenerationQueue!AB$5:AB$550,Grid_GenerationQueue!$AM$5:$AM$550,$B315,Grid_GenerationQueue!$AN$5:$AN$550,$C315,Grid_GenerationQueue!$AW$5:$AW$550,$Y$3)</f>
        <v>90</v>
      </c>
      <c r="AG315">
        <f>SUMIFS(Grid_GenerationQueue!AC$5:AC$550,Grid_GenerationQueue!$AJ$5:$AJ$550,$B315,Grid_GenerationQueue!$AK$5:$AK$550,$C315,Grid_GenerationQueue!$AW$5:$AW$550,$Y$3)+SUMIFS(Grid_GenerationQueue!AC$5:AC$550,Grid_GenerationQueue!$AM$5:$AM$550,$B315,Grid_GenerationQueue!$AN$5:$AN$550,$C315,Grid_GenerationQueue!$AW$5:$AW$550,$Y$3)</f>
        <v>0</v>
      </c>
      <c r="AH315">
        <f>SUMIFS(Grid_GenerationQueue!AD$5:AD$550,Grid_GenerationQueue!$AJ$5:$AJ$550,$B315,Grid_GenerationQueue!$AK$5:$AK$550,$C315,Grid_GenerationQueue!$AW$5:$AW$550,$Y$3)+SUMIFS(Grid_GenerationQueue!AD$5:AD$550,Grid_GenerationQueue!$AM$5:$AM$550,$B315,Grid_GenerationQueue!$AN$5:$AN$550,$C315,Grid_GenerationQueue!$AW$5:$AW$550,$Y$3)</f>
        <v>0</v>
      </c>
      <c r="AJ315">
        <f>X315+SUMIFS(Grid_GenerationQueue!T$5:T$550,Grid_GenerationQueue!$AJ$5:$AJ$550,$B315,Grid_GenerationQueue!$AK$5:$AK$550,$C315,Grid_GenerationQueue!$AW$5:$AW$550,"&lt;&gt;"&amp;$Y$3,Grid_GenerationQueue!$AU$5:$AU$550,$AK$3)+SUMIFS(Grid_GenerationQueue!T$5:T$550,Grid_GenerationQueue!$AM$5:$AM$550,$B315,Grid_GenerationQueue!$AN$5:$AN$550,$C315,Grid_GenerationQueue!$AW$5:$AW$550,"&lt;&gt;"&amp;$Y$3,Grid_GenerationQueue!$AU$5:$AU$550,$AK$3)</f>
        <v>162</v>
      </c>
      <c r="AK315">
        <f>Y315+SUMIFS(Grid_GenerationQueue!U$5:U$550,Grid_GenerationQueue!$AJ$5:$AJ$550,$B315,Grid_GenerationQueue!$AK$5:$AK$550,$C315,Grid_GenerationQueue!$AW$5:$AW$550,"&lt;&gt;"&amp;$Y$3,Grid_GenerationQueue!$AU$5:$AU$550,$AK$3)+SUMIFS(Grid_GenerationQueue!U$5:U$550,Grid_GenerationQueue!$AM$5:$AM$550,$B315,Grid_GenerationQueue!$AN$5:$AN$550,$C315,Grid_GenerationQueue!$AW$5:$AW$550,"&lt;&gt;"&amp;$Y$3,Grid_GenerationQueue!$AU$5:$AU$550,$AK$3)</f>
        <v>0</v>
      </c>
      <c r="AL315">
        <f>Z315+SUMIFS(Grid_GenerationQueue!V$5:V$550,Grid_GenerationQueue!$AJ$5:$AJ$550,$B315,Grid_GenerationQueue!$AK$5:$AK$550,$C315,Grid_GenerationQueue!$AW$5:$AW$550,"&lt;&gt;"&amp;$Y$3,Grid_GenerationQueue!$AU$5:$AU$550,$AK$3)+SUMIFS(Grid_GenerationQueue!V$5:V$550,Grid_GenerationQueue!$AM$5:$AM$550,$B315,Grid_GenerationQueue!$AN$5:$AN$550,$C315,Grid_GenerationQueue!$AW$5:$AW$550,"&lt;&gt;"&amp;$Y$3,Grid_GenerationQueue!$AU$5:$AU$550,$AK$3)</f>
        <v>0</v>
      </c>
      <c r="AM315">
        <f>AA315+SUMIFS(Grid_GenerationQueue!W$5:W$550,Grid_GenerationQueue!$AJ$5:$AJ$550,$B315,Grid_GenerationQueue!$AK$5:$AK$550,$C315,Grid_GenerationQueue!$AW$5:$AW$550,"&lt;&gt;"&amp;$Y$3,Grid_GenerationQueue!$AU$5:$AU$550,$AK$3)+SUMIFS(Grid_GenerationQueue!W$5:W$550,Grid_GenerationQueue!$AM$5:$AM$550,$B315,Grid_GenerationQueue!$AN$5:$AN$550,$C315,Grid_GenerationQueue!$AW$5:$AW$550,"&lt;&gt;"&amp;$Y$3,Grid_GenerationQueue!$AU$5:$AU$550,$AK$3)</f>
        <v>0</v>
      </c>
      <c r="AN315">
        <f>AB315+SUMIFS(Grid_GenerationQueue!X$5:X$550,Grid_GenerationQueue!$AJ$5:$AJ$550,$B315,Grid_GenerationQueue!$AK$5:$AK$550,$C315,Grid_GenerationQueue!$AW$5:$AW$550,"&lt;&gt;"&amp;$Y$3,Grid_GenerationQueue!$AU$5:$AU$550,$AK$3)+SUMIFS(Grid_GenerationQueue!X$5:X$550,Grid_GenerationQueue!$AM$5:$AM$550,$B315,Grid_GenerationQueue!$AN$5:$AN$550,$C315,Grid_GenerationQueue!$AW$5:$AW$550,"&lt;&gt;"&amp;$Y$3,Grid_GenerationQueue!$AU$5:$AU$550,$AK$3)</f>
        <v>0</v>
      </c>
      <c r="AO315">
        <f>AC315+SUMIFS(Grid_GenerationQueue!Y$5:Y$550,Grid_GenerationQueue!$AJ$5:$AJ$550,$B315,Grid_GenerationQueue!$AK$5:$AK$550,$C315,Grid_GenerationQueue!$AW$5:$AW$550,"&lt;&gt;"&amp;$Y$3,Grid_GenerationQueue!$AU$5:$AU$550,$AK$3)+SUMIFS(Grid_GenerationQueue!Y$5:Y$550,Grid_GenerationQueue!$AM$5:$AM$550,$B315,Grid_GenerationQueue!$AN$5:$AN$550,$C315,Grid_GenerationQueue!$AW$5:$AW$550,"&lt;&gt;"&amp;$Y$3,Grid_GenerationQueue!$AU$5:$AU$550,$AK$3)</f>
        <v>0</v>
      </c>
      <c r="AP315">
        <f>AD315+SUMIFS(Grid_GenerationQueue!Z$5:Z$550,Grid_GenerationQueue!$AJ$5:$AJ$550,$B315,Grid_GenerationQueue!$AK$5:$AK$550,$C315,Grid_GenerationQueue!$AW$5:$AW$550,"&lt;&gt;"&amp;$Y$3,Grid_GenerationQueue!$AU$5:$AU$550,$AK$3)+SUMIFS(Grid_GenerationQueue!Z$5:Z$550,Grid_GenerationQueue!$AM$5:$AM$550,$B315,Grid_GenerationQueue!$AN$5:$AN$550,$C315,Grid_GenerationQueue!$AW$5:$AW$550,"&lt;&gt;"&amp;$Y$3,Grid_GenerationQueue!$AU$5:$AU$550,$AK$3)</f>
        <v>170</v>
      </c>
      <c r="AQ315">
        <f>AE315+SUMIFS(Grid_GenerationQueue!AA$5:AA$550,Grid_GenerationQueue!$AJ$5:$AJ$550,$B315,Grid_GenerationQueue!$AK$5:$AK$550,$C315,Grid_GenerationQueue!$AW$5:$AW$550,"&lt;&gt;"&amp;$Y$3,Grid_GenerationQueue!$AU$5:$AU$550,$AK$3)+SUMIFS(Grid_GenerationQueue!AA$5:AA$550,Grid_GenerationQueue!$AM$5:$AM$550,$B315,Grid_GenerationQueue!$AN$5:$AN$550,$C315,Grid_GenerationQueue!$AW$5:$AW$550,"&lt;&gt;"&amp;$Y$3,Grid_GenerationQueue!$AU$5:$AU$550,$AK$3)</f>
        <v>80</v>
      </c>
      <c r="AR315">
        <f>AF315+SUMIFS(Grid_GenerationQueue!AB$5:AB$550,Grid_GenerationQueue!$AJ$5:$AJ$550,$B315,Grid_GenerationQueue!$AK$5:$AK$550,$C315,Grid_GenerationQueue!$AW$5:$AW$550,"&lt;&gt;"&amp;$Y$3,Grid_GenerationQueue!$AU$5:$AU$550,$AK$3)+SUMIFS(Grid_GenerationQueue!AB$5:AB$550,Grid_GenerationQueue!$AM$5:$AM$550,$B315,Grid_GenerationQueue!$AN$5:$AN$550,$C315,Grid_GenerationQueue!$AW$5:$AW$550,"&lt;&gt;"&amp;$Y$3,Grid_GenerationQueue!$AU$5:$AU$550,$AK$3)</f>
        <v>90</v>
      </c>
      <c r="AS315">
        <f>AG315+SUMIFS(Grid_GenerationQueue!AC$5:AC$550,Grid_GenerationQueue!$AJ$5:$AJ$550,$B315,Grid_GenerationQueue!$AK$5:$AK$550,$C315,Grid_GenerationQueue!$AW$5:$AW$550,"&lt;&gt;"&amp;$Y$3,Grid_GenerationQueue!$AU$5:$AU$550,$AK$3)+SUMIFS(Grid_GenerationQueue!AC$5:AC$550,Grid_GenerationQueue!$AM$5:$AM$550,$B315,Grid_GenerationQueue!$AN$5:$AN$550,$C315,Grid_GenerationQueue!$AW$5:$AW$550,"&lt;&gt;"&amp;$Y$3,Grid_GenerationQueue!$AU$5:$AU$550,$AK$3)</f>
        <v>0</v>
      </c>
      <c r="AT315">
        <f>AH315+SUMIFS(Grid_GenerationQueue!AD$5:AD$550,Grid_GenerationQueue!$AJ$5:$AJ$550,$B315,Grid_GenerationQueue!$AK$5:$AK$550,$C315,Grid_GenerationQueue!$AW$5:$AW$550,"&lt;&gt;"&amp;$Y$3,Grid_GenerationQueue!$AU$5:$AU$550,$AK$3)+SUMIFS(Grid_GenerationQueue!AD$5:AD$550,Grid_GenerationQueue!$AM$5:$AM$550,$B315,Grid_GenerationQueue!$AN$5:$AN$550,$C315,Grid_GenerationQueue!$AW$5:$AW$550,"&lt;&gt;"&amp;$Y$3,Grid_GenerationQueue!$AU$5:$AU$550,$AK$3)</f>
        <v>0</v>
      </c>
      <c r="AV315">
        <v>0</v>
      </c>
      <c r="AW315">
        <v>0</v>
      </c>
      <c r="AX315">
        <v>0</v>
      </c>
      <c r="AY315">
        <v>0</v>
      </c>
      <c r="AZ315">
        <v>0</v>
      </c>
      <c r="BB315">
        <f t="shared" si="165"/>
        <v>162</v>
      </c>
      <c r="BC315">
        <f t="shared" si="166"/>
        <v>0</v>
      </c>
      <c r="BD315">
        <f t="shared" si="167"/>
        <v>0</v>
      </c>
      <c r="BE315">
        <f t="shared" si="168"/>
        <v>0</v>
      </c>
      <c r="BF315">
        <f t="shared" si="169"/>
        <v>0</v>
      </c>
      <c r="BG315">
        <f t="shared" si="170"/>
        <v>0</v>
      </c>
      <c r="BH315">
        <f t="shared" si="171"/>
        <v>170</v>
      </c>
      <c r="BI315">
        <f t="shared" si="172"/>
        <v>80</v>
      </c>
      <c r="BJ315">
        <f t="shared" si="173"/>
        <v>90</v>
      </c>
      <c r="BK315">
        <f t="shared" si="174"/>
        <v>0</v>
      </c>
      <c r="BL315">
        <f t="shared" si="175"/>
        <v>0</v>
      </c>
      <c r="BN315">
        <f t="shared" si="176"/>
        <v>162</v>
      </c>
      <c r="BO315">
        <f t="shared" si="177"/>
        <v>0</v>
      </c>
      <c r="BP315">
        <f t="shared" si="178"/>
        <v>0</v>
      </c>
      <c r="BQ315">
        <f t="shared" si="179"/>
        <v>0</v>
      </c>
      <c r="BR315">
        <f t="shared" si="180"/>
        <v>0</v>
      </c>
      <c r="BS315">
        <f t="shared" si="181"/>
        <v>0</v>
      </c>
      <c r="BT315">
        <f t="shared" si="182"/>
        <v>170</v>
      </c>
      <c r="BU315">
        <f t="shared" si="183"/>
        <v>80</v>
      </c>
      <c r="BV315">
        <f t="shared" si="184"/>
        <v>90</v>
      </c>
      <c r="BW315">
        <f t="shared" si="185"/>
        <v>0</v>
      </c>
      <c r="BX315">
        <f t="shared" si="186"/>
        <v>0</v>
      </c>
      <c r="BZ315">
        <f t="shared" si="187"/>
        <v>162</v>
      </c>
      <c r="CA315">
        <f t="shared" si="188"/>
        <v>0</v>
      </c>
      <c r="CB315">
        <f t="shared" si="189"/>
        <v>0</v>
      </c>
      <c r="CC315">
        <f t="shared" si="190"/>
        <v>0</v>
      </c>
      <c r="CD315">
        <f t="shared" si="191"/>
        <v>0</v>
      </c>
      <c r="CE315">
        <f t="shared" si="192"/>
        <v>0</v>
      </c>
      <c r="CF315">
        <f t="shared" si="193"/>
        <v>170</v>
      </c>
      <c r="CG315">
        <f t="shared" si="194"/>
        <v>80</v>
      </c>
      <c r="CH315">
        <f t="shared" si="195"/>
        <v>90</v>
      </c>
      <c r="CI315">
        <f t="shared" si="196"/>
        <v>0</v>
      </c>
      <c r="CJ315">
        <f t="shared" si="197"/>
        <v>0</v>
      </c>
    </row>
    <row r="316" spans="1:88" x14ac:dyDescent="0.35">
      <c r="A316" t="str">
        <f>Substation_Info!A316</f>
        <v xml:space="preserve">PG&amp;E East Kern Study Area </v>
      </c>
      <c r="B316" t="str">
        <f>Substation_Info!B316</f>
        <v>Wheeler Ridge</v>
      </c>
      <c r="C316">
        <f>Substation_Info!C316</f>
        <v>230</v>
      </c>
      <c r="D316" t="str" cm="1">
        <f t="array" ref="D316">INDEX(Substation_Info!$AT$5:$BB$322,MATCH(1,($B316=Substation_Info!$B$5:$B$322)*($C316=Substation_Info!$C$5:$C$322),0),MATCH(D$4,Substation_Info!$AT$4:$BB$4,0))</f>
        <v>Southern_PGAE_Li_Battery</v>
      </c>
      <c r="E316" t="str" cm="1">
        <f t="array" ref="E316">INDEX(Substation_Info!$AT$5:$BB$322,MATCH(1,($B316=Substation_Info!$B$5:$B$322)*($C316=Substation_Info!$C$5:$C$322),0),MATCH(E$4,Substation_Info!$AT$4:$BB$4,0))</f>
        <v>Southern_PGAE_Solar</v>
      </c>
      <c r="F316" cm="1">
        <f t="array" ref="F316">INDEX(Substation_Info!$AT$5:$BB$322,MATCH(1,($B316=Substation_Info!$B$5:$B$322)*($C316=Substation_Info!$C$5:$C$322),0),MATCH(F$4,Substation_Info!$AT$4:$BB$4,0))</f>
        <v>0</v>
      </c>
      <c r="G316" cm="1">
        <f t="array" ref="G316">INDEX(Substation_Info!$AT$5:$BB$322,MATCH(1,($B316=Substation_Info!$B$5:$B$322)*($C316=Substation_Info!$C$5:$C$322),0),MATCH(G$4,Substation_Info!$AT$4:$BB$4,0))</f>
        <v>0</v>
      </c>
      <c r="H316" cm="1">
        <f t="array" ref="H316">INDEX(Substation_Info!$AT$5:$BB$322,MATCH(1,($B316=Substation_Info!$B$5:$B$322)*($C316=Substation_Info!$C$5:$C$322),0),MATCH(H$4,Substation_Info!$AT$4:$BB$4,0))</f>
        <v>0</v>
      </c>
      <c r="I316" cm="1">
        <f t="array" ref="I316">INDEX(Substation_Info!$AT$5:$BB$322,MATCH(1,($B316=Substation_Info!$B$5:$B$322)*($C316=Substation_Info!$C$5:$C$322),0),MATCH(I$4,Substation_Info!$AT$4:$BB$4,0))</f>
        <v>0</v>
      </c>
      <c r="J316" cm="1">
        <f t="array" ref="J316">INDEX(Substation_Info!$AT$5:$BB$322,MATCH(1,($B316=Substation_Info!$B$5:$B$322)*($C316=Substation_Info!$C$5:$C$322),0),MATCH(J$4,Substation_Info!$AT$4:$BB$4,0))</f>
        <v>0</v>
      </c>
      <c r="L316">
        <f>SUMIFS(Grid_GenerationQueue!T$5:T$550,Grid_GenerationQueue!$AJ$5:$AJ$550,$B316,Grid_GenerationQueue!$AK$5:$AK$550,$C316)+SUMIFS(Grid_GenerationQueue!T$5:T$550,Grid_GenerationQueue!$AM$5:$AM$550,$B316,Grid_GenerationQueue!$AN$5:$AN$550,$C316)</f>
        <v>300</v>
      </c>
      <c r="M316">
        <f>SUMIFS(Grid_GenerationQueue!U$5:U$550,Grid_GenerationQueue!$AJ$5:$AJ$550,$B316,Grid_GenerationQueue!$AK$5:$AK$550,$C316)+SUMIFS(Grid_GenerationQueue!U$5:U$550,Grid_GenerationQueue!$AM$5:$AM$550,$B316,Grid_GenerationQueue!$AN$5:$AN$550,$C316)</f>
        <v>0</v>
      </c>
      <c r="N316">
        <f>SUMIFS(Grid_GenerationQueue!V$5:V$550,Grid_GenerationQueue!$AJ$5:$AJ$550,$B316,Grid_GenerationQueue!$AK$5:$AK$550,$C316)+SUMIFS(Grid_GenerationQueue!V$5:V$550,Grid_GenerationQueue!$AM$5:$AM$550,$B316,Grid_GenerationQueue!$AN$5:$AN$550,$C316)</f>
        <v>0</v>
      </c>
      <c r="O316">
        <f>SUMIFS(Grid_GenerationQueue!W$5:W$550,Grid_GenerationQueue!$AJ$5:$AJ$550,$B316,Grid_GenerationQueue!$AK$5:$AK$550,$C316)+SUMIFS(Grid_GenerationQueue!W$5:W$550,Grid_GenerationQueue!$AM$5:$AM$550,$B316,Grid_GenerationQueue!$AN$5:$AN$550,$C316)</f>
        <v>0</v>
      </c>
      <c r="P316">
        <f>SUMIFS(Grid_GenerationQueue!X$5:X$550,Grid_GenerationQueue!$AJ$5:$AJ$550,$B316,Grid_GenerationQueue!$AK$5:$AK$550,$C316)+SUMIFS(Grid_GenerationQueue!X$5:X$550,Grid_GenerationQueue!$AM$5:$AM$550,$B316,Grid_GenerationQueue!$AN$5:$AN$550,$C316)</f>
        <v>0</v>
      </c>
      <c r="Q316">
        <f>SUMIFS(Grid_GenerationQueue!Y$5:Y$550,Grid_GenerationQueue!$AJ$5:$AJ$550,$B316,Grid_GenerationQueue!$AK$5:$AK$550,$C316)+SUMIFS(Grid_GenerationQueue!Y$5:Y$550,Grid_GenerationQueue!$AM$5:$AM$550,$B316,Grid_GenerationQueue!$AN$5:$AN$550,$C316)</f>
        <v>0</v>
      </c>
      <c r="R316">
        <f>SUMIFS(Grid_GenerationQueue!Z$5:Z$550,Grid_GenerationQueue!$AJ$5:$AJ$550,$B316,Grid_GenerationQueue!$AK$5:$AK$550,$C316)+SUMIFS(Grid_GenerationQueue!Z$5:Z$550,Grid_GenerationQueue!$AM$5:$AM$550,$B316,Grid_GenerationQueue!$AN$5:$AN$550,$C316)</f>
        <v>500</v>
      </c>
      <c r="S316">
        <f>SUMIFS(Grid_GenerationQueue!AA$5:AA$550,Grid_GenerationQueue!$AJ$5:$AJ$550,$B316,Grid_GenerationQueue!$AK$5:$AK$550,$C316)+SUMIFS(Grid_GenerationQueue!AA$5:AA$550,Grid_GenerationQueue!$AM$5:$AM$550,$B316,Grid_GenerationQueue!$AN$5:$AN$550,$C316)</f>
        <v>200</v>
      </c>
      <c r="T316">
        <f>SUMIFS(Grid_GenerationQueue!AB$5:AB$550,Grid_GenerationQueue!$AJ$5:$AJ$550,$B316,Grid_GenerationQueue!$AK$5:$AK$550,$C316)+SUMIFS(Grid_GenerationQueue!AB$5:AB$550,Grid_GenerationQueue!$AM$5:$AM$550,$B316,Grid_GenerationQueue!$AN$5:$AN$550,$C316)</f>
        <v>300</v>
      </c>
      <c r="U316">
        <f>SUMIFS(Grid_GenerationQueue!AC$5:AC$550,Grid_GenerationQueue!$AJ$5:$AJ$550,$B316,Grid_GenerationQueue!$AK$5:$AK$550,$C316)+SUMIFS(Grid_GenerationQueue!AC$5:AC$550,Grid_GenerationQueue!$AM$5:$AM$550,$B316,Grid_GenerationQueue!$AN$5:$AN$550,$C316)</f>
        <v>0</v>
      </c>
      <c r="V316">
        <f>SUMIFS(Grid_GenerationQueue!AD$5:AD$550,Grid_GenerationQueue!$AJ$5:$AJ$550,$B316,Grid_GenerationQueue!$AK$5:$AK$550,$C316)+SUMIFS(Grid_GenerationQueue!AD$5:AD$550,Grid_GenerationQueue!$AM$5:$AM$550,$B316,Grid_GenerationQueue!$AN$5:$AN$550,$C316)</f>
        <v>0</v>
      </c>
      <c r="X316">
        <f>SUMIFS(Grid_GenerationQueue!T$5:T$550,Grid_GenerationQueue!$AJ$5:$AJ$550,$B316,Grid_GenerationQueue!$AK$5:$AK$550,$C316,Grid_GenerationQueue!$AW$5:$AW$550,$Y$3)+SUMIFS(Grid_GenerationQueue!T$5:T$550,Grid_GenerationQueue!$AM$5:$AM$550,$B316,Grid_GenerationQueue!$AN$5:$AN$550,$C316,Grid_GenerationQueue!$AW$5:$AW$550,$Y$3)</f>
        <v>0</v>
      </c>
      <c r="Y316">
        <f>SUMIFS(Grid_GenerationQueue!U$5:U$550,Grid_GenerationQueue!$AJ$5:$AJ$550,$B316,Grid_GenerationQueue!$AK$5:$AK$550,$C316,Grid_GenerationQueue!$AW$5:$AW$550,$Y$3)+SUMIFS(Grid_GenerationQueue!U$5:U$550,Grid_GenerationQueue!$AM$5:$AM$550,$B316,Grid_GenerationQueue!$AN$5:$AN$550,$C316,Grid_GenerationQueue!$AW$5:$AW$550,$Y$3)</f>
        <v>0</v>
      </c>
      <c r="Z316">
        <f>SUMIFS(Grid_GenerationQueue!V$5:V$550,Grid_GenerationQueue!$AJ$5:$AJ$550,$B316,Grid_GenerationQueue!$AK$5:$AK$550,$C316,Grid_GenerationQueue!$AW$5:$AW$550,$Y$3)+SUMIFS(Grid_GenerationQueue!V$5:V$550,Grid_GenerationQueue!$AM$5:$AM$550,$B316,Grid_GenerationQueue!$AN$5:$AN$550,$C316,Grid_GenerationQueue!$AW$5:$AW$550,$Y$3)</f>
        <v>0</v>
      </c>
      <c r="AA316">
        <f>SUMIFS(Grid_GenerationQueue!W$5:W$550,Grid_GenerationQueue!$AJ$5:$AJ$550,$B316,Grid_GenerationQueue!$AK$5:$AK$550,$C316,Grid_GenerationQueue!$AW$5:$AW$550,$Y$3)+SUMIFS(Grid_GenerationQueue!W$5:W$550,Grid_GenerationQueue!$AM$5:$AM$550,$B316,Grid_GenerationQueue!$AN$5:$AN$550,$C316,Grid_GenerationQueue!$AW$5:$AW$550,$Y$3)</f>
        <v>0</v>
      </c>
      <c r="AB316">
        <f>SUMIFS(Grid_GenerationQueue!X$5:X$550,Grid_GenerationQueue!$AJ$5:$AJ$550,$B316,Grid_GenerationQueue!$AK$5:$AK$550,$C316,Grid_GenerationQueue!$AW$5:$AW$550,$Y$3)+SUMIFS(Grid_GenerationQueue!X$5:X$550,Grid_GenerationQueue!$AM$5:$AM$550,$B316,Grid_GenerationQueue!$AN$5:$AN$550,$C316,Grid_GenerationQueue!$AW$5:$AW$550,$Y$3)</f>
        <v>0</v>
      </c>
      <c r="AC316">
        <f>SUMIFS(Grid_GenerationQueue!Y$5:Y$550,Grid_GenerationQueue!$AJ$5:$AJ$550,$B316,Grid_GenerationQueue!$AK$5:$AK$550,$C316,Grid_GenerationQueue!$AW$5:$AW$550,$Y$3)+SUMIFS(Grid_GenerationQueue!Y$5:Y$550,Grid_GenerationQueue!$AM$5:$AM$550,$B316,Grid_GenerationQueue!$AN$5:$AN$550,$C316,Grid_GenerationQueue!$AW$5:$AW$550,$Y$3)</f>
        <v>0</v>
      </c>
      <c r="AD316">
        <f>SUMIFS(Grid_GenerationQueue!Z$5:Z$550,Grid_GenerationQueue!$AJ$5:$AJ$550,$B316,Grid_GenerationQueue!$AK$5:$AK$550,$C316,Grid_GenerationQueue!$AW$5:$AW$550,$Y$3)+SUMIFS(Grid_GenerationQueue!Z$5:Z$550,Grid_GenerationQueue!$AM$5:$AM$550,$B316,Grid_GenerationQueue!$AN$5:$AN$550,$C316,Grid_GenerationQueue!$AW$5:$AW$550,$Y$3)</f>
        <v>200</v>
      </c>
      <c r="AE316">
        <f>SUMIFS(Grid_GenerationQueue!AA$5:AA$550,Grid_GenerationQueue!$AJ$5:$AJ$550,$B316,Grid_GenerationQueue!$AK$5:$AK$550,$C316,Grid_GenerationQueue!$AW$5:$AW$550,$Y$3)+SUMIFS(Grid_GenerationQueue!AA$5:AA$550,Grid_GenerationQueue!$AM$5:$AM$550,$B316,Grid_GenerationQueue!$AN$5:$AN$550,$C316,Grid_GenerationQueue!$AW$5:$AW$550,$Y$3)</f>
        <v>200</v>
      </c>
      <c r="AF316">
        <f>SUMIFS(Grid_GenerationQueue!AB$5:AB$550,Grid_GenerationQueue!$AJ$5:$AJ$550,$B316,Grid_GenerationQueue!$AK$5:$AK$550,$C316,Grid_GenerationQueue!$AW$5:$AW$550,$Y$3)+SUMIFS(Grid_GenerationQueue!AB$5:AB$550,Grid_GenerationQueue!$AM$5:$AM$550,$B316,Grid_GenerationQueue!$AN$5:$AN$550,$C316,Grid_GenerationQueue!$AW$5:$AW$550,$Y$3)</f>
        <v>0</v>
      </c>
      <c r="AG316">
        <f>SUMIFS(Grid_GenerationQueue!AC$5:AC$550,Grid_GenerationQueue!$AJ$5:$AJ$550,$B316,Grid_GenerationQueue!$AK$5:$AK$550,$C316,Grid_GenerationQueue!$AW$5:$AW$550,$Y$3)+SUMIFS(Grid_GenerationQueue!AC$5:AC$550,Grid_GenerationQueue!$AM$5:$AM$550,$B316,Grid_GenerationQueue!$AN$5:$AN$550,$C316,Grid_GenerationQueue!$AW$5:$AW$550,$Y$3)</f>
        <v>0</v>
      </c>
      <c r="AH316">
        <f>SUMIFS(Grid_GenerationQueue!AD$5:AD$550,Grid_GenerationQueue!$AJ$5:$AJ$550,$B316,Grid_GenerationQueue!$AK$5:$AK$550,$C316,Grid_GenerationQueue!$AW$5:$AW$550,$Y$3)+SUMIFS(Grid_GenerationQueue!AD$5:AD$550,Grid_GenerationQueue!$AM$5:$AM$550,$B316,Grid_GenerationQueue!$AN$5:$AN$550,$C316,Grid_GenerationQueue!$AW$5:$AW$550,$Y$3)</f>
        <v>0</v>
      </c>
      <c r="AJ316">
        <f>X316+SUMIFS(Grid_GenerationQueue!T$5:T$550,Grid_GenerationQueue!$AJ$5:$AJ$550,$B316,Grid_GenerationQueue!$AK$5:$AK$550,$C316,Grid_GenerationQueue!$AW$5:$AW$550,"&lt;&gt;"&amp;$Y$3,Grid_GenerationQueue!$AU$5:$AU$550,$AK$3)+SUMIFS(Grid_GenerationQueue!T$5:T$550,Grid_GenerationQueue!$AM$5:$AM$550,$B316,Grid_GenerationQueue!$AN$5:$AN$550,$C316,Grid_GenerationQueue!$AW$5:$AW$550,"&lt;&gt;"&amp;$Y$3,Grid_GenerationQueue!$AU$5:$AU$550,$AK$3)</f>
        <v>0</v>
      </c>
      <c r="AK316">
        <f>Y316+SUMIFS(Grid_GenerationQueue!U$5:U$550,Grid_GenerationQueue!$AJ$5:$AJ$550,$B316,Grid_GenerationQueue!$AK$5:$AK$550,$C316,Grid_GenerationQueue!$AW$5:$AW$550,"&lt;&gt;"&amp;$Y$3,Grid_GenerationQueue!$AU$5:$AU$550,$AK$3)+SUMIFS(Grid_GenerationQueue!U$5:U$550,Grid_GenerationQueue!$AM$5:$AM$550,$B316,Grid_GenerationQueue!$AN$5:$AN$550,$C316,Grid_GenerationQueue!$AW$5:$AW$550,"&lt;&gt;"&amp;$Y$3,Grid_GenerationQueue!$AU$5:$AU$550,$AK$3)</f>
        <v>0</v>
      </c>
      <c r="AL316">
        <f>Z316+SUMIFS(Grid_GenerationQueue!V$5:V$550,Grid_GenerationQueue!$AJ$5:$AJ$550,$B316,Grid_GenerationQueue!$AK$5:$AK$550,$C316,Grid_GenerationQueue!$AW$5:$AW$550,"&lt;&gt;"&amp;$Y$3,Grid_GenerationQueue!$AU$5:$AU$550,$AK$3)+SUMIFS(Grid_GenerationQueue!V$5:V$550,Grid_GenerationQueue!$AM$5:$AM$550,$B316,Grid_GenerationQueue!$AN$5:$AN$550,$C316,Grid_GenerationQueue!$AW$5:$AW$550,"&lt;&gt;"&amp;$Y$3,Grid_GenerationQueue!$AU$5:$AU$550,$AK$3)</f>
        <v>0</v>
      </c>
      <c r="AM316">
        <f>AA316+SUMIFS(Grid_GenerationQueue!W$5:W$550,Grid_GenerationQueue!$AJ$5:$AJ$550,$B316,Grid_GenerationQueue!$AK$5:$AK$550,$C316,Grid_GenerationQueue!$AW$5:$AW$550,"&lt;&gt;"&amp;$Y$3,Grid_GenerationQueue!$AU$5:$AU$550,$AK$3)+SUMIFS(Grid_GenerationQueue!W$5:W$550,Grid_GenerationQueue!$AM$5:$AM$550,$B316,Grid_GenerationQueue!$AN$5:$AN$550,$C316,Grid_GenerationQueue!$AW$5:$AW$550,"&lt;&gt;"&amp;$Y$3,Grid_GenerationQueue!$AU$5:$AU$550,$AK$3)</f>
        <v>0</v>
      </c>
      <c r="AN316">
        <f>AB316+SUMIFS(Grid_GenerationQueue!X$5:X$550,Grid_GenerationQueue!$AJ$5:$AJ$550,$B316,Grid_GenerationQueue!$AK$5:$AK$550,$C316,Grid_GenerationQueue!$AW$5:$AW$550,"&lt;&gt;"&amp;$Y$3,Grid_GenerationQueue!$AU$5:$AU$550,$AK$3)+SUMIFS(Grid_GenerationQueue!X$5:X$550,Grid_GenerationQueue!$AM$5:$AM$550,$B316,Grid_GenerationQueue!$AN$5:$AN$550,$C316,Grid_GenerationQueue!$AW$5:$AW$550,"&lt;&gt;"&amp;$Y$3,Grid_GenerationQueue!$AU$5:$AU$550,$AK$3)</f>
        <v>0</v>
      </c>
      <c r="AO316">
        <f>AC316+SUMIFS(Grid_GenerationQueue!Y$5:Y$550,Grid_GenerationQueue!$AJ$5:$AJ$550,$B316,Grid_GenerationQueue!$AK$5:$AK$550,$C316,Grid_GenerationQueue!$AW$5:$AW$550,"&lt;&gt;"&amp;$Y$3,Grid_GenerationQueue!$AU$5:$AU$550,$AK$3)+SUMIFS(Grid_GenerationQueue!Y$5:Y$550,Grid_GenerationQueue!$AM$5:$AM$550,$B316,Grid_GenerationQueue!$AN$5:$AN$550,$C316,Grid_GenerationQueue!$AW$5:$AW$550,"&lt;&gt;"&amp;$Y$3,Grid_GenerationQueue!$AU$5:$AU$550,$AK$3)</f>
        <v>0</v>
      </c>
      <c r="AP316">
        <f>AD316+SUMIFS(Grid_GenerationQueue!Z$5:Z$550,Grid_GenerationQueue!$AJ$5:$AJ$550,$B316,Grid_GenerationQueue!$AK$5:$AK$550,$C316,Grid_GenerationQueue!$AW$5:$AW$550,"&lt;&gt;"&amp;$Y$3,Grid_GenerationQueue!$AU$5:$AU$550,$AK$3)+SUMIFS(Grid_GenerationQueue!Z$5:Z$550,Grid_GenerationQueue!$AM$5:$AM$550,$B316,Grid_GenerationQueue!$AN$5:$AN$550,$C316,Grid_GenerationQueue!$AW$5:$AW$550,"&lt;&gt;"&amp;$Y$3,Grid_GenerationQueue!$AU$5:$AU$550,$AK$3)</f>
        <v>200</v>
      </c>
      <c r="AQ316">
        <f>AE316+SUMIFS(Grid_GenerationQueue!AA$5:AA$550,Grid_GenerationQueue!$AJ$5:$AJ$550,$B316,Grid_GenerationQueue!$AK$5:$AK$550,$C316,Grid_GenerationQueue!$AW$5:$AW$550,"&lt;&gt;"&amp;$Y$3,Grid_GenerationQueue!$AU$5:$AU$550,$AK$3)+SUMIFS(Grid_GenerationQueue!AA$5:AA$550,Grid_GenerationQueue!$AM$5:$AM$550,$B316,Grid_GenerationQueue!$AN$5:$AN$550,$C316,Grid_GenerationQueue!$AW$5:$AW$550,"&lt;&gt;"&amp;$Y$3,Grid_GenerationQueue!$AU$5:$AU$550,$AK$3)</f>
        <v>200</v>
      </c>
      <c r="AR316">
        <f>AF316+SUMIFS(Grid_GenerationQueue!AB$5:AB$550,Grid_GenerationQueue!$AJ$5:$AJ$550,$B316,Grid_GenerationQueue!$AK$5:$AK$550,$C316,Grid_GenerationQueue!$AW$5:$AW$550,"&lt;&gt;"&amp;$Y$3,Grid_GenerationQueue!$AU$5:$AU$550,$AK$3)+SUMIFS(Grid_GenerationQueue!AB$5:AB$550,Grid_GenerationQueue!$AM$5:$AM$550,$B316,Grid_GenerationQueue!$AN$5:$AN$550,$C316,Grid_GenerationQueue!$AW$5:$AW$550,"&lt;&gt;"&amp;$Y$3,Grid_GenerationQueue!$AU$5:$AU$550,$AK$3)</f>
        <v>0</v>
      </c>
      <c r="AS316">
        <f>AG316+SUMIFS(Grid_GenerationQueue!AC$5:AC$550,Grid_GenerationQueue!$AJ$5:$AJ$550,$B316,Grid_GenerationQueue!$AK$5:$AK$550,$C316,Grid_GenerationQueue!$AW$5:$AW$550,"&lt;&gt;"&amp;$Y$3,Grid_GenerationQueue!$AU$5:$AU$550,$AK$3)+SUMIFS(Grid_GenerationQueue!AC$5:AC$550,Grid_GenerationQueue!$AM$5:$AM$550,$B316,Grid_GenerationQueue!$AN$5:$AN$550,$C316,Grid_GenerationQueue!$AW$5:$AW$550,"&lt;&gt;"&amp;$Y$3,Grid_GenerationQueue!$AU$5:$AU$550,$AK$3)</f>
        <v>0</v>
      </c>
      <c r="AT316">
        <f>AH316+SUMIFS(Grid_GenerationQueue!AD$5:AD$550,Grid_GenerationQueue!$AJ$5:$AJ$550,$B316,Grid_GenerationQueue!$AK$5:$AK$550,$C316,Grid_GenerationQueue!$AW$5:$AW$550,"&lt;&gt;"&amp;$Y$3,Grid_GenerationQueue!$AU$5:$AU$550,$AK$3)+SUMIFS(Grid_GenerationQueue!AD$5:AD$550,Grid_GenerationQueue!$AM$5:$AM$550,$B316,Grid_GenerationQueue!$AN$5:$AN$550,$C316,Grid_GenerationQueue!$AW$5:$AW$550,"&lt;&gt;"&amp;$Y$3,Grid_GenerationQueue!$AU$5:$AU$550,$AK$3)</f>
        <v>0</v>
      </c>
      <c r="AV316">
        <v>0</v>
      </c>
      <c r="AW316">
        <v>0</v>
      </c>
      <c r="AX316">
        <v>0</v>
      </c>
      <c r="AY316">
        <v>0</v>
      </c>
      <c r="AZ316">
        <v>0</v>
      </c>
      <c r="BB316">
        <f t="shared" si="165"/>
        <v>300</v>
      </c>
      <c r="BC316">
        <f t="shared" si="166"/>
        <v>0</v>
      </c>
      <c r="BD316">
        <f t="shared" si="167"/>
        <v>0</v>
      </c>
      <c r="BE316">
        <f t="shared" si="168"/>
        <v>0</v>
      </c>
      <c r="BF316">
        <f t="shared" si="169"/>
        <v>0</v>
      </c>
      <c r="BG316">
        <f t="shared" si="170"/>
        <v>0</v>
      </c>
      <c r="BH316">
        <f t="shared" si="171"/>
        <v>500</v>
      </c>
      <c r="BI316">
        <f t="shared" si="172"/>
        <v>200</v>
      </c>
      <c r="BJ316">
        <f t="shared" si="173"/>
        <v>300</v>
      </c>
      <c r="BK316">
        <f t="shared" si="174"/>
        <v>0</v>
      </c>
      <c r="BL316">
        <f t="shared" si="175"/>
        <v>0</v>
      </c>
      <c r="BN316">
        <f t="shared" si="176"/>
        <v>0</v>
      </c>
      <c r="BO316">
        <f t="shared" si="177"/>
        <v>0</v>
      </c>
      <c r="BP316">
        <f t="shared" si="178"/>
        <v>0</v>
      </c>
      <c r="BQ316">
        <f t="shared" si="179"/>
        <v>0</v>
      </c>
      <c r="BR316">
        <f t="shared" si="180"/>
        <v>0</v>
      </c>
      <c r="BS316">
        <f t="shared" si="181"/>
        <v>0</v>
      </c>
      <c r="BT316">
        <f t="shared" si="182"/>
        <v>200</v>
      </c>
      <c r="BU316">
        <f t="shared" si="183"/>
        <v>200</v>
      </c>
      <c r="BV316">
        <f t="shared" si="184"/>
        <v>0</v>
      </c>
      <c r="BW316">
        <f t="shared" si="185"/>
        <v>0</v>
      </c>
      <c r="BX316">
        <f t="shared" si="186"/>
        <v>0</v>
      </c>
      <c r="BZ316">
        <f t="shared" si="187"/>
        <v>0</v>
      </c>
      <c r="CA316">
        <f t="shared" si="188"/>
        <v>0</v>
      </c>
      <c r="CB316">
        <f t="shared" si="189"/>
        <v>0</v>
      </c>
      <c r="CC316">
        <f t="shared" si="190"/>
        <v>0</v>
      </c>
      <c r="CD316">
        <f t="shared" si="191"/>
        <v>0</v>
      </c>
      <c r="CE316">
        <f t="shared" si="192"/>
        <v>0</v>
      </c>
      <c r="CF316">
        <f t="shared" si="193"/>
        <v>200</v>
      </c>
      <c r="CG316">
        <f t="shared" si="194"/>
        <v>200</v>
      </c>
      <c r="CH316">
        <f t="shared" si="195"/>
        <v>0</v>
      </c>
      <c r="CI316">
        <f t="shared" si="196"/>
        <v>0</v>
      </c>
      <c r="CJ316">
        <f t="shared" si="197"/>
        <v>0</v>
      </c>
    </row>
    <row r="317" spans="1:88" x14ac:dyDescent="0.35">
      <c r="A317" t="str">
        <f>Substation_Info!A317</f>
        <v>SCE Northern Area</v>
      </c>
      <c r="B317" t="str">
        <f>Substation_Info!B317</f>
        <v>Whirlwind</v>
      </c>
      <c r="C317">
        <f>Substation_Info!C317</f>
        <v>500</v>
      </c>
      <c r="D317" t="str" cm="1">
        <f t="array" ref="D317">INDEX(Substation_Info!$AT$5:$BB$322,MATCH(1,($B317=Substation_Info!$B$5:$B$322)*($C317=Substation_Info!$C$5:$C$322),0),MATCH(D$4,Substation_Info!$AT$4:$BB$4,0))</f>
        <v>Tehachapi_Li_Battery</v>
      </c>
      <c r="E317" t="str" cm="1">
        <f t="array" ref="E317">INDEX(Substation_Info!$AT$5:$BB$322,MATCH(1,($B317=Substation_Info!$B$5:$B$322)*($C317=Substation_Info!$C$5:$C$322),0),MATCH(E$4,Substation_Info!$AT$4:$BB$4,0))</f>
        <v>Tehachapi_Solar</v>
      </c>
      <c r="F317" cm="1">
        <f t="array" ref="F317">INDEX(Substation_Info!$AT$5:$BB$322,MATCH(1,($B317=Substation_Info!$B$5:$B$322)*($C317=Substation_Info!$C$5:$C$322),0),MATCH(F$4,Substation_Info!$AT$4:$BB$4,0))</f>
        <v>0</v>
      </c>
      <c r="G317" t="str" cm="1">
        <f t="array" ref="G317">INDEX(Substation_Info!$AT$5:$BB$322,MATCH(1,($B317=Substation_Info!$B$5:$B$322)*($C317=Substation_Info!$C$5:$C$322),0),MATCH(G$4,Substation_Info!$AT$4:$BB$4,0))</f>
        <v>Tehachapi_Wind</v>
      </c>
      <c r="H317" cm="1">
        <f t="array" ref="H317">INDEX(Substation_Info!$AT$5:$BB$322,MATCH(1,($B317=Substation_Info!$B$5:$B$322)*($C317=Substation_Info!$C$5:$C$322),0),MATCH(H$4,Substation_Info!$AT$4:$BB$4,0))</f>
        <v>0</v>
      </c>
      <c r="I317" cm="1">
        <f t="array" ref="I317">INDEX(Substation_Info!$AT$5:$BB$322,MATCH(1,($B317=Substation_Info!$B$5:$B$322)*($C317=Substation_Info!$C$5:$C$322),0),MATCH(I$4,Substation_Info!$AT$4:$BB$4,0))</f>
        <v>0</v>
      </c>
      <c r="J317" t="str" cm="1">
        <f t="array" ref="J317">INDEX(Substation_Info!$AT$5:$BB$322,MATCH(1,($B317=Substation_Info!$B$5:$B$322)*($C317=Substation_Info!$C$5:$C$322),0),MATCH(J$4,Substation_Info!$AT$4:$BB$4,0))</f>
        <v>Tehachapi_Pumped_Storage</v>
      </c>
      <c r="L317">
        <f>SUMIFS(Grid_GenerationQueue!T$5:T$550,Grid_GenerationQueue!$AJ$5:$AJ$550,$B317,Grid_GenerationQueue!$AK$5:$AK$550,$C317)+SUMIFS(Grid_GenerationQueue!T$5:T$550,Grid_GenerationQueue!$AM$5:$AM$550,$B317,Grid_GenerationQueue!$AN$5:$AN$550,$C317)</f>
        <v>900</v>
      </c>
      <c r="M317">
        <f>SUMIFS(Grid_GenerationQueue!U$5:U$550,Grid_GenerationQueue!$AJ$5:$AJ$550,$B317,Grid_GenerationQueue!$AK$5:$AK$550,$C317)+SUMIFS(Grid_GenerationQueue!U$5:U$550,Grid_GenerationQueue!$AM$5:$AM$550,$B317,Grid_GenerationQueue!$AN$5:$AN$550,$C317)</f>
        <v>0</v>
      </c>
      <c r="N317">
        <f>SUMIFS(Grid_GenerationQueue!V$5:V$550,Grid_GenerationQueue!$AJ$5:$AJ$550,$B317,Grid_GenerationQueue!$AK$5:$AK$550,$C317)+SUMIFS(Grid_GenerationQueue!V$5:V$550,Grid_GenerationQueue!$AM$5:$AM$550,$B317,Grid_GenerationQueue!$AN$5:$AN$550,$C317)</f>
        <v>0</v>
      </c>
      <c r="O317">
        <f>SUMIFS(Grid_GenerationQueue!W$5:W$550,Grid_GenerationQueue!$AJ$5:$AJ$550,$B317,Grid_GenerationQueue!$AK$5:$AK$550,$C317)+SUMIFS(Grid_GenerationQueue!W$5:W$550,Grid_GenerationQueue!$AM$5:$AM$550,$B317,Grid_GenerationQueue!$AN$5:$AN$550,$C317)</f>
        <v>0</v>
      </c>
      <c r="P317">
        <f>SUMIFS(Grid_GenerationQueue!X$5:X$550,Grid_GenerationQueue!$AJ$5:$AJ$550,$B317,Grid_GenerationQueue!$AK$5:$AK$550,$C317)+SUMIFS(Grid_GenerationQueue!X$5:X$550,Grid_GenerationQueue!$AM$5:$AM$550,$B317,Grid_GenerationQueue!$AN$5:$AN$550,$C317)</f>
        <v>0</v>
      </c>
      <c r="Q317">
        <f>SUMIFS(Grid_GenerationQueue!Y$5:Y$550,Grid_GenerationQueue!$AJ$5:$AJ$550,$B317,Grid_GenerationQueue!$AK$5:$AK$550,$C317)+SUMIFS(Grid_GenerationQueue!Y$5:Y$550,Grid_GenerationQueue!$AM$5:$AM$550,$B317,Grid_GenerationQueue!$AN$5:$AN$550,$C317)</f>
        <v>0</v>
      </c>
      <c r="R317">
        <f>SUMIFS(Grid_GenerationQueue!Z$5:Z$550,Grid_GenerationQueue!$AJ$5:$AJ$550,$B317,Grid_GenerationQueue!$AK$5:$AK$550,$C317)+SUMIFS(Grid_GenerationQueue!Z$5:Z$550,Grid_GenerationQueue!$AM$5:$AM$550,$B317,Grid_GenerationQueue!$AN$5:$AN$550,$C317)</f>
        <v>400</v>
      </c>
      <c r="S317">
        <f>SUMIFS(Grid_GenerationQueue!AA$5:AA$550,Grid_GenerationQueue!$AJ$5:$AJ$550,$B317,Grid_GenerationQueue!$AK$5:$AK$550,$C317)+SUMIFS(Grid_GenerationQueue!AA$5:AA$550,Grid_GenerationQueue!$AM$5:$AM$550,$B317,Grid_GenerationQueue!$AN$5:$AN$550,$C317)</f>
        <v>0</v>
      </c>
      <c r="T317">
        <f>SUMIFS(Grid_GenerationQueue!AB$5:AB$550,Grid_GenerationQueue!$AJ$5:$AJ$550,$B317,Grid_GenerationQueue!$AK$5:$AK$550,$C317)+SUMIFS(Grid_GenerationQueue!AB$5:AB$550,Grid_GenerationQueue!$AM$5:$AM$550,$B317,Grid_GenerationQueue!$AN$5:$AN$550,$C317)</f>
        <v>400</v>
      </c>
      <c r="U317">
        <f>SUMIFS(Grid_GenerationQueue!AC$5:AC$550,Grid_GenerationQueue!$AJ$5:$AJ$550,$B317,Grid_GenerationQueue!$AK$5:$AK$550,$C317)+SUMIFS(Grid_GenerationQueue!AC$5:AC$550,Grid_GenerationQueue!$AM$5:$AM$550,$B317,Grid_GenerationQueue!$AN$5:$AN$550,$C317)</f>
        <v>0</v>
      </c>
      <c r="V317">
        <f>SUMIFS(Grid_GenerationQueue!AD$5:AD$550,Grid_GenerationQueue!$AJ$5:$AJ$550,$B317,Grid_GenerationQueue!$AK$5:$AK$550,$C317)+SUMIFS(Grid_GenerationQueue!AD$5:AD$550,Grid_GenerationQueue!$AM$5:$AM$550,$B317,Grid_GenerationQueue!$AN$5:$AN$550,$C317)</f>
        <v>0</v>
      </c>
      <c r="X317">
        <f>SUMIFS(Grid_GenerationQueue!T$5:T$550,Grid_GenerationQueue!$AJ$5:$AJ$550,$B317,Grid_GenerationQueue!$AK$5:$AK$550,$C317,Grid_GenerationQueue!$AW$5:$AW$550,$Y$3)+SUMIFS(Grid_GenerationQueue!T$5:T$550,Grid_GenerationQueue!$AM$5:$AM$550,$B317,Grid_GenerationQueue!$AN$5:$AN$550,$C317,Grid_GenerationQueue!$AW$5:$AW$550,$Y$3)</f>
        <v>0</v>
      </c>
      <c r="Y317">
        <f>SUMIFS(Grid_GenerationQueue!U$5:U$550,Grid_GenerationQueue!$AJ$5:$AJ$550,$B317,Grid_GenerationQueue!$AK$5:$AK$550,$C317,Grid_GenerationQueue!$AW$5:$AW$550,$Y$3)+SUMIFS(Grid_GenerationQueue!U$5:U$550,Grid_GenerationQueue!$AM$5:$AM$550,$B317,Grid_GenerationQueue!$AN$5:$AN$550,$C317,Grid_GenerationQueue!$AW$5:$AW$550,$Y$3)</f>
        <v>0</v>
      </c>
      <c r="Z317">
        <f>SUMIFS(Grid_GenerationQueue!V$5:V$550,Grid_GenerationQueue!$AJ$5:$AJ$550,$B317,Grid_GenerationQueue!$AK$5:$AK$550,$C317,Grid_GenerationQueue!$AW$5:$AW$550,$Y$3)+SUMIFS(Grid_GenerationQueue!V$5:V$550,Grid_GenerationQueue!$AM$5:$AM$550,$B317,Grid_GenerationQueue!$AN$5:$AN$550,$C317,Grid_GenerationQueue!$AW$5:$AW$550,$Y$3)</f>
        <v>0</v>
      </c>
      <c r="AA317">
        <f>SUMIFS(Grid_GenerationQueue!W$5:W$550,Grid_GenerationQueue!$AJ$5:$AJ$550,$B317,Grid_GenerationQueue!$AK$5:$AK$550,$C317,Grid_GenerationQueue!$AW$5:$AW$550,$Y$3)+SUMIFS(Grid_GenerationQueue!W$5:W$550,Grid_GenerationQueue!$AM$5:$AM$550,$B317,Grid_GenerationQueue!$AN$5:$AN$550,$C317,Grid_GenerationQueue!$AW$5:$AW$550,$Y$3)</f>
        <v>0</v>
      </c>
      <c r="AB317">
        <f>SUMIFS(Grid_GenerationQueue!X$5:X$550,Grid_GenerationQueue!$AJ$5:$AJ$550,$B317,Grid_GenerationQueue!$AK$5:$AK$550,$C317,Grid_GenerationQueue!$AW$5:$AW$550,$Y$3)+SUMIFS(Grid_GenerationQueue!X$5:X$550,Grid_GenerationQueue!$AM$5:$AM$550,$B317,Grid_GenerationQueue!$AN$5:$AN$550,$C317,Grid_GenerationQueue!$AW$5:$AW$550,$Y$3)</f>
        <v>0</v>
      </c>
      <c r="AC317">
        <f>SUMIFS(Grid_GenerationQueue!Y$5:Y$550,Grid_GenerationQueue!$AJ$5:$AJ$550,$B317,Grid_GenerationQueue!$AK$5:$AK$550,$C317,Grid_GenerationQueue!$AW$5:$AW$550,$Y$3)+SUMIFS(Grid_GenerationQueue!Y$5:Y$550,Grid_GenerationQueue!$AM$5:$AM$550,$B317,Grid_GenerationQueue!$AN$5:$AN$550,$C317,Grid_GenerationQueue!$AW$5:$AW$550,$Y$3)</f>
        <v>0</v>
      </c>
      <c r="AD317">
        <f>SUMIFS(Grid_GenerationQueue!Z$5:Z$550,Grid_GenerationQueue!$AJ$5:$AJ$550,$B317,Grid_GenerationQueue!$AK$5:$AK$550,$C317,Grid_GenerationQueue!$AW$5:$AW$550,$Y$3)+SUMIFS(Grid_GenerationQueue!Z$5:Z$550,Grid_GenerationQueue!$AM$5:$AM$550,$B317,Grid_GenerationQueue!$AN$5:$AN$550,$C317,Grid_GenerationQueue!$AW$5:$AW$550,$Y$3)</f>
        <v>0</v>
      </c>
      <c r="AE317">
        <f>SUMIFS(Grid_GenerationQueue!AA$5:AA$550,Grid_GenerationQueue!$AJ$5:$AJ$550,$B317,Grid_GenerationQueue!$AK$5:$AK$550,$C317,Grid_GenerationQueue!$AW$5:$AW$550,$Y$3)+SUMIFS(Grid_GenerationQueue!AA$5:AA$550,Grid_GenerationQueue!$AM$5:$AM$550,$B317,Grid_GenerationQueue!$AN$5:$AN$550,$C317,Grid_GenerationQueue!$AW$5:$AW$550,$Y$3)</f>
        <v>0</v>
      </c>
      <c r="AF317">
        <f>SUMIFS(Grid_GenerationQueue!AB$5:AB$550,Grid_GenerationQueue!$AJ$5:$AJ$550,$B317,Grid_GenerationQueue!$AK$5:$AK$550,$C317,Grid_GenerationQueue!$AW$5:$AW$550,$Y$3)+SUMIFS(Grid_GenerationQueue!AB$5:AB$550,Grid_GenerationQueue!$AM$5:$AM$550,$B317,Grid_GenerationQueue!$AN$5:$AN$550,$C317,Grid_GenerationQueue!$AW$5:$AW$550,$Y$3)</f>
        <v>0</v>
      </c>
      <c r="AG317">
        <f>SUMIFS(Grid_GenerationQueue!AC$5:AC$550,Grid_GenerationQueue!$AJ$5:$AJ$550,$B317,Grid_GenerationQueue!$AK$5:$AK$550,$C317,Grid_GenerationQueue!$AW$5:$AW$550,$Y$3)+SUMIFS(Grid_GenerationQueue!AC$5:AC$550,Grid_GenerationQueue!$AM$5:$AM$550,$B317,Grid_GenerationQueue!$AN$5:$AN$550,$C317,Grid_GenerationQueue!$AW$5:$AW$550,$Y$3)</f>
        <v>0</v>
      </c>
      <c r="AH317">
        <f>SUMIFS(Grid_GenerationQueue!AD$5:AD$550,Grid_GenerationQueue!$AJ$5:$AJ$550,$B317,Grid_GenerationQueue!$AK$5:$AK$550,$C317,Grid_GenerationQueue!$AW$5:$AW$550,$Y$3)+SUMIFS(Grid_GenerationQueue!AD$5:AD$550,Grid_GenerationQueue!$AM$5:$AM$550,$B317,Grid_GenerationQueue!$AN$5:$AN$550,$C317,Grid_GenerationQueue!$AW$5:$AW$550,$Y$3)</f>
        <v>0</v>
      </c>
      <c r="AJ317">
        <f>X317+SUMIFS(Grid_GenerationQueue!T$5:T$550,Grid_GenerationQueue!$AJ$5:$AJ$550,$B317,Grid_GenerationQueue!$AK$5:$AK$550,$C317,Grid_GenerationQueue!$AW$5:$AW$550,"&lt;&gt;"&amp;$Y$3,Grid_GenerationQueue!$AU$5:$AU$550,$AK$3)+SUMIFS(Grid_GenerationQueue!T$5:T$550,Grid_GenerationQueue!$AM$5:$AM$550,$B317,Grid_GenerationQueue!$AN$5:$AN$550,$C317,Grid_GenerationQueue!$AW$5:$AW$550,"&lt;&gt;"&amp;$Y$3,Grid_GenerationQueue!$AU$5:$AU$550,$AK$3)</f>
        <v>0</v>
      </c>
      <c r="AK317">
        <f>Y317+SUMIFS(Grid_GenerationQueue!U$5:U$550,Grid_GenerationQueue!$AJ$5:$AJ$550,$B317,Grid_GenerationQueue!$AK$5:$AK$550,$C317,Grid_GenerationQueue!$AW$5:$AW$550,"&lt;&gt;"&amp;$Y$3,Grid_GenerationQueue!$AU$5:$AU$550,$AK$3)+SUMIFS(Grid_GenerationQueue!U$5:U$550,Grid_GenerationQueue!$AM$5:$AM$550,$B317,Grid_GenerationQueue!$AN$5:$AN$550,$C317,Grid_GenerationQueue!$AW$5:$AW$550,"&lt;&gt;"&amp;$Y$3,Grid_GenerationQueue!$AU$5:$AU$550,$AK$3)</f>
        <v>0</v>
      </c>
      <c r="AL317">
        <f>Z317+SUMIFS(Grid_GenerationQueue!V$5:V$550,Grid_GenerationQueue!$AJ$5:$AJ$550,$B317,Grid_GenerationQueue!$AK$5:$AK$550,$C317,Grid_GenerationQueue!$AW$5:$AW$550,"&lt;&gt;"&amp;$Y$3,Grid_GenerationQueue!$AU$5:$AU$550,$AK$3)+SUMIFS(Grid_GenerationQueue!V$5:V$550,Grid_GenerationQueue!$AM$5:$AM$550,$B317,Grid_GenerationQueue!$AN$5:$AN$550,$C317,Grid_GenerationQueue!$AW$5:$AW$550,"&lt;&gt;"&amp;$Y$3,Grid_GenerationQueue!$AU$5:$AU$550,$AK$3)</f>
        <v>0</v>
      </c>
      <c r="AM317">
        <f>AA317+SUMIFS(Grid_GenerationQueue!W$5:W$550,Grid_GenerationQueue!$AJ$5:$AJ$550,$B317,Grid_GenerationQueue!$AK$5:$AK$550,$C317,Grid_GenerationQueue!$AW$5:$AW$550,"&lt;&gt;"&amp;$Y$3,Grid_GenerationQueue!$AU$5:$AU$550,$AK$3)+SUMIFS(Grid_GenerationQueue!W$5:W$550,Grid_GenerationQueue!$AM$5:$AM$550,$B317,Grid_GenerationQueue!$AN$5:$AN$550,$C317,Grid_GenerationQueue!$AW$5:$AW$550,"&lt;&gt;"&amp;$Y$3,Grid_GenerationQueue!$AU$5:$AU$550,$AK$3)</f>
        <v>0</v>
      </c>
      <c r="AN317">
        <f>AB317+SUMIFS(Grid_GenerationQueue!X$5:X$550,Grid_GenerationQueue!$AJ$5:$AJ$550,$B317,Grid_GenerationQueue!$AK$5:$AK$550,$C317,Grid_GenerationQueue!$AW$5:$AW$550,"&lt;&gt;"&amp;$Y$3,Grid_GenerationQueue!$AU$5:$AU$550,$AK$3)+SUMIFS(Grid_GenerationQueue!X$5:X$550,Grid_GenerationQueue!$AM$5:$AM$550,$B317,Grid_GenerationQueue!$AN$5:$AN$550,$C317,Grid_GenerationQueue!$AW$5:$AW$550,"&lt;&gt;"&amp;$Y$3,Grid_GenerationQueue!$AU$5:$AU$550,$AK$3)</f>
        <v>0</v>
      </c>
      <c r="AO317">
        <f>AC317+SUMIFS(Grid_GenerationQueue!Y$5:Y$550,Grid_GenerationQueue!$AJ$5:$AJ$550,$B317,Grid_GenerationQueue!$AK$5:$AK$550,$C317,Grid_GenerationQueue!$AW$5:$AW$550,"&lt;&gt;"&amp;$Y$3,Grid_GenerationQueue!$AU$5:$AU$550,$AK$3)+SUMIFS(Grid_GenerationQueue!Y$5:Y$550,Grid_GenerationQueue!$AM$5:$AM$550,$B317,Grid_GenerationQueue!$AN$5:$AN$550,$C317,Grid_GenerationQueue!$AW$5:$AW$550,"&lt;&gt;"&amp;$Y$3,Grid_GenerationQueue!$AU$5:$AU$550,$AK$3)</f>
        <v>0</v>
      </c>
      <c r="AP317">
        <f>AD317+SUMIFS(Grid_GenerationQueue!Z$5:Z$550,Grid_GenerationQueue!$AJ$5:$AJ$550,$B317,Grid_GenerationQueue!$AK$5:$AK$550,$C317,Grid_GenerationQueue!$AW$5:$AW$550,"&lt;&gt;"&amp;$Y$3,Grid_GenerationQueue!$AU$5:$AU$550,$AK$3)+SUMIFS(Grid_GenerationQueue!Z$5:Z$550,Grid_GenerationQueue!$AM$5:$AM$550,$B317,Grid_GenerationQueue!$AN$5:$AN$550,$C317,Grid_GenerationQueue!$AW$5:$AW$550,"&lt;&gt;"&amp;$Y$3,Grid_GenerationQueue!$AU$5:$AU$550,$AK$3)</f>
        <v>0</v>
      </c>
      <c r="AQ317">
        <f>AE317+SUMIFS(Grid_GenerationQueue!AA$5:AA$550,Grid_GenerationQueue!$AJ$5:$AJ$550,$B317,Grid_GenerationQueue!$AK$5:$AK$550,$C317,Grid_GenerationQueue!$AW$5:$AW$550,"&lt;&gt;"&amp;$Y$3,Grid_GenerationQueue!$AU$5:$AU$550,$AK$3)+SUMIFS(Grid_GenerationQueue!AA$5:AA$550,Grid_GenerationQueue!$AM$5:$AM$550,$B317,Grid_GenerationQueue!$AN$5:$AN$550,$C317,Grid_GenerationQueue!$AW$5:$AW$550,"&lt;&gt;"&amp;$Y$3,Grid_GenerationQueue!$AU$5:$AU$550,$AK$3)</f>
        <v>0</v>
      </c>
      <c r="AR317">
        <f>AF317+SUMIFS(Grid_GenerationQueue!AB$5:AB$550,Grid_GenerationQueue!$AJ$5:$AJ$550,$B317,Grid_GenerationQueue!$AK$5:$AK$550,$C317,Grid_GenerationQueue!$AW$5:$AW$550,"&lt;&gt;"&amp;$Y$3,Grid_GenerationQueue!$AU$5:$AU$550,$AK$3)+SUMIFS(Grid_GenerationQueue!AB$5:AB$550,Grid_GenerationQueue!$AM$5:$AM$550,$B317,Grid_GenerationQueue!$AN$5:$AN$550,$C317,Grid_GenerationQueue!$AW$5:$AW$550,"&lt;&gt;"&amp;$Y$3,Grid_GenerationQueue!$AU$5:$AU$550,$AK$3)</f>
        <v>0</v>
      </c>
      <c r="AS317">
        <f>AG317+SUMIFS(Grid_GenerationQueue!AC$5:AC$550,Grid_GenerationQueue!$AJ$5:$AJ$550,$B317,Grid_GenerationQueue!$AK$5:$AK$550,$C317,Grid_GenerationQueue!$AW$5:$AW$550,"&lt;&gt;"&amp;$Y$3,Grid_GenerationQueue!$AU$5:$AU$550,$AK$3)+SUMIFS(Grid_GenerationQueue!AC$5:AC$550,Grid_GenerationQueue!$AM$5:$AM$550,$B317,Grid_GenerationQueue!$AN$5:$AN$550,$C317,Grid_GenerationQueue!$AW$5:$AW$550,"&lt;&gt;"&amp;$Y$3,Grid_GenerationQueue!$AU$5:$AU$550,$AK$3)</f>
        <v>0</v>
      </c>
      <c r="AT317">
        <f>AH317+SUMIFS(Grid_GenerationQueue!AD$5:AD$550,Grid_GenerationQueue!$AJ$5:$AJ$550,$B317,Grid_GenerationQueue!$AK$5:$AK$550,$C317,Grid_GenerationQueue!$AW$5:$AW$550,"&lt;&gt;"&amp;$Y$3,Grid_GenerationQueue!$AU$5:$AU$550,$AK$3)+SUMIFS(Grid_GenerationQueue!AD$5:AD$550,Grid_GenerationQueue!$AM$5:$AM$550,$B317,Grid_GenerationQueue!$AN$5:$AN$550,$C317,Grid_GenerationQueue!$AW$5:$AW$550,"&lt;&gt;"&amp;$Y$3,Grid_GenerationQueue!$AU$5:$AU$550,$AK$3)</f>
        <v>0</v>
      </c>
      <c r="AV317">
        <v>0</v>
      </c>
      <c r="AW317">
        <v>0</v>
      </c>
      <c r="AX317">
        <v>0</v>
      </c>
      <c r="AY317">
        <v>0</v>
      </c>
      <c r="AZ317">
        <v>0</v>
      </c>
      <c r="BB317">
        <f t="shared" si="165"/>
        <v>900</v>
      </c>
      <c r="BC317">
        <f t="shared" si="166"/>
        <v>0</v>
      </c>
      <c r="BD317">
        <f t="shared" si="167"/>
        <v>0</v>
      </c>
      <c r="BE317">
        <f t="shared" si="168"/>
        <v>0</v>
      </c>
      <c r="BF317">
        <f t="shared" si="169"/>
        <v>0</v>
      </c>
      <c r="BG317">
        <f t="shared" si="170"/>
        <v>0</v>
      </c>
      <c r="BH317">
        <f t="shared" si="171"/>
        <v>400</v>
      </c>
      <c r="BI317">
        <f t="shared" si="172"/>
        <v>0</v>
      </c>
      <c r="BJ317">
        <f t="shared" si="173"/>
        <v>400</v>
      </c>
      <c r="BK317">
        <f t="shared" si="174"/>
        <v>0</v>
      </c>
      <c r="BL317">
        <f t="shared" si="175"/>
        <v>0</v>
      </c>
      <c r="BN317">
        <f t="shared" si="176"/>
        <v>0</v>
      </c>
      <c r="BO317">
        <f t="shared" si="177"/>
        <v>0</v>
      </c>
      <c r="BP317">
        <f t="shared" si="178"/>
        <v>0</v>
      </c>
      <c r="BQ317">
        <f t="shared" si="179"/>
        <v>0</v>
      </c>
      <c r="BR317">
        <f t="shared" si="180"/>
        <v>0</v>
      </c>
      <c r="BS317">
        <f t="shared" si="181"/>
        <v>0</v>
      </c>
      <c r="BT317">
        <f t="shared" si="182"/>
        <v>0</v>
      </c>
      <c r="BU317">
        <f t="shared" si="183"/>
        <v>0</v>
      </c>
      <c r="BV317">
        <f t="shared" si="184"/>
        <v>0</v>
      </c>
      <c r="BW317">
        <f t="shared" si="185"/>
        <v>0</v>
      </c>
      <c r="BX317">
        <f t="shared" si="186"/>
        <v>0</v>
      </c>
      <c r="BZ317">
        <f t="shared" si="187"/>
        <v>0</v>
      </c>
      <c r="CA317">
        <f t="shared" si="188"/>
        <v>0</v>
      </c>
      <c r="CB317">
        <f t="shared" si="189"/>
        <v>0</v>
      </c>
      <c r="CC317">
        <f t="shared" si="190"/>
        <v>0</v>
      </c>
      <c r="CD317">
        <f t="shared" si="191"/>
        <v>0</v>
      </c>
      <c r="CE317">
        <f t="shared" si="192"/>
        <v>0</v>
      </c>
      <c r="CF317">
        <f t="shared" si="193"/>
        <v>0</v>
      </c>
      <c r="CG317">
        <f t="shared" si="194"/>
        <v>0</v>
      </c>
      <c r="CH317">
        <f t="shared" si="195"/>
        <v>0</v>
      </c>
      <c r="CI317">
        <f t="shared" si="196"/>
        <v>0</v>
      </c>
      <c r="CJ317">
        <f t="shared" si="197"/>
        <v>0</v>
      </c>
    </row>
    <row r="318" spans="1:88" x14ac:dyDescent="0.35">
      <c r="A318" t="str">
        <f>Substation_Info!A318</f>
        <v>SCE Northern Area</v>
      </c>
      <c r="B318" t="str">
        <f>Substation_Info!B318</f>
        <v>Whirlwind</v>
      </c>
      <c r="C318">
        <f>Substation_Info!C318</f>
        <v>230</v>
      </c>
      <c r="D318" t="str" cm="1">
        <f t="array" ref="D318">INDEX(Substation_Info!$AT$5:$BB$322,MATCH(1,($B318=Substation_Info!$B$5:$B$322)*($C318=Substation_Info!$C$5:$C$322),0),MATCH(D$4,Substation_Info!$AT$4:$BB$4,0))</f>
        <v>Tehachapi_Li_Battery</v>
      </c>
      <c r="E318" t="str" cm="1">
        <f t="array" ref="E318">INDEX(Substation_Info!$AT$5:$BB$322,MATCH(1,($B318=Substation_Info!$B$5:$B$322)*($C318=Substation_Info!$C$5:$C$322),0),MATCH(E$4,Substation_Info!$AT$4:$BB$4,0))</f>
        <v>Tehachapi_Solar</v>
      </c>
      <c r="F318" cm="1">
        <f t="array" ref="F318">INDEX(Substation_Info!$AT$5:$BB$322,MATCH(1,($B318=Substation_Info!$B$5:$B$322)*($C318=Substation_Info!$C$5:$C$322),0),MATCH(F$4,Substation_Info!$AT$4:$BB$4,0))</f>
        <v>0</v>
      </c>
      <c r="G318" t="str" cm="1">
        <f t="array" ref="G318">INDEX(Substation_Info!$AT$5:$BB$322,MATCH(1,($B318=Substation_Info!$B$5:$B$322)*($C318=Substation_Info!$C$5:$C$322),0),MATCH(G$4,Substation_Info!$AT$4:$BB$4,0))</f>
        <v>Tehachapi_Wind</v>
      </c>
      <c r="H318" cm="1">
        <f t="array" ref="H318">INDEX(Substation_Info!$AT$5:$BB$322,MATCH(1,($B318=Substation_Info!$B$5:$B$322)*($C318=Substation_Info!$C$5:$C$322),0),MATCH(H$4,Substation_Info!$AT$4:$BB$4,0))</f>
        <v>0</v>
      </c>
      <c r="I318" cm="1">
        <f t="array" ref="I318">INDEX(Substation_Info!$AT$5:$BB$322,MATCH(1,($B318=Substation_Info!$B$5:$B$322)*($C318=Substation_Info!$C$5:$C$322),0),MATCH(I$4,Substation_Info!$AT$4:$BB$4,0))</f>
        <v>0</v>
      </c>
      <c r="J318" t="str" cm="1">
        <f t="array" ref="J318">INDEX(Substation_Info!$AT$5:$BB$322,MATCH(1,($B318=Substation_Info!$B$5:$B$322)*($C318=Substation_Info!$C$5:$C$322),0),MATCH(J$4,Substation_Info!$AT$4:$BB$4,0))</f>
        <v>Tehachapi_Pumped_Storage</v>
      </c>
      <c r="L318">
        <f>SUMIFS(Grid_GenerationQueue!T$5:T$550,Grid_GenerationQueue!$AJ$5:$AJ$550,$B318,Grid_GenerationQueue!$AK$5:$AK$550,$C318)+SUMIFS(Grid_GenerationQueue!T$5:T$550,Grid_GenerationQueue!$AM$5:$AM$550,$B318,Grid_GenerationQueue!$AN$5:$AN$550,$C318)</f>
        <v>2034.72</v>
      </c>
      <c r="M318">
        <f>SUMIFS(Grid_GenerationQueue!U$5:U$550,Grid_GenerationQueue!$AJ$5:$AJ$550,$B318,Grid_GenerationQueue!$AK$5:$AK$550,$C318)+SUMIFS(Grid_GenerationQueue!U$5:U$550,Grid_GenerationQueue!$AM$5:$AM$550,$B318,Grid_GenerationQueue!$AN$5:$AN$550,$C318)</f>
        <v>100</v>
      </c>
      <c r="N318">
        <f>SUMIFS(Grid_GenerationQueue!V$5:V$550,Grid_GenerationQueue!$AJ$5:$AJ$550,$B318,Grid_GenerationQueue!$AK$5:$AK$550,$C318)+SUMIFS(Grid_GenerationQueue!V$5:V$550,Grid_GenerationQueue!$AM$5:$AM$550,$B318,Grid_GenerationQueue!$AN$5:$AN$550,$C318)</f>
        <v>100</v>
      </c>
      <c r="O318">
        <f>SUMIFS(Grid_GenerationQueue!W$5:W$550,Grid_GenerationQueue!$AJ$5:$AJ$550,$B318,Grid_GenerationQueue!$AK$5:$AK$550,$C318)+SUMIFS(Grid_GenerationQueue!W$5:W$550,Grid_GenerationQueue!$AM$5:$AM$550,$B318,Grid_GenerationQueue!$AN$5:$AN$550,$C318)</f>
        <v>0</v>
      </c>
      <c r="P318">
        <f>SUMIFS(Grid_GenerationQueue!X$5:X$550,Grid_GenerationQueue!$AJ$5:$AJ$550,$B318,Grid_GenerationQueue!$AK$5:$AK$550,$C318)+SUMIFS(Grid_GenerationQueue!X$5:X$550,Grid_GenerationQueue!$AM$5:$AM$550,$B318,Grid_GenerationQueue!$AN$5:$AN$550,$C318)</f>
        <v>0</v>
      </c>
      <c r="Q318">
        <f>SUMIFS(Grid_GenerationQueue!Y$5:Y$550,Grid_GenerationQueue!$AJ$5:$AJ$550,$B318,Grid_GenerationQueue!$AK$5:$AK$550,$C318)+SUMIFS(Grid_GenerationQueue!Y$5:Y$550,Grid_GenerationQueue!$AM$5:$AM$550,$B318,Grid_GenerationQueue!$AN$5:$AN$550,$C318)</f>
        <v>0</v>
      </c>
      <c r="R318">
        <f>SUMIFS(Grid_GenerationQueue!Z$5:Z$550,Grid_GenerationQueue!$AJ$5:$AJ$550,$B318,Grid_GenerationQueue!$AK$5:$AK$550,$C318)+SUMIFS(Grid_GenerationQueue!Z$5:Z$550,Grid_GenerationQueue!$AM$5:$AM$550,$B318,Grid_GenerationQueue!$AN$5:$AN$550,$C318)</f>
        <v>2289.75</v>
      </c>
      <c r="S318">
        <f>SUMIFS(Grid_GenerationQueue!AA$5:AA$550,Grid_GenerationQueue!$AJ$5:$AJ$550,$B318,Grid_GenerationQueue!$AK$5:$AK$550,$C318)+SUMIFS(Grid_GenerationQueue!AA$5:AA$550,Grid_GenerationQueue!$AM$5:$AM$550,$B318,Grid_GenerationQueue!$AN$5:$AN$550,$C318)</f>
        <v>1011.2724528301887</v>
      </c>
      <c r="T318">
        <f>SUMIFS(Grid_GenerationQueue!AB$5:AB$550,Grid_GenerationQueue!$AJ$5:$AJ$550,$B318,Grid_GenerationQueue!$AK$5:$AK$550,$C318)+SUMIFS(Grid_GenerationQueue!AB$5:AB$550,Grid_GenerationQueue!$AM$5:$AM$550,$B318,Grid_GenerationQueue!$AN$5:$AN$550,$C318)</f>
        <v>1278.4775471698113</v>
      </c>
      <c r="U318">
        <f>SUMIFS(Grid_GenerationQueue!AC$5:AC$550,Grid_GenerationQueue!$AJ$5:$AJ$550,$B318,Grid_GenerationQueue!$AK$5:$AK$550,$C318)+SUMIFS(Grid_GenerationQueue!AC$5:AC$550,Grid_GenerationQueue!$AM$5:$AM$550,$B318,Grid_GenerationQueue!$AN$5:$AN$550,$C318)</f>
        <v>0</v>
      </c>
      <c r="V318">
        <f>SUMIFS(Grid_GenerationQueue!AD$5:AD$550,Grid_GenerationQueue!$AJ$5:$AJ$550,$B318,Grid_GenerationQueue!$AK$5:$AK$550,$C318)+SUMIFS(Grid_GenerationQueue!AD$5:AD$550,Grid_GenerationQueue!$AM$5:$AM$550,$B318,Grid_GenerationQueue!$AN$5:$AN$550,$C318)</f>
        <v>500</v>
      </c>
      <c r="X318">
        <f>SUMIFS(Grid_GenerationQueue!T$5:T$550,Grid_GenerationQueue!$AJ$5:$AJ$550,$B318,Grid_GenerationQueue!$AK$5:$AK$550,$C318,Grid_GenerationQueue!$AW$5:$AW$550,$Y$3)+SUMIFS(Grid_GenerationQueue!T$5:T$550,Grid_GenerationQueue!$AM$5:$AM$550,$B318,Grid_GenerationQueue!$AN$5:$AN$550,$C318,Grid_GenerationQueue!$AW$5:$AW$550,$Y$3)</f>
        <v>1026.72</v>
      </c>
      <c r="Y318">
        <f>SUMIFS(Grid_GenerationQueue!U$5:U$550,Grid_GenerationQueue!$AJ$5:$AJ$550,$B318,Grid_GenerationQueue!$AK$5:$AK$550,$C318,Grid_GenerationQueue!$AW$5:$AW$550,$Y$3)+SUMIFS(Grid_GenerationQueue!U$5:U$550,Grid_GenerationQueue!$AM$5:$AM$550,$B318,Grid_GenerationQueue!$AN$5:$AN$550,$C318,Grid_GenerationQueue!$AW$5:$AW$550,$Y$3)</f>
        <v>100</v>
      </c>
      <c r="Z318">
        <f>SUMIFS(Grid_GenerationQueue!V$5:V$550,Grid_GenerationQueue!$AJ$5:$AJ$550,$B318,Grid_GenerationQueue!$AK$5:$AK$550,$C318,Grid_GenerationQueue!$AW$5:$AW$550,$Y$3)+SUMIFS(Grid_GenerationQueue!V$5:V$550,Grid_GenerationQueue!$AM$5:$AM$550,$B318,Grid_GenerationQueue!$AN$5:$AN$550,$C318,Grid_GenerationQueue!$AW$5:$AW$550,$Y$3)</f>
        <v>100</v>
      </c>
      <c r="AA318">
        <f>SUMIFS(Grid_GenerationQueue!W$5:W$550,Grid_GenerationQueue!$AJ$5:$AJ$550,$B318,Grid_GenerationQueue!$AK$5:$AK$550,$C318,Grid_GenerationQueue!$AW$5:$AW$550,$Y$3)+SUMIFS(Grid_GenerationQueue!W$5:W$550,Grid_GenerationQueue!$AM$5:$AM$550,$B318,Grid_GenerationQueue!$AN$5:$AN$550,$C318,Grid_GenerationQueue!$AW$5:$AW$550,$Y$3)</f>
        <v>0</v>
      </c>
      <c r="AB318">
        <f>SUMIFS(Grid_GenerationQueue!X$5:X$550,Grid_GenerationQueue!$AJ$5:$AJ$550,$B318,Grid_GenerationQueue!$AK$5:$AK$550,$C318,Grid_GenerationQueue!$AW$5:$AW$550,$Y$3)+SUMIFS(Grid_GenerationQueue!X$5:X$550,Grid_GenerationQueue!$AM$5:$AM$550,$B318,Grid_GenerationQueue!$AN$5:$AN$550,$C318,Grid_GenerationQueue!$AW$5:$AW$550,$Y$3)</f>
        <v>0</v>
      </c>
      <c r="AC318">
        <f>SUMIFS(Grid_GenerationQueue!Y$5:Y$550,Grid_GenerationQueue!$AJ$5:$AJ$550,$B318,Grid_GenerationQueue!$AK$5:$AK$550,$C318,Grid_GenerationQueue!$AW$5:$AW$550,$Y$3)+SUMIFS(Grid_GenerationQueue!Y$5:Y$550,Grid_GenerationQueue!$AM$5:$AM$550,$B318,Grid_GenerationQueue!$AN$5:$AN$550,$C318,Grid_GenerationQueue!$AW$5:$AW$550,$Y$3)</f>
        <v>0</v>
      </c>
      <c r="AD318">
        <f>SUMIFS(Grid_GenerationQueue!Z$5:Z$550,Grid_GenerationQueue!$AJ$5:$AJ$550,$B318,Grid_GenerationQueue!$AK$5:$AK$550,$C318,Grid_GenerationQueue!$AW$5:$AW$550,$Y$3)+SUMIFS(Grid_GenerationQueue!Z$5:Z$550,Grid_GenerationQueue!$AM$5:$AM$550,$B318,Grid_GenerationQueue!$AN$5:$AN$550,$C318,Grid_GenerationQueue!$AW$5:$AW$550,$Y$3)</f>
        <v>1389.75</v>
      </c>
      <c r="AE318">
        <f>SUMIFS(Grid_GenerationQueue!AA$5:AA$550,Grid_GenerationQueue!$AJ$5:$AJ$550,$B318,Grid_GenerationQueue!$AK$5:$AK$550,$C318,Grid_GenerationQueue!$AW$5:$AW$550,$Y$3)+SUMIFS(Grid_GenerationQueue!AA$5:AA$550,Grid_GenerationQueue!$AM$5:$AM$550,$B318,Grid_GenerationQueue!$AN$5:$AN$550,$C318,Grid_GenerationQueue!$AW$5:$AW$550,$Y$3)</f>
        <v>1011.2724528301887</v>
      </c>
      <c r="AF318">
        <f>SUMIFS(Grid_GenerationQueue!AB$5:AB$550,Grid_GenerationQueue!$AJ$5:$AJ$550,$B318,Grid_GenerationQueue!$AK$5:$AK$550,$C318,Grid_GenerationQueue!$AW$5:$AW$550,$Y$3)+SUMIFS(Grid_GenerationQueue!AB$5:AB$550,Grid_GenerationQueue!$AM$5:$AM$550,$B318,Grid_GenerationQueue!$AN$5:$AN$550,$C318,Grid_GenerationQueue!$AW$5:$AW$550,$Y$3)</f>
        <v>378.47754716981126</v>
      </c>
      <c r="AG318">
        <f>SUMIFS(Grid_GenerationQueue!AC$5:AC$550,Grid_GenerationQueue!$AJ$5:$AJ$550,$B318,Grid_GenerationQueue!$AK$5:$AK$550,$C318,Grid_GenerationQueue!$AW$5:$AW$550,$Y$3)+SUMIFS(Grid_GenerationQueue!AC$5:AC$550,Grid_GenerationQueue!$AM$5:$AM$550,$B318,Grid_GenerationQueue!$AN$5:$AN$550,$C318,Grid_GenerationQueue!$AW$5:$AW$550,$Y$3)</f>
        <v>0</v>
      </c>
      <c r="AH318">
        <f>SUMIFS(Grid_GenerationQueue!AD$5:AD$550,Grid_GenerationQueue!$AJ$5:$AJ$550,$B318,Grid_GenerationQueue!$AK$5:$AK$550,$C318,Grid_GenerationQueue!$AW$5:$AW$550,$Y$3)+SUMIFS(Grid_GenerationQueue!AD$5:AD$550,Grid_GenerationQueue!$AM$5:$AM$550,$B318,Grid_GenerationQueue!$AN$5:$AN$550,$C318,Grid_GenerationQueue!$AW$5:$AW$550,$Y$3)</f>
        <v>0</v>
      </c>
      <c r="AJ318">
        <f>X318+SUMIFS(Grid_GenerationQueue!T$5:T$550,Grid_GenerationQueue!$AJ$5:$AJ$550,$B318,Grid_GenerationQueue!$AK$5:$AK$550,$C318,Grid_GenerationQueue!$AW$5:$AW$550,"&lt;&gt;"&amp;$Y$3,Grid_GenerationQueue!$AU$5:$AU$550,$AK$3)+SUMIFS(Grid_GenerationQueue!T$5:T$550,Grid_GenerationQueue!$AM$5:$AM$550,$B318,Grid_GenerationQueue!$AN$5:$AN$550,$C318,Grid_GenerationQueue!$AW$5:$AW$550,"&lt;&gt;"&amp;$Y$3,Grid_GenerationQueue!$AU$5:$AU$550,$AK$3)</f>
        <v>1134.72</v>
      </c>
      <c r="AK318">
        <f>Y318+SUMIFS(Grid_GenerationQueue!U$5:U$550,Grid_GenerationQueue!$AJ$5:$AJ$550,$B318,Grid_GenerationQueue!$AK$5:$AK$550,$C318,Grid_GenerationQueue!$AW$5:$AW$550,"&lt;&gt;"&amp;$Y$3,Grid_GenerationQueue!$AU$5:$AU$550,$AK$3)+SUMIFS(Grid_GenerationQueue!U$5:U$550,Grid_GenerationQueue!$AM$5:$AM$550,$B318,Grid_GenerationQueue!$AN$5:$AN$550,$C318,Grid_GenerationQueue!$AW$5:$AW$550,"&lt;&gt;"&amp;$Y$3,Grid_GenerationQueue!$AU$5:$AU$550,$AK$3)</f>
        <v>100</v>
      </c>
      <c r="AL318">
        <f>Z318+SUMIFS(Grid_GenerationQueue!V$5:V$550,Grid_GenerationQueue!$AJ$5:$AJ$550,$B318,Grid_GenerationQueue!$AK$5:$AK$550,$C318,Grid_GenerationQueue!$AW$5:$AW$550,"&lt;&gt;"&amp;$Y$3,Grid_GenerationQueue!$AU$5:$AU$550,$AK$3)+SUMIFS(Grid_GenerationQueue!V$5:V$550,Grid_GenerationQueue!$AM$5:$AM$550,$B318,Grid_GenerationQueue!$AN$5:$AN$550,$C318,Grid_GenerationQueue!$AW$5:$AW$550,"&lt;&gt;"&amp;$Y$3,Grid_GenerationQueue!$AU$5:$AU$550,$AK$3)</f>
        <v>100</v>
      </c>
      <c r="AM318">
        <f>AA318+SUMIFS(Grid_GenerationQueue!W$5:W$550,Grid_GenerationQueue!$AJ$5:$AJ$550,$B318,Grid_GenerationQueue!$AK$5:$AK$550,$C318,Grid_GenerationQueue!$AW$5:$AW$550,"&lt;&gt;"&amp;$Y$3,Grid_GenerationQueue!$AU$5:$AU$550,$AK$3)+SUMIFS(Grid_GenerationQueue!W$5:W$550,Grid_GenerationQueue!$AM$5:$AM$550,$B318,Grid_GenerationQueue!$AN$5:$AN$550,$C318,Grid_GenerationQueue!$AW$5:$AW$550,"&lt;&gt;"&amp;$Y$3,Grid_GenerationQueue!$AU$5:$AU$550,$AK$3)</f>
        <v>0</v>
      </c>
      <c r="AN318">
        <f>AB318+SUMIFS(Grid_GenerationQueue!X$5:X$550,Grid_GenerationQueue!$AJ$5:$AJ$550,$B318,Grid_GenerationQueue!$AK$5:$AK$550,$C318,Grid_GenerationQueue!$AW$5:$AW$550,"&lt;&gt;"&amp;$Y$3,Grid_GenerationQueue!$AU$5:$AU$550,$AK$3)+SUMIFS(Grid_GenerationQueue!X$5:X$550,Grid_GenerationQueue!$AM$5:$AM$550,$B318,Grid_GenerationQueue!$AN$5:$AN$550,$C318,Grid_GenerationQueue!$AW$5:$AW$550,"&lt;&gt;"&amp;$Y$3,Grid_GenerationQueue!$AU$5:$AU$550,$AK$3)</f>
        <v>0</v>
      </c>
      <c r="AO318">
        <f>AC318+SUMIFS(Grid_GenerationQueue!Y$5:Y$550,Grid_GenerationQueue!$AJ$5:$AJ$550,$B318,Grid_GenerationQueue!$AK$5:$AK$550,$C318,Grid_GenerationQueue!$AW$5:$AW$550,"&lt;&gt;"&amp;$Y$3,Grid_GenerationQueue!$AU$5:$AU$550,$AK$3)+SUMIFS(Grid_GenerationQueue!Y$5:Y$550,Grid_GenerationQueue!$AM$5:$AM$550,$B318,Grid_GenerationQueue!$AN$5:$AN$550,$C318,Grid_GenerationQueue!$AW$5:$AW$550,"&lt;&gt;"&amp;$Y$3,Grid_GenerationQueue!$AU$5:$AU$550,$AK$3)</f>
        <v>0</v>
      </c>
      <c r="AP318">
        <f>AD318+SUMIFS(Grid_GenerationQueue!Z$5:Z$550,Grid_GenerationQueue!$AJ$5:$AJ$550,$B318,Grid_GenerationQueue!$AK$5:$AK$550,$C318,Grid_GenerationQueue!$AW$5:$AW$550,"&lt;&gt;"&amp;$Y$3,Grid_GenerationQueue!$AU$5:$AU$550,$AK$3)+SUMIFS(Grid_GenerationQueue!Z$5:Z$550,Grid_GenerationQueue!$AM$5:$AM$550,$B318,Grid_GenerationQueue!$AN$5:$AN$550,$C318,Grid_GenerationQueue!$AW$5:$AW$550,"&lt;&gt;"&amp;$Y$3,Grid_GenerationQueue!$AU$5:$AU$550,$AK$3)</f>
        <v>1389.75</v>
      </c>
      <c r="AQ318">
        <f>AE318+SUMIFS(Grid_GenerationQueue!AA$5:AA$550,Grid_GenerationQueue!$AJ$5:$AJ$550,$B318,Grid_GenerationQueue!$AK$5:$AK$550,$C318,Grid_GenerationQueue!$AW$5:$AW$550,"&lt;&gt;"&amp;$Y$3,Grid_GenerationQueue!$AU$5:$AU$550,$AK$3)+SUMIFS(Grid_GenerationQueue!AA$5:AA$550,Grid_GenerationQueue!$AM$5:$AM$550,$B318,Grid_GenerationQueue!$AN$5:$AN$550,$C318,Grid_GenerationQueue!$AW$5:$AW$550,"&lt;&gt;"&amp;$Y$3,Grid_GenerationQueue!$AU$5:$AU$550,$AK$3)</f>
        <v>1011.2724528301887</v>
      </c>
      <c r="AR318">
        <f>AF318+SUMIFS(Grid_GenerationQueue!AB$5:AB$550,Grid_GenerationQueue!$AJ$5:$AJ$550,$B318,Grid_GenerationQueue!$AK$5:$AK$550,$C318,Grid_GenerationQueue!$AW$5:$AW$550,"&lt;&gt;"&amp;$Y$3,Grid_GenerationQueue!$AU$5:$AU$550,$AK$3)+SUMIFS(Grid_GenerationQueue!AB$5:AB$550,Grid_GenerationQueue!$AM$5:$AM$550,$B318,Grid_GenerationQueue!$AN$5:$AN$550,$C318,Grid_GenerationQueue!$AW$5:$AW$550,"&lt;&gt;"&amp;$Y$3,Grid_GenerationQueue!$AU$5:$AU$550,$AK$3)</f>
        <v>378.47754716981126</v>
      </c>
      <c r="AS318">
        <f>AG318+SUMIFS(Grid_GenerationQueue!AC$5:AC$550,Grid_GenerationQueue!$AJ$5:$AJ$550,$B318,Grid_GenerationQueue!$AK$5:$AK$550,$C318,Grid_GenerationQueue!$AW$5:$AW$550,"&lt;&gt;"&amp;$Y$3,Grid_GenerationQueue!$AU$5:$AU$550,$AK$3)+SUMIFS(Grid_GenerationQueue!AC$5:AC$550,Grid_GenerationQueue!$AM$5:$AM$550,$B318,Grid_GenerationQueue!$AN$5:$AN$550,$C318,Grid_GenerationQueue!$AW$5:$AW$550,"&lt;&gt;"&amp;$Y$3,Grid_GenerationQueue!$AU$5:$AU$550,$AK$3)</f>
        <v>0</v>
      </c>
      <c r="AT318">
        <f>AH318+SUMIFS(Grid_GenerationQueue!AD$5:AD$550,Grid_GenerationQueue!$AJ$5:$AJ$550,$B318,Grid_GenerationQueue!$AK$5:$AK$550,$C318,Grid_GenerationQueue!$AW$5:$AW$550,"&lt;&gt;"&amp;$Y$3,Grid_GenerationQueue!$AU$5:$AU$550,$AK$3)+SUMIFS(Grid_GenerationQueue!AD$5:AD$550,Grid_GenerationQueue!$AM$5:$AM$550,$B318,Grid_GenerationQueue!$AN$5:$AN$550,$C318,Grid_GenerationQueue!$AW$5:$AW$550,"&lt;&gt;"&amp;$Y$3,Grid_GenerationQueue!$AU$5:$AU$550,$AK$3)</f>
        <v>500</v>
      </c>
      <c r="AV318">
        <v>40</v>
      </c>
      <c r="AW318">
        <v>0</v>
      </c>
      <c r="AX318">
        <v>0</v>
      </c>
      <c r="AY318">
        <v>117.4</v>
      </c>
      <c r="AZ318">
        <v>10.199999999999999</v>
      </c>
      <c r="BB318">
        <f t="shared" si="165"/>
        <v>1994.72</v>
      </c>
      <c r="BC318">
        <f t="shared" si="166"/>
        <v>100</v>
      </c>
      <c r="BD318">
        <f t="shared" si="167"/>
        <v>100</v>
      </c>
      <c r="BE318">
        <f t="shared" si="168"/>
        <v>0</v>
      </c>
      <c r="BF318">
        <f t="shared" si="169"/>
        <v>0</v>
      </c>
      <c r="BG318">
        <f t="shared" si="170"/>
        <v>0</v>
      </c>
      <c r="BH318">
        <f t="shared" si="171"/>
        <v>2162.15</v>
      </c>
      <c r="BI318">
        <f t="shared" si="172"/>
        <v>893.87245283018876</v>
      </c>
      <c r="BJ318">
        <f t="shared" si="173"/>
        <v>1268.2775471698112</v>
      </c>
      <c r="BK318">
        <f t="shared" si="174"/>
        <v>0</v>
      </c>
      <c r="BL318">
        <f t="shared" si="175"/>
        <v>500</v>
      </c>
      <c r="BN318">
        <f t="shared" si="176"/>
        <v>986.72</v>
      </c>
      <c r="BO318">
        <f t="shared" si="177"/>
        <v>100</v>
      </c>
      <c r="BP318">
        <f t="shared" si="178"/>
        <v>100</v>
      </c>
      <c r="BQ318">
        <f t="shared" si="179"/>
        <v>0</v>
      </c>
      <c r="BR318">
        <f t="shared" si="180"/>
        <v>0</v>
      </c>
      <c r="BS318">
        <f t="shared" si="181"/>
        <v>0</v>
      </c>
      <c r="BT318">
        <f t="shared" si="182"/>
        <v>1262.1500000000001</v>
      </c>
      <c r="BU318">
        <f t="shared" si="183"/>
        <v>893.87245283018876</v>
      </c>
      <c r="BV318">
        <f t="shared" si="184"/>
        <v>368.27754716981127</v>
      </c>
      <c r="BW318">
        <f t="shared" si="185"/>
        <v>0</v>
      </c>
      <c r="BX318">
        <f t="shared" si="186"/>
        <v>0</v>
      </c>
      <c r="BZ318">
        <f t="shared" si="187"/>
        <v>1094.72</v>
      </c>
      <c r="CA318">
        <f t="shared" si="188"/>
        <v>100</v>
      </c>
      <c r="CB318">
        <f t="shared" si="189"/>
        <v>100</v>
      </c>
      <c r="CC318">
        <f t="shared" si="190"/>
        <v>0</v>
      </c>
      <c r="CD318">
        <f t="shared" si="191"/>
        <v>0</v>
      </c>
      <c r="CE318">
        <f t="shared" si="192"/>
        <v>0</v>
      </c>
      <c r="CF318">
        <f t="shared" si="193"/>
        <v>1262.1500000000001</v>
      </c>
      <c r="CG318">
        <f t="shared" si="194"/>
        <v>893.87245283018876</v>
      </c>
      <c r="CH318">
        <f t="shared" si="195"/>
        <v>368.27754716981127</v>
      </c>
      <c r="CI318">
        <f t="shared" si="196"/>
        <v>0</v>
      </c>
      <c r="CJ318">
        <f t="shared" si="197"/>
        <v>500</v>
      </c>
    </row>
    <row r="319" spans="1:88" x14ac:dyDescent="0.35">
      <c r="A319" t="str">
        <f>Substation_Info!A319</f>
        <v>SCE Northern Area</v>
      </c>
      <c r="B319" t="str">
        <f>Substation_Info!B319</f>
        <v>Windhub</v>
      </c>
      <c r="C319">
        <f>Substation_Info!C319</f>
        <v>500</v>
      </c>
      <c r="D319" t="str" cm="1">
        <f t="array" ref="D319">INDEX(Substation_Info!$AT$5:$BB$322,MATCH(1,($B319=Substation_Info!$B$5:$B$322)*($C319=Substation_Info!$C$5:$C$322),0),MATCH(D$4,Substation_Info!$AT$4:$BB$4,0))</f>
        <v>Tehachapi_Li_Battery</v>
      </c>
      <c r="E319" t="str" cm="1">
        <f t="array" ref="E319">INDEX(Substation_Info!$AT$5:$BB$322,MATCH(1,($B319=Substation_Info!$B$5:$B$322)*($C319=Substation_Info!$C$5:$C$322),0),MATCH(E$4,Substation_Info!$AT$4:$BB$4,0))</f>
        <v>Tehachapi_Solar</v>
      </c>
      <c r="F319" cm="1">
        <f t="array" ref="F319">INDEX(Substation_Info!$AT$5:$BB$322,MATCH(1,($B319=Substation_Info!$B$5:$B$322)*($C319=Substation_Info!$C$5:$C$322),0),MATCH(F$4,Substation_Info!$AT$4:$BB$4,0))</f>
        <v>0</v>
      </c>
      <c r="G319" t="str" cm="1">
        <f t="array" ref="G319">INDEX(Substation_Info!$AT$5:$BB$322,MATCH(1,($B319=Substation_Info!$B$5:$B$322)*($C319=Substation_Info!$C$5:$C$322),0),MATCH(G$4,Substation_Info!$AT$4:$BB$4,0))</f>
        <v>Tehachapi_Wind</v>
      </c>
      <c r="H319" cm="1">
        <f t="array" ref="H319">INDEX(Substation_Info!$AT$5:$BB$322,MATCH(1,($B319=Substation_Info!$B$5:$B$322)*($C319=Substation_Info!$C$5:$C$322),0),MATCH(H$4,Substation_Info!$AT$4:$BB$4,0))</f>
        <v>0</v>
      </c>
      <c r="I319" cm="1">
        <f t="array" ref="I319">INDEX(Substation_Info!$AT$5:$BB$322,MATCH(1,($B319=Substation_Info!$B$5:$B$322)*($C319=Substation_Info!$C$5:$C$322),0),MATCH(I$4,Substation_Info!$AT$4:$BB$4,0))</f>
        <v>0</v>
      </c>
      <c r="J319" t="str" cm="1">
        <f t="array" ref="J319">INDEX(Substation_Info!$AT$5:$BB$322,MATCH(1,($B319=Substation_Info!$B$5:$B$322)*($C319=Substation_Info!$C$5:$C$322),0),MATCH(J$4,Substation_Info!$AT$4:$BB$4,0))</f>
        <v>Tehachapi_Pumped_Storage</v>
      </c>
      <c r="L319">
        <f>SUMIFS(Grid_GenerationQueue!T$5:T$550,Grid_GenerationQueue!$AJ$5:$AJ$550,$B319,Grid_GenerationQueue!$AK$5:$AK$550,$C319)+SUMIFS(Grid_GenerationQueue!T$5:T$550,Grid_GenerationQueue!$AM$5:$AM$550,$B319,Grid_GenerationQueue!$AN$5:$AN$550,$C319)</f>
        <v>1396.55</v>
      </c>
      <c r="M319">
        <f>SUMIFS(Grid_GenerationQueue!U$5:U$550,Grid_GenerationQueue!$AJ$5:$AJ$550,$B319,Grid_GenerationQueue!$AK$5:$AK$550,$C319)+SUMIFS(Grid_GenerationQueue!U$5:U$550,Grid_GenerationQueue!$AM$5:$AM$550,$B319,Grid_GenerationQueue!$AN$5:$AN$550,$C319)</f>
        <v>0</v>
      </c>
      <c r="N319">
        <f>SUMIFS(Grid_GenerationQueue!V$5:V$550,Grid_GenerationQueue!$AJ$5:$AJ$550,$B319,Grid_GenerationQueue!$AK$5:$AK$550,$C319)+SUMIFS(Grid_GenerationQueue!V$5:V$550,Grid_GenerationQueue!$AM$5:$AM$550,$B319,Grid_GenerationQueue!$AN$5:$AN$550,$C319)</f>
        <v>0</v>
      </c>
      <c r="O319">
        <f>SUMIFS(Grid_GenerationQueue!W$5:W$550,Grid_GenerationQueue!$AJ$5:$AJ$550,$B319,Grid_GenerationQueue!$AK$5:$AK$550,$C319)+SUMIFS(Grid_GenerationQueue!W$5:W$550,Grid_GenerationQueue!$AM$5:$AM$550,$B319,Grid_GenerationQueue!$AN$5:$AN$550,$C319)</f>
        <v>0</v>
      </c>
      <c r="P319">
        <f>SUMIFS(Grid_GenerationQueue!X$5:X$550,Grid_GenerationQueue!$AJ$5:$AJ$550,$B319,Grid_GenerationQueue!$AK$5:$AK$550,$C319)+SUMIFS(Grid_GenerationQueue!X$5:X$550,Grid_GenerationQueue!$AM$5:$AM$550,$B319,Grid_GenerationQueue!$AN$5:$AN$550,$C319)</f>
        <v>0</v>
      </c>
      <c r="Q319">
        <f>SUMIFS(Grid_GenerationQueue!Y$5:Y$550,Grid_GenerationQueue!$AJ$5:$AJ$550,$B319,Grid_GenerationQueue!$AK$5:$AK$550,$C319)+SUMIFS(Grid_GenerationQueue!Y$5:Y$550,Grid_GenerationQueue!$AM$5:$AM$550,$B319,Grid_GenerationQueue!$AN$5:$AN$550,$C319)</f>
        <v>0</v>
      </c>
      <c r="R319">
        <f>SUMIFS(Grid_GenerationQueue!Z$5:Z$550,Grid_GenerationQueue!$AJ$5:$AJ$550,$B319,Grid_GenerationQueue!$AK$5:$AK$550,$C319)+SUMIFS(Grid_GenerationQueue!Z$5:Z$550,Grid_GenerationQueue!$AM$5:$AM$550,$B319,Grid_GenerationQueue!$AN$5:$AN$550,$C319)</f>
        <v>1628.5455999999999</v>
      </c>
      <c r="S319">
        <f>SUMIFS(Grid_GenerationQueue!AA$5:AA$550,Grid_GenerationQueue!$AJ$5:$AJ$550,$B319,Grid_GenerationQueue!$AK$5:$AK$550,$C319)+SUMIFS(Grid_GenerationQueue!AA$5:AA$550,Grid_GenerationQueue!$AM$5:$AM$550,$B319,Grid_GenerationQueue!$AN$5:$AN$550,$C319)</f>
        <v>1128.5455999999999</v>
      </c>
      <c r="T319">
        <f>SUMIFS(Grid_GenerationQueue!AB$5:AB$550,Grid_GenerationQueue!$AJ$5:$AJ$550,$B319,Grid_GenerationQueue!$AK$5:$AK$550,$C319)+SUMIFS(Grid_GenerationQueue!AB$5:AB$550,Grid_GenerationQueue!$AM$5:$AM$550,$B319,Grid_GenerationQueue!$AN$5:$AN$550,$C319)</f>
        <v>500</v>
      </c>
      <c r="U319">
        <f>SUMIFS(Grid_GenerationQueue!AC$5:AC$550,Grid_GenerationQueue!$AJ$5:$AJ$550,$B319,Grid_GenerationQueue!$AK$5:$AK$550,$C319)+SUMIFS(Grid_GenerationQueue!AC$5:AC$550,Grid_GenerationQueue!$AM$5:$AM$550,$B319,Grid_GenerationQueue!$AN$5:$AN$550,$C319)</f>
        <v>0</v>
      </c>
      <c r="V319">
        <f>SUMIFS(Grid_GenerationQueue!AD$5:AD$550,Grid_GenerationQueue!$AJ$5:$AJ$550,$B319,Grid_GenerationQueue!$AK$5:$AK$550,$C319)+SUMIFS(Grid_GenerationQueue!AD$5:AD$550,Grid_GenerationQueue!$AM$5:$AM$550,$B319,Grid_GenerationQueue!$AN$5:$AN$550,$C319)</f>
        <v>0</v>
      </c>
      <c r="X319">
        <f>SUMIFS(Grid_GenerationQueue!T$5:T$550,Grid_GenerationQueue!$AJ$5:$AJ$550,$B319,Grid_GenerationQueue!$AK$5:$AK$550,$C319,Grid_GenerationQueue!$AW$5:$AW$550,$Y$3)+SUMIFS(Grid_GenerationQueue!T$5:T$550,Grid_GenerationQueue!$AM$5:$AM$550,$B319,Grid_GenerationQueue!$AN$5:$AN$550,$C319,Grid_GenerationQueue!$AW$5:$AW$550,$Y$3)</f>
        <v>671.55</v>
      </c>
      <c r="Y319">
        <f>SUMIFS(Grid_GenerationQueue!U$5:U$550,Grid_GenerationQueue!$AJ$5:$AJ$550,$B319,Grid_GenerationQueue!$AK$5:$AK$550,$C319,Grid_GenerationQueue!$AW$5:$AW$550,$Y$3)+SUMIFS(Grid_GenerationQueue!U$5:U$550,Grid_GenerationQueue!$AM$5:$AM$550,$B319,Grid_GenerationQueue!$AN$5:$AN$550,$C319,Grid_GenerationQueue!$AW$5:$AW$550,$Y$3)</f>
        <v>0</v>
      </c>
      <c r="Z319">
        <f>SUMIFS(Grid_GenerationQueue!V$5:V$550,Grid_GenerationQueue!$AJ$5:$AJ$550,$B319,Grid_GenerationQueue!$AK$5:$AK$550,$C319,Grid_GenerationQueue!$AW$5:$AW$550,$Y$3)+SUMIFS(Grid_GenerationQueue!V$5:V$550,Grid_GenerationQueue!$AM$5:$AM$550,$B319,Grid_GenerationQueue!$AN$5:$AN$550,$C319,Grid_GenerationQueue!$AW$5:$AW$550,$Y$3)</f>
        <v>0</v>
      </c>
      <c r="AA319">
        <f>SUMIFS(Grid_GenerationQueue!W$5:W$550,Grid_GenerationQueue!$AJ$5:$AJ$550,$B319,Grid_GenerationQueue!$AK$5:$AK$550,$C319,Grid_GenerationQueue!$AW$5:$AW$550,$Y$3)+SUMIFS(Grid_GenerationQueue!W$5:W$550,Grid_GenerationQueue!$AM$5:$AM$550,$B319,Grid_GenerationQueue!$AN$5:$AN$550,$C319,Grid_GenerationQueue!$AW$5:$AW$550,$Y$3)</f>
        <v>0</v>
      </c>
      <c r="AB319">
        <f>SUMIFS(Grid_GenerationQueue!X$5:X$550,Grid_GenerationQueue!$AJ$5:$AJ$550,$B319,Grid_GenerationQueue!$AK$5:$AK$550,$C319,Grid_GenerationQueue!$AW$5:$AW$550,$Y$3)+SUMIFS(Grid_GenerationQueue!X$5:X$550,Grid_GenerationQueue!$AM$5:$AM$550,$B319,Grid_GenerationQueue!$AN$5:$AN$550,$C319,Grid_GenerationQueue!$AW$5:$AW$550,$Y$3)</f>
        <v>0</v>
      </c>
      <c r="AC319">
        <f>SUMIFS(Grid_GenerationQueue!Y$5:Y$550,Grid_GenerationQueue!$AJ$5:$AJ$550,$B319,Grid_GenerationQueue!$AK$5:$AK$550,$C319,Grid_GenerationQueue!$AW$5:$AW$550,$Y$3)+SUMIFS(Grid_GenerationQueue!Y$5:Y$550,Grid_GenerationQueue!$AM$5:$AM$550,$B319,Grid_GenerationQueue!$AN$5:$AN$550,$C319,Grid_GenerationQueue!$AW$5:$AW$550,$Y$3)</f>
        <v>0</v>
      </c>
      <c r="AD319">
        <f>SUMIFS(Grid_GenerationQueue!Z$5:Z$550,Grid_GenerationQueue!$AJ$5:$AJ$550,$B319,Grid_GenerationQueue!$AK$5:$AK$550,$C319,Grid_GenerationQueue!$AW$5:$AW$550,$Y$3)+SUMIFS(Grid_GenerationQueue!Z$5:Z$550,Grid_GenerationQueue!$AM$5:$AM$550,$B319,Grid_GenerationQueue!$AN$5:$AN$550,$C319,Grid_GenerationQueue!$AW$5:$AW$550,$Y$3)</f>
        <v>778.54560000000004</v>
      </c>
      <c r="AE319">
        <f>SUMIFS(Grid_GenerationQueue!AA$5:AA$550,Grid_GenerationQueue!$AJ$5:$AJ$550,$B319,Grid_GenerationQueue!$AK$5:$AK$550,$C319,Grid_GenerationQueue!$AW$5:$AW$550,$Y$3)+SUMIFS(Grid_GenerationQueue!AA$5:AA$550,Grid_GenerationQueue!$AM$5:$AM$550,$B319,Grid_GenerationQueue!$AN$5:$AN$550,$C319,Grid_GenerationQueue!$AW$5:$AW$550,$Y$3)</f>
        <v>778.54560000000004</v>
      </c>
      <c r="AF319">
        <f>SUMIFS(Grid_GenerationQueue!AB$5:AB$550,Grid_GenerationQueue!$AJ$5:$AJ$550,$B319,Grid_GenerationQueue!$AK$5:$AK$550,$C319,Grid_GenerationQueue!$AW$5:$AW$550,$Y$3)+SUMIFS(Grid_GenerationQueue!AB$5:AB$550,Grid_GenerationQueue!$AM$5:$AM$550,$B319,Grid_GenerationQueue!$AN$5:$AN$550,$C319,Grid_GenerationQueue!$AW$5:$AW$550,$Y$3)</f>
        <v>0</v>
      </c>
      <c r="AG319">
        <f>SUMIFS(Grid_GenerationQueue!AC$5:AC$550,Grid_GenerationQueue!$AJ$5:$AJ$550,$B319,Grid_GenerationQueue!$AK$5:$AK$550,$C319,Grid_GenerationQueue!$AW$5:$AW$550,$Y$3)+SUMIFS(Grid_GenerationQueue!AC$5:AC$550,Grid_GenerationQueue!$AM$5:$AM$550,$B319,Grid_GenerationQueue!$AN$5:$AN$550,$C319,Grid_GenerationQueue!$AW$5:$AW$550,$Y$3)</f>
        <v>0</v>
      </c>
      <c r="AH319">
        <f>SUMIFS(Grid_GenerationQueue!AD$5:AD$550,Grid_GenerationQueue!$AJ$5:$AJ$550,$B319,Grid_GenerationQueue!$AK$5:$AK$550,$C319,Grid_GenerationQueue!$AW$5:$AW$550,$Y$3)+SUMIFS(Grid_GenerationQueue!AD$5:AD$550,Grid_GenerationQueue!$AM$5:$AM$550,$B319,Grid_GenerationQueue!$AN$5:$AN$550,$C319,Grid_GenerationQueue!$AW$5:$AW$550,$Y$3)</f>
        <v>0</v>
      </c>
      <c r="AJ319">
        <f>X319+SUMIFS(Grid_GenerationQueue!T$5:T$550,Grid_GenerationQueue!$AJ$5:$AJ$550,$B319,Grid_GenerationQueue!$AK$5:$AK$550,$C319,Grid_GenerationQueue!$AW$5:$AW$550,"&lt;&gt;"&amp;$Y$3,Grid_GenerationQueue!$AU$5:$AU$550,$AK$3)+SUMIFS(Grid_GenerationQueue!T$5:T$550,Grid_GenerationQueue!$AM$5:$AM$550,$B319,Grid_GenerationQueue!$AN$5:$AN$550,$C319,Grid_GenerationQueue!$AW$5:$AW$550,"&lt;&gt;"&amp;$Y$3,Grid_GenerationQueue!$AU$5:$AU$550,$AK$3)</f>
        <v>671.55</v>
      </c>
      <c r="AK319">
        <f>Y319+SUMIFS(Grid_GenerationQueue!U$5:U$550,Grid_GenerationQueue!$AJ$5:$AJ$550,$B319,Grid_GenerationQueue!$AK$5:$AK$550,$C319,Grid_GenerationQueue!$AW$5:$AW$550,"&lt;&gt;"&amp;$Y$3,Grid_GenerationQueue!$AU$5:$AU$550,$AK$3)+SUMIFS(Grid_GenerationQueue!U$5:U$550,Grid_GenerationQueue!$AM$5:$AM$550,$B319,Grid_GenerationQueue!$AN$5:$AN$550,$C319,Grid_GenerationQueue!$AW$5:$AW$550,"&lt;&gt;"&amp;$Y$3,Grid_GenerationQueue!$AU$5:$AU$550,$AK$3)</f>
        <v>0</v>
      </c>
      <c r="AL319">
        <f>Z319+SUMIFS(Grid_GenerationQueue!V$5:V$550,Grid_GenerationQueue!$AJ$5:$AJ$550,$B319,Grid_GenerationQueue!$AK$5:$AK$550,$C319,Grid_GenerationQueue!$AW$5:$AW$550,"&lt;&gt;"&amp;$Y$3,Grid_GenerationQueue!$AU$5:$AU$550,$AK$3)+SUMIFS(Grid_GenerationQueue!V$5:V$550,Grid_GenerationQueue!$AM$5:$AM$550,$B319,Grid_GenerationQueue!$AN$5:$AN$550,$C319,Grid_GenerationQueue!$AW$5:$AW$550,"&lt;&gt;"&amp;$Y$3,Grid_GenerationQueue!$AU$5:$AU$550,$AK$3)</f>
        <v>0</v>
      </c>
      <c r="AM319">
        <f>AA319+SUMIFS(Grid_GenerationQueue!W$5:W$550,Grid_GenerationQueue!$AJ$5:$AJ$550,$B319,Grid_GenerationQueue!$AK$5:$AK$550,$C319,Grid_GenerationQueue!$AW$5:$AW$550,"&lt;&gt;"&amp;$Y$3,Grid_GenerationQueue!$AU$5:$AU$550,$AK$3)+SUMIFS(Grid_GenerationQueue!W$5:W$550,Grid_GenerationQueue!$AM$5:$AM$550,$B319,Grid_GenerationQueue!$AN$5:$AN$550,$C319,Grid_GenerationQueue!$AW$5:$AW$550,"&lt;&gt;"&amp;$Y$3,Grid_GenerationQueue!$AU$5:$AU$550,$AK$3)</f>
        <v>0</v>
      </c>
      <c r="AN319">
        <f>AB319+SUMIFS(Grid_GenerationQueue!X$5:X$550,Grid_GenerationQueue!$AJ$5:$AJ$550,$B319,Grid_GenerationQueue!$AK$5:$AK$550,$C319,Grid_GenerationQueue!$AW$5:$AW$550,"&lt;&gt;"&amp;$Y$3,Grid_GenerationQueue!$AU$5:$AU$550,$AK$3)+SUMIFS(Grid_GenerationQueue!X$5:X$550,Grid_GenerationQueue!$AM$5:$AM$550,$B319,Grid_GenerationQueue!$AN$5:$AN$550,$C319,Grid_GenerationQueue!$AW$5:$AW$550,"&lt;&gt;"&amp;$Y$3,Grid_GenerationQueue!$AU$5:$AU$550,$AK$3)</f>
        <v>0</v>
      </c>
      <c r="AO319">
        <f>AC319+SUMIFS(Grid_GenerationQueue!Y$5:Y$550,Grid_GenerationQueue!$AJ$5:$AJ$550,$B319,Grid_GenerationQueue!$AK$5:$AK$550,$C319,Grid_GenerationQueue!$AW$5:$AW$550,"&lt;&gt;"&amp;$Y$3,Grid_GenerationQueue!$AU$5:$AU$550,$AK$3)+SUMIFS(Grid_GenerationQueue!Y$5:Y$550,Grid_GenerationQueue!$AM$5:$AM$550,$B319,Grid_GenerationQueue!$AN$5:$AN$550,$C319,Grid_GenerationQueue!$AW$5:$AW$550,"&lt;&gt;"&amp;$Y$3,Grid_GenerationQueue!$AU$5:$AU$550,$AK$3)</f>
        <v>0</v>
      </c>
      <c r="AP319">
        <f>AD319+SUMIFS(Grid_GenerationQueue!Z$5:Z$550,Grid_GenerationQueue!$AJ$5:$AJ$550,$B319,Grid_GenerationQueue!$AK$5:$AK$550,$C319,Grid_GenerationQueue!$AW$5:$AW$550,"&lt;&gt;"&amp;$Y$3,Grid_GenerationQueue!$AU$5:$AU$550,$AK$3)+SUMIFS(Grid_GenerationQueue!Z$5:Z$550,Grid_GenerationQueue!$AM$5:$AM$550,$B319,Grid_GenerationQueue!$AN$5:$AN$550,$C319,Grid_GenerationQueue!$AW$5:$AW$550,"&lt;&gt;"&amp;$Y$3,Grid_GenerationQueue!$AU$5:$AU$550,$AK$3)</f>
        <v>778.54560000000004</v>
      </c>
      <c r="AQ319">
        <f>AE319+SUMIFS(Grid_GenerationQueue!AA$5:AA$550,Grid_GenerationQueue!$AJ$5:$AJ$550,$B319,Grid_GenerationQueue!$AK$5:$AK$550,$C319,Grid_GenerationQueue!$AW$5:$AW$550,"&lt;&gt;"&amp;$Y$3,Grid_GenerationQueue!$AU$5:$AU$550,$AK$3)+SUMIFS(Grid_GenerationQueue!AA$5:AA$550,Grid_GenerationQueue!$AM$5:$AM$550,$B319,Grid_GenerationQueue!$AN$5:$AN$550,$C319,Grid_GenerationQueue!$AW$5:$AW$550,"&lt;&gt;"&amp;$Y$3,Grid_GenerationQueue!$AU$5:$AU$550,$AK$3)</f>
        <v>778.54560000000004</v>
      </c>
      <c r="AR319">
        <f>AF319+SUMIFS(Grid_GenerationQueue!AB$5:AB$550,Grid_GenerationQueue!$AJ$5:$AJ$550,$B319,Grid_GenerationQueue!$AK$5:$AK$550,$C319,Grid_GenerationQueue!$AW$5:$AW$550,"&lt;&gt;"&amp;$Y$3,Grid_GenerationQueue!$AU$5:$AU$550,$AK$3)+SUMIFS(Grid_GenerationQueue!AB$5:AB$550,Grid_GenerationQueue!$AM$5:$AM$550,$B319,Grid_GenerationQueue!$AN$5:$AN$550,$C319,Grid_GenerationQueue!$AW$5:$AW$550,"&lt;&gt;"&amp;$Y$3,Grid_GenerationQueue!$AU$5:$AU$550,$AK$3)</f>
        <v>0</v>
      </c>
      <c r="AS319">
        <f>AG319+SUMIFS(Grid_GenerationQueue!AC$5:AC$550,Grid_GenerationQueue!$AJ$5:$AJ$550,$B319,Grid_GenerationQueue!$AK$5:$AK$550,$C319,Grid_GenerationQueue!$AW$5:$AW$550,"&lt;&gt;"&amp;$Y$3,Grid_GenerationQueue!$AU$5:$AU$550,$AK$3)+SUMIFS(Grid_GenerationQueue!AC$5:AC$550,Grid_GenerationQueue!$AM$5:$AM$550,$B319,Grid_GenerationQueue!$AN$5:$AN$550,$C319,Grid_GenerationQueue!$AW$5:$AW$550,"&lt;&gt;"&amp;$Y$3,Grid_GenerationQueue!$AU$5:$AU$550,$AK$3)</f>
        <v>0</v>
      </c>
      <c r="AT319">
        <f>AH319+SUMIFS(Grid_GenerationQueue!AD$5:AD$550,Grid_GenerationQueue!$AJ$5:$AJ$550,$B319,Grid_GenerationQueue!$AK$5:$AK$550,$C319,Grid_GenerationQueue!$AW$5:$AW$550,"&lt;&gt;"&amp;$Y$3,Grid_GenerationQueue!$AU$5:$AU$550,$AK$3)+SUMIFS(Grid_GenerationQueue!AD$5:AD$550,Grid_GenerationQueue!$AM$5:$AM$550,$B319,Grid_GenerationQueue!$AN$5:$AN$550,$C319,Grid_GenerationQueue!$AW$5:$AW$550,"&lt;&gt;"&amp;$Y$3,Grid_GenerationQueue!$AU$5:$AU$550,$AK$3)</f>
        <v>0</v>
      </c>
      <c r="AV319">
        <v>0</v>
      </c>
      <c r="AW319">
        <v>0</v>
      </c>
      <c r="AX319">
        <v>0</v>
      </c>
      <c r="AY319">
        <v>0</v>
      </c>
      <c r="AZ319">
        <v>0</v>
      </c>
      <c r="BB319">
        <f t="shared" si="165"/>
        <v>1396.55</v>
      </c>
      <c r="BC319">
        <f t="shared" si="166"/>
        <v>0</v>
      </c>
      <c r="BD319">
        <f t="shared" si="167"/>
        <v>0</v>
      </c>
      <c r="BE319">
        <f t="shared" si="168"/>
        <v>0</v>
      </c>
      <c r="BF319">
        <f t="shared" si="169"/>
        <v>0</v>
      </c>
      <c r="BG319">
        <f t="shared" si="170"/>
        <v>0</v>
      </c>
      <c r="BH319">
        <f t="shared" si="171"/>
        <v>1628.5455999999999</v>
      </c>
      <c r="BI319">
        <f t="shared" si="172"/>
        <v>1128.5455999999999</v>
      </c>
      <c r="BJ319">
        <f t="shared" si="173"/>
        <v>500</v>
      </c>
      <c r="BK319">
        <f t="shared" si="174"/>
        <v>0</v>
      </c>
      <c r="BL319">
        <f t="shared" si="175"/>
        <v>0</v>
      </c>
      <c r="BN319">
        <f t="shared" si="176"/>
        <v>671.55</v>
      </c>
      <c r="BO319">
        <f t="shared" si="177"/>
        <v>0</v>
      </c>
      <c r="BP319">
        <f t="shared" si="178"/>
        <v>0</v>
      </c>
      <c r="BQ319">
        <f t="shared" si="179"/>
        <v>0</v>
      </c>
      <c r="BR319">
        <f t="shared" si="180"/>
        <v>0</v>
      </c>
      <c r="BS319">
        <f t="shared" si="181"/>
        <v>0</v>
      </c>
      <c r="BT319">
        <f t="shared" si="182"/>
        <v>778.54560000000004</v>
      </c>
      <c r="BU319">
        <f t="shared" si="183"/>
        <v>778.54560000000004</v>
      </c>
      <c r="BV319">
        <f t="shared" si="184"/>
        <v>0</v>
      </c>
      <c r="BW319">
        <f t="shared" si="185"/>
        <v>0</v>
      </c>
      <c r="BX319">
        <f t="shared" si="186"/>
        <v>0</v>
      </c>
      <c r="BZ319">
        <f t="shared" si="187"/>
        <v>671.55</v>
      </c>
      <c r="CA319">
        <f t="shared" si="188"/>
        <v>0</v>
      </c>
      <c r="CB319">
        <f t="shared" si="189"/>
        <v>0</v>
      </c>
      <c r="CC319">
        <f t="shared" si="190"/>
        <v>0</v>
      </c>
      <c r="CD319">
        <f t="shared" si="191"/>
        <v>0</v>
      </c>
      <c r="CE319">
        <f t="shared" si="192"/>
        <v>0</v>
      </c>
      <c r="CF319">
        <f t="shared" si="193"/>
        <v>778.54560000000004</v>
      </c>
      <c r="CG319">
        <f t="shared" si="194"/>
        <v>778.54560000000004</v>
      </c>
      <c r="CH319">
        <f t="shared" si="195"/>
        <v>0</v>
      </c>
      <c r="CI319">
        <f t="shared" si="196"/>
        <v>0</v>
      </c>
      <c r="CJ319">
        <f t="shared" si="197"/>
        <v>0</v>
      </c>
    </row>
    <row r="320" spans="1:88" x14ac:dyDescent="0.35">
      <c r="A320" t="str">
        <f>Substation_Info!A320</f>
        <v>SCE Northern Area</v>
      </c>
      <c r="B320" t="str">
        <f>Substation_Info!B320</f>
        <v>Windhub</v>
      </c>
      <c r="C320">
        <f>Substation_Info!C320</f>
        <v>230</v>
      </c>
      <c r="D320" t="str" cm="1">
        <f t="array" ref="D320">INDEX(Substation_Info!$AT$5:$BB$322,MATCH(1,($B320=Substation_Info!$B$5:$B$322)*($C320=Substation_Info!$C$5:$C$322),0),MATCH(D$4,Substation_Info!$AT$4:$BB$4,0))</f>
        <v>Tehachapi_Li_Battery</v>
      </c>
      <c r="E320" t="str" cm="1">
        <f t="array" ref="E320">INDEX(Substation_Info!$AT$5:$BB$322,MATCH(1,($B320=Substation_Info!$B$5:$B$322)*($C320=Substation_Info!$C$5:$C$322),0),MATCH(E$4,Substation_Info!$AT$4:$BB$4,0))</f>
        <v>Tehachapi_Solar</v>
      </c>
      <c r="F320" cm="1">
        <f t="array" ref="F320">INDEX(Substation_Info!$AT$5:$BB$322,MATCH(1,($B320=Substation_Info!$B$5:$B$322)*($C320=Substation_Info!$C$5:$C$322),0),MATCH(F$4,Substation_Info!$AT$4:$BB$4,0))</f>
        <v>0</v>
      </c>
      <c r="G320" t="str" cm="1">
        <f t="array" ref="G320">INDEX(Substation_Info!$AT$5:$BB$322,MATCH(1,($B320=Substation_Info!$B$5:$B$322)*($C320=Substation_Info!$C$5:$C$322),0),MATCH(G$4,Substation_Info!$AT$4:$BB$4,0))</f>
        <v>Tehachapi_Wind</v>
      </c>
      <c r="H320" cm="1">
        <f t="array" ref="H320">INDEX(Substation_Info!$AT$5:$BB$322,MATCH(1,($B320=Substation_Info!$B$5:$B$322)*($C320=Substation_Info!$C$5:$C$322),0),MATCH(H$4,Substation_Info!$AT$4:$BB$4,0))</f>
        <v>0</v>
      </c>
      <c r="I320" cm="1">
        <f t="array" ref="I320">INDEX(Substation_Info!$AT$5:$BB$322,MATCH(1,($B320=Substation_Info!$B$5:$B$322)*($C320=Substation_Info!$C$5:$C$322),0),MATCH(I$4,Substation_Info!$AT$4:$BB$4,0))</f>
        <v>0</v>
      </c>
      <c r="J320" t="str" cm="1">
        <f t="array" ref="J320">INDEX(Substation_Info!$AT$5:$BB$322,MATCH(1,($B320=Substation_Info!$B$5:$B$322)*($C320=Substation_Info!$C$5:$C$322),0),MATCH(J$4,Substation_Info!$AT$4:$BB$4,0))</f>
        <v>Tehachapi_Pumped_Storage</v>
      </c>
      <c r="L320">
        <f>SUMIFS(Grid_GenerationQueue!T$5:T$550,Grid_GenerationQueue!$AJ$5:$AJ$550,$B320,Grid_GenerationQueue!$AK$5:$AK$550,$C320)+SUMIFS(Grid_GenerationQueue!T$5:T$550,Grid_GenerationQueue!$AM$5:$AM$550,$B320,Grid_GenerationQueue!$AN$5:$AN$550,$C320)</f>
        <v>2626.5914200000002</v>
      </c>
      <c r="M320">
        <f>SUMIFS(Grid_GenerationQueue!U$5:U$550,Grid_GenerationQueue!$AJ$5:$AJ$550,$B320,Grid_GenerationQueue!$AK$5:$AK$550,$C320)+SUMIFS(Grid_GenerationQueue!U$5:U$550,Grid_GenerationQueue!$AM$5:$AM$550,$B320,Grid_GenerationQueue!$AN$5:$AN$550,$C320)</f>
        <v>0</v>
      </c>
      <c r="N320">
        <f>SUMIFS(Grid_GenerationQueue!V$5:V$550,Grid_GenerationQueue!$AJ$5:$AJ$550,$B320,Grid_GenerationQueue!$AK$5:$AK$550,$C320)+SUMIFS(Grid_GenerationQueue!V$5:V$550,Grid_GenerationQueue!$AM$5:$AM$550,$B320,Grid_GenerationQueue!$AN$5:$AN$550,$C320)</f>
        <v>0</v>
      </c>
      <c r="O320">
        <f>SUMIFS(Grid_GenerationQueue!W$5:W$550,Grid_GenerationQueue!$AJ$5:$AJ$550,$B320,Grid_GenerationQueue!$AK$5:$AK$550,$C320)+SUMIFS(Grid_GenerationQueue!W$5:W$550,Grid_GenerationQueue!$AM$5:$AM$550,$B320,Grid_GenerationQueue!$AN$5:$AN$550,$C320)</f>
        <v>0</v>
      </c>
      <c r="P320">
        <f>SUMIFS(Grid_GenerationQueue!X$5:X$550,Grid_GenerationQueue!$AJ$5:$AJ$550,$B320,Grid_GenerationQueue!$AK$5:$AK$550,$C320)+SUMIFS(Grid_GenerationQueue!X$5:X$550,Grid_GenerationQueue!$AM$5:$AM$550,$B320,Grid_GenerationQueue!$AN$5:$AN$550,$C320)</f>
        <v>0</v>
      </c>
      <c r="Q320">
        <f>SUMIFS(Grid_GenerationQueue!Y$5:Y$550,Grid_GenerationQueue!$AJ$5:$AJ$550,$B320,Grid_GenerationQueue!$AK$5:$AK$550,$C320)+SUMIFS(Grid_GenerationQueue!Y$5:Y$550,Grid_GenerationQueue!$AM$5:$AM$550,$B320,Grid_GenerationQueue!$AN$5:$AN$550,$C320)</f>
        <v>0</v>
      </c>
      <c r="R320">
        <f>SUMIFS(Grid_GenerationQueue!Z$5:Z$550,Grid_GenerationQueue!$AJ$5:$AJ$550,$B320,Grid_GenerationQueue!$AK$5:$AK$550,$C320)+SUMIFS(Grid_GenerationQueue!Z$5:Z$550,Grid_GenerationQueue!$AM$5:$AM$550,$B320,Grid_GenerationQueue!$AN$5:$AN$550,$C320)</f>
        <v>1915.59142</v>
      </c>
      <c r="S320">
        <f>SUMIFS(Grid_GenerationQueue!AA$5:AA$550,Grid_GenerationQueue!$AJ$5:$AJ$550,$B320,Grid_GenerationQueue!$AK$5:$AK$550,$C320)+SUMIFS(Grid_GenerationQueue!AA$5:AA$550,Grid_GenerationQueue!$AM$5:$AM$550,$B320,Grid_GenerationQueue!$AN$5:$AN$550,$C320)</f>
        <v>711</v>
      </c>
      <c r="T320">
        <f>SUMIFS(Grid_GenerationQueue!AB$5:AB$550,Grid_GenerationQueue!$AJ$5:$AJ$550,$B320,Grid_GenerationQueue!$AK$5:$AK$550,$C320)+SUMIFS(Grid_GenerationQueue!AB$5:AB$550,Grid_GenerationQueue!$AM$5:$AM$550,$B320,Grid_GenerationQueue!$AN$5:$AN$550,$C320)</f>
        <v>1204.59142</v>
      </c>
      <c r="U320">
        <f>SUMIFS(Grid_GenerationQueue!AC$5:AC$550,Grid_GenerationQueue!$AJ$5:$AJ$550,$B320,Grid_GenerationQueue!$AK$5:$AK$550,$C320)+SUMIFS(Grid_GenerationQueue!AC$5:AC$550,Grid_GenerationQueue!$AM$5:$AM$550,$B320,Grid_GenerationQueue!$AN$5:$AN$550,$C320)</f>
        <v>0</v>
      </c>
      <c r="V320">
        <f>SUMIFS(Grid_GenerationQueue!AD$5:AD$550,Grid_GenerationQueue!$AJ$5:$AJ$550,$B320,Grid_GenerationQueue!$AK$5:$AK$550,$C320)+SUMIFS(Grid_GenerationQueue!AD$5:AD$550,Grid_GenerationQueue!$AM$5:$AM$550,$B320,Grid_GenerationQueue!$AN$5:$AN$550,$C320)</f>
        <v>500</v>
      </c>
      <c r="X320">
        <f>SUMIFS(Grid_GenerationQueue!T$5:T$550,Grid_GenerationQueue!$AJ$5:$AJ$550,$B320,Grid_GenerationQueue!$AK$5:$AK$550,$C320,Grid_GenerationQueue!$AW$5:$AW$550,$Y$3)+SUMIFS(Grid_GenerationQueue!T$5:T$550,Grid_GenerationQueue!$AM$5:$AM$550,$B320,Grid_GenerationQueue!$AN$5:$AN$550,$C320,Grid_GenerationQueue!$AW$5:$AW$550,$Y$3)</f>
        <v>1872</v>
      </c>
      <c r="Y320">
        <f>SUMIFS(Grid_GenerationQueue!U$5:U$550,Grid_GenerationQueue!$AJ$5:$AJ$550,$B320,Grid_GenerationQueue!$AK$5:$AK$550,$C320,Grid_GenerationQueue!$AW$5:$AW$550,$Y$3)+SUMIFS(Grid_GenerationQueue!U$5:U$550,Grid_GenerationQueue!$AM$5:$AM$550,$B320,Grid_GenerationQueue!$AN$5:$AN$550,$C320,Grid_GenerationQueue!$AW$5:$AW$550,$Y$3)</f>
        <v>0</v>
      </c>
      <c r="Z320">
        <f>SUMIFS(Grid_GenerationQueue!V$5:V$550,Grid_GenerationQueue!$AJ$5:$AJ$550,$B320,Grid_GenerationQueue!$AK$5:$AK$550,$C320,Grid_GenerationQueue!$AW$5:$AW$550,$Y$3)+SUMIFS(Grid_GenerationQueue!V$5:V$550,Grid_GenerationQueue!$AM$5:$AM$550,$B320,Grid_GenerationQueue!$AN$5:$AN$550,$C320,Grid_GenerationQueue!$AW$5:$AW$550,$Y$3)</f>
        <v>0</v>
      </c>
      <c r="AA320">
        <f>SUMIFS(Grid_GenerationQueue!W$5:W$550,Grid_GenerationQueue!$AJ$5:$AJ$550,$B320,Grid_GenerationQueue!$AK$5:$AK$550,$C320,Grid_GenerationQueue!$AW$5:$AW$550,$Y$3)+SUMIFS(Grid_GenerationQueue!W$5:W$550,Grid_GenerationQueue!$AM$5:$AM$550,$B320,Grid_GenerationQueue!$AN$5:$AN$550,$C320,Grid_GenerationQueue!$AW$5:$AW$550,$Y$3)</f>
        <v>0</v>
      </c>
      <c r="AB320">
        <f>SUMIFS(Grid_GenerationQueue!X$5:X$550,Grid_GenerationQueue!$AJ$5:$AJ$550,$B320,Grid_GenerationQueue!$AK$5:$AK$550,$C320,Grid_GenerationQueue!$AW$5:$AW$550,$Y$3)+SUMIFS(Grid_GenerationQueue!X$5:X$550,Grid_GenerationQueue!$AM$5:$AM$550,$B320,Grid_GenerationQueue!$AN$5:$AN$550,$C320,Grid_GenerationQueue!$AW$5:$AW$550,$Y$3)</f>
        <v>0</v>
      </c>
      <c r="AC320">
        <f>SUMIFS(Grid_GenerationQueue!Y$5:Y$550,Grid_GenerationQueue!$AJ$5:$AJ$550,$B320,Grid_GenerationQueue!$AK$5:$AK$550,$C320,Grid_GenerationQueue!$AW$5:$AW$550,$Y$3)+SUMIFS(Grid_GenerationQueue!Y$5:Y$550,Grid_GenerationQueue!$AM$5:$AM$550,$B320,Grid_GenerationQueue!$AN$5:$AN$550,$C320,Grid_GenerationQueue!$AW$5:$AW$550,$Y$3)</f>
        <v>0</v>
      </c>
      <c r="AD320">
        <f>SUMIFS(Grid_GenerationQueue!Z$5:Z$550,Grid_GenerationQueue!$AJ$5:$AJ$550,$B320,Grid_GenerationQueue!$AK$5:$AK$550,$C320,Grid_GenerationQueue!$AW$5:$AW$550,$Y$3)+SUMIFS(Grid_GenerationQueue!Z$5:Z$550,Grid_GenerationQueue!$AM$5:$AM$550,$B320,Grid_GenerationQueue!$AN$5:$AN$550,$C320,Grid_GenerationQueue!$AW$5:$AW$550,$Y$3)</f>
        <v>1711</v>
      </c>
      <c r="AE320">
        <f>SUMIFS(Grid_GenerationQueue!AA$5:AA$550,Grid_GenerationQueue!$AJ$5:$AJ$550,$B320,Grid_GenerationQueue!$AK$5:$AK$550,$C320,Grid_GenerationQueue!$AW$5:$AW$550,$Y$3)+SUMIFS(Grid_GenerationQueue!AA$5:AA$550,Grid_GenerationQueue!$AM$5:$AM$550,$B320,Grid_GenerationQueue!$AN$5:$AN$550,$C320,Grid_GenerationQueue!$AW$5:$AW$550,$Y$3)</f>
        <v>711</v>
      </c>
      <c r="AF320">
        <f>SUMIFS(Grid_GenerationQueue!AB$5:AB$550,Grid_GenerationQueue!$AJ$5:$AJ$550,$B320,Grid_GenerationQueue!$AK$5:$AK$550,$C320,Grid_GenerationQueue!$AW$5:$AW$550,$Y$3)+SUMIFS(Grid_GenerationQueue!AB$5:AB$550,Grid_GenerationQueue!$AM$5:$AM$550,$B320,Grid_GenerationQueue!$AN$5:$AN$550,$C320,Grid_GenerationQueue!$AW$5:$AW$550,$Y$3)</f>
        <v>1000</v>
      </c>
      <c r="AG320">
        <f>SUMIFS(Grid_GenerationQueue!AC$5:AC$550,Grid_GenerationQueue!$AJ$5:$AJ$550,$B320,Grid_GenerationQueue!$AK$5:$AK$550,$C320,Grid_GenerationQueue!$AW$5:$AW$550,$Y$3)+SUMIFS(Grid_GenerationQueue!AC$5:AC$550,Grid_GenerationQueue!$AM$5:$AM$550,$B320,Grid_GenerationQueue!$AN$5:$AN$550,$C320,Grid_GenerationQueue!$AW$5:$AW$550,$Y$3)</f>
        <v>0</v>
      </c>
      <c r="AH320">
        <f>SUMIFS(Grid_GenerationQueue!AD$5:AD$550,Grid_GenerationQueue!$AJ$5:$AJ$550,$B320,Grid_GenerationQueue!$AK$5:$AK$550,$C320,Grid_GenerationQueue!$AW$5:$AW$550,$Y$3)+SUMIFS(Grid_GenerationQueue!AD$5:AD$550,Grid_GenerationQueue!$AM$5:$AM$550,$B320,Grid_GenerationQueue!$AN$5:$AN$550,$C320,Grid_GenerationQueue!$AW$5:$AW$550,$Y$3)</f>
        <v>0</v>
      </c>
      <c r="AJ320">
        <f>X320+SUMIFS(Grid_GenerationQueue!T$5:T$550,Grid_GenerationQueue!$AJ$5:$AJ$550,$B320,Grid_GenerationQueue!$AK$5:$AK$550,$C320,Grid_GenerationQueue!$AW$5:$AW$550,"&lt;&gt;"&amp;$Y$3,Grid_GenerationQueue!$AU$5:$AU$550,$AK$3)+SUMIFS(Grid_GenerationQueue!T$5:T$550,Grid_GenerationQueue!$AM$5:$AM$550,$B320,Grid_GenerationQueue!$AN$5:$AN$550,$C320,Grid_GenerationQueue!$AW$5:$AW$550,"&lt;&gt;"&amp;$Y$3,Grid_GenerationQueue!$AU$5:$AU$550,$AK$3)</f>
        <v>2626.5914199999997</v>
      </c>
      <c r="AK320">
        <f>Y320+SUMIFS(Grid_GenerationQueue!U$5:U$550,Grid_GenerationQueue!$AJ$5:$AJ$550,$B320,Grid_GenerationQueue!$AK$5:$AK$550,$C320,Grid_GenerationQueue!$AW$5:$AW$550,"&lt;&gt;"&amp;$Y$3,Grid_GenerationQueue!$AU$5:$AU$550,$AK$3)+SUMIFS(Grid_GenerationQueue!U$5:U$550,Grid_GenerationQueue!$AM$5:$AM$550,$B320,Grid_GenerationQueue!$AN$5:$AN$550,$C320,Grid_GenerationQueue!$AW$5:$AW$550,"&lt;&gt;"&amp;$Y$3,Grid_GenerationQueue!$AU$5:$AU$550,$AK$3)</f>
        <v>0</v>
      </c>
      <c r="AL320">
        <f>Z320+SUMIFS(Grid_GenerationQueue!V$5:V$550,Grid_GenerationQueue!$AJ$5:$AJ$550,$B320,Grid_GenerationQueue!$AK$5:$AK$550,$C320,Grid_GenerationQueue!$AW$5:$AW$550,"&lt;&gt;"&amp;$Y$3,Grid_GenerationQueue!$AU$5:$AU$550,$AK$3)+SUMIFS(Grid_GenerationQueue!V$5:V$550,Grid_GenerationQueue!$AM$5:$AM$550,$B320,Grid_GenerationQueue!$AN$5:$AN$550,$C320,Grid_GenerationQueue!$AW$5:$AW$550,"&lt;&gt;"&amp;$Y$3,Grid_GenerationQueue!$AU$5:$AU$550,$AK$3)</f>
        <v>0</v>
      </c>
      <c r="AM320">
        <f>AA320+SUMIFS(Grid_GenerationQueue!W$5:W$550,Grid_GenerationQueue!$AJ$5:$AJ$550,$B320,Grid_GenerationQueue!$AK$5:$AK$550,$C320,Grid_GenerationQueue!$AW$5:$AW$550,"&lt;&gt;"&amp;$Y$3,Grid_GenerationQueue!$AU$5:$AU$550,$AK$3)+SUMIFS(Grid_GenerationQueue!W$5:W$550,Grid_GenerationQueue!$AM$5:$AM$550,$B320,Grid_GenerationQueue!$AN$5:$AN$550,$C320,Grid_GenerationQueue!$AW$5:$AW$550,"&lt;&gt;"&amp;$Y$3,Grid_GenerationQueue!$AU$5:$AU$550,$AK$3)</f>
        <v>0</v>
      </c>
      <c r="AN320">
        <f>AB320+SUMIFS(Grid_GenerationQueue!X$5:X$550,Grid_GenerationQueue!$AJ$5:$AJ$550,$B320,Grid_GenerationQueue!$AK$5:$AK$550,$C320,Grid_GenerationQueue!$AW$5:$AW$550,"&lt;&gt;"&amp;$Y$3,Grid_GenerationQueue!$AU$5:$AU$550,$AK$3)+SUMIFS(Grid_GenerationQueue!X$5:X$550,Grid_GenerationQueue!$AM$5:$AM$550,$B320,Grid_GenerationQueue!$AN$5:$AN$550,$C320,Grid_GenerationQueue!$AW$5:$AW$550,"&lt;&gt;"&amp;$Y$3,Grid_GenerationQueue!$AU$5:$AU$550,$AK$3)</f>
        <v>0</v>
      </c>
      <c r="AO320">
        <f>AC320+SUMIFS(Grid_GenerationQueue!Y$5:Y$550,Grid_GenerationQueue!$AJ$5:$AJ$550,$B320,Grid_GenerationQueue!$AK$5:$AK$550,$C320,Grid_GenerationQueue!$AW$5:$AW$550,"&lt;&gt;"&amp;$Y$3,Grid_GenerationQueue!$AU$5:$AU$550,$AK$3)+SUMIFS(Grid_GenerationQueue!Y$5:Y$550,Grid_GenerationQueue!$AM$5:$AM$550,$B320,Grid_GenerationQueue!$AN$5:$AN$550,$C320,Grid_GenerationQueue!$AW$5:$AW$550,"&lt;&gt;"&amp;$Y$3,Grid_GenerationQueue!$AU$5:$AU$550,$AK$3)</f>
        <v>0</v>
      </c>
      <c r="AP320">
        <f>AD320+SUMIFS(Grid_GenerationQueue!Z$5:Z$550,Grid_GenerationQueue!$AJ$5:$AJ$550,$B320,Grid_GenerationQueue!$AK$5:$AK$550,$C320,Grid_GenerationQueue!$AW$5:$AW$550,"&lt;&gt;"&amp;$Y$3,Grid_GenerationQueue!$AU$5:$AU$550,$AK$3)+SUMIFS(Grid_GenerationQueue!Z$5:Z$550,Grid_GenerationQueue!$AM$5:$AM$550,$B320,Grid_GenerationQueue!$AN$5:$AN$550,$C320,Grid_GenerationQueue!$AW$5:$AW$550,"&lt;&gt;"&amp;$Y$3,Grid_GenerationQueue!$AU$5:$AU$550,$AK$3)</f>
        <v>1915.59142</v>
      </c>
      <c r="AQ320">
        <f>AE320+SUMIFS(Grid_GenerationQueue!AA$5:AA$550,Grid_GenerationQueue!$AJ$5:$AJ$550,$B320,Grid_GenerationQueue!$AK$5:$AK$550,$C320,Grid_GenerationQueue!$AW$5:$AW$550,"&lt;&gt;"&amp;$Y$3,Grid_GenerationQueue!$AU$5:$AU$550,$AK$3)+SUMIFS(Grid_GenerationQueue!AA$5:AA$550,Grid_GenerationQueue!$AM$5:$AM$550,$B320,Grid_GenerationQueue!$AN$5:$AN$550,$C320,Grid_GenerationQueue!$AW$5:$AW$550,"&lt;&gt;"&amp;$Y$3,Grid_GenerationQueue!$AU$5:$AU$550,$AK$3)</f>
        <v>711</v>
      </c>
      <c r="AR320">
        <f>AF320+SUMIFS(Grid_GenerationQueue!AB$5:AB$550,Grid_GenerationQueue!$AJ$5:$AJ$550,$B320,Grid_GenerationQueue!$AK$5:$AK$550,$C320,Grid_GenerationQueue!$AW$5:$AW$550,"&lt;&gt;"&amp;$Y$3,Grid_GenerationQueue!$AU$5:$AU$550,$AK$3)+SUMIFS(Grid_GenerationQueue!AB$5:AB$550,Grid_GenerationQueue!$AM$5:$AM$550,$B320,Grid_GenerationQueue!$AN$5:$AN$550,$C320,Grid_GenerationQueue!$AW$5:$AW$550,"&lt;&gt;"&amp;$Y$3,Grid_GenerationQueue!$AU$5:$AU$550,$AK$3)</f>
        <v>1204.59142</v>
      </c>
      <c r="AS320">
        <f>AG320+SUMIFS(Grid_GenerationQueue!AC$5:AC$550,Grid_GenerationQueue!$AJ$5:$AJ$550,$B320,Grid_GenerationQueue!$AK$5:$AK$550,$C320,Grid_GenerationQueue!$AW$5:$AW$550,"&lt;&gt;"&amp;$Y$3,Grid_GenerationQueue!$AU$5:$AU$550,$AK$3)+SUMIFS(Grid_GenerationQueue!AC$5:AC$550,Grid_GenerationQueue!$AM$5:$AM$550,$B320,Grid_GenerationQueue!$AN$5:$AN$550,$C320,Grid_GenerationQueue!$AW$5:$AW$550,"&lt;&gt;"&amp;$Y$3,Grid_GenerationQueue!$AU$5:$AU$550,$AK$3)</f>
        <v>0</v>
      </c>
      <c r="AT320">
        <f>AH320+SUMIFS(Grid_GenerationQueue!AD$5:AD$550,Grid_GenerationQueue!$AJ$5:$AJ$550,$B320,Grid_GenerationQueue!$AK$5:$AK$550,$C320,Grid_GenerationQueue!$AW$5:$AW$550,"&lt;&gt;"&amp;$Y$3,Grid_GenerationQueue!$AU$5:$AU$550,$AK$3)+SUMIFS(Grid_GenerationQueue!AD$5:AD$550,Grid_GenerationQueue!$AM$5:$AM$550,$B320,Grid_GenerationQueue!$AN$5:$AN$550,$C320,Grid_GenerationQueue!$AW$5:$AW$550,"&lt;&gt;"&amp;$Y$3,Grid_GenerationQueue!$AU$5:$AU$550,$AK$3)</f>
        <v>0</v>
      </c>
      <c r="AV320">
        <v>216.5</v>
      </c>
      <c r="AW320">
        <v>0</v>
      </c>
      <c r="AX320">
        <v>0</v>
      </c>
      <c r="AY320">
        <v>292.7</v>
      </c>
      <c r="AZ320">
        <v>0</v>
      </c>
      <c r="BB320">
        <f t="shared" si="165"/>
        <v>2410.0914200000002</v>
      </c>
      <c r="BC320">
        <f t="shared" si="166"/>
        <v>0</v>
      </c>
      <c r="BD320">
        <f t="shared" si="167"/>
        <v>0</v>
      </c>
      <c r="BE320">
        <f t="shared" si="168"/>
        <v>0</v>
      </c>
      <c r="BF320">
        <f t="shared" si="169"/>
        <v>0</v>
      </c>
      <c r="BG320">
        <f t="shared" si="170"/>
        <v>0</v>
      </c>
      <c r="BH320">
        <f t="shared" si="171"/>
        <v>1622.8914199999999</v>
      </c>
      <c r="BI320">
        <f t="shared" si="172"/>
        <v>418.3</v>
      </c>
      <c r="BJ320">
        <f t="shared" si="173"/>
        <v>1204.59142</v>
      </c>
      <c r="BK320">
        <f t="shared" si="174"/>
        <v>0</v>
      </c>
      <c r="BL320">
        <f t="shared" si="175"/>
        <v>500</v>
      </c>
      <c r="BN320">
        <f t="shared" si="176"/>
        <v>1655.5</v>
      </c>
      <c r="BO320">
        <f t="shared" si="177"/>
        <v>0</v>
      </c>
      <c r="BP320">
        <f t="shared" si="178"/>
        <v>0</v>
      </c>
      <c r="BQ320">
        <f t="shared" si="179"/>
        <v>0</v>
      </c>
      <c r="BR320">
        <f t="shared" si="180"/>
        <v>0</v>
      </c>
      <c r="BS320">
        <f t="shared" si="181"/>
        <v>0</v>
      </c>
      <c r="BT320">
        <f t="shared" si="182"/>
        <v>1418.3</v>
      </c>
      <c r="BU320">
        <f t="shared" si="183"/>
        <v>418.3</v>
      </c>
      <c r="BV320">
        <f t="shared" si="184"/>
        <v>1000</v>
      </c>
      <c r="BW320">
        <f t="shared" si="185"/>
        <v>0</v>
      </c>
      <c r="BX320">
        <f t="shared" si="186"/>
        <v>0</v>
      </c>
      <c r="BZ320">
        <f t="shared" si="187"/>
        <v>2410.0914199999997</v>
      </c>
      <c r="CA320">
        <f t="shared" si="188"/>
        <v>0</v>
      </c>
      <c r="CB320">
        <f t="shared" si="189"/>
        <v>0</v>
      </c>
      <c r="CC320">
        <f t="shared" si="190"/>
        <v>0</v>
      </c>
      <c r="CD320">
        <f t="shared" si="191"/>
        <v>0</v>
      </c>
      <c r="CE320">
        <f t="shared" si="192"/>
        <v>0</v>
      </c>
      <c r="CF320">
        <f t="shared" si="193"/>
        <v>1622.8914199999999</v>
      </c>
      <c r="CG320">
        <f t="shared" si="194"/>
        <v>418.3</v>
      </c>
      <c r="CH320">
        <f t="shared" si="195"/>
        <v>1204.59142</v>
      </c>
      <c r="CI320">
        <f t="shared" si="196"/>
        <v>0</v>
      </c>
      <c r="CJ320">
        <f t="shared" si="197"/>
        <v>0</v>
      </c>
    </row>
    <row r="321" spans="1:88" x14ac:dyDescent="0.35">
      <c r="A321" t="str">
        <f>Substation_Info!A321</f>
        <v xml:space="preserve">PG&amp;E North of Greater Bay Study Area </v>
      </c>
      <c r="B321" t="str">
        <f>Substation_Info!B321</f>
        <v>Woodland</v>
      </c>
      <c r="C321">
        <f>Substation_Info!C321</f>
        <v>115</v>
      </c>
      <c r="D321" t="str" cm="1">
        <f t="array" ref="D321">INDEX(Substation_Info!$AT$5:$BB$322,MATCH(1,($B321=Substation_Info!$B$5:$B$322)*($C321=Substation_Info!$C$5:$C$322),0),MATCH(D$4,Substation_Info!$AT$4:$BB$4,0))</f>
        <v>Northern_California_Li_Battery</v>
      </c>
      <c r="E321" t="str" cm="1">
        <f t="array" ref="E321">INDEX(Substation_Info!$AT$5:$BB$322,MATCH(1,($B321=Substation_Info!$B$5:$B$322)*($C321=Substation_Info!$C$5:$C$322),0),MATCH(E$4,Substation_Info!$AT$4:$BB$4,0))</f>
        <v>Northern_California_Solar</v>
      </c>
      <c r="F321" cm="1">
        <f t="array" ref="F321">INDEX(Substation_Info!$AT$5:$BB$322,MATCH(1,($B321=Substation_Info!$B$5:$B$322)*($C321=Substation_Info!$C$5:$C$322),0),MATCH(F$4,Substation_Info!$AT$4:$BB$4,0))</f>
        <v>0</v>
      </c>
      <c r="G321" t="str" cm="1">
        <f t="array" ref="G321">INDEX(Substation_Info!$AT$5:$BB$322,MATCH(1,($B321=Substation_Info!$B$5:$B$322)*($C321=Substation_Info!$C$5:$C$322),0),MATCH(G$4,Substation_Info!$AT$4:$BB$4,0))</f>
        <v>Northern_California_Wind</v>
      </c>
      <c r="H321" cm="1">
        <f t="array" ref="H321">INDEX(Substation_Info!$AT$5:$BB$322,MATCH(1,($B321=Substation_Info!$B$5:$B$322)*($C321=Substation_Info!$C$5:$C$322),0),MATCH(H$4,Substation_Info!$AT$4:$BB$4,0))</f>
        <v>0</v>
      </c>
      <c r="I321" cm="1">
        <f t="array" ref="I321">INDEX(Substation_Info!$AT$5:$BB$322,MATCH(1,($B321=Substation_Info!$B$5:$B$322)*($C321=Substation_Info!$C$5:$C$322),0),MATCH(I$4,Substation_Info!$AT$4:$BB$4,0))</f>
        <v>0</v>
      </c>
      <c r="J321" cm="1">
        <f t="array" ref="J321">INDEX(Substation_Info!$AT$5:$BB$322,MATCH(1,($B321=Substation_Info!$B$5:$B$322)*($C321=Substation_Info!$C$5:$C$322),0),MATCH(J$4,Substation_Info!$AT$4:$BB$4,0))</f>
        <v>0</v>
      </c>
      <c r="L321">
        <f>SUMIFS(Grid_GenerationQueue!T$5:T$550,Grid_GenerationQueue!$AJ$5:$AJ$550,$B321,Grid_GenerationQueue!$AK$5:$AK$550,$C321)+SUMIFS(Grid_GenerationQueue!T$5:T$550,Grid_GenerationQueue!$AM$5:$AM$550,$B321,Grid_GenerationQueue!$AN$5:$AN$550,$C321)</f>
        <v>92</v>
      </c>
      <c r="M321">
        <f>SUMIFS(Grid_GenerationQueue!U$5:U$550,Grid_GenerationQueue!$AJ$5:$AJ$550,$B321,Grid_GenerationQueue!$AK$5:$AK$550,$C321)+SUMIFS(Grid_GenerationQueue!U$5:U$550,Grid_GenerationQueue!$AM$5:$AM$550,$B321,Grid_GenerationQueue!$AN$5:$AN$550,$C321)</f>
        <v>0</v>
      </c>
      <c r="N321">
        <f>SUMIFS(Grid_GenerationQueue!V$5:V$550,Grid_GenerationQueue!$AJ$5:$AJ$550,$B321,Grid_GenerationQueue!$AK$5:$AK$550,$C321)+SUMIFS(Grid_GenerationQueue!V$5:V$550,Grid_GenerationQueue!$AM$5:$AM$550,$B321,Grid_GenerationQueue!$AN$5:$AN$550,$C321)</f>
        <v>0</v>
      </c>
      <c r="O321">
        <f>SUMIFS(Grid_GenerationQueue!W$5:W$550,Grid_GenerationQueue!$AJ$5:$AJ$550,$B321,Grid_GenerationQueue!$AK$5:$AK$550,$C321)+SUMIFS(Grid_GenerationQueue!W$5:W$550,Grid_GenerationQueue!$AM$5:$AM$550,$B321,Grid_GenerationQueue!$AN$5:$AN$550,$C321)</f>
        <v>0</v>
      </c>
      <c r="P321">
        <f>SUMIFS(Grid_GenerationQueue!X$5:X$550,Grid_GenerationQueue!$AJ$5:$AJ$550,$B321,Grid_GenerationQueue!$AK$5:$AK$550,$C321)+SUMIFS(Grid_GenerationQueue!X$5:X$550,Grid_GenerationQueue!$AM$5:$AM$550,$B321,Grid_GenerationQueue!$AN$5:$AN$550,$C321)</f>
        <v>0</v>
      </c>
      <c r="Q321">
        <f>SUMIFS(Grid_GenerationQueue!Y$5:Y$550,Grid_GenerationQueue!$AJ$5:$AJ$550,$B321,Grid_GenerationQueue!$AK$5:$AK$550,$C321)+SUMIFS(Grid_GenerationQueue!Y$5:Y$550,Grid_GenerationQueue!$AM$5:$AM$550,$B321,Grid_GenerationQueue!$AN$5:$AN$550,$C321)</f>
        <v>0</v>
      </c>
      <c r="R321">
        <f>SUMIFS(Grid_GenerationQueue!Z$5:Z$550,Grid_GenerationQueue!$AJ$5:$AJ$550,$B321,Grid_GenerationQueue!$AK$5:$AK$550,$C321)+SUMIFS(Grid_GenerationQueue!Z$5:Z$550,Grid_GenerationQueue!$AM$5:$AM$550,$B321,Grid_GenerationQueue!$AN$5:$AN$550,$C321)</f>
        <v>92</v>
      </c>
      <c r="S321">
        <f>SUMIFS(Grid_GenerationQueue!AA$5:AA$550,Grid_GenerationQueue!$AJ$5:$AJ$550,$B321,Grid_GenerationQueue!$AK$5:$AK$550,$C321)+SUMIFS(Grid_GenerationQueue!AA$5:AA$550,Grid_GenerationQueue!$AM$5:$AM$550,$B321,Grid_GenerationQueue!$AN$5:$AN$550,$C321)</f>
        <v>0</v>
      </c>
      <c r="T321">
        <f>SUMIFS(Grid_GenerationQueue!AB$5:AB$550,Grid_GenerationQueue!$AJ$5:$AJ$550,$B321,Grid_GenerationQueue!$AK$5:$AK$550,$C321)+SUMIFS(Grid_GenerationQueue!AB$5:AB$550,Grid_GenerationQueue!$AM$5:$AM$550,$B321,Grid_GenerationQueue!$AN$5:$AN$550,$C321)</f>
        <v>92</v>
      </c>
      <c r="U321">
        <f>SUMIFS(Grid_GenerationQueue!AC$5:AC$550,Grid_GenerationQueue!$AJ$5:$AJ$550,$B321,Grid_GenerationQueue!$AK$5:$AK$550,$C321)+SUMIFS(Grid_GenerationQueue!AC$5:AC$550,Grid_GenerationQueue!$AM$5:$AM$550,$B321,Grid_GenerationQueue!$AN$5:$AN$550,$C321)</f>
        <v>0</v>
      </c>
      <c r="V321">
        <f>SUMIFS(Grid_GenerationQueue!AD$5:AD$550,Grid_GenerationQueue!$AJ$5:$AJ$550,$B321,Grid_GenerationQueue!$AK$5:$AK$550,$C321)+SUMIFS(Grid_GenerationQueue!AD$5:AD$550,Grid_GenerationQueue!$AM$5:$AM$550,$B321,Grid_GenerationQueue!$AN$5:$AN$550,$C321)</f>
        <v>0</v>
      </c>
      <c r="X321">
        <f>SUMIFS(Grid_GenerationQueue!T$5:T$550,Grid_GenerationQueue!$AJ$5:$AJ$550,$B321,Grid_GenerationQueue!$AK$5:$AK$550,$C321,Grid_GenerationQueue!$AW$5:$AW$550,$Y$3)+SUMIFS(Grid_GenerationQueue!T$5:T$550,Grid_GenerationQueue!$AM$5:$AM$550,$B321,Grid_GenerationQueue!$AN$5:$AN$550,$C321,Grid_GenerationQueue!$AW$5:$AW$550,$Y$3)</f>
        <v>12</v>
      </c>
      <c r="Y321">
        <f>SUMIFS(Grid_GenerationQueue!U$5:U$550,Grid_GenerationQueue!$AJ$5:$AJ$550,$B321,Grid_GenerationQueue!$AK$5:$AK$550,$C321,Grid_GenerationQueue!$AW$5:$AW$550,$Y$3)+SUMIFS(Grid_GenerationQueue!U$5:U$550,Grid_GenerationQueue!$AM$5:$AM$550,$B321,Grid_GenerationQueue!$AN$5:$AN$550,$C321,Grid_GenerationQueue!$AW$5:$AW$550,$Y$3)</f>
        <v>0</v>
      </c>
      <c r="Z321">
        <f>SUMIFS(Grid_GenerationQueue!V$5:V$550,Grid_GenerationQueue!$AJ$5:$AJ$550,$B321,Grid_GenerationQueue!$AK$5:$AK$550,$C321,Grid_GenerationQueue!$AW$5:$AW$550,$Y$3)+SUMIFS(Grid_GenerationQueue!V$5:V$550,Grid_GenerationQueue!$AM$5:$AM$550,$B321,Grid_GenerationQueue!$AN$5:$AN$550,$C321,Grid_GenerationQueue!$AW$5:$AW$550,$Y$3)</f>
        <v>0</v>
      </c>
      <c r="AA321">
        <f>SUMIFS(Grid_GenerationQueue!W$5:W$550,Grid_GenerationQueue!$AJ$5:$AJ$550,$B321,Grid_GenerationQueue!$AK$5:$AK$550,$C321,Grid_GenerationQueue!$AW$5:$AW$550,$Y$3)+SUMIFS(Grid_GenerationQueue!W$5:W$550,Grid_GenerationQueue!$AM$5:$AM$550,$B321,Grid_GenerationQueue!$AN$5:$AN$550,$C321,Grid_GenerationQueue!$AW$5:$AW$550,$Y$3)</f>
        <v>0</v>
      </c>
      <c r="AB321">
        <f>SUMIFS(Grid_GenerationQueue!X$5:X$550,Grid_GenerationQueue!$AJ$5:$AJ$550,$B321,Grid_GenerationQueue!$AK$5:$AK$550,$C321,Grid_GenerationQueue!$AW$5:$AW$550,$Y$3)+SUMIFS(Grid_GenerationQueue!X$5:X$550,Grid_GenerationQueue!$AM$5:$AM$550,$B321,Grid_GenerationQueue!$AN$5:$AN$550,$C321,Grid_GenerationQueue!$AW$5:$AW$550,$Y$3)</f>
        <v>0</v>
      </c>
      <c r="AC321">
        <f>SUMIFS(Grid_GenerationQueue!Y$5:Y$550,Grid_GenerationQueue!$AJ$5:$AJ$550,$B321,Grid_GenerationQueue!$AK$5:$AK$550,$C321,Grid_GenerationQueue!$AW$5:$AW$550,$Y$3)+SUMIFS(Grid_GenerationQueue!Y$5:Y$550,Grid_GenerationQueue!$AM$5:$AM$550,$B321,Grid_GenerationQueue!$AN$5:$AN$550,$C321,Grid_GenerationQueue!$AW$5:$AW$550,$Y$3)</f>
        <v>0</v>
      </c>
      <c r="AD321">
        <f>SUMIFS(Grid_GenerationQueue!Z$5:Z$550,Grid_GenerationQueue!$AJ$5:$AJ$550,$B321,Grid_GenerationQueue!$AK$5:$AK$550,$C321,Grid_GenerationQueue!$AW$5:$AW$550,$Y$3)+SUMIFS(Grid_GenerationQueue!Z$5:Z$550,Grid_GenerationQueue!$AM$5:$AM$550,$B321,Grid_GenerationQueue!$AN$5:$AN$550,$C321,Grid_GenerationQueue!$AW$5:$AW$550,$Y$3)</f>
        <v>12</v>
      </c>
      <c r="AE321">
        <f>SUMIFS(Grid_GenerationQueue!AA$5:AA$550,Grid_GenerationQueue!$AJ$5:$AJ$550,$B321,Grid_GenerationQueue!$AK$5:$AK$550,$C321,Grid_GenerationQueue!$AW$5:$AW$550,$Y$3)+SUMIFS(Grid_GenerationQueue!AA$5:AA$550,Grid_GenerationQueue!$AM$5:$AM$550,$B321,Grid_GenerationQueue!$AN$5:$AN$550,$C321,Grid_GenerationQueue!$AW$5:$AW$550,$Y$3)</f>
        <v>0</v>
      </c>
      <c r="AF321">
        <f>SUMIFS(Grid_GenerationQueue!AB$5:AB$550,Grid_GenerationQueue!$AJ$5:$AJ$550,$B321,Grid_GenerationQueue!$AK$5:$AK$550,$C321,Grid_GenerationQueue!$AW$5:$AW$550,$Y$3)+SUMIFS(Grid_GenerationQueue!AB$5:AB$550,Grid_GenerationQueue!$AM$5:$AM$550,$B321,Grid_GenerationQueue!$AN$5:$AN$550,$C321,Grid_GenerationQueue!$AW$5:$AW$550,$Y$3)</f>
        <v>12</v>
      </c>
      <c r="AG321">
        <f>SUMIFS(Grid_GenerationQueue!AC$5:AC$550,Grid_GenerationQueue!$AJ$5:$AJ$550,$B321,Grid_GenerationQueue!$AK$5:$AK$550,$C321,Grid_GenerationQueue!$AW$5:$AW$550,$Y$3)+SUMIFS(Grid_GenerationQueue!AC$5:AC$550,Grid_GenerationQueue!$AM$5:$AM$550,$B321,Grid_GenerationQueue!$AN$5:$AN$550,$C321,Grid_GenerationQueue!$AW$5:$AW$550,$Y$3)</f>
        <v>0</v>
      </c>
      <c r="AH321">
        <f>SUMIFS(Grid_GenerationQueue!AD$5:AD$550,Grid_GenerationQueue!$AJ$5:$AJ$550,$B321,Grid_GenerationQueue!$AK$5:$AK$550,$C321,Grid_GenerationQueue!$AW$5:$AW$550,$Y$3)+SUMIFS(Grid_GenerationQueue!AD$5:AD$550,Grid_GenerationQueue!$AM$5:$AM$550,$B321,Grid_GenerationQueue!$AN$5:$AN$550,$C321,Grid_GenerationQueue!$AW$5:$AW$550,$Y$3)</f>
        <v>0</v>
      </c>
      <c r="AJ321">
        <f>X321+SUMIFS(Grid_GenerationQueue!T$5:T$550,Grid_GenerationQueue!$AJ$5:$AJ$550,$B321,Grid_GenerationQueue!$AK$5:$AK$550,$C321,Grid_GenerationQueue!$AW$5:$AW$550,"&lt;&gt;"&amp;$Y$3,Grid_GenerationQueue!$AU$5:$AU$550,$AK$3)+SUMIFS(Grid_GenerationQueue!T$5:T$550,Grid_GenerationQueue!$AM$5:$AM$550,$B321,Grid_GenerationQueue!$AN$5:$AN$550,$C321,Grid_GenerationQueue!$AW$5:$AW$550,"&lt;&gt;"&amp;$Y$3,Grid_GenerationQueue!$AU$5:$AU$550,$AK$3)</f>
        <v>92</v>
      </c>
      <c r="AK321">
        <f>Y321+SUMIFS(Grid_GenerationQueue!U$5:U$550,Grid_GenerationQueue!$AJ$5:$AJ$550,$B321,Grid_GenerationQueue!$AK$5:$AK$550,$C321,Grid_GenerationQueue!$AW$5:$AW$550,"&lt;&gt;"&amp;$Y$3,Grid_GenerationQueue!$AU$5:$AU$550,$AK$3)+SUMIFS(Grid_GenerationQueue!U$5:U$550,Grid_GenerationQueue!$AM$5:$AM$550,$B321,Grid_GenerationQueue!$AN$5:$AN$550,$C321,Grid_GenerationQueue!$AW$5:$AW$550,"&lt;&gt;"&amp;$Y$3,Grid_GenerationQueue!$AU$5:$AU$550,$AK$3)</f>
        <v>0</v>
      </c>
      <c r="AL321">
        <f>Z321+SUMIFS(Grid_GenerationQueue!V$5:V$550,Grid_GenerationQueue!$AJ$5:$AJ$550,$B321,Grid_GenerationQueue!$AK$5:$AK$550,$C321,Grid_GenerationQueue!$AW$5:$AW$550,"&lt;&gt;"&amp;$Y$3,Grid_GenerationQueue!$AU$5:$AU$550,$AK$3)+SUMIFS(Grid_GenerationQueue!V$5:V$550,Grid_GenerationQueue!$AM$5:$AM$550,$B321,Grid_GenerationQueue!$AN$5:$AN$550,$C321,Grid_GenerationQueue!$AW$5:$AW$550,"&lt;&gt;"&amp;$Y$3,Grid_GenerationQueue!$AU$5:$AU$550,$AK$3)</f>
        <v>0</v>
      </c>
      <c r="AM321">
        <f>AA321+SUMIFS(Grid_GenerationQueue!W$5:W$550,Grid_GenerationQueue!$AJ$5:$AJ$550,$B321,Grid_GenerationQueue!$AK$5:$AK$550,$C321,Grid_GenerationQueue!$AW$5:$AW$550,"&lt;&gt;"&amp;$Y$3,Grid_GenerationQueue!$AU$5:$AU$550,$AK$3)+SUMIFS(Grid_GenerationQueue!W$5:W$550,Grid_GenerationQueue!$AM$5:$AM$550,$B321,Grid_GenerationQueue!$AN$5:$AN$550,$C321,Grid_GenerationQueue!$AW$5:$AW$550,"&lt;&gt;"&amp;$Y$3,Grid_GenerationQueue!$AU$5:$AU$550,$AK$3)</f>
        <v>0</v>
      </c>
      <c r="AN321">
        <f>AB321+SUMIFS(Grid_GenerationQueue!X$5:X$550,Grid_GenerationQueue!$AJ$5:$AJ$550,$B321,Grid_GenerationQueue!$AK$5:$AK$550,$C321,Grid_GenerationQueue!$AW$5:$AW$550,"&lt;&gt;"&amp;$Y$3,Grid_GenerationQueue!$AU$5:$AU$550,$AK$3)+SUMIFS(Grid_GenerationQueue!X$5:X$550,Grid_GenerationQueue!$AM$5:$AM$550,$B321,Grid_GenerationQueue!$AN$5:$AN$550,$C321,Grid_GenerationQueue!$AW$5:$AW$550,"&lt;&gt;"&amp;$Y$3,Grid_GenerationQueue!$AU$5:$AU$550,$AK$3)</f>
        <v>0</v>
      </c>
      <c r="AO321">
        <f>AC321+SUMIFS(Grid_GenerationQueue!Y$5:Y$550,Grid_GenerationQueue!$AJ$5:$AJ$550,$B321,Grid_GenerationQueue!$AK$5:$AK$550,$C321,Grid_GenerationQueue!$AW$5:$AW$550,"&lt;&gt;"&amp;$Y$3,Grid_GenerationQueue!$AU$5:$AU$550,$AK$3)+SUMIFS(Grid_GenerationQueue!Y$5:Y$550,Grid_GenerationQueue!$AM$5:$AM$550,$B321,Grid_GenerationQueue!$AN$5:$AN$550,$C321,Grid_GenerationQueue!$AW$5:$AW$550,"&lt;&gt;"&amp;$Y$3,Grid_GenerationQueue!$AU$5:$AU$550,$AK$3)</f>
        <v>0</v>
      </c>
      <c r="AP321">
        <f>AD321+SUMIFS(Grid_GenerationQueue!Z$5:Z$550,Grid_GenerationQueue!$AJ$5:$AJ$550,$B321,Grid_GenerationQueue!$AK$5:$AK$550,$C321,Grid_GenerationQueue!$AW$5:$AW$550,"&lt;&gt;"&amp;$Y$3,Grid_GenerationQueue!$AU$5:$AU$550,$AK$3)+SUMIFS(Grid_GenerationQueue!Z$5:Z$550,Grid_GenerationQueue!$AM$5:$AM$550,$B321,Grid_GenerationQueue!$AN$5:$AN$550,$C321,Grid_GenerationQueue!$AW$5:$AW$550,"&lt;&gt;"&amp;$Y$3,Grid_GenerationQueue!$AU$5:$AU$550,$AK$3)</f>
        <v>92</v>
      </c>
      <c r="AQ321">
        <f>AE321+SUMIFS(Grid_GenerationQueue!AA$5:AA$550,Grid_GenerationQueue!$AJ$5:$AJ$550,$B321,Grid_GenerationQueue!$AK$5:$AK$550,$C321,Grid_GenerationQueue!$AW$5:$AW$550,"&lt;&gt;"&amp;$Y$3,Grid_GenerationQueue!$AU$5:$AU$550,$AK$3)+SUMIFS(Grid_GenerationQueue!AA$5:AA$550,Grid_GenerationQueue!$AM$5:$AM$550,$B321,Grid_GenerationQueue!$AN$5:$AN$550,$C321,Grid_GenerationQueue!$AW$5:$AW$550,"&lt;&gt;"&amp;$Y$3,Grid_GenerationQueue!$AU$5:$AU$550,$AK$3)</f>
        <v>0</v>
      </c>
      <c r="AR321">
        <f>AF321+SUMIFS(Grid_GenerationQueue!AB$5:AB$550,Grid_GenerationQueue!$AJ$5:$AJ$550,$B321,Grid_GenerationQueue!$AK$5:$AK$550,$C321,Grid_GenerationQueue!$AW$5:$AW$550,"&lt;&gt;"&amp;$Y$3,Grid_GenerationQueue!$AU$5:$AU$550,$AK$3)+SUMIFS(Grid_GenerationQueue!AB$5:AB$550,Grid_GenerationQueue!$AM$5:$AM$550,$B321,Grid_GenerationQueue!$AN$5:$AN$550,$C321,Grid_GenerationQueue!$AW$5:$AW$550,"&lt;&gt;"&amp;$Y$3,Grid_GenerationQueue!$AU$5:$AU$550,$AK$3)</f>
        <v>92</v>
      </c>
      <c r="AS321">
        <f>AG321+SUMIFS(Grid_GenerationQueue!AC$5:AC$550,Grid_GenerationQueue!$AJ$5:$AJ$550,$B321,Grid_GenerationQueue!$AK$5:$AK$550,$C321,Grid_GenerationQueue!$AW$5:$AW$550,"&lt;&gt;"&amp;$Y$3,Grid_GenerationQueue!$AU$5:$AU$550,$AK$3)+SUMIFS(Grid_GenerationQueue!AC$5:AC$550,Grid_GenerationQueue!$AM$5:$AM$550,$B321,Grid_GenerationQueue!$AN$5:$AN$550,$C321,Grid_GenerationQueue!$AW$5:$AW$550,"&lt;&gt;"&amp;$Y$3,Grid_GenerationQueue!$AU$5:$AU$550,$AK$3)</f>
        <v>0</v>
      </c>
      <c r="AT321">
        <f>AH321+SUMIFS(Grid_GenerationQueue!AD$5:AD$550,Grid_GenerationQueue!$AJ$5:$AJ$550,$B321,Grid_GenerationQueue!$AK$5:$AK$550,$C321,Grid_GenerationQueue!$AW$5:$AW$550,"&lt;&gt;"&amp;$Y$3,Grid_GenerationQueue!$AU$5:$AU$550,$AK$3)+SUMIFS(Grid_GenerationQueue!AD$5:AD$550,Grid_GenerationQueue!$AM$5:$AM$550,$B321,Grid_GenerationQueue!$AN$5:$AN$550,$C321,Grid_GenerationQueue!$AW$5:$AW$550,"&lt;&gt;"&amp;$Y$3,Grid_GenerationQueue!$AU$5:$AU$550,$AK$3)</f>
        <v>0</v>
      </c>
      <c r="AV321">
        <v>0</v>
      </c>
      <c r="AW321">
        <v>0</v>
      </c>
      <c r="AX321">
        <v>0</v>
      </c>
      <c r="AY321">
        <v>0</v>
      </c>
      <c r="AZ321">
        <v>0</v>
      </c>
      <c r="BB321">
        <f t="shared" si="165"/>
        <v>92</v>
      </c>
      <c r="BC321">
        <f t="shared" si="166"/>
        <v>0</v>
      </c>
      <c r="BD321">
        <f t="shared" si="167"/>
        <v>0</v>
      </c>
      <c r="BE321">
        <f t="shared" si="168"/>
        <v>0</v>
      </c>
      <c r="BF321">
        <f t="shared" si="169"/>
        <v>0</v>
      </c>
      <c r="BG321">
        <f t="shared" si="170"/>
        <v>0</v>
      </c>
      <c r="BH321">
        <f t="shared" si="171"/>
        <v>92</v>
      </c>
      <c r="BI321">
        <f t="shared" si="172"/>
        <v>0</v>
      </c>
      <c r="BJ321">
        <f t="shared" si="173"/>
        <v>92</v>
      </c>
      <c r="BK321">
        <f t="shared" si="174"/>
        <v>0</v>
      </c>
      <c r="BL321">
        <f t="shared" si="175"/>
        <v>0</v>
      </c>
      <c r="BN321">
        <f t="shared" si="176"/>
        <v>12</v>
      </c>
      <c r="BO321">
        <f t="shared" si="177"/>
        <v>0</v>
      </c>
      <c r="BP321">
        <f t="shared" si="178"/>
        <v>0</v>
      </c>
      <c r="BQ321">
        <f t="shared" si="179"/>
        <v>0</v>
      </c>
      <c r="BR321">
        <f t="shared" si="180"/>
        <v>0</v>
      </c>
      <c r="BS321">
        <f t="shared" si="181"/>
        <v>0</v>
      </c>
      <c r="BT321">
        <f t="shared" si="182"/>
        <v>12</v>
      </c>
      <c r="BU321">
        <f t="shared" si="183"/>
        <v>0</v>
      </c>
      <c r="BV321">
        <f t="shared" si="184"/>
        <v>12</v>
      </c>
      <c r="BW321">
        <f t="shared" si="185"/>
        <v>0</v>
      </c>
      <c r="BX321">
        <f t="shared" si="186"/>
        <v>0</v>
      </c>
      <c r="BZ321">
        <f t="shared" si="187"/>
        <v>92</v>
      </c>
      <c r="CA321">
        <f t="shared" si="188"/>
        <v>0</v>
      </c>
      <c r="CB321">
        <f t="shared" si="189"/>
        <v>0</v>
      </c>
      <c r="CC321">
        <f t="shared" si="190"/>
        <v>0</v>
      </c>
      <c r="CD321">
        <f t="shared" si="191"/>
        <v>0</v>
      </c>
      <c r="CE321">
        <f t="shared" si="192"/>
        <v>0</v>
      </c>
      <c r="CF321">
        <f t="shared" si="193"/>
        <v>92</v>
      </c>
      <c r="CG321">
        <f t="shared" si="194"/>
        <v>0</v>
      </c>
      <c r="CH321">
        <f t="shared" si="195"/>
        <v>92</v>
      </c>
      <c r="CI321">
        <f t="shared" si="196"/>
        <v>0</v>
      </c>
      <c r="CJ321">
        <f t="shared" si="197"/>
        <v>0</v>
      </c>
    </row>
    <row r="322" spans="1:88" x14ac:dyDescent="0.35">
      <c r="A322" t="str">
        <f>Substation_Info!A322</f>
        <v xml:space="preserve">PG&amp;E North of Greater Bay Study Area </v>
      </c>
      <c r="B322" t="str">
        <f>Substation_Info!B322</f>
        <v>Wyandotte</v>
      </c>
      <c r="C322">
        <f>Substation_Info!C322</f>
        <v>115</v>
      </c>
      <c r="D322" t="str" cm="1">
        <f t="array" ref="D322">INDEX(Substation_Info!$AT$5:$BB$322,MATCH(1,($B322=Substation_Info!$B$5:$B$322)*($C322=Substation_Info!$C$5:$C$322),0),MATCH(D$4,Substation_Info!$AT$4:$BB$4,0))</f>
        <v>Northern_California_Li_Battery</v>
      </c>
      <c r="E322" t="str" cm="1">
        <f t="array" ref="E322">INDEX(Substation_Info!$AT$5:$BB$322,MATCH(1,($B322=Substation_Info!$B$5:$B$322)*($C322=Substation_Info!$C$5:$C$322),0),MATCH(E$4,Substation_Info!$AT$4:$BB$4,0))</f>
        <v>Northern_California_Solar</v>
      </c>
      <c r="F322" cm="1">
        <f t="array" ref="F322">INDEX(Substation_Info!$AT$5:$BB$322,MATCH(1,($B322=Substation_Info!$B$5:$B$322)*($C322=Substation_Info!$C$5:$C$322),0),MATCH(F$4,Substation_Info!$AT$4:$BB$4,0))</f>
        <v>0</v>
      </c>
      <c r="G322" t="str" cm="1">
        <f t="array" ref="G322">INDEX(Substation_Info!$AT$5:$BB$322,MATCH(1,($B322=Substation_Info!$B$5:$B$322)*($C322=Substation_Info!$C$5:$C$322),0),MATCH(G$4,Substation_Info!$AT$4:$BB$4,0))</f>
        <v>Northern_California_Wind</v>
      </c>
      <c r="H322" cm="1">
        <f t="array" ref="H322">INDEX(Substation_Info!$AT$5:$BB$322,MATCH(1,($B322=Substation_Info!$B$5:$B$322)*($C322=Substation_Info!$C$5:$C$322),0),MATCH(H$4,Substation_Info!$AT$4:$BB$4,0))</f>
        <v>0</v>
      </c>
      <c r="I322" cm="1">
        <f t="array" ref="I322">INDEX(Substation_Info!$AT$5:$BB$322,MATCH(1,($B322=Substation_Info!$B$5:$B$322)*($C322=Substation_Info!$C$5:$C$322),0),MATCH(I$4,Substation_Info!$AT$4:$BB$4,0))</f>
        <v>0</v>
      </c>
      <c r="J322" cm="1">
        <f t="array" ref="J322">INDEX(Substation_Info!$AT$5:$BB$322,MATCH(1,($B322=Substation_Info!$B$5:$B$322)*($C322=Substation_Info!$C$5:$C$322),0),MATCH(J$4,Substation_Info!$AT$4:$BB$4,0))</f>
        <v>0</v>
      </c>
      <c r="L322">
        <f>SUMIFS(Grid_GenerationQueue!T$5:T$550,Grid_GenerationQueue!$AJ$5:$AJ$550,$B322,Grid_GenerationQueue!$AK$5:$AK$550,$C322)+SUMIFS(Grid_GenerationQueue!T$5:T$550,Grid_GenerationQueue!$AM$5:$AM$550,$B322,Grid_GenerationQueue!$AN$5:$AN$550,$C322)</f>
        <v>0</v>
      </c>
      <c r="M322">
        <f>SUMIFS(Grid_GenerationQueue!U$5:U$550,Grid_GenerationQueue!$AJ$5:$AJ$550,$B322,Grid_GenerationQueue!$AK$5:$AK$550,$C322)+SUMIFS(Grid_GenerationQueue!U$5:U$550,Grid_GenerationQueue!$AM$5:$AM$550,$B322,Grid_GenerationQueue!$AN$5:$AN$550,$C322)</f>
        <v>0</v>
      </c>
      <c r="N322">
        <f>SUMIFS(Grid_GenerationQueue!V$5:V$550,Grid_GenerationQueue!$AJ$5:$AJ$550,$B322,Grid_GenerationQueue!$AK$5:$AK$550,$C322)+SUMIFS(Grid_GenerationQueue!V$5:V$550,Grid_GenerationQueue!$AM$5:$AM$550,$B322,Grid_GenerationQueue!$AN$5:$AN$550,$C322)</f>
        <v>0</v>
      </c>
      <c r="O322">
        <f>SUMIFS(Grid_GenerationQueue!W$5:W$550,Grid_GenerationQueue!$AJ$5:$AJ$550,$B322,Grid_GenerationQueue!$AK$5:$AK$550,$C322)+SUMIFS(Grid_GenerationQueue!W$5:W$550,Grid_GenerationQueue!$AM$5:$AM$550,$B322,Grid_GenerationQueue!$AN$5:$AN$550,$C322)</f>
        <v>0</v>
      </c>
      <c r="P322">
        <f>SUMIFS(Grid_GenerationQueue!X$5:X$550,Grid_GenerationQueue!$AJ$5:$AJ$550,$B322,Grid_GenerationQueue!$AK$5:$AK$550,$C322)+SUMIFS(Grid_GenerationQueue!X$5:X$550,Grid_GenerationQueue!$AM$5:$AM$550,$B322,Grid_GenerationQueue!$AN$5:$AN$550,$C322)</f>
        <v>0</v>
      </c>
      <c r="Q322">
        <f>SUMIFS(Grid_GenerationQueue!Y$5:Y$550,Grid_GenerationQueue!$AJ$5:$AJ$550,$B322,Grid_GenerationQueue!$AK$5:$AK$550,$C322)+SUMIFS(Grid_GenerationQueue!Y$5:Y$550,Grid_GenerationQueue!$AM$5:$AM$550,$B322,Grid_GenerationQueue!$AN$5:$AN$550,$C322)</f>
        <v>0</v>
      </c>
      <c r="R322">
        <f>SUMIFS(Grid_GenerationQueue!Z$5:Z$550,Grid_GenerationQueue!$AJ$5:$AJ$550,$B322,Grid_GenerationQueue!$AK$5:$AK$550,$C322)+SUMIFS(Grid_GenerationQueue!Z$5:Z$550,Grid_GenerationQueue!$AM$5:$AM$550,$B322,Grid_GenerationQueue!$AN$5:$AN$550,$C322)</f>
        <v>0</v>
      </c>
      <c r="S322">
        <f>SUMIFS(Grid_GenerationQueue!AA$5:AA$550,Grid_GenerationQueue!$AJ$5:$AJ$550,$B322,Grid_GenerationQueue!$AK$5:$AK$550,$C322)+SUMIFS(Grid_GenerationQueue!AA$5:AA$550,Grid_GenerationQueue!$AM$5:$AM$550,$B322,Grid_GenerationQueue!$AN$5:$AN$550,$C322)</f>
        <v>0</v>
      </c>
      <c r="T322">
        <f>SUMIFS(Grid_GenerationQueue!AB$5:AB$550,Grid_GenerationQueue!$AJ$5:$AJ$550,$B322,Grid_GenerationQueue!$AK$5:$AK$550,$C322)+SUMIFS(Grid_GenerationQueue!AB$5:AB$550,Grid_GenerationQueue!$AM$5:$AM$550,$B322,Grid_GenerationQueue!$AN$5:$AN$550,$C322)</f>
        <v>0</v>
      </c>
      <c r="U322">
        <f>SUMIFS(Grid_GenerationQueue!AC$5:AC$550,Grid_GenerationQueue!$AJ$5:$AJ$550,$B322,Grid_GenerationQueue!$AK$5:$AK$550,$C322)+SUMIFS(Grid_GenerationQueue!AC$5:AC$550,Grid_GenerationQueue!$AM$5:$AM$550,$B322,Grid_GenerationQueue!$AN$5:$AN$550,$C322)</f>
        <v>0</v>
      </c>
      <c r="V322">
        <f>SUMIFS(Grid_GenerationQueue!AD$5:AD$550,Grid_GenerationQueue!$AJ$5:$AJ$550,$B322,Grid_GenerationQueue!$AK$5:$AK$550,$C322)+SUMIFS(Grid_GenerationQueue!AD$5:AD$550,Grid_GenerationQueue!$AM$5:$AM$550,$B322,Grid_GenerationQueue!$AN$5:$AN$550,$C322)</f>
        <v>0</v>
      </c>
      <c r="X322">
        <f>SUMIFS(Grid_GenerationQueue!T$5:T$550,Grid_GenerationQueue!$AJ$5:$AJ$550,$B322,Grid_GenerationQueue!$AK$5:$AK$550,$C322,Grid_GenerationQueue!$AW$5:$AW$550,$Y$3)+SUMIFS(Grid_GenerationQueue!T$5:T$550,Grid_GenerationQueue!$AM$5:$AM$550,$B322,Grid_GenerationQueue!$AN$5:$AN$550,$C322,Grid_GenerationQueue!$AW$5:$AW$550,$Y$3)</f>
        <v>0</v>
      </c>
      <c r="Y322">
        <f>SUMIFS(Grid_GenerationQueue!U$5:U$550,Grid_GenerationQueue!$AJ$5:$AJ$550,$B322,Grid_GenerationQueue!$AK$5:$AK$550,$C322,Grid_GenerationQueue!$AW$5:$AW$550,$Y$3)+SUMIFS(Grid_GenerationQueue!U$5:U$550,Grid_GenerationQueue!$AM$5:$AM$550,$B322,Grid_GenerationQueue!$AN$5:$AN$550,$C322,Grid_GenerationQueue!$AW$5:$AW$550,$Y$3)</f>
        <v>0</v>
      </c>
      <c r="Z322">
        <f>SUMIFS(Grid_GenerationQueue!V$5:V$550,Grid_GenerationQueue!$AJ$5:$AJ$550,$B322,Grid_GenerationQueue!$AK$5:$AK$550,$C322,Grid_GenerationQueue!$AW$5:$AW$550,$Y$3)+SUMIFS(Grid_GenerationQueue!V$5:V$550,Grid_GenerationQueue!$AM$5:$AM$550,$B322,Grid_GenerationQueue!$AN$5:$AN$550,$C322,Grid_GenerationQueue!$AW$5:$AW$550,$Y$3)</f>
        <v>0</v>
      </c>
      <c r="AA322">
        <f>SUMIFS(Grid_GenerationQueue!W$5:W$550,Grid_GenerationQueue!$AJ$5:$AJ$550,$B322,Grid_GenerationQueue!$AK$5:$AK$550,$C322,Grid_GenerationQueue!$AW$5:$AW$550,$Y$3)+SUMIFS(Grid_GenerationQueue!W$5:W$550,Grid_GenerationQueue!$AM$5:$AM$550,$B322,Grid_GenerationQueue!$AN$5:$AN$550,$C322,Grid_GenerationQueue!$AW$5:$AW$550,$Y$3)</f>
        <v>0</v>
      </c>
      <c r="AB322">
        <f>SUMIFS(Grid_GenerationQueue!X$5:X$550,Grid_GenerationQueue!$AJ$5:$AJ$550,$B322,Grid_GenerationQueue!$AK$5:$AK$550,$C322,Grid_GenerationQueue!$AW$5:$AW$550,$Y$3)+SUMIFS(Grid_GenerationQueue!X$5:X$550,Grid_GenerationQueue!$AM$5:$AM$550,$B322,Grid_GenerationQueue!$AN$5:$AN$550,$C322,Grid_GenerationQueue!$AW$5:$AW$550,$Y$3)</f>
        <v>0</v>
      </c>
      <c r="AC322">
        <f>SUMIFS(Grid_GenerationQueue!Y$5:Y$550,Grid_GenerationQueue!$AJ$5:$AJ$550,$B322,Grid_GenerationQueue!$AK$5:$AK$550,$C322,Grid_GenerationQueue!$AW$5:$AW$550,$Y$3)+SUMIFS(Grid_GenerationQueue!Y$5:Y$550,Grid_GenerationQueue!$AM$5:$AM$550,$B322,Grid_GenerationQueue!$AN$5:$AN$550,$C322,Grid_GenerationQueue!$AW$5:$AW$550,$Y$3)</f>
        <v>0</v>
      </c>
      <c r="AD322">
        <f>SUMIFS(Grid_GenerationQueue!Z$5:Z$550,Grid_GenerationQueue!$AJ$5:$AJ$550,$B322,Grid_GenerationQueue!$AK$5:$AK$550,$C322,Grid_GenerationQueue!$AW$5:$AW$550,$Y$3)+SUMIFS(Grid_GenerationQueue!Z$5:Z$550,Grid_GenerationQueue!$AM$5:$AM$550,$B322,Grid_GenerationQueue!$AN$5:$AN$550,$C322,Grid_GenerationQueue!$AW$5:$AW$550,$Y$3)</f>
        <v>0</v>
      </c>
      <c r="AE322">
        <f>SUMIFS(Grid_GenerationQueue!AA$5:AA$550,Grid_GenerationQueue!$AJ$5:$AJ$550,$B322,Grid_GenerationQueue!$AK$5:$AK$550,$C322,Grid_GenerationQueue!$AW$5:$AW$550,$Y$3)+SUMIFS(Grid_GenerationQueue!AA$5:AA$550,Grid_GenerationQueue!$AM$5:$AM$550,$B322,Grid_GenerationQueue!$AN$5:$AN$550,$C322,Grid_GenerationQueue!$AW$5:$AW$550,$Y$3)</f>
        <v>0</v>
      </c>
      <c r="AF322">
        <f>SUMIFS(Grid_GenerationQueue!AB$5:AB$550,Grid_GenerationQueue!$AJ$5:$AJ$550,$B322,Grid_GenerationQueue!$AK$5:$AK$550,$C322,Grid_GenerationQueue!$AW$5:$AW$550,$Y$3)+SUMIFS(Grid_GenerationQueue!AB$5:AB$550,Grid_GenerationQueue!$AM$5:$AM$550,$B322,Grid_GenerationQueue!$AN$5:$AN$550,$C322,Grid_GenerationQueue!$AW$5:$AW$550,$Y$3)</f>
        <v>0</v>
      </c>
      <c r="AG322">
        <f>SUMIFS(Grid_GenerationQueue!AC$5:AC$550,Grid_GenerationQueue!$AJ$5:$AJ$550,$B322,Grid_GenerationQueue!$AK$5:$AK$550,$C322,Grid_GenerationQueue!$AW$5:$AW$550,$Y$3)+SUMIFS(Grid_GenerationQueue!AC$5:AC$550,Grid_GenerationQueue!$AM$5:$AM$550,$B322,Grid_GenerationQueue!$AN$5:$AN$550,$C322,Grid_GenerationQueue!$AW$5:$AW$550,$Y$3)</f>
        <v>0</v>
      </c>
      <c r="AH322">
        <f>SUMIFS(Grid_GenerationQueue!AD$5:AD$550,Grid_GenerationQueue!$AJ$5:$AJ$550,$B322,Grid_GenerationQueue!$AK$5:$AK$550,$C322,Grid_GenerationQueue!$AW$5:$AW$550,$Y$3)+SUMIFS(Grid_GenerationQueue!AD$5:AD$550,Grid_GenerationQueue!$AM$5:$AM$550,$B322,Grid_GenerationQueue!$AN$5:$AN$550,$C322,Grid_GenerationQueue!$AW$5:$AW$550,$Y$3)</f>
        <v>0</v>
      </c>
      <c r="AJ322">
        <f>X322+SUMIFS(Grid_GenerationQueue!T$5:T$550,Grid_GenerationQueue!$AJ$5:$AJ$550,$B322,Grid_GenerationQueue!$AK$5:$AK$550,$C322,Grid_GenerationQueue!$AW$5:$AW$550,"&lt;&gt;"&amp;$Y$3,Grid_GenerationQueue!$AU$5:$AU$550,$AK$3)+SUMIFS(Grid_GenerationQueue!T$5:T$550,Grid_GenerationQueue!$AM$5:$AM$550,$B322,Grid_GenerationQueue!$AN$5:$AN$550,$C322,Grid_GenerationQueue!$AW$5:$AW$550,"&lt;&gt;"&amp;$Y$3,Grid_GenerationQueue!$AU$5:$AU$550,$AK$3)</f>
        <v>0</v>
      </c>
      <c r="AK322">
        <f>Y322+SUMIFS(Grid_GenerationQueue!U$5:U$550,Grid_GenerationQueue!$AJ$5:$AJ$550,$B322,Grid_GenerationQueue!$AK$5:$AK$550,$C322,Grid_GenerationQueue!$AW$5:$AW$550,"&lt;&gt;"&amp;$Y$3,Grid_GenerationQueue!$AU$5:$AU$550,$AK$3)+SUMIFS(Grid_GenerationQueue!U$5:U$550,Grid_GenerationQueue!$AM$5:$AM$550,$B322,Grid_GenerationQueue!$AN$5:$AN$550,$C322,Grid_GenerationQueue!$AW$5:$AW$550,"&lt;&gt;"&amp;$Y$3,Grid_GenerationQueue!$AU$5:$AU$550,$AK$3)</f>
        <v>0</v>
      </c>
      <c r="AL322">
        <f>Z322+SUMIFS(Grid_GenerationQueue!V$5:V$550,Grid_GenerationQueue!$AJ$5:$AJ$550,$B322,Grid_GenerationQueue!$AK$5:$AK$550,$C322,Grid_GenerationQueue!$AW$5:$AW$550,"&lt;&gt;"&amp;$Y$3,Grid_GenerationQueue!$AU$5:$AU$550,$AK$3)+SUMIFS(Grid_GenerationQueue!V$5:V$550,Grid_GenerationQueue!$AM$5:$AM$550,$B322,Grid_GenerationQueue!$AN$5:$AN$550,$C322,Grid_GenerationQueue!$AW$5:$AW$550,"&lt;&gt;"&amp;$Y$3,Grid_GenerationQueue!$AU$5:$AU$550,$AK$3)</f>
        <v>0</v>
      </c>
      <c r="AM322">
        <f>AA322+SUMIFS(Grid_GenerationQueue!W$5:W$550,Grid_GenerationQueue!$AJ$5:$AJ$550,$B322,Grid_GenerationQueue!$AK$5:$AK$550,$C322,Grid_GenerationQueue!$AW$5:$AW$550,"&lt;&gt;"&amp;$Y$3,Grid_GenerationQueue!$AU$5:$AU$550,$AK$3)+SUMIFS(Grid_GenerationQueue!W$5:W$550,Grid_GenerationQueue!$AM$5:$AM$550,$B322,Grid_GenerationQueue!$AN$5:$AN$550,$C322,Grid_GenerationQueue!$AW$5:$AW$550,"&lt;&gt;"&amp;$Y$3,Grid_GenerationQueue!$AU$5:$AU$550,$AK$3)</f>
        <v>0</v>
      </c>
      <c r="AN322">
        <f>AB322+SUMIFS(Grid_GenerationQueue!X$5:X$550,Grid_GenerationQueue!$AJ$5:$AJ$550,$B322,Grid_GenerationQueue!$AK$5:$AK$550,$C322,Grid_GenerationQueue!$AW$5:$AW$550,"&lt;&gt;"&amp;$Y$3,Grid_GenerationQueue!$AU$5:$AU$550,$AK$3)+SUMIFS(Grid_GenerationQueue!X$5:X$550,Grid_GenerationQueue!$AM$5:$AM$550,$B322,Grid_GenerationQueue!$AN$5:$AN$550,$C322,Grid_GenerationQueue!$AW$5:$AW$550,"&lt;&gt;"&amp;$Y$3,Grid_GenerationQueue!$AU$5:$AU$550,$AK$3)</f>
        <v>0</v>
      </c>
      <c r="AO322">
        <f>AC322+SUMIFS(Grid_GenerationQueue!Y$5:Y$550,Grid_GenerationQueue!$AJ$5:$AJ$550,$B322,Grid_GenerationQueue!$AK$5:$AK$550,$C322,Grid_GenerationQueue!$AW$5:$AW$550,"&lt;&gt;"&amp;$Y$3,Grid_GenerationQueue!$AU$5:$AU$550,$AK$3)+SUMIFS(Grid_GenerationQueue!Y$5:Y$550,Grid_GenerationQueue!$AM$5:$AM$550,$B322,Grid_GenerationQueue!$AN$5:$AN$550,$C322,Grid_GenerationQueue!$AW$5:$AW$550,"&lt;&gt;"&amp;$Y$3,Grid_GenerationQueue!$AU$5:$AU$550,$AK$3)</f>
        <v>0</v>
      </c>
      <c r="AP322">
        <f>AD322+SUMIFS(Grid_GenerationQueue!Z$5:Z$550,Grid_GenerationQueue!$AJ$5:$AJ$550,$B322,Grid_GenerationQueue!$AK$5:$AK$550,$C322,Grid_GenerationQueue!$AW$5:$AW$550,"&lt;&gt;"&amp;$Y$3,Grid_GenerationQueue!$AU$5:$AU$550,$AK$3)+SUMIFS(Grid_GenerationQueue!Z$5:Z$550,Grid_GenerationQueue!$AM$5:$AM$550,$B322,Grid_GenerationQueue!$AN$5:$AN$550,$C322,Grid_GenerationQueue!$AW$5:$AW$550,"&lt;&gt;"&amp;$Y$3,Grid_GenerationQueue!$AU$5:$AU$550,$AK$3)</f>
        <v>0</v>
      </c>
      <c r="AQ322">
        <f>AE322+SUMIFS(Grid_GenerationQueue!AA$5:AA$550,Grid_GenerationQueue!$AJ$5:$AJ$550,$B322,Grid_GenerationQueue!$AK$5:$AK$550,$C322,Grid_GenerationQueue!$AW$5:$AW$550,"&lt;&gt;"&amp;$Y$3,Grid_GenerationQueue!$AU$5:$AU$550,$AK$3)+SUMIFS(Grid_GenerationQueue!AA$5:AA$550,Grid_GenerationQueue!$AM$5:$AM$550,$B322,Grid_GenerationQueue!$AN$5:$AN$550,$C322,Grid_GenerationQueue!$AW$5:$AW$550,"&lt;&gt;"&amp;$Y$3,Grid_GenerationQueue!$AU$5:$AU$550,$AK$3)</f>
        <v>0</v>
      </c>
      <c r="AR322">
        <f>AF322+SUMIFS(Grid_GenerationQueue!AB$5:AB$550,Grid_GenerationQueue!$AJ$5:$AJ$550,$B322,Grid_GenerationQueue!$AK$5:$AK$550,$C322,Grid_GenerationQueue!$AW$5:$AW$550,"&lt;&gt;"&amp;$Y$3,Grid_GenerationQueue!$AU$5:$AU$550,$AK$3)+SUMIFS(Grid_GenerationQueue!AB$5:AB$550,Grid_GenerationQueue!$AM$5:$AM$550,$B322,Grid_GenerationQueue!$AN$5:$AN$550,$C322,Grid_GenerationQueue!$AW$5:$AW$550,"&lt;&gt;"&amp;$Y$3,Grid_GenerationQueue!$AU$5:$AU$550,$AK$3)</f>
        <v>0</v>
      </c>
      <c r="AS322">
        <f>AG322+SUMIFS(Grid_GenerationQueue!AC$5:AC$550,Grid_GenerationQueue!$AJ$5:$AJ$550,$B322,Grid_GenerationQueue!$AK$5:$AK$550,$C322,Grid_GenerationQueue!$AW$5:$AW$550,"&lt;&gt;"&amp;$Y$3,Grid_GenerationQueue!$AU$5:$AU$550,$AK$3)+SUMIFS(Grid_GenerationQueue!AC$5:AC$550,Grid_GenerationQueue!$AM$5:$AM$550,$B322,Grid_GenerationQueue!$AN$5:$AN$550,$C322,Grid_GenerationQueue!$AW$5:$AW$550,"&lt;&gt;"&amp;$Y$3,Grid_GenerationQueue!$AU$5:$AU$550,$AK$3)</f>
        <v>0</v>
      </c>
      <c r="AT322">
        <f>AH322+SUMIFS(Grid_GenerationQueue!AD$5:AD$550,Grid_GenerationQueue!$AJ$5:$AJ$550,$B322,Grid_GenerationQueue!$AK$5:$AK$550,$C322,Grid_GenerationQueue!$AW$5:$AW$550,"&lt;&gt;"&amp;$Y$3,Grid_GenerationQueue!$AU$5:$AU$550,$AK$3)+SUMIFS(Grid_GenerationQueue!AD$5:AD$550,Grid_GenerationQueue!$AM$5:$AM$550,$B322,Grid_GenerationQueue!$AN$5:$AN$550,$C322,Grid_GenerationQueue!$AW$5:$AW$550,"&lt;&gt;"&amp;$Y$3,Grid_GenerationQueue!$AU$5:$AU$550,$AK$3)</f>
        <v>0</v>
      </c>
      <c r="AV322">
        <v>0</v>
      </c>
      <c r="AW322">
        <v>0</v>
      </c>
      <c r="AX322">
        <v>0</v>
      </c>
      <c r="AY322">
        <v>0</v>
      </c>
      <c r="AZ322">
        <v>0</v>
      </c>
      <c r="BB322">
        <f t="shared" si="165"/>
        <v>0</v>
      </c>
      <c r="BC322">
        <f t="shared" si="166"/>
        <v>0</v>
      </c>
      <c r="BD322">
        <f t="shared" si="167"/>
        <v>0</v>
      </c>
      <c r="BE322">
        <f t="shared" si="168"/>
        <v>0</v>
      </c>
      <c r="BF322">
        <f t="shared" si="169"/>
        <v>0</v>
      </c>
      <c r="BG322">
        <f t="shared" si="170"/>
        <v>0</v>
      </c>
      <c r="BH322">
        <f t="shared" si="171"/>
        <v>0</v>
      </c>
      <c r="BI322">
        <f t="shared" si="172"/>
        <v>0</v>
      </c>
      <c r="BJ322">
        <f t="shared" si="173"/>
        <v>0</v>
      </c>
      <c r="BK322">
        <f t="shared" si="174"/>
        <v>0</v>
      </c>
      <c r="BL322">
        <f t="shared" si="175"/>
        <v>0</v>
      </c>
      <c r="BN322">
        <f t="shared" si="176"/>
        <v>0</v>
      </c>
      <c r="BO322">
        <f t="shared" si="177"/>
        <v>0</v>
      </c>
      <c r="BP322">
        <f t="shared" si="178"/>
        <v>0</v>
      </c>
      <c r="BQ322">
        <f t="shared" si="179"/>
        <v>0</v>
      </c>
      <c r="BR322">
        <f t="shared" si="180"/>
        <v>0</v>
      </c>
      <c r="BS322">
        <f t="shared" si="181"/>
        <v>0</v>
      </c>
      <c r="BT322">
        <f t="shared" si="182"/>
        <v>0</v>
      </c>
      <c r="BU322">
        <f t="shared" si="183"/>
        <v>0</v>
      </c>
      <c r="BV322">
        <f t="shared" si="184"/>
        <v>0</v>
      </c>
      <c r="BW322">
        <f t="shared" si="185"/>
        <v>0</v>
      </c>
      <c r="BX322">
        <f t="shared" si="186"/>
        <v>0</v>
      </c>
      <c r="BZ322">
        <f t="shared" si="187"/>
        <v>0</v>
      </c>
      <c r="CA322">
        <f t="shared" si="188"/>
        <v>0</v>
      </c>
      <c r="CB322">
        <f t="shared" si="189"/>
        <v>0</v>
      </c>
      <c r="CC322">
        <f t="shared" si="190"/>
        <v>0</v>
      </c>
      <c r="CD322">
        <f t="shared" si="191"/>
        <v>0</v>
      </c>
      <c r="CE322">
        <f t="shared" si="192"/>
        <v>0</v>
      </c>
      <c r="CF322">
        <f t="shared" si="193"/>
        <v>0</v>
      </c>
      <c r="CG322">
        <f t="shared" si="194"/>
        <v>0</v>
      </c>
      <c r="CH322">
        <f t="shared" si="195"/>
        <v>0</v>
      </c>
      <c r="CI322">
        <f t="shared" si="196"/>
        <v>0</v>
      </c>
      <c r="CJ322">
        <f t="shared" si="197"/>
        <v>0</v>
      </c>
    </row>
    <row r="323" spans="1:88" x14ac:dyDescent="0.35">
      <c r="K323" s="78"/>
      <c r="W323" s="78"/>
      <c r="AI323" s="78"/>
    </row>
  </sheetData>
  <autoFilter ref="A4:CJ322" xr:uid="{DD31BFFB-B5EA-41D5-90AB-C6133A0BA29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F2CF-8E4A-4D35-8CBB-BD2C9E44134D}">
  <sheetPr>
    <tabColor theme="0"/>
  </sheetPr>
  <dimension ref="A1:BB322"/>
  <sheetViews>
    <sheetView workbookViewId="0">
      <pane xSplit="3" ySplit="4" topLeftCell="D5" activePane="bottomRight" state="frozen"/>
      <selection pane="topRight" activeCell="D1" sqref="D1"/>
      <selection pane="bottomLeft" activeCell="A5" sqref="A5"/>
      <selection pane="bottomRight" activeCell="C21" sqref="C21"/>
    </sheetView>
  </sheetViews>
  <sheetFormatPr defaultRowHeight="14.5" outlineLevelCol="1" x14ac:dyDescent="0.35"/>
  <cols>
    <col min="1" max="1" width="35.7265625" bestFit="1" customWidth="1"/>
    <col min="2" max="2" width="31.26953125" bestFit="1" customWidth="1"/>
    <col min="4" max="47" width="15.7265625" customWidth="1" outlineLevel="1"/>
    <col min="48" max="48" width="34.7265625" customWidth="1"/>
    <col min="49" max="54" width="15.7265625" customWidth="1"/>
  </cols>
  <sheetData>
    <row r="1" spans="1:54" x14ac:dyDescent="0.35">
      <c r="A1" t="s">
        <v>4632</v>
      </c>
      <c r="D1" s="59"/>
    </row>
    <row r="2" spans="1:54" x14ac:dyDescent="0.35">
      <c r="D2" s="60" t="s">
        <v>4633</v>
      </c>
      <c r="E2" s="61"/>
      <c r="F2" s="62"/>
      <c r="G2" s="62"/>
      <c r="H2" s="62"/>
      <c r="I2" s="62"/>
      <c r="J2" s="62"/>
      <c r="AV2" s="63" t="s">
        <v>4634</v>
      </c>
    </row>
    <row r="3" spans="1:54" ht="87" x14ac:dyDescent="0.35">
      <c r="D3" s="64" t="s">
        <v>4635</v>
      </c>
      <c r="E3" s="64" t="s">
        <v>4636</v>
      </c>
      <c r="F3" s="65" t="s">
        <v>4637</v>
      </c>
      <c r="G3" s="65" t="s">
        <v>4638</v>
      </c>
      <c r="H3" s="65" t="s">
        <v>4639</v>
      </c>
      <c r="I3" s="65" t="s">
        <v>4640</v>
      </c>
      <c r="J3" s="65" t="s">
        <v>4641</v>
      </c>
      <c r="K3" s="65" t="s">
        <v>4642</v>
      </c>
      <c r="L3" s="65" t="s">
        <v>4643</v>
      </c>
      <c r="M3" s="65" t="s">
        <v>4644</v>
      </c>
      <c r="N3" s="65" t="s">
        <v>4645</v>
      </c>
      <c r="O3" s="65" t="s">
        <v>4646</v>
      </c>
      <c r="P3" s="65" t="s">
        <v>4647</v>
      </c>
      <c r="Q3" s="65" t="s">
        <v>4648</v>
      </c>
      <c r="R3" s="65" t="s">
        <v>4649</v>
      </c>
      <c r="S3" s="65" t="s">
        <v>4650</v>
      </c>
      <c r="T3" s="65" t="s">
        <v>4651</v>
      </c>
      <c r="U3" s="65" t="s">
        <v>4652</v>
      </c>
      <c r="V3" s="65" t="s">
        <v>4653</v>
      </c>
      <c r="W3" s="65" t="s">
        <v>4654</v>
      </c>
      <c r="X3" s="65" t="s">
        <v>4655</v>
      </c>
      <c r="Y3" s="65" t="s">
        <v>4656</v>
      </c>
      <c r="Z3" s="65" t="s">
        <v>4657</v>
      </c>
      <c r="AA3" s="65" t="s">
        <v>4658</v>
      </c>
      <c r="AB3" s="65" t="s">
        <v>4659</v>
      </c>
      <c r="AC3" s="65" t="s">
        <v>4660</v>
      </c>
      <c r="AD3" s="65" t="s">
        <v>4661</v>
      </c>
      <c r="AE3" s="65" t="s">
        <v>4662</v>
      </c>
      <c r="AF3" s="65" t="s">
        <v>4663</v>
      </c>
      <c r="AG3" s="65" t="s">
        <v>4664</v>
      </c>
      <c r="AH3" s="65" t="s">
        <v>4665</v>
      </c>
      <c r="AI3" s="65" t="s">
        <v>4666</v>
      </c>
      <c r="AJ3" s="65" t="s">
        <v>4667</v>
      </c>
      <c r="AK3" s="65" t="s">
        <v>4668</v>
      </c>
      <c r="AL3" s="65" t="s">
        <v>4669</v>
      </c>
      <c r="AM3" s="65" t="s">
        <v>4670</v>
      </c>
      <c r="AN3" s="65" t="s">
        <v>4671</v>
      </c>
      <c r="AO3" s="65" t="s">
        <v>4672</v>
      </c>
      <c r="AP3" s="65" t="s">
        <v>4673</v>
      </c>
      <c r="AQ3" s="65" t="s">
        <v>4674</v>
      </c>
      <c r="AR3" s="65" t="s">
        <v>4675</v>
      </c>
      <c r="AS3" s="65" t="s">
        <v>4676</v>
      </c>
      <c r="AT3" s="65" t="s">
        <v>4677</v>
      </c>
      <c r="AU3" s="65" t="s">
        <v>4678</v>
      </c>
    </row>
    <row r="4" spans="1:54" x14ac:dyDescent="0.35">
      <c r="A4" s="66" t="s">
        <v>4679</v>
      </c>
      <c r="B4" s="66" t="s">
        <v>4680</v>
      </c>
      <c r="C4" s="66" t="s">
        <v>4623</v>
      </c>
      <c r="D4" s="67" t="s">
        <v>4681</v>
      </c>
      <c r="E4" s="67" t="s">
        <v>4682</v>
      </c>
      <c r="F4" s="67" t="s">
        <v>4683</v>
      </c>
      <c r="G4" s="67" t="s">
        <v>4684</v>
      </c>
      <c r="H4" s="67" t="s">
        <v>4685</v>
      </c>
      <c r="I4" s="67" t="s">
        <v>4686</v>
      </c>
      <c r="J4" s="67" t="s">
        <v>4687</v>
      </c>
      <c r="K4" s="67" t="s">
        <v>4688</v>
      </c>
      <c r="L4" s="67" t="s">
        <v>4643</v>
      </c>
      <c r="M4" s="67" t="s">
        <v>4689</v>
      </c>
      <c r="N4" s="67" t="s">
        <v>4690</v>
      </c>
      <c r="O4" s="67" t="s">
        <v>4691</v>
      </c>
      <c r="P4" s="67" t="s">
        <v>4692</v>
      </c>
      <c r="Q4" s="67" t="s">
        <v>4693</v>
      </c>
      <c r="R4" s="67" t="s">
        <v>4694</v>
      </c>
      <c r="S4" s="67" t="s">
        <v>4695</v>
      </c>
      <c r="T4" s="67" t="s">
        <v>4696</v>
      </c>
      <c r="U4" s="67" t="s">
        <v>4697</v>
      </c>
      <c r="V4" s="67" t="s">
        <v>4653</v>
      </c>
      <c r="W4" s="67" t="s">
        <v>4654</v>
      </c>
      <c r="X4" s="67" t="s">
        <v>4698</v>
      </c>
      <c r="Y4" s="67" t="s">
        <v>4699</v>
      </c>
      <c r="Z4" s="67" t="s">
        <v>4700</v>
      </c>
      <c r="AA4" s="67" t="s">
        <v>4701</v>
      </c>
      <c r="AB4" s="67" t="s">
        <v>4702</v>
      </c>
      <c r="AC4" s="67" t="s">
        <v>4703</v>
      </c>
      <c r="AD4" s="67" t="s">
        <v>4704</v>
      </c>
      <c r="AE4" s="67" t="s">
        <v>4705</v>
      </c>
      <c r="AF4" s="67" t="s">
        <v>4706</v>
      </c>
      <c r="AG4" s="67" t="s">
        <v>4707</v>
      </c>
      <c r="AH4" s="67" t="s">
        <v>4708</v>
      </c>
      <c r="AI4" s="67" t="s">
        <v>4709</v>
      </c>
      <c r="AJ4" s="67" t="s">
        <v>4710</v>
      </c>
      <c r="AK4" s="67" t="s">
        <v>4711</v>
      </c>
      <c r="AL4" s="67" t="s">
        <v>4712</v>
      </c>
      <c r="AM4" s="67" t="s">
        <v>4713</v>
      </c>
      <c r="AN4" s="67" t="s">
        <v>4714</v>
      </c>
      <c r="AO4" s="67" t="s">
        <v>4715</v>
      </c>
      <c r="AP4" s="67" t="s">
        <v>4716</v>
      </c>
      <c r="AQ4" s="67" t="s">
        <v>4717</v>
      </c>
      <c r="AR4" s="67" t="s">
        <v>4718</v>
      </c>
      <c r="AS4" s="67" t="s">
        <v>4719</v>
      </c>
      <c r="AT4" s="67" t="s">
        <v>4720</v>
      </c>
      <c r="AU4" s="67" t="s">
        <v>4721</v>
      </c>
      <c r="AV4" s="63" t="s">
        <v>4336</v>
      </c>
      <c r="AW4" s="63" t="s">
        <v>75</v>
      </c>
      <c r="AX4" s="63" t="s">
        <v>611</v>
      </c>
      <c r="AY4" s="63" t="s">
        <v>4333</v>
      </c>
      <c r="AZ4" s="63" t="s">
        <v>4722</v>
      </c>
      <c r="BA4" s="63" t="s">
        <v>4723</v>
      </c>
      <c r="BB4" s="63" t="s">
        <v>4338</v>
      </c>
    </row>
    <row r="5" spans="1:54" x14ac:dyDescent="0.35">
      <c r="A5" s="37" t="s">
        <v>4724</v>
      </c>
      <c r="B5" s="37" t="s">
        <v>4328</v>
      </c>
      <c r="C5" s="37">
        <v>115</v>
      </c>
      <c r="D5" s="68" t="s">
        <v>4725</v>
      </c>
      <c r="E5" s="69" t="s">
        <v>4725</v>
      </c>
      <c r="F5" s="69" t="s">
        <v>4725</v>
      </c>
      <c r="G5" s="69" t="s">
        <v>4725</v>
      </c>
      <c r="H5" s="69" t="s">
        <v>4725</v>
      </c>
      <c r="I5" s="69" t="s">
        <v>4725</v>
      </c>
      <c r="J5" s="69" t="s">
        <v>4725</v>
      </c>
      <c r="K5" s="69" t="s">
        <v>4725</v>
      </c>
      <c r="L5" s="69" t="s">
        <v>4725</v>
      </c>
      <c r="M5" s="69" t="s">
        <v>4725</v>
      </c>
      <c r="N5" s="69" t="s">
        <v>4725</v>
      </c>
      <c r="O5" s="69" t="s">
        <v>4725</v>
      </c>
      <c r="P5" s="69" t="s">
        <v>4725</v>
      </c>
      <c r="Q5" s="69" t="s">
        <v>4725</v>
      </c>
      <c r="R5" s="69" t="s">
        <v>4725</v>
      </c>
      <c r="S5" s="69" t="s">
        <v>4725</v>
      </c>
      <c r="T5" s="69" t="s">
        <v>4725</v>
      </c>
      <c r="U5" s="69" t="s">
        <v>4725</v>
      </c>
      <c r="V5" s="69" t="s">
        <v>4725</v>
      </c>
      <c r="W5" s="69" t="s">
        <v>4725</v>
      </c>
      <c r="X5" s="69" t="s">
        <v>4725</v>
      </c>
      <c r="Y5" s="69" t="s">
        <v>4725</v>
      </c>
      <c r="Z5" s="69" t="s">
        <v>4725</v>
      </c>
      <c r="AA5" s="69" t="s">
        <v>4725</v>
      </c>
      <c r="AB5" s="69" t="s">
        <v>4725</v>
      </c>
      <c r="AC5" s="69" t="s">
        <v>4725</v>
      </c>
      <c r="AD5" s="69" t="s">
        <v>4725</v>
      </c>
      <c r="AE5" s="69" t="s">
        <v>4725</v>
      </c>
      <c r="AF5" s="69">
        <v>1</v>
      </c>
      <c r="AG5" s="69">
        <v>1</v>
      </c>
      <c r="AH5" s="69" t="s">
        <v>4725</v>
      </c>
      <c r="AI5" s="69" t="s">
        <v>4725</v>
      </c>
      <c r="AJ5" s="69" t="s">
        <v>4725</v>
      </c>
      <c r="AK5" s="69" t="s">
        <v>4725</v>
      </c>
      <c r="AL5" s="69">
        <v>1</v>
      </c>
      <c r="AM5" s="69" t="s">
        <v>4725</v>
      </c>
      <c r="AN5" s="69">
        <v>1</v>
      </c>
      <c r="AO5" s="69">
        <v>1</v>
      </c>
      <c r="AP5" s="69" t="s">
        <v>4725</v>
      </c>
      <c r="AQ5" s="69" t="s">
        <v>4725</v>
      </c>
      <c r="AR5" s="69" t="s">
        <v>4725</v>
      </c>
      <c r="AS5" s="68"/>
      <c r="AT5" s="68"/>
      <c r="AU5" s="68"/>
      <c r="AV5" t="s">
        <v>4726</v>
      </c>
      <c r="AW5" t="s">
        <v>4727</v>
      </c>
    </row>
    <row r="6" spans="1:54" x14ac:dyDescent="0.35">
      <c r="A6" s="37" t="s">
        <v>4728</v>
      </c>
      <c r="B6" s="37" t="s">
        <v>4329</v>
      </c>
      <c r="C6" s="37">
        <v>230</v>
      </c>
      <c r="D6" s="70" t="s">
        <v>4725</v>
      </c>
      <c r="E6" s="71" t="s">
        <v>4725</v>
      </c>
      <c r="F6" s="71" t="s">
        <v>4725</v>
      </c>
      <c r="G6" s="71" t="s">
        <v>4725</v>
      </c>
      <c r="H6" s="71">
        <v>1</v>
      </c>
      <c r="I6" s="71" t="s">
        <v>4725</v>
      </c>
      <c r="J6" s="71" t="s">
        <v>4725</v>
      </c>
      <c r="K6" s="71" t="s">
        <v>4725</v>
      </c>
      <c r="L6" s="71" t="s">
        <v>4725</v>
      </c>
      <c r="M6" s="71" t="s">
        <v>4725</v>
      </c>
      <c r="N6" s="71" t="s">
        <v>4725</v>
      </c>
      <c r="O6" s="71" t="s">
        <v>4725</v>
      </c>
      <c r="P6" s="71" t="s">
        <v>4725</v>
      </c>
      <c r="Q6" s="71" t="s">
        <v>4725</v>
      </c>
      <c r="R6" s="71" t="s">
        <v>4725</v>
      </c>
      <c r="S6" s="71" t="s">
        <v>4725</v>
      </c>
      <c r="T6" s="71" t="s">
        <v>4725</v>
      </c>
      <c r="U6" s="71" t="s">
        <v>4725</v>
      </c>
      <c r="V6" s="71" t="s">
        <v>4725</v>
      </c>
      <c r="W6" s="71" t="s">
        <v>4725</v>
      </c>
      <c r="X6" s="71" t="s">
        <v>4725</v>
      </c>
      <c r="Y6" s="71" t="s">
        <v>4725</v>
      </c>
      <c r="Z6" s="71" t="s">
        <v>4725</v>
      </c>
      <c r="AA6" s="71" t="s">
        <v>4725</v>
      </c>
      <c r="AB6" s="71" t="s">
        <v>4725</v>
      </c>
      <c r="AC6" s="71" t="s">
        <v>4725</v>
      </c>
      <c r="AD6" s="71" t="s">
        <v>4725</v>
      </c>
      <c r="AE6" s="71" t="s">
        <v>4725</v>
      </c>
      <c r="AF6" s="71" t="s">
        <v>4725</v>
      </c>
      <c r="AG6" s="71" t="s">
        <v>4725</v>
      </c>
      <c r="AH6" s="71" t="s">
        <v>4725</v>
      </c>
      <c r="AI6" s="71" t="s">
        <v>4725</v>
      </c>
      <c r="AJ6" s="71" t="s">
        <v>4725</v>
      </c>
      <c r="AK6" s="71" t="s">
        <v>4725</v>
      </c>
      <c r="AL6" s="71" t="s">
        <v>4725</v>
      </c>
      <c r="AM6" s="71" t="s">
        <v>4725</v>
      </c>
      <c r="AN6" s="71" t="s">
        <v>4725</v>
      </c>
      <c r="AO6" s="71" t="s">
        <v>4725</v>
      </c>
      <c r="AP6" s="71" t="s">
        <v>4725</v>
      </c>
      <c r="AQ6" s="71" t="s">
        <v>4725</v>
      </c>
      <c r="AR6" s="71" t="s">
        <v>4725</v>
      </c>
      <c r="AS6" s="68"/>
      <c r="AT6" s="68"/>
      <c r="AU6" s="68"/>
      <c r="AV6" t="s">
        <v>4729</v>
      </c>
      <c r="AW6" t="s">
        <v>4730</v>
      </c>
    </row>
    <row r="7" spans="1:54" x14ac:dyDescent="0.35">
      <c r="A7" s="37" t="s">
        <v>4731</v>
      </c>
      <c r="B7" s="37" t="s">
        <v>4332</v>
      </c>
      <c r="C7" s="37">
        <v>115</v>
      </c>
      <c r="D7" s="70" t="s">
        <v>4725</v>
      </c>
      <c r="E7" s="71" t="s">
        <v>4725</v>
      </c>
      <c r="F7" s="71" t="s">
        <v>4725</v>
      </c>
      <c r="G7" s="71" t="s">
        <v>4725</v>
      </c>
      <c r="H7" s="71" t="s">
        <v>4725</v>
      </c>
      <c r="I7" s="71" t="s">
        <v>4725</v>
      </c>
      <c r="J7" s="71" t="s">
        <v>4725</v>
      </c>
      <c r="K7" s="71" t="s">
        <v>4725</v>
      </c>
      <c r="L7" s="71" t="s">
        <v>4725</v>
      </c>
      <c r="M7" s="71" t="s">
        <v>4725</v>
      </c>
      <c r="N7" s="71" t="s">
        <v>4725</v>
      </c>
      <c r="O7" s="71" t="s">
        <v>4725</v>
      </c>
      <c r="P7" s="71" t="s">
        <v>4725</v>
      </c>
      <c r="Q7" s="71" t="s">
        <v>4725</v>
      </c>
      <c r="R7" s="71" t="s">
        <v>4725</v>
      </c>
      <c r="S7" s="71" t="s">
        <v>4725</v>
      </c>
      <c r="T7" s="71" t="s">
        <v>4725</v>
      </c>
      <c r="U7" s="71" t="s">
        <v>4725</v>
      </c>
      <c r="V7" s="71" t="s">
        <v>4725</v>
      </c>
      <c r="W7" s="71" t="s">
        <v>4725</v>
      </c>
      <c r="X7" s="71" t="s">
        <v>4725</v>
      </c>
      <c r="Y7" s="71" t="s">
        <v>4725</v>
      </c>
      <c r="Z7" s="71" t="s">
        <v>4725</v>
      </c>
      <c r="AA7" s="71" t="s">
        <v>4725</v>
      </c>
      <c r="AB7" s="71" t="s">
        <v>4725</v>
      </c>
      <c r="AC7" s="71" t="s">
        <v>4725</v>
      </c>
      <c r="AD7" s="71" t="s">
        <v>4725</v>
      </c>
      <c r="AE7" s="71" t="s">
        <v>4725</v>
      </c>
      <c r="AF7" s="71" t="s">
        <v>4725</v>
      </c>
      <c r="AG7" s="71" t="s">
        <v>4725</v>
      </c>
      <c r="AH7" s="71" t="s">
        <v>4725</v>
      </c>
      <c r="AI7" s="71" t="s">
        <v>4725</v>
      </c>
      <c r="AJ7" s="71" t="s">
        <v>4725</v>
      </c>
      <c r="AK7" s="71" t="s">
        <v>4725</v>
      </c>
      <c r="AL7" s="71" t="s">
        <v>4725</v>
      </c>
      <c r="AM7" s="71" t="s">
        <v>4725</v>
      </c>
      <c r="AN7" s="71">
        <v>1</v>
      </c>
      <c r="AO7" s="71">
        <v>1</v>
      </c>
      <c r="AP7" s="71" t="s">
        <v>4725</v>
      </c>
      <c r="AQ7" s="71" t="s">
        <v>4725</v>
      </c>
      <c r="AR7" s="71" t="s">
        <v>4725</v>
      </c>
      <c r="AS7" s="68"/>
      <c r="AT7" s="68"/>
      <c r="AU7" s="68"/>
      <c r="AV7" t="s">
        <v>4726</v>
      </c>
      <c r="AW7" t="s">
        <v>4727</v>
      </c>
    </row>
    <row r="8" spans="1:54" x14ac:dyDescent="0.35">
      <c r="A8" s="37" t="s">
        <v>4732</v>
      </c>
      <c r="B8" s="37" t="s">
        <v>1526</v>
      </c>
      <c r="C8" s="37">
        <v>500</v>
      </c>
      <c r="D8" s="70" t="s">
        <v>4725</v>
      </c>
      <c r="E8" s="71" t="s">
        <v>4725</v>
      </c>
      <c r="F8" s="71">
        <v>1</v>
      </c>
      <c r="G8" s="71" t="s">
        <v>4725</v>
      </c>
      <c r="H8" s="71" t="s">
        <v>4725</v>
      </c>
      <c r="I8" s="71" t="s">
        <v>4725</v>
      </c>
      <c r="J8" s="71" t="s">
        <v>4725</v>
      </c>
      <c r="K8" s="71" t="s">
        <v>4725</v>
      </c>
      <c r="L8" s="71" t="s">
        <v>4725</v>
      </c>
      <c r="M8" s="71" t="s">
        <v>4725</v>
      </c>
      <c r="N8" s="71" t="s">
        <v>4725</v>
      </c>
      <c r="O8" s="71" t="s">
        <v>4725</v>
      </c>
      <c r="P8" s="71" t="s">
        <v>4725</v>
      </c>
      <c r="Q8" s="71" t="s">
        <v>4725</v>
      </c>
      <c r="R8" s="71" t="s">
        <v>4725</v>
      </c>
      <c r="S8" s="71" t="s">
        <v>4725</v>
      </c>
      <c r="T8" s="71" t="s">
        <v>4725</v>
      </c>
      <c r="U8" s="71" t="s">
        <v>4725</v>
      </c>
      <c r="V8" s="71" t="s">
        <v>4725</v>
      </c>
      <c r="W8" s="71" t="s">
        <v>4725</v>
      </c>
      <c r="X8" s="71" t="s">
        <v>4725</v>
      </c>
      <c r="Y8" s="71" t="s">
        <v>4725</v>
      </c>
      <c r="Z8" s="71" t="s">
        <v>4725</v>
      </c>
      <c r="AA8" s="71" t="s">
        <v>4725</v>
      </c>
      <c r="AB8" s="71" t="s">
        <v>4725</v>
      </c>
      <c r="AC8" s="71" t="s">
        <v>4725</v>
      </c>
      <c r="AD8" s="71" t="s">
        <v>4725</v>
      </c>
      <c r="AE8" s="71" t="s">
        <v>4725</v>
      </c>
      <c r="AF8" s="71" t="s">
        <v>4725</v>
      </c>
      <c r="AG8" s="71" t="s">
        <v>4725</v>
      </c>
      <c r="AH8" s="71" t="s">
        <v>4725</v>
      </c>
      <c r="AI8" s="71" t="s">
        <v>4725</v>
      </c>
      <c r="AJ8" s="71" t="s">
        <v>4725</v>
      </c>
      <c r="AK8" s="71" t="s">
        <v>4725</v>
      </c>
      <c r="AL8" s="71" t="s">
        <v>4725</v>
      </c>
      <c r="AM8" s="71" t="s">
        <v>4725</v>
      </c>
      <c r="AN8" s="71" t="s">
        <v>4725</v>
      </c>
      <c r="AO8" s="71" t="s">
        <v>4725</v>
      </c>
      <c r="AP8" s="71" t="s">
        <v>4725</v>
      </c>
      <c r="AQ8" s="71" t="s">
        <v>4725</v>
      </c>
      <c r="AR8" s="71" t="s">
        <v>4725</v>
      </c>
      <c r="AS8" s="68"/>
      <c r="AT8" s="68"/>
      <c r="AU8" s="68"/>
      <c r="AV8" t="s">
        <v>4733</v>
      </c>
      <c r="AW8" t="s">
        <v>4734</v>
      </c>
      <c r="AY8" t="s">
        <v>4735</v>
      </c>
    </row>
    <row r="9" spans="1:54" x14ac:dyDescent="0.35">
      <c r="A9" s="37" t="s">
        <v>4732</v>
      </c>
      <c r="B9" s="37" t="s">
        <v>1526</v>
      </c>
      <c r="C9" s="37">
        <v>230</v>
      </c>
      <c r="D9" s="70" t="s">
        <v>4725</v>
      </c>
      <c r="E9" s="71" t="s">
        <v>4725</v>
      </c>
      <c r="F9" s="71">
        <v>1</v>
      </c>
      <c r="G9" s="71" t="s">
        <v>4725</v>
      </c>
      <c r="H9" s="71" t="s">
        <v>4725</v>
      </c>
      <c r="I9" s="71" t="s">
        <v>4725</v>
      </c>
      <c r="J9" s="71" t="s">
        <v>4725</v>
      </c>
      <c r="K9" s="71" t="s">
        <v>4725</v>
      </c>
      <c r="L9" s="71" t="s">
        <v>4725</v>
      </c>
      <c r="M9" s="71" t="s">
        <v>4725</v>
      </c>
      <c r="N9" s="71" t="s">
        <v>4725</v>
      </c>
      <c r="O9" s="71" t="s">
        <v>4725</v>
      </c>
      <c r="P9" s="71" t="s">
        <v>4725</v>
      </c>
      <c r="Q9" s="71" t="s">
        <v>4725</v>
      </c>
      <c r="R9" s="71" t="s">
        <v>4725</v>
      </c>
      <c r="S9" s="71" t="s">
        <v>4725</v>
      </c>
      <c r="T9" s="71" t="s">
        <v>4725</v>
      </c>
      <c r="U9" s="71" t="s">
        <v>4725</v>
      </c>
      <c r="V9" s="71" t="s">
        <v>4725</v>
      </c>
      <c r="W9" s="71" t="s">
        <v>4725</v>
      </c>
      <c r="X9" s="71" t="s">
        <v>4725</v>
      </c>
      <c r="Y9" s="71" t="s">
        <v>4725</v>
      </c>
      <c r="Z9" s="71" t="s">
        <v>4725</v>
      </c>
      <c r="AA9" s="71" t="s">
        <v>4725</v>
      </c>
      <c r="AB9" s="71" t="s">
        <v>4725</v>
      </c>
      <c r="AC9" s="71" t="s">
        <v>4725</v>
      </c>
      <c r="AD9" s="71" t="s">
        <v>4725</v>
      </c>
      <c r="AE9" s="71" t="s">
        <v>4725</v>
      </c>
      <c r="AF9" s="71" t="s">
        <v>4725</v>
      </c>
      <c r="AG9" s="71" t="s">
        <v>4725</v>
      </c>
      <c r="AH9" s="71" t="s">
        <v>4725</v>
      </c>
      <c r="AI9" s="71" t="s">
        <v>4725</v>
      </c>
      <c r="AJ9" s="71" t="s">
        <v>4725</v>
      </c>
      <c r="AK9" s="71" t="s">
        <v>4725</v>
      </c>
      <c r="AL9" s="71" t="s">
        <v>4725</v>
      </c>
      <c r="AM9" s="71" t="s">
        <v>4725</v>
      </c>
      <c r="AN9" s="71" t="s">
        <v>4725</v>
      </c>
      <c r="AO9" s="71" t="s">
        <v>4725</v>
      </c>
      <c r="AP9" s="71" t="s">
        <v>4725</v>
      </c>
      <c r="AQ9" s="71" t="s">
        <v>4725</v>
      </c>
      <c r="AR9" s="71" t="s">
        <v>4725</v>
      </c>
      <c r="AS9" s="68"/>
      <c r="AT9" s="68"/>
      <c r="AU9" s="68"/>
      <c r="AV9" t="s">
        <v>4733</v>
      </c>
      <c r="AW9" t="s">
        <v>4734</v>
      </c>
      <c r="AY9" t="s">
        <v>4735</v>
      </c>
    </row>
    <row r="10" spans="1:54" x14ac:dyDescent="0.35">
      <c r="A10" s="37" t="s">
        <v>4724</v>
      </c>
      <c r="B10" s="37" t="s">
        <v>4344</v>
      </c>
      <c r="C10" s="37">
        <v>230</v>
      </c>
      <c r="D10" s="70" t="s">
        <v>4725</v>
      </c>
      <c r="E10" s="71" t="s">
        <v>4725</v>
      </c>
      <c r="F10" s="71" t="s">
        <v>4725</v>
      </c>
      <c r="G10" s="71" t="s">
        <v>4725</v>
      </c>
      <c r="H10" s="71" t="s">
        <v>4725</v>
      </c>
      <c r="I10" s="71" t="s">
        <v>4725</v>
      </c>
      <c r="J10" s="71" t="s">
        <v>4725</v>
      </c>
      <c r="K10" s="71" t="s">
        <v>4725</v>
      </c>
      <c r="L10" s="71" t="s">
        <v>4725</v>
      </c>
      <c r="M10" s="71" t="s">
        <v>4725</v>
      </c>
      <c r="N10" s="71" t="s">
        <v>4725</v>
      </c>
      <c r="O10" s="71" t="s">
        <v>4725</v>
      </c>
      <c r="P10" s="71" t="s">
        <v>4725</v>
      </c>
      <c r="Q10" s="71" t="s">
        <v>4725</v>
      </c>
      <c r="R10" s="71" t="s">
        <v>4725</v>
      </c>
      <c r="S10" s="71" t="s">
        <v>4725</v>
      </c>
      <c r="T10" s="71" t="s">
        <v>4725</v>
      </c>
      <c r="U10" s="71" t="s">
        <v>4725</v>
      </c>
      <c r="V10" s="71" t="s">
        <v>4725</v>
      </c>
      <c r="W10" s="71" t="s">
        <v>4725</v>
      </c>
      <c r="X10" s="71" t="s">
        <v>4725</v>
      </c>
      <c r="Y10" s="71" t="s">
        <v>4725</v>
      </c>
      <c r="Z10" s="71" t="s">
        <v>4725</v>
      </c>
      <c r="AA10" s="71" t="s">
        <v>4725</v>
      </c>
      <c r="AB10" s="71" t="s">
        <v>4725</v>
      </c>
      <c r="AC10" s="71" t="s">
        <v>4725</v>
      </c>
      <c r="AD10" s="71" t="s">
        <v>4725</v>
      </c>
      <c r="AE10" s="71" t="s">
        <v>4725</v>
      </c>
      <c r="AF10" s="71">
        <v>1</v>
      </c>
      <c r="AG10" s="71">
        <v>1</v>
      </c>
      <c r="AH10" s="71" t="s">
        <v>4725</v>
      </c>
      <c r="AI10" s="71" t="s">
        <v>4725</v>
      </c>
      <c r="AJ10" s="71" t="s">
        <v>4725</v>
      </c>
      <c r="AK10" s="71">
        <v>1</v>
      </c>
      <c r="AL10" s="71">
        <v>1</v>
      </c>
      <c r="AM10" s="71" t="s">
        <v>4725</v>
      </c>
      <c r="AN10" s="71">
        <v>1</v>
      </c>
      <c r="AO10" s="71">
        <v>1</v>
      </c>
      <c r="AP10" s="71" t="s">
        <v>4725</v>
      </c>
      <c r="AQ10" s="71" t="s">
        <v>4725</v>
      </c>
      <c r="AR10" s="71" t="s">
        <v>4725</v>
      </c>
      <c r="AS10" s="68"/>
      <c r="AT10" s="68"/>
      <c r="AU10" s="68"/>
      <c r="AV10" t="s">
        <v>4726</v>
      </c>
      <c r="AW10" t="s">
        <v>4727</v>
      </c>
    </row>
    <row r="11" spans="1:54" x14ac:dyDescent="0.35">
      <c r="A11" s="37" t="s">
        <v>4728</v>
      </c>
      <c r="B11" s="37" t="s">
        <v>4736</v>
      </c>
      <c r="C11" s="37">
        <v>230</v>
      </c>
      <c r="D11" s="70" t="s">
        <v>4725</v>
      </c>
      <c r="E11" s="71" t="s">
        <v>4725</v>
      </c>
      <c r="F11" s="71" t="s">
        <v>4725</v>
      </c>
      <c r="G11" s="71" t="s">
        <v>4725</v>
      </c>
      <c r="H11" s="71">
        <v>1</v>
      </c>
      <c r="I11" s="71" t="s">
        <v>4725</v>
      </c>
      <c r="J11" s="71" t="s">
        <v>4725</v>
      </c>
      <c r="K11" s="71" t="s">
        <v>4725</v>
      </c>
      <c r="L11" s="71" t="s">
        <v>4725</v>
      </c>
      <c r="M11" s="71" t="s">
        <v>4725</v>
      </c>
      <c r="N11" s="71" t="s">
        <v>4725</v>
      </c>
      <c r="O11" s="71" t="s">
        <v>4725</v>
      </c>
      <c r="P11" s="71" t="s">
        <v>4725</v>
      </c>
      <c r="Q11" s="71" t="s">
        <v>4725</v>
      </c>
      <c r="R11" s="71" t="s">
        <v>4725</v>
      </c>
      <c r="S11" s="71" t="s">
        <v>4725</v>
      </c>
      <c r="T11" s="71" t="s">
        <v>4725</v>
      </c>
      <c r="U11" s="71" t="s">
        <v>4725</v>
      </c>
      <c r="V11" s="71" t="s">
        <v>4725</v>
      </c>
      <c r="W11" s="71" t="s">
        <v>4725</v>
      </c>
      <c r="X11" s="71" t="s">
        <v>4725</v>
      </c>
      <c r="Y11" s="71" t="s">
        <v>4725</v>
      </c>
      <c r="Z11" s="71" t="s">
        <v>4725</v>
      </c>
      <c r="AA11" s="71" t="s">
        <v>4725</v>
      </c>
      <c r="AB11" s="71" t="s">
        <v>4725</v>
      </c>
      <c r="AC11" s="71" t="s">
        <v>4725</v>
      </c>
      <c r="AD11" s="71" t="s">
        <v>4725</v>
      </c>
      <c r="AE11" s="71" t="s">
        <v>4725</v>
      </c>
      <c r="AF11" s="71" t="s">
        <v>4725</v>
      </c>
      <c r="AG11" s="71" t="s">
        <v>4725</v>
      </c>
      <c r="AH11" s="71" t="s">
        <v>4725</v>
      </c>
      <c r="AI11" s="71" t="s">
        <v>4725</v>
      </c>
      <c r="AJ11" s="71" t="s">
        <v>4725</v>
      </c>
      <c r="AK11" s="71" t="s">
        <v>4725</v>
      </c>
      <c r="AL11" s="71" t="s">
        <v>4725</v>
      </c>
      <c r="AM11" s="71" t="s">
        <v>4725</v>
      </c>
      <c r="AN11" s="71" t="s">
        <v>4725</v>
      </c>
      <c r="AO11" s="71" t="s">
        <v>4725</v>
      </c>
      <c r="AP11" s="71" t="s">
        <v>4725</v>
      </c>
      <c r="AQ11" s="71" t="s">
        <v>4725</v>
      </c>
      <c r="AR11" s="71" t="s">
        <v>4725</v>
      </c>
      <c r="AS11" s="68"/>
      <c r="AT11" s="68"/>
      <c r="AU11" s="68"/>
      <c r="AV11" t="s">
        <v>4729</v>
      </c>
      <c r="AW11" t="s">
        <v>4730</v>
      </c>
    </row>
    <row r="12" spans="1:54" x14ac:dyDescent="0.35">
      <c r="A12" s="37" t="s">
        <v>4724</v>
      </c>
      <c r="B12" s="37" t="s">
        <v>4737</v>
      </c>
      <c r="C12" s="37">
        <v>115</v>
      </c>
      <c r="D12" s="70" t="s">
        <v>4725</v>
      </c>
      <c r="E12" s="71" t="s">
        <v>4725</v>
      </c>
      <c r="F12" s="71" t="s">
        <v>4725</v>
      </c>
      <c r="G12" s="71" t="s">
        <v>4725</v>
      </c>
      <c r="H12" s="71" t="s">
        <v>4725</v>
      </c>
      <c r="I12" s="71" t="s">
        <v>4725</v>
      </c>
      <c r="J12" s="71" t="s">
        <v>4725</v>
      </c>
      <c r="K12" s="71" t="s">
        <v>4725</v>
      </c>
      <c r="L12" s="71" t="s">
        <v>4725</v>
      </c>
      <c r="M12" s="71" t="s">
        <v>4725</v>
      </c>
      <c r="N12" s="71" t="s">
        <v>4725</v>
      </c>
      <c r="O12" s="71" t="s">
        <v>4725</v>
      </c>
      <c r="P12" s="71" t="s">
        <v>4725</v>
      </c>
      <c r="Q12" s="71" t="s">
        <v>4725</v>
      </c>
      <c r="R12" s="71" t="s">
        <v>4725</v>
      </c>
      <c r="S12" s="71" t="s">
        <v>4725</v>
      </c>
      <c r="T12" s="71" t="s">
        <v>4725</v>
      </c>
      <c r="U12" s="71" t="s">
        <v>4725</v>
      </c>
      <c r="V12" s="71" t="s">
        <v>4725</v>
      </c>
      <c r="W12" s="71" t="s">
        <v>4725</v>
      </c>
      <c r="X12" s="71" t="s">
        <v>4725</v>
      </c>
      <c r="Y12" s="71" t="s">
        <v>4725</v>
      </c>
      <c r="Z12" s="71" t="s">
        <v>4725</v>
      </c>
      <c r="AA12" s="71" t="s">
        <v>4725</v>
      </c>
      <c r="AB12" s="71" t="s">
        <v>4725</v>
      </c>
      <c r="AC12" s="71" t="s">
        <v>4725</v>
      </c>
      <c r="AD12" s="71" t="s">
        <v>4725</v>
      </c>
      <c r="AE12" s="71" t="s">
        <v>4725</v>
      </c>
      <c r="AF12" s="71" t="s">
        <v>4725</v>
      </c>
      <c r="AG12" s="71" t="s">
        <v>4725</v>
      </c>
      <c r="AH12" s="71">
        <v>1</v>
      </c>
      <c r="AI12" s="71" t="s">
        <v>4725</v>
      </c>
      <c r="AJ12" s="71" t="s">
        <v>4725</v>
      </c>
      <c r="AK12" s="71" t="s">
        <v>4725</v>
      </c>
      <c r="AL12" s="71" t="s">
        <v>4725</v>
      </c>
      <c r="AM12" s="71" t="s">
        <v>4725</v>
      </c>
      <c r="AN12" s="71" t="s">
        <v>4725</v>
      </c>
      <c r="AO12" s="71" t="s">
        <v>4725</v>
      </c>
      <c r="AP12" s="71" t="s">
        <v>4725</v>
      </c>
      <c r="AQ12" s="71" t="s">
        <v>4725</v>
      </c>
      <c r="AR12" s="71" t="s">
        <v>4725</v>
      </c>
      <c r="AS12" s="68"/>
      <c r="AT12" s="68"/>
      <c r="AU12" s="68"/>
      <c r="AV12" t="s">
        <v>4726</v>
      </c>
      <c r="AW12" t="s">
        <v>4727</v>
      </c>
    </row>
    <row r="13" spans="1:54" x14ac:dyDescent="0.35">
      <c r="A13" s="37" t="s">
        <v>4732</v>
      </c>
      <c r="B13" s="37" t="s">
        <v>4355</v>
      </c>
      <c r="C13" s="37">
        <v>230</v>
      </c>
      <c r="D13" s="70" t="s">
        <v>4725</v>
      </c>
      <c r="E13" s="71" t="s">
        <v>4725</v>
      </c>
      <c r="F13" s="71">
        <v>1</v>
      </c>
      <c r="G13" s="71">
        <v>1</v>
      </c>
      <c r="H13" s="71" t="s">
        <v>4725</v>
      </c>
      <c r="I13" s="71" t="s">
        <v>4725</v>
      </c>
      <c r="J13" s="71" t="s">
        <v>4725</v>
      </c>
      <c r="K13" s="71" t="s">
        <v>4725</v>
      </c>
      <c r="L13" s="71" t="s">
        <v>4725</v>
      </c>
      <c r="M13" s="71" t="s">
        <v>4725</v>
      </c>
      <c r="N13" s="71" t="s">
        <v>4725</v>
      </c>
      <c r="O13" s="71" t="s">
        <v>4725</v>
      </c>
      <c r="P13" s="71" t="s">
        <v>4725</v>
      </c>
      <c r="Q13" s="71" t="s">
        <v>4725</v>
      </c>
      <c r="R13" s="71" t="s">
        <v>4725</v>
      </c>
      <c r="S13" s="71" t="s">
        <v>4725</v>
      </c>
      <c r="T13" s="71" t="s">
        <v>4725</v>
      </c>
      <c r="U13" s="71" t="s">
        <v>4725</v>
      </c>
      <c r="V13" s="71" t="s">
        <v>4725</v>
      </c>
      <c r="W13" s="71" t="s">
        <v>4725</v>
      </c>
      <c r="X13" s="71" t="s">
        <v>4725</v>
      </c>
      <c r="Y13" s="71" t="s">
        <v>4725</v>
      </c>
      <c r="Z13" s="71" t="s">
        <v>4725</v>
      </c>
      <c r="AA13" s="71" t="s">
        <v>4725</v>
      </c>
      <c r="AB13" s="71" t="s">
        <v>4725</v>
      </c>
      <c r="AC13" s="71" t="s">
        <v>4725</v>
      </c>
      <c r="AD13" s="71" t="s">
        <v>4725</v>
      </c>
      <c r="AE13" s="71" t="s">
        <v>4725</v>
      </c>
      <c r="AF13" s="71" t="s">
        <v>4725</v>
      </c>
      <c r="AG13" s="71" t="s">
        <v>4725</v>
      </c>
      <c r="AH13" s="71" t="s">
        <v>4725</v>
      </c>
      <c r="AI13" s="71" t="s">
        <v>4725</v>
      </c>
      <c r="AJ13" s="71" t="s">
        <v>4725</v>
      </c>
      <c r="AK13" s="71" t="s">
        <v>4725</v>
      </c>
      <c r="AL13" s="71" t="s">
        <v>4725</v>
      </c>
      <c r="AM13" s="71" t="s">
        <v>4725</v>
      </c>
      <c r="AN13" s="71" t="s">
        <v>4725</v>
      </c>
      <c r="AO13" s="71" t="s">
        <v>4725</v>
      </c>
      <c r="AP13" s="71" t="s">
        <v>4725</v>
      </c>
      <c r="AQ13" s="71" t="s">
        <v>4725</v>
      </c>
      <c r="AR13" s="71" t="s">
        <v>4725</v>
      </c>
      <c r="AS13" s="68"/>
      <c r="AT13" s="68"/>
      <c r="AU13" s="68"/>
      <c r="AV13" t="s">
        <v>4733</v>
      </c>
      <c r="AW13" t="s">
        <v>4734</v>
      </c>
    </row>
    <row r="14" spans="1:54" x14ac:dyDescent="0.35">
      <c r="A14" s="37" t="s">
        <v>4724</v>
      </c>
      <c r="B14" s="37" t="s">
        <v>4738</v>
      </c>
      <c r="C14" s="37">
        <v>230</v>
      </c>
      <c r="D14" s="70" t="s">
        <v>4725</v>
      </c>
      <c r="E14" s="71" t="s">
        <v>4725</v>
      </c>
      <c r="F14" s="71" t="s">
        <v>4725</v>
      </c>
      <c r="G14" s="71" t="s">
        <v>4725</v>
      </c>
      <c r="H14" s="71" t="s">
        <v>4725</v>
      </c>
      <c r="I14" s="71" t="s">
        <v>4725</v>
      </c>
      <c r="J14" s="71" t="s">
        <v>4725</v>
      </c>
      <c r="K14" s="71" t="s">
        <v>4725</v>
      </c>
      <c r="L14" s="71" t="s">
        <v>4725</v>
      </c>
      <c r="M14" s="71" t="s">
        <v>4725</v>
      </c>
      <c r="N14" s="71" t="s">
        <v>4725</v>
      </c>
      <c r="O14" s="71" t="s">
        <v>4725</v>
      </c>
      <c r="P14" s="71" t="s">
        <v>4725</v>
      </c>
      <c r="Q14" s="71" t="s">
        <v>4725</v>
      </c>
      <c r="R14" s="71" t="s">
        <v>4725</v>
      </c>
      <c r="S14" s="71" t="s">
        <v>4725</v>
      </c>
      <c r="T14" s="71" t="s">
        <v>4725</v>
      </c>
      <c r="U14" s="71" t="s">
        <v>4725</v>
      </c>
      <c r="V14" s="71" t="s">
        <v>4725</v>
      </c>
      <c r="W14" s="71" t="s">
        <v>4725</v>
      </c>
      <c r="X14" s="71" t="s">
        <v>4725</v>
      </c>
      <c r="Y14" s="71" t="s">
        <v>4725</v>
      </c>
      <c r="Z14" s="71" t="s">
        <v>4725</v>
      </c>
      <c r="AA14" s="71" t="s">
        <v>4725</v>
      </c>
      <c r="AB14" s="71" t="s">
        <v>4725</v>
      </c>
      <c r="AC14" s="71" t="s">
        <v>4725</v>
      </c>
      <c r="AD14" s="71" t="s">
        <v>4725</v>
      </c>
      <c r="AE14" s="71" t="s">
        <v>4725</v>
      </c>
      <c r="AF14" s="71">
        <v>1</v>
      </c>
      <c r="AG14" s="71">
        <v>1</v>
      </c>
      <c r="AH14" s="71" t="s">
        <v>4725</v>
      </c>
      <c r="AI14" s="71" t="s">
        <v>4725</v>
      </c>
      <c r="AJ14" s="71" t="s">
        <v>4725</v>
      </c>
      <c r="AK14" s="71" t="s">
        <v>4725</v>
      </c>
      <c r="AL14" s="71">
        <v>1</v>
      </c>
      <c r="AM14" s="71" t="s">
        <v>4725</v>
      </c>
      <c r="AN14" s="71">
        <v>1</v>
      </c>
      <c r="AO14" s="71">
        <v>1</v>
      </c>
      <c r="AP14" s="71" t="s">
        <v>4725</v>
      </c>
      <c r="AQ14" s="71" t="s">
        <v>4725</v>
      </c>
      <c r="AR14" s="71" t="s">
        <v>4725</v>
      </c>
      <c r="AS14" s="68"/>
      <c r="AT14" s="68"/>
      <c r="AU14" s="68"/>
      <c r="AV14" t="s">
        <v>4726</v>
      </c>
      <c r="AW14" t="s">
        <v>4727</v>
      </c>
    </row>
    <row r="15" spans="1:54" x14ac:dyDescent="0.35">
      <c r="A15" s="37" t="s">
        <v>4728</v>
      </c>
      <c r="B15" s="37" t="s">
        <v>4739</v>
      </c>
      <c r="C15" s="37">
        <v>230</v>
      </c>
      <c r="D15" s="70" t="s">
        <v>4725</v>
      </c>
      <c r="E15" s="71" t="s">
        <v>4725</v>
      </c>
      <c r="F15" s="71" t="s">
        <v>4725</v>
      </c>
      <c r="G15" s="71" t="s">
        <v>4725</v>
      </c>
      <c r="H15" s="71">
        <v>1</v>
      </c>
      <c r="I15" s="71" t="s">
        <v>4725</v>
      </c>
      <c r="J15" s="71" t="s">
        <v>4725</v>
      </c>
      <c r="K15" s="71" t="s">
        <v>4725</v>
      </c>
      <c r="L15" s="71" t="s">
        <v>4725</v>
      </c>
      <c r="M15" s="71" t="s">
        <v>4725</v>
      </c>
      <c r="N15" s="71" t="s">
        <v>4725</v>
      </c>
      <c r="O15" s="71" t="s">
        <v>4725</v>
      </c>
      <c r="P15" s="71" t="s">
        <v>4725</v>
      </c>
      <c r="Q15" s="71" t="s">
        <v>4725</v>
      </c>
      <c r="R15" s="71" t="s">
        <v>4725</v>
      </c>
      <c r="S15" s="71" t="s">
        <v>4725</v>
      </c>
      <c r="T15" s="71" t="s">
        <v>4725</v>
      </c>
      <c r="U15" s="71" t="s">
        <v>4725</v>
      </c>
      <c r="V15" s="71" t="s">
        <v>4725</v>
      </c>
      <c r="W15" s="71" t="s">
        <v>4725</v>
      </c>
      <c r="X15" s="71" t="s">
        <v>4725</v>
      </c>
      <c r="Y15" s="71" t="s">
        <v>4725</v>
      </c>
      <c r="Z15" s="71" t="s">
        <v>4725</v>
      </c>
      <c r="AA15" s="71" t="s">
        <v>4725</v>
      </c>
      <c r="AB15" s="71" t="s">
        <v>4725</v>
      </c>
      <c r="AC15" s="71" t="s">
        <v>4725</v>
      </c>
      <c r="AD15" s="71" t="s">
        <v>4725</v>
      </c>
      <c r="AE15" s="71" t="s">
        <v>4725</v>
      </c>
      <c r="AF15" s="71" t="s">
        <v>4725</v>
      </c>
      <c r="AG15" s="71" t="s">
        <v>4725</v>
      </c>
      <c r="AH15" s="71" t="s">
        <v>4725</v>
      </c>
      <c r="AI15" s="71" t="s">
        <v>4725</v>
      </c>
      <c r="AJ15" s="71" t="s">
        <v>4725</v>
      </c>
      <c r="AK15" s="71" t="s">
        <v>4725</v>
      </c>
      <c r="AL15" s="71" t="s">
        <v>4725</v>
      </c>
      <c r="AM15" s="71" t="s">
        <v>4725</v>
      </c>
      <c r="AN15" s="71" t="s">
        <v>4725</v>
      </c>
      <c r="AO15" s="71" t="s">
        <v>4725</v>
      </c>
      <c r="AP15" s="71" t="s">
        <v>4725</v>
      </c>
      <c r="AQ15" s="71" t="s">
        <v>4725</v>
      </c>
      <c r="AR15" s="71" t="s">
        <v>4725</v>
      </c>
      <c r="AS15" s="68"/>
      <c r="AT15" s="68"/>
      <c r="AU15" s="68"/>
      <c r="AV15" t="s">
        <v>4729</v>
      </c>
      <c r="AW15" t="s">
        <v>4730</v>
      </c>
    </row>
    <row r="16" spans="1:54" x14ac:dyDescent="0.35">
      <c r="A16" s="37" t="s">
        <v>4740</v>
      </c>
      <c r="B16" s="37" t="s">
        <v>4356</v>
      </c>
      <c r="C16" s="37">
        <v>230</v>
      </c>
      <c r="D16" s="70" t="s">
        <v>4725</v>
      </c>
      <c r="E16" s="71" t="s">
        <v>4725</v>
      </c>
      <c r="F16" s="71" t="s">
        <v>4725</v>
      </c>
      <c r="G16" s="71" t="s">
        <v>4725</v>
      </c>
      <c r="H16" s="71" t="s">
        <v>4725</v>
      </c>
      <c r="I16" s="71" t="s">
        <v>4725</v>
      </c>
      <c r="J16" s="71" t="s">
        <v>4725</v>
      </c>
      <c r="K16" s="71" t="s">
        <v>4725</v>
      </c>
      <c r="L16" s="71" t="s">
        <v>4725</v>
      </c>
      <c r="M16" s="71" t="s">
        <v>4725</v>
      </c>
      <c r="N16" s="71" t="s">
        <v>4725</v>
      </c>
      <c r="O16" s="71" t="s">
        <v>4725</v>
      </c>
      <c r="P16" s="71" t="s">
        <v>4725</v>
      </c>
      <c r="Q16" s="71" t="s">
        <v>4725</v>
      </c>
      <c r="R16" s="71" t="s">
        <v>4725</v>
      </c>
      <c r="S16" s="71" t="s">
        <v>4725</v>
      </c>
      <c r="T16" s="71">
        <v>1</v>
      </c>
      <c r="U16" s="71">
        <v>1</v>
      </c>
      <c r="V16" s="71">
        <v>1</v>
      </c>
      <c r="W16" s="71">
        <v>1</v>
      </c>
      <c r="X16" s="71" t="s">
        <v>4725</v>
      </c>
      <c r="Y16" s="71" t="s">
        <v>4725</v>
      </c>
      <c r="Z16" s="71" t="s">
        <v>4725</v>
      </c>
      <c r="AA16" s="71" t="s">
        <v>4725</v>
      </c>
      <c r="AB16" s="71" t="s">
        <v>4725</v>
      </c>
      <c r="AC16" s="71" t="s">
        <v>4725</v>
      </c>
      <c r="AD16" s="71" t="s">
        <v>4725</v>
      </c>
      <c r="AE16" s="71" t="s">
        <v>4725</v>
      </c>
      <c r="AF16" s="71" t="s">
        <v>4725</v>
      </c>
      <c r="AG16" s="71" t="s">
        <v>4725</v>
      </c>
      <c r="AH16" s="71" t="s">
        <v>4725</v>
      </c>
      <c r="AI16" s="71" t="s">
        <v>4725</v>
      </c>
      <c r="AJ16" s="71" t="s">
        <v>4725</v>
      </c>
      <c r="AK16" s="71" t="s">
        <v>4725</v>
      </c>
      <c r="AL16" s="71" t="s">
        <v>4725</v>
      </c>
      <c r="AM16" s="71" t="s">
        <v>4725</v>
      </c>
      <c r="AN16" s="71" t="s">
        <v>4725</v>
      </c>
      <c r="AO16" s="71" t="s">
        <v>4725</v>
      </c>
      <c r="AP16" s="71" t="s">
        <v>4725</v>
      </c>
      <c r="AQ16" s="71" t="s">
        <v>4725</v>
      </c>
      <c r="AR16" s="71" t="s">
        <v>4725</v>
      </c>
      <c r="AS16" s="68"/>
      <c r="AT16" s="68"/>
      <c r="AU16" s="68"/>
      <c r="AV16" t="s">
        <v>4741</v>
      </c>
      <c r="AW16" t="s">
        <v>4742</v>
      </c>
    </row>
    <row r="17" spans="1:51" x14ac:dyDescent="0.35">
      <c r="A17" s="37" t="s">
        <v>4743</v>
      </c>
      <c r="B17" s="37" t="s">
        <v>4358</v>
      </c>
      <c r="C17" s="37">
        <v>138</v>
      </c>
      <c r="D17" s="70"/>
      <c r="E17" s="71"/>
      <c r="F17" s="71"/>
      <c r="G17" s="71"/>
      <c r="H17" s="71"/>
      <c r="I17" s="71"/>
      <c r="J17" s="71"/>
      <c r="K17" s="71"/>
      <c r="L17" s="71"/>
      <c r="M17" s="71"/>
      <c r="N17" s="71"/>
      <c r="O17" s="71">
        <v>1</v>
      </c>
      <c r="P17" s="71">
        <v>1</v>
      </c>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68"/>
      <c r="AT17" s="68"/>
      <c r="AU17" s="68"/>
      <c r="AV17" t="s">
        <v>4744</v>
      </c>
      <c r="AW17" t="s">
        <v>4745</v>
      </c>
      <c r="AX17" t="s">
        <v>4746</v>
      </c>
    </row>
    <row r="18" spans="1:51" x14ac:dyDescent="0.35">
      <c r="A18" s="37" t="s">
        <v>4747</v>
      </c>
      <c r="B18" s="37" t="s">
        <v>4359</v>
      </c>
      <c r="C18" s="37">
        <v>230</v>
      </c>
      <c r="D18" s="70"/>
      <c r="E18" s="71"/>
      <c r="F18" s="71"/>
      <c r="G18" s="71"/>
      <c r="H18" s="71"/>
      <c r="I18" s="71"/>
      <c r="J18" s="71"/>
      <c r="K18" s="71"/>
      <c r="L18" s="71"/>
      <c r="M18" s="71"/>
      <c r="N18" s="71"/>
      <c r="O18" s="71"/>
      <c r="P18" s="71"/>
      <c r="Q18" s="71"/>
      <c r="R18" s="71"/>
      <c r="S18" s="71"/>
      <c r="T18" s="71"/>
      <c r="U18" s="71"/>
      <c r="V18" s="71"/>
      <c r="W18" s="71"/>
      <c r="X18" s="71"/>
      <c r="Y18" s="71"/>
      <c r="Z18" s="71">
        <v>1</v>
      </c>
      <c r="AA18" s="71"/>
      <c r="AB18" s="71"/>
      <c r="AC18" s="71"/>
      <c r="AD18" s="71"/>
      <c r="AE18" s="71"/>
      <c r="AF18" s="71"/>
      <c r="AG18" s="71"/>
      <c r="AH18" s="71"/>
      <c r="AI18" s="71"/>
      <c r="AJ18" s="71"/>
      <c r="AK18" s="71"/>
      <c r="AL18" s="71"/>
      <c r="AM18" s="71"/>
      <c r="AN18" s="71"/>
      <c r="AO18" s="71"/>
      <c r="AP18" s="71"/>
      <c r="AQ18" s="71"/>
      <c r="AR18" s="71"/>
      <c r="AS18" s="68"/>
      <c r="AT18" s="68"/>
      <c r="AU18" s="68"/>
      <c r="AV18" t="s">
        <v>4748</v>
      </c>
      <c r="AW18" t="s">
        <v>4749</v>
      </c>
    </row>
    <row r="19" spans="1:51" x14ac:dyDescent="0.35">
      <c r="A19" s="37" t="s">
        <v>4747</v>
      </c>
      <c r="B19" s="37" t="s">
        <v>4359</v>
      </c>
      <c r="C19" s="37">
        <v>115</v>
      </c>
      <c r="D19" s="70" t="s">
        <v>4725</v>
      </c>
      <c r="E19" s="71" t="s">
        <v>4725</v>
      </c>
      <c r="F19" s="71" t="s">
        <v>4725</v>
      </c>
      <c r="G19" s="71" t="s">
        <v>4725</v>
      </c>
      <c r="H19" s="71" t="s">
        <v>4725</v>
      </c>
      <c r="I19" s="71" t="s">
        <v>4725</v>
      </c>
      <c r="J19" s="71" t="s">
        <v>4725</v>
      </c>
      <c r="K19" s="71" t="s">
        <v>4725</v>
      </c>
      <c r="L19" s="71" t="s">
        <v>4725</v>
      </c>
      <c r="M19" s="71" t="s">
        <v>4725</v>
      </c>
      <c r="N19" s="71" t="s">
        <v>4725</v>
      </c>
      <c r="O19" s="71" t="s">
        <v>4725</v>
      </c>
      <c r="P19" s="71" t="s">
        <v>4725</v>
      </c>
      <c r="Q19" s="71" t="s">
        <v>4725</v>
      </c>
      <c r="R19" s="71" t="s">
        <v>4725</v>
      </c>
      <c r="S19" s="71" t="s">
        <v>4725</v>
      </c>
      <c r="T19" s="71" t="s">
        <v>4725</v>
      </c>
      <c r="U19" s="71" t="s">
        <v>4725</v>
      </c>
      <c r="V19" s="71" t="s">
        <v>4725</v>
      </c>
      <c r="W19" s="71" t="s">
        <v>4725</v>
      </c>
      <c r="X19" s="71" t="s">
        <v>4725</v>
      </c>
      <c r="Y19" s="71" t="s">
        <v>4725</v>
      </c>
      <c r="Z19" s="71">
        <v>1</v>
      </c>
      <c r="AA19" s="71" t="s">
        <v>4725</v>
      </c>
      <c r="AB19" s="71" t="s">
        <v>4725</v>
      </c>
      <c r="AC19" s="71" t="s">
        <v>4725</v>
      </c>
      <c r="AD19" s="71" t="s">
        <v>4725</v>
      </c>
      <c r="AE19" s="71" t="s">
        <v>4725</v>
      </c>
      <c r="AF19" s="71" t="s">
        <v>4725</v>
      </c>
      <c r="AG19" s="71" t="s">
        <v>4725</v>
      </c>
      <c r="AH19" s="71" t="s">
        <v>4725</v>
      </c>
      <c r="AI19" s="71" t="s">
        <v>4725</v>
      </c>
      <c r="AJ19" s="71" t="s">
        <v>4725</v>
      </c>
      <c r="AK19" s="71" t="s">
        <v>4725</v>
      </c>
      <c r="AL19" s="71" t="s">
        <v>4725</v>
      </c>
      <c r="AM19" s="71" t="s">
        <v>4725</v>
      </c>
      <c r="AN19" s="71" t="s">
        <v>4725</v>
      </c>
      <c r="AO19" s="71" t="s">
        <v>4725</v>
      </c>
      <c r="AP19" s="71" t="s">
        <v>4725</v>
      </c>
      <c r="AQ19" s="71" t="s">
        <v>4725</v>
      </c>
      <c r="AR19" s="71" t="s">
        <v>4725</v>
      </c>
      <c r="AS19" s="68"/>
      <c r="AT19" s="68"/>
      <c r="AU19" s="68"/>
      <c r="AV19" t="s">
        <v>4748</v>
      </c>
      <c r="AW19" t="s">
        <v>4749</v>
      </c>
    </row>
    <row r="20" spans="1:51" x14ac:dyDescent="0.35">
      <c r="A20" s="37" t="s">
        <v>4747</v>
      </c>
      <c r="B20" s="37" t="s">
        <v>4559</v>
      </c>
      <c r="C20" s="37">
        <v>115</v>
      </c>
      <c r="D20" s="70" t="s">
        <v>4725</v>
      </c>
      <c r="E20" s="71" t="s">
        <v>4725</v>
      </c>
      <c r="F20" s="71" t="s">
        <v>4725</v>
      </c>
      <c r="G20" s="71" t="s">
        <v>4725</v>
      </c>
      <c r="H20" s="71" t="s">
        <v>4725</v>
      </c>
      <c r="I20" s="71" t="s">
        <v>4725</v>
      </c>
      <c r="J20" s="71" t="s">
        <v>4725</v>
      </c>
      <c r="K20" s="71" t="s">
        <v>4725</v>
      </c>
      <c r="L20" s="71" t="s">
        <v>4725</v>
      </c>
      <c r="M20" s="71" t="s">
        <v>4725</v>
      </c>
      <c r="N20" s="71" t="s">
        <v>4725</v>
      </c>
      <c r="O20" s="71" t="s">
        <v>4725</v>
      </c>
      <c r="P20" s="71" t="s">
        <v>4725</v>
      </c>
      <c r="Q20" s="71" t="s">
        <v>4725</v>
      </c>
      <c r="R20" s="71" t="s">
        <v>4725</v>
      </c>
      <c r="S20" s="71" t="s">
        <v>4725</v>
      </c>
      <c r="T20" s="71" t="s">
        <v>4725</v>
      </c>
      <c r="U20" s="71" t="s">
        <v>4725</v>
      </c>
      <c r="V20" s="71" t="s">
        <v>4725</v>
      </c>
      <c r="W20" s="71" t="s">
        <v>4725</v>
      </c>
      <c r="X20" s="71" t="s">
        <v>4725</v>
      </c>
      <c r="Y20" s="71" t="s">
        <v>4725</v>
      </c>
      <c r="Z20" s="71">
        <v>1</v>
      </c>
      <c r="AA20" s="71" t="s">
        <v>4725</v>
      </c>
      <c r="AB20" s="71" t="s">
        <v>4725</v>
      </c>
      <c r="AC20" s="71" t="s">
        <v>4725</v>
      </c>
      <c r="AD20" s="71" t="s">
        <v>4725</v>
      </c>
      <c r="AE20" s="71">
        <v>1</v>
      </c>
      <c r="AF20" s="71" t="s">
        <v>4725</v>
      </c>
      <c r="AG20" s="71" t="s">
        <v>4725</v>
      </c>
      <c r="AH20" s="71" t="s">
        <v>4725</v>
      </c>
      <c r="AI20" s="71" t="s">
        <v>4725</v>
      </c>
      <c r="AJ20" s="71" t="s">
        <v>4725</v>
      </c>
      <c r="AK20" s="71" t="s">
        <v>4725</v>
      </c>
      <c r="AL20" s="71" t="s">
        <v>4725</v>
      </c>
      <c r="AM20" s="71" t="s">
        <v>4725</v>
      </c>
      <c r="AN20" s="71" t="s">
        <v>4725</v>
      </c>
      <c r="AO20" s="71" t="s">
        <v>4725</v>
      </c>
      <c r="AP20" s="71" t="s">
        <v>4725</v>
      </c>
      <c r="AQ20" s="71" t="s">
        <v>4725</v>
      </c>
      <c r="AR20" s="71" t="s">
        <v>4725</v>
      </c>
      <c r="AS20" s="68"/>
      <c r="AT20" s="68"/>
      <c r="AU20" s="68"/>
      <c r="AV20" t="s">
        <v>4748</v>
      </c>
      <c r="AW20" t="s">
        <v>4749</v>
      </c>
    </row>
    <row r="21" spans="1:51" x14ac:dyDescent="0.35">
      <c r="A21" s="37" t="s">
        <v>4732</v>
      </c>
      <c r="B21" s="37" t="s">
        <v>4750</v>
      </c>
      <c r="C21" s="37">
        <v>230</v>
      </c>
      <c r="D21" s="70">
        <v>1</v>
      </c>
      <c r="E21" s="71" t="s">
        <v>4725</v>
      </c>
      <c r="F21" s="71">
        <v>1</v>
      </c>
      <c r="G21" s="71">
        <v>1</v>
      </c>
      <c r="H21" s="71" t="s">
        <v>4725</v>
      </c>
      <c r="I21" s="71" t="s">
        <v>4725</v>
      </c>
      <c r="J21" s="71" t="s">
        <v>4725</v>
      </c>
      <c r="K21" s="71" t="s">
        <v>4725</v>
      </c>
      <c r="L21" s="71" t="s">
        <v>4725</v>
      </c>
      <c r="M21" s="71" t="s">
        <v>4725</v>
      </c>
      <c r="N21" s="71" t="s">
        <v>4725</v>
      </c>
      <c r="O21" s="71" t="s">
        <v>4725</v>
      </c>
      <c r="P21" s="71" t="s">
        <v>4725</v>
      </c>
      <c r="Q21" s="71" t="s">
        <v>4725</v>
      </c>
      <c r="R21" s="71" t="s">
        <v>4725</v>
      </c>
      <c r="S21" s="71" t="s">
        <v>4725</v>
      </c>
      <c r="T21" s="71" t="s">
        <v>4725</v>
      </c>
      <c r="U21" s="71" t="s">
        <v>4725</v>
      </c>
      <c r="V21" s="71" t="s">
        <v>4725</v>
      </c>
      <c r="W21" s="71" t="s">
        <v>4725</v>
      </c>
      <c r="X21" s="71" t="s">
        <v>4725</v>
      </c>
      <c r="Y21" s="71" t="s">
        <v>4725</v>
      </c>
      <c r="Z21" s="71" t="s">
        <v>4725</v>
      </c>
      <c r="AA21" s="71" t="s">
        <v>4725</v>
      </c>
      <c r="AB21" s="71" t="s">
        <v>4725</v>
      </c>
      <c r="AC21" s="71" t="s">
        <v>4725</v>
      </c>
      <c r="AD21" s="71" t="s">
        <v>4725</v>
      </c>
      <c r="AE21" s="71" t="s">
        <v>4725</v>
      </c>
      <c r="AF21" s="71" t="s">
        <v>4725</v>
      </c>
      <c r="AG21" s="71" t="s">
        <v>4725</v>
      </c>
      <c r="AH21" s="71" t="s">
        <v>4725</v>
      </c>
      <c r="AI21" s="71" t="s">
        <v>4725</v>
      </c>
      <c r="AJ21" s="71" t="s">
        <v>4725</v>
      </c>
      <c r="AK21" s="71" t="s">
        <v>4725</v>
      </c>
      <c r="AL21" s="71" t="s">
        <v>4725</v>
      </c>
      <c r="AM21" s="71" t="s">
        <v>4725</v>
      </c>
      <c r="AN21" s="71" t="s">
        <v>4725</v>
      </c>
      <c r="AO21" s="71" t="s">
        <v>4725</v>
      </c>
      <c r="AP21" s="71" t="s">
        <v>4725</v>
      </c>
      <c r="AQ21" s="71" t="s">
        <v>4725</v>
      </c>
      <c r="AR21" s="71" t="s">
        <v>4725</v>
      </c>
      <c r="AS21" s="68"/>
      <c r="AT21" s="68"/>
      <c r="AU21" s="68"/>
      <c r="AV21" t="s">
        <v>4733</v>
      </c>
      <c r="AW21" t="s">
        <v>4734</v>
      </c>
    </row>
    <row r="22" spans="1:51" x14ac:dyDescent="0.35">
      <c r="A22" s="37" t="s">
        <v>4747</v>
      </c>
      <c r="B22" s="37" t="s">
        <v>4363</v>
      </c>
      <c r="C22" s="37">
        <v>230</v>
      </c>
      <c r="D22" s="70" t="s">
        <v>4725</v>
      </c>
      <c r="E22" s="71" t="s">
        <v>4725</v>
      </c>
      <c r="F22" s="71" t="s">
        <v>4725</v>
      </c>
      <c r="G22" s="71" t="s">
        <v>4725</v>
      </c>
      <c r="H22" s="71" t="s">
        <v>4725</v>
      </c>
      <c r="I22" s="71" t="s">
        <v>4725</v>
      </c>
      <c r="J22" s="71" t="s">
        <v>4725</v>
      </c>
      <c r="K22" s="71" t="s">
        <v>4725</v>
      </c>
      <c r="L22" s="71" t="s">
        <v>4725</v>
      </c>
      <c r="M22" s="71" t="s">
        <v>4725</v>
      </c>
      <c r="N22" s="71" t="s">
        <v>4725</v>
      </c>
      <c r="O22" s="71" t="s">
        <v>4725</v>
      </c>
      <c r="P22" s="71" t="s">
        <v>4725</v>
      </c>
      <c r="Q22" s="71" t="s">
        <v>4725</v>
      </c>
      <c r="R22" s="71" t="s">
        <v>4725</v>
      </c>
      <c r="S22" s="71" t="s">
        <v>4725</v>
      </c>
      <c r="T22" s="71" t="s">
        <v>4725</v>
      </c>
      <c r="U22" s="71" t="s">
        <v>4725</v>
      </c>
      <c r="V22" s="71" t="s">
        <v>4725</v>
      </c>
      <c r="W22" s="71" t="s">
        <v>4725</v>
      </c>
      <c r="X22" s="71" t="s">
        <v>4725</v>
      </c>
      <c r="Y22" s="71" t="s">
        <v>4725</v>
      </c>
      <c r="Z22" s="71">
        <v>1</v>
      </c>
      <c r="AA22" s="71" t="s">
        <v>4725</v>
      </c>
      <c r="AB22" s="71" t="s">
        <v>4725</v>
      </c>
      <c r="AC22" s="71" t="s">
        <v>4725</v>
      </c>
      <c r="AD22" s="71" t="s">
        <v>4725</v>
      </c>
      <c r="AE22" s="71">
        <v>1</v>
      </c>
      <c r="AF22" s="71" t="s">
        <v>4725</v>
      </c>
      <c r="AG22" s="71" t="s">
        <v>4725</v>
      </c>
      <c r="AH22" s="71" t="s">
        <v>4725</v>
      </c>
      <c r="AI22" s="71" t="s">
        <v>4725</v>
      </c>
      <c r="AJ22" s="71" t="s">
        <v>4725</v>
      </c>
      <c r="AK22" s="71" t="s">
        <v>4725</v>
      </c>
      <c r="AL22" s="71" t="s">
        <v>4725</v>
      </c>
      <c r="AM22" s="71" t="s">
        <v>4725</v>
      </c>
      <c r="AN22" s="71" t="s">
        <v>4725</v>
      </c>
      <c r="AO22" s="71" t="s">
        <v>4725</v>
      </c>
      <c r="AP22" s="71" t="s">
        <v>4725</v>
      </c>
      <c r="AQ22" s="71" t="s">
        <v>4725</v>
      </c>
      <c r="AR22" s="71" t="s">
        <v>4725</v>
      </c>
      <c r="AS22" s="68"/>
      <c r="AT22" s="68"/>
      <c r="AU22" s="68"/>
      <c r="AV22" t="s">
        <v>4748</v>
      </c>
      <c r="AW22" t="s">
        <v>4749</v>
      </c>
      <c r="AY22" t="s">
        <v>4751</v>
      </c>
    </row>
    <row r="23" spans="1:51" x14ac:dyDescent="0.35">
      <c r="A23" s="37" t="s">
        <v>4740</v>
      </c>
      <c r="B23" s="37" t="s">
        <v>4364</v>
      </c>
      <c r="C23" s="37">
        <v>161</v>
      </c>
      <c r="D23" s="70" t="s">
        <v>4725</v>
      </c>
      <c r="E23" s="71" t="s">
        <v>4725</v>
      </c>
      <c r="F23" s="71" t="s">
        <v>4725</v>
      </c>
      <c r="G23" s="71" t="s">
        <v>4725</v>
      </c>
      <c r="H23" s="71" t="s">
        <v>4725</v>
      </c>
      <c r="I23" s="71" t="s">
        <v>4725</v>
      </c>
      <c r="J23" s="71" t="s">
        <v>4725</v>
      </c>
      <c r="K23" s="71" t="s">
        <v>4725</v>
      </c>
      <c r="L23" s="71" t="s">
        <v>4725</v>
      </c>
      <c r="M23" s="71" t="s">
        <v>4725</v>
      </c>
      <c r="N23" s="71" t="s">
        <v>4725</v>
      </c>
      <c r="O23" s="71" t="s">
        <v>4725</v>
      </c>
      <c r="P23" s="71" t="s">
        <v>4725</v>
      </c>
      <c r="Q23" s="71" t="s">
        <v>4725</v>
      </c>
      <c r="R23" s="71">
        <v>1</v>
      </c>
      <c r="S23" s="71" t="s">
        <v>4725</v>
      </c>
      <c r="T23" s="71" t="s">
        <v>4725</v>
      </c>
      <c r="U23" s="71" t="s">
        <v>4725</v>
      </c>
      <c r="V23" s="71" t="s">
        <v>4725</v>
      </c>
      <c r="W23" s="71" t="s">
        <v>4725</v>
      </c>
      <c r="X23" s="71" t="s">
        <v>4725</v>
      </c>
      <c r="Y23" s="71" t="s">
        <v>4725</v>
      </c>
      <c r="Z23" s="71" t="s">
        <v>4725</v>
      </c>
      <c r="AA23" s="71" t="s">
        <v>4725</v>
      </c>
      <c r="AB23" s="71" t="s">
        <v>4725</v>
      </c>
      <c r="AC23" s="71" t="s">
        <v>4725</v>
      </c>
      <c r="AD23" s="71" t="s">
        <v>4725</v>
      </c>
      <c r="AE23" s="71" t="s">
        <v>4725</v>
      </c>
      <c r="AF23" s="71" t="s">
        <v>4725</v>
      </c>
      <c r="AG23" s="71" t="s">
        <v>4725</v>
      </c>
      <c r="AH23" s="71" t="s">
        <v>4725</v>
      </c>
      <c r="AI23" s="71" t="s">
        <v>4725</v>
      </c>
      <c r="AJ23" s="71" t="s">
        <v>4725</v>
      </c>
      <c r="AK23" s="71" t="s">
        <v>4725</v>
      </c>
      <c r="AL23" s="71" t="s">
        <v>4725</v>
      </c>
      <c r="AM23" s="71" t="s">
        <v>4725</v>
      </c>
      <c r="AN23" s="71" t="s">
        <v>4725</v>
      </c>
      <c r="AO23" s="71" t="s">
        <v>4725</v>
      </c>
      <c r="AP23" s="71" t="s">
        <v>4725</v>
      </c>
      <c r="AQ23" s="71" t="s">
        <v>4725</v>
      </c>
      <c r="AR23" s="71" t="s">
        <v>4725</v>
      </c>
      <c r="AS23" s="68"/>
      <c r="AT23" s="68"/>
      <c r="AU23" s="68"/>
      <c r="AV23" t="s">
        <v>4752</v>
      </c>
      <c r="AW23" t="s">
        <v>4753</v>
      </c>
    </row>
    <row r="24" spans="1:51" x14ac:dyDescent="0.35">
      <c r="A24" s="37" t="s">
        <v>4731</v>
      </c>
      <c r="B24" s="37" t="s">
        <v>4365</v>
      </c>
      <c r="C24" s="37">
        <v>230</v>
      </c>
      <c r="D24" s="70" t="s">
        <v>4725</v>
      </c>
      <c r="E24" s="71" t="s">
        <v>4725</v>
      </c>
      <c r="F24" s="71" t="s">
        <v>4725</v>
      </c>
      <c r="G24" s="71" t="s">
        <v>4725</v>
      </c>
      <c r="H24" s="71" t="s">
        <v>4725</v>
      </c>
      <c r="I24" s="71" t="s">
        <v>4725</v>
      </c>
      <c r="J24" s="71" t="s">
        <v>4725</v>
      </c>
      <c r="K24" s="71" t="s">
        <v>4725</v>
      </c>
      <c r="L24" s="71" t="s">
        <v>4725</v>
      </c>
      <c r="M24" s="71" t="s">
        <v>4725</v>
      </c>
      <c r="N24" s="71" t="s">
        <v>4725</v>
      </c>
      <c r="O24" s="71" t="s">
        <v>4725</v>
      </c>
      <c r="P24" s="71" t="s">
        <v>4725</v>
      </c>
      <c r="Q24" s="71" t="s">
        <v>4725</v>
      </c>
      <c r="R24" s="71" t="s">
        <v>4725</v>
      </c>
      <c r="S24" s="71" t="s">
        <v>4725</v>
      </c>
      <c r="T24" s="71" t="s">
        <v>4725</v>
      </c>
      <c r="U24" s="71" t="s">
        <v>4725</v>
      </c>
      <c r="V24" s="71" t="s">
        <v>4725</v>
      </c>
      <c r="W24" s="71" t="s">
        <v>4725</v>
      </c>
      <c r="X24" s="71" t="s">
        <v>4725</v>
      </c>
      <c r="Y24" s="71" t="s">
        <v>4725</v>
      </c>
      <c r="Z24" s="71" t="s">
        <v>4725</v>
      </c>
      <c r="AA24" s="71" t="s">
        <v>4725</v>
      </c>
      <c r="AB24" s="71" t="s">
        <v>4725</v>
      </c>
      <c r="AC24" s="71" t="s">
        <v>4725</v>
      </c>
      <c r="AD24" s="71" t="s">
        <v>4725</v>
      </c>
      <c r="AE24" s="71" t="s">
        <v>4725</v>
      </c>
      <c r="AF24" s="71" t="s">
        <v>4725</v>
      </c>
      <c r="AG24" s="71">
        <v>1</v>
      </c>
      <c r="AH24" s="71">
        <v>1</v>
      </c>
      <c r="AI24" s="71">
        <v>1</v>
      </c>
      <c r="AJ24" s="71">
        <v>1</v>
      </c>
      <c r="AK24" s="71" t="s">
        <v>4725</v>
      </c>
      <c r="AL24" s="71">
        <v>1</v>
      </c>
      <c r="AM24" s="71" t="s">
        <v>4725</v>
      </c>
      <c r="AN24" s="71" t="s">
        <v>4725</v>
      </c>
      <c r="AO24" s="71" t="s">
        <v>4725</v>
      </c>
      <c r="AP24" s="71" t="s">
        <v>4725</v>
      </c>
      <c r="AQ24" s="71" t="s">
        <v>4725</v>
      </c>
      <c r="AR24" s="71" t="s">
        <v>4725</v>
      </c>
      <c r="AS24" s="68"/>
      <c r="AT24" s="68"/>
      <c r="AU24" s="68"/>
      <c r="AV24" t="s">
        <v>4726</v>
      </c>
      <c r="AW24" t="s">
        <v>4727</v>
      </c>
    </row>
    <row r="25" spans="1:51" x14ac:dyDescent="0.35">
      <c r="A25" s="37" t="s">
        <v>4747</v>
      </c>
      <c r="B25" s="37" t="s">
        <v>4754</v>
      </c>
      <c r="C25" s="37">
        <v>230</v>
      </c>
      <c r="D25" s="70" t="s">
        <v>4725</v>
      </c>
      <c r="E25" s="71" t="s">
        <v>4725</v>
      </c>
      <c r="F25" s="71" t="s">
        <v>4725</v>
      </c>
      <c r="G25" s="71" t="s">
        <v>4725</v>
      </c>
      <c r="H25" s="71" t="s">
        <v>4725</v>
      </c>
      <c r="I25" s="71" t="s">
        <v>4725</v>
      </c>
      <c r="J25" s="71" t="s">
        <v>4725</v>
      </c>
      <c r="K25" s="71" t="s">
        <v>4725</v>
      </c>
      <c r="L25" s="71" t="s">
        <v>4725</v>
      </c>
      <c r="M25" s="71" t="s">
        <v>4725</v>
      </c>
      <c r="N25" s="71" t="s">
        <v>4725</v>
      </c>
      <c r="O25" s="71" t="s">
        <v>4725</v>
      </c>
      <c r="P25" s="71" t="s">
        <v>4725</v>
      </c>
      <c r="Q25" s="71" t="s">
        <v>4725</v>
      </c>
      <c r="R25" s="71" t="s">
        <v>4725</v>
      </c>
      <c r="S25" s="71" t="s">
        <v>4725</v>
      </c>
      <c r="T25" s="71" t="s">
        <v>4725</v>
      </c>
      <c r="U25" s="71" t="s">
        <v>4725</v>
      </c>
      <c r="V25" s="71" t="s">
        <v>4725</v>
      </c>
      <c r="W25" s="71" t="s">
        <v>4725</v>
      </c>
      <c r="X25" s="71" t="s">
        <v>4725</v>
      </c>
      <c r="Y25" s="71" t="s">
        <v>4725</v>
      </c>
      <c r="Z25" s="71">
        <v>1</v>
      </c>
      <c r="AA25" s="71" t="s">
        <v>4725</v>
      </c>
      <c r="AB25" s="71" t="s">
        <v>4725</v>
      </c>
      <c r="AC25" s="71" t="s">
        <v>4725</v>
      </c>
      <c r="AD25" s="71" t="s">
        <v>4725</v>
      </c>
      <c r="AE25" s="71">
        <v>1</v>
      </c>
      <c r="AF25" s="71" t="s">
        <v>4725</v>
      </c>
      <c r="AG25" s="71" t="s">
        <v>4725</v>
      </c>
      <c r="AH25" s="71" t="s">
        <v>4725</v>
      </c>
      <c r="AI25" s="71" t="s">
        <v>4725</v>
      </c>
      <c r="AJ25" s="71" t="s">
        <v>4725</v>
      </c>
      <c r="AK25" s="71" t="s">
        <v>4725</v>
      </c>
      <c r="AL25" s="71" t="s">
        <v>4725</v>
      </c>
      <c r="AM25" s="71" t="s">
        <v>4725</v>
      </c>
      <c r="AN25" s="71" t="s">
        <v>4725</v>
      </c>
      <c r="AO25" s="71" t="s">
        <v>4725</v>
      </c>
      <c r="AP25" s="71" t="s">
        <v>4725</v>
      </c>
      <c r="AQ25" s="71" t="s">
        <v>4725</v>
      </c>
      <c r="AR25" s="71" t="s">
        <v>4725</v>
      </c>
      <c r="AS25" s="68"/>
      <c r="AT25" s="68"/>
      <c r="AU25" s="68"/>
      <c r="AV25" t="s">
        <v>4748</v>
      </c>
      <c r="AW25" t="s">
        <v>4749</v>
      </c>
    </row>
    <row r="26" spans="1:51" x14ac:dyDescent="0.35">
      <c r="A26" s="37" t="s">
        <v>4747</v>
      </c>
      <c r="B26" s="37" t="s">
        <v>4372</v>
      </c>
      <c r="C26" s="37">
        <v>115</v>
      </c>
      <c r="D26" s="70" t="s">
        <v>4725</v>
      </c>
      <c r="E26" s="71" t="s">
        <v>4725</v>
      </c>
      <c r="F26" s="71" t="s">
        <v>4725</v>
      </c>
      <c r="G26" s="71" t="s">
        <v>4725</v>
      </c>
      <c r="H26" s="71" t="s">
        <v>4725</v>
      </c>
      <c r="I26" s="71" t="s">
        <v>4725</v>
      </c>
      <c r="J26" s="71" t="s">
        <v>4725</v>
      </c>
      <c r="K26" s="71" t="s">
        <v>4725</v>
      </c>
      <c r="L26" s="71" t="s">
        <v>4725</v>
      </c>
      <c r="M26" s="71" t="s">
        <v>4725</v>
      </c>
      <c r="N26" s="71" t="s">
        <v>4725</v>
      </c>
      <c r="O26" s="71" t="s">
        <v>4725</v>
      </c>
      <c r="P26" s="71" t="s">
        <v>4725</v>
      </c>
      <c r="Q26" s="71" t="s">
        <v>4725</v>
      </c>
      <c r="R26" s="71" t="s">
        <v>4725</v>
      </c>
      <c r="S26" s="71" t="s">
        <v>4725</v>
      </c>
      <c r="T26" s="71" t="s">
        <v>4725</v>
      </c>
      <c r="U26" s="71" t="s">
        <v>4725</v>
      </c>
      <c r="V26" s="71" t="s">
        <v>4725</v>
      </c>
      <c r="W26" s="71" t="s">
        <v>4725</v>
      </c>
      <c r="X26" s="71" t="s">
        <v>4725</v>
      </c>
      <c r="Y26" s="71">
        <v>1</v>
      </c>
      <c r="Z26" s="71">
        <v>1</v>
      </c>
      <c r="AA26" s="71" t="s">
        <v>4725</v>
      </c>
      <c r="AB26" s="71" t="s">
        <v>4725</v>
      </c>
      <c r="AC26" s="71" t="s">
        <v>4725</v>
      </c>
      <c r="AD26" s="71" t="s">
        <v>4725</v>
      </c>
      <c r="AE26" s="71" t="s">
        <v>4725</v>
      </c>
      <c r="AF26" s="71" t="s">
        <v>4725</v>
      </c>
      <c r="AG26" s="71" t="s">
        <v>4725</v>
      </c>
      <c r="AH26" s="71" t="s">
        <v>4725</v>
      </c>
      <c r="AI26" s="71" t="s">
        <v>4725</v>
      </c>
      <c r="AJ26" s="71" t="s">
        <v>4725</v>
      </c>
      <c r="AK26" s="71" t="s">
        <v>4725</v>
      </c>
      <c r="AL26" s="71" t="s">
        <v>4725</v>
      </c>
      <c r="AM26" s="71" t="s">
        <v>4725</v>
      </c>
      <c r="AN26" s="71" t="s">
        <v>4725</v>
      </c>
      <c r="AO26" s="71" t="s">
        <v>4725</v>
      </c>
      <c r="AP26" s="71" t="s">
        <v>4725</v>
      </c>
      <c r="AQ26" s="71" t="s">
        <v>4725</v>
      </c>
      <c r="AR26" s="71" t="s">
        <v>4725</v>
      </c>
      <c r="AS26" s="68"/>
      <c r="AT26" s="68"/>
      <c r="AU26" s="68"/>
      <c r="AV26" t="s">
        <v>4748</v>
      </c>
      <c r="AW26" t="s">
        <v>4749</v>
      </c>
      <c r="AY26" t="s">
        <v>4755</v>
      </c>
    </row>
    <row r="27" spans="1:51" x14ac:dyDescent="0.35">
      <c r="A27" s="37" t="s">
        <v>4731</v>
      </c>
      <c r="B27" s="37" t="s">
        <v>4756</v>
      </c>
      <c r="C27" s="37">
        <v>115</v>
      </c>
      <c r="D27" s="70" t="s">
        <v>4725</v>
      </c>
      <c r="E27" s="71" t="s">
        <v>4725</v>
      </c>
      <c r="F27" s="71" t="s">
        <v>4725</v>
      </c>
      <c r="G27" s="71" t="s">
        <v>4725</v>
      </c>
      <c r="H27" s="71" t="s">
        <v>4725</v>
      </c>
      <c r="I27" s="71" t="s">
        <v>4725</v>
      </c>
      <c r="J27" s="71" t="s">
        <v>4725</v>
      </c>
      <c r="K27" s="71" t="s">
        <v>4725</v>
      </c>
      <c r="L27" s="71" t="s">
        <v>4725</v>
      </c>
      <c r="M27" s="71" t="s">
        <v>4725</v>
      </c>
      <c r="N27" s="71" t="s">
        <v>4725</v>
      </c>
      <c r="O27" s="71" t="s">
        <v>4725</v>
      </c>
      <c r="P27" s="71" t="s">
        <v>4725</v>
      </c>
      <c r="Q27" s="71" t="s">
        <v>4725</v>
      </c>
      <c r="R27" s="71" t="s">
        <v>4725</v>
      </c>
      <c r="S27" s="71" t="s">
        <v>4725</v>
      </c>
      <c r="T27" s="71" t="s">
        <v>4725</v>
      </c>
      <c r="U27" s="71" t="s">
        <v>4725</v>
      </c>
      <c r="V27" s="71" t="s">
        <v>4725</v>
      </c>
      <c r="W27" s="71" t="s">
        <v>4725</v>
      </c>
      <c r="X27" s="71" t="s">
        <v>4725</v>
      </c>
      <c r="Y27" s="71" t="s">
        <v>4725</v>
      </c>
      <c r="Z27" s="71" t="s">
        <v>4725</v>
      </c>
      <c r="AA27" s="71" t="s">
        <v>4725</v>
      </c>
      <c r="AB27" s="71" t="s">
        <v>4725</v>
      </c>
      <c r="AC27" s="71" t="s">
        <v>4725</v>
      </c>
      <c r="AD27" s="71" t="s">
        <v>4725</v>
      </c>
      <c r="AE27" s="71" t="s">
        <v>4725</v>
      </c>
      <c r="AF27" s="71" t="s">
        <v>4725</v>
      </c>
      <c r="AG27" s="71" t="s">
        <v>4725</v>
      </c>
      <c r="AH27" s="71" t="s">
        <v>4725</v>
      </c>
      <c r="AI27" s="71" t="s">
        <v>4725</v>
      </c>
      <c r="AJ27" s="71" t="s">
        <v>4725</v>
      </c>
      <c r="AK27" s="71" t="s">
        <v>4725</v>
      </c>
      <c r="AL27" s="71" t="s">
        <v>4725</v>
      </c>
      <c r="AM27" s="71" t="s">
        <v>4725</v>
      </c>
      <c r="AN27" s="71">
        <v>1</v>
      </c>
      <c r="AO27" s="71">
        <v>1</v>
      </c>
      <c r="AP27" s="71" t="s">
        <v>4725</v>
      </c>
      <c r="AQ27" s="71" t="s">
        <v>4725</v>
      </c>
      <c r="AR27" s="71" t="s">
        <v>4725</v>
      </c>
      <c r="AS27" s="68"/>
      <c r="AT27" s="68"/>
      <c r="AU27" s="68"/>
      <c r="AV27" t="s">
        <v>4726</v>
      </c>
      <c r="AW27" t="s">
        <v>4727</v>
      </c>
      <c r="AY27" t="s">
        <v>4757</v>
      </c>
    </row>
    <row r="28" spans="1:51" x14ac:dyDescent="0.35">
      <c r="A28" s="37" t="s">
        <v>4731</v>
      </c>
      <c r="B28" s="37" t="s">
        <v>4758</v>
      </c>
      <c r="C28" s="37">
        <v>115</v>
      </c>
      <c r="D28" s="70" t="s">
        <v>4725</v>
      </c>
      <c r="E28" s="71" t="s">
        <v>4725</v>
      </c>
      <c r="F28" s="71" t="s">
        <v>4725</v>
      </c>
      <c r="G28" s="71" t="s">
        <v>4725</v>
      </c>
      <c r="H28" s="71" t="s">
        <v>4725</v>
      </c>
      <c r="I28" s="71" t="s">
        <v>4725</v>
      </c>
      <c r="J28" s="71" t="s">
        <v>4725</v>
      </c>
      <c r="K28" s="71" t="s">
        <v>4725</v>
      </c>
      <c r="L28" s="71" t="s">
        <v>4725</v>
      </c>
      <c r="M28" s="71" t="s">
        <v>4725</v>
      </c>
      <c r="N28" s="71" t="s">
        <v>4725</v>
      </c>
      <c r="O28" s="71" t="s">
        <v>4725</v>
      </c>
      <c r="P28" s="71" t="s">
        <v>4725</v>
      </c>
      <c r="Q28" s="71" t="s">
        <v>4725</v>
      </c>
      <c r="R28" s="71" t="s">
        <v>4725</v>
      </c>
      <c r="S28" s="71" t="s">
        <v>4725</v>
      </c>
      <c r="T28" s="71" t="s">
        <v>4725</v>
      </c>
      <c r="U28" s="71" t="s">
        <v>4725</v>
      </c>
      <c r="V28" s="71" t="s">
        <v>4725</v>
      </c>
      <c r="W28" s="71" t="s">
        <v>4725</v>
      </c>
      <c r="X28" s="71" t="s">
        <v>4725</v>
      </c>
      <c r="Y28" s="71" t="s">
        <v>4725</v>
      </c>
      <c r="Z28" s="71" t="s">
        <v>4725</v>
      </c>
      <c r="AA28" s="71" t="s">
        <v>4725</v>
      </c>
      <c r="AB28" s="71" t="s">
        <v>4725</v>
      </c>
      <c r="AC28" s="71" t="s">
        <v>4725</v>
      </c>
      <c r="AD28" s="71" t="s">
        <v>4725</v>
      </c>
      <c r="AE28" s="71" t="s">
        <v>4725</v>
      </c>
      <c r="AF28" s="71" t="s">
        <v>4725</v>
      </c>
      <c r="AG28" s="71" t="s">
        <v>4725</v>
      </c>
      <c r="AH28" s="71" t="s">
        <v>4725</v>
      </c>
      <c r="AI28" s="71" t="s">
        <v>4725</v>
      </c>
      <c r="AJ28" s="71" t="s">
        <v>4725</v>
      </c>
      <c r="AK28" s="71" t="s">
        <v>4725</v>
      </c>
      <c r="AL28" s="71" t="s">
        <v>4725</v>
      </c>
      <c r="AM28" s="71" t="s">
        <v>4725</v>
      </c>
      <c r="AN28" s="71" t="s">
        <v>4725</v>
      </c>
      <c r="AO28" s="71" t="s">
        <v>4725</v>
      </c>
      <c r="AP28" s="71" t="s">
        <v>4725</v>
      </c>
      <c r="AQ28" s="71" t="s">
        <v>4725</v>
      </c>
      <c r="AR28" s="71">
        <v>1</v>
      </c>
      <c r="AS28" s="68"/>
      <c r="AT28" s="68"/>
      <c r="AU28" s="68"/>
      <c r="AV28" t="s">
        <v>4726</v>
      </c>
      <c r="AW28" t="s">
        <v>4727</v>
      </c>
    </row>
    <row r="29" spans="1:51" x14ac:dyDescent="0.35">
      <c r="A29" s="37" t="s">
        <v>4759</v>
      </c>
      <c r="B29" s="37" t="s">
        <v>4373</v>
      </c>
      <c r="C29" s="37">
        <v>230</v>
      </c>
      <c r="D29" s="70" t="s">
        <v>4725</v>
      </c>
      <c r="E29" s="71" t="s">
        <v>4725</v>
      </c>
      <c r="F29" s="71" t="s">
        <v>4725</v>
      </c>
      <c r="G29" s="71" t="s">
        <v>4725</v>
      </c>
      <c r="H29" s="71" t="s">
        <v>4725</v>
      </c>
      <c r="I29" s="71" t="s">
        <v>4725</v>
      </c>
      <c r="J29" s="71" t="s">
        <v>4725</v>
      </c>
      <c r="K29" s="71">
        <v>1</v>
      </c>
      <c r="L29" s="71" t="s">
        <v>4725</v>
      </c>
      <c r="M29" s="71" t="s">
        <v>4725</v>
      </c>
      <c r="N29" s="71" t="s">
        <v>4725</v>
      </c>
      <c r="O29" s="71" t="s">
        <v>4725</v>
      </c>
      <c r="P29" s="71" t="s">
        <v>4725</v>
      </c>
      <c r="Q29" s="71" t="s">
        <v>4725</v>
      </c>
      <c r="R29" s="71" t="s">
        <v>4725</v>
      </c>
      <c r="S29" s="71" t="s">
        <v>4725</v>
      </c>
      <c r="T29" s="71" t="s">
        <v>4725</v>
      </c>
      <c r="U29" s="71" t="s">
        <v>4725</v>
      </c>
      <c r="V29" s="71" t="s">
        <v>4725</v>
      </c>
      <c r="W29" s="71" t="s">
        <v>4725</v>
      </c>
      <c r="X29" s="71" t="s">
        <v>4725</v>
      </c>
      <c r="Y29" s="71" t="s">
        <v>4725</v>
      </c>
      <c r="Z29" s="71" t="s">
        <v>4725</v>
      </c>
      <c r="AA29" s="71" t="s">
        <v>4725</v>
      </c>
      <c r="AB29" s="71" t="s">
        <v>4725</v>
      </c>
      <c r="AC29" s="71" t="s">
        <v>4725</v>
      </c>
      <c r="AD29" s="71" t="s">
        <v>4725</v>
      </c>
      <c r="AE29" s="71" t="s">
        <v>4725</v>
      </c>
      <c r="AF29" s="71" t="s">
        <v>4725</v>
      </c>
      <c r="AG29" s="71" t="s">
        <v>4725</v>
      </c>
      <c r="AH29" s="71" t="s">
        <v>4725</v>
      </c>
      <c r="AI29" s="71" t="s">
        <v>4725</v>
      </c>
      <c r="AJ29" s="71" t="s">
        <v>4725</v>
      </c>
      <c r="AK29" s="71" t="s">
        <v>4725</v>
      </c>
      <c r="AL29" s="71" t="s">
        <v>4725</v>
      </c>
      <c r="AM29" s="71" t="s">
        <v>4725</v>
      </c>
      <c r="AN29" s="71" t="s">
        <v>4725</v>
      </c>
      <c r="AO29" s="71" t="s">
        <v>4725</v>
      </c>
      <c r="AP29" s="71" t="s">
        <v>4725</v>
      </c>
      <c r="AQ29" s="71" t="s">
        <v>4725</v>
      </c>
      <c r="AR29" s="71" t="s">
        <v>4725</v>
      </c>
      <c r="AS29" s="68"/>
      <c r="AT29" s="68"/>
      <c r="AU29" s="68"/>
      <c r="AV29" t="s">
        <v>4760</v>
      </c>
      <c r="AW29" t="s">
        <v>4761</v>
      </c>
    </row>
    <row r="30" spans="1:51" x14ac:dyDescent="0.35">
      <c r="A30" s="37" t="s">
        <v>4724</v>
      </c>
      <c r="B30" s="37" t="s">
        <v>4374</v>
      </c>
      <c r="C30" s="37">
        <v>230</v>
      </c>
      <c r="D30" s="70" t="s">
        <v>4725</v>
      </c>
      <c r="E30" s="71" t="s">
        <v>4725</v>
      </c>
      <c r="F30" s="71" t="s">
        <v>4725</v>
      </c>
      <c r="G30" s="71" t="s">
        <v>4725</v>
      </c>
      <c r="H30" s="71" t="s">
        <v>4725</v>
      </c>
      <c r="I30" s="71" t="s">
        <v>4725</v>
      </c>
      <c r="J30" s="71" t="s">
        <v>4725</v>
      </c>
      <c r="K30" s="71" t="s">
        <v>4725</v>
      </c>
      <c r="L30" s="71" t="s">
        <v>4725</v>
      </c>
      <c r="M30" s="71" t="s">
        <v>4725</v>
      </c>
      <c r="N30" s="71" t="s">
        <v>4725</v>
      </c>
      <c r="O30" s="71" t="s">
        <v>4725</v>
      </c>
      <c r="P30" s="71" t="s">
        <v>4725</v>
      </c>
      <c r="Q30" s="71" t="s">
        <v>4725</v>
      </c>
      <c r="R30" s="71" t="s">
        <v>4725</v>
      </c>
      <c r="S30" s="71" t="s">
        <v>4725</v>
      </c>
      <c r="T30" s="71" t="s">
        <v>4725</v>
      </c>
      <c r="U30" s="71" t="s">
        <v>4725</v>
      </c>
      <c r="V30" s="71" t="s">
        <v>4725</v>
      </c>
      <c r="W30" s="71" t="s">
        <v>4725</v>
      </c>
      <c r="X30" s="71" t="s">
        <v>4725</v>
      </c>
      <c r="Y30" s="71" t="s">
        <v>4725</v>
      </c>
      <c r="Z30" s="71" t="s">
        <v>4725</v>
      </c>
      <c r="AA30" s="71" t="s">
        <v>4725</v>
      </c>
      <c r="AB30" s="71" t="s">
        <v>4725</v>
      </c>
      <c r="AC30" s="71" t="s">
        <v>4725</v>
      </c>
      <c r="AD30" s="71" t="s">
        <v>4725</v>
      </c>
      <c r="AE30" s="71" t="s">
        <v>4725</v>
      </c>
      <c r="AF30" s="71">
        <v>1</v>
      </c>
      <c r="AG30" s="71">
        <v>1</v>
      </c>
      <c r="AH30" s="71" t="s">
        <v>4725</v>
      </c>
      <c r="AI30" s="71" t="s">
        <v>4725</v>
      </c>
      <c r="AJ30" s="71" t="s">
        <v>4725</v>
      </c>
      <c r="AK30" s="71" t="s">
        <v>4725</v>
      </c>
      <c r="AL30" s="71">
        <v>1</v>
      </c>
      <c r="AM30" s="71" t="s">
        <v>4725</v>
      </c>
      <c r="AN30" s="71">
        <v>1</v>
      </c>
      <c r="AO30" s="71">
        <v>1</v>
      </c>
      <c r="AP30" s="71" t="s">
        <v>4725</v>
      </c>
      <c r="AQ30" s="71" t="s">
        <v>4725</v>
      </c>
      <c r="AR30" s="71" t="s">
        <v>4725</v>
      </c>
      <c r="AS30" s="68"/>
      <c r="AT30" s="68"/>
      <c r="AU30" s="68"/>
      <c r="AV30" t="s">
        <v>4726</v>
      </c>
      <c r="AW30" t="s">
        <v>4727</v>
      </c>
      <c r="AY30" t="s">
        <v>4762</v>
      </c>
    </row>
    <row r="31" spans="1:51" x14ac:dyDescent="0.35">
      <c r="A31" s="37" t="s">
        <v>4724</v>
      </c>
      <c r="B31" s="37" t="s">
        <v>4763</v>
      </c>
      <c r="C31" s="37">
        <v>115</v>
      </c>
      <c r="D31" s="70" t="s">
        <v>4725</v>
      </c>
      <c r="E31" s="71" t="s">
        <v>4725</v>
      </c>
      <c r="F31" s="71" t="s">
        <v>4725</v>
      </c>
      <c r="G31" s="71" t="s">
        <v>4725</v>
      </c>
      <c r="H31" s="71" t="s">
        <v>4725</v>
      </c>
      <c r="I31" s="71" t="s">
        <v>4725</v>
      </c>
      <c r="J31" s="71" t="s">
        <v>4725</v>
      </c>
      <c r="K31" s="71" t="s">
        <v>4725</v>
      </c>
      <c r="L31" s="71" t="s">
        <v>4725</v>
      </c>
      <c r="M31" s="71" t="s">
        <v>4725</v>
      </c>
      <c r="N31" s="71" t="s">
        <v>4725</v>
      </c>
      <c r="O31" s="71" t="s">
        <v>4725</v>
      </c>
      <c r="P31" s="71" t="s">
        <v>4725</v>
      </c>
      <c r="Q31" s="71" t="s">
        <v>4725</v>
      </c>
      <c r="R31" s="71" t="s">
        <v>4725</v>
      </c>
      <c r="S31" s="71" t="s">
        <v>4725</v>
      </c>
      <c r="T31" s="71" t="s">
        <v>4725</v>
      </c>
      <c r="U31" s="71" t="s">
        <v>4725</v>
      </c>
      <c r="V31" s="71" t="s">
        <v>4725</v>
      </c>
      <c r="W31" s="71" t="s">
        <v>4725</v>
      </c>
      <c r="X31" s="71" t="s">
        <v>4725</v>
      </c>
      <c r="Y31" s="71" t="s">
        <v>4725</v>
      </c>
      <c r="Z31" s="71" t="s">
        <v>4725</v>
      </c>
      <c r="AA31" s="71" t="s">
        <v>4725</v>
      </c>
      <c r="AB31" s="71" t="s">
        <v>4725</v>
      </c>
      <c r="AC31" s="71" t="s">
        <v>4725</v>
      </c>
      <c r="AD31" s="71" t="s">
        <v>4725</v>
      </c>
      <c r="AE31" s="71" t="s">
        <v>4725</v>
      </c>
      <c r="AF31" s="71">
        <v>1</v>
      </c>
      <c r="AG31" s="71">
        <v>1</v>
      </c>
      <c r="AH31" s="71" t="s">
        <v>4725</v>
      </c>
      <c r="AI31" s="71" t="s">
        <v>4725</v>
      </c>
      <c r="AJ31" s="71" t="s">
        <v>4725</v>
      </c>
      <c r="AK31" s="71" t="s">
        <v>4725</v>
      </c>
      <c r="AL31" s="71">
        <v>1</v>
      </c>
      <c r="AM31" s="71" t="s">
        <v>4725</v>
      </c>
      <c r="AN31" s="71" t="s">
        <v>4725</v>
      </c>
      <c r="AO31" s="71" t="s">
        <v>4725</v>
      </c>
      <c r="AP31" s="71" t="s">
        <v>4725</v>
      </c>
      <c r="AQ31" s="71" t="s">
        <v>4725</v>
      </c>
      <c r="AR31" s="71" t="s">
        <v>4725</v>
      </c>
      <c r="AS31" s="68"/>
      <c r="AT31" s="68"/>
      <c r="AU31" s="68"/>
      <c r="AV31" t="s">
        <v>4726</v>
      </c>
      <c r="AW31" t="s">
        <v>4727</v>
      </c>
    </row>
    <row r="32" spans="1:51" x14ac:dyDescent="0.35">
      <c r="A32" s="37" t="s">
        <v>4731</v>
      </c>
      <c r="B32" s="37" t="s">
        <v>4764</v>
      </c>
      <c r="C32" s="37">
        <v>115</v>
      </c>
      <c r="D32" s="70" t="s">
        <v>4725</v>
      </c>
      <c r="E32" s="71" t="s">
        <v>4725</v>
      </c>
      <c r="F32" s="71" t="s">
        <v>4725</v>
      </c>
      <c r="G32" s="71" t="s">
        <v>4725</v>
      </c>
      <c r="H32" s="71" t="s">
        <v>4725</v>
      </c>
      <c r="I32" s="71" t="s">
        <v>4725</v>
      </c>
      <c r="J32" s="71" t="s">
        <v>4725</v>
      </c>
      <c r="K32" s="71" t="s">
        <v>4725</v>
      </c>
      <c r="L32" s="71" t="s">
        <v>4725</v>
      </c>
      <c r="M32" s="71" t="s">
        <v>4725</v>
      </c>
      <c r="N32" s="71" t="s">
        <v>4725</v>
      </c>
      <c r="O32" s="71" t="s">
        <v>4725</v>
      </c>
      <c r="P32" s="71" t="s">
        <v>4725</v>
      </c>
      <c r="Q32" s="71" t="s">
        <v>4725</v>
      </c>
      <c r="R32" s="71" t="s">
        <v>4725</v>
      </c>
      <c r="S32" s="71" t="s">
        <v>4725</v>
      </c>
      <c r="T32" s="71" t="s">
        <v>4725</v>
      </c>
      <c r="U32" s="71" t="s">
        <v>4725</v>
      </c>
      <c r="V32" s="71" t="s">
        <v>4725</v>
      </c>
      <c r="W32" s="71" t="s">
        <v>4725</v>
      </c>
      <c r="X32" s="71" t="s">
        <v>4725</v>
      </c>
      <c r="Y32" s="71" t="s">
        <v>4725</v>
      </c>
      <c r="Z32" s="71" t="s">
        <v>4725</v>
      </c>
      <c r="AA32" s="71" t="s">
        <v>4725</v>
      </c>
      <c r="AB32" s="71" t="s">
        <v>4725</v>
      </c>
      <c r="AC32" s="71" t="s">
        <v>4725</v>
      </c>
      <c r="AD32" s="71" t="s">
        <v>4725</v>
      </c>
      <c r="AE32" s="71" t="s">
        <v>4725</v>
      </c>
      <c r="AF32" s="71" t="s">
        <v>4725</v>
      </c>
      <c r="AG32" s="71" t="s">
        <v>4725</v>
      </c>
      <c r="AH32" s="71" t="s">
        <v>4725</v>
      </c>
      <c r="AI32" s="71" t="s">
        <v>4725</v>
      </c>
      <c r="AJ32" s="71" t="s">
        <v>4725</v>
      </c>
      <c r="AK32" s="71" t="s">
        <v>4725</v>
      </c>
      <c r="AL32" s="71" t="s">
        <v>4725</v>
      </c>
      <c r="AM32" s="71" t="s">
        <v>4725</v>
      </c>
      <c r="AN32" s="71" t="s">
        <v>4725</v>
      </c>
      <c r="AO32" s="71" t="s">
        <v>4725</v>
      </c>
      <c r="AP32" s="71" t="s">
        <v>4725</v>
      </c>
      <c r="AQ32" s="71" t="s">
        <v>4725</v>
      </c>
      <c r="AR32" s="71">
        <v>1</v>
      </c>
      <c r="AS32" s="68"/>
      <c r="AT32" s="68"/>
      <c r="AU32" s="68"/>
      <c r="AV32" t="s">
        <v>4726</v>
      </c>
      <c r="AW32" t="s">
        <v>4727</v>
      </c>
    </row>
    <row r="33" spans="1:51" x14ac:dyDescent="0.35">
      <c r="A33" s="37" t="s">
        <v>4765</v>
      </c>
      <c r="B33" s="37" t="s">
        <v>4582</v>
      </c>
      <c r="C33" s="37">
        <v>230</v>
      </c>
      <c r="D33" s="70" t="s">
        <v>4725</v>
      </c>
      <c r="E33" s="71" t="s">
        <v>4725</v>
      </c>
      <c r="F33" s="71" t="s">
        <v>4725</v>
      </c>
      <c r="G33" s="71" t="s">
        <v>4725</v>
      </c>
      <c r="H33" s="71" t="s">
        <v>4725</v>
      </c>
      <c r="I33" s="71" t="s">
        <v>4725</v>
      </c>
      <c r="J33" s="71" t="s">
        <v>4725</v>
      </c>
      <c r="K33" s="71" t="s">
        <v>4725</v>
      </c>
      <c r="L33" s="71" t="s">
        <v>4725</v>
      </c>
      <c r="M33" s="71" t="s">
        <v>4725</v>
      </c>
      <c r="N33" s="71" t="s">
        <v>4725</v>
      </c>
      <c r="O33" s="71" t="s">
        <v>4725</v>
      </c>
      <c r="P33" s="71" t="s">
        <v>4725</v>
      </c>
      <c r="Q33" s="71" t="s">
        <v>4725</v>
      </c>
      <c r="R33" s="71" t="s">
        <v>4725</v>
      </c>
      <c r="S33" s="71" t="s">
        <v>4725</v>
      </c>
      <c r="T33" s="71" t="s">
        <v>4725</v>
      </c>
      <c r="U33" s="71" t="s">
        <v>4725</v>
      </c>
      <c r="V33" s="71" t="s">
        <v>4725</v>
      </c>
      <c r="W33" s="71" t="s">
        <v>4725</v>
      </c>
      <c r="X33" s="71">
        <v>1</v>
      </c>
      <c r="Y33" s="71" t="s">
        <v>4725</v>
      </c>
      <c r="Z33" s="71" t="s">
        <v>4725</v>
      </c>
      <c r="AA33" s="71" t="s">
        <v>4725</v>
      </c>
      <c r="AB33" s="71" t="s">
        <v>4725</v>
      </c>
      <c r="AC33" s="71" t="s">
        <v>4725</v>
      </c>
      <c r="AD33" s="71" t="s">
        <v>4725</v>
      </c>
      <c r="AE33" s="71" t="s">
        <v>4725</v>
      </c>
      <c r="AF33" s="71" t="s">
        <v>4725</v>
      </c>
      <c r="AG33" s="71" t="s">
        <v>4725</v>
      </c>
      <c r="AH33" s="71" t="s">
        <v>4725</v>
      </c>
      <c r="AI33" s="71" t="s">
        <v>4725</v>
      </c>
      <c r="AJ33" s="71" t="s">
        <v>4725</v>
      </c>
      <c r="AK33" s="71" t="s">
        <v>4725</v>
      </c>
      <c r="AL33" s="71" t="s">
        <v>4725</v>
      </c>
      <c r="AM33" s="71" t="s">
        <v>4725</v>
      </c>
      <c r="AN33" s="71" t="s">
        <v>4725</v>
      </c>
      <c r="AO33" s="71" t="s">
        <v>4725</v>
      </c>
      <c r="AP33" s="71" t="s">
        <v>4725</v>
      </c>
      <c r="AQ33" s="71" t="s">
        <v>4725</v>
      </c>
      <c r="AR33" s="71" t="s">
        <v>4725</v>
      </c>
      <c r="AS33" s="68"/>
      <c r="AT33" s="68"/>
      <c r="AU33" s="68"/>
      <c r="AV33" t="s">
        <v>4729</v>
      </c>
      <c r="AW33" t="s">
        <v>4730</v>
      </c>
    </row>
    <row r="34" spans="1:51" x14ac:dyDescent="0.35">
      <c r="A34" s="37" t="s">
        <v>4765</v>
      </c>
      <c r="B34" s="37" t="s">
        <v>4582</v>
      </c>
      <c r="C34" s="37">
        <v>138</v>
      </c>
      <c r="D34" s="70" t="s">
        <v>4725</v>
      </c>
      <c r="E34" s="71" t="s">
        <v>4725</v>
      </c>
      <c r="F34" s="71" t="s">
        <v>4725</v>
      </c>
      <c r="G34" s="71" t="s">
        <v>4725</v>
      </c>
      <c r="H34" s="71" t="s">
        <v>4725</v>
      </c>
      <c r="I34" s="71" t="s">
        <v>4725</v>
      </c>
      <c r="J34" s="71" t="s">
        <v>4725</v>
      </c>
      <c r="K34" s="71" t="s">
        <v>4725</v>
      </c>
      <c r="L34" s="71" t="s">
        <v>4725</v>
      </c>
      <c r="M34" s="71" t="s">
        <v>4725</v>
      </c>
      <c r="N34" s="71" t="s">
        <v>4725</v>
      </c>
      <c r="O34" s="71" t="s">
        <v>4725</v>
      </c>
      <c r="P34" s="71" t="s">
        <v>4725</v>
      </c>
      <c r="Q34" s="71" t="s">
        <v>4725</v>
      </c>
      <c r="R34" s="71" t="s">
        <v>4725</v>
      </c>
      <c r="S34" s="71" t="s">
        <v>4725</v>
      </c>
      <c r="T34" s="71" t="s">
        <v>4725</v>
      </c>
      <c r="U34" s="71" t="s">
        <v>4725</v>
      </c>
      <c r="V34" s="71" t="s">
        <v>4725</v>
      </c>
      <c r="W34" s="71" t="s">
        <v>4725</v>
      </c>
      <c r="X34" s="71">
        <v>1</v>
      </c>
      <c r="Y34" s="71" t="s">
        <v>4725</v>
      </c>
      <c r="Z34" s="71" t="s">
        <v>4725</v>
      </c>
      <c r="AA34" s="71" t="s">
        <v>4725</v>
      </c>
      <c r="AB34" s="71" t="s">
        <v>4725</v>
      </c>
      <c r="AC34" s="71" t="s">
        <v>4725</v>
      </c>
      <c r="AD34" s="71" t="s">
        <v>4725</v>
      </c>
      <c r="AE34" s="71" t="s">
        <v>4725</v>
      </c>
      <c r="AF34" s="71" t="s">
        <v>4725</v>
      </c>
      <c r="AG34" s="71" t="s">
        <v>4725</v>
      </c>
      <c r="AH34" s="71" t="s">
        <v>4725</v>
      </c>
      <c r="AI34" s="71" t="s">
        <v>4725</v>
      </c>
      <c r="AJ34" s="71" t="s">
        <v>4725</v>
      </c>
      <c r="AK34" s="71" t="s">
        <v>4725</v>
      </c>
      <c r="AL34" s="71" t="s">
        <v>4725</v>
      </c>
      <c r="AM34" s="71" t="s">
        <v>4725</v>
      </c>
      <c r="AN34" s="71" t="s">
        <v>4725</v>
      </c>
      <c r="AO34" s="71" t="s">
        <v>4725</v>
      </c>
      <c r="AP34" s="71" t="s">
        <v>4725</v>
      </c>
      <c r="AQ34" s="71" t="s">
        <v>4725</v>
      </c>
      <c r="AR34" s="71" t="s">
        <v>4725</v>
      </c>
      <c r="AS34" s="68"/>
      <c r="AT34" s="68"/>
      <c r="AU34" s="68"/>
      <c r="AV34" t="s">
        <v>4729</v>
      </c>
      <c r="AW34" t="s">
        <v>4730</v>
      </c>
    </row>
    <row r="35" spans="1:51" x14ac:dyDescent="0.35">
      <c r="A35" s="37" t="s">
        <v>4743</v>
      </c>
      <c r="B35" s="37" t="s">
        <v>4438</v>
      </c>
      <c r="C35" s="37">
        <v>230</v>
      </c>
      <c r="D35" s="70" t="s">
        <v>4725</v>
      </c>
      <c r="E35" s="71" t="s">
        <v>4725</v>
      </c>
      <c r="F35" s="71" t="s">
        <v>4725</v>
      </c>
      <c r="G35" s="71" t="s">
        <v>4725</v>
      </c>
      <c r="H35" s="71" t="s">
        <v>4725</v>
      </c>
      <c r="I35" s="71" t="s">
        <v>4725</v>
      </c>
      <c r="J35" s="71" t="s">
        <v>4725</v>
      </c>
      <c r="K35" s="71" t="s">
        <v>4725</v>
      </c>
      <c r="L35" s="71" t="s">
        <v>4725</v>
      </c>
      <c r="M35" s="71" t="s">
        <v>4725</v>
      </c>
      <c r="N35" s="71" t="s">
        <v>4725</v>
      </c>
      <c r="O35" s="71">
        <v>1</v>
      </c>
      <c r="P35" s="71">
        <v>1</v>
      </c>
      <c r="Q35" s="71" t="s">
        <v>4725</v>
      </c>
      <c r="R35" s="71" t="s">
        <v>4725</v>
      </c>
      <c r="S35" s="71" t="s">
        <v>4725</v>
      </c>
      <c r="T35" s="71" t="s">
        <v>4725</v>
      </c>
      <c r="U35" s="71" t="s">
        <v>4725</v>
      </c>
      <c r="V35" s="71" t="s">
        <v>4725</v>
      </c>
      <c r="W35" s="71" t="s">
        <v>4725</v>
      </c>
      <c r="X35" s="71" t="s">
        <v>4725</v>
      </c>
      <c r="Y35" s="71" t="s">
        <v>4725</v>
      </c>
      <c r="Z35" s="71" t="s">
        <v>4725</v>
      </c>
      <c r="AA35" s="71" t="s">
        <v>4725</v>
      </c>
      <c r="AB35" s="71" t="s">
        <v>4725</v>
      </c>
      <c r="AC35" s="71" t="s">
        <v>4725</v>
      </c>
      <c r="AD35" s="71" t="s">
        <v>4725</v>
      </c>
      <c r="AE35" s="71" t="s">
        <v>4725</v>
      </c>
      <c r="AF35" s="71" t="s">
        <v>4725</v>
      </c>
      <c r="AG35" s="71" t="s">
        <v>4725</v>
      </c>
      <c r="AH35" s="71" t="s">
        <v>4725</v>
      </c>
      <c r="AI35" s="71" t="s">
        <v>4725</v>
      </c>
      <c r="AJ35" s="71" t="s">
        <v>4725</v>
      </c>
      <c r="AK35" s="71" t="s">
        <v>4725</v>
      </c>
      <c r="AL35" s="71" t="s">
        <v>4725</v>
      </c>
      <c r="AM35" s="71" t="s">
        <v>4725</v>
      </c>
      <c r="AN35" s="71" t="s">
        <v>4725</v>
      </c>
      <c r="AO35" s="71" t="s">
        <v>4725</v>
      </c>
      <c r="AP35" s="71" t="s">
        <v>4725</v>
      </c>
      <c r="AQ35" s="71" t="s">
        <v>4725</v>
      </c>
      <c r="AR35" s="71" t="s">
        <v>4725</v>
      </c>
      <c r="AS35" s="68"/>
      <c r="AT35" s="68"/>
      <c r="AU35" s="68"/>
      <c r="AV35" t="s">
        <v>4744</v>
      </c>
      <c r="AW35" t="s">
        <v>4745</v>
      </c>
      <c r="AY35" t="s">
        <v>4766</v>
      </c>
    </row>
    <row r="36" spans="1:51" x14ac:dyDescent="0.35">
      <c r="A36" s="37" t="s">
        <v>4747</v>
      </c>
      <c r="B36" s="37" t="s">
        <v>4767</v>
      </c>
      <c r="C36" s="37">
        <v>115</v>
      </c>
      <c r="D36" s="70" t="s">
        <v>4725</v>
      </c>
      <c r="E36" s="71" t="s">
        <v>4725</v>
      </c>
      <c r="F36" s="71" t="s">
        <v>4725</v>
      </c>
      <c r="G36" s="71" t="s">
        <v>4725</v>
      </c>
      <c r="H36" s="71" t="s">
        <v>4725</v>
      </c>
      <c r="I36" s="71" t="s">
        <v>4725</v>
      </c>
      <c r="J36" s="71" t="s">
        <v>4725</v>
      </c>
      <c r="K36" s="71" t="s">
        <v>4725</v>
      </c>
      <c r="L36" s="71" t="s">
        <v>4725</v>
      </c>
      <c r="M36" s="71" t="s">
        <v>4725</v>
      </c>
      <c r="N36" s="71" t="s">
        <v>4725</v>
      </c>
      <c r="O36" s="71" t="s">
        <v>4725</v>
      </c>
      <c r="P36" s="71" t="s">
        <v>4725</v>
      </c>
      <c r="Q36" s="71" t="s">
        <v>4725</v>
      </c>
      <c r="R36" s="71" t="s">
        <v>4725</v>
      </c>
      <c r="S36" s="71" t="s">
        <v>4725</v>
      </c>
      <c r="T36" s="71" t="s">
        <v>4725</v>
      </c>
      <c r="U36" s="71" t="s">
        <v>4725</v>
      </c>
      <c r="V36" s="71" t="s">
        <v>4725</v>
      </c>
      <c r="W36" s="71" t="s">
        <v>4725</v>
      </c>
      <c r="X36" s="71" t="s">
        <v>4725</v>
      </c>
      <c r="Y36" s="71" t="s">
        <v>4725</v>
      </c>
      <c r="Z36" s="71">
        <v>1</v>
      </c>
      <c r="AA36" s="71" t="s">
        <v>4725</v>
      </c>
      <c r="AB36" s="71" t="s">
        <v>4725</v>
      </c>
      <c r="AC36" s="71" t="s">
        <v>4725</v>
      </c>
      <c r="AD36" s="71" t="s">
        <v>4725</v>
      </c>
      <c r="AE36" s="71">
        <v>1</v>
      </c>
      <c r="AF36" s="71" t="s">
        <v>4725</v>
      </c>
      <c r="AG36" s="71" t="s">
        <v>4725</v>
      </c>
      <c r="AH36" s="71" t="s">
        <v>4725</v>
      </c>
      <c r="AI36" s="71" t="s">
        <v>4725</v>
      </c>
      <c r="AJ36" s="71" t="s">
        <v>4725</v>
      </c>
      <c r="AK36" s="71" t="s">
        <v>4725</v>
      </c>
      <c r="AL36" s="71" t="s">
        <v>4725</v>
      </c>
      <c r="AM36" s="71" t="s">
        <v>4725</v>
      </c>
      <c r="AN36" s="71" t="s">
        <v>4725</v>
      </c>
      <c r="AO36" s="71" t="s">
        <v>4725</v>
      </c>
      <c r="AP36" s="71" t="s">
        <v>4725</v>
      </c>
      <c r="AQ36" s="71" t="s">
        <v>4725</v>
      </c>
      <c r="AR36" s="71" t="s">
        <v>4725</v>
      </c>
      <c r="AS36" s="68"/>
      <c r="AT36" s="68"/>
      <c r="AU36" s="68"/>
      <c r="AV36" t="s">
        <v>4748</v>
      </c>
      <c r="AW36" t="s">
        <v>4749</v>
      </c>
      <c r="AY36" t="s">
        <v>4751</v>
      </c>
    </row>
    <row r="37" spans="1:51" x14ac:dyDescent="0.35">
      <c r="A37" s="37" t="s">
        <v>4747</v>
      </c>
      <c r="B37" s="37" t="s">
        <v>4380</v>
      </c>
      <c r="C37" s="37">
        <v>230</v>
      </c>
      <c r="D37" s="70" t="s">
        <v>4725</v>
      </c>
      <c r="E37" s="71" t="s">
        <v>4725</v>
      </c>
      <c r="F37" s="71" t="s">
        <v>4725</v>
      </c>
      <c r="G37" s="71" t="s">
        <v>4725</v>
      </c>
      <c r="H37" s="71" t="s">
        <v>4725</v>
      </c>
      <c r="I37" s="71" t="s">
        <v>4725</v>
      </c>
      <c r="J37" s="71" t="s">
        <v>4725</v>
      </c>
      <c r="K37" s="71" t="s">
        <v>4725</v>
      </c>
      <c r="L37" s="71" t="s">
        <v>4725</v>
      </c>
      <c r="M37" s="71" t="s">
        <v>4725</v>
      </c>
      <c r="N37" s="71" t="s">
        <v>4725</v>
      </c>
      <c r="O37" s="71" t="s">
        <v>4725</v>
      </c>
      <c r="P37" s="71" t="s">
        <v>4725</v>
      </c>
      <c r="Q37" s="71" t="s">
        <v>4725</v>
      </c>
      <c r="R37" s="71" t="s">
        <v>4725</v>
      </c>
      <c r="S37" s="71" t="s">
        <v>4725</v>
      </c>
      <c r="T37" s="71" t="s">
        <v>4725</v>
      </c>
      <c r="U37" s="71" t="s">
        <v>4725</v>
      </c>
      <c r="V37" s="71" t="s">
        <v>4725</v>
      </c>
      <c r="W37" s="71" t="s">
        <v>4725</v>
      </c>
      <c r="X37" s="71" t="s">
        <v>4725</v>
      </c>
      <c r="Y37" s="71" t="s">
        <v>4725</v>
      </c>
      <c r="Z37" s="71">
        <v>1</v>
      </c>
      <c r="AA37" s="71" t="s">
        <v>4725</v>
      </c>
      <c r="AB37" s="71" t="s">
        <v>4725</v>
      </c>
      <c r="AC37" s="71" t="s">
        <v>4725</v>
      </c>
      <c r="AD37" s="71" t="s">
        <v>4725</v>
      </c>
      <c r="AE37" s="71">
        <v>1</v>
      </c>
      <c r="AF37" s="71" t="s">
        <v>4725</v>
      </c>
      <c r="AG37" s="71" t="s">
        <v>4725</v>
      </c>
      <c r="AH37" s="71" t="s">
        <v>4725</v>
      </c>
      <c r="AI37" s="71" t="s">
        <v>4725</v>
      </c>
      <c r="AJ37" s="71" t="s">
        <v>4725</v>
      </c>
      <c r="AK37" s="71" t="s">
        <v>4725</v>
      </c>
      <c r="AL37" s="71" t="s">
        <v>4725</v>
      </c>
      <c r="AM37" s="71" t="s">
        <v>4725</v>
      </c>
      <c r="AN37" s="71" t="s">
        <v>4725</v>
      </c>
      <c r="AO37" s="71" t="s">
        <v>4725</v>
      </c>
      <c r="AP37" s="71" t="s">
        <v>4725</v>
      </c>
      <c r="AQ37" s="71" t="s">
        <v>4725</v>
      </c>
      <c r="AR37" s="71" t="s">
        <v>4725</v>
      </c>
      <c r="AS37" s="68"/>
      <c r="AT37" s="68"/>
      <c r="AU37" s="68"/>
      <c r="AV37" t="s">
        <v>4748</v>
      </c>
      <c r="AW37" t="s">
        <v>4749</v>
      </c>
    </row>
    <row r="38" spans="1:51" x14ac:dyDescent="0.35">
      <c r="A38" s="37" t="s">
        <v>4728</v>
      </c>
      <c r="B38" s="37" t="s">
        <v>4381</v>
      </c>
      <c r="C38" s="37">
        <v>230</v>
      </c>
      <c r="D38" s="70" t="s">
        <v>4725</v>
      </c>
      <c r="E38" s="71" t="s">
        <v>4725</v>
      </c>
      <c r="F38" s="71" t="s">
        <v>4725</v>
      </c>
      <c r="G38" s="71" t="s">
        <v>4725</v>
      </c>
      <c r="H38" s="71">
        <v>1</v>
      </c>
      <c r="I38" s="71" t="s">
        <v>4725</v>
      </c>
      <c r="J38" s="71" t="s">
        <v>4725</v>
      </c>
      <c r="K38" s="71" t="s">
        <v>4725</v>
      </c>
      <c r="L38" s="71" t="s">
        <v>4725</v>
      </c>
      <c r="M38" s="71" t="s">
        <v>4725</v>
      </c>
      <c r="N38" s="71" t="s">
        <v>4725</v>
      </c>
      <c r="O38" s="71" t="s">
        <v>4725</v>
      </c>
      <c r="P38" s="71" t="s">
        <v>4725</v>
      </c>
      <c r="Q38" s="71" t="s">
        <v>4725</v>
      </c>
      <c r="R38" s="71" t="s">
        <v>4725</v>
      </c>
      <c r="S38" s="71" t="s">
        <v>4725</v>
      </c>
      <c r="T38" s="71" t="s">
        <v>4725</v>
      </c>
      <c r="U38" s="71" t="s">
        <v>4725</v>
      </c>
      <c r="V38" s="71" t="s">
        <v>4725</v>
      </c>
      <c r="W38" s="71" t="s">
        <v>4725</v>
      </c>
      <c r="X38" s="71" t="s">
        <v>4725</v>
      </c>
      <c r="Y38" s="71" t="s">
        <v>4725</v>
      </c>
      <c r="Z38" s="71" t="s">
        <v>4725</v>
      </c>
      <c r="AA38" s="71" t="s">
        <v>4725</v>
      </c>
      <c r="AB38" s="71" t="s">
        <v>4725</v>
      </c>
      <c r="AC38" s="71" t="s">
        <v>4725</v>
      </c>
      <c r="AD38" s="71" t="s">
        <v>4725</v>
      </c>
      <c r="AE38" s="71" t="s">
        <v>4725</v>
      </c>
      <c r="AF38" s="71" t="s">
        <v>4725</v>
      </c>
      <c r="AG38" s="71" t="s">
        <v>4725</v>
      </c>
      <c r="AH38" s="71" t="s">
        <v>4725</v>
      </c>
      <c r="AI38" s="71" t="s">
        <v>4725</v>
      </c>
      <c r="AJ38" s="71" t="s">
        <v>4725</v>
      </c>
      <c r="AK38" s="71" t="s">
        <v>4725</v>
      </c>
      <c r="AL38" s="71" t="s">
        <v>4725</v>
      </c>
      <c r="AM38" s="71" t="s">
        <v>4725</v>
      </c>
      <c r="AN38" s="71" t="s">
        <v>4725</v>
      </c>
      <c r="AO38" s="71" t="s">
        <v>4725</v>
      </c>
      <c r="AP38" s="71" t="s">
        <v>4725</v>
      </c>
      <c r="AQ38" s="71" t="s">
        <v>4725</v>
      </c>
      <c r="AR38" s="71" t="s">
        <v>4725</v>
      </c>
      <c r="AS38" s="68"/>
      <c r="AT38" s="68"/>
      <c r="AU38" s="68"/>
      <c r="AV38" t="s">
        <v>4729</v>
      </c>
      <c r="AW38" t="s">
        <v>4730</v>
      </c>
    </row>
    <row r="39" spans="1:51" x14ac:dyDescent="0.35">
      <c r="A39" s="37" t="s">
        <v>4731</v>
      </c>
      <c r="B39" s="37" t="s">
        <v>4382</v>
      </c>
      <c r="C39" s="37">
        <v>115</v>
      </c>
      <c r="D39" s="70" t="s">
        <v>4725</v>
      </c>
      <c r="E39" s="71" t="s">
        <v>4725</v>
      </c>
      <c r="F39" s="71" t="s">
        <v>4725</v>
      </c>
      <c r="G39" s="71" t="s">
        <v>4725</v>
      </c>
      <c r="H39" s="71" t="s">
        <v>4725</v>
      </c>
      <c r="I39" s="71" t="s">
        <v>4725</v>
      </c>
      <c r="J39" s="71" t="s">
        <v>4725</v>
      </c>
      <c r="K39" s="71" t="s">
        <v>4725</v>
      </c>
      <c r="L39" s="71" t="s">
        <v>4725</v>
      </c>
      <c r="M39" s="71" t="s">
        <v>4725</v>
      </c>
      <c r="N39" s="71" t="s">
        <v>4725</v>
      </c>
      <c r="O39" s="71" t="s">
        <v>4725</v>
      </c>
      <c r="P39" s="71" t="s">
        <v>4725</v>
      </c>
      <c r="Q39" s="71" t="s">
        <v>4725</v>
      </c>
      <c r="R39" s="71" t="s">
        <v>4725</v>
      </c>
      <c r="S39" s="71" t="s">
        <v>4725</v>
      </c>
      <c r="T39" s="71" t="s">
        <v>4725</v>
      </c>
      <c r="U39" s="71" t="s">
        <v>4725</v>
      </c>
      <c r="V39" s="71" t="s">
        <v>4725</v>
      </c>
      <c r="W39" s="71" t="s">
        <v>4725</v>
      </c>
      <c r="X39" s="71" t="s">
        <v>4725</v>
      </c>
      <c r="Y39" s="71" t="s">
        <v>4725</v>
      </c>
      <c r="Z39" s="71" t="s">
        <v>4725</v>
      </c>
      <c r="AA39" s="71" t="s">
        <v>4725</v>
      </c>
      <c r="AB39" s="71" t="s">
        <v>4725</v>
      </c>
      <c r="AC39" s="71" t="s">
        <v>4725</v>
      </c>
      <c r="AD39" s="71" t="s">
        <v>4725</v>
      </c>
      <c r="AE39" s="71" t="s">
        <v>4725</v>
      </c>
      <c r="AF39" s="71" t="s">
        <v>4725</v>
      </c>
      <c r="AG39" s="71">
        <v>1</v>
      </c>
      <c r="AH39" s="71">
        <v>1</v>
      </c>
      <c r="AI39" s="71" t="s">
        <v>4725</v>
      </c>
      <c r="AJ39" s="71">
        <v>1</v>
      </c>
      <c r="AK39" s="71" t="s">
        <v>4725</v>
      </c>
      <c r="AL39" s="71">
        <v>1</v>
      </c>
      <c r="AM39" s="71" t="s">
        <v>4725</v>
      </c>
      <c r="AN39" s="71" t="s">
        <v>4725</v>
      </c>
      <c r="AO39" s="71" t="s">
        <v>4725</v>
      </c>
      <c r="AP39" s="71" t="s">
        <v>4725</v>
      </c>
      <c r="AQ39" s="71" t="s">
        <v>4725</v>
      </c>
      <c r="AR39" s="71" t="s">
        <v>4725</v>
      </c>
      <c r="AS39" s="68"/>
      <c r="AT39" s="68"/>
      <c r="AU39" s="68"/>
      <c r="AV39" t="s">
        <v>4726</v>
      </c>
      <c r="AW39" t="s">
        <v>4727</v>
      </c>
    </row>
    <row r="40" spans="1:51" x14ac:dyDescent="0.35">
      <c r="A40" s="37" t="s">
        <v>4728</v>
      </c>
      <c r="B40" s="37" t="s">
        <v>4768</v>
      </c>
      <c r="C40" s="37">
        <v>230</v>
      </c>
      <c r="D40" s="70" t="s">
        <v>4725</v>
      </c>
      <c r="E40" s="71" t="s">
        <v>4725</v>
      </c>
      <c r="F40" s="71" t="s">
        <v>4725</v>
      </c>
      <c r="G40" s="71" t="s">
        <v>4725</v>
      </c>
      <c r="H40" s="71">
        <v>1</v>
      </c>
      <c r="I40" s="71" t="s">
        <v>4725</v>
      </c>
      <c r="J40" s="71" t="s">
        <v>4725</v>
      </c>
      <c r="K40" s="71" t="s">
        <v>4725</v>
      </c>
      <c r="L40" s="71" t="s">
        <v>4725</v>
      </c>
      <c r="M40" s="71" t="s">
        <v>4725</v>
      </c>
      <c r="N40" s="71" t="s">
        <v>4725</v>
      </c>
      <c r="O40" s="71" t="s">
        <v>4725</v>
      </c>
      <c r="P40" s="71" t="s">
        <v>4725</v>
      </c>
      <c r="Q40" s="71" t="s">
        <v>4725</v>
      </c>
      <c r="R40" s="71" t="s">
        <v>4725</v>
      </c>
      <c r="S40" s="71" t="s">
        <v>4725</v>
      </c>
      <c r="T40" s="71" t="s">
        <v>4725</v>
      </c>
      <c r="U40" s="71" t="s">
        <v>4725</v>
      </c>
      <c r="V40" s="71" t="s">
        <v>4725</v>
      </c>
      <c r="W40" s="71" t="s">
        <v>4725</v>
      </c>
      <c r="X40" s="71" t="s">
        <v>4725</v>
      </c>
      <c r="Y40" s="71" t="s">
        <v>4725</v>
      </c>
      <c r="Z40" s="71" t="s">
        <v>4725</v>
      </c>
      <c r="AA40" s="71" t="s">
        <v>4725</v>
      </c>
      <c r="AB40" s="71" t="s">
        <v>4725</v>
      </c>
      <c r="AC40" s="71" t="s">
        <v>4725</v>
      </c>
      <c r="AD40" s="71" t="s">
        <v>4725</v>
      </c>
      <c r="AE40" s="71" t="s">
        <v>4725</v>
      </c>
      <c r="AF40" s="71" t="s">
        <v>4725</v>
      </c>
      <c r="AG40" s="71" t="s">
        <v>4725</v>
      </c>
      <c r="AH40" s="71" t="s">
        <v>4725</v>
      </c>
      <c r="AI40" s="71" t="s">
        <v>4725</v>
      </c>
      <c r="AJ40" s="71" t="s">
        <v>4725</v>
      </c>
      <c r="AK40" s="71" t="s">
        <v>4725</v>
      </c>
      <c r="AL40" s="71" t="s">
        <v>4725</v>
      </c>
      <c r="AM40" s="71" t="s">
        <v>4725</v>
      </c>
      <c r="AN40" s="71" t="s">
        <v>4725</v>
      </c>
      <c r="AO40" s="71" t="s">
        <v>4725</v>
      </c>
      <c r="AP40" s="71" t="s">
        <v>4725</v>
      </c>
      <c r="AQ40" s="71" t="s">
        <v>4725</v>
      </c>
      <c r="AR40" s="71" t="s">
        <v>4725</v>
      </c>
      <c r="AS40" s="68"/>
      <c r="AT40" s="68"/>
      <c r="AU40" s="68"/>
      <c r="AV40" t="s">
        <v>4729</v>
      </c>
      <c r="AW40" t="s">
        <v>4730</v>
      </c>
    </row>
    <row r="41" spans="1:51" x14ac:dyDescent="0.35">
      <c r="A41" s="37" t="s">
        <v>4728</v>
      </c>
      <c r="B41" s="37" t="s">
        <v>4383</v>
      </c>
      <c r="C41" s="37">
        <v>230</v>
      </c>
      <c r="D41" s="70" t="s">
        <v>4725</v>
      </c>
      <c r="E41" s="71" t="s">
        <v>4725</v>
      </c>
      <c r="F41" s="71" t="s">
        <v>4725</v>
      </c>
      <c r="G41" s="71" t="s">
        <v>4725</v>
      </c>
      <c r="H41" s="71">
        <v>1</v>
      </c>
      <c r="I41" s="71" t="s">
        <v>4725</v>
      </c>
      <c r="J41" s="71" t="s">
        <v>4725</v>
      </c>
      <c r="K41" s="71" t="s">
        <v>4725</v>
      </c>
      <c r="L41" s="71" t="s">
        <v>4725</v>
      </c>
      <c r="M41" s="71" t="s">
        <v>4725</v>
      </c>
      <c r="N41" s="71" t="s">
        <v>4725</v>
      </c>
      <c r="O41" s="71" t="s">
        <v>4725</v>
      </c>
      <c r="P41" s="71" t="s">
        <v>4725</v>
      </c>
      <c r="Q41" s="71" t="s">
        <v>4725</v>
      </c>
      <c r="R41" s="71" t="s">
        <v>4725</v>
      </c>
      <c r="S41" s="71" t="s">
        <v>4725</v>
      </c>
      <c r="T41" s="71" t="s">
        <v>4725</v>
      </c>
      <c r="U41" s="71" t="s">
        <v>4725</v>
      </c>
      <c r="V41" s="71" t="s">
        <v>4725</v>
      </c>
      <c r="W41" s="71" t="s">
        <v>4725</v>
      </c>
      <c r="X41" s="71" t="s">
        <v>4725</v>
      </c>
      <c r="Y41" s="71" t="s">
        <v>4725</v>
      </c>
      <c r="Z41" s="71" t="s">
        <v>4725</v>
      </c>
      <c r="AA41" s="71" t="s">
        <v>4725</v>
      </c>
      <c r="AB41" s="71" t="s">
        <v>4725</v>
      </c>
      <c r="AC41" s="71" t="s">
        <v>4725</v>
      </c>
      <c r="AD41" s="71" t="s">
        <v>4725</v>
      </c>
      <c r="AE41" s="71" t="s">
        <v>4725</v>
      </c>
      <c r="AF41" s="71" t="s">
        <v>4725</v>
      </c>
      <c r="AG41" s="71" t="s">
        <v>4725</v>
      </c>
      <c r="AH41" s="71" t="s">
        <v>4725</v>
      </c>
      <c r="AI41" s="71" t="s">
        <v>4725</v>
      </c>
      <c r="AJ41" s="71" t="s">
        <v>4725</v>
      </c>
      <c r="AK41" s="71" t="s">
        <v>4725</v>
      </c>
      <c r="AL41" s="71" t="s">
        <v>4725</v>
      </c>
      <c r="AM41" s="71" t="s">
        <v>4725</v>
      </c>
      <c r="AN41" s="71" t="s">
        <v>4725</v>
      </c>
      <c r="AO41" s="71" t="s">
        <v>4725</v>
      </c>
      <c r="AP41" s="71" t="s">
        <v>4725</v>
      </c>
      <c r="AQ41" s="71" t="s">
        <v>4725</v>
      </c>
      <c r="AR41" s="71" t="s">
        <v>4725</v>
      </c>
      <c r="AS41" s="68"/>
      <c r="AT41" s="68"/>
      <c r="AU41" s="68"/>
      <c r="AV41" t="s">
        <v>4729</v>
      </c>
      <c r="AW41" t="s">
        <v>4730</v>
      </c>
    </row>
    <row r="42" spans="1:51" x14ac:dyDescent="0.35">
      <c r="A42" s="37" t="s">
        <v>4724</v>
      </c>
      <c r="B42" s="37" t="s">
        <v>4769</v>
      </c>
      <c r="C42" s="37">
        <v>70</v>
      </c>
      <c r="D42" s="70"/>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v>1</v>
      </c>
      <c r="AM42" s="71"/>
      <c r="AN42" s="71">
        <v>1</v>
      </c>
      <c r="AO42" s="71">
        <v>1</v>
      </c>
      <c r="AP42" s="71"/>
      <c r="AQ42" s="71"/>
      <c r="AR42" s="71"/>
      <c r="AS42" s="68"/>
      <c r="AT42" s="68"/>
      <c r="AU42" s="68"/>
      <c r="AV42" s="37" t="s">
        <v>4726</v>
      </c>
      <c r="AW42" s="37" t="s">
        <v>4727</v>
      </c>
      <c r="AX42" s="37"/>
      <c r="AY42" s="37" t="s">
        <v>4762</v>
      </c>
    </row>
    <row r="43" spans="1:51" x14ac:dyDescent="0.35">
      <c r="A43" s="37" t="s">
        <v>4747</v>
      </c>
      <c r="B43" s="37" t="s">
        <v>4770</v>
      </c>
      <c r="C43" s="37">
        <v>115</v>
      </c>
      <c r="D43" s="70" t="s">
        <v>4725</v>
      </c>
      <c r="E43" s="71" t="s">
        <v>4725</v>
      </c>
      <c r="F43" s="71" t="s">
        <v>4725</v>
      </c>
      <c r="G43" s="71" t="s">
        <v>4725</v>
      </c>
      <c r="H43" s="71" t="s">
        <v>4725</v>
      </c>
      <c r="I43" s="71" t="s">
        <v>4725</v>
      </c>
      <c r="J43" s="71" t="s">
        <v>4725</v>
      </c>
      <c r="K43" s="71" t="s">
        <v>4725</v>
      </c>
      <c r="L43" s="71" t="s">
        <v>4725</v>
      </c>
      <c r="M43" s="71" t="s">
        <v>4725</v>
      </c>
      <c r="N43" s="71" t="s">
        <v>4725</v>
      </c>
      <c r="O43" s="71" t="s">
        <v>4725</v>
      </c>
      <c r="P43" s="71" t="s">
        <v>4725</v>
      </c>
      <c r="Q43" s="71" t="s">
        <v>4725</v>
      </c>
      <c r="R43" s="71" t="s">
        <v>4725</v>
      </c>
      <c r="S43" s="71" t="s">
        <v>4725</v>
      </c>
      <c r="T43" s="71" t="s">
        <v>4725</v>
      </c>
      <c r="U43" s="71" t="s">
        <v>4725</v>
      </c>
      <c r="V43" s="71" t="s">
        <v>4725</v>
      </c>
      <c r="W43" s="71" t="s">
        <v>4725</v>
      </c>
      <c r="X43" s="71" t="s">
        <v>4725</v>
      </c>
      <c r="Y43" s="71" t="s">
        <v>4725</v>
      </c>
      <c r="Z43" s="71">
        <v>1</v>
      </c>
      <c r="AA43" s="71" t="s">
        <v>4725</v>
      </c>
      <c r="AB43" s="71" t="s">
        <v>4725</v>
      </c>
      <c r="AC43" s="71" t="s">
        <v>4725</v>
      </c>
      <c r="AD43" s="71" t="s">
        <v>4725</v>
      </c>
      <c r="AE43" s="71">
        <v>1</v>
      </c>
      <c r="AF43" s="71" t="s">
        <v>4725</v>
      </c>
      <c r="AG43" s="71" t="s">
        <v>4725</v>
      </c>
      <c r="AH43" s="71" t="s">
        <v>4725</v>
      </c>
      <c r="AI43" s="71" t="s">
        <v>4725</v>
      </c>
      <c r="AJ43" s="71" t="s">
        <v>4725</v>
      </c>
      <c r="AK43" s="71" t="s">
        <v>4725</v>
      </c>
      <c r="AL43" s="71" t="s">
        <v>4725</v>
      </c>
      <c r="AM43" s="71" t="s">
        <v>4725</v>
      </c>
      <c r="AN43" s="71" t="s">
        <v>4725</v>
      </c>
      <c r="AO43" s="71" t="s">
        <v>4725</v>
      </c>
      <c r="AP43" s="71" t="s">
        <v>4725</v>
      </c>
      <c r="AQ43" s="71" t="s">
        <v>4725</v>
      </c>
      <c r="AR43" s="71" t="s">
        <v>4725</v>
      </c>
      <c r="AS43" s="68"/>
      <c r="AT43" s="68"/>
      <c r="AU43" s="68"/>
      <c r="AV43" t="s">
        <v>4748</v>
      </c>
      <c r="AW43" t="s">
        <v>4749</v>
      </c>
    </row>
    <row r="44" spans="1:51" x14ac:dyDescent="0.35">
      <c r="A44" s="37" t="s">
        <v>4747</v>
      </c>
      <c r="B44" s="37" t="s">
        <v>4771</v>
      </c>
      <c r="C44" s="37">
        <v>115</v>
      </c>
      <c r="D44" s="70" t="s">
        <v>4725</v>
      </c>
      <c r="E44" s="71" t="s">
        <v>4725</v>
      </c>
      <c r="F44" s="71" t="s">
        <v>4725</v>
      </c>
      <c r="G44" s="71" t="s">
        <v>4725</v>
      </c>
      <c r="H44" s="71" t="s">
        <v>4725</v>
      </c>
      <c r="I44" s="71" t="s">
        <v>4725</v>
      </c>
      <c r="J44" s="71" t="s">
        <v>4725</v>
      </c>
      <c r="K44" s="71" t="s">
        <v>4725</v>
      </c>
      <c r="L44" s="71" t="s">
        <v>4725</v>
      </c>
      <c r="M44" s="71" t="s">
        <v>4725</v>
      </c>
      <c r="N44" s="71" t="s">
        <v>4725</v>
      </c>
      <c r="O44" s="71" t="s">
        <v>4725</v>
      </c>
      <c r="P44" s="71" t="s">
        <v>4725</v>
      </c>
      <c r="Q44" s="71" t="s">
        <v>4725</v>
      </c>
      <c r="R44" s="71" t="s">
        <v>4725</v>
      </c>
      <c r="S44" s="71" t="s">
        <v>4725</v>
      </c>
      <c r="T44" s="71" t="s">
        <v>4725</v>
      </c>
      <c r="U44" s="71" t="s">
        <v>4725</v>
      </c>
      <c r="V44" s="71" t="s">
        <v>4725</v>
      </c>
      <c r="W44" s="71" t="s">
        <v>4725</v>
      </c>
      <c r="X44" s="71" t="s">
        <v>4725</v>
      </c>
      <c r="Y44" s="71" t="s">
        <v>4725</v>
      </c>
      <c r="Z44" s="71">
        <v>1</v>
      </c>
      <c r="AA44" s="71" t="s">
        <v>4725</v>
      </c>
      <c r="AB44" s="71" t="s">
        <v>4725</v>
      </c>
      <c r="AC44" s="71" t="s">
        <v>4725</v>
      </c>
      <c r="AD44" s="71" t="s">
        <v>4725</v>
      </c>
      <c r="AE44" s="71">
        <v>1</v>
      </c>
      <c r="AF44" s="71" t="s">
        <v>4725</v>
      </c>
      <c r="AG44" s="71" t="s">
        <v>4725</v>
      </c>
      <c r="AH44" s="71" t="s">
        <v>4725</v>
      </c>
      <c r="AI44" s="71" t="s">
        <v>4725</v>
      </c>
      <c r="AJ44" s="71" t="s">
        <v>4725</v>
      </c>
      <c r="AK44" s="71" t="s">
        <v>4725</v>
      </c>
      <c r="AL44" s="71" t="s">
        <v>4725</v>
      </c>
      <c r="AM44" s="71" t="s">
        <v>4725</v>
      </c>
      <c r="AN44" s="71" t="s">
        <v>4725</v>
      </c>
      <c r="AO44" s="71" t="s">
        <v>4725</v>
      </c>
      <c r="AP44" s="71" t="s">
        <v>4725</v>
      </c>
      <c r="AQ44" s="71" t="s">
        <v>4725</v>
      </c>
      <c r="AR44" s="71" t="s">
        <v>4725</v>
      </c>
      <c r="AS44" s="68"/>
      <c r="AT44" s="68"/>
      <c r="AU44" s="68"/>
      <c r="AV44" t="s">
        <v>4748</v>
      </c>
      <c r="AW44" t="s">
        <v>4749</v>
      </c>
    </row>
    <row r="45" spans="1:51" x14ac:dyDescent="0.35">
      <c r="A45" s="37" t="s">
        <v>4731</v>
      </c>
      <c r="B45" s="37" t="s">
        <v>4389</v>
      </c>
      <c r="C45" s="37">
        <v>230</v>
      </c>
      <c r="D45" s="70" t="s">
        <v>4725</v>
      </c>
      <c r="E45" s="71" t="s">
        <v>4725</v>
      </c>
      <c r="F45" s="71" t="s">
        <v>4725</v>
      </c>
      <c r="G45" s="71" t="s">
        <v>4725</v>
      </c>
      <c r="H45" s="71" t="s">
        <v>4725</v>
      </c>
      <c r="I45" s="71" t="s">
        <v>4725</v>
      </c>
      <c r="J45" s="71" t="s">
        <v>4725</v>
      </c>
      <c r="K45" s="71" t="s">
        <v>4725</v>
      </c>
      <c r="L45" s="71" t="s">
        <v>4725</v>
      </c>
      <c r="M45" s="71" t="s">
        <v>4725</v>
      </c>
      <c r="N45" s="71" t="s">
        <v>4725</v>
      </c>
      <c r="O45" s="71" t="s">
        <v>4725</v>
      </c>
      <c r="P45" s="71" t="s">
        <v>4725</v>
      </c>
      <c r="Q45" s="71" t="s">
        <v>4725</v>
      </c>
      <c r="R45" s="71" t="s">
        <v>4725</v>
      </c>
      <c r="S45" s="71" t="s">
        <v>4725</v>
      </c>
      <c r="T45" s="71" t="s">
        <v>4725</v>
      </c>
      <c r="U45" s="71" t="s">
        <v>4725</v>
      </c>
      <c r="V45" s="71" t="s">
        <v>4725</v>
      </c>
      <c r="W45" s="71" t="s">
        <v>4725</v>
      </c>
      <c r="X45" s="71" t="s">
        <v>4725</v>
      </c>
      <c r="Y45" s="71" t="s">
        <v>4725</v>
      </c>
      <c r="Z45" s="71" t="s">
        <v>4725</v>
      </c>
      <c r="AA45" s="71" t="s">
        <v>4725</v>
      </c>
      <c r="AB45" s="71" t="s">
        <v>4725</v>
      </c>
      <c r="AC45" s="71" t="s">
        <v>4725</v>
      </c>
      <c r="AD45" s="71" t="s">
        <v>4725</v>
      </c>
      <c r="AE45" s="71" t="s">
        <v>4725</v>
      </c>
      <c r="AF45" s="71" t="s">
        <v>4725</v>
      </c>
      <c r="AG45" s="71" t="s">
        <v>4725</v>
      </c>
      <c r="AH45" s="71" t="s">
        <v>4725</v>
      </c>
      <c r="AI45" s="71" t="s">
        <v>4725</v>
      </c>
      <c r="AJ45" s="71" t="s">
        <v>4725</v>
      </c>
      <c r="AK45" s="71" t="s">
        <v>4725</v>
      </c>
      <c r="AL45" s="71" t="s">
        <v>4725</v>
      </c>
      <c r="AM45" s="71" t="s">
        <v>4725</v>
      </c>
      <c r="AN45" s="71" t="s">
        <v>4725</v>
      </c>
      <c r="AO45" s="71" t="s">
        <v>4725</v>
      </c>
      <c r="AP45" s="71" t="s">
        <v>4725</v>
      </c>
      <c r="AQ45" s="71" t="s">
        <v>4725</v>
      </c>
      <c r="AR45" s="71">
        <v>1</v>
      </c>
      <c r="AS45" s="68"/>
      <c r="AT45" s="68"/>
      <c r="AU45" s="68"/>
      <c r="AV45" t="s">
        <v>4726</v>
      </c>
      <c r="AW45" t="s">
        <v>4727</v>
      </c>
    </row>
    <row r="46" spans="1:51" x14ac:dyDescent="0.35">
      <c r="A46" s="37" t="s">
        <v>4772</v>
      </c>
      <c r="B46" s="37" t="s">
        <v>4390</v>
      </c>
      <c r="C46" s="37">
        <v>500</v>
      </c>
      <c r="D46" s="70" t="s">
        <v>4725</v>
      </c>
      <c r="E46" s="71" t="s">
        <v>4725</v>
      </c>
      <c r="F46" s="71" t="s">
        <v>4725</v>
      </c>
      <c r="G46" s="71" t="s">
        <v>4725</v>
      </c>
      <c r="H46" s="71" t="s">
        <v>4725</v>
      </c>
      <c r="I46" s="71" t="s">
        <v>4725</v>
      </c>
      <c r="J46" s="71" t="s">
        <v>4725</v>
      </c>
      <c r="K46" s="71" t="s">
        <v>4725</v>
      </c>
      <c r="L46" s="71" t="s">
        <v>4725</v>
      </c>
      <c r="M46" s="71">
        <v>1</v>
      </c>
      <c r="N46" s="71">
        <v>1</v>
      </c>
      <c r="O46" s="71" t="s">
        <v>4725</v>
      </c>
      <c r="P46" s="71" t="s">
        <v>4725</v>
      </c>
      <c r="Q46" s="71" t="s">
        <v>4725</v>
      </c>
      <c r="R46" s="71" t="s">
        <v>4725</v>
      </c>
      <c r="S46" s="71" t="s">
        <v>4725</v>
      </c>
      <c r="T46" s="71" t="s">
        <v>4725</v>
      </c>
      <c r="U46" s="71" t="s">
        <v>4725</v>
      </c>
      <c r="V46" s="71" t="s">
        <v>4725</v>
      </c>
      <c r="W46" s="71" t="s">
        <v>4725</v>
      </c>
      <c r="X46" s="71" t="s">
        <v>4725</v>
      </c>
      <c r="Y46" s="71" t="s">
        <v>4725</v>
      </c>
      <c r="Z46" s="71" t="s">
        <v>4725</v>
      </c>
      <c r="AA46" s="71" t="s">
        <v>4725</v>
      </c>
      <c r="AB46" s="71" t="s">
        <v>4725</v>
      </c>
      <c r="AC46" s="71" t="s">
        <v>4725</v>
      </c>
      <c r="AD46" s="71" t="s">
        <v>4725</v>
      </c>
      <c r="AE46" s="71" t="s">
        <v>4725</v>
      </c>
      <c r="AF46" s="71" t="s">
        <v>4725</v>
      </c>
      <c r="AG46" s="71" t="s">
        <v>4725</v>
      </c>
      <c r="AH46" s="71" t="s">
        <v>4725</v>
      </c>
      <c r="AI46" s="71" t="s">
        <v>4725</v>
      </c>
      <c r="AJ46" s="71" t="s">
        <v>4725</v>
      </c>
      <c r="AK46" s="71" t="s">
        <v>4725</v>
      </c>
      <c r="AL46" s="71" t="s">
        <v>4725</v>
      </c>
      <c r="AM46" s="71" t="s">
        <v>4725</v>
      </c>
      <c r="AN46" s="71" t="s">
        <v>4725</v>
      </c>
      <c r="AO46" s="71" t="s">
        <v>4725</v>
      </c>
      <c r="AP46" s="71" t="s">
        <v>4725</v>
      </c>
      <c r="AQ46" s="71" t="s">
        <v>4725</v>
      </c>
      <c r="AR46" s="71" t="s">
        <v>4725</v>
      </c>
      <c r="AS46" s="68"/>
      <c r="AT46" s="68"/>
      <c r="AU46" s="68"/>
      <c r="AV46" t="s">
        <v>4773</v>
      </c>
      <c r="AW46" t="s">
        <v>4774</v>
      </c>
      <c r="AY46" t="s">
        <v>4775</v>
      </c>
    </row>
    <row r="47" spans="1:51" x14ac:dyDescent="0.35">
      <c r="A47" s="37" t="s">
        <v>4772</v>
      </c>
      <c r="B47" s="37" t="s">
        <v>4390</v>
      </c>
      <c r="C47" s="37">
        <v>230</v>
      </c>
      <c r="D47" s="70" t="s">
        <v>4725</v>
      </c>
      <c r="E47" s="71" t="s">
        <v>4725</v>
      </c>
      <c r="F47" s="71" t="s">
        <v>4725</v>
      </c>
      <c r="G47" s="71" t="s">
        <v>4725</v>
      </c>
      <c r="H47" s="71" t="s">
        <v>4725</v>
      </c>
      <c r="I47" s="71" t="s">
        <v>4725</v>
      </c>
      <c r="J47" s="71" t="s">
        <v>4725</v>
      </c>
      <c r="K47" s="71" t="s">
        <v>4725</v>
      </c>
      <c r="L47" s="71">
        <v>1</v>
      </c>
      <c r="M47" s="71">
        <v>1</v>
      </c>
      <c r="N47" s="71">
        <v>1</v>
      </c>
      <c r="O47" s="71" t="s">
        <v>4725</v>
      </c>
      <c r="P47" s="71" t="s">
        <v>4725</v>
      </c>
      <c r="Q47" s="71" t="s">
        <v>4725</v>
      </c>
      <c r="R47" s="71" t="s">
        <v>4725</v>
      </c>
      <c r="S47" s="71" t="s">
        <v>4725</v>
      </c>
      <c r="T47" s="71" t="s">
        <v>4725</v>
      </c>
      <c r="U47" s="71" t="s">
        <v>4725</v>
      </c>
      <c r="V47" s="71" t="s">
        <v>4725</v>
      </c>
      <c r="W47" s="71" t="s">
        <v>4725</v>
      </c>
      <c r="X47" s="71" t="s">
        <v>4725</v>
      </c>
      <c r="Y47" s="71" t="s">
        <v>4725</v>
      </c>
      <c r="Z47" s="71" t="s">
        <v>4725</v>
      </c>
      <c r="AA47" s="71" t="s">
        <v>4725</v>
      </c>
      <c r="AB47" s="71" t="s">
        <v>4725</v>
      </c>
      <c r="AC47" s="71" t="s">
        <v>4725</v>
      </c>
      <c r="AD47" s="71" t="s">
        <v>4725</v>
      </c>
      <c r="AE47" s="71" t="s">
        <v>4725</v>
      </c>
      <c r="AF47" s="71" t="s">
        <v>4725</v>
      </c>
      <c r="AG47" s="71" t="s">
        <v>4725</v>
      </c>
      <c r="AH47" s="71" t="s">
        <v>4725</v>
      </c>
      <c r="AI47" s="71" t="s">
        <v>4725</v>
      </c>
      <c r="AJ47" s="71" t="s">
        <v>4725</v>
      </c>
      <c r="AK47" s="71" t="s">
        <v>4725</v>
      </c>
      <c r="AL47" s="71" t="s">
        <v>4725</v>
      </c>
      <c r="AM47" s="71" t="s">
        <v>4725</v>
      </c>
      <c r="AN47" s="71" t="s">
        <v>4725</v>
      </c>
      <c r="AO47" s="71" t="s">
        <v>4725</v>
      </c>
      <c r="AP47" s="71" t="s">
        <v>4725</v>
      </c>
      <c r="AQ47" s="71" t="s">
        <v>4725</v>
      </c>
      <c r="AR47" s="71" t="s">
        <v>4725</v>
      </c>
      <c r="AS47" s="68"/>
      <c r="AT47" s="68"/>
      <c r="AU47" s="68"/>
      <c r="AV47" t="s">
        <v>4773</v>
      </c>
      <c r="AW47" t="s">
        <v>4774</v>
      </c>
      <c r="AX47" s="72" t="s">
        <v>4776</v>
      </c>
      <c r="AY47" t="s">
        <v>4775</v>
      </c>
    </row>
    <row r="48" spans="1:51" x14ac:dyDescent="0.35">
      <c r="A48" s="37" t="s">
        <v>4724</v>
      </c>
      <c r="B48" s="37" t="s">
        <v>4777</v>
      </c>
      <c r="C48" s="37">
        <v>115</v>
      </c>
      <c r="D48" s="70" t="s">
        <v>4725</v>
      </c>
      <c r="E48" s="71" t="s">
        <v>4725</v>
      </c>
      <c r="F48" s="71" t="s">
        <v>4725</v>
      </c>
      <c r="G48" s="71" t="s">
        <v>4725</v>
      </c>
      <c r="H48" s="71" t="s">
        <v>4725</v>
      </c>
      <c r="I48" s="71" t="s">
        <v>4725</v>
      </c>
      <c r="J48" s="71" t="s">
        <v>4725</v>
      </c>
      <c r="K48" s="71" t="s">
        <v>4725</v>
      </c>
      <c r="L48" s="71" t="s">
        <v>4725</v>
      </c>
      <c r="M48" s="71" t="s">
        <v>4725</v>
      </c>
      <c r="N48" s="71" t="s">
        <v>4725</v>
      </c>
      <c r="O48" s="71" t="s">
        <v>4725</v>
      </c>
      <c r="P48" s="71" t="s">
        <v>4725</v>
      </c>
      <c r="Q48" s="71" t="s">
        <v>4725</v>
      </c>
      <c r="R48" s="71" t="s">
        <v>4725</v>
      </c>
      <c r="S48" s="71" t="s">
        <v>4725</v>
      </c>
      <c r="T48" s="71" t="s">
        <v>4725</v>
      </c>
      <c r="U48" s="71" t="s">
        <v>4725</v>
      </c>
      <c r="V48" s="71" t="s">
        <v>4725</v>
      </c>
      <c r="W48" s="71" t="s">
        <v>4725</v>
      </c>
      <c r="X48" s="71" t="s">
        <v>4725</v>
      </c>
      <c r="Y48" s="71" t="s">
        <v>4725</v>
      </c>
      <c r="Z48" s="71" t="s">
        <v>4725</v>
      </c>
      <c r="AA48" s="71" t="s">
        <v>4725</v>
      </c>
      <c r="AB48" s="71" t="s">
        <v>4725</v>
      </c>
      <c r="AC48" s="71" t="s">
        <v>4725</v>
      </c>
      <c r="AD48" s="71" t="s">
        <v>4725</v>
      </c>
      <c r="AE48" s="71" t="s">
        <v>4725</v>
      </c>
      <c r="AF48" s="71">
        <v>1</v>
      </c>
      <c r="AG48" s="71">
        <v>1</v>
      </c>
      <c r="AH48" s="71" t="s">
        <v>4725</v>
      </c>
      <c r="AI48" s="71" t="s">
        <v>4725</v>
      </c>
      <c r="AJ48" s="71" t="s">
        <v>4725</v>
      </c>
      <c r="AK48" s="71" t="s">
        <v>4725</v>
      </c>
      <c r="AL48" s="71">
        <v>1</v>
      </c>
      <c r="AM48" s="71" t="s">
        <v>4725</v>
      </c>
      <c r="AN48" s="71" t="s">
        <v>4725</v>
      </c>
      <c r="AO48" s="71" t="s">
        <v>4725</v>
      </c>
      <c r="AP48" s="71" t="s">
        <v>4725</v>
      </c>
      <c r="AQ48" s="71" t="s">
        <v>4725</v>
      </c>
      <c r="AR48" s="71" t="s">
        <v>4725</v>
      </c>
      <c r="AS48" s="68"/>
      <c r="AT48" s="68"/>
      <c r="AU48" s="68"/>
      <c r="AV48" t="s">
        <v>4726</v>
      </c>
      <c r="AW48" t="s">
        <v>4727</v>
      </c>
    </row>
    <row r="49" spans="1:51" x14ac:dyDescent="0.35">
      <c r="A49" s="37" t="s">
        <v>4747</v>
      </c>
      <c r="B49" s="37" t="s">
        <v>4391</v>
      </c>
      <c r="C49" s="37">
        <v>230</v>
      </c>
      <c r="D49" s="70" t="s">
        <v>4725</v>
      </c>
      <c r="E49" s="71" t="s">
        <v>4725</v>
      </c>
      <c r="F49" s="71" t="s">
        <v>4725</v>
      </c>
      <c r="G49" s="71" t="s">
        <v>4725</v>
      </c>
      <c r="H49" s="71" t="s">
        <v>4725</v>
      </c>
      <c r="I49" s="71" t="s">
        <v>4725</v>
      </c>
      <c r="J49" s="71" t="s">
        <v>4725</v>
      </c>
      <c r="K49" s="71" t="s">
        <v>4725</v>
      </c>
      <c r="L49" s="71" t="s">
        <v>4725</v>
      </c>
      <c r="M49" s="71" t="s">
        <v>4725</v>
      </c>
      <c r="N49" s="71" t="s">
        <v>4725</v>
      </c>
      <c r="O49" s="71" t="s">
        <v>4725</v>
      </c>
      <c r="P49" s="71" t="s">
        <v>4725</v>
      </c>
      <c r="Q49" s="71" t="s">
        <v>4725</v>
      </c>
      <c r="R49" s="71" t="s">
        <v>4725</v>
      </c>
      <c r="S49" s="71" t="s">
        <v>4725</v>
      </c>
      <c r="T49" s="71" t="s">
        <v>4725</v>
      </c>
      <c r="U49" s="71" t="s">
        <v>4725</v>
      </c>
      <c r="V49" s="71" t="s">
        <v>4725</v>
      </c>
      <c r="W49" s="71" t="s">
        <v>4725</v>
      </c>
      <c r="X49" s="71" t="s">
        <v>4725</v>
      </c>
      <c r="Y49" s="71" t="s">
        <v>4725</v>
      </c>
      <c r="Z49" s="71">
        <v>1</v>
      </c>
      <c r="AA49" s="71" t="s">
        <v>4725</v>
      </c>
      <c r="AB49" s="71" t="s">
        <v>4725</v>
      </c>
      <c r="AC49" s="71" t="s">
        <v>4725</v>
      </c>
      <c r="AD49" s="71" t="s">
        <v>4725</v>
      </c>
      <c r="AE49" s="71">
        <v>1</v>
      </c>
      <c r="AF49" s="71" t="s">
        <v>4725</v>
      </c>
      <c r="AG49" s="71" t="s">
        <v>4725</v>
      </c>
      <c r="AH49" s="71" t="s">
        <v>4725</v>
      </c>
      <c r="AI49" s="71" t="s">
        <v>4725</v>
      </c>
      <c r="AJ49" s="71" t="s">
        <v>4725</v>
      </c>
      <c r="AK49" s="71" t="s">
        <v>4725</v>
      </c>
      <c r="AL49" s="71" t="s">
        <v>4725</v>
      </c>
      <c r="AM49" s="71" t="s">
        <v>4725</v>
      </c>
      <c r="AN49" s="71" t="s">
        <v>4725</v>
      </c>
      <c r="AO49" s="71" t="s">
        <v>4725</v>
      </c>
      <c r="AP49" s="71" t="s">
        <v>4725</v>
      </c>
      <c r="AQ49" s="71" t="s">
        <v>4725</v>
      </c>
      <c r="AR49" s="71" t="s">
        <v>4725</v>
      </c>
      <c r="AS49" s="68"/>
      <c r="AT49" s="68"/>
      <c r="AU49" s="68"/>
      <c r="AV49" t="s">
        <v>4748</v>
      </c>
      <c r="AW49" t="s">
        <v>4749</v>
      </c>
      <c r="AY49" t="s">
        <v>4751</v>
      </c>
    </row>
    <row r="50" spans="1:51" x14ac:dyDescent="0.35">
      <c r="A50" s="37" t="s">
        <v>4759</v>
      </c>
      <c r="B50" s="37" t="s">
        <v>4393</v>
      </c>
      <c r="C50" s="37">
        <v>115</v>
      </c>
      <c r="D50" s="70" t="s">
        <v>4725</v>
      </c>
      <c r="E50" s="71" t="s">
        <v>4725</v>
      </c>
      <c r="F50" s="71" t="s">
        <v>4725</v>
      </c>
      <c r="G50" s="71" t="s">
        <v>4725</v>
      </c>
      <c r="H50" s="71" t="s">
        <v>4725</v>
      </c>
      <c r="I50" s="71">
        <v>1</v>
      </c>
      <c r="J50" s="71">
        <v>1</v>
      </c>
      <c r="K50" s="71">
        <v>1</v>
      </c>
      <c r="L50" s="71" t="s">
        <v>4725</v>
      </c>
      <c r="M50" s="71" t="s">
        <v>4725</v>
      </c>
      <c r="N50" s="71" t="s">
        <v>4725</v>
      </c>
      <c r="O50" s="71" t="s">
        <v>4725</v>
      </c>
      <c r="P50" s="71" t="s">
        <v>4725</v>
      </c>
      <c r="Q50" s="71" t="s">
        <v>4725</v>
      </c>
      <c r="R50" s="71" t="s">
        <v>4725</v>
      </c>
      <c r="S50" s="71" t="s">
        <v>4725</v>
      </c>
      <c r="T50" s="71" t="s">
        <v>4725</v>
      </c>
      <c r="U50" s="71" t="s">
        <v>4725</v>
      </c>
      <c r="V50" s="71" t="s">
        <v>4725</v>
      </c>
      <c r="W50" s="71" t="s">
        <v>4725</v>
      </c>
      <c r="X50" s="71" t="s">
        <v>4725</v>
      </c>
      <c r="Y50" s="71" t="s">
        <v>4725</v>
      </c>
      <c r="Z50" s="71" t="s">
        <v>4725</v>
      </c>
      <c r="AA50" s="71" t="s">
        <v>4725</v>
      </c>
      <c r="AB50" s="71" t="s">
        <v>4725</v>
      </c>
      <c r="AC50" s="71" t="s">
        <v>4725</v>
      </c>
      <c r="AD50" s="71" t="s">
        <v>4725</v>
      </c>
      <c r="AE50" s="71" t="s">
        <v>4725</v>
      </c>
      <c r="AF50" s="71" t="s">
        <v>4725</v>
      </c>
      <c r="AG50" s="71" t="s">
        <v>4725</v>
      </c>
      <c r="AH50" s="71" t="s">
        <v>4725</v>
      </c>
      <c r="AI50" s="71" t="s">
        <v>4725</v>
      </c>
      <c r="AJ50" s="71" t="s">
        <v>4725</v>
      </c>
      <c r="AK50" s="71" t="s">
        <v>4725</v>
      </c>
      <c r="AL50" s="71" t="s">
        <v>4725</v>
      </c>
      <c r="AM50" s="71" t="s">
        <v>4725</v>
      </c>
      <c r="AN50" s="71" t="s">
        <v>4725</v>
      </c>
      <c r="AO50" s="71" t="s">
        <v>4725</v>
      </c>
      <c r="AP50" s="71" t="s">
        <v>4725</v>
      </c>
      <c r="AQ50" s="71" t="s">
        <v>4725</v>
      </c>
      <c r="AR50" s="71" t="s">
        <v>4725</v>
      </c>
      <c r="AS50" s="68"/>
      <c r="AT50" s="68"/>
      <c r="AU50" s="68"/>
      <c r="AV50" t="s">
        <v>4760</v>
      </c>
      <c r="AW50" t="s">
        <v>4761</v>
      </c>
      <c r="AX50" t="s">
        <v>4778</v>
      </c>
    </row>
    <row r="51" spans="1:51" x14ac:dyDescent="0.35">
      <c r="A51" s="37" t="s">
        <v>4759</v>
      </c>
      <c r="B51" s="37" t="s">
        <v>4395</v>
      </c>
      <c r="C51" s="37">
        <v>230</v>
      </c>
      <c r="D51" s="70" t="s">
        <v>4725</v>
      </c>
      <c r="E51" s="71" t="s">
        <v>4725</v>
      </c>
      <c r="F51" s="71" t="s">
        <v>4725</v>
      </c>
      <c r="G51" s="71" t="s">
        <v>4725</v>
      </c>
      <c r="H51" s="71" t="s">
        <v>4725</v>
      </c>
      <c r="I51" s="71">
        <v>1</v>
      </c>
      <c r="J51" s="71">
        <v>1</v>
      </c>
      <c r="K51" s="71">
        <v>1</v>
      </c>
      <c r="L51" s="71" t="s">
        <v>4725</v>
      </c>
      <c r="M51" s="71" t="s">
        <v>4725</v>
      </c>
      <c r="N51" s="71" t="s">
        <v>4725</v>
      </c>
      <c r="O51" s="71" t="s">
        <v>4725</v>
      </c>
      <c r="P51" s="71" t="s">
        <v>4725</v>
      </c>
      <c r="Q51" s="71" t="s">
        <v>4725</v>
      </c>
      <c r="R51" s="71" t="s">
        <v>4725</v>
      </c>
      <c r="S51" s="71" t="s">
        <v>4725</v>
      </c>
      <c r="T51" s="71" t="s">
        <v>4725</v>
      </c>
      <c r="U51" s="71" t="s">
        <v>4725</v>
      </c>
      <c r="V51" s="71" t="s">
        <v>4725</v>
      </c>
      <c r="W51" s="71" t="s">
        <v>4725</v>
      </c>
      <c r="X51" s="71" t="s">
        <v>4725</v>
      </c>
      <c r="Y51" s="71" t="s">
        <v>4725</v>
      </c>
      <c r="Z51" s="71" t="s">
        <v>4725</v>
      </c>
      <c r="AA51" s="71" t="s">
        <v>4725</v>
      </c>
      <c r="AB51" s="71" t="s">
        <v>4725</v>
      </c>
      <c r="AC51" s="71" t="s">
        <v>4725</v>
      </c>
      <c r="AD51" s="71" t="s">
        <v>4725</v>
      </c>
      <c r="AE51" s="71" t="s">
        <v>4725</v>
      </c>
      <c r="AF51" s="71" t="s">
        <v>4725</v>
      </c>
      <c r="AG51" s="71" t="s">
        <v>4725</v>
      </c>
      <c r="AH51" s="71" t="s">
        <v>4725</v>
      </c>
      <c r="AI51" s="71" t="s">
        <v>4725</v>
      </c>
      <c r="AJ51" s="71" t="s">
        <v>4725</v>
      </c>
      <c r="AK51" s="71" t="s">
        <v>4725</v>
      </c>
      <c r="AL51" s="71" t="s">
        <v>4725</v>
      </c>
      <c r="AM51" s="71" t="s">
        <v>4725</v>
      </c>
      <c r="AN51" s="71" t="s">
        <v>4725</v>
      </c>
      <c r="AO51" s="71" t="s">
        <v>4725</v>
      </c>
      <c r="AP51" s="71" t="s">
        <v>4725</v>
      </c>
      <c r="AQ51" s="71" t="s">
        <v>4725</v>
      </c>
      <c r="AR51" s="71" t="s">
        <v>4725</v>
      </c>
      <c r="AS51" s="68"/>
      <c r="AT51" s="68"/>
      <c r="AU51" s="68"/>
      <c r="AV51" t="s">
        <v>4760</v>
      </c>
      <c r="AW51" t="s">
        <v>4761</v>
      </c>
      <c r="AY51" t="s">
        <v>4779</v>
      </c>
    </row>
    <row r="52" spans="1:51" x14ac:dyDescent="0.35">
      <c r="A52" s="37" t="s">
        <v>4759</v>
      </c>
      <c r="B52" s="37" t="s">
        <v>4395</v>
      </c>
      <c r="C52" s="37">
        <v>115</v>
      </c>
      <c r="D52" s="70" t="s">
        <v>4725</v>
      </c>
      <c r="E52" s="71" t="s">
        <v>4725</v>
      </c>
      <c r="F52" s="71" t="s">
        <v>4725</v>
      </c>
      <c r="G52" s="71" t="s">
        <v>4725</v>
      </c>
      <c r="H52" s="71" t="s">
        <v>4725</v>
      </c>
      <c r="I52" s="71">
        <v>1</v>
      </c>
      <c r="J52" s="71">
        <v>1</v>
      </c>
      <c r="K52" s="71">
        <v>1</v>
      </c>
      <c r="L52" s="71" t="s">
        <v>4725</v>
      </c>
      <c r="M52" s="71" t="s">
        <v>4725</v>
      </c>
      <c r="N52" s="71" t="s">
        <v>4725</v>
      </c>
      <c r="O52" s="71" t="s">
        <v>4725</v>
      </c>
      <c r="P52" s="71" t="s">
        <v>4725</v>
      </c>
      <c r="Q52" s="71" t="s">
        <v>4725</v>
      </c>
      <c r="R52" s="71" t="s">
        <v>4725</v>
      </c>
      <c r="S52" s="71" t="s">
        <v>4725</v>
      </c>
      <c r="T52" s="71" t="s">
        <v>4725</v>
      </c>
      <c r="U52" s="71" t="s">
        <v>4725</v>
      </c>
      <c r="V52" s="71" t="s">
        <v>4725</v>
      </c>
      <c r="W52" s="71" t="s">
        <v>4725</v>
      </c>
      <c r="X52" s="71" t="s">
        <v>4725</v>
      </c>
      <c r="Y52" s="71" t="s">
        <v>4725</v>
      </c>
      <c r="Z52" s="71" t="s">
        <v>4725</v>
      </c>
      <c r="AA52" s="71" t="s">
        <v>4725</v>
      </c>
      <c r="AB52" s="71" t="s">
        <v>4725</v>
      </c>
      <c r="AC52" s="71" t="s">
        <v>4725</v>
      </c>
      <c r="AD52" s="71" t="s">
        <v>4725</v>
      </c>
      <c r="AE52" s="71" t="s">
        <v>4725</v>
      </c>
      <c r="AF52" s="71" t="s">
        <v>4725</v>
      </c>
      <c r="AG52" s="71" t="s">
        <v>4725</v>
      </c>
      <c r="AH52" s="71" t="s">
        <v>4725</v>
      </c>
      <c r="AI52" s="71" t="s">
        <v>4725</v>
      </c>
      <c r="AJ52" s="71" t="s">
        <v>4725</v>
      </c>
      <c r="AK52" s="71" t="s">
        <v>4725</v>
      </c>
      <c r="AL52" s="71" t="s">
        <v>4725</v>
      </c>
      <c r="AM52" s="71" t="s">
        <v>4725</v>
      </c>
      <c r="AN52" s="71" t="s">
        <v>4725</v>
      </c>
      <c r="AO52" s="71" t="s">
        <v>4725</v>
      </c>
      <c r="AP52" s="71" t="s">
        <v>4725</v>
      </c>
      <c r="AQ52" s="71" t="s">
        <v>4725</v>
      </c>
      <c r="AR52" s="71" t="s">
        <v>4725</v>
      </c>
      <c r="AS52" s="68"/>
      <c r="AT52" s="68"/>
      <c r="AU52" s="68"/>
      <c r="AV52" t="s">
        <v>4760</v>
      </c>
      <c r="AW52" t="s">
        <v>4761</v>
      </c>
      <c r="AY52" t="s">
        <v>4779</v>
      </c>
    </row>
    <row r="53" spans="1:51" x14ac:dyDescent="0.35">
      <c r="A53" s="37" t="s">
        <v>4724</v>
      </c>
      <c r="B53" s="37" t="s">
        <v>4396</v>
      </c>
      <c r="C53" s="37">
        <v>115</v>
      </c>
      <c r="D53" s="70" t="s">
        <v>4725</v>
      </c>
      <c r="E53" s="71" t="s">
        <v>4725</v>
      </c>
      <c r="F53" s="71" t="s">
        <v>4725</v>
      </c>
      <c r="G53" s="71" t="s">
        <v>4725</v>
      </c>
      <c r="H53" s="71" t="s">
        <v>4725</v>
      </c>
      <c r="I53" s="71" t="s">
        <v>4725</v>
      </c>
      <c r="J53" s="71" t="s">
        <v>4725</v>
      </c>
      <c r="K53" s="71" t="s">
        <v>4725</v>
      </c>
      <c r="L53" s="71" t="s">
        <v>4725</v>
      </c>
      <c r="M53" s="71" t="s">
        <v>4725</v>
      </c>
      <c r="N53" s="71" t="s">
        <v>4725</v>
      </c>
      <c r="O53" s="71" t="s">
        <v>4725</v>
      </c>
      <c r="P53" s="71" t="s">
        <v>4725</v>
      </c>
      <c r="Q53" s="71" t="s">
        <v>4725</v>
      </c>
      <c r="R53" s="71" t="s">
        <v>4725</v>
      </c>
      <c r="S53" s="71" t="s">
        <v>4725</v>
      </c>
      <c r="T53" s="71" t="s">
        <v>4725</v>
      </c>
      <c r="U53" s="71" t="s">
        <v>4725</v>
      </c>
      <c r="V53" s="71" t="s">
        <v>4725</v>
      </c>
      <c r="W53" s="71" t="s">
        <v>4725</v>
      </c>
      <c r="X53" s="71" t="s">
        <v>4725</v>
      </c>
      <c r="Y53" s="71" t="s">
        <v>4725</v>
      </c>
      <c r="Z53" s="71" t="s">
        <v>4725</v>
      </c>
      <c r="AA53" s="71" t="s">
        <v>4725</v>
      </c>
      <c r="AB53" s="71" t="s">
        <v>4725</v>
      </c>
      <c r="AC53" s="71" t="s">
        <v>4725</v>
      </c>
      <c r="AD53" s="71" t="s">
        <v>4725</v>
      </c>
      <c r="AE53" s="71" t="s">
        <v>4725</v>
      </c>
      <c r="AF53" s="71">
        <v>1</v>
      </c>
      <c r="AG53" s="71">
        <v>1</v>
      </c>
      <c r="AH53" s="71" t="s">
        <v>4725</v>
      </c>
      <c r="AI53" s="71" t="s">
        <v>4725</v>
      </c>
      <c r="AJ53" s="71" t="s">
        <v>4725</v>
      </c>
      <c r="AK53" s="71" t="s">
        <v>4725</v>
      </c>
      <c r="AL53" s="71">
        <v>1</v>
      </c>
      <c r="AM53" s="71" t="s">
        <v>4725</v>
      </c>
      <c r="AN53" s="71">
        <v>1</v>
      </c>
      <c r="AO53" s="71" t="s">
        <v>4725</v>
      </c>
      <c r="AP53" s="71">
        <v>1</v>
      </c>
      <c r="AQ53" s="71" t="s">
        <v>4725</v>
      </c>
      <c r="AR53" s="71" t="s">
        <v>4725</v>
      </c>
      <c r="AS53" s="68"/>
      <c r="AT53" s="68"/>
      <c r="AU53" s="68"/>
      <c r="AV53" t="s">
        <v>4726</v>
      </c>
      <c r="AW53" t="s">
        <v>4727</v>
      </c>
    </row>
    <row r="54" spans="1:51" x14ac:dyDescent="0.35">
      <c r="A54" s="37" t="s">
        <v>4747</v>
      </c>
      <c r="B54" s="37" t="s">
        <v>4397</v>
      </c>
      <c r="C54" s="37">
        <v>115</v>
      </c>
      <c r="D54" s="70" t="s">
        <v>4725</v>
      </c>
      <c r="E54" s="71" t="s">
        <v>4725</v>
      </c>
      <c r="F54" s="71" t="s">
        <v>4725</v>
      </c>
      <c r="G54" s="71" t="s">
        <v>4725</v>
      </c>
      <c r="H54" s="71" t="s">
        <v>4725</v>
      </c>
      <c r="I54" s="71" t="s">
        <v>4725</v>
      </c>
      <c r="J54" s="71" t="s">
        <v>4725</v>
      </c>
      <c r="K54" s="71" t="s">
        <v>4725</v>
      </c>
      <c r="L54" s="71" t="s">
        <v>4725</v>
      </c>
      <c r="M54" s="71" t="s">
        <v>4725</v>
      </c>
      <c r="N54" s="71" t="s">
        <v>4725</v>
      </c>
      <c r="O54" s="71" t="s">
        <v>4725</v>
      </c>
      <c r="P54" s="71" t="s">
        <v>4725</v>
      </c>
      <c r="Q54" s="71" t="s">
        <v>4725</v>
      </c>
      <c r="R54" s="71" t="s">
        <v>4725</v>
      </c>
      <c r="S54" s="71" t="s">
        <v>4725</v>
      </c>
      <c r="T54" s="71" t="s">
        <v>4725</v>
      </c>
      <c r="U54" s="71" t="s">
        <v>4725</v>
      </c>
      <c r="V54" s="71" t="s">
        <v>4725</v>
      </c>
      <c r="W54" s="71" t="s">
        <v>4725</v>
      </c>
      <c r="X54" s="71" t="s">
        <v>4725</v>
      </c>
      <c r="Y54" s="71">
        <v>1</v>
      </c>
      <c r="Z54" s="71">
        <v>1</v>
      </c>
      <c r="AA54" s="71" t="s">
        <v>4725</v>
      </c>
      <c r="AB54" s="71" t="s">
        <v>4725</v>
      </c>
      <c r="AC54" s="71" t="s">
        <v>4725</v>
      </c>
      <c r="AD54" s="71" t="s">
        <v>4725</v>
      </c>
      <c r="AE54" s="71">
        <v>1</v>
      </c>
      <c r="AF54" s="71" t="s">
        <v>4725</v>
      </c>
      <c r="AG54" s="71" t="s">
        <v>4725</v>
      </c>
      <c r="AH54" s="71" t="s">
        <v>4725</v>
      </c>
      <c r="AI54" s="71" t="s">
        <v>4725</v>
      </c>
      <c r="AJ54" s="71" t="s">
        <v>4725</v>
      </c>
      <c r="AK54" s="71" t="s">
        <v>4725</v>
      </c>
      <c r="AL54" s="71" t="s">
        <v>4725</v>
      </c>
      <c r="AM54" s="71" t="s">
        <v>4725</v>
      </c>
      <c r="AN54" s="71" t="s">
        <v>4725</v>
      </c>
      <c r="AO54" s="71" t="s">
        <v>4725</v>
      </c>
      <c r="AP54" s="71" t="s">
        <v>4725</v>
      </c>
      <c r="AQ54" s="71" t="s">
        <v>4725</v>
      </c>
      <c r="AR54" s="71" t="s">
        <v>4725</v>
      </c>
      <c r="AS54" s="68"/>
      <c r="AT54" s="68"/>
      <c r="AU54" s="68"/>
      <c r="AV54" t="s">
        <v>4748</v>
      </c>
      <c r="AW54" t="s">
        <v>4749</v>
      </c>
      <c r="AY54" t="s">
        <v>4751</v>
      </c>
    </row>
    <row r="55" spans="1:51" x14ac:dyDescent="0.35">
      <c r="A55" s="37" t="s">
        <v>4747</v>
      </c>
      <c r="B55" s="37" t="s">
        <v>4538</v>
      </c>
      <c r="C55" s="37">
        <v>230</v>
      </c>
      <c r="D55" s="70" t="s">
        <v>4725</v>
      </c>
      <c r="E55" s="71" t="s">
        <v>4725</v>
      </c>
      <c r="F55" s="71" t="s">
        <v>4725</v>
      </c>
      <c r="G55" s="71" t="s">
        <v>4725</v>
      </c>
      <c r="H55" s="71" t="s">
        <v>4725</v>
      </c>
      <c r="I55" s="71" t="s">
        <v>4725</v>
      </c>
      <c r="J55" s="71" t="s">
        <v>4725</v>
      </c>
      <c r="K55" s="71" t="s">
        <v>4725</v>
      </c>
      <c r="L55" s="71" t="s">
        <v>4725</v>
      </c>
      <c r="M55" s="71" t="s">
        <v>4725</v>
      </c>
      <c r="N55" s="71" t="s">
        <v>4725</v>
      </c>
      <c r="O55" s="71" t="s">
        <v>4725</v>
      </c>
      <c r="P55" s="71" t="s">
        <v>4725</v>
      </c>
      <c r="Q55" s="71" t="s">
        <v>4725</v>
      </c>
      <c r="R55" s="71" t="s">
        <v>4725</v>
      </c>
      <c r="S55" s="71" t="s">
        <v>4725</v>
      </c>
      <c r="T55" s="71" t="s">
        <v>4725</v>
      </c>
      <c r="U55" s="71" t="s">
        <v>4725</v>
      </c>
      <c r="V55" s="71" t="s">
        <v>4725</v>
      </c>
      <c r="W55" s="71" t="s">
        <v>4725</v>
      </c>
      <c r="X55" s="71" t="s">
        <v>4725</v>
      </c>
      <c r="Y55" s="71" t="s">
        <v>4725</v>
      </c>
      <c r="Z55" s="71">
        <v>1</v>
      </c>
      <c r="AA55" s="71" t="s">
        <v>4725</v>
      </c>
      <c r="AB55" s="71" t="s">
        <v>4725</v>
      </c>
      <c r="AC55" s="71" t="s">
        <v>4725</v>
      </c>
      <c r="AD55" s="71" t="s">
        <v>4725</v>
      </c>
      <c r="AE55" s="71" t="s">
        <v>4725</v>
      </c>
      <c r="AF55" s="71" t="s">
        <v>4725</v>
      </c>
      <c r="AG55" s="71" t="s">
        <v>4725</v>
      </c>
      <c r="AH55" s="71" t="s">
        <v>4725</v>
      </c>
      <c r="AI55" s="71" t="s">
        <v>4725</v>
      </c>
      <c r="AJ55" s="71" t="s">
        <v>4725</v>
      </c>
      <c r="AK55" s="71" t="s">
        <v>4725</v>
      </c>
      <c r="AL55" s="71" t="s">
        <v>4725</v>
      </c>
      <c r="AM55" s="71" t="s">
        <v>4725</v>
      </c>
      <c r="AN55" s="71" t="s">
        <v>4725</v>
      </c>
      <c r="AO55" s="71" t="s">
        <v>4725</v>
      </c>
      <c r="AP55" s="71" t="s">
        <v>4725</v>
      </c>
      <c r="AQ55" s="71" t="s">
        <v>4725</v>
      </c>
      <c r="AR55" s="71" t="s">
        <v>4725</v>
      </c>
      <c r="AS55" s="68"/>
      <c r="AT55" s="68"/>
      <c r="AU55" s="68"/>
      <c r="AV55" t="s">
        <v>4748</v>
      </c>
      <c r="AW55" t="s">
        <v>4749</v>
      </c>
    </row>
    <row r="56" spans="1:51" x14ac:dyDescent="0.35">
      <c r="A56" s="37" t="s">
        <v>4731</v>
      </c>
      <c r="B56" s="37" t="s">
        <v>4780</v>
      </c>
      <c r="C56" s="37">
        <v>230</v>
      </c>
      <c r="D56" s="70" t="s">
        <v>4725</v>
      </c>
      <c r="E56" s="71" t="s">
        <v>4725</v>
      </c>
      <c r="F56" s="71" t="s">
        <v>4725</v>
      </c>
      <c r="G56" s="71" t="s">
        <v>4725</v>
      </c>
      <c r="H56" s="71" t="s">
        <v>4725</v>
      </c>
      <c r="I56" s="71" t="s">
        <v>4725</v>
      </c>
      <c r="J56" s="71" t="s">
        <v>4725</v>
      </c>
      <c r="K56" s="71" t="s">
        <v>4725</v>
      </c>
      <c r="L56" s="71" t="s">
        <v>4725</v>
      </c>
      <c r="M56" s="71" t="s">
        <v>4725</v>
      </c>
      <c r="N56" s="71" t="s">
        <v>4725</v>
      </c>
      <c r="O56" s="71" t="s">
        <v>4725</v>
      </c>
      <c r="P56" s="71" t="s">
        <v>4725</v>
      </c>
      <c r="Q56" s="71" t="s">
        <v>4725</v>
      </c>
      <c r="R56" s="71" t="s">
        <v>4725</v>
      </c>
      <c r="S56" s="71" t="s">
        <v>4725</v>
      </c>
      <c r="T56" s="71" t="s">
        <v>4725</v>
      </c>
      <c r="U56" s="71" t="s">
        <v>4725</v>
      </c>
      <c r="V56" s="71" t="s">
        <v>4725</v>
      </c>
      <c r="W56" s="71" t="s">
        <v>4725</v>
      </c>
      <c r="X56" s="71" t="s">
        <v>4725</v>
      </c>
      <c r="Y56" s="71" t="s">
        <v>4725</v>
      </c>
      <c r="Z56" s="71" t="s">
        <v>4725</v>
      </c>
      <c r="AA56" s="71" t="s">
        <v>4725</v>
      </c>
      <c r="AB56" s="71" t="s">
        <v>4725</v>
      </c>
      <c r="AC56" s="71" t="s">
        <v>4725</v>
      </c>
      <c r="AD56" s="71" t="s">
        <v>4725</v>
      </c>
      <c r="AE56" s="71" t="s">
        <v>4725</v>
      </c>
      <c r="AF56" s="71" t="s">
        <v>4725</v>
      </c>
      <c r="AG56" s="71" t="s">
        <v>4725</v>
      </c>
      <c r="AH56" s="71" t="s">
        <v>4725</v>
      </c>
      <c r="AI56" s="71" t="s">
        <v>4725</v>
      </c>
      <c r="AJ56" s="71" t="s">
        <v>4725</v>
      </c>
      <c r="AK56" s="71" t="s">
        <v>4725</v>
      </c>
      <c r="AL56" s="71" t="s">
        <v>4725</v>
      </c>
      <c r="AM56" s="71" t="s">
        <v>4725</v>
      </c>
      <c r="AN56" s="71">
        <v>1</v>
      </c>
      <c r="AO56" s="71" t="s">
        <v>4725</v>
      </c>
      <c r="AP56" s="71" t="s">
        <v>4725</v>
      </c>
      <c r="AQ56" s="71" t="s">
        <v>4725</v>
      </c>
      <c r="AR56" s="71" t="s">
        <v>4725</v>
      </c>
      <c r="AS56" s="68"/>
      <c r="AT56" s="68"/>
      <c r="AU56" s="68"/>
      <c r="AV56" t="s">
        <v>4726</v>
      </c>
      <c r="AW56" t="s">
        <v>4727</v>
      </c>
    </row>
    <row r="57" spans="1:51" x14ac:dyDescent="0.35">
      <c r="A57" s="37" t="s">
        <v>4747</v>
      </c>
      <c r="B57" s="37" t="s">
        <v>4502</v>
      </c>
      <c r="C57" s="37">
        <v>115</v>
      </c>
      <c r="D57" s="70" t="s">
        <v>4725</v>
      </c>
      <c r="E57" s="71" t="s">
        <v>4725</v>
      </c>
      <c r="F57" s="71" t="s">
        <v>4725</v>
      </c>
      <c r="G57" s="71" t="s">
        <v>4725</v>
      </c>
      <c r="H57" s="71" t="s">
        <v>4725</v>
      </c>
      <c r="I57" s="71" t="s">
        <v>4725</v>
      </c>
      <c r="J57" s="71" t="s">
        <v>4725</v>
      </c>
      <c r="K57" s="71" t="s">
        <v>4725</v>
      </c>
      <c r="L57" s="71" t="s">
        <v>4725</v>
      </c>
      <c r="M57" s="71" t="s">
        <v>4725</v>
      </c>
      <c r="N57" s="71" t="s">
        <v>4725</v>
      </c>
      <c r="O57" s="71" t="s">
        <v>4725</v>
      </c>
      <c r="P57" s="71" t="s">
        <v>4725</v>
      </c>
      <c r="Q57" s="71" t="s">
        <v>4725</v>
      </c>
      <c r="R57" s="71" t="s">
        <v>4725</v>
      </c>
      <c r="S57" s="71" t="s">
        <v>4725</v>
      </c>
      <c r="T57" s="71" t="s">
        <v>4725</v>
      </c>
      <c r="U57" s="71" t="s">
        <v>4725</v>
      </c>
      <c r="V57" s="71" t="s">
        <v>4725</v>
      </c>
      <c r="W57" s="71" t="s">
        <v>4725</v>
      </c>
      <c r="X57" s="71" t="s">
        <v>4725</v>
      </c>
      <c r="Y57" s="71" t="s">
        <v>4725</v>
      </c>
      <c r="Z57" s="71">
        <v>1</v>
      </c>
      <c r="AA57" s="71" t="s">
        <v>4725</v>
      </c>
      <c r="AB57" s="71" t="s">
        <v>4725</v>
      </c>
      <c r="AC57" s="71">
        <v>1</v>
      </c>
      <c r="AD57" s="71">
        <v>1</v>
      </c>
      <c r="AE57" s="71" t="s">
        <v>4725</v>
      </c>
      <c r="AF57" s="71" t="s">
        <v>4725</v>
      </c>
      <c r="AG57" s="71" t="s">
        <v>4725</v>
      </c>
      <c r="AH57" s="71" t="s">
        <v>4725</v>
      </c>
      <c r="AI57" s="71" t="s">
        <v>4725</v>
      </c>
      <c r="AJ57" s="71" t="s">
        <v>4725</v>
      </c>
      <c r="AK57" s="71" t="s">
        <v>4725</v>
      </c>
      <c r="AL57" s="71" t="s">
        <v>4725</v>
      </c>
      <c r="AM57" s="71" t="s">
        <v>4725</v>
      </c>
      <c r="AN57" s="71" t="s">
        <v>4725</v>
      </c>
      <c r="AO57" s="71" t="s">
        <v>4725</v>
      </c>
      <c r="AP57" s="71" t="s">
        <v>4725</v>
      </c>
      <c r="AQ57" s="71" t="s">
        <v>4725</v>
      </c>
      <c r="AR57" s="71" t="s">
        <v>4725</v>
      </c>
      <c r="AS57" s="68"/>
      <c r="AT57" s="68"/>
      <c r="AU57" s="68"/>
      <c r="AV57" t="s">
        <v>4748</v>
      </c>
      <c r="AW57" t="s">
        <v>4749</v>
      </c>
    </row>
    <row r="58" spans="1:51" x14ac:dyDescent="0.35">
      <c r="A58" s="37" t="s">
        <v>4731</v>
      </c>
      <c r="B58" s="37" t="s">
        <v>4781</v>
      </c>
      <c r="C58" s="37">
        <v>115</v>
      </c>
      <c r="D58" s="70" t="s">
        <v>4725</v>
      </c>
      <c r="E58" s="71" t="s">
        <v>4725</v>
      </c>
      <c r="F58" s="71" t="s">
        <v>4725</v>
      </c>
      <c r="G58" s="71" t="s">
        <v>4725</v>
      </c>
      <c r="H58" s="71" t="s">
        <v>4725</v>
      </c>
      <c r="I58" s="71" t="s">
        <v>4725</v>
      </c>
      <c r="J58" s="71" t="s">
        <v>4725</v>
      </c>
      <c r="K58" s="71" t="s">
        <v>4725</v>
      </c>
      <c r="L58" s="71" t="s">
        <v>4725</v>
      </c>
      <c r="M58" s="71" t="s">
        <v>4725</v>
      </c>
      <c r="N58" s="71" t="s">
        <v>4725</v>
      </c>
      <c r="O58" s="71" t="s">
        <v>4725</v>
      </c>
      <c r="P58" s="71" t="s">
        <v>4725</v>
      </c>
      <c r="Q58" s="71" t="s">
        <v>4725</v>
      </c>
      <c r="R58" s="71" t="s">
        <v>4725</v>
      </c>
      <c r="S58" s="71" t="s">
        <v>4725</v>
      </c>
      <c r="T58" s="71" t="s">
        <v>4725</v>
      </c>
      <c r="U58" s="71" t="s">
        <v>4725</v>
      </c>
      <c r="V58" s="71" t="s">
        <v>4725</v>
      </c>
      <c r="W58" s="71" t="s">
        <v>4725</v>
      </c>
      <c r="X58" s="71" t="s">
        <v>4725</v>
      </c>
      <c r="Y58" s="71" t="s">
        <v>4725</v>
      </c>
      <c r="Z58" s="71" t="s">
        <v>4725</v>
      </c>
      <c r="AA58" s="71" t="s">
        <v>4725</v>
      </c>
      <c r="AB58" s="71" t="s">
        <v>4725</v>
      </c>
      <c r="AC58" s="71" t="s">
        <v>4725</v>
      </c>
      <c r="AD58" s="71" t="s">
        <v>4725</v>
      </c>
      <c r="AE58" s="71" t="s">
        <v>4725</v>
      </c>
      <c r="AF58" s="71" t="s">
        <v>4725</v>
      </c>
      <c r="AG58" s="71" t="s">
        <v>4725</v>
      </c>
      <c r="AH58" s="71" t="s">
        <v>4725</v>
      </c>
      <c r="AI58" s="71" t="s">
        <v>4725</v>
      </c>
      <c r="AJ58" s="71" t="s">
        <v>4725</v>
      </c>
      <c r="AK58" s="71" t="s">
        <v>4725</v>
      </c>
      <c r="AL58" s="71" t="s">
        <v>4725</v>
      </c>
      <c r="AM58" s="71">
        <v>1</v>
      </c>
      <c r="AN58" s="71">
        <v>1</v>
      </c>
      <c r="AO58" s="71">
        <v>1</v>
      </c>
      <c r="AP58" s="71">
        <v>1</v>
      </c>
      <c r="AQ58" s="71" t="s">
        <v>4725</v>
      </c>
      <c r="AR58" s="71">
        <v>1</v>
      </c>
      <c r="AS58" s="68"/>
      <c r="AT58" s="68"/>
      <c r="AU58" s="68"/>
      <c r="AV58" t="s">
        <v>4726</v>
      </c>
      <c r="AW58" t="s">
        <v>4727</v>
      </c>
    </row>
    <row r="59" spans="1:51" x14ac:dyDescent="0.35">
      <c r="A59" s="37" t="s">
        <v>4747</v>
      </c>
      <c r="B59" s="37" t="s">
        <v>4782</v>
      </c>
      <c r="C59" s="37">
        <v>115</v>
      </c>
      <c r="D59" s="70" t="s">
        <v>4725</v>
      </c>
      <c r="E59" s="71" t="s">
        <v>4725</v>
      </c>
      <c r="F59" s="71" t="s">
        <v>4725</v>
      </c>
      <c r="G59" s="71" t="s">
        <v>4725</v>
      </c>
      <c r="H59" s="71" t="s">
        <v>4725</v>
      </c>
      <c r="I59" s="71" t="s">
        <v>4725</v>
      </c>
      <c r="J59" s="71" t="s">
        <v>4725</v>
      </c>
      <c r="K59" s="71" t="s">
        <v>4725</v>
      </c>
      <c r="L59" s="71" t="s">
        <v>4725</v>
      </c>
      <c r="M59" s="71" t="s">
        <v>4725</v>
      </c>
      <c r="N59" s="71" t="s">
        <v>4725</v>
      </c>
      <c r="O59" s="71" t="s">
        <v>4725</v>
      </c>
      <c r="P59" s="71" t="s">
        <v>4725</v>
      </c>
      <c r="Q59" s="71" t="s">
        <v>4725</v>
      </c>
      <c r="R59" s="71" t="s">
        <v>4725</v>
      </c>
      <c r="S59" s="71" t="s">
        <v>4725</v>
      </c>
      <c r="T59" s="71" t="s">
        <v>4725</v>
      </c>
      <c r="U59" s="71" t="s">
        <v>4725</v>
      </c>
      <c r="V59" s="71" t="s">
        <v>4725</v>
      </c>
      <c r="W59" s="71" t="s">
        <v>4725</v>
      </c>
      <c r="X59" s="71" t="s">
        <v>4725</v>
      </c>
      <c r="Y59" s="71" t="s">
        <v>4725</v>
      </c>
      <c r="Z59" s="71">
        <v>1</v>
      </c>
      <c r="AA59" s="71">
        <v>1</v>
      </c>
      <c r="AB59" s="71">
        <v>1</v>
      </c>
      <c r="AC59" s="71" t="s">
        <v>4725</v>
      </c>
      <c r="AD59" s="71" t="s">
        <v>4725</v>
      </c>
      <c r="AE59" s="71" t="s">
        <v>4725</v>
      </c>
      <c r="AF59" s="71" t="s">
        <v>4725</v>
      </c>
      <c r="AG59" s="71" t="s">
        <v>4725</v>
      </c>
      <c r="AH59" s="71" t="s">
        <v>4725</v>
      </c>
      <c r="AI59" s="71" t="s">
        <v>4725</v>
      </c>
      <c r="AJ59" s="71" t="s">
        <v>4725</v>
      </c>
      <c r="AK59" s="71" t="s">
        <v>4725</v>
      </c>
      <c r="AL59" s="71" t="s">
        <v>4725</v>
      </c>
      <c r="AM59" s="71" t="s">
        <v>4725</v>
      </c>
      <c r="AN59" s="71" t="s">
        <v>4725</v>
      </c>
      <c r="AO59" s="71" t="s">
        <v>4725</v>
      </c>
      <c r="AP59" s="71" t="s">
        <v>4725</v>
      </c>
      <c r="AQ59" s="71" t="s">
        <v>4725</v>
      </c>
      <c r="AR59" s="71" t="s">
        <v>4725</v>
      </c>
      <c r="AS59" s="68"/>
      <c r="AT59" s="68"/>
      <c r="AU59" s="68"/>
      <c r="AV59" t="s">
        <v>4748</v>
      </c>
      <c r="AW59" t="s">
        <v>4749</v>
      </c>
    </row>
    <row r="60" spans="1:51" x14ac:dyDescent="0.35">
      <c r="A60" s="37" t="s">
        <v>4728</v>
      </c>
      <c r="B60" s="37" t="s">
        <v>4783</v>
      </c>
      <c r="C60" s="37">
        <v>230</v>
      </c>
      <c r="D60" s="70" t="s">
        <v>4725</v>
      </c>
      <c r="E60" s="71" t="s">
        <v>4725</v>
      </c>
      <c r="F60" s="71" t="s">
        <v>4725</v>
      </c>
      <c r="G60" s="71" t="s">
        <v>4725</v>
      </c>
      <c r="H60" s="71">
        <v>1</v>
      </c>
      <c r="I60" s="71" t="s">
        <v>4725</v>
      </c>
      <c r="J60" s="71" t="s">
        <v>4725</v>
      </c>
      <c r="K60" s="71" t="s">
        <v>4725</v>
      </c>
      <c r="L60" s="71" t="s">
        <v>4725</v>
      </c>
      <c r="M60" s="71" t="s">
        <v>4725</v>
      </c>
      <c r="N60" s="71" t="s">
        <v>4725</v>
      </c>
      <c r="O60" s="71" t="s">
        <v>4725</v>
      </c>
      <c r="P60" s="71" t="s">
        <v>4725</v>
      </c>
      <c r="Q60" s="71" t="s">
        <v>4725</v>
      </c>
      <c r="R60" s="71" t="s">
        <v>4725</v>
      </c>
      <c r="S60" s="71" t="s">
        <v>4725</v>
      </c>
      <c r="T60" s="71" t="s">
        <v>4725</v>
      </c>
      <c r="U60" s="71" t="s">
        <v>4725</v>
      </c>
      <c r="V60" s="71" t="s">
        <v>4725</v>
      </c>
      <c r="W60" s="71" t="s">
        <v>4725</v>
      </c>
      <c r="X60" s="71" t="s">
        <v>4725</v>
      </c>
      <c r="Y60" s="71" t="s">
        <v>4725</v>
      </c>
      <c r="Z60" s="71" t="s">
        <v>4725</v>
      </c>
      <c r="AA60" s="71" t="s">
        <v>4725</v>
      </c>
      <c r="AB60" s="71" t="s">
        <v>4725</v>
      </c>
      <c r="AC60" s="71" t="s">
        <v>4725</v>
      </c>
      <c r="AD60" s="71" t="s">
        <v>4725</v>
      </c>
      <c r="AE60" s="71" t="s">
        <v>4725</v>
      </c>
      <c r="AF60" s="71" t="s">
        <v>4725</v>
      </c>
      <c r="AG60" s="71" t="s">
        <v>4725</v>
      </c>
      <c r="AH60" s="71" t="s">
        <v>4725</v>
      </c>
      <c r="AI60" s="71" t="s">
        <v>4725</v>
      </c>
      <c r="AJ60" s="71" t="s">
        <v>4725</v>
      </c>
      <c r="AK60" s="71" t="s">
        <v>4725</v>
      </c>
      <c r="AL60" s="71" t="s">
        <v>4725</v>
      </c>
      <c r="AM60" s="71" t="s">
        <v>4725</v>
      </c>
      <c r="AN60" s="71" t="s">
        <v>4725</v>
      </c>
      <c r="AO60" s="71" t="s">
        <v>4725</v>
      </c>
      <c r="AP60" s="71" t="s">
        <v>4725</v>
      </c>
      <c r="AQ60" s="71" t="s">
        <v>4725</v>
      </c>
      <c r="AR60" s="71" t="s">
        <v>4725</v>
      </c>
      <c r="AS60" s="68"/>
      <c r="AT60" s="68"/>
      <c r="AU60" s="68"/>
      <c r="AV60" t="s">
        <v>4729</v>
      </c>
      <c r="AW60" t="s">
        <v>4730</v>
      </c>
    </row>
    <row r="61" spans="1:51" x14ac:dyDescent="0.35">
      <c r="A61" s="37" t="s">
        <v>4772</v>
      </c>
      <c r="B61" s="37" t="s">
        <v>4388</v>
      </c>
      <c r="C61" s="37">
        <v>500</v>
      </c>
      <c r="D61" s="70" t="s">
        <v>4725</v>
      </c>
      <c r="E61" s="71" t="s">
        <v>4725</v>
      </c>
      <c r="F61" s="71" t="s">
        <v>4725</v>
      </c>
      <c r="G61" s="71" t="s">
        <v>4725</v>
      </c>
      <c r="H61" s="71" t="s">
        <v>4725</v>
      </c>
      <c r="I61" s="71" t="s">
        <v>4725</v>
      </c>
      <c r="J61" s="71" t="s">
        <v>4725</v>
      </c>
      <c r="K61" s="71" t="s">
        <v>4725</v>
      </c>
      <c r="L61" s="71" t="s">
        <v>4725</v>
      </c>
      <c r="M61" s="71">
        <v>1</v>
      </c>
      <c r="N61" s="71">
        <v>1</v>
      </c>
      <c r="O61" s="71" t="s">
        <v>4725</v>
      </c>
      <c r="P61" s="71" t="s">
        <v>4725</v>
      </c>
      <c r="Q61" s="71" t="s">
        <v>4725</v>
      </c>
      <c r="R61" s="71"/>
      <c r="S61" s="71" t="s">
        <v>4725</v>
      </c>
      <c r="T61" s="71" t="s">
        <v>4725</v>
      </c>
      <c r="U61" s="71" t="s">
        <v>4725</v>
      </c>
      <c r="V61" s="71" t="s">
        <v>4725</v>
      </c>
      <c r="W61" s="71" t="s">
        <v>4725</v>
      </c>
      <c r="X61" s="71" t="s">
        <v>4725</v>
      </c>
      <c r="Y61" s="71" t="s">
        <v>4725</v>
      </c>
      <c r="Z61" s="71" t="s">
        <v>4725</v>
      </c>
      <c r="AA61" s="71" t="s">
        <v>4725</v>
      </c>
      <c r="AB61" s="71" t="s">
        <v>4725</v>
      </c>
      <c r="AC61" s="71" t="s">
        <v>4725</v>
      </c>
      <c r="AD61" s="71" t="s">
        <v>4725</v>
      </c>
      <c r="AE61" s="71" t="s">
        <v>4725</v>
      </c>
      <c r="AF61" s="71" t="s">
        <v>4725</v>
      </c>
      <c r="AG61" s="71" t="s">
        <v>4725</v>
      </c>
      <c r="AH61" s="71" t="s">
        <v>4725</v>
      </c>
      <c r="AI61" s="71" t="s">
        <v>4725</v>
      </c>
      <c r="AJ61" s="71" t="s">
        <v>4725</v>
      </c>
      <c r="AK61" s="71" t="s">
        <v>4725</v>
      </c>
      <c r="AL61" s="71" t="s">
        <v>4725</v>
      </c>
      <c r="AM61" s="71" t="s">
        <v>4725</v>
      </c>
      <c r="AN61" s="71" t="s">
        <v>4725</v>
      </c>
      <c r="AO61" s="71" t="s">
        <v>4725</v>
      </c>
      <c r="AP61" s="71" t="s">
        <v>4725</v>
      </c>
      <c r="AQ61" s="71" t="s">
        <v>4725</v>
      </c>
      <c r="AR61" s="71" t="s">
        <v>4725</v>
      </c>
      <c r="AS61" s="68"/>
      <c r="AT61" s="68"/>
      <c r="AU61" s="68"/>
      <c r="AV61" t="s">
        <v>4784</v>
      </c>
      <c r="AW61" t="s">
        <v>4785</v>
      </c>
    </row>
    <row r="62" spans="1:51" x14ac:dyDescent="0.35">
      <c r="A62" s="37" t="s">
        <v>4747</v>
      </c>
      <c r="B62" s="37" t="s">
        <v>4409</v>
      </c>
      <c r="C62" s="37">
        <v>230</v>
      </c>
      <c r="D62" s="70" t="s">
        <v>4725</v>
      </c>
      <c r="E62" s="71" t="s">
        <v>4725</v>
      </c>
      <c r="F62" s="71" t="s">
        <v>4725</v>
      </c>
      <c r="G62" s="71" t="s">
        <v>4725</v>
      </c>
      <c r="H62" s="71" t="s">
        <v>4725</v>
      </c>
      <c r="I62" s="71" t="s">
        <v>4725</v>
      </c>
      <c r="J62" s="71" t="s">
        <v>4725</v>
      </c>
      <c r="K62" s="71" t="s">
        <v>4725</v>
      </c>
      <c r="L62" s="71" t="s">
        <v>4725</v>
      </c>
      <c r="M62" s="71" t="s">
        <v>4725</v>
      </c>
      <c r="N62" s="71" t="s">
        <v>4725</v>
      </c>
      <c r="O62" s="71" t="s">
        <v>4725</v>
      </c>
      <c r="P62" s="71" t="s">
        <v>4725</v>
      </c>
      <c r="Q62" s="71" t="s">
        <v>4725</v>
      </c>
      <c r="R62" s="71" t="s">
        <v>4725</v>
      </c>
      <c r="S62" s="71" t="s">
        <v>4725</v>
      </c>
      <c r="T62" s="71" t="s">
        <v>4725</v>
      </c>
      <c r="U62" s="71" t="s">
        <v>4725</v>
      </c>
      <c r="V62" s="71" t="s">
        <v>4725</v>
      </c>
      <c r="W62" s="71" t="s">
        <v>4725</v>
      </c>
      <c r="X62" s="71" t="s">
        <v>4725</v>
      </c>
      <c r="Y62" s="71" t="s">
        <v>4725</v>
      </c>
      <c r="Z62" s="71">
        <v>1</v>
      </c>
      <c r="AA62" s="71" t="s">
        <v>4725</v>
      </c>
      <c r="AB62" s="71" t="s">
        <v>4725</v>
      </c>
      <c r="AC62" s="71" t="s">
        <v>4725</v>
      </c>
      <c r="AD62" s="71" t="s">
        <v>4725</v>
      </c>
      <c r="AE62" s="71">
        <v>1</v>
      </c>
      <c r="AF62" s="71" t="s">
        <v>4725</v>
      </c>
      <c r="AG62" s="71" t="s">
        <v>4725</v>
      </c>
      <c r="AH62" s="71" t="s">
        <v>4725</v>
      </c>
      <c r="AI62" s="71" t="s">
        <v>4725</v>
      </c>
      <c r="AJ62" s="71" t="s">
        <v>4725</v>
      </c>
      <c r="AK62" s="71" t="s">
        <v>4725</v>
      </c>
      <c r="AL62" s="71" t="s">
        <v>4725</v>
      </c>
      <c r="AM62" s="71" t="s">
        <v>4725</v>
      </c>
      <c r="AN62" s="71" t="s">
        <v>4725</v>
      </c>
      <c r="AO62" s="71" t="s">
        <v>4725</v>
      </c>
      <c r="AP62" s="71" t="s">
        <v>4725</v>
      </c>
      <c r="AQ62" s="71" t="s">
        <v>4725</v>
      </c>
      <c r="AR62" s="71" t="s">
        <v>4725</v>
      </c>
      <c r="AS62" s="68"/>
      <c r="AT62" s="68"/>
      <c r="AU62" s="68"/>
      <c r="AV62" t="s">
        <v>4748</v>
      </c>
      <c r="AW62" t="s">
        <v>4749</v>
      </c>
      <c r="AY62" t="s">
        <v>4786</v>
      </c>
    </row>
    <row r="63" spans="1:51" x14ac:dyDescent="0.35">
      <c r="A63" s="37" t="s">
        <v>4747</v>
      </c>
      <c r="B63" s="37" t="s">
        <v>4392</v>
      </c>
      <c r="C63" s="37">
        <v>230</v>
      </c>
      <c r="D63" s="70" t="s">
        <v>4725</v>
      </c>
      <c r="E63" s="71" t="s">
        <v>4725</v>
      </c>
      <c r="F63" s="71" t="s">
        <v>4725</v>
      </c>
      <c r="G63" s="71" t="s">
        <v>4725</v>
      </c>
      <c r="H63" s="71" t="s">
        <v>4725</v>
      </c>
      <c r="I63" s="71" t="s">
        <v>4725</v>
      </c>
      <c r="J63" s="71" t="s">
        <v>4725</v>
      </c>
      <c r="K63" s="71" t="s">
        <v>4725</v>
      </c>
      <c r="L63" s="71" t="s">
        <v>4725</v>
      </c>
      <c r="M63" s="71" t="s">
        <v>4725</v>
      </c>
      <c r="N63" s="71" t="s">
        <v>4725</v>
      </c>
      <c r="O63" s="71" t="s">
        <v>4725</v>
      </c>
      <c r="P63" s="71" t="s">
        <v>4725</v>
      </c>
      <c r="Q63" s="71" t="s">
        <v>4725</v>
      </c>
      <c r="R63" s="71" t="s">
        <v>4725</v>
      </c>
      <c r="S63" s="71" t="s">
        <v>4725</v>
      </c>
      <c r="T63" s="71" t="s">
        <v>4725</v>
      </c>
      <c r="U63" s="71" t="s">
        <v>4725</v>
      </c>
      <c r="V63" s="71" t="s">
        <v>4725</v>
      </c>
      <c r="W63" s="71" t="s">
        <v>4725</v>
      </c>
      <c r="X63" s="71" t="s">
        <v>4725</v>
      </c>
      <c r="Y63" s="71" t="s">
        <v>4725</v>
      </c>
      <c r="Z63" s="71">
        <v>1</v>
      </c>
      <c r="AA63" s="71" t="s">
        <v>4725</v>
      </c>
      <c r="AB63" s="71" t="s">
        <v>4725</v>
      </c>
      <c r="AC63" s="71" t="s">
        <v>4725</v>
      </c>
      <c r="AD63" s="71" t="s">
        <v>4725</v>
      </c>
      <c r="AE63" s="71">
        <v>1</v>
      </c>
      <c r="AF63" s="71" t="s">
        <v>4725</v>
      </c>
      <c r="AG63" s="71" t="s">
        <v>4725</v>
      </c>
      <c r="AH63" s="71" t="s">
        <v>4725</v>
      </c>
      <c r="AI63" s="71" t="s">
        <v>4725</v>
      </c>
      <c r="AJ63" s="71" t="s">
        <v>4725</v>
      </c>
      <c r="AK63" s="71" t="s">
        <v>4725</v>
      </c>
      <c r="AL63" s="71" t="s">
        <v>4725</v>
      </c>
      <c r="AM63" s="71" t="s">
        <v>4725</v>
      </c>
      <c r="AN63" s="71" t="s">
        <v>4725</v>
      </c>
      <c r="AO63" s="71" t="s">
        <v>4725</v>
      </c>
      <c r="AP63" s="71" t="s">
        <v>4725</v>
      </c>
      <c r="AQ63" s="71" t="s">
        <v>4725</v>
      </c>
      <c r="AR63" s="71" t="s">
        <v>4725</v>
      </c>
      <c r="AS63" s="68"/>
      <c r="AT63" s="68"/>
      <c r="AU63" s="68"/>
      <c r="AV63" t="s">
        <v>4748</v>
      </c>
      <c r="AW63" t="s">
        <v>4749</v>
      </c>
      <c r="AY63" t="s">
        <v>4751</v>
      </c>
    </row>
    <row r="64" spans="1:51" x14ac:dyDescent="0.35">
      <c r="A64" s="37" t="s">
        <v>4743</v>
      </c>
      <c r="B64" s="37" t="s">
        <v>4470</v>
      </c>
      <c r="C64" s="37">
        <v>230</v>
      </c>
      <c r="D64" s="70" t="s">
        <v>4725</v>
      </c>
      <c r="E64" s="71" t="s">
        <v>4725</v>
      </c>
      <c r="F64" s="71" t="s">
        <v>4725</v>
      </c>
      <c r="G64" s="71" t="s">
        <v>4725</v>
      </c>
      <c r="H64" s="71" t="s">
        <v>4725</v>
      </c>
      <c r="I64" s="71" t="s">
        <v>4725</v>
      </c>
      <c r="J64" s="71" t="s">
        <v>4725</v>
      </c>
      <c r="K64" s="71" t="s">
        <v>4725</v>
      </c>
      <c r="L64" s="71" t="s">
        <v>4725</v>
      </c>
      <c r="M64" s="71" t="s">
        <v>4725</v>
      </c>
      <c r="N64" s="71" t="s">
        <v>4725</v>
      </c>
      <c r="O64" s="71">
        <v>1</v>
      </c>
      <c r="P64" s="71">
        <v>1</v>
      </c>
      <c r="Q64" s="71" t="s">
        <v>4725</v>
      </c>
      <c r="R64" s="71" t="s">
        <v>4725</v>
      </c>
      <c r="S64" s="71" t="s">
        <v>4725</v>
      </c>
      <c r="T64" s="71" t="s">
        <v>4725</v>
      </c>
      <c r="U64" s="71" t="s">
        <v>4725</v>
      </c>
      <c r="V64" s="71" t="s">
        <v>4725</v>
      </c>
      <c r="W64" s="71" t="s">
        <v>4725</v>
      </c>
      <c r="X64" s="71" t="s">
        <v>4725</v>
      </c>
      <c r="Y64" s="71" t="s">
        <v>4725</v>
      </c>
      <c r="Z64" s="71" t="s">
        <v>4725</v>
      </c>
      <c r="AA64" s="71" t="s">
        <v>4725</v>
      </c>
      <c r="AB64" s="71" t="s">
        <v>4725</v>
      </c>
      <c r="AC64" s="71" t="s">
        <v>4725</v>
      </c>
      <c r="AD64" s="71" t="s">
        <v>4725</v>
      </c>
      <c r="AE64" s="71" t="s">
        <v>4725</v>
      </c>
      <c r="AF64" s="71" t="s">
        <v>4725</v>
      </c>
      <c r="AG64" s="71" t="s">
        <v>4725</v>
      </c>
      <c r="AH64" s="71" t="s">
        <v>4725</v>
      </c>
      <c r="AI64" s="71" t="s">
        <v>4725</v>
      </c>
      <c r="AJ64" s="71" t="s">
        <v>4725</v>
      </c>
      <c r="AK64" s="71" t="s">
        <v>4725</v>
      </c>
      <c r="AL64" s="71" t="s">
        <v>4725</v>
      </c>
      <c r="AM64" s="71" t="s">
        <v>4725</v>
      </c>
      <c r="AN64" s="71" t="s">
        <v>4725</v>
      </c>
      <c r="AO64" s="71" t="s">
        <v>4725</v>
      </c>
      <c r="AP64" s="71" t="s">
        <v>4725</v>
      </c>
      <c r="AQ64" s="71" t="s">
        <v>4725</v>
      </c>
      <c r="AR64" s="71" t="s">
        <v>4725</v>
      </c>
      <c r="AS64" s="68"/>
      <c r="AT64" s="68"/>
      <c r="AU64" s="68"/>
      <c r="AV64" t="s">
        <v>4744</v>
      </c>
      <c r="AW64" t="s">
        <v>4745</v>
      </c>
      <c r="AY64" t="s">
        <v>4766</v>
      </c>
    </row>
    <row r="65" spans="1:53" x14ac:dyDescent="0.35">
      <c r="A65" s="37" t="s">
        <v>4772</v>
      </c>
      <c r="B65" s="37" t="s">
        <v>4410</v>
      </c>
      <c r="C65" s="37">
        <v>500</v>
      </c>
      <c r="D65" s="70" t="s">
        <v>4725</v>
      </c>
      <c r="E65" s="71" t="s">
        <v>4725</v>
      </c>
      <c r="F65" s="71" t="s">
        <v>4725</v>
      </c>
      <c r="G65" s="71" t="s">
        <v>4725</v>
      </c>
      <c r="H65" s="71" t="s">
        <v>4725</v>
      </c>
      <c r="I65" s="71" t="s">
        <v>4725</v>
      </c>
      <c r="J65" s="71" t="s">
        <v>4725</v>
      </c>
      <c r="K65" s="71" t="s">
        <v>4725</v>
      </c>
      <c r="L65" s="71" t="s">
        <v>4725</v>
      </c>
      <c r="M65" s="71" t="s">
        <v>4725</v>
      </c>
      <c r="N65" s="71">
        <v>1</v>
      </c>
      <c r="O65" s="71" t="s">
        <v>4725</v>
      </c>
      <c r="P65" s="71" t="s">
        <v>4725</v>
      </c>
      <c r="Q65" s="71" t="s">
        <v>4725</v>
      </c>
      <c r="R65" s="71" t="s">
        <v>4725</v>
      </c>
      <c r="S65" s="71" t="s">
        <v>4725</v>
      </c>
      <c r="T65" s="71" t="s">
        <v>4725</v>
      </c>
      <c r="U65" s="71" t="s">
        <v>4725</v>
      </c>
      <c r="V65" s="71" t="s">
        <v>4725</v>
      </c>
      <c r="W65" s="71" t="s">
        <v>4725</v>
      </c>
      <c r="X65" s="71" t="s">
        <v>4725</v>
      </c>
      <c r="Y65" s="71" t="s">
        <v>4725</v>
      </c>
      <c r="Z65" s="71" t="s">
        <v>4725</v>
      </c>
      <c r="AA65" s="71" t="s">
        <v>4725</v>
      </c>
      <c r="AB65" s="71" t="s">
        <v>4725</v>
      </c>
      <c r="AC65" s="71" t="s">
        <v>4725</v>
      </c>
      <c r="AD65" s="71" t="s">
        <v>4725</v>
      </c>
      <c r="AE65" s="71" t="s">
        <v>4725</v>
      </c>
      <c r="AF65" s="71" t="s">
        <v>4725</v>
      </c>
      <c r="AG65" s="71" t="s">
        <v>4725</v>
      </c>
      <c r="AH65" s="71" t="s">
        <v>4725</v>
      </c>
      <c r="AI65" s="71" t="s">
        <v>4725</v>
      </c>
      <c r="AJ65" s="71" t="s">
        <v>4725</v>
      </c>
      <c r="AK65" s="71" t="s">
        <v>4725</v>
      </c>
      <c r="AL65" s="71" t="s">
        <v>4725</v>
      </c>
      <c r="AM65" s="71" t="s">
        <v>4725</v>
      </c>
      <c r="AN65" s="71" t="s">
        <v>4725</v>
      </c>
      <c r="AO65" s="71" t="s">
        <v>4725</v>
      </c>
      <c r="AP65" s="71" t="s">
        <v>4725</v>
      </c>
      <c r="AQ65" s="71" t="s">
        <v>4725</v>
      </c>
      <c r="AR65" s="71" t="s">
        <v>4725</v>
      </c>
      <c r="AS65" s="68"/>
      <c r="AT65" s="68"/>
      <c r="AU65" s="68"/>
      <c r="AV65" t="s">
        <v>4773</v>
      </c>
      <c r="AW65" t="s">
        <v>4774</v>
      </c>
      <c r="AY65" t="s">
        <v>4775</v>
      </c>
    </row>
    <row r="66" spans="1:53" x14ac:dyDescent="0.35">
      <c r="A66" s="37" t="s">
        <v>4772</v>
      </c>
      <c r="B66" s="37" t="s">
        <v>4410</v>
      </c>
      <c r="C66" s="37">
        <v>230</v>
      </c>
      <c r="D66" s="70" t="s">
        <v>4725</v>
      </c>
      <c r="E66" s="71" t="s">
        <v>4725</v>
      </c>
      <c r="F66" s="71" t="s">
        <v>4725</v>
      </c>
      <c r="G66" s="71" t="s">
        <v>4725</v>
      </c>
      <c r="H66" s="71" t="s">
        <v>4725</v>
      </c>
      <c r="I66" s="71" t="s">
        <v>4725</v>
      </c>
      <c r="J66" s="71" t="s">
        <v>4725</v>
      </c>
      <c r="K66" s="71" t="s">
        <v>4725</v>
      </c>
      <c r="L66" s="71" t="s">
        <v>4725</v>
      </c>
      <c r="M66" s="71" t="s">
        <v>4725</v>
      </c>
      <c r="N66" s="71">
        <v>1</v>
      </c>
      <c r="O66" s="71" t="s">
        <v>4725</v>
      </c>
      <c r="P66" s="71" t="s">
        <v>4725</v>
      </c>
      <c r="Q66" s="71" t="s">
        <v>4725</v>
      </c>
      <c r="R66" s="71" t="s">
        <v>4725</v>
      </c>
      <c r="S66" s="71" t="s">
        <v>4725</v>
      </c>
      <c r="T66" s="71" t="s">
        <v>4725</v>
      </c>
      <c r="U66" s="71" t="s">
        <v>4725</v>
      </c>
      <c r="V66" s="71" t="s">
        <v>4725</v>
      </c>
      <c r="W66" s="71" t="s">
        <v>4725</v>
      </c>
      <c r="X66" s="71" t="s">
        <v>4725</v>
      </c>
      <c r="Y66" s="71" t="s">
        <v>4725</v>
      </c>
      <c r="Z66" s="71" t="s">
        <v>4725</v>
      </c>
      <c r="AA66" s="71" t="s">
        <v>4725</v>
      </c>
      <c r="AB66" s="71" t="s">
        <v>4725</v>
      </c>
      <c r="AC66" s="71" t="s">
        <v>4725</v>
      </c>
      <c r="AD66" s="71" t="s">
        <v>4725</v>
      </c>
      <c r="AE66" s="71" t="s">
        <v>4725</v>
      </c>
      <c r="AF66" s="71" t="s">
        <v>4725</v>
      </c>
      <c r="AG66" s="71" t="s">
        <v>4725</v>
      </c>
      <c r="AH66" s="71" t="s">
        <v>4725</v>
      </c>
      <c r="AI66" s="71" t="s">
        <v>4725</v>
      </c>
      <c r="AJ66" s="71" t="s">
        <v>4725</v>
      </c>
      <c r="AK66" s="71" t="s">
        <v>4725</v>
      </c>
      <c r="AL66" s="71" t="s">
        <v>4725</v>
      </c>
      <c r="AM66" s="71" t="s">
        <v>4725</v>
      </c>
      <c r="AN66" s="71" t="s">
        <v>4725</v>
      </c>
      <c r="AO66" s="71" t="s">
        <v>4725</v>
      </c>
      <c r="AP66" s="71" t="s">
        <v>4725</v>
      </c>
      <c r="AQ66" s="71" t="s">
        <v>4725</v>
      </c>
      <c r="AR66" s="71" t="s">
        <v>4725</v>
      </c>
      <c r="AS66" s="68"/>
      <c r="AT66" s="68"/>
      <c r="AU66" s="68"/>
      <c r="AV66" t="s">
        <v>4773</v>
      </c>
      <c r="AW66" t="s">
        <v>4774</v>
      </c>
      <c r="AY66" t="s">
        <v>4775</v>
      </c>
    </row>
    <row r="67" spans="1:53" x14ac:dyDescent="0.35">
      <c r="A67" s="37" t="s">
        <v>4724</v>
      </c>
      <c r="B67" s="37" t="s">
        <v>4412</v>
      </c>
      <c r="C67" s="37">
        <v>230</v>
      </c>
      <c r="D67" s="70" t="s">
        <v>4725</v>
      </c>
      <c r="E67" s="71" t="s">
        <v>4725</v>
      </c>
      <c r="F67" s="71" t="s">
        <v>4725</v>
      </c>
      <c r="G67" s="71" t="s">
        <v>4725</v>
      </c>
      <c r="H67" s="71" t="s">
        <v>4725</v>
      </c>
      <c r="I67" s="71" t="s">
        <v>4725</v>
      </c>
      <c r="J67" s="71" t="s">
        <v>4725</v>
      </c>
      <c r="K67" s="71" t="s">
        <v>4725</v>
      </c>
      <c r="L67" s="71" t="s">
        <v>4725</v>
      </c>
      <c r="M67" s="71" t="s">
        <v>4725</v>
      </c>
      <c r="N67" s="71" t="s">
        <v>4725</v>
      </c>
      <c r="O67" s="71" t="s">
        <v>4725</v>
      </c>
      <c r="P67" s="71" t="s">
        <v>4725</v>
      </c>
      <c r="Q67" s="71" t="s">
        <v>4725</v>
      </c>
      <c r="R67" s="71" t="s">
        <v>4725</v>
      </c>
      <c r="S67" s="71" t="s">
        <v>4725</v>
      </c>
      <c r="T67" s="71" t="s">
        <v>4725</v>
      </c>
      <c r="U67" s="71" t="s">
        <v>4725</v>
      </c>
      <c r="V67" s="71" t="s">
        <v>4725</v>
      </c>
      <c r="W67" s="71" t="s">
        <v>4725</v>
      </c>
      <c r="X67" s="71" t="s">
        <v>4725</v>
      </c>
      <c r="Y67" s="71" t="s">
        <v>4725</v>
      </c>
      <c r="Z67" s="71" t="s">
        <v>4725</v>
      </c>
      <c r="AA67" s="71" t="s">
        <v>4725</v>
      </c>
      <c r="AB67" s="71" t="s">
        <v>4725</v>
      </c>
      <c r="AC67" s="71" t="s">
        <v>4725</v>
      </c>
      <c r="AD67" s="71" t="s">
        <v>4725</v>
      </c>
      <c r="AE67" s="71" t="s">
        <v>4725</v>
      </c>
      <c r="AF67" s="71">
        <v>1</v>
      </c>
      <c r="AG67" s="71">
        <v>1</v>
      </c>
      <c r="AH67" s="71" t="s">
        <v>4725</v>
      </c>
      <c r="AI67" s="71" t="s">
        <v>4725</v>
      </c>
      <c r="AJ67" s="71" t="s">
        <v>4725</v>
      </c>
      <c r="AK67" s="71">
        <v>1</v>
      </c>
      <c r="AL67" s="71">
        <v>1</v>
      </c>
      <c r="AM67" s="71" t="s">
        <v>4725</v>
      </c>
      <c r="AN67" s="71" t="s">
        <v>4725</v>
      </c>
      <c r="AO67" s="71" t="s">
        <v>4725</v>
      </c>
      <c r="AP67" s="71" t="s">
        <v>4725</v>
      </c>
      <c r="AQ67" s="71" t="s">
        <v>4725</v>
      </c>
      <c r="AR67" s="71" t="s">
        <v>4725</v>
      </c>
      <c r="AS67" s="68"/>
      <c r="AT67" s="68"/>
      <c r="AU67" s="68"/>
      <c r="AV67" t="s">
        <v>4726</v>
      </c>
      <c r="AW67" t="s">
        <v>4727</v>
      </c>
      <c r="BA67" t="s">
        <v>4787</v>
      </c>
    </row>
    <row r="68" spans="1:53" x14ac:dyDescent="0.35">
      <c r="A68" s="37" t="s">
        <v>4788</v>
      </c>
      <c r="B68" s="37" t="s">
        <v>4412</v>
      </c>
      <c r="C68" s="37">
        <v>500</v>
      </c>
      <c r="D68" s="70" t="s">
        <v>4725</v>
      </c>
      <c r="E68" s="71" t="s">
        <v>4725</v>
      </c>
      <c r="F68" s="71" t="s">
        <v>4725</v>
      </c>
      <c r="G68" s="71" t="s">
        <v>4725</v>
      </c>
      <c r="H68" s="71" t="s">
        <v>4725</v>
      </c>
      <c r="I68" s="71" t="s">
        <v>4725</v>
      </c>
      <c r="J68" s="71" t="s">
        <v>4725</v>
      </c>
      <c r="K68" s="71" t="s">
        <v>4725</v>
      </c>
      <c r="L68" s="71" t="s">
        <v>4725</v>
      </c>
      <c r="M68" s="71" t="s">
        <v>4725</v>
      </c>
      <c r="N68" s="71" t="s">
        <v>4725</v>
      </c>
      <c r="O68" s="71" t="s">
        <v>4725</v>
      </c>
      <c r="P68" s="71" t="s">
        <v>4725</v>
      </c>
      <c r="Q68" s="71" t="s">
        <v>4725</v>
      </c>
      <c r="R68" s="71" t="s">
        <v>4725</v>
      </c>
      <c r="S68" s="71" t="s">
        <v>4725</v>
      </c>
      <c r="T68" s="71" t="s">
        <v>4725</v>
      </c>
      <c r="U68" s="71" t="s">
        <v>4725</v>
      </c>
      <c r="V68" s="71" t="s">
        <v>4725</v>
      </c>
      <c r="W68" s="71" t="s">
        <v>4725</v>
      </c>
      <c r="X68" s="71" t="s">
        <v>4725</v>
      </c>
      <c r="Y68" s="71" t="s">
        <v>4725</v>
      </c>
      <c r="Z68" s="71" t="s">
        <v>4725</v>
      </c>
      <c r="AA68" s="71" t="s">
        <v>4725</v>
      </c>
      <c r="AB68" s="71" t="s">
        <v>4725</v>
      </c>
      <c r="AC68" s="71" t="s">
        <v>4725</v>
      </c>
      <c r="AD68" s="71" t="s">
        <v>4725</v>
      </c>
      <c r="AE68" s="71" t="s">
        <v>4725</v>
      </c>
      <c r="AF68" s="71" t="s">
        <v>4725</v>
      </c>
      <c r="AG68" s="71" t="s">
        <v>4725</v>
      </c>
      <c r="AH68" s="71" t="s">
        <v>4725</v>
      </c>
      <c r="AI68" s="71" t="s">
        <v>4725</v>
      </c>
      <c r="AJ68" s="71" t="s">
        <v>4725</v>
      </c>
      <c r="AK68" s="71">
        <v>1</v>
      </c>
      <c r="AL68" s="71" t="s">
        <v>4725</v>
      </c>
      <c r="AM68" s="71" t="s">
        <v>4725</v>
      </c>
      <c r="AN68" s="71" t="s">
        <v>4725</v>
      </c>
      <c r="AO68" s="71" t="s">
        <v>4725</v>
      </c>
      <c r="AP68" s="71" t="s">
        <v>4725</v>
      </c>
      <c r="AQ68" s="71" t="s">
        <v>4725</v>
      </c>
      <c r="AR68" s="71" t="s">
        <v>4725</v>
      </c>
      <c r="AS68" s="68"/>
      <c r="AT68" s="68"/>
      <c r="AU68" s="68"/>
      <c r="AV68" t="s">
        <v>4726</v>
      </c>
      <c r="AW68" t="s">
        <v>4727</v>
      </c>
      <c r="BA68" t="s">
        <v>4787</v>
      </c>
    </row>
    <row r="69" spans="1:53" x14ac:dyDescent="0.35">
      <c r="A69" s="37" t="s">
        <v>4747</v>
      </c>
      <c r="B69" s="37" t="s">
        <v>4789</v>
      </c>
      <c r="C69" s="37">
        <v>115</v>
      </c>
      <c r="D69" s="70" t="s">
        <v>4725</v>
      </c>
      <c r="E69" s="71" t="s">
        <v>4725</v>
      </c>
      <c r="F69" s="71" t="s">
        <v>4725</v>
      </c>
      <c r="G69" s="71" t="s">
        <v>4725</v>
      </c>
      <c r="H69" s="71" t="s">
        <v>4725</v>
      </c>
      <c r="I69" s="71" t="s">
        <v>4725</v>
      </c>
      <c r="J69" s="71" t="s">
        <v>4725</v>
      </c>
      <c r="K69" s="71" t="s">
        <v>4725</v>
      </c>
      <c r="L69" s="71" t="s">
        <v>4725</v>
      </c>
      <c r="M69" s="71" t="s">
        <v>4725</v>
      </c>
      <c r="N69" s="71" t="s">
        <v>4725</v>
      </c>
      <c r="O69" s="71" t="s">
        <v>4725</v>
      </c>
      <c r="P69" s="71" t="s">
        <v>4725</v>
      </c>
      <c r="Q69" s="71" t="s">
        <v>4725</v>
      </c>
      <c r="R69" s="71" t="s">
        <v>4725</v>
      </c>
      <c r="S69" s="71" t="s">
        <v>4725</v>
      </c>
      <c r="T69" s="71" t="s">
        <v>4725</v>
      </c>
      <c r="U69" s="71" t="s">
        <v>4725</v>
      </c>
      <c r="V69" s="71" t="s">
        <v>4725</v>
      </c>
      <c r="W69" s="71" t="s">
        <v>4725</v>
      </c>
      <c r="X69" s="71" t="s">
        <v>4725</v>
      </c>
      <c r="Y69" s="71" t="s">
        <v>4725</v>
      </c>
      <c r="Z69" s="71">
        <v>1</v>
      </c>
      <c r="AA69" s="71" t="s">
        <v>4725</v>
      </c>
      <c r="AB69" s="71" t="s">
        <v>4725</v>
      </c>
      <c r="AC69" s="71">
        <v>1</v>
      </c>
      <c r="AD69" s="71">
        <v>1</v>
      </c>
      <c r="AE69" s="71" t="s">
        <v>4725</v>
      </c>
      <c r="AF69" s="71" t="s">
        <v>4725</v>
      </c>
      <c r="AG69" s="71" t="s">
        <v>4725</v>
      </c>
      <c r="AH69" s="71" t="s">
        <v>4725</v>
      </c>
      <c r="AI69" s="71" t="s">
        <v>4725</v>
      </c>
      <c r="AJ69" s="71" t="s">
        <v>4725</v>
      </c>
      <c r="AK69" s="71" t="s">
        <v>4725</v>
      </c>
      <c r="AL69" s="71" t="s">
        <v>4725</v>
      </c>
      <c r="AM69" s="71" t="s">
        <v>4725</v>
      </c>
      <c r="AN69" s="71" t="s">
        <v>4725</v>
      </c>
      <c r="AO69" s="71" t="s">
        <v>4725</v>
      </c>
      <c r="AP69" s="71" t="s">
        <v>4725</v>
      </c>
      <c r="AQ69" s="71" t="s">
        <v>4725</v>
      </c>
      <c r="AR69" s="71" t="s">
        <v>4725</v>
      </c>
      <c r="AS69" s="68"/>
      <c r="AT69" s="68"/>
      <c r="AU69" s="68"/>
      <c r="AV69" t="s">
        <v>4748</v>
      </c>
      <c r="AW69" t="s">
        <v>4749</v>
      </c>
    </row>
    <row r="70" spans="1:53" x14ac:dyDescent="0.35">
      <c r="A70" s="37" t="s">
        <v>4732</v>
      </c>
      <c r="B70" s="37" t="s">
        <v>4482</v>
      </c>
      <c r="C70" s="37">
        <v>230</v>
      </c>
      <c r="D70" s="70" t="s">
        <v>4725</v>
      </c>
      <c r="E70" s="71" t="s">
        <v>4725</v>
      </c>
      <c r="F70" s="71" t="s">
        <v>4725</v>
      </c>
      <c r="G70" s="71">
        <v>1</v>
      </c>
      <c r="H70" s="71" t="s">
        <v>4725</v>
      </c>
      <c r="I70" s="71" t="s">
        <v>4725</v>
      </c>
      <c r="J70" s="71" t="s">
        <v>4725</v>
      </c>
      <c r="K70" s="71" t="s">
        <v>4725</v>
      </c>
      <c r="L70" s="71" t="s">
        <v>4725</v>
      </c>
      <c r="M70" s="71" t="s">
        <v>4725</v>
      </c>
      <c r="N70" s="71" t="s">
        <v>4725</v>
      </c>
      <c r="O70" s="71" t="s">
        <v>4725</v>
      </c>
      <c r="P70" s="71" t="s">
        <v>4725</v>
      </c>
      <c r="Q70" s="71" t="s">
        <v>4725</v>
      </c>
      <c r="R70" s="71" t="s">
        <v>4725</v>
      </c>
      <c r="S70" s="71" t="s">
        <v>4725</v>
      </c>
      <c r="T70" s="71" t="s">
        <v>4725</v>
      </c>
      <c r="U70" s="71" t="s">
        <v>4725</v>
      </c>
      <c r="V70" s="71" t="s">
        <v>4725</v>
      </c>
      <c r="W70" s="71" t="s">
        <v>4725</v>
      </c>
      <c r="X70" s="71" t="s">
        <v>4725</v>
      </c>
      <c r="Y70" s="71" t="s">
        <v>4725</v>
      </c>
      <c r="Z70" s="71" t="s">
        <v>4725</v>
      </c>
      <c r="AA70" s="71" t="s">
        <v>4725</v>
      </c>
      <c r="AB70" s="71" t="s">
        <v>4725</v>
      </c>
      <c r="AC70" s="71" t="s">
        <v>4725</v>
      </c>
      <c r="AD70" s="71" t="s">
        <v>4725</v>
      </c>
      <c r="AE70" s="71" t="s">
        <v>4725</v>
      </c>
      <c r="AF70" s="71" t="s">
        <v>4725</v>
      </c>
      <c r="AG70" s="71" t="s">
        <v>4725</v>
      </c>
      <c r="AH70" s="71" t="s">
        <v>4725</v>
      </c>
      <c r="AI70" s="71" t="s">
        <v>4725</v>
      </c>
      <c r="AJ70" s="71" t="s">
        <v>4725</v>
      </c>
      <c r="AK70" s="71" t="s">
        <v>4725</v>
      </c>
      <c r="AL70" s="71" t="s">
        <v>4725</v>
      </c>
      <c r="AM70" s="71" t="s">
        <v>4725</v>
      </c>
      <c r="AN70" s="71" t="s">
        <v>4725</v>
      </c>
      <c r="AO70" s="71" t="s">
        <v>4725</v>
      </c>
      <c r="AP70" s="71" t="s">
        <v>4725</v>
      </c>
      <c r="AQ70" s="71" t="s">
        <v>4725</v>
      </c>
      <c r="AR70" s="71" t="s">
        <v>4725</v>
      </c>
      <c r="AS70" s="68"/>
      <c r="AT70" s="68"/>
      <c r="AU70" s="68"/>
      <c r="AV70" t="s">
        <v>4729</v>
      </c>
      <c r="AW70" t="s">
        <v>4730</v>
      </c>
    </row>
    <row r="71" spans="1:53" x14ac:dyDescent="0.35">
      <c r="A71" s="37" t="s">
        <v>4747</v>
      </c>
      <c r="B71" s="37" t="s">
        <v>4482</v>
      </c>
      <c r="C71" s="37">
        <v>115</v>
      </c>
      <c r="D71" s="70" t="s">
        <v>4725</v>
      </c>
      <c r="E71" s="71" t="s">
        <v>4725</v>
      </c>
      <c r="F71" s="71" t="s">
        <v>4725</v>
      </c>
      <c r="G71" s="71" t="s">
        <v>4725</v>
      </c>
      <c r="H71" s="71" t="s">
        <v>4725</v>
      </c>
      <c r="I71" s="71" t="s">
        <v>4725</v>
      </c>
      <c r="J71" s="71" t="s">
        <v>4725</v>
      </c>
      <c r="K71" s="71" t="s">
        <v>4725</v>
      </c>
      <c r="L71" s="71" t="s">
        <v>4725</v>
      </c>
      <c r="M71" s="71" t="s">
        <v>4725</v>
      </c>
      <c r="N71" s="71" t="s">
        <v>4725</v>
      </c>
      <c r="O71" s="71" t="s">
        <v>4725</v>
      </c>
      <c r="P71" s="71" t="s">
        <v>4725</v>
      </c>
      <c r="Q71" s="71" t="s">
        <v>4725</v>
      </c>
      <c r="R71" s="71" t="s">
        <v>4725</v>
      </c>
      <c r="S71" s="71" t="s">
        <v>4725</v>
      </c>
      <c r="T71" s="71" t="s">
        <v>4725</v>
      </c>
      <c r="U71" s="71" t="s">
        <v>4725</v>
      </c>
      <c r="V71" s="71" t="s">
        <v>4725</v>
      </c>
      <c r="W71" s="71" t="s">
        <v>4725</v>
      </c>
      <c r="X71" s="71" t="s">
        <v>4725</v>
      </c>
      <c r="Y71" s="71">
        <v>1</v>
      </c>
      <c r="Z71" s="71">
        <v>1</v>
      </c>
      <c r="AA71" s="71" t="s">
        <v>4725</v>
      </c>
      <c r="AB71" s="71" t="s">
        <v>4725</v>
      </c>
      <c r="AC71" s="71" t="s">
        <v>4725</v>
      </c>
      <c r="AD71" s="71" t="s">
        <v>4725</v>
      </c>
      <c r="AE71" s="71">
        <v>1</v>
      </c>
      <c r="AF71" s="71" t="s">
        <v>4725</v>
      </c>
      <c r="AG71" s="71" t="s">
        <v>4725</v>
      </c>
      <c r="AH71" s="71" t="s">
        <v>4725</v>
      </c>
      <c r="AI71" s="71" t="s">
        <v>4725</v>
      </c>
      <c r="AJ71" s="71" t="s">
        <v>4725</v>
      </c>
      <c r="AK71" s="71" t="s">
        <v>4725</v>
      </c>
      <c r="AL71" s="71" t="s">
        <v>4725</v>
      </c>
      <c r="AM71" s="71" t="s">
        <v>4725</v>
      </c>
      <c r="AN71" s="71" t="s">
        <v>4725</v>
      </c>
      <c r="AO71" s="71" t="s">
        <v>4725</v>
      </c>
      <c r="AP71" s="71" t="s">
        <v>4725</v>
      </c>
      <c r="AQ71" s="71" t="s">
        <v>4725</v>
      </c>
      <c r="AR71" s="71" t="s">
        <v>4725</v>
      </c>
      <c r="AS71" s="68"/>
      <c r="AT71" s="68"/>
      <c r="AU71" s="68"/>
      <c r="AV71" t="s">
        <v>4748</v>
      </c>
      <c r="AW71" t="s">
        <v>4749</v>
      </c>
      <c r="AX71" t="s">
        <v>4790</v>
      </c>
      <c r="AY71" t="s">
        <v>4751</v>
      </c>
    </row>
    <row r="72" spans="1:53" x14ac:dyDescent="0.35">
      <c r="A72" s="37" t="s">
        <v>4747</v>
      </c>
      <c r="B72" s="37" t="s">
        <v>4791</v>
      </c>
      <c r="C72" s="37">
        <v>115</v>
      </c>
      <c r="D72" s="70" t="s">
        <v>4725</v>
      </c>
      <c r="E72" s="71" t="s">
        <v>4725</v>
      </c>
      <c r="F72" s="71" t="s">
        <v>4725</v>
      </c>
      <c r="G72" s="71" t="s">
        <v>4725</v>
      </c>
      <c r="H72" s="71" t="s">
        <v>4725</v>
      </c>
      <c r="I72" s="71" t="s">
        <v>4725</v>
      </c>
      <c r="J72" s="71" t="s">
        <v>4725</v>
      </c>
      <c r="K72" s="71" t="s">
        <v>4725</v>
      </c>
      <c r="L72" s="71" t="s">
        <v>4725</v>
      </c>
      <c r="M72" s="71" t="s">
        <v>4725</v>
      </c>
      <c r="N72" s="71" t="s">
        <v>4725</v>
      </c>
      <c r="O72" s="71" t="s">
        <v>4725</v>
      </c>
      <c r="P72" s="71" t="s">
        <v>4725</v>
      </c>
      <c r="Q72" s="71" t="s">
        <v>4725</v>
      </c>
      <c r="R72" s="71" t="s">
        <v>4725</v>
      </c>
      <c r="S72" s="71" t="s">
        <v>4725</v>
      </c>
      <c r="T72" s="71" t="s">
        <v>4725</v>
      </c>
      <c r="U72" s="71" t="s">
        <v>4725</v>
      </c>
      <c r="V72" s="71" t="s">
        <v>4725</v>
      </c>
      <c r="W72" s="71" t="s">
        <v>4725</v>
      </c>
      <c r="X72" s="71" t="s">
        <v>4725</v>
      </c>
      <c r="Y72" s="71" t="s">
        <v>4725</v>
      </c>
      <c r="Z72" s="71">
        <v>1</v>
      </c>
      <c r="AA72" s="71">
        <v>1</v>
      </c>
      <c r="AB72" s="71">
        <v>1</v>
      </c>
      <c r="AC72" s="71" t="s">
        <v>4725</v>
      </c>
      <c r="AD72" s="71" t="s">
        <v>4725</v>
      </c>
      <c r="AE72" s="71" t="s">
        <v>4725</v>
      </c>
      <c r="AF72" s="71" t="s">
        <v>4725</v>
      </c>
      <c r="AG72" s="71" t="s">
        <v>4725</v>
      </c>
      <c r="AH72" s="71" t="s">
        <v>4725</v>
      </c>
      <c r="AI72" s="71" t="s">
        <v>4725</v>
      </c>
      <c r="AJ72" s="71" t="s">
        <v>4725</v>
      </c>
      <c r="AK72" s="71" t="s">
        <v>4725</v>
      </c>
      <c r="AL72" s="71" t="s">
        <v>4725</v>
      </c>
      <c r="AM72" s="71" t="s">
        <v>4725</v>
      </c>
      <c r="AN72" s="71" t="s">
        <v>4725</v>
      </c>
      <c r="AO72" s="71" t="s">
        <v>4725</v>
      </c>
      <c r="AP72" s="71" t="s">
        <v>4725</v>
      </c>
      <c r="AQ72" s="71" t="s">
        <v>4725</v>
      </c>
      <c r="AR72" s="71" t="s">
        <v>4725</v>
      </c>
      <c r="AS72" s="68"/>
      <c r="AT72" s="68"/>
      <c r="AU72" s="68"/>
      <c r="AV72" t="s">
        <v>4748</v>
      </c>
      <c r="AW72" t="s">
        <v>4749</v>
      </c>
    </row>
    <row r="73" spans="1:53" x14ac:dyDescent="0.35">
      <c r="A73" s="37" t="s">
        <v>4740</v>
      </c>
      <c r="B73" s="37" t="s">
        <v>4370</v>
      </c>
      <c r="C73" s="37">
        <v>500</v>
      </c>
      <c r="D73" s="70" t="s">
        <v>4725</v>
      </c>
      <c r="E73" s="71" t="s">
        <v>4725</v>
      </c>
      <c r="F73" s="71" t="s">
        <v>4725</v>
      </c>
      <c r="G73" s="71" t="s">
        <v>4725</v>
      </c>
      <c r="H73" s="71" t="s">
        <v>4725</v>
      </c>
      <c r="I73" s="71" t="s">
        <v>4725</v>
      </c>
      <c r="J73" s="71" t="s">
        <v>4725</v>
      </c>
      <c r="K73" s="71" t="s">
        <v>4725</v>
      </c>
      <c r="L73" s="71" t="s">
        <v>4725</v>
      </c>
      <c r="M73" s="71" t="s">
        <v>4725</v>
      </c>
      <c r="N73" s="71" t="s">
        <v>4725</v>
      </c>
      <c r="O73" s="71" t="s">
        <v>4725</v>
      </c>
      <c r="P73" s="71" t="s">
        <v>4725</v>
      </c>
      <c r="Q73" s="71" t="s">
        <v>4725</v>
      </c>
      <c r="R73" s="71">
        <v>1</v>
      </c>
      <c r="S73" s="71" t="s">
        <v>4725</v>
      </c>
      <c r="T73" s="71">
        <v>1</v>
      </c>
      <c r="U73" s="71">
        <v>1</v>
      </c>
      <c r="V73" s="71">
        <v>1</v>
      </c>
      <c r="W73" s="71">
        <v>1</v>
      </c>
      <c r="X73" s="71" t="s">
        <v>4725</v>
      </c>
      <c r="Y73" s="71" t="s">
        <v>4725</v>
      </c>
      <c r="Z73" s="71" t="s">
        <v>4725</v>
      </c>
      <c r="AA73" s="71" t="s">
        <v>4725</v>
      </c>
      <c r="AB73" s="71" t="s">
        <v>4725</v>
      </c>
      <c r="AC73" s="71" t="s">
        <v>4725</v>
      </c>
      <c r="AD73" s="71" t="s">
        <v>4725</v>
      </c>
      <c r="AE73" s="71" t="s">
        <v>4725</v>
      </c>
      <c r="AF73" s="71" t="s">
        <v>4725</v>
      </c>
      <c r="AG73" s="71" t="s">
        <v>4725</v>
      </c>
      <c r="AH73" s="71" t="s">
        <v>4725</v>
      </c>
      <c r="AI73" s="71" t="s">
        <v>4725</v>
      </c>
      <c r="AJ73" s="71" t="s">
        <v>4725</v>
      </c>
      <c r="AK73" s="71" t="s">
        <v>4725</v>
      </c>
      <c r="AL73" s="71" t="s">
        <v>4725</v>
      </c>
      <c r="AM73" s="71" t="s">
        <v>4725</v>
      </c>
      <c r="AN73" s="71" t="s">
        <v>4725</v>
      </c>
      <c r="AO73" s="71" t="s">
        <v>4725</v>
      </c>
      <c r="AP73" s="71" t="s">
        <v>4725</v>
      </c>
      <c r="AQ73" s="71" t="s">
        <v>4725</v>
      </c>
      <c r="AR73" s="71" t="s">
        <v>4725</v>
      </c>
      <c r="AS73" s="68"/>
      <c r="AT73" s="68"/>
      <c r="AU73" s="68"/>
      <c r="AV73" t="s">
        <v>4752</v>
      </c>
      <c r="AW73" t="s">
        <v>4753</v>
      </c>
      <c r="AY73" t="s">
        <v>4792</v>
      </c>
    </row>
    <row r="74" spans="1:53" x14ac:dyDescent="0.35">
      <c r="A74" s="37" t="s">
        <v>4740</v>
      </c>
      <c r="B74" s="37" t="s">
        <v>4370</v>
      </c>
      <c r="C74" s="37">
        <v>230</v>
      </c>
      <c r="D74" s="70" t="s">
        <v>4725</v>
      </c>
      <c r="E74" s="71" t="s">
        <v>4725</v>
      </c>
      <c r="F74" s="71" t="s">
        <v>4725</v>
      </c>
      <c r="G74" s="71" t="s">
        <v>4725</v>
      </c>
      <c r="H74" s="71" t="s">
        <v>4725</v>
      </c>
      <c r="I74" s="71" t="s">
        <v>4725</v>
      </c>
      <c r="J74" s="71" t="s">
        <v>4725</v>
      </c>
      <c r="K74" s="71" t="s">
        <v>4725</v>
      </c>
      <c r="L74" s="71" t="s">
        <v>4725</v>
      </c>
      <c r="M74" s="71" t="s">
        <v>4725</v>
      </c>
      <c r="N74" s="71" t="s">
        <v>4725</v>
      </c>
      <c r="O74" s="71" t="s">
        <v>4725</v>
      </c>
      <c r="P74" s="71" t="s">
        <v>4725</v>
      </c>
      <c r="Q74" s="71" t="s">
        <v>4725</v>
      </c>
      <c r="R74" s="71">
        <v>1</v>
      </c>
      <c r="S74" s="71" t="s">
        <v>4725</v>
      </c>
      <c r="T74" s="71">
        <v>1</v>
      </c>
      <c r="U74" s="71">
        <v>1</v>
      </c>
      <c r="V74" s="71">
        <v>1</v>
      </c>
      <c r="W74" s="71">
        <v>1</v>
      </c>
      <c r="X74" s="71" t="s">
        <v>4725</v>
      </c>
      <c r="Y74" s="71" t="s">
        <v>4725</v>
      </c>
      <c r="Z74" s="71" t="s">
        <v>4725</v>
      </c>
      <c r="AA74" s="71" t="s">
        <v>4725</v>
      </c>
      <c r="AB74" s="71" t="s">
        <v>4725</v>
      </c>
      <c r="AC74" s="71" t="s">
        <v>4725</v>
      </c>
      <c r="AD74" s="71" t="s">
        <v>4725</v>
      </c>
      <c r="AE74" s="71" t="s">
        <v>4725</v>
      </c>
      <c r="AF74" s="71" t="s">
        <v>4725</v>
      </c>
      <c r="AG74" s="71" t="s">
        <v>4725</v>
      </c>
      <c r="AH74" s="71" t="s">
        <v>4725</v>
      </c>
      <c r="AI74" s="71" t="s">
        <v>4725</v>
      </c>
      <c r="AJ74" s="71" t="s">
        <v>4725</v>
      </c>
      <c r="AK74" s="71" t="s">
        <v>4725</v>
      </c>
      <c r="AL74" s="71" t="s">
        <v>4725</v>
      </c>
      <c r="AM74" s="71" t="s">
        <v>4725</v>
      </c>
      <c r="AN74" s="71" t="s">
        <v>4725</v>
      </c>
      <c r="AO74" s="71" t="s">
        <v>4725</v>
      </c>
      <c r="AP74" s="71" t="s">
        <v>4725</v>
      </c>
      <c r="AQ74" s="71" t="s">
        <v>4725</v>
      </c>
      <c r="AR74" s="71" t="s">
        <v>4725</v>
      </c>
      <c r="AS74" s="68"/>
      <c r="AT74" s="68"/>
      <c r="AU74" s="68"/>
      <c r="AV74" t="s">
        <v>4752</v>
      </c>
      <c r="AW74" t="s">
        <v>4753</v>
      </c>
      <c r="AY74" t="s">
        <v>4792</v>
      </c>
    </row>
    <row r="75" spans="1:53" x14ac:dyDescent="0.35">
      <c r="A75" s="37" t="s">
        <v>4740</v>
      </c>
      <c r="B75" s="37" t="s">
        <v>4370</v>
      </c>
      <c r="C75" s="37">
        <v>115</v>
      </c>
      <c r="D75" s="70" t="s">
        <v>4725</v>
      </c>
      <c r="E75" s="71" t="s">
        <v>4725</v>
      </c>
      <c r="F75" s="71" t="s">
        <v>4725</v>
      </c>
      <c r="G75" s="71" t="s">
        <v>4725</v>
      </c>
      <c r="H75" s="71" t="s">
        <v>4725</v>
      </c>
      <c r="I75" s="71" t="s">
        <v>4725</v>
      </c>
      <c r="J75" s="71" t="s">
        <v>4725</v>
      </c>
      <c r="K75" s="71" t="s">
        <v>4725</v>
      </c>
      <c r="L75" s="71" t="s">
        <v>4725</v>
      </c>
      <c r="M75" s="71" t="s">
        <v>4725</v>
      </c>
      <c r="N75" s="71" t="s">
        <v>4725</v>
      </c>
      <c r="O75" s="71" t="s">
        <v>4725</v>
      </c>
      <c r="P75" s="71" t="s">
        <v>4725</v>
      </c>
      <c r="Q75" s="71" t="s">
        <v>4725</v>
      </c>
      <c r="R75" s="71">
        <v>1</v>
      </c>
      <c r="S75" s="71" t="s">
        <v>4725</v>
      </c>
      <c r="T75" s="71">
        <v>1</v>
      </c>
      <c r="U75" s="71">
        <v>1</v>
      </c>
      <c r="V75" s="71">
        <v>1</v>
      </c>
      <c r="W75" s="71">
        <v>1</v>
      </c>
      <c r="X75" s="71" t="s">
        <v>4725</v>
      </c>
      <c r="Y75" s="71" t="s">
        <v>4725</v>
      </c>
      <c r="Z75" s="71" t="s">
        <v>4725</v>
      </c>
      <c r="AA75" s="71" t="s">
        <v>4725</v>
      </c>
      <c r="AB75" s="71" t="s">
        <v>4725</v>
      </c>
      <c r="AC75" s="71" t="s">
        <v>4725</v>
      </c>
      <c r="AD75" s="71" t="s">
        <v>4725</v>
      </c>
      <c r="AE75" s="71" t="s">
        <v>4725</v>
      </c>
      <c r="AF75" s="71" t="s">
        <v>4725</v>
      </c>
      <c r="AG75" s="71" t="s">
        <v>4725</v>
      </c>
      <c r="AH75" s="71" t="s">
        <v>4725</v>
      </c>
      <c r="AI75" s="71" t="s">
        <v>4725</v>
      </c>
      <c r="AJ75" s="71" t="s">
        <v>4725</v>
      </c>
      <c r="AK75" s="71" t="s">
        <v>4725</v>
      </c>
      <c r="AL75" s="71" t="s">
        <v>4725</v>
      </c>
      <c r="AM75" s="71" t="s">
        <v>4725</v>
      </c>
      <c r="AN75" s="71" t="s">
        <v>4725</v>
      </c>
      <c r="AO75" s="71" t="s">
        <v>4725</v>
      </c>
      <c r="AP75" s="71" t="s">
        <v>4725</v>
      </c>
      <c r="AQ75" s="71" t="s">
        <v>4725</v>
      </c>
      <c r="AR75" s="71" t="s">
        <v>4725</v>
      </c>
      <c r="AS75" s="68"/>
      <c r="AT75" s="68"/>
      <c r="AU75" s="68"/>
      <c r="AV75" t="s">
        <v>4752</v>
      </c>
      <c r="AW75" t="s">
        <v>4753</v>
      </c>
      <c r="AY75" t="s">
        <v>4792</v>
      </c>
    </row>
    <row r="76" spans="1:53" x14ac:dyDescent="0.35">
      <c r="A76" s="37" t="s">
        <v>4772</v>
      </c>
      <c r="B76" s="37" t="s">
        <v>4411</v>
      </c>
      <c r="C76" s="37">
        <v>230</v>
      </c>
      <c r="D76" s="70" t="s">
        <v>4725</v>
      </c>
      <c r="E76" s="71" t="s">
        <v>4725</v>
      </c>
      <c r="F76" s="71" t="s">
        <v>4725</v>
      </c>
      <c r="G76" s="71" t="s">
        <v>4725</v>
      </c>
      <c r="H76" s="71" t="s">
        <v>4725</v>
      </c>
      <c r="I76" s="71" t="s">
        <v>4725</v>
      </c>
      <c r="J76" s="71" t="s">
        <v>4725</v>
      </c>
      <c r="K76" s="71" t="s">
        <v>4725</v>
      </c>
      <c r="L76" s="71" t="s">
        <v>4725</v>
      </c>
      <c r="M76" s="71" t="s">
        <v>4725</v>
      </c>
      <c r="N76" s="71">
        <v>1</v>
      </c>
      <c r="O76" s="71" t="s">
        <v>4725</v>
      </c>
      <c r="P76" s="71" t="s">
        <v>4725</v>
      </c>
      <c r="Q76" s="71" t="s">
        <v>4725</v>
      </c>
      <c r="R76" s="71" t="s">
        <v>4725</v>
      </c>
      <c r="S76" s="71" t="s">
        <v>4725</v>
      </c>
      <c r="T76" s="71" t="s">
        <v>4725</v>
      </c>
      <c r="U76" s="71" t="s">
        <v>4725</v>
      </c>
      <c r="V76" s="71" t="s">
        <v>4725</v>
      </c>
      <c r="W76" s="71" t="s">
        <v>4725</v>
      </c>
      <c r="X76" s="71" t="s">
        <v>4725</v>
      </c>
      <c r="Y76" s="71" t="s">
        <v>4725</v>
      </c>
      <c r="Z76" s="71" t="s">
        <v>4725</v>
      </c>
      <c r="AA76" s="71" t="s">
        <v>4725</v>
      </c>
      <c r="AB76" s="71" t="s">
        <v>4725</v>
      </c>
      <c r="AC76" s="71" t="s">
        <v>4725</v>
      </c>
      <c r="AD76" s="71" t="s">
        <v>4725</v>
      </c>
      <c r="AE76" s="71" t="s">
        <v>4725</v>
      </c>
      <c r="AF76" s="71" t="s">
        <v>4725</v>
      </c>
      <c r="AG76" s="71" t="s">
        <v>4725</v>
      </c>
      <c r="AH76" s="71" t="s">
        <v>4725</v>
      </c>
      <c r="AI76" s="71" t="s">
        <v>4725</v>
      </c>
      <c r="AJ76" s="71" t="s">
        <v>4725</v>
      </c>
      <c r="AK76" s="71" t="s">
        <v>4725</v>
      </c>
      <c r="AL76" s="71" t="s">
        <v>4725</v>
      </c>
      <c r="AM76" s="71" t="s">
        <v>4725</v>
      </c>
      <c r="AN76" s="71" t="s">
        <v>4725</v>
      </c>
      <c r="AO76" s="71" t="s">
        <v>4725</v>
      </c>
      <c r="AP76" s="71" t="s">
        <v>4725</v>
      </c>
      <c r="AQ76" s="71" t="s">
        <v>4725</v>
      </c>
      <c r="AR76" s="71" t="s">
        <v>4725</v>
      </c>
      <c r="AS76" s="68"/>
      <c r="AT76" s="68"/>
      <c r="AU76" s="68"/>
      <c r="AV76" t="s">
        <v>4773</v>
      </c>
      <c r="AW76" t="s">
        <v>4774</v>
      </c>
    </row>
    <row r="77" spans="1:53" x14ac:dyDescent="0.35">
      <c r="A77" s="37" t="s">
        <v>4728</v>
      </c>
      <c r="B77" s="37" t="s">
        <v>4423</v>
      </c>
      <c r="C77" s="37">
        <v>230</v>
      </c>
      <c r="D77" s="70" t="s">
        <v>4725</v>
      </c>
      <c r="E77" s="71" t="s">
        <v>4725</v>
      </c>
      <c r="F77" s="71" t="s">
        <v>4725</v>
      </c>
      <c r="G77" s="71" t="s">
        <v>4725</v>
      </c>
      <c r="H77" s="71">
        <v>1</v>
      </c>
      <c r="I77" s="71" t="s">
        <v>4725</v>
      </c>
      <c r="J77" s="71" t="s">
        <v>4725</v>
      </c>
      <c r="K77" s="71" t="s">
        <v>4725</v>
      </c>
      <c r="L77" s="71" t="s">
        <v>4725</v>
      </c>
      <c r="M77" s="71" t="s">
        <v>4725</v>
      </c>
      <c r="N77" s="71" t="s">
        <v>4725</v>
      </c>
      <c r="O77" s="71" t="s">
        <v>4725</v>
      </c>
      <c r="P77" s="71" t="s">
        <v>4725</v>
      </c>
      <c r="Q77" s="71" t="s">
        <v>4725</v>
      </c>
      <c r="R77" s="71" t="s">
        <v>4725</v>
      </c>
      <c r="S77" s="71" t="s">
        <v>4725</v>
      </c>
      <c r="T77" s="71" t="s">
        <v>4725</v>
      </c>
      <c r="U77" s="71" t="s">
        <v>4725</v>
      </c>
      <c r="V77" s="71" t="s">
        <v>4725</v>
      </c>
      <c r="W77" s="71" t="s">
        <v>4725</v>
      </c>
      <c r="X77" s="71" t="s">
        <v>4725</v>
      </c>
      <c r="Y77" s="71" t="s">
        <v>4725</v>
      </c>
      <c r="Z77" s="71" t="s">
        <v>4725</v>
      </c>
      <c r="AA77" s="71" t="s">
        <v>4725</v>
      </c>
      <c r="AB77" s="71" t="s">
        <v>4725</v>
      </c>
      <c r="AC77" s="71" t="s">
        <v>4725</v>
      </c>
      <c r="AD77" s="71" t="s">
        <v>4725</v>
      </c>
      <c r="AE77" s="71" t="s">
        <v>4725</v>
      </c>
      <c r="AF77" s="71" t="s">
        <v>4725</v>
      </c>
      <c r="AG77" s="71" t="s">
        <v>4725</v>
      </c>
      <c r="AH77" s="71" t="s">
        <v>4725</v>
      </c>
      <c r="AI77" s="71" t="s">
        <v>4725</v>
      </c>
      <c r="AJ77" s="71" t="s">
        <v>4725</v>
      </c>
      <c r="AK77" s="71" t="s">
        <v>4725</v>
      </c>
      <c r="AL77" s="71" t="s">
        <v>4725</v>
      </c>
      <c r="AM77" s="71" t="s">
        <v>4725</v>
      </c>
      <c r="AN77" s="71" t="s">
        <v>4725</v>
      </c>
      <c r="AO77" s="71" t="s">
        <v>4725</v>
      </c>
      <c r="AP77" s="71" t="s">
        <v>4725</v>
      </c>
      <c r="AQ77" s="71" t="s">
        <v>4725</v>
      </c>
      <c r="AR77" s="71" t="s">
        <v>4725</v>
      </c>
      <c r="AS77" s="68"/>
      <c r="AT77" s="68"/>
      <c r="AU77" s="68"/>
      <c r="AV77" t="s">
        <v>4729</v>
      </c>
      <c r="AW77" t="s">
        <v>4730</v>
      </c>
    </row>
    <row r="78" spans="1:53" x14ac:dyDescent="0.35">
      <c r="A78" s="37" t="s">
        <v>4728</v>
      </c>
      <c r="B78" s="37" t="s">
        <v>4793</v>
      </c>
      <c r="C78" s="37">
        <v>230</v>
      </c>
      <c r="D78" s="70" t="s">
        <v>4725</v>
      </c>
      <c r="E78" s="71" t="s">
        <v>4725</v>
      </c>
      <c r="F78" s="71" t="s">
        <v>4725</v>
      </c>
      <c r="G78" s="71" t="s">
        <v>4725</v>
      </c>
      <c r="H78" s="71">
        <v>1</v>
      </c>
      <c r="I78" s="71" t="s">
        <v>4725</v>
      </c>
      <c r="J78" s="71" t="s">
        <v>4725</v>
      </c>
      <c r="K78" s="71" t="s">
        <v>4725</v>
      </c>
      <c r="L78" s="71" t="s">
        <v>4725</v>
      </c>
      <c r="M78" s="71" t="s">
        <v>4725</v>
      </c>
      <c r="N78" s="71" t="s">
        <v>4725</v>
      </c>
      <c r="O78" s="71" t="s">
        <v>4725</v>
      </c>
      <c r="P78" s="71" t="s">
        <v>4725</v>
      </c>
      <c r="Q78" s="71" t="s">
        <v>4725</v>
      </c>
      <c r="R78" s="71" t="s">
        <v>4725</v>
      </c>
      <c r="S78" s="71" t="s">
        <v>4725</v>
      </c>
      <c r="T78" s="71" t="s">
        <v>4725</v>
      </c>
      <c r="U78" s="71" t="s">
        <v>4725</v>
      </c>
      <c r="V78" s="71" t="s">
        <v>4725</v>
      </c>
      <c r="W78" s="71" t="s">
        <v>4725</v>
      </c>
      <c r="X78" s="71" t="s">
        <v>4725</v>
      </c>
      <c r="Y78" s="71" t="s">
        <v>4725</v>
      </c>
      <c r="Z78" s="71" t="s">
        <v>4725</v>
      </c>
      <c r="AA78" s="71" t="s">
        <v>4725</v>
      </c>
      <c r="AB78" s="71" t="s">
        <v>4725</v>
      </c>
      <c r="AC78" s="71" t="s">
        <v>4725</v>
      </c>
      <c r="AD78" s="71" t="s">
        <v>4725</v>
      </c>
      <c r="AE78" s="71" t="s">
        <v>4725</v>
      </c>
      <c r="AF78" s="71" t="s">
        <v>4725</v>
      </c>
      <c r="AG78" s="71" t="s">
        <v>4725</v>
      </c>
      <c r="AH78" s="71" t="s">
        <v>4725</v>
      </c>
      <c r="AI78" s="71" t="s">
        <v>4725</v>
      </c>
      <c r="AJ78" s="71" t="s">
        <v>4725</v>
      </c>
      <c r="AK78" s="71" t="s">
        <v>4725</v>
      </c>
      <c r="AL78" s="71" t="s">
        <v>4725</v>
      </c>
      <c r="AM78" s="71" t="s">
        <v>4725</v>
      </c>
      <c r="AN78" s="71" t="s">
        <v>4725</v>
      </c>
      <c r="AO78" s="71" t="s">
        <v>4725</v>
      </c>
      <c r="AP78" s="71" t="s">
        <v>4725</v>
      </c>
      <c r="AQ78" s="71" t="s">
        <v>4725</v>
      </c>
      <c r="AR78" s="71" t="s">
        <v>4725</v>
      </c>
      <c r="AS78" s="68"/>
      <c r="AT78" s="68"/>
      <c r="AU78" s="68"/>
      <c r="AV78" t="s">
        <v>4729</v>
      </c>
      <c r="AW78" t="s">
        <v>4730</v>
      </c>
    </row>
    <row r="79" spans="1:53" x14ac:dyDescent="0.35">
      <c r="A79" s="37" t="s">
        <v>4743</v>
      </c>
      <c r="B79" s="37" t="s">
        <v>4424</v>
      </c>
      <c r="C79" s="37">
        <v>500</v>
      </c>
      <c r="D79" s="70" t="s">
        <v>4725</v>
      </c>
      <c r="E79" s="71" t="s">
        <v>4725</v>
      </c>
      <c r="F79" s="71" t="s">
        <v>4725</v>
      </c>
      <c r="G79" s="71" t="s">
        <v>4725</v>
      </c>
      <c r="H79" s="71" t="s">
        <v>4725</v>
      </c>
      <c r="I79" s="71" t="s">
        <v>4725</v>
      </c>
      <c r="J79" s="71" t="s">
        <v>4725</v>
      </c>
      <c r="K79" s="71" t="s">
        <v>4725</v>
      </c>
      <c r="L79" s="71" t="s">
        <v>4725</v>
      </c>
      <c r="M79" s="71" t="s">
        <v>4725</v>
      </c>
      <c r="N79" s="71" t="s">
        <v>4725</v>
      </c>
      <c r="O79" s="71" t="s">
        <v>4725</v>
      </c>
      <c r="P79" s="71" t="s">
        <v>4725</v>
      </c>
      <c r="Q79" s="71">
        <v>1</v>
      </c>
      <c r="R79" s="71" t="s">
        <v>4725</v>
      </c>
      <c r="S79" s="71" t="s">
        <v>4725</v>
      </c>
      <c r="T79" s="71" t="s">
        <v>4725</v>
      </c>
      <c r="U79" s="71" t="s">
        <v>4725</v>
      </c>
      <c r="V79" s="71" t="s">
        <v>4725</v>
      </c>
      <c r="W79" s="71" t="s">
        <v>4725</v>
      </c>
      <c r="X79" s="71" t="s">
        <v>4725</v>
      </c>
      <c r="Y79" s="71" t="s">
        <v>4725</v>
      </c>
      <c r="Z79" s="71" t="s">
        <v>4725</v>
      </c>
      <c r="AA79" s="71" t="s">
        <v>4725</v>
      </c>
      <c r="AB79" s="71" t="s">
        <v>4725</v>
      </c>
      <c r="AC79" s="71" t="s">
        <v>4725</v>
      </c>
      <c r="AD79" s="71" t="s">
        <v>4725</v>
      </c>
      <c r="AE79" s="71" t="s">
        <v>4725</v>
      </c>
      <c r="AF79" s="71" t="s">
        <v>4725</v>
      </c>
      <c r="AG79" s="71" t="s">
        <v>4725</v>
      </c>
      <c r="AH79" s="71" t="s">
        <v>4725</v>
      </c>
      <c r="AI79" s="71" t="s">
        <v>4725</v>
      </c>
      <c r="AJ79" s="71" t="s">
        <v>4725</v>
      </c>
      <c r="AK79" s="71" t="s">
        <v>4725</v>
      </c>
      <c r="AL79" s="71" t="s">
        <v>4725</v>
      </c>
      <c r="AM79" s="71" t="s">
        <v>4725</v>
      </c>
      <c r="AN79" s="71" t="s">
        <v>4725</v>
      </c>
      <c r="AO79" s="71" t="s">
        <v>4725</v>
      </c>
      <c r="AP79" s="71" t="s">
        <v>4725</v>
      </c>
      <c r="AQ79" s="71" t="s">
        <v>4725</v>
      </c>
      <c r="AR79" s="71" t="s">
        <v>4725</v>
      </c>
      <c r="AS79" s="68"/>
      <c r="AT79" s="68"/>
      <c r="AU79" s="68"/>
      <c r="AV79" t="s">
        <v>4744</v>
      </c>
      <c r="AW79" t="s">
        <v>4745</v>
      </c>
      <c r="AX79" t="s">
        <v>4794</v>
      </c>
      <c r="AY79" t="s">
        <v>4795</v>
      </c>
      <c r="AZ79" t="s">
        <v>4796</v>
      </c>
    </row>
    <row r="80" spans="1:53" x14ac:dyDescent="0.35">
      <c r="A80" s="37" t="s">
        <v>4743</v>
      </c>
      <c r="B80" s="37" t="s">
        <v>4424</v>
      </c>
      <c r="C80" s="37">
        <v>230</v>
      </c>
      <c r="D80" s="70" t="s">
        <v>4725</v>
      </c>
      <c r="E80" s="71" t="s">
        <v>4725</v>
      </c>
      <c r="F80" s="71" t="s">
        <v>4725</v>
      </c>
      <c r="G80" s="71" t="s">
        <v>4725</v>
      </c>
      <c r="H80" s="71" t="s">
        <v>4725</v>
      </c>
      <c r="I80" s="71" t="s">
        <v>4725</v>
      </c>
      <c r="J80" s="71" t="s">
        <v>4725</v>
      </c>
      <c r="K80" s="71" t="s">
        <v>4725</v>
      </c>
      <c r="L80" s="71" t="s">
        <v>4725</v>
      </c>
      <c r="M80" s="71" t="s">
        <v>4725</v>
      </c>
      <c r="N80" s="71" t="s">
        <v>4725</v>
      </c>
      <c r="O80" s="71">
        <v>1</v>
      </c>
      <c r="P80" s="71" t="s">
        <v>4725</v>
      </c>
      <c r="Q80" s="71" t="s">
        <v>4725</v>
      </c>
      <c r="R80" s="71" t="s">
        <v>4725</v>
      </c>
      <c r="S80" s="71" t="s">
        <v>4725</v>
      </c>
      <c r="T80" s="71" t="s">
        <v>4725</v>
      </c>
      <c r="U80" s="71" t="s">
        <v>4725</v>
      </c>
      <c r="V80" s="71" t="s">
        <v>4725</v>
      </c>
      <c r="W80" s="71" t="s">
        <v>4725</v>
      </c>
      <c r="X80" s="71" t="s">
        <v>4725</v>
      </c>
      <c r="Y80" s="71" t="s">
        <v>4725</v>
      </c>
      <c r="Z80" s="71" t="s">
        <v>4725</v>
      </c>
      <c r="AA80" s="71" t="s">
        <v>4725</v>
      </c>
      <c r="AB80" s="71" t="s">
        <v>4725</v>
      </c>
      <c r="AC80" s="71" t="s">
        <v>4725</v>
      </c>
      <c r="AD80" s="71" t="s">
        <v>4725</v>
      </c>
      <c r="AE80" s="71" t="s">
        <v>4725</v>
      </c>
      <c r="AF80" s="71" t="s">
        <v>4725</v>
      </c>
      <c r="AG80" s="71" t="s">
        <v>4725</v>
      </c>
      <c r="AH80" s="71" t="s">
        <v>4725</v>
      </c>
      <c r="AI80" s="71" t="s">
        <v>4725</v>
      </c>
      <c r="AJ80" s="71" t="s">
        <v>4725</v>
      </c>
      <c r="AK80" s="71" t="s">
        <v>4725</v>
      </c>
      <c r="AL80" s="71" t="s">
        <v>4725</v>
      </c>
      <c r="AM80" s="71" t="s">
        <v>4725</v>
      </c>
      <c r="AN80" s="71" t="s">
        <v>4725</v>
      </c>
      <c r="AO80" s="71" t="s">
        <v>4725</v>
      </c>
      <c r="AP80" s="71" t="s">
        <v>4725</v>
      </c>
      <c r="AQ80" s="71" t="s">
        <v>4725</v>
      </c>
      <c r="AR80" s="71" t="s">
        <v>4725</v>
      </c>
      <c r="AS80" s="68"/>
      <c r="AT80" s="68"/>
      <c r="AU80" s="68"/>
      <c r="AV80" t="s">
        <v>4744</v>
      </c>
      <c r="AW80" t="s">
        <v>4745</v>
      </c>
      <c r="AX80" t="s">
        <v>4794</v>
      </c>
      <c r="AY80" t="s">
        <v>4766</v>
      </c>
    </row>
    <row r="81" spans="1:51" x14ac:dyDescent="0.35">
      <c r="A81" s="37" t="s">
        <v>4731</v>
      </c>
      <c r="B81" s="37" t="s">
        <v>4797</v>
      </c>
      <c r="C81" s="37">
        <v>230</v>
      </c>
      <c r="D81" s="70" t="s">
        <v>4725</v>
      </c>
      <c r="E81" s="71" t="s">
        <v>4725</v>
      </c>
      <c r="F81" s="71" t="s">
        <v>4725</v>
      </c>
      <c r="G81" s="71" t="s">
        <v>4725</v>
      </c>
      <c r="H81" s="71" t="s">
        <v>4725</v>
      </c>
      <c r="I81" s="71" t="s">
        <v>4725</v>
      </c>
      <c r="J81" s="71" t="s">
        <v>4725</v>
      </c>
      <c r="K81" s="71" t="s">
        <v>4725</v>
      </c>
      <c r="L81" s="71" t="s">
        <v>4725</v>
      </c>
      <c r="M81" s="71" t="s">
        <v>4725</v>
      </c>
      <c r="N81" s="71" t="s">
        <v>4725</v>
      </c>
      <c r="O81" s="71" t="s">
        <v>4725</v>
      </c>
      <c r="P81" s="71" t="s">
        <v>4725</v>
      </c>
      <c r="Q81" s="71" t="s">
        <v>4725</v>
      </c>
      <c r="R81" s="71" t="s">
        <v>4725</v>
      </c>
      <c r="S81" s="71" t="s">
        <v>4725</v>
      </c>
      <c r="T81" s="71" t="s">
        <v>4725</v>
      </c>
      <c r="U81" s="71" t="s">
        <v>4725</v>
      </c>
      <c r="V81" s="71" t="s">
        <v>4725</v>
      </c>
      <c r="W81" s="71" t="s">
        <v>4725</v>
      </c>
      <c r="X81" s="71" t="s">
        <v>4725</v>
      </c>
      <c r="Y81" s="71" t="s">
        <v>4725</v>
      </c>
      <c r="Z81" s="71" t="s">
        <v>4725</v>
      </c>
      <c r="AA81" s="71" t="s">
        <v>4725</v>
      </c>
      <c r="AB81" s="71" t="s">
        <v>4725</v>
      </c>
      <c r="AC81" s="71" t="s">
        <v>4725</v>
      </c>
      <c r="AD81" s="71" t="s">
        <v>4725</v>
      </c>
      <c r="AE81" s="71" t="s">
        <v>4725</v>
      </c>
      <c r="AF81" s="71" t="s">
        <v>4725</v>
      </c>
      <c r="AG81" s="71" t="s">
        <v>4725</v>
      </c>
      <c r="AH81" s="71" t="s">
        <v>4725</v>
      </c>
      <c r="AI81" s="71" t="s">
        <v>4725</v>
      </c>
      <c r="AJ81" s="71" t="s">
        <v>4725</v>
      </c>
      <c r="AK81" s="71" t="s">
        <v>4725</v>
      </c>
      <c r="AL81" s="71" t="s">
        <v>4725</v>
      </c>
      <c r="AM81" s="71" t="s">
        <v>4725</v>
      </c>
      <c r="AN81" s="71">
        <v>1</v>
      </c>
      <c r="AO81" s="71">
        <v>1</v>
      </c>
      <c r="AP81" s="71" t="s">
        <v>4725</v>
      </c>
      <c r="AQ81" s="71" t="s">
        <v>4725</v>
      </c>
      <c r="AR81" s="71" t="s">
        <v>4725</v>
      </c>
      <c r="AS81" s="68"/>
      <c r="AT81" s="68"/>
      <c r="AU81" s="68"/>
      <c r="AV81" t="s">
        <v>4726</v>
      </c>
      <c r="AW81" t="s">
        <v>4727</v>
      </c>
    </row>
    <row r="82" spans="1:51" x14ac:dyDescent="0.35">
      <c r="A82" s="37" t="s">
        <v>4728</v>
      </c>
      <c r="B82" s="37" t="s">
        <v>4798</v>
      </c>
      <c r="C82" s="37">
        <v>230</v>
      </c>
      <c r="D82" s="70" t="s">
        <v>4725</v>
      </c>
      <c r="E82" s="71" t="s">
        <v>4725</v>
      </c>
      <c r="F82" s="71" t="s">
        <v>4725</v>
      </c>
      <c r="G82" s="71" t="s">
        <v>4725</v>
      </c>
      <c r="H82" s="71">
        <v>1</v>
      </c>
      <c r="I82" s="71" t="s">
        <v>4725</v>
      </c>
      <c r="J82" s="71" t="s">
        <v>4725</v>
      </c>
      <c r="K82" s="71" t="s">
        <v>4725</v>
      </c>
      <c r="L82" s="71" t="s">
        <v>4725</v>
      </c>
      <c r="M82" s="71" t="s">
        <v>4725</v>
      </c>
      <c r="N82" s="71" t="s">
        <v>4725</v>
      </c>
      <c r="O82" s="71" t="s">
        <v>4725</v>
      </c>
      <c r="P82" s="71" t="s">
        <v>4725</v>
      </c>
      <c r="Q82" s="71" t="s">
        <v>4725</v>
      </c>
      <c r="R82" s="71" t="s">
        <v>4725</v>
      </c>
      <c r="S82" s="71" t="s">
        <v>4725</v>
      </c>
      <c r="T82" s="71" t="s">
        <v>4725</v>
      </c>
      <c r="U82" s="71" t="s">
        <v>4725</v>
      </c>
      <c r="V82" s="71" t="s">
        <v>4725</v>
      </c>
      <c r="W82" s="71" t="s">
        <v>4725</v>
      </c>
      <c r="X82" s="71" t="s">
        <v>4725</v>
      </c>
      <c r="Y82" s="71" t="s">
        <v>4725</v>
      </c>
      <c r="Z82" s="71" t="s">
        <v>4725</v>
      </c>
      <c r="AA82" s="71" t="s">
        <v>4725</v>
      </c>
      <c r="AB82" s="71" t="s">
        <v>4725</v>
      </c>
      <c r="AC82" s="71" t="s">
        <v>4725</v>
      </c>
      <c r="AD82" s="71" t="s">
        <v>4725</v>
      </c>
      <c r="AE82" s="71" t="s">
        <v>4725</v>
      </c>
      <c r="AF82" s="71" t="s">
        <v>4725</v>
      </c>
      <c r="AG82" s="71" t="s">
        <v>4725</v>
      </c>
      <c r="AH82" s="71" t="s">
        <v>4725</v>
      </c>
      <c r="AI82" s="71" t="s">
        <v>4725</v>
      </c>
      <c r="AJ82" s="71" t="s">
        <v>4725</v>
      </c>
      <c r="AK82" s="71" t="s">
        <v>4725</v>
      </c>
      <c r="AL82" s="71" t="s">
        <v>4725</v>
      </c>
      <c r="AM82" s="71" t="s">
        <v>4725</v>
      </c>
      <c r="AN82" s="71" t="s">
        <v>4725</v>
      </c>
      <c r="AO82" s="71" t="s">
        <v>4725</v>
      </c>
      <c r="AP82" s="71" t="s">
        <v>4725</v>
      </c>
      <c r="AQ82" s="71" t="s">
        <v>4725</v>
      </c>
      <c r="AR82" s="71" t="s">
        <v>4725</v>
      </c>
      <c r="AS82" s="68"/>
      <c r="AT82" s="68"/>
      <c r="AU82" s="68"/>
      <c r="AV82" t="s">
        <v>4729</v>
      </c>
      <c r="AW82" t="s">
        <v>4730</v>
      </c>
    </row>
    <row r="83" spans="1:51" x14ac:dyDescent="0.35">
      <c r="A83" s="37" t="s">
        <v>4740</v>
      </c>
      <c r="B83" s="37" t="s">
        <v>4426</v>
      </c>
      <c r="C83" s="37">
        <v>230</v>
      </c>
      <c r="D83" s="70" t="s">
        <v>4725</v>
      </c>
      <c r="E83" s="71" t="s">
        <v>4725</v>
      </c>
      <c r="F83" s="71" t="s">
        <v>4725</v>
      </c>
      <c r="G83" s="71" t="s">
        <v>4725</v>
      </c>
      <c r="H83" s="71" t="s">
        <v>4725</v>
      </c>
      <c r="I83" s="71" t="s">
        <v>4725</v>
      </c>
      <c r="J83" s="71" t="s">
        <v>4725</v>
      </c>
      <c r="K83" s="71" t="s">
        <v>4725</v>
      </c>
      <c r="L83" s="71" t="s">
        <v>4725</v>
      </c>
      <c r="M83" s="71" t="s">
        <v>4725</v>
      </c>
      <c r="N83" s="71" t="s">
        <v>4725</v>
      </c>
      <c r="O83" s="71" t="s">
        <v>4725</v>
      </c>
      <c r="P83" s="71" t="s">
        <v>4725</v>
      </c>
      <c r="Q83" s="71" t="s">
        <v>4725</v>
      </c>
      <c r="R83" s="71" t="s">
        <v>4725</v>
      </c>
      <c r="S83" s="71" t="s">
        <v>4725</v>
      </c>
      <c r="T83" s="71">
        <v>1</v>
      </c>
      <c r="U83" s="71" t="s">
        <v>4725</v>
      </c>
      <c r="V83" s="71">
        <v>1</v>
      </c>
      <c r="W83" s="71" t="s">
        <v>4725</v>
      </c>
      <c r="X83" s="71" t="s">
        <v>4725</v>
      </c>
      <c r="Y83" s="71" t="s">
        <v>4725</v>
      </c>
      <c r="Z83" s="71" t="s">
        <v>4725</v>
      </c>
      <c r="AA83" s="71" t="s">
        <v>4725</v>
      </c>
      <c r="AB83" s="71" t="s">
        <v>4725</v>
      </c>
      <c r="AC83" s="71" t="s">
        <v>4725</v>
      </c>
      <c r="AD83" s="71" t="s">
        <v>4725</v>
      </c>
      <c r="AE83" s="71" t="s">
        <v>4725</v>
      </c>
      <c r="AF83" s="71" t="s">
        <v>4725</v>
      </c>
      <c r="AG83" s="71" t="s">
        <v>4725</v>
      </c>
      <c r="AH83" s="71" t="s">
        <v>4725</v>
      </c>
      <c r="AI83" s="71" t="s">
        <v>4725</v>
      </c>
      <c r="AJ83" s="71" t="s">
        <v>4725</v>
      </c>
      <c r="AK83" s="71" t="s">
        <v>4725</v>
      </c>
      <c r="AL83" s="71" t="s">
        <v>4725</v>
      </c>
      <c r="AM83" s="71" t="s">
        <v>4725</v>
      </c>
      <c r="AN83" s="71" t="s">
        <v>4725</v>
      </c>
      <c r="AO83" s="71" t="s">
        <v>4725</v>
      </c>
      <c r="AP83" s="71" t="s">
        <v>4725</v>
      </c>
      <c r="AQ83" s="71" t="s">
        <v>4725</v>
      </c>
      <c r="AR83" s="71" t="s">
        <v>4725</v>
      </c>
      <c r="AS83" s="68"/>
      <c r="AT83" s="68"/>
      <c r="AU83" s="68"/>
      <c r="AV83" t="s">
        <v>4741</v>
      </c>
      <c r="AW83" t="s">
        <v>4742</v>
      </c>
    </row>
    <row r="84" spans="1:51" x14ac:dyDescent="0.35">
      <c r="A84" s="37" t="s">
        <v>4740</v>
      </c>
      <c r="B84" s="37" t="s">
        <v>4426</v>
      </c>
      <c r="C84" s="37">
        <v>115</v>
      </c>
      <c r="D84" s="70" t="s">
        <v>4725</v>
      </c>
      <c r="E84" s="71" t="s">
        <v>4725</v>
      </c>
      <c r="F84" s="71" t="s">
        <v>4725</v>
      </c>
      <c r="G84" s="71" t="s">
        <v>4725</v>
      </c>
      <c r="H84" s="71" t="s">
        <v>4725</v>
      </c>
      <c r="I84" s="71" t="s">
        <v>4725</v>
      </c>
      <c r="J84" s="71" t="s">
        <v>4725</v>
      </c>
      <c r="K84" s="71" t="s">
        <v>4725</v>
      </c>
      <c r="L84" s="71" t="s">
        <v>4725</v>
      </c>
      <c r="M84" s="71" t="s">
        <v>4725</v>
      </c>
      <c r="N84" s="71" t="s">
        <v>4725</v>
      </c>
      <c r="O84" s="71" t="s">
        <v>4725</v>
      </c>
      <c r="P84" s="71" t="s">
        <v>4725</v>
      </c>
      <c r="Q84" s="71" t="s">
        <v>4725</v>
      </c>
      <c r="R84" s="71" t="s">
        <v>4725</v>
      </c>
      <c r="S84" s="71" t="s">
        <v>4725</v>
      </c>
      <c r="T84" s="71">
        <v>1</v>
      </c>
      <c r="U84" s="71" t="s">
        <v>4725</v>
      </c>
      <c r="V84" s="71">
        <v>1</v>
      </c>
      <c r="W84" s="71" t="s">
        <v>4725</v>
      </c>
      <c r="X84" s="71" t="s">
        <v>4725</v>
      </c>
      <c r="Y84" s="71" t="s">
        <v>4725</v>
      </c>
      <c r="Z84" s="71" t="s">
        <v>4725</v>
      </c>
      <c r="AA84" s="71" t="s">
        <v>4725</v>
      </c>
      <c r="AB84" s="71" t="s">
        <v>4725</v>
      </c>
      <c r="AC84" s="71" t="s">
        <v>4725</v>
      </c>
      <c r="AD84" s="71" t="s">
        <v>4725</v>
      </c>
      <c r="AE84" s="71" t="s">
        <v>4725</v>
      </c>
      <c r="AF84" s="71" t="s">
        <v>4725</v>
      </c>
      <c r="AG84" s="71" t="s">
        <v>4725</v>
      </c>
      <c r="AH84" s="71" t="s">
        <v>4725</v>
      </c>
      <c r="AI84" s="71" t="s">
        <v>4725</v>
      </c>
      <c r="AJ84" s="71" t="s">
        <v>4725</v>
      </c>
      <c r="AK84" s="71" t="s">
        <v>4725</v>
      </c>
      <c r="AL84" s="71" t="s">
        <v>4725</v>
      </c>
      <c r="AM84" s="71" t="s">
        <v>4725</v>
      </c>
      <c r="AN84" s="71" t="s">
        <v>4725</v>
      </c>
      <c r="AO84" s="71" t="s">
        <v>4725</v>
      </c>
      <c r="AP84" s="71" t="s">
        <v>4725</v>
      </c>
      <c r="AQ84" s="71" t="s">
        <v>4725</v>
      </c>
      <c r="AR84" s="71" t="s">
        <v>4725</v>
      </c>
      <c r="AS84" s="68"/>
      <c r="AT84" s="68"/>
      <c r="AU84" s="68"/>
      <c r="AV84" t="s">
        <v>4741</v>
      </c>
      <c r="AW84" t="s">
        <v>4742</v>
      </c>
    </row>
    <row r="85" spans="1:51" x14ac:dyDescent="0.35">
      <c r="A85" s="37" t="s">
        <v>4740</v>
      </c>
      <c r="B85" s="37" t="s">
        <v>4428</v>
      </c>
      <c r="C85" s="37">
        <v>230</v>
      </c>
      <c r="D85" s="70" t="s">
        <v>4725</v>
      </c>
      <c r="E85" s="71" t="s">
        <v>4725</v>
      </c>
      <c r="F85" s="71" t="s">
        <v>4725</v>
      </c>
      <c r="G85" s="71" t="s">
        <v>4725</v>
      </c>
      <c r="H85" s="71" t="s">
        <v>4725</v>
      </c>
      <c r="I85" s="71" t="s">
        <v>4725</v>
      </c>
      <c r="J85" s="71" t="s">
        <v>4725</v>
      </c>
      <c r="K85" s="71" t="s">
        <v>4725</v>
      </c>
      <c r="L85" s="71" t="s">
        <v>4725</v>
      </c>
      <c r="M85" s="71" t="s">
        <v>4725</v>
      </c>
      <c r="N85" s="71" t="s">
        <v>4725</v>
      </c>
      <c r="O85" s="71" t="s">
        <v>4725</v>
      </c>
      <c r="P85" s="71" t="s">
        <v>4725</v>
      </c>
      <c r="Q85" s="71" t="s">
        <v>4725</v>
      </c>
      <c r="R85" s="71" t="s">
        <v>4725</v>
      </c>
      <c r="S85" s="71" t="s">
        <v>4725</v>
      </c>
      <c r="T85" s="71">
        <v>1</v>
      </c>
      <c r="U85" s="71">
        <v>1</v>
      </c>
      <c r="V85" s="71">
        <v>1</v>
      </c>
      <c r="W85" s="71" t="s">
        <v>4725</v>
      </c>
      <c r="X85" s="71" t="s">
        <v>4725</v>
      </c>
      <c r="Y85" s="71" t="s">
        <v>4725</v>
      </c>
      <c r="Z85" s="71" t="s">
        <v>4725</v>
      </c>
      <c r="AA85" s="71" t="s">
        <v>4725</v>
      </c>
      <c r="AB85" s="71" t="s">
        <v>4725</v>
      </c>
      <c r="AC85" s="71" t="s">
        <v>4725</v>
      </c>
      <c r="AD85" s="71" t="s">
        <v>4725</v>
      </c>
      <c r="AE85" s="71" t="s">
        <v>4725</v>
      </c>
      <c r="AF85" s="71" t="s">
        <v>4725</v>
      </c>
      <c r="AG85" s="71" t="s">
        <v>4725</v>
      </c>
      <c r="AH85" s="71" t="s">
        <v>4725</v>
      </c>
      <c r="AI85" s="71" t="s">
        <v>4725</v>
      </c>
      <c r="AJ85" s="71" t="s">
        <v>4725</v>
      </c>
      <c r="AK85" s="71" t="s">
        <v>4725</v>
      </c>
      <c r="AL85" s="71" t="s">
        <v>4725</v>
      </c>
      <c r="AM85" s="71" t="s">
        <v>4725</v>
      </c>
      <c r="AN85" s="71" t="s">
        <v>4725</v>
      </c>
      <c r="AO85" s="71" t="s">
        <v>4725</v>
      </c>
      <c r="AP85" s="71" t="s">
        <v>4725</v>
      </c>
      <c r="AQ85" s="71" t="s">
        <v>4725</v>
      </c>
      <c r="AR85" s="71" t="s">
        <v>4725</v>
      </c>
      <c r="AS85" s="68"/>
      <c r="AT85" s="68"/>
      <c r="AU85" s="68"/>
      <c r="AV85" t="s">
        <v>4741</v>
      </c>
      <c r="AW85" t="s">
        <v>4742</v>
      </c>
    </row>
    <row r="86" spans="1:51" x14ac:dyDescent="0.35">
      <c r="A86" s="37" t="s">
        <v>4728</v>
      </c>
      <c r="B86" s="37" t="s">
        <v>4429</v>
      </c>
      <c r="C86" s="37">
        <v>230</v>
      </c>
      <c r="D86" s="70" t="s">
        <v>4725</v>
      </c>
      <c r="E86" s="71" t="s">
        <v>4725</v>
      </c>
      <c r="F86" s="71" t="s">
        <v>4725</v>
      </c>
      <c r="G86" s="71" t="s">
        <v>4725</v>
      </c>
      <c r="H86" s="71">
        <v>1</v>
      </c>
      <c r="I86" s="71" t="s">
        <v>4725</v>
      </c>
      <c r="J86" s="71" t="s">
        <v>4725</v>
      </c>
      <c r="K86" s="71" t="s">
        <v>4725</v>
      </c>
      <c r="L86" s="71" t="s">
        <v>4725</v>
      </c>
      <c r="M86" s="71" t="s">
        <v>4725</v>
      </c>
      <c r="N86" s="71" t="s">
        <v>4725</v>
      </c>
      <c r="O86" s="71" t="s">
        <v>4725</v>
      </c>
      <c r="P86" s="71" t="s">
        <v>4725</v>
      </c>
      <c r="Q86" s="71" t="s">
        <v>4725</v>
      </c>
      <c r="R86" s="71" t="s">
        <v>4725</v>
      </c>
      <c r="S86" s="71" t="s">
        <v>4725</v>
      </c>
      <c r="T86" s="71" t="s">
        <v>4725</v>
      </c>
      <c r="U86" s="71" t="s">
        <v>4725</v>
      </c>
      <c r="V86" s="71" t="s">
        <v>4725</v>
      </c>
      <c r="W86" s="71" t="s">
        <v>4725</v>
      </c>
      <c r="X86" s="71" t="s">
        <v>4725</v>
      </c>
      <c r="Y86" s="71" t="s">
        <v>4725</v>
      </c>
      <c r="Z86" s="71" t="s">
        <v>4725</v>
      </c>
      <c r="AA86" s="71" t="s">
        <v>4725</v>
      </c>
      <c r="AB86" s="71" t="s">
        <v>4725</v>
      </c>
      <c r="AC86" s="71" t="s">
        <v>4725</v>
      </c>
      <c r="AD86" s="71" t="s">
        <v>4725</v>
      </c>
      <c r="AE86" s="71" t="s">
        <v>4725</v>
      </c>
      <c r="AF86" s="71" t="s">
        <v>4725</v>
      </c>
      <c r="AG86" s="71" t="s">
        <v>4725</v>
      </c>
      <c r="AH86" s="71" t="s">
        <v>4725</v>
      </c>
      <c r="AI86" s="71" t="s">
        <v>4725</v>
      </c>
      <c r="AJ86" s="71" t="s">
        <v>4725</v>
      </c>
      <c r="AK86" s="71" t="s">
        <v>4725</v>
      </c>
      <c r="AL86" s="71" t="s">
        <v>4725</v>
      </c>
      <c r="AM86" s="71" t="s">
        <v>4725</v>
      </c>
      <c r="AN86" s="71" t="s">
        <v>4725</v>
      </c>
      <c r="AO86" s="71" t="s">
        <v>4725</v>
      </c>
      <c r="AP86" s="71" t="s">
        <v>4725</v>
      </c>
      <c r="AQ86" s="71" t="s">
        <v>4725</v>
      </c>
      <c r="AR86" s="71" t="s">
        <v>4725</v>
      </c>
      <c r="AS86" s="68"/>
      <c r="AT86" s="68"/>
      <c r="AU86" s="68"/>
      <c r="AV86" t="s">
        <v>4729</v>
      </c>
      <c r="AW86" t="s">
        <v>4730</v>
      </c>
    </row>
    <row r="87" spans="1:51" x14ac:dyDescent="0.35">
      <c r="A87" s="37" t="s">
        <v>4747</v>
      </c>
      <c r="B87" s="37" t="s">
        <v>4437</v>
      </c>
      <c r="C87" s="37">
        <v>230</v>
      </c>
      <c r="D87" s="70" t="s">
        <v>4725</v>
      </c>
      <c r="E87" s="71" t="s">
        <v>4725</v>
      </c>
      <c r="F87" s="71" t="s">
        <v>4725</v>
      </c>
      <c r="G87" s="71" t="s">
        <v>4725</v>
      </c>
      <c r="H87" s="71" t="s">
        <v>4725</v>
      </c>
      <c r="I87" s="71" t="s">
        <v>4725</v>
      </c>
      <c r="J87" s="71" t="s">
        <v>4725</v>
      </c>
      <c r="K87" s="71" t="s">
        <v>4725</v>
      </c>
      <c r="L87" s="71" t="s">
        <v>4725</v>
      </c>
      <c r="M87" s="71" t="s">
        <v>4725</v>
      </c>
      <c r="N87" s="71" t="s">
        <v>4725</v>
      </c>
      <c r="O87" s="71" t="s">
        <v>4725</v>
      </c>
      <c r="P87" s="71" t="s">
        <v>4725</v>
      </c>
      <c r="Q87" s="71" t="s">
        <v>4725</v>
      </c>
      <c r="R87" s="71" t="s">
        <v>4725</v>
      </c>
      <c r="S87" s="71" t="s">
        <v>4725</v>
      </c>
      <c r="T87" s="71" t="s">
        <v>4725</v>
      </c>
      <c r="U87" s="71" t="s">
        <v>4725</v>
      </c>
      <c r="V87" s="71" t="s">
        <v>4725</v>
      </c>
      <c r="W87" s="71" t="s">
        <v>4725</v>
      </c>
      <c r="X87" s="71" t="s">
        <v>4725</v>
      </c>
      <c r="Y87" s="71" t="s">
        <v>4725</v>
      </c>
      <c r="Z87" s="71">
        <v>1</v>
      </c>
      <c r="AA87" s="71" t="s">
        <v>4725</v>
      </c>
      <c r="AB87" s="71" t="s">
        <v>4725</v>
      </c>
      <c r="AC87" s="71" t="s">
        <v>4725</v>
      </c>
      <c r="AD87" s="71" t="s">
        <v>4725</v>
      </c>
      <c r="AE87" s="71">
        <v>1</v>
      </c>
      <c r="AF87" s="71" t="s">
        <v>4725</v>
      </c>
      <c r="AG87" s="71" t="s">
        <v>4725</v>
      </c>
      <c r="AH87" s="71" t="s">
        <v>4725</v>
      </c>
      <c r="AI87" s="71" t="s">
        <v>4725</v>
      </c>
      <c r="AJ87" s="71" t="s">
        <v>4725</v>
      </c>
      <c r="AK87" s="71" t="s">
        <v>4725</v>
      </c>
      <c r="AL87" s="71" t="s">
        <v>4725</v>
      </c>
      <c r="AM87" s="71" t="s">
        <v>4725</v>
      </c>
      <c r="AN87" s="71" t="s">
        <v>4725</v>
      </c>
      <c r="AO87" s="71" t="s">
        <v>4725</v>
      </c>
      <c r="AP87" s="71" t="s">
        <v>4725</v>
      </c>
      <c r="AQ87" s="71" t="s">
        <v>4725</v>
      </c>
      <c r="AR87" s="71" t="s">
        <v>4725</v>
      </c>
      <c r="AS87" s="68"/>
      <c r="AT87" s="68"/>
      <c r="AU87" s="68"/>
      <c r="AV87" t="s">
        <v>4748</v>
      </c>
      <c r="AW87" t="s">
        <v>4749</v>
      </c>
    </row>
    <row r="88" spans="1:51" x14ac:dyDescent="0.35">
      <c r="A88" s="37" t="s">
        <v>4743</v>
      </c>
      <c r="B88" s="37" t="s">
        <v>4799</v>
      </c>
      <c r="C88" s="37">
        <v>115</v>
      </c>
      <c r="D88" s="70" t="s">
        <v>4725</v>
      </c>
      <c r="E88" s="71" t="s">
        <v>4725</v>
      </c>
      <c r="F88" s="71" t="s">
        <v>4725</v>
      </c>
      <c r="G88" s="71" t="s">
        <v>4725</v>
      </c>
      <c r="H88" s="71" t="s">
        <v>4725</v>
      </c>
      <c r="I88" s="71" t="s">
        <v>4725</v>
      </c>
      <c r="J88" s="71" t="s">
        <v>4725</v>
      </c>
      <c r="K88" s="71" t="s">
        <v>4725</v>
      </c>
      <c r="L88" s="71" t="s">
        <v>4725</v>
      </c>
      <c r="M88" s="71" t="s">
        <v>4725</v>
      </c>
      <c r="N88" s="71" t="s">
        <v>4725</v>
      </c>
      <c r="O88" s="71">
        <v>1</v>
      </c>
      <c r="P88" s="71">
        <v>1</v>
      </c>
      <c r="Q88" s="71" t="s">
        <v>4725</v>
      </c>
      <c r="R88" s="71" t="s">
        <v>4725</v>
      </c>
      <c r="S88" s="71" t="s">
        <v>4725</v>
      </c>
      <c r="T88" s="71" t="s">
        <v>4725</v>
      </c>
      <c r="U88" s="71" t="s">
        <v>4725</v>
      </c>
      <c r="V88" s="71" t="s">
        <v>4725</v>
      </c>
      <c r="W88" s="71" t="s">
        <v>4725</v>
      </c>
      <c r="X88" s="71" t="s">
        <v>4725</v>
      </c>
      <c r="Y88" s="71" t="s">
        <v>4725</v>
      </c>
      <c r="Z88" s="71" t="s">
        <v>4725</v>
      </c>
      <c r="AA88" s="71" t="s">
        <v>4725</v>
      </c>
      <c r="AB88" s="71" t="s">
        <v>4725</v>
      </c>
      <c r="AC88" s="71" t="s">
        <v>4725</v>
      </c>
      <c r="AD88" s="71" t="s">
        <v>4725</v>
      </c>
      <c r="AE88" s="71" t="s">
        <v>4725</v>
      </c>
      <c r="AF88" s="71" t="s">
        <v>4725</v>
      </c>
      <c r="AG88" s="71" t="s">
        <v>4725</v>
      </c>
      <c r="AH88" s="71" t="s">
        <v>4725</v>
      </c>
      <c r="AI88" s="71" t="s">
        <v>4725</v>
      </c>
      <c r="AJ88" s="71" t="s">
        <v>4725</v>
      </c>
      <c r="AK88" s="71" t="s">
        <v>4725</v>
      </c>
      <c r="AL88" s="71" t="s">
        <v>4725</v>
      </c>
      <c r="AM88" s="71" t="s">
        <v>4725</v>
      </c>
      <c r="AN88" s="71" t="s">
        <v>4725</v>
      </c>
      <c r="AO88" s="71" t="s">
        <v>4725</v>
      </c>
      <c r="AP88" s="71" t="s">
        <v>4725</v>
      </c>
      <c r="AQ88" s="71" t="s">
        <v>4725</v>
      </c>
      <c r="AR88" s="71" t="s">
        <v>4725</v>
      </c>
      <c r="AS88" s="68"/>
      <c r="AT88" s="68"/>
      <c r="AU88" s="68"/>
      <c r="AV88" t="s">
        <v>4744</v>
      </c>
      <c r="AW88" t="s">
        <v>4745</v>
      </c>
    </row>
    <row r="89" spans="1:51" x14ac:dyDescent="0.35">
      <c r="A89" s="37" t="s">
        <v>4788</v>
      </c>
      <c r="B89" s="37" t="s">
        <v>4376</v>
      </c>
      <c r="C89" s="37">
        <v>500</v>
      </c>
      <c r="D89" s="70" t="s">
        <v>4725</v>
      </c>
      <c r="E89" s="71" t="s">
        <v>4725</v>
      </c>
      <c r="F89" s="71" t="s">
        <v>4725</v>
      </c>
      <c r="G89" s="71" t="s">
        <v>4725</v>
      </c>
      <c r="H89" s="71" t="s">
        <v>4725</v>
      </c>
      <c r="I89" s="71" t="s">
        <v>4725</v>
      </c>
      <c r="J89" s="71" t="s">
        <v>4725</v>
      </c>
      <c r="K89" s="71" t="s">
        <v>4725</v>
      </c>
      <c r="L89" s="71" t="s">
        <v>4725</v>
      </c>
      <c r="M89" s="71" t="s">
        <v>4725</v>
      </c>
      <c r="N89" s="71" t="s">
        <v>4725</v>
      </c>
      <c r="O89" s="71" t="s">
        <v>4725</v>
      </c>
      <c r="P89" s="71" t="s">
        <v>4725</v>
      </c>
      <c r="Q89" s="71" t="s">
        <v>4725</v>
      </c>
      <c r="R89" s="71" t="s">
        <v>4725</v>
      </c>
      <c r="S89" s="71" t="s">
        <v>4725</v>
      </c>
      <c r="T89" s="71" t="s">
        <v>4725</v>
      </c>
      <c r="U89" s="71" t="s">
        <v>4725</v>
      </c>
      <c r="V89" s="71" t="s">
        <v>4725</v>
      </c>
      <c r="W89" s="71" t="s">
        <v>4725</v>
      </c>
      <c r="X89" s="71" t="s">
        <v>4725</v>
      </c>
      <c r="Y89" s="71" t="s">
        <v>4725</v>
      </c>
      <c r="Z89" s="71" t="s">
        <v>4725</v>
      </c>
      <c r="AA89" s="71" t="s">
        <v>4725</v>
      </c>
      <c r="AB89" s="71" t="s">
        <v>4725</v>
      </c>
      <c r="AC89" s="71" t="s">
        <v>4725</v>
      </c>
      <c r="AD89" s="71" t="s">
        <v>4725</v>
      </c>
      <c r="AE89" s="71" t="s">
        <v>4725</v>
      </c>
      <c r="AF89" s="71" t="s">
        <v>4725</v>
      </c>
      <c r="AG89" s="71" t="s">
        <v>4725</v>
      </c>
      <c r="AH89" s="71" t="s">
        <v>4725</v>
      </c>
      <c r="AI89" s="71" t="s">
        <v>4725</v>
      </c>
      <c r="AJ89" s="71" t="s">
        <v>4725</v>
      </c>
      <c r="AK89" s="71">
        <v>1</v>
      </c>
      <c r="AL89" s="71">
        <v>1</v>
      </c>
      <c r="AM89" s="71" t="s">
        <v>4725</v>
      </c>
      <c r="AN89" s="71" t="s">
        <v>4725</v>
      </c>
      <c r="AO89" s="71" t="s">
        <v>4725</v>
      </c>
      <c r="AP89" s="71" t="s">
        <v>4725</v>
      </c>
      <c r="AQ89" s="71" t="s">
        <v>4725</v>
      </c>
      <c r="AR89" s="71" t="s">
        <v>4725</v>
      </c>
      <c r="AS89" s="68"/>
      <c r="AT89" s="68"/>
      <c r="AU89" s="68"/>
      <c r="AV89" t="s">
        <v>4726</v>
      </c>
      <c r="AW89" t="s">
        <v>4727</v>
      </c>
    </row>
    <row r="90" spans="1:51" x14ac:dyDescent="0.35">
      <c r="A90" s="37" t="s">
        <v>4724</v>
      </c>
      <c r="B90" s="37" t="s">
        <v>4376</v>
      </c>
      <c r="C90" s="37">
        <v>230</v>
      </c>
      <c r="D90" s="70" t="s">
        <v>4725</v>
      </c>
      <c r="E90" s="71" t="s">
        <v>4725</v>
      </c>
      <c r="F90" s="71" t="s">
        <v>4725</v>
      </c>
      <c r="G90" s="71" t="s">
        <v>4725</v>
      </c>
      <c r="H90" s="71" t="s">
        <v>4725</v>
      </c>
      <c r="I90" s="71" t="s">
        <v>4725</v>
      </c>
      <c r="J90" s="71" t="s">
        <v>4725</v>
      </c>
      <c r="K90" s="71" t="s">
        <v>4725</v>
      </c>
      <c r="L90" s="71" t="s">
        <v>4725</v>
      </c>
      <c r="M90" s="71" t="s">
        <v>4725</v>
      </c>
      <c r="N90" s="71" t="s">
        <v>4725</v>
      </c>
      <c r="O90" s="71" t="s">
        <v>4725</v>
      </c>
      <c r="P90" s="71" t="s">
        <v>4725</v>
      </c>
      <c r="Q90" s="71" t="s">
        <v>4725</v>
      </c>
      <c r="R90" s="71" t="s">
        <v>4725</v>
      </c>
      <c r="S90" s="71" t="s">
        <v>4725</v>
      </c>
      <c r="T90" s="71" t="s">
        <v>4725</v>
      </c>
      <c r="U90" s="71" t="s">
        <v>4725</v>
      </c>
      <c r="V90" s="71" t="s">
        <v>4725</v>
      </c>
      <c r="W90" s="71" t="s">
        <v>4725</v>
      </c>
      <c r="X90" s="71" t="s">
        <v>4725</v>
      </c>
      <c r="Y90" s="71" t="s">
        <v>4725</v>
      </c>
      <c r="Z90" s="71" t="s">
        <v>4725</v>
      </c>
      <c r="AA90" s="71" t="s">
        <v>4725</v>
      </c>
      <c r="AB90" s="71" t="s">
        <v>4725</v>
      </c>
      <c r="AC90" s="71" t="s">
        <v>4725</v>
      </c>
      <c r="AD90" s="71" t="s">
        <v>4725</v>
      </c>
      <c r="AE90" s="71" t="s">
        <v>4725</v>
      </c>
      <c r="AF90" s="71">
        <v>1</v>
      </c>
      <c r="AG90" s="71">
        <v>1</v>
      </c>
      <c r="AH90" s="71">
        <v>1</v>
      </c>
      <c r="AI90" s="71" t="s">
        <v>4725</v>
      </c>
      <c r="AJ90" s="71" t="s">
        <v>4725</v>
      </c>
      <c r="AK90" s="71">
        <v>1</v>
      </c>
      <c r="AL90" s="71">
        <v>1</v>
      </c>
      <c r="AM90" s="71" t="s">
        <v>4725</v>
      </c>
      <c r="AN90" s="71">
        <v>1</v>
      </c>
      <c r="AO90" s="71">
        <v>1</v>
      </c>
      <c r="AP90" s="71" t="s">
        <v>4725</v>
      </c>
      <c r="AQ90" s="71" t="s">
        <v>4725</v>
      </c>
      <c r="AR90" s="71" t="s">
        <v>4725</v>
      </c>
      <c r="AS90" s="68"/>
      <c r="AT90" s="68"/>
      <c r="AU90" s="68"/>
      <c r="AV90" t="s">
        <v>4726</v>
      </c>
      <c r="AW90" t="s">
        <v>4727</v>
      </c>
    </row>
    <row r="91" spans="1:51" x14ac:dyDescent="0.35">
      <c r="A91" s="37" t="s">
        <v>4747</v>
      </c>
      <c r="B91" s="37" t="s">
        <v>4441</v>
      </c>
      <c r="C91" s="37">
        <v>230</v>
      </c>
      <c r="D91" s="70" t="s">
        <v>4725</v>
      </c>
      <c r="E91" s="71" t="s">
        <v>4725</v>
      </c>
      <c r="F91" s="71" t="s">
        <v>4725</v>
      </c>
      <c r="G91" s="71" t="s">
        <v>4725</v>
      </c>
      <c r="H91" s="71" t="s">
        <v>4725</v>
      </c>
      <c r="I91" s="71" t="s">
        <v>4725</v>
      </c>
      <c r="J91" s="71" t="s">
        <v>4725</v>
      </c>
      <c r="K91" s="71" t="s">
        <v>4725</v>
      </c>
      <c r="L91" s="71" t="s">
        <v>4725</v>
      </c>
      <c r="M91" s="71" t="s">
        <v>4725</v>
      </c>
      <c r="N91" s="71" t="s">
        <v>4725</v>
      </c>
      <c r="O91" s="71" t="s">
        <v>4725</v>
      </c>
      <c r="P91" s="71" t="s">
        <v>4725</v>
      </c>
      <c r="Q91" s="71" t="s">
        <v>4725</v>
      </c>
      <c r="R91" s="71" t="s">
        <v>4725</v>
      </c>
      <c r="S91" s="71" t="s">
        <v>4725</v>
      </c>
      <c r="T91" s="71" t="s">
        <v>4725</v>
      </c>
      <c r="U91" s="71" t="s">
        <v>4725</v>
      </c>
      <c r="V91" s="71" t="s">
        <v>4725</v>
      </c>
      <c r="W91" s="71" t="s">
        <v>4725</v>
      </c>
      <c r="X91" s="71" t="s">
        <v>4725</v>
      </c>
      <c r="Y91" s="71" t="s">
        <v>4725</v>
      </c>
      <c r="Z91" s="71">
        <v>1</v>
      </c>
      <c r="AA91" s="71" t="s">
        <v>4725</v>
      </c>
      <c r="AB91" s="71" t="s">
        <v>4725</v>
      </c>
      <c r="AC91" s="71" t="s">
        <v>4725</v>
      </c>
      <c r="AD91" s="71" t="s">
        <v>4725</v>
      </c>
      <c r="AE91" s="71">
        <v>1</v>
      </c>
      <c r="AF91" s="71" t="s">
        <v>4725</v>
      </c>
      <c r="AG91" s="71" t="s">
        <v>4725</v>
      </c>
      <c r="AH91" s="71" t="s">
        <v>4725</v>
      </c>
      <c r="AI91" s="71" t="s">
        <v>4725</v>
      </c>
      <c r="AJ91" s="71" t="s">
        <v>4725</v>
      </c>
      <c r="AK91" s="71" t="s">
        <v>4725</v>
      </c>
      <c r="AL91" s="71" t="s">
        <v>4725</v>
      </c>
      <c r="AM91" s="71" t="s">
        <v>4725</v>
      </c>
      <c r="AN91" s="71" t="s">
        <v>4725</v>
      </c>
      <c r="AO91" s="71" t="s">
        <v>4725</v>
      </c>
      <c r="AP91" s="71" t="s">
        <v>4725</v>
      </c>
      <c r="AQ91" s="71" t="s">
        <v>4725</v>
      </c>
      <c r="AR91" s="71" t="s">
        <v>4725</v>
      </c>
      <c r="AS91" s="68"/>
      <c r="AT91" s="68"/>
      <c r="AU91" s="68"/>
      <c r="AV91" t="s">
        <v>4748</v>
      </c>
      <c r="AW91" t="s">
        <v>4749</v>
      </c>
      <c r="AX91" t="s">
        <v>4790</v>
      </c>
      <c r="AY91" t="s">
        <v>4751</v>
      </c>
    </row>
    <row r="92" spans="1:51" x14ac:dyDescent="0.35">
      <c r="A92" s="37" t="s">
        <v>4747</v>
      </c>
      <c r="B92" s="37" t="s">
        <v>4398</v>
      </c>
      <c r="C92" s="37">
        <v>230</v>
      </c>
      <c r="D92" s="70" t="s">
        <v>4725</v>
      </c>
      <c r="E92" s="71" t="s">
        <v>4725</v>
      </c>
      <c r="F92" s="71" t="s">
        <v>4725</v>
      </c>
      <c r="G92" s="71" t="s">
        <v>4725</v>
      </c>
      <c r="H92" s="71" t="s">
        <v>4725</v>
      </c>
      <c r="I92" s="71" t="s">
        <v>4725</v>
      </c>
      <c r="J92" s="71" t="s">
        <v>4725</v>
      </c>
      <c r="K92" s="71" t="s">
        <v>4725</v>
      </c>
      <c r="L92" s="71" t="s">
        <v>4725</v>
      </c>
      <c r="M92" s="71" t="s">
        <v>4725</v>
      </c>
      <c r="N92" s="71" t="s">
        <v>4725</v>
      </c>
      <c r="O92" s="71" t="s">
        <v>4725</v>
      </c>
      <c r="P92" s="71" t="s">
        <v>4725</v>
      </c>
      <c r="Q92" s="71" t="s">
        <v>4725</v>
      </c>
      <c r="R92" s="71" t="s">
        <v>4725</v>
      </c>
      <c r="S92" s="71" t="s">
        <v>4725</v>
      </c>
      <c r="T92" s="71" t="s">
        <v>4725</v>
      </c>
      <c r="U92" s="71" t="s">
        <v>4725</v>
      </c>
      <c r="V92" s="71" t="s">
        <v>4725</v>
      </c>
      <c r="W92" s="71" t="s">
        <v>4725</v>
      </c>
      <c r="X92" s="71" t="s">
        <v>4725</v>
      </c>
      <c r="Y92" s="71" t="s">
        <v>4725</v>
      </c>
      <c r="Z92" s="71">
        <v>1</v>
      </c>
      <c r="AA92" s="71" t="s">
        <v>4725</v>
      </c>
      <c r="AB92" s="71" t="s">
        <v>4725</v>
      </c>
      <c r="AC92" s="71" t="s">
        <v>4725</v>
      </c>
      <c r="AD92" s="71" t="s">
        <v>4725</v>
      </c>
      <c r="AE92" s="71">
        <v>1</v>
      </c>
      <c r="AF92" s="71" t="s">
        <v>4725</v>
      </c>
      <c r="AG92" s="71" t="s">
        <v>4725</v>
      </c>
      <c r="AH92" s="71" t="s">
        <v>4725</v>
      </c>
      <c r="AI92" s="71" t="s">
        <v>4725</v>
      </c>
      <c r="AJ92" s="71" t="s">
        <v>4725</v>
      </c>
      <c r="AK92" s="71" t="s">
        <v>4725</v>
      </c>
      <c r="AL92" s="71" t="s">
        <v>4725</v>
      </c>
      <c r="AM92" s="71" t="s">
        <v>4725</v>
      </c>
      <c r="AN92" s="71" t="s">
        <v>4725</v>
      </c>
      <c r="AO92" s="71" t="s">
        <v>4725</v>
      </c>
      <c r="AP92" s="71" t="s">
        <v>4725</v>
      </c>
      <c r="AQ92" s="71" t="s">
        <v>4725</v>
      </c>
      <c r="AR92" s="71" t="s">
        <v>4725</v>
      </c>
      <c r="AS92" s="68"/>
      <c r="AT92" s="68"/>
      <c r="AU92" s="68"/>
      <c r="AV92" t="s">
        <v>4748</v>
      </c>
      <c r="AW92" t="s">
        <v>4749</v>
      </c>
      <c r="AY92" t="s">
        <v>4786</v>
      </c>
    </row>
    <row r="93" spans="1:51" x14ac:dyDescent="0.35">
      <c r="A93" s="37" t="s">
        <v>4747</v>
      </c>
      <c r="B93" s="37" t="s">
        <v>4443</v>
      </c>
      <c r="C93" s="37">
        <v>115</v>
      </c>
      <c r="D93" s="70"/>
      <c r="E93" s="71"/>
      <c r="F93" s="71"/>
      <c r="G93" s="71"/>
      <c r="H93" s="71"/>
      <c r="I93" s="71"/>
      <c r="J93" s="71"/>
      <c r="K93" s="71"/>
      <c r="L93" s="71"/>
      <c r="M93" s="71"/>
      <c r="N93" s="71"/>
      <c r="O93" s="71"/>
      <c r="P93" s="71"/>
      <c r="Q93" s="71"/>
      <c r="R93" s="71"/>
      <c r="S93" s="71"/>
      <c r="T93" s="71"/>
      <c r="U93" s="71"/>
      <c r="V93" s="71"/>
      <c r="W93" s="71"/>
      <c r="X93" s="71"/>
      <c r="Y93" s="71"/>
      <c r="Z93" s="71">
        <v>1</v>
      </c>
      <c r="AA93" s="71"/>
      <c r="AB93" s="71"/>
      <c r="AC93" s="71"/>
      <c r="AD93" s="71"/>
      <c r="AE93" s="71"/>
      <c r="AF93" s="71"/>
      <c r="AG93" s="71"/>
      <c r="AH93" s="71"/>
      <c r="AI93" s="71"/>
      <c r="AJ93" s="71"/>
      <c r="AK93" s="71"/>
      <c r="AL93" s="71"/>
      <c r="AM93" s="71"/>
      <c r="AN93" s="71"/>
      <c r="AO93" s="71"/>
      <c r="AP93" s="71"/>
      <c r="AQ93" s="71"/>
      <c r="AR93" s="71"/>
      <c r="AS93" s="68"/>
      <c r="AT93" s="68"/>
      <c r="AU93" s="68"/>
      <c r="AV93" s="37" t="s">
        <v>4748</v>
      </c>
      <c r="AW93" s="37" t="s">
        <v>4749</v>
      </c>
    </row>
    <row r="94" spans="1:51" x14ac:dyDescent="0.35">
      <c r="A94" s="37" t="s">
        <v>4732</v>
      </c>
      <c r="B94" s="37" t="s">
        <v>4800</v>
      </c>
      <c r="C94" s="37">
        <v>230</v>
      </c>
      <c r="D94" s="70" t="s">
        <v>4725</v>
      </c>
      <c r="E94" s="71" t="s">
        <v>4725</v>
      </c>
      <c r="F94" s="71" t="s">
        <v>4725</v>
      </c>
      <c r="G94" s="71">
        <v>1</v>
      </c>
      <c r="H94" s="71" t="s">
        <v>4725</v>
      </c>
      <c r="I94" s="71" t="s">
        <v>4725</v>
      </c>
      <c r="J94" s="71" t="s">
        <v>4725</v>
      </c>
      <c r="K94" s="71" t="s">
        <v>4725</v>
      </c>
      <c r="L94" s="71" t="s">
        <v>4725</v>
      </c>
      <c r="M94" s="71" t="s">
        <v>4725</v>
      </c>
      <c r="N94" s="71" t="s">
        <v>4725</v>
      </c>
      <c r="O94" s="71" t="s">
        <v>4725</v>
      </c>
      <c r="P94" s="71" t="s">
        <v>4725</v>
      </c>
      <c r="Q94" s="71" t="s">
        <v>4725</v>
      </c>
      <c r="R94" s="71" t="s">
        <v>4725</v>
      </c>
      <c r="S94" s="71" t="s">
        <v>4725</v>
      </c>
      <c r="T94" s="71" t="s">
        <v>4725</v>
      </c>
      <c r="U94" s="71" t="s">
        <v>4725</v>
      </c>
      <c r="V94" s="71" t="s">
        <v>4725</v>
      </c>
      <c r="W94" s="71" t="s">
        <v>4725</v>
      </c>
      <c r="X94" s="71" t="s">
        <v>4725</v>
      </c>
      <c r="Y94" s="71" t="s">
        <v>4725</v>
      </c>
      <c r="Z94" s="71" t="s">
        <v>4725</v>
      </c>
      <c r="AA94" s="71" t="s">
        <v>4725</v>
      </c>
      <c r="AB94" s="71" t="s">
        <v>4725</v>
      </c>
      <c r="AC94" s="71" t="s">
        <v>4725</v>
      </c>
      <c r="AD94" s="71" t="s">
        <v>4725</v>
      </c>
      <c r="AE94" s="71" t="s">
        <v>4725</v>
      </c>
      <c r="AF94" s="71" t="s">
        <v>4725</v>
      </c>
      <c r="AG94" s="71" t="s">
        <v>4725</v>
      </c>
      <c r="AH94" s="71" t="s">
        <v>4725</v>
      </c>
      <c r="AI94" s="71" t="s">
        <v>4725</v>
      </c>
      <c r="AJ94" s="71" t="s">
        <v>4725</v>
      </c>
      <c r="AK94" s="71" t="s">
        <v>4725</v>
      </c>
      <c r="AL94" s="71" t="s">
        <v>4725</v>
      </c>
      <c r="AM94" s="71" t="s">
        <v>4725</v>
      </c>
      <c r="AN94" s="71" t="s">
        <v>4725</v>
      </c>
      <c r="AO94" s="71" t="s">
        <v>4725</v>
      </c>
      <c r="AP94" s="71" t="s">
        <v>4725</v>
      </c>
      <c r="AQ94" s="71" t="s">
        <v>4725</v>
      </c>
      <c r="AR94" s="71" t="s">
        <v>4725</v>
      </c>
      <c r="AS94" s="68"/>
      <c r="AT94" s="68"/>
      <c r="AU94" s="68"/>
      <c r="AV94" t="s">
        <v>4729</v>
      </c>
      <c r="AW94" t="s">
        <v>4730</v>
      </c>
    </row>
    <row r="95" spans="1:51" x14ac:dyDescent="0.35">
      <c r="A95" s="37" t="s">
        <v>4732</v>
      </c>
      <c r="B95" s="37" t="s">
        <v>4801</v>
      </c>
      <c r="C95" s="37">
        <v>230</v>
      </c>
      <c r="D95" s="70" t="s">
        <v>4725</v>
      </c>
      <c r="E95" s="71" t="s">
        <v>4725</v>
      </c>
      <c r="F95" s="71" t="s">
        <v>4725</v>
      </c>
      <c r="G95" s="71">
        <v>1</v>
      </c>
      <c r="H95" s="71" t="s">
        <v>4725</v>
      </c>
      <c r="I95" s="71" t="s">
        <v>4725</v>
      </c>
      <c r="J95" s="71" t="s">
        <v>4725</v>
      </c>
      <c r="K95" s="71" t="s">
        <v>4725</v>
      </c>
      <c r="L95" s="71" t="s">
        <v>4725</v>
      </c>
      <c r="M95" s="71" t="s">
        <v>4725</v>
      </c>
      <c r="N95" s="71" t="s">
        <v>4725</v>
      </c>
      <c r="O95" s="71" t="s">
        <v>4725</v>
      </c>
      <c r="P95" s="71" t="s">
        <v>4725</v>
      </c>
      <c r="Q95" s="71" t="s">
        <v>4725</v>
      </c>
      <c r="R95" s="71" t="s">
        <v>4725</v>
      </c>
      <c r="S95" s="71" t="s">
        <v>4725</v>
      </c>
      <c r="T95" s="71" t="s">
        <v>4725</v>
      </c>
      <c r="U95" s="71" t="s">
        <v>4725</v>
      </c>
      <c r="V95" s="71" t="s">
        <v>4725</v>
      </c>
      <c r="W95" s="71" t="s">
        <v>4725</v>
      </c>
      <c r="X95" s="71" t="s">
        <v>4725</v>
      </c>
      <c r="Y95" s="71" t="s">
        <v>4725</v>
      </c>
      <c r="Z95" s="71" t="s">
        <v>4725</v>
      </c>
      <c r="AA95" s="71" t="s">
        <v>4725</v>
      </c>
      <c r="AB95" s="71" t="s">
        <v>4725</v>
      </c>
      <c r="AC95" s="71" t="s">
        <v>4725</v>
      </c>
      <c r="AD95" s="71" t="s">
        <v>4725</v>
      </c>
      <c r="AE95" s="71" t="s">
        <v>4725</v>
      </c>
      <c r="AF95" s="71" t="s">
        <v>4725</v>
      </c>
      <c r="AG95" s="71" t="s">
        <v>4725</v>
      </c>
      <c r="AH95" s="71" t="s">
        <v>4725</v>
      </c>
      <c r="AI95" s="71" t="s">
        <v>4725</v>
      </c>
      <c r="AJ95" s="71" t="s">
        <v>4725</v>
      </c>
      <c r="AK95" s="71" t="s">
        <v>4725</v>
      </c>
      <c r="AL95" s="71" t="s">
        <v>4725</v>
      </c>
      <c r="AM95" s="71" t="s">
        <v>4725</v>
      </c>
      <c r="AN95" s="71" t="s">
        <v>4725</v>
      </c>
      <c r="AO95" s="71" t="s">
        <v>4725</v>
      </c>
      <c r="AP95" s="71" t="s">
        <v>4725</v>
      </c>
      <c r="AQ95" s="71" t="s">
        <v>4725</v>
      </c>
      <c r="AR95" s="71" t="s">
        <v>4725</v>
      </c>
      <c r="AS95" s="68"/>
      <c r="AT95" s="68"/>
      <c r="AU95" s="68"/>
      <c r="AV95" t="s">
        <v>4729</v>
      </c>
      <c r="AW95" t="s">
        <v>4730</v>
      </c>
    </row>
    <row r="96" spans="1:51" x14ac:dyDescent="0.35">
      <c r="A96" s="37" t="s">
        <v>4724</v>
      </c>
      <c r="B96" s="37" t="s">
        <v>4802</v>
      </c>
      <c r="C96" s="37">
        <v>115</v>
      </c>
      <c r="D96" s="70" t="s">
        <v>4725</v>
      </c>
      <c r="E96" s="71" t="s">
        <v>4725</v>
      </c>
      <c r="F96" s="71" t="s">
        <v>4725</v>
      </c>
      <c r="G96" s="71" t="s">
        <v>4725</v>
      </c>
      <c r="H96" s="71" t="s">
        <v>4725</v>
      </c>
      <c r="I96" s="71" t="s">
        <v>4725</v>
      </c>
      <c r="J96" s="71" t="s">
        <v>4725</v>
      </c>
      <c r="K96" s="71" t="s">
        <v>4725</v>
      </c>
      <c r="L96" s="71" t="s">
        <v>4725</v>
      </c>
      <c r="M96" s="71" t="s">
        <v>4725</v>
      </c>
      <c r="N96" s="71" t="s">
        <v>4725</v>
      </c>
      <c r="O96" s="71" t="s">
        <v>4725</v>
      </c>
      <c r="P96" s="71" t="s">
        <v>4725</v>
      </c>
      <c r="Q96" s="71" t="s">
        <v>4725</v>
      </c>
      <c r="R96" s="71" t="s">
        <v>4725</v>
      </c>
      <c r="S96" s="71" t="s">
        <v>4725</v>
      </c>
      <c r="T96" s="71" t="s">
        <v>4725</v>
      </c>
      <c r="U96" s="71" t="s">
        <v>4725</v>
      </c>
      <c r="V96" s="71" t="s">
        <v>4725</v>
      </c>
      <c r="W96" s="71" t="s">
        <v>4725</v>
      </c>
      <c r="X96" s="71" t="s">
        <v>4725</v>
      </c>
      <c r="Y96" s="71" t="s">
        <v>4725</v>
      </c>
      <c r="Z96" s="71" t="s">
        <v>4725</v>
      </c>
      <c r="AA96" s="71" t="s">
        <v>4725</v>
      </c>
      <c r="AB96" s="71" t="s">
        <v>4725</v>
      </c>
      <c r="AC96" s="71" t="s">
        <v>4725</v>
      </c>
      <c r="AD96" s="71" t="s">
        <v>4725</v>
      </c>
      <c r="AE96" s="71" t="s">
        <v>4725</v>
      </c>
      <c r="AF96" s="71">
        <v>1</v>
      </c>
      <c r="AG96" s="71">
        <v>1</v>
      </c>
      <c r="AH96" s="71" t="s">
        <v>4725</v>
      </c>
      <c r="AI96" s="71" t="s">
        <v>4725</v>
      </c>
      <c r="AJ96" s="71" t="s">
        <v>4725</v>
      </c>
      <c r="AK96" s="71" t="s">
        <v>4725</v>
      </c>
      <c r="AL96" s="71">
        <v>1</v>
      </c>
      <c r="AM96" s="71" t="s">
        <v>4725</v>
      </c>
      <c r="AN96" s="71">
        <v>1</v>
      </c>
      <c r="AO96" s="71">
        <v>1</v>
      </c>
      <c r="AP96" s="71" t="s">
        <v>4725</v>
      </c>
      <c r="AQ96" s="71" t="s">
        <v>4725</v>
      </c>
      <c r="AR96" s="71" t="s">
        <v>4725</v>
      </c>
      <c r="AS96" s="68"/>
      <c r="AT96" s="68"/>
      <c r="AU96" s="68"/>
      <c r="AV96" t="s">
        <v>4726</v>
      </c>
      <c r="AW96" t="s">
        <v>4727</v>
      </c>
    </row>
    <row r="97" spans="1:53" x14ac:dyDescent="0.35">
      <c r="A97" s="37" t="s">
        <v>4732</v>
      </c>
      <c r="B97" s="37" t="s">
        <v>4803</v>
      </c>
      <c r="C97" s="37">
        <v>230</v>
      </c>
      <c r="D97" s="70" t="s">
        <v>4725</v>
      </c>
      <c r="E97" s="71" t="s">
        <v>4725</v>
      </c>
      <c r="F97" s="71" t="s">
        <v>4725</v>
      </c>
      <c r="G97" s="71">
        <v>1</v>
      </c>
      <c r="H97" s="71" t="s">
        <v>4725</v>
      </c>
      <c r="I97" s="71" t="s">
        <v>4725</v>
      </c>
      <c r="J97" s="71" t="s">
        <v>4725</v>
      </c>
      <c r="K97" s="71" t="s">
        <v>4725</v>
      </c>
      <c r="L97" s="71" t="s">
        <v>4725</v>
      </c>
      <c r="M97" s="71" t="s">
        <v>4725</v>
      </c>
      <c r="N97" s="71" t="s">
        <v>4725</v>
      </c>
      <c r="O97" s="71" t="s">
        <v>4725</v>
      </c>
      <c r="P97" s="71" t="s">
        <v>4725</v>
      </c>
      <c r="Q97" s="71" t="s">
        <v>4725</v>
      </c>
      <c r="R97" s="71" t="s">
        <v>4725</v>
      </c>
      <c r="S97" s="71" t="s">
        <v>4725</v>
      </c>
      <c r="T97" s="71" t="s">
        <v>4725</v>
      </c>
      <c r="U97" s="71" t="s">
        <v>4725</v>
      </c>
      <c r="V97" s="71" t="s">
        <v>4725</v>
      </c>
      <c r="W97" s="71" t="s">
        <v>4725</v>
      </c>
      <c r="X97" s="71" t="s">
        <v>4725</v>
      </c>
      <c r="Y97" s="71" t="s">
        <v>4725</v>
      </c>
      <c r="Z97" s="71" t="s">
        <v>4725</v>
      </c>
      <c r="AA97" s="71" t="s">
        <v>4725</v>
      </c>
      <c r="AB97" s="71" t="s">
        <v>4725</v>
      </c>
      <c r="AC97" s="71" t="s">
        <v>4725</v>
      </c>
      <c r="AD97" s="71" t="s">
        <v>4725</v>
      </c>
      <c r="AE97" s="71" t="s">
        <v>4725</v>
      </c>
      <c r="AF97" s="71" t="s">
        <v>4725</v>
      </c>
      <c r="AG97" s="71" t="s">
        <v>4725</v>
      </c>
      <c r="AH97" s="71" t="s">
        <v>4725</v>
      </c>
      <c r="AI97" s="71" t="s">
        <v>4725</v>
      </c>
      <c r="AJ97" s="71" t="s">
        <v>4725</v>
      </c>
      <c r="AK97" s="71" t="s">
        <v>4725</v>
      </c>
      <c r="AL97" s="71" t="s">
        <v>4725</v>
      </c>
      <c r="AM97" s="71" t="s">
        <v>4725</v>
      </c>
      <c r="AN97" s="71" t="s">
        <v>4725</v>
      </c>
      <c r="AO97" s="71" t="s">
        <v>4725</v>
      </c>
      <c r="AP97" s="71" t="s">
        <v>4725</v>
      </c>
      <c r="AQ97" s="71" t="s">
        <v>4725</v>
      </c>
      <c r="AR97" s="71" t="s">
        <v>4725</v>
      </c>
      <c r="AS97" s="68"/>
      <c r="AT97" s="68"/>
      <c r="AU97" s="68"/>
      <c r="AV97" t="s">
        <v>4729</v>
      </c>
      <c r="AW97" t="s">
        <v>4730</v>
      </c>
    </row>
    <row r="98" spans="1:53" x14ac:dyDescent="0.35">
      <c r="A98" s="37" t="s">
        <v>4747</v>
      </c>
      <c r="B98" s="37" t="s">
        <v>4804</v>
      </c>
      <c r="C98" s="37">
        <v>115</v>
      </c>
      <c r="D98" s="70" t="s">
        <v>4725</v>
      </c>
      <c r="E98" s="71" t="s">
        <v>4725</v>
      </c>
      <c r="F98" s="71" t="s">
        <v>4725</v>
      </c>
      <c r="G98" s="71" t="s">
        <v>4725</v>
      </c>
      <c r="H98" s="71" t="s">
        <v>4725</v>
      </c>
      <c r="I98" s="71" t="s">
        <v>4725</v>
      </c>
      <c r="J98" s="71" t="s">
        <v>4725</v>
      </c>
      <c r="K98" s="71" t="s">
        <v>4725</v>
      </c>
      <c r="L98" s="71" t="s">
        <v>4725</v>
      </c>
      <c r="M98" s="71" t="s">
        <v>4725</v>
      </c>
      <c r="N98" s="71" t="s">
        <v>4725</v>
      </c>
      <c r="O98" s="71" t="s">
        <v>4725</v>
      </c>
      <c r="P98" s="71" t="s">
        <v>4725</v>
      </c>
      <c r="Q98" s="71" t="s">
        <v>4725</v>
      </c>
      <c r="R98" s="71" t="s">
        <v>4725</v>
      </c>
      <c r="S98" s="71" t="s">
        <v>4725</v>
      </c>
      <c r="T98" s="71" t="s">
        <v>4725</v>
      </c>
      <c r="U98" s="71" t="s">
        <v>4725</v>
      </c>
      <c r="V98" s="71" t="s">
        <v>4725</v>
      </c>
      <c r="W98" s="71" t="s">
        <v>4725</v>
      </c>
      <c r="X98" s="71" t="s">
        <v>4725</v>
      </c>
      <c r="Y98" s="71" t="s">
        <v>4725</v>
      </c>
      <c r="Z98" s="71">
        <v>1</v>
      </c>
      <c r="AA98" s="71">
        <v>1</v>
      </c>
      <c r="AB98" s="71" t="s">
        <v>4725</v>
      </c>
      <c r="AC98" s="71" t="s">
        <v>4725</v>
      </c>
      <c r="AD98" s="71" t="s">
        <v>4725</v>
      </c>
      <c r="AE98" s="71" t="s">
        <v>4725</v>
      </c>
      <c r="AF98" s="71" t="s">
        <v>4725</v>
      </c>
      <c r="AG98" s="71" t="s">
        <v>4725</v>
      </c>
      <c r="AH98" s="71" t="s">
        <v>4725</v>
      </c>
      <c r="AI98" s="71" t="s">
        <v>4725</v>
      </c>
      <c r="AJ98" s="71" t="s">
        <v>4725</v>
      </c>
      <c r="AK98" s="71" t="s">
        <v>4725</v>
      </c>
      <c r="AL98" s="71" t="s">
        <v>4725</v>
      </c>
      <c r="AM98" s="71" t="s">
        <v>4725</v>
      </c>
      <c r="AN98" s="71" t="s">
        <v>4725</v>
      </c>
      <c r="AO98" s="71" t="s">
        <v>4725</v>
      </c>
      <c r="AP98" s="71" t="s">
        <v>4725</v>
      </c>
      <c r="AQ98" s="71" t="s">
        <v>4725</v>
      </c>
      <c r="AR98" s="71" t="s">
        <v>4725</v>
      </c>
      <c r="AS98" s="68"/>
      <c r="AT98" s="68"/>
      <c r="AU98" s="68"/>
      <c r="AV98" t="s">
        <v>4748</v>
      </c>
      <c r="AW98" t="s">
        <v>4749</v>
      </c>
      <c r="AY98" t="s">
        <v>4751</v>
      </c>
    </row>
    <row r="99" spans="1:53" x14ac:dyDescent="0.35">
      <c r="A99" s="37" t="s">
        <v>4747</v>
      </c>
      <c r="B99" s="37" t="s">
        <v>4805</v>
      </c>
      <c r="C99" s="37">
        <v>115</v>
      </c>
      <c r="D99" s="70" t="s">
        <v>4725</v>
      </c>
      <c r="E99" s="71" t="s">
        <v>4725</v>
      </c>
      <c r="F99" s="71" t="s">
        <v>4725</v>
      </c>
      <c r="G99" s="71" t="s">
        <v>4725</v>
      </c>
      <c r="H99" s="71" t="s">
        <v>4725</v>
      </c>
      <c r="I99" s="71" t="s">
        <v>4725</v>
      </c>
      <c r="J99" s="71" t="s">
        <v>4725</v>
      </c>
      <c r="K99" s="71" t="s">
        <v>4725</v>
      </c>
      <c r="L99" s="71" t="s">
        <v>4725</v>
      </c>
      <c r="M99" s="71" t="s">
        <v>4725</v>
      </c>
      <c r="N99" s="71" t="s">
        <v>4725</v>
      </c>
      <c r="O99" s="71" t="s">
        <v>4725</v>
      </c>
      <c r="P99" s="71" t="s">
        <v>4725</v>
      </c>
      <c r="Q99" s="71" t="s">
        <v>4725</v>
      </c>
      <c r="R99" s="71" t="s">
        <v>4725</v>
      </c>
      <c r="S99" s="71" t="s">
        <v>4725</v>
      </c>
      <c r="T99" s="71" t="s">
        <v>4725</v>
      </c>
      <c r="U99" s="71" t="s">
        <v>4725</v>
      </c>
      <c r="V99" s="71" t="s">
        <v>4725</v>
      </c>
      <c r="W99" s="71" t="s">
        <v>4725</v>
      </c>
      <c r="X99" s="71" t="s">
        <v>4725</v>
      </c>
      <c r="Y99" s="71" t="s">
        <v>4725</v>
      </c>
      <c r="Z99" s="71">
        <v>1</v>
      </c>
      <c r="AA99" s="71" t="s">
        <v>4725</v>
      </c>
      <c r="AB99" s="71" t="s">
        <v>4725</v>
      </c>
      <c r="AC99" s="71" t="s">
        <v>4725</v>
      </c>
      <c r="AD99" s="71" t="s">
        <v>4725</v>
      </c>
      <c r="AE99" s="71" t="s">
        <v>4725</v>
      </c>
      <c r="AF99" s="71" t="s">
        <v>4725</v>
      </c>
      <c r="AG99" s="71" t="s">
        <v>4725</v>
      </c>
      <c r="AH99" s="71" t="s">
        <v>4725</v>
      </c>
      <c r="AI99" s="71" t="s">
        <v>4725</v>
      </c>
      <c r="AJ99" s="71" t="s">
        <v>4725</v>
      </c>
      <c r="AK99" s="71" t="s">
        <v>4725</v>
      </c>
      <c r="AL99" s="71" t="s">
        <v>4725</v>
      </c>
      <c r="AM99" s="71" t="s">
        <v>4725</v>
      </c>
      <c r="AN99" s="71" t="s">
        <v>4725</v>
      </c>
      <c r="AO99" s="71" t="s">
        <v>4725</v>
      </c>
      <c r="AP99" s="71" t="s">
        <v>4725</v>
      </c>
      <c r="AQ99" s="71" t="s">
        <v>4725</v>
      </c>
      <c r="AR99" s="71" t="s">
        <v>4725</v>
      </c>
      <c r="AS99" s="68"/>
      <c r="AT99" s="68"/>
      <c r="AU99" s="68"/>
      <c r="AV99" t="s">
        <v>4748</v>
      </c>
      <c r="AW99" t="s">
        <v>4749</v>
      </c>
    </row>
    <row r="100" spans="1:53" x14ac:dyDescent="0.35">
      <c r="A100" s="37" t="s">
        <v>4724</v>
      </c>
      <c r="B100" s="37" t="s">
        <v>4449</v>
      </c>
      <c r="C100" s="37">
        <v>230</v>
      </c>
      <c r="D100" s="70" t="s">
        <v>4725</v>
      </c>
      <c r="E100" s="71" t="s">
        <v>4725</v>
      </c>
      <c r="F100" s="71" t="s">
        <v>4725</v>
      </c>
      <c r="G100" s="71" t="s">
        <v>4725</v>
      </c>
      <c r="H100" s="71" t="s">
        <v>4725</v>
      </c>
      <c r="I100" s="71" t="s">
        <v>4725</v>
      </c>
      <c r="J100" s="71" t="s">
        <v>4725</v>
      </c>
      <c r="K100" s="71" t="s">
        <v>4725</v>
      </c>
      <c r="L100" s="71" t="s">
        <v>4725</v>
      </c>
      <c r="M100" s="71" t="s">
        <v>4725</v>
      </c>
      <c r="N100" s="71" t="s">
        <v>4725</v>
      </c>
      <c r="O100" s="71" t="s">
        <v>4725</v>
      </c>
      <c r="P100" s="71" t="s">
        <v>4725</v>
      </c>
      <c r="Q100" s="71" t="s">
        <v>4725</v>
      </c>
      <c r="R100" s="71" t="s">
        <v>4725</v>
      </c>
      <c r="S100" s="71" t="s">
        <v>4725</v>
      </c>
      <c r="T100" s="71" t="s">
        <v>4725</v>
      </c>
      <c r="U100" s="71" t="s">
        <v>4725</v>
      </c>
      <c r="V100" s="71" t="s">
        <v>4725</v>
      </c>
      <c r="W100" s="71" t="s">
        <v>4725</v>
      </c>
      <c r="X100" s="71" t="s">
        <v>4725</v>
      </c>
      <c r="Y100" s="71" t="s">
        <v>4725</v>
      </c>
      <c r="Z100" s="71" t="s">
        <v>4725</v>
      </c>
      <c r="AA100" s="71" t="s">
        <v>4725</v>
      </c>
      <c r="AB100" s="71" t="s">
        <v>4725</v>
      </c>
      <c r="AC100" s="71" t="s">
        <v>4725</v>
      </c>
      <c r="AD100" s="71" t="s">
        <v>4725</v>
      </c>
      <c r="AE100" s="71" t="s">
        <v>4725</v>
      </c>
      <c r="AF100" s="71" t="s">
        <v>4725</v>
      </c>
      <c r="AG100" s="71" t="s">
        <v>4725</v>
      </c>
      <c r="AH100" s="71" t="s">
        <v>4725</v>
      </c>
      <c r="AI100" s="71" t="s">
        <v>4725</v>
      </c>
      <c r="AJ100" s="71" t="s">
        <v>4725</v>
      </c>
      <c r="AK100" s="71" t="s">
        <v>4725</v>
      </c>
      <c r="AL100" s="71" t="s">
        <v>4725</v>
      </c>
      <c r="AM100" s="71" t="s">
        <v>4725</v>
      </c>
      <c r="AN100" s="71">
        <v>1</v>
      </c>
      <c r="AO100" s="71" t="s">
        <v>4725</v>
      </c>
      <c r="AP100" s="71" t="s">
        <v>4725</v>
      </c>
      <c r="AQ100" s="71" t="s">
        <v>4725</v>
      </c>
      <c r="AR100" s="71" t="s">
        <v>4725</v>
      </c>
      <c r="AS100" s="68"/>
      <c r="AT100" s="68"/>
      <c r="AU100" s="68"/>
      <c r="AV100" t="s">
        <v>4726</v>
      </c>
      <c r="AW100" t="s">
        <v>4727</v>
      </c>
    </row>
    <row r="101" spans="1:53" x14ac:dyDescent="0.35">
      <c r="A101" s="37" t="s">
        <v>4731</v>
      </c>
      <c r="B101" s="37" t="s">
        <v>4806</v>
      </c>
      <c r="C101" s="37">
        <v>115</v>
      </c>
      <c r="D101" s="70" t="s">
        <v>4725</v>
      </c>
      <c r="E101" s="71" t="s">
        <v>4725</v>
      </c>
      <c r="F101" s="71" t="s">
        <v>4725</v>
      </c>
      <c r="G101" s="71" t="s">
        <v>4725</v>
      </c>
      <c r="H101" s="71" t="s">
        <v>4725</v>
      </c>
      <c r="I101" s="71" t="s">
        <v>4725</v>
      </c>
      <c r="J101" s="71" t="s">
        <v>4725</v>
      </c>
      <c r="K101" s="71" t="s">
        <v>4725</v>
      </c>
      <c r="L101" s="71" t="s">
        <v>4725</v>
      </c>
      <c r="M101" s="71" t="s">
        <v>4725</v>
      </c>
      <c r="N101" s="71" t="s">
        <v>4725</v>
      </c>
      <c r="O101" s="71" t="s">
        <v>4725</v>
      </c>
      <c r="P101" s="71" t="s">
        <v>4725</v>
      </c>
      <c r="Q101" s="71" t="s">
        <v>4725</v>
      </c>
      <c r="R101" s="71" t="s">
        <v>4725</v>
      </c>
      <c r="S101" s="71" t="s">
        <v>4725</v>
      </c>
      <c r="T101" s="71" t="s">
        <v>4725</v>
      </c>
      <c r="U101" s="71" t="s">
        <v>4725</v>
      </c>
      <c r="V101" s="71" t="s">
        <v>4725</v>
      </c>
      <c r="W101" s="71" t="s">
        <v>4725</v>
      </c>
      <c r="X101" s="71" t="s">
        <v>4725</v>
      </c>
      <c r="Y101" s="71" t="s">
        <v>4725</v>
      </c>
      <c r="Z101" s="71" t="s">
        <v>4725</v>
      </c>
      <c r="AA101" s="71" t="s">
        <v>4725</v>
      </c>
      <c r="AB101" s="71" t="s">
        <v>4725</v>
      </c>
      <c r="AC101" s="71" t="s">
        <v>4725</v>
      </c>
      <c r="AD101" s="71" t="s">
        <v>4725</v>
      </c>
      <c r="AE101" s="71" t="s">
        <v>4725</v>
      </c>
      <c r="AF101" s="71" t="s">
        <v>4725</v>
      </c>
      <c r="AG101" s="71">
        <v>1</v>
      </c>
      <c r="AH101" s="71" t="s">
        <v>4725</v>
      </c>
      <c r="AI101" s="71" t="s">
        <v>4725</v>
      </c>
      <c r="AJ101" s="71" t="s">
        <v>4725</v>
      </c>
      <c r="AK101" s="71" t="s">
        <v>4725</v>
      </c>
      <c r="AL101" s="71" t="s">
        <v>4725</v>
      </c>
      <c r="AM101" s="71" t="s">
        <v>4725</v>
      </c>
      <c r="AN101" s="71" t="s">
        <v>4725</v>
      </c>
      <c r="AO101" s="71" t="s">
        <v>4725</v>
      </c>
      <c r="AP101" s="71" t="s">
        <v>4725</v>
      </c>
      <c r="AQ101" s="71" t="s">
        <v>4725</v>
      </c>
      <c r="AR101" s="71" t="s">
        <v>4725</v>
      </c>
      <c r="AS101" s="68"/>
      <c r="AT101" s="68"/>
      <c r="AU101" s="68"/>
      <c r="AV101" t="s">
        <v>4726</v>
      </c>
      <c r="AW101" t="s">
        <v>4727</v>
      </c>
    </row>
    <row r="102" spans="1:53" x14ac:dyDescent="0.35">
      <c r="A102" s="37" t="s">
        <v>4724</v>
      </c>
      <c r="B102" s="37" t="s">
        <v>4451</v>
      </c>
      <c r="C102" s="37">
        <v>115</v>
      </c>
      <c r="D102" s="70" t="s">
        <v>4725</v>
      </c>
      <c r="E102" s="71" t="s">
        <v>4725</v>
      </c>
      <c r="F102" s="71" t="s">
        <v>4725</v>
      </c>
      <c r="G102" s="71" t="s">
        <v>4725</v>
      </c>
      <c r="H102" s="71" t="s">
        <v>4725</v>
      </c>
      <c r="I102" s="71" t="s">
        <v>4725</v>
      </c>
      <c r="J102" s="71" t="s">
        <v>4725</v>
      </c>
      <c r="K102" s="71" t="s">
        <v>4725</v>
      </c>
      <c r="L102" s="71" t="s">
        <v>4725</v>
      </c>
      <c r="M102" s="71" t="s">
        <v>4725</v>
      </c>
      <c r="N102" s="71" t="s">
        <v>4725</v>
      </c>
      <c r="O102" s="71" t="s">
        <v>4725</v>
      </c>
      <c r="P102" s="71" t="s">
        <v>4725</v>
      </c>
      <c r="Q102" s="71" t="s">
        <v>4725</v>
      </c>
      <c r="R102" s="71" t="s">
        <v>4725</v>
      </c>
      <c r="S102" s="71" t="s">
        <v>4725</v>
      </c>
      <c r="T102" s="71" t="s">
        <v>4725</v>
      </c>
      <c r="U102" s="71" t="s">
        <v>4725</v>
      </c>
      <c r="V102" s="71" t="s">
        <v>4725</v>
      </c>
      <c r="W102" s="71" t="s">
        <v>4725</v>
      </c>
      <c r="X102" s="71" t="s">
        <v>4725</v>
      </c>
      <c r="Y102" s="71" t="s">
        <v>4725</v>
      </c>
      <c r="Z102" s="71" t="s">
        <v>4725</v>
      </c>
      <c r="AA102" s="71" t="s">
        <v>4725</v>
      </c>
      <c r="AB102" s="71" t="s">
        <v>4725</v>
      </c>
      <c r="AC102" s="71" t="s">
        <v>4725</v>
      </c>
      <c r="AD102" s="71" t="s">
        <v>4725</v>
      </c>
      <c r="AE102" s="71" t="s">
        <v>4725</v>
      </c>
      <c r="AF102" s="71">
        <v>1</v>
      </c>
      <c r="AG102" s="71">
        <v>1</v>
      </c>
      <c r="AH102" s="71">
        <v>1</v>
      </c>
      <c r="AI102" s="71">
        <v>1</v>
      </c>
      <c r="AJ102" s="71" t="s">
        <v>4725</v>
      </c>
      <c r="AK102" s="71" t="s">
        <v>4725</v>
      </c>
      <c r="AL102" s="71">
        <v>1</v>
      </c>
      <c r="AM102" s="71" t="s">
        <v>4725</v>
      </c>
      <c r="AN102" s="71" t="s">
        <v>4725</v>
      </c>
      <c r="AO102" s="71">
        <v>1</v>
      </c>
      <c r="AP102" s="71">
        <v>1</v>
      </c>
      <c r="AQ102" s="71" t="s">
        <v>4725</v>
      </c>
      <c r="AR102" s="71" t="s">
        <v>4725</v>
      </c>
      <c r="AS102" s="68"/>
      <c r="AT102" s="68"/>
      <c r="AU102" s="68"/>
      <c r="AV102" t="s">
        <v>4726</v>
      </c>
      <c r="AW102" t="s">
        <v>4727</v>
      </c>
    </row>
    <row r="103" spans="1:53" x14ac:dyDescent="0.35">
      <c r="A103" s="37" t="s">
        <v>4728</v>
      </c>
      <c r="B103" s="37" t="s">
        <v>4807</v>
      </c>
      <c r="C103" s="37">
        <v>230</v>
      </c>
      <c r="D103" s="70" t="s">
        <v>4725</v>
      </c>
      <c r="E103" s="71" t="s">
        <v>4725</v>
      </c>
      <c r="F103" s="71" t="s">
        <v>4725</v>
      </c>
      <c r="G103" s="71" t="s">
        <v>4725</v>
      </c>
      <c r="H103" s="71">
        <v>1</v>
      </c>
      <c r="I103" s="71" t="s">
        <v>4725</v>
      </c>
      <c r="J103" s="71" t="s">
        <v>4725</v>
      </c>
      <c r="K103" s="71" t="s">
        <v>4725</v>
      </c>
      <c r="L103" s="71" t="s">
        <v>4725</v>
      </c>
      <c r="M103" s="71" t="s">
        <v>4725</v>
      </c>
      <c r="N103" s="71" t="s">
        <v>4725</v>
      </c>
      <c r="O103" s="71" t="s">
        <v>4725</v>
      </c>
      <c r="P103" s="71" t="s">
        <v>4725</v>
      </c>
      <c r="Q103" s="71" t="s">
        <v>4725</v>
      </c>
      <c r="R103" s="71" t="s">
        <v>4725</v>
      </c>
      <c r="S103" s="71" t="s">
        <v>4725</v>
      </c>
      <c r="T103" s="71" t="s">
        <v>4725</v>
      </c>
      <c r="U103" s="71" t="s">
        <v>4725</v>
      </c>
      <c r="V103" s="71" t="s">
        <v>4725</v>
      </c>
      <c r="W103" s="71" t="s">
        <v>4725</v>
      </c>
      <c r="X103" s="71" t="s">
        <v>4725</v>
      </c>
      <c r="Y103" s="71" t="s">
        <v>4725</v>
      </c>
      <c r="Z103" s="71" t="s">
        <v>4725</v>
      </c>
      <c r="AA103" s="71" t="s">
        <v>4725</v>
      </c>
      <c r="AB103" s="71" t="s">
        <v>4725</v>
      </c>
      <c r="AC103" s="71" t="s">
        <v>4725</v>
      </c>
      <c r="AD103" s="71" t="s">
        <v>4725</v>
      </c>
      <c r="AE103" s="71" t="s">
        <v>4725</v>
      </c>
      <c r="AF103" s="71" t="s">
        <v>4725</v>
      </c>
      <c r="AG103" s="71" t="s">
        <v>4725</v>
      </c>
      <c r="AH103" s="71" t="s">
        <v>4725</v>
      </c>
      <c r="AI103" s="71" t="s">
        <v>4725</v>
      </c>
      <c r="AJ103" s="71" t="s">
        <v>4725</v>
      </c>
      <c r="AK103" s="71" t="s">
        <v>4725</v>
      </c>
      <c r="AL103" s="71" t="s">
        <v>4725</v>
      </c>
      <c r="AM103" s="71" t="s">
        <v>4725</v>
      </c>
      <c r="AN103" s="71" t="s">
        <v>4725</v>
      </c>
      <c r="AO103" s="71" t="s">
        <v>4725</v>
      </c>
      <c r="AP103" s="71" t="s">
        <v>4725</v>
      </c>
      <c r="AQ103" s="71" t="s">
        <v>4725</v>
      </c>
      <c r="AR103" s="71" t="s">
        <v>4725</v>
      </c>
      <c r="AS103" s="68"/>
      <c r="AT103" s="68"/>
      <c r="AU103" s="68"/>
      <c r="AV103" t="s">
        <v>4729</v>
      </c>
      <c r="AW103" t="s">
        <v>4730</v>
      </c>
    </row>
    <row r="104" spans="1:53" x14ac:dyDescent="0.35">
      <c r="A104" s="37" t="s">
        <v>4740</v>
      </c>
      <c r="B104" s="37" t="s">
        <v>4325</v>
      </c>
      <c r="C104" s="37">
        <v>500</v>
      </c>
      <c r="D104" s="70" t="s">
        <v>4725</v>
      </c>
      <c r="E104" s="71" t="s">
        <v>4725</v>
      </c>
      <c r="F104" s="71" t="s">
        <v>4725</v>
      </c>
      <c r="G104" s="71" t="s">
        <v>4725</v>
      </c>
      <c r="H104" s="71" t="s">
        <v>4725</v>
      </c>
      <c r="I104" s="71" t="s">
        <v>4725</v>
      </c>
      <c r="J104" s="71" t="s">
        <v>4725</v>
      </c>
      <c r="K104" s="71" t="s">
        <v>4725</v>
      </c>
      <c r="L104" s="71" t="s">
        <v>4725</v>
      </c>
      <c r="M104" s="71">
        <v>1</v>
      </c>
      <c r="N104" s="71">
        <v>1</v>
      </c>
      <c r="O104" s="71" t="s">
        <v>4725</v>
      </c>
      <c r="P104" s="71" t="s">
        <v>4725</v>
      </c>
      <c r="Q104" s="71" t="s">
        <v>4725</v>
      </c>
      <c r="R104" s="71">
        <v>1</v>
      </c>
      <c r="S104" s="71" t="s">
        <v>4725</v>
      </c>
      <c r="T104" s="71" t="s">
        <v>4725</v>
      </c>
      <c r="U104" s="71" t="s">
        <v>4725</v>
      </c>
      <c r="V104" s="71" t="s">
        <v>4725</v>
      </c>
      <c r="W104" s="71" t="s">
        <v>4725</v>
      </c>
      <c r="X104" s="71" t="s">
        <v>4725</v>
      </c>
      <c r="Y104" s="71" t="s">
        <v>4725</v>
      </c>
      <c r="Z104" s="71" t="s">
        <v>4725</v>
      </c>
      <c r="AA104" s="71" t="s">
        <v>4725</v>
      </c>
      <c r="AB104" s="71" t="s">
        <v>4725</v>
      </c>
      <c r="AC104" s="71" t="s">
        <v>4725</v>
      </c>
      <c r="AD104" s="71" t="s">
        <v>4725</v>
      </c>
      <c r="AE104" s="71" t="s">
        <v>4725</v>
      </c>
      <c r="AF104" s="71" t="s">
        <v>4725</v>
      </c>
      <c r="AG104" s="71" t="s">
        <v>4725</v>
      </c>
      <c r="AH104" s="71" t="s">
        <v>4725</v>
      </c>
      <c r="AI104" s="71" t="s">
        <v>4725</v>
      </c>
      <c r="AJ104" s="71" t="s">
        <v>4725</v>
      </c>
      <c r="AK104" s="71" t="s">
        <v>4725</v>
      </c>
      <c r="AL104" s="71" t="s">
        <v>4725</v>
      </c>
      <c r="AM104" s="71" t="s">
        <v>4725</v>
      </c>
      <c r="AN104" s="71" t="s">
        <v>4725</v>
      </c>
      <c r="AO104" s="71" t="s">
        <v>4725</v>
      </c>
      <c r="AP104" s="71" t="s">
        <v>4725</v>
      </c>
      <c r="AQ104" s="71" t="s">
        <v>4725</v>
      </c>
      <c r="AR104" s="71" t="s">
        <v>4725</v>
      </c>
      <c r="AS104" s="68"/>
      <c r="AT104" s="68"/>
      <c r="AU104" s="68"/>
      <c r="AV104" t="s">
        <v>4784</v>
      </c>
      <c r="AW104" t="s">
        <v>4785</v>
      </c>
    </row>
    <row r="105" spans="1:53" x14ac:dyDescent="0.35">
      <c r="A105" s="37" t="s">
        <v>4731</v>
      </c>
      <c r="B105" s="37" t="s">
        <v>4405</v>
      </c>
      <c r="C105" s="37">
        <v>230</v>
      </c>
      <c r="D105" s="70" t="s">
        <v>4725</v>
      </c>
      <c r="E105" s="71" t="s">
        <v>4725</v>
      </c>
      <c r="F105" s="71" t="s">
        <v>4725</v>
      </c>
      <c r="G105" s="71" t="s">
        <v>4725</v>
      </c>
      <c r="H105" s="71" t="s">
        <v>4725</v>
      </c>
      <c r="I105" s="71" t="s">
        <v>4725</v>
      </c>
      <c r="J105" s="71" t="s">
        <v>4725</v>
      </c>
      <c r="K105" s="71" t="s">
        <v>4725</v>
      </c>
      <c r="L105" s="71" t="s">
        <v>4725</v>
      </c>
      <c r="M105" s="71" t="s">
        <v>4725</v>
      </c>
      <c r="N105" s="71" t="s">
        <v>4725</v>
      </c>
      <c r="O105" s="71" t="s">
        <v>4725</v>
      </c>
      <c r="P105" s="71" t="s">
        <v>4725</v>
      </c>
      <c r="Q105" s="71" t="s">
        <v>4725</v>
      </c>
      <c r="R105" s="71" t="s">
        <v>4725</v>
      </c>
      <c r="S105" s="71" t="s">
        <v>4725</v>
      </c>
      <c r="T105" s="71" t="s">
        <v>4725</v>
      </c>
      <c r="U105" s="71" t="s">
        <v>4725</v>
      </c>
      <c r="V105" s="71" t="s">
        <v>4725</v>
      </c>
      <c r="W105" s="71" t="s">
        <v>4725</v>
      </c>
      <c r="X105" s="71" t="s">
        <v>4725</v>
      </c>
      <c r="Y105" s="71" t="s">
        <v>4725</v>
      </c>
      <c r="Z105" s="71" t="s">
        <v>4725</v>
      </c>
      <c r="AA105" s="71" t="s">
        <v>4725</v>
      </c>
      <c r="AB105" s="71" t="s">
        <v>4725</v>
      </c>
      <c r="AC105" s="71" t="s">
        <v>4725</v>
      </c>
      <c r="AD105" s="71" t="s">
        <v>4725</v>
      </c>
      <c r="AE105" s="71" t="s">
        <v>4725</v>
      </c>
      <c r="AF105" s="71" t="s">
        <v>4725</v>
      </c>
      <c r="AG105" s="71" t="s">
        <v>4725</v>
      </c>
      <c r="AH105" s="71" t="s">
        <v>4725</v>
      </c>
      <c r="AI105" s="71" t="s">
        <v>4725</v>
      </c>
      <c r="AJ105" s="71" t="s">
        <v>4725</v>
      </c>
      <c r="AK105" s="71" t="s">
        <v>4725</v>
      </c>
      <c r="AL105" s="71" t="s">
        <v>4725</v>
      </c>
      <c r="AM105" s="71">
        <v>1</v>
      </c>
      <c r="AN105" s="71" t="s">
        <v>4725</v>
      </c>
      <c r="AO105" s="71" t="s">
        <v>4725</v>
      </c>
      <c r="AP105" s="71">
        <v>1</v>
      </c>
      <c r="AQ105" s="71" t="s">
        <v>4725</v>
      </c>
      <c r="AR105" s="71">
        <v>1</v>
      </c>
      <c r="AS105" s="68"/>
      <c r="AT105" s="68"/>
      <c r="AU105" s="68"/>
      <c r="AV105" t="s">
        <v>4726</v>
      </c>
      <c r="AW105" t="s">
        <v>4727</v>
      </c>
    </row>
    <row r="106" spans="1:53" x14ac:dyDescent="0.35">
      <c r="A106" s="37" t="s">
        <v>4731</v>
      </c>
      <c r="B106" s="37" t="s">
        <v>4450</v>
      </c>
      <c r="C106" s="37">
        <v>115</v>
      </c>
      <c r="D106" s="70" t="s">
        <v>4725</v>
      </c>
      <c r="E106" s="71" t="s">
        <v>4725</v>
      </c>
      <c r="F106" s="71" t="s">
        <v>4725</v>
      </c>
      <c r="G106" s="71" t="s">
        <v>4725</v>
      </c>
      <c r="H106" s="71" t="s">
        <v>4725</v>
      </c>
      <c r="I106" s="71" t="s">
        <v>4725</v>
      </c>
      <c r="J106" s="71" t="s">
        <v>4725</v>
      </c>
      <c r="K106" s="71" t="s">
        <v>4725</v>
      </c>
      <c r="L106" s="71" t="s">
        <v>4725</v>
      </c>
      <c r="M106" s="71" t="s">
        <v>4725</v>
      </c>
      <c r="N106" s="71" t="s">
        <v>4725</v>
      </c>
      <c r="O106" s="71" t="s">
        <v>4725</v>
      </c>
      <c r="P106" s="71" t="s">
        <v>4725</v>
      </c>
      <c r="Q106" s="71" t="s">
        <v>4725</v>
      </c>
      <c r="R106" s="71" t="s">
        <v>4725</v>
      </c>
      <c r="S106" s="71" t="s">
        <v>4725</v>
      </c>
      <c r="T106" s="71" t="s">
        <v>4725</v>
      </c>
      <c r="U106" s="71" t="s">
        <v>4725</v>
      </c>
      <c r="V106" s="71" t="s">
        <v>4725</v>
      </c>
      <c r="W106" s="71" t="s">
        <v>4725</v>
      </c>
      <c r="X106" s="71" t="s">
        <v>4725</v>
      </c>
      <c r="Y106" s="71" t="s">
        <v>4725</v>
      </c>
      <c r="Z106" s="71" t="s">
        <v>4725</v>
      </c>
      <c r="AA106" s="71" t="s">
        <v>4725</v>
      </c>
      <c r="AB106" s="71" t="s">
        <v>4725</v>
      </c>
      <c r="AC106" s="71" t="s">
        <v>4725</v>
      </c>
      <c r="AD106" s="71" t="s">
        <v>4725</v>
      </c>
      <c r="AE106" s="71" t="s">
        <v>4725</v>
      </c>
      <c r="AF106" s="71" t="s">
        <v>4725</v>
      </c>
      <c r="AG106" s="71" t="s">
        <v>4725</v>
      </c>
      <c r="AH106" s="71" t="s">
        <v>4725</v>
      </c>
      <c r="AI106" s="71" t="s">
        <v>4725</v>
      </c>
      <c r="AJ106" s="71" t="s">
        <v>4725</v>
      </c>
      <c r="AK106" s="71" t="s">
        <v>4725</v>
      </c>
      <c r="AL106" s="71" t="s">
        <v>4725</v>
      </c>
      <c r="AM106" s="71" t="s">
        <v>4725</v>
      </c>
      <c r="AN106" s="71">
        <v>1</v>
      </c>
      <c r="AO106" s="71">
        <v>1</v>
      </c>
      <c r="AP106" s="71">
        <v>1</v>
      </c>
      <c r="AQ106" s="71" t="s">
        <v>4725</v>
      </c>
      <c r="AR106" s="71" t="s">
        <v>4725</v>
      </c>
      <c r="AS106" s="68"/>
      <c r="AT106" s="68"/>
      <c r="AU106" s="68"/>
      <c r="AV106" t="s">
        <v>4726</v>
      </c>
      <c r="AW106" t="s">
        <v>4727</v>
      </c>
    </row>
    <row r="107" spans="1:53" x14ac:dyDescent="0.35">
      <c r="A107" s="37" t="s">
        <v>4747</v>
      </c>
      <c r="B107" s="37" t="s">
        <v>4808</v>
      </c>
      <c r="C107" s="37">
        <v>115</v>
      </c>
      <c r="D107" s="70" t="s">
        <v>4725</v>
      </c>
      <c r="E107" s="71" t="s">
        <v>4725</v>
      </c>
      <c r="F107" s="71" t="s">
        <v>4725</v>
      </c>
      <c r="G107" s="71" t="s">
        <v>4725</v>
      </c>
      <c r="H107" s="71" t="s">
        <v>4725</v>
      </c>
      <c r="I107" s="71" t="s">
        <v>4725</v>
      </c>
      <c r="J107" s="71" t="s">
        <v>4725</v>
      </c>
      <c r="K107" s="71" t="s">
        <v>4725</v>
      </c>
      <c r="L107" s="71" t="s">
        <v>4725</v>
      </c>
      <c r="M107" s="71" t="s">
        <v>4725</v>
      </c>
      <c r="N107" s="71" t="s">
        <v>4725</v>
      </c>
      <c r="O107" s="71" t="s">
        <v>4725</v>
      </c>
      <c r="P107" s="71" t="s">
        <v>4725</v>
      </c>
      <c r="Q107" s="71" t="s">
        <v>4725</v>
      </c>
      <c r="R107" s="71" t="s">
        <v>4725</v>
      </c>
      <c r="S107" s="71" t="s">
        <v>4725</v>
      </c>
      <c r="T107" s="71" t="s">
        <v>4725</v>
      </c>
      <c r="U107" s="71" t="s">
        <v>4725</v>
      </c>
      <c r="V107" s="71" t="s">
        <v>4725</v>
      </c>
      <c r="W107" s="71" t="s">
        <v>4725</v>
      </c>
      <c r="X107" s="71" t="s">
        <v>4725</v>
      </c>
      <c r="Y107" s="71" t="s">
        <v>4725</v>
      </c>
      <c r="Z107" s="71">
        <v>1</v>
      </c>
      <c r="AA107" s="71" t="s">
        <v>4725</v>
      </c>
      <c r="AB107" s="71" t="s">
        <v>4725</v>
      </c>
      <c r="AC107" s="71" t="s">
        <v>4725</v>
      </c>
      <c r="AD107" s="71" t="s">
        <v>4725</v>
      </c>
      <c r="AE107" s="71" t="s">
        <v>4725</v>
      </c>
      <c r="AF107" s="71" t="s">
        <v>4725</v>
      </c>
      <c r="AG107" s="71" t="s">
        <v>4725</v>
      </c>
      <c r="AH107" s="71" t="s">
        <v>4725</v>
      </c>
      <c r="AI107" s="71" t="s">
        <v>4725</v>
      </c>
      <c r="AJ107" s="71" t="s">
        <v>4725</v>
      </c>
      <c r="AK107" s="71" t="s">
        <v>4725</v>
      </c>
      <c r="AL107" s="71" t="s">
        <v>4725</v>
      </c>
      <c r="AM107" s="71" t="s">
        <v>4725</v>
      </c>
      <c r="AN107" s="71" t="s">
        <v>4725</v>
      </c>
      <c r="AO107" s="71" t="s">
        <v>4725</v>
      </c>
      <c r="AP107" s="71" t="s">
        <v>4725</v>
      </c>
      <c r="AQ107" s="71" t="s">
        <v>4725</v>
      </c>
      <c r="AR107" s="71" t="s">
        <v>4725</v>
      </c>
      <c r="AS107" s="68"/>
      <c r="AT107" s="68"/>
      <c r="AU107" s="68"/>
      <c r="AV107" t="s">
        <v>4748</v>
      </c>
      <c r="AW107" t="s">
        <v>4749</v>
      </c>
    </row>
    <row r="108" spans="1:53" x14ac:dyDescent="0.35">
      <c r="A108" s="37" t="s">
        <v>4732</v>
      </c>
      <c r="B108" s="37" t="s">
        <v>4456</v>
      </c>
      <c r="C108" s="37">
        <v>230</v>
      </c>
      <c r="D108" s="70" t="s">
        <v>4725</v>
      </c>
      <c r="E108" s="71">
        <v>1</v>
      </c>
      <c r="F108" s="71">
        <v>1</v>
      </c>
      <c r="G108" s="71" t="s">
        <v>4725</v>
      </c>
      <c r="H108" s="71" t="s">
        <v>4725</v>
      </c>
      <c r="I108" s="71" t="s">
        <v>4725</v>
      </c>
      <c r="J108" s="71" t="s">
        <v>4725</v>
      </c>
      <c r="K108" s="71" t="s">
        <v>4725</v>
      </c>
      <c r="L108" s="71" t="s">
        <v>4725</v>
      </c>
      <c r="M108" s="71" t="s">
        <v>4725</v>
      </c>
      <c r="N108" s="71" t="s">
        <v>4725</v>
      </c>
      <c r="O108" s="71" t="s">
        <v>4725</v>
      </c>
      <c r="P108" s="71" t="s">
        <v>4725</v>
      </c>
      <c r="Q108" s="71" t="s">
        <v>4725</v>
      </c>
      <c r="R108" s="71" t="s">
        <v>4725</v>
      </c>
      <c r="S108" s="71" t="s">
        <v>4725</v>
      </c>
      <c r="T108" s="71" t="s">
        <v>4725</v>
      </c>
      <c r="U108" s="71" t="s">
        <v>4725</v>
      </c>
      <c r="V108" s="71" t="s">
        <v>4725</v>
      </c>
      <c r="W108" s="71" t="s">
        <v>4725</v>
      </c>
      <c r="X108" s="71" t="s">
        <v>4725</v>
      </c>
      <c r="Y108" s="71" t="s">
        <v>4725</v>
      </c>
      <c r="Z108" s="71" t="s">
        <v>4725</v>
      </c>
      <c r="AA108" s="71" t="s">
        <v>4725</v>
      </c>
      <c r="AB108" s="71" t="s">
        <v>4725</v>
      </c>
      <c r="AC108" s="71" t="s">
        <v>4725</v>
      </c>
      <c r="AD108" s="71" t="s">
        <v>4725</v>
      </c>
      <c r="AE108" s="71" t="s">
        <v>4725</v>
      </c>
      <c r="AF108" s="71" t="s">
        <v>4725</v>
      </c>
      <c r="AG108" s="71" t="s">
        <v>4725</v>
      </c>
      <c r="AH108" s="71" t="s">
        <v>4725</v>
      </c>
      <c r="AI108" s="71" t="s">
        <v>4725</v>
      </c>
      <c r="AJ108" s="71" t="s">
        <v>4725</v>
      </c>
      <c r="AK108" s="71" t="s">
        <v>4725</v>
      </c>
      <c r="AL108" s="71" t="s">
        <v>4725</v>
      </c>
      <c r="AM108" s="71" t="s">
        <v>4725</v>
      </c>
      <c r="AN108" s="71" t="s">
        <v>4725</v>
      </c>
      <c r="AO108" s="71" t="s">
        <v>4725</v>
      </c>
      <c r="AP108" s="71" t="s">
        <v>4725</v>
      </c>
      <c r="AQ108" s="71" t="s">
        <v>4725</v>
      </c>
      <c r="AR108" s="71" t="s">
        <v>4725</v>
      </c>
      <c r="AS108" s="68"/>
      <c r="AT108" s="68"/>
      <c r="AU108" s="68"/>
      <c r="AV108" t="s">
        <v>4733</v>
      </c>
      <c r="AW108" t="s">
        <v>4734</v>
      </c>
      <c r="AY108" t="s">
        <v>4735</v>
      </c>
    </row>
    <row r="109" spans="1:53" x14ac:dyDescent="0.35">
      <c r="A109" s="37" t="s">
        <v>4728</v>
      </c>
      <c r="B109" s="37" t="s">
        <v>4457</v>
      </c>
      <c r="C109" s="37">
        <v>230</v>
      </c>
      <c r="D109" s="70" t="s">
        <v>4725</v>
      </c>
      <c r="E109" s="71" t="s">
        <v>4725</v>
      </c>
      <c r="F109" s="71" t="s">
        <v>4725</v>
      </c>
      <c r="G109" s="71" t="s">
        <v>4725</v>
      </c>
      <c r="H109" s="71">
        <v>1</v>
      </c>
      <c r="I109" s="71" t="s">
        <v>4725</v>
      </c>
      <c r="J109" s="71" t="s">
        <v>4725</v>
      </c>
      <c r="K109" s="71" t="s">
        <v>4725</v>
      </c>
      <c r="L109" s="71" t="s">
        <v>4725</v>
      </c>
      <c r="M109" s="71" t="s">
        <v>4725</v>
      </c>
      <c r="N109" s="71" t="s">
        <v>4725</v>
      </c>
      <c r="O109" s="71" t="s">
        <v>4725</v>
      </c>
      <c r="P109" s="71" t="s">
        <v>4725</v>
      </c>
      <c r="Q109" s="71" t="s">
        <v>4725</v>
      </c>
      <c r="R109" s="71" t="s">
        <v>4725</v>
      </c>
      <c r="S109" s="71" t="s">
        <v>4725</v>
      </c>
      <c r="T109" s="71" t="s">
        <v>4725</v>
      </c>
      <c r="U109" s="71" t="s">
        <v>4725</v>
      </c>
      <c r="V109" s="71" t="s">
        <v>4725</v>
      </c>
      <c r="W109" s="71" t="s">
        <v>4725</v>
      </c>
      <c r="X109" s="71" t="s">
        <v>4725</v>
      </c>
      <c r="Y109" s="71" t="s">
        <v>4725</v>
      </c>
      <c r="Z109" s="71" t="s">
        <v>4725</v>
      </c>
      <c r="AA109" s="71" t="s">
        <v>4725</v>
      </c>
      <c r="AB109" s="71" t="s">
        <v>4725</v>
      </c>
      <c r="AC109" s="71" t="s">
        <v>4725</v>
      </c>
      <c r="AD109" s="71" t="s">
        <v>4725</v>
      </c>
      <c r="AE109" s="71" t="s">
        <v>4725</v>
      </c>
      <c r="AF109" s="71" t="s">
        <v>4725</v>
      </c>
      <c r="AG109" s="71" t="s">
        <v>4725</v>
      </c>
      <c r="AH109" s="71" t="s">
        <v>4725</v>
      </c>
      <c r="AI109" s="71" t="s">
        <v>4725</v>
      </c>
      <c r="AJ109" s="71" t="s">
        <v>4725</v>
      </c>
      <c r="AK109" s="71" t="s">
        <v>4725</v>
      </c>
      <c r="AL109" s="71" t="s">
        <v>4725</v>
      </c>
      <c r="AM109" s="71" t="s">
        <v>4725</v>
      </c>
      <c r="AN109" s="71" t="s">
        <v>4725</v>
      </c>
      <c r="AO109" s="71" t="s">
        <v>4725</v>
      </c>
      <c r="AP109" s="71" t="s">
        <v>4725</v>
      </c>
      <c r="AQ109" s="71" t="s">
        <v>4725</v>
      </c>
      <c r="AR109" s="71" t="s">
        <v>4725</v>
      </c>
      <c r="AS109" s="68"/>
      <c r="AT109" s="68"/>
      <c r="AU109" s="68"/>
      <c r="AV109" t="s">
        <v>4729</v>
      </c>
      <c r="AW109" t="s">
        <v>4730</v>
      </c>
    </row>
    <row r="110" spans="1:53" x14ac:dyDescent="0.35">
      <c r="A110" s="37" t="s">
        <v>4747</v>
      </c>
      <c r="B110" s="37" t="s">
        <v>4809</v>
      </c>
      <c r="C110" s="37">
        <v>115</v>
      </c>
      <c r="D110" s="70" t="s">
        <v>4725</v>
      </c>
      <c r="E110" s="71" t="s">
        <v>4725</v>
      </c>
      <c r="F110" s="71" t="s">
        <v>4725</v>
      </c>
      <c r="G110" s="71" t="s">
        <v>4725</v>
      </c>
      <c r="H110" s="71" t="s">
        <v>4725</v>
      </c>
      <c r="I110" s="71" t="s">
        <v>4725</v>
      </c>
      <c r="J110" s="71" t="s">
        <v>4725</v>
      </c>
      <c r="K110" s="71" t="s">
        <v>4725</v>
      </c>
      <c r="L110" s="71" t="s">
        <v>4725</v>
      </c>
      <c r="M110" s="71" t="s">
        <v>4725</v>
      </c>
      <c r="N110" s="71" t="s">
        <v>4725</v>
      </c>
      <c r="O110" s="71" t="s">
        <v>4725</v>
      </c>
      <c r="P110" s="71" t="s">
        <v>4725</v>
      </c>
      <c r="Q110" s="71" t="s">
        <v>4725</v>
      </c>
      <c r="R110" s="71" t="s">
        <v>4725</v>
      </c>
      <c r="S110" s="71" t="s">
        <v>4725</v>
      </c>
      <c r="T110" s="71" t="s">
        <v>4725</v>
      </c>
      <c r="U110" s="71" t="s">
        <v>4725</v>
      </c>
      <c r="V110" s="71" t="s">
        <v>4725</v>
      </c>
      <c r="W110" s="71" t="s">
        <v>4725</v>
      </c>
      <c r="X110" s="71" t="s">
        <v>4725</v>
      </c>
      <c r="Y110" s="71" t="s">
        <v>4725</v>
      </c>
      <c r="Z110" s="71">
        <v>1</v>
      </c>
      <c r="AA110" s="71">
        <v>1</v>
      </c>
      <c r="AB110" s="71" t="s">
        <v>4725</v>
      </c>
      <c r="AC110" s="71" t="s">
        <v>4725</v>
      </c>
      <c r="AD110" s="71" t="s">
        <v>4725</v>
      </c>
      <c r="AE110" s="71" t="s">
        <v>4725</v>
      </c>
      <c r="AF110" s="71" t="s">
        <v>4725</v>
      </c>
      <c r="AG110" s="71" t="s">
        <v>4725</v>
      </c>
      <c r="AH110" s="71" t="s">
        <v>4725</v>
      </c>
      <c r="AI110" s="71" t="s">
        <v>4725</v>
      </c>
      <c r="AJ110" s="71" t="s">
        <v>4725</v>
      </c>
      <c r="AK110" s="71" t="s">
        <v>4725</v>
      </c>
      <c r="AL110" s="71" t="s">
        <v>4725</v>
      </c>
      <c r="AM110" s="71" t="s">
        <v>4725</v>
      </c>
      <c r="AN110" s="71" t="s">
        <v>4725</v>
      </c>
      <c r="AO110" s="71" t="s">
        <v>4725</v>
      </c>
      <c r="AP110" s="71" t="s">
        <v>4725</v>
      </c>
      <c r="AQ110" s="71" t="s">
        <v>4725</v>
      </c>
      <c r="AR110" s="71" t="s">
        <v>4725</v>
      </c>
      <c r="AS110" s="68"/>
      <c r="AT110" s="68"/>
      <c r="AU110" s="68"/>
      <c r="AV110" t="s">
        <v>4748</v>
      </c>
      <c r="AW110" t="s">
        <v>4749</v>
      </c>
    </row>
    <row r="111" spans="1:53" x14ac:dyDescent="0.35">
      <c r="A111" s="37" t="s">
        <v>4740</v>
      </c>
      <c r="B111" s="37" t="s">
        <v>4459</v>
      </c>
      <c r="C111" s="37">
        <v>500</v>
      </c>
      <c r="D111" s="70" t="s">
        <v>4725</v>
      </c>
      <c r="E111" s="71" t="s">
        <v>4725</v>
      </c>
      <c r="F111" s="71" t="s">
        <v>4725</v>
      </c>
      <c r="G111" s="71" t="s">
        <v>4725</v>
      </c>
      <c r="H111" s="71" t="s">
        <v>4725</v>
      </c>
      <c r="I111" s="71" t="s">
        <v>4725</v>
      </c>
      <c r="J111" s="71" t="s">
        <v>4725</v>
      </c>
      <c r="K111" s="71" t="s">
        <v>4725</v>
      </c>
      <c r="L111" s="71" t="s">
        <v>4725</v>
      </c>
      <c r="M111" s="71">
        <v>1</v>
      </c>
      <c r="N111" s="71">
        <v>1</v>
      </c>
      <c r="O111" s="71" t="s">
        <v>4725</v>
      </c>
      <c r="P111" s="71" t="s">
        <v>4725</v>
      </c>
      <c r="Q111" s="71" t="s">
        <v>4725</v>
      </c>
      <c r="R111" s="71">
        <v>1</v>
      </c>
      <c r="S111" s="71" t="s">
        <v>4725</v>
      </c>
      <c r="T111" s="71">
        <v>1</v>
      </c>
      <c r="U111" s="71" t="s">
        <v>4725</v>
      </c>
      <c r="V111" s="71">
        <v>1</v>
      </c>
      <c r="W111" s="71" t="s">
        <v>4725</v>
      </c>
      <c r="X111" s="71" t="s">
        <v>4725</v>
      </c>
      <c r="Y111" s="71" t="s">
        <v>4725</v>
      </c>
      <c r="Z111" s="71" t="s">
        <v>4725</v>
      </c>
      <c r="AA111" s="71" t="s">
        <v>4725</v>
      </c>
      <c r="AB111" s="71" t="s">
        <v>4725</v>
      </c>
      <c r="AC111" s="71" t="s">
        <v>4725</v>
      </c>
      <c r="AD111" s="71" t="s">
        <v>4725</v>
      </c>
      <c r="AE111" s="71" t="s">
        <v>4725</v>
      </c>
      <c r="AF111" s="71" t="s">
        <v>4725</v>
      </c>
      <c r="AG111" s="71" t="s">
        <v>4725</v>
      </c>
      <c r="AH111" s="71" t="s">
        <v>4725</v>
      </c>
      <c r="AI111" s="71" t="s">
        <v>4725</v>
      </c>
      <c r="AJ111" s="71" t="s">
        <v>4725</v>
      </c>
      <c r="AK111" s="71" t="s">
        <v>4725</v>
      </c>
      <c r="AL111" s="71" t="s">
        <v>4725</v>
      </c>
      <c r="AM111" s="71" t="s">
        <v>4725</v>
      </c>
      <c r="AN111" s="71" t="s">
        <v>4725</v>
      </c>
      <c r="AO111" s="71" t="s">
        <v>4725</v>
      </c>
      <c r="AP111" s="71" t="s">
        <v>4725</v>
      </c>
      <c r="AQ111" s="71" t="s">
        <v>4725</v>
      </c>
      <c r="AR111" s="71" t="s">
        <v>4725</v>
      </c>
      <c r="AS111" s="68"/>
      <c r="AT111" s="68"/>
      <c r="AU111" s="68"/>
      <c r="AV111" t="s">
        <v>4784</v>
      </c>
      <c r="AW111" t="s">
        <v>4785</v>
      </c>
    </row>
    <row r="112" spans="1:53" x14ac:dyDescent="0.35">
      <c r="A112" s="37" t="s">
        <v>4747</v>
      </c>
      <c r="B112" s="37" t="s">
        <v>4463</v>
      </c>
      <c r="C112" s="37">
        <v>115</v>
      </c>
      <c r="D112" s="70" t="s">
        <v>4725</v>
      </c>
      <c r="E112" s="71" t="s">
        <v>4725</v>
      </c>
      <c r="F112" s="71" t="s">
        <v>4725</v>
      </c>
      <c r="G112" s="71" t="s">
        <v>4725</v>
      </c>
      <c r="H112" s="71" t="s">
        <v>4725</v>
      </c>
      <c r="I112" s="71" t="s">
        <v>4725</v>
      </c>
      <c r="J112" s="71" t="s">
        <v>4725</v>
      </c>
      <c r="K112" s="71" t="s">
        <v>4725</v>
      </c>
      <c r="L112" s="71" t="s">
        <v>4725</v>
      </c>
      <c r="M112" s="71" t="s">
        <v>4725</v>
      </c>
      <c r="N112" s="71" t="s">
        <v>4725</v>
      </c>
      <c r="O112" s="71" t="s">
        <v>4725</v>
      </c>
      <c r="P112" s="71" t="s">
        <v>4725</v>
      </c>
      <c r="Q112" s="71" t="s">
        <v>4725</v>
      </c>
      <c r="R112" s="71" t="s">
        <v>4725</v>
      </c>
      <c r="S112" s="71" t="s">
        <v>4725</v>
      </c>
      <c r="T112" s="71" t="s">
        <v>4725</v>
      </c>
      <c r="U112" s="71" t="s">
        <v>4725</v>
      </c>
      <c r="V112" s="71" t="s">
        <v>4725</v>
      </c>
      <c r="W112" s="71" t="s">
        <v>4725</v>
      </c>
      <c r="X112" s="71" t="s">
        <v>4725</v>
      </c>
      <c r="Y112" s="71">
        <v>1</v>
      </c>
      <c r="Z112" s="71">
        <v>1</v>
      </c>
      <c r="AA112" s="71" t="s">
        <v>4725</v>
      </c>
      <c r="AB112" s="71" t="s">
        <v>4725</v>
      </c>
      <c r="AC112" s="71" t="s">
        <v>4725</v>
      </c>
      <c r="AD112" s="71" t="s">
        <v>4725</v>
      </c>
      <c r="AE112" s="71" t="s">
        <v>4725</v>
      </c>
      <c r="AF112" s="71" t="s">
        <v>4725</v>
      </c>
      <c r="AG112" s="71" t="s">
        <v>4725</v>
      </c>
      <c r="AH112" s="71" t="s">
        <v>4725</v>
      </c>
      <c r="AI112" s="71" t="s">
        <v>4725</v>
      </c>
      <c r="AJ112" s="71" t="s">
        <v>4725</v>
      </c>
      <c r="AK112" s="71" t="s">
        <v>4725</v>
      </c>
      <c r="AL112" s="71" t="s">
        <v>4725</v>
      </c>
      <c r="AM112" s="71" t="s">
        <v>4725</v>
      </c>
      <c r="AN112" s="71" t="s">
        <v>4725</v>
      </c>
      <c r="AO112" s="71" t="s">
        <v>4725</v>
      </c>
      <c r="AP112" s="71" t="s">
        <v>4725</v>
      </c>
      <c r="AQ112" s="71" t="s">
        <v>4725</v>
      </c>
      <c r="AR112" s="71" t="s">
        <v>4725</v>
      </c>
      <c r="AS112" s="68"/>
      <c r="AT112" s="68"/>
      <c r="AU112" s="68"/>
      <c r="AV112" t="s">
        <v>4748</v>
      </c>
      <c r="AW112" t="s">
        <v>4749</v>
      </c>
      <c r="AY112" t="s">
        <v>4755</v>
      </c>
      <c r="BA112" t="s">
        <v>4810</v>
      </c>
    </row>
    <row r="113" spans="1:53" x14ac:dyDescent="0.35">
      <c r="A113" s="37" t="s">
        <v>4747</v>
      </c>
      <c r="B113" s="37" t="s">
        <v>4811</v>
      </c>
      <c r="C113" s="37">
        <v>500</v>
      </c>
      <c r="D113" s="70"/>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68"/>
      <c r="AT113" s="68"/>
      <c r="AU113" s="68">
        <v>1</v>
      </c>
      <c r="AV113" t="s">
        <v>4748</v>
      </c>
      <c r="AW113" t="s">
        <v>4749</v>
      </c>
      <c r="BA113" t="s">
        <v>4810</v>
      </c>
    </row>
    <row r="114" spans="1:53" x14ac:dyDescent="0.35">
      <c r="A114" s="37" t="s">
        <v>4728</v>
      </c>
      <c r="B114" s="37" t="s">
        <v>4812</v>
      </c>
      <c r="C114" s="37">
        <v>230</v>
      </c>
      <c r="D114" s="70" t="s">
        <v>4725</v>
      </c>
      <c r="E114" s="71" t="s">
        <v>4725</v>
      </c>
      <c r="F114" s="71" t="s">
        <v>4725</v>
      </c>
      <c r="G114" s="71" t="s">
        <v>4725</v>
      </c>
      <c r="H114" s="71">
        <v>1</v>
      </c>
      <c r="I114" s="71" t="s">
        <v>4725</v>
      </c>
      <c r="J114" s="71" t="s">
        <v>4725</v>
      </c>
      <c r="K114" s="71" t="s">
        <v>4725</v>
      </c>
      <c r="L114" s="71" t="s">
        <v>4725</v>
      </c>
      <c r="M114" s="71" t="s">
        <v>4725</v>
      </c>
      <c r="N114" s="71" t="s">
        <v>4725</v>
      </c>
      <c r="O114" s="71" t="s">
        <v>4725</v>
      </c>
      <c r="P114" s="71" t="s">
        <v>4725</v>
      </c>
      <c r="Q114" s="71" t="s">
        <v>4725</v>
      </c>
      <c r="R114" s="71" t="s">
        <v>4725</v>
      </c>
      <c r="S114" s="71" t="s">
        <v>4725</v>
      </c>
      <c r="T114" s="71" t="s">
        <v>4725</v>
      </c>
      <c r="U114" s="71" t="s">
        <v>4725</v>
      </c>
      <c r="V114" s="71" t="s">
        <v>4725</v>
      </c>
      <c r="W114" s="71" t="s">
        <v>4725</v>
      </c>
      <c r="X114" s="71" t="s">
        <v>4725</v>
      </c>
      <c r="Y114" s="71" t="s">
        <v>4725</v>
      </c>
      <c r="Z114" s="71" t="s">
        <v>4725</v>
      </c>
      <c r="AA114" s="71" t="s">
        <v>4725</v>
      </c>
      <c r="AB114" s="71" t="s">
        <v>4725</v>
      </c>
      <c r="AC114" s="71" t="s">
        <v>4725</v>
      </c>
      <c r="AD114" s="71" t="s">
        <v>4725</v>
      </c>
      <c r="AE114" s="71" t="s">
        <v>4725</v>
      </c>
      <c r="AF114" s="71" t="s">
        <v>4725</v>
      </c>
      <c r="AG114" s="71" t="s">
        <v>4725</v>
      </c>
      <c r="AH114" s="71" t="s">
        <v>4725</v>
      </c>
      <c r="AI114" s="71" t="s">
        <v>4725</v>
      </c>
      <c r="AJ114" s="71" t="s">
        <v>4725</v>
      </c>
      <c r="AK114" s="71" t="s">
        <v>4725</v>
      </c>
      <c r="AL114" s="71" t="s">
        <v>4725</v>
      </c>
      <c r="AM114" s="71" t="s">
        <v>4725</v>
      </c>
      <c r="AN114" s="71" t="s">
        <v>4725</v>
      </c>
      <c r="AO114" s="71" t="s">
        <v>4725</v>
      </c>
      <c r="AP114" s="71" t="s">
        <v>4725</v>
      </c>
      <c r="AQ114" s="71" t="s">
        <v>4725</v>
      </c>
      <c r="AR114" s="71" t="s">
        <v>4725</v>
      </c>
      <c r="AS114" s="68"/>
      <c r="AT114" s="68"/>
      <c r="AU114" s="68"/>
      <c r="AV114" t="s">
        <v>4729</v>
      </c>
      <c r="AW114" t="s">
        <v>4730</v>
      </c>
    </row>
    <row r="115" spans="1:53" x14ac:dyDescent="0.35">
      <c r="A115" s="37" t="s">
        <v>4740</v>
      </c>
      <c r="B115" s="37" t="s">
        <v>4813</v>
      </c>
      <c r="C115" s="37">
        <v>230</v>
      </c>
      <c r="D115" s="70" t="s">
        <v>4725</v>
      </c>
      <c r="E115" s="71" t="s">
        <v>4725</v>
      </c>
      <c r="F115" s="71" t="s">
        <v>4725</v>
      </c>
      <c r="G115" s="71" t="s">
        <v>4725</v>
      </c>
      <c r="H115" s="71" t="s">
        <v>4725</v>
      </c>
      <c r="I115" s="71" t="s">
        <v>4725</v>
      </c>
      <c r="J115" s="71" t="s">
        <v>4725</v>
      </c>
      <c r="K115" s="71" t="s">
        <v>4725</v>
      </c>
      <c r="L115" s="71" t="s">
        <v>4725</v>
      </c>
      <c r="M115" s="71" t="s">
        <v>4725</v>
      </c>
      <c r="N115" s="71">
        <v>1</v>
      </c>
      <c r="O115" s="71" t="s">
        <v>4725</v>
      </c>
      <c r="P115" s="71" t="s">
        <v>4725</v>
      </c>
      <c r="Q115" s="71" t="s">
        <v>4725</v>
      </c>
      <c r="R115" s="71">
        <v>0</v>
      </c>
      <c r="S115" s="71">
        <v>0</v>
      </c>
      <c r="T115" s="71">
        <v>0</v>
      </c>
      <c r="U115" s="71">
        <v>0</v>
      </c>
      <c r="V115" s="71">
        <v>0</v>
      </c>
      <c r="W115" s="71">
        <v>0</v>
      </c>
      <c r="X115" s="71" t="s">
        <v>4725</v>
      </c>
      <c r="Y115" s="71" t="s">
        <v>4725</v>
      </c>
      <c r="Z115" s="71" t="s">
        <v>4725</v>
      </c>
      <c r="AA115" s="71" t="s">
        <v>4725</v>
      </c>
      <c r="AB115" s="71" t="s">
        <v>4725</v>
      </c>
      <c r="AC115" s="71" t="s">
        <v>4725</v>
      </c>
      <c r="AD115" s="71" t="s">
        <v>4725</v>
      </c>
      <c r="AE115" s="71" t="s">
        <v>4725</v>
      </c>
      <c r="AF115" s="71" t="s">
        <v>4725</v>
      </c>
      <c r="AG115" s="71" t="s">
        <v>4725</v>
      </c>
      <c r="AH115" s="71" t="s">
        <v>4725</v>
      </c>
      <c r="AI115" s="71" t="s">
        <v>4725</v>
      </c>
      <c r="AJ115" s="71" t="s">
        <v>4725</v>
      </c>
      <c r="AK115" s="71" t="s">
        <v>4725</v>
      </c>
      <c r="AL115" s="71" t="s">
        <v>4725</v>
      </c>
      <c r="AM115" s="71" t="s">
        <v>4725</v>
      </c>
      <c r="AN115" s="71" t="s">
        <v>4725</v>
      </c>
      <c r="AO115" s="71" t="s">
        <v>4725</v>
      </c>
      <c r="AP115" s="71" t="s">
        <v>4725</v>
      </c>
      <c r="AQ115" s="71" t="s">
        <v>4725</v>
      </c>
      <c r="AR115" s="71" t="s">
        <v>4725</v>
      </c>
      <c r="AS115" s="68"/>
      <c r="AT115" s="68"/>
      <c r="AU115" s="68"/>
      <c r="AV115" t="s">
        <v>4752</v>
      </c>
      <c r="AW115" t="s">
        <v>4753</v>
      </c>
      <c r="AX115" t="s">
        <v>4814</v>
      </c>
    </row>
    <row r="116" spans="1:53" x14ac:dyDescent="0.35">
      <c r="A116" s="37" t="s">
        <v>4740</v>
      </c>
      <c r="B116" s="37" t="s">
        <v>4813</v>
      </c>
      <c r="C116" s="37">
        <v>161</v>
      </c>
      <c r="D116" s="70" t="s">
        <v>4725</v>
      </c>
      <c r="E116" s="71" t="s">
        <v>4725</v>
      </c>
      <c r="F116" s="71" t="s">
        <v>4725</v>
      </c>
      <c r="G116" s="71" t="s">
        <v>4725</v>
      </c>
      <c r="H116" s="71" t="s">
        <v>4725</v>
      </c>
      <c r="I116" s="71" t="s">
        <v>4725</v>
      </c>
      <c r="J116" s="71" t="s">
        <v>4725</v>
      </c>
      <c r="K116" s="71" t="s">
        <v>4725</v>
      </c>
      <c r="L116" s="71" t="s">
        <v>4725</v>
      </c>
      <c r="M116" s="71" t="s">
        <v>4725</v>
      </c>
      <c r="N116" s="71">
        <v>1</v>
      </c>
      <c r="O116" s="71" t="s">
        <v>4725</v>
      </c>
      <c r="P116" s="71" t="s">
        <v>4725</v>
      </c>
      <c r="Q116" s="71" t="s">
        <v>4725</v>
      </c>
      <c r="R116" s="71">
        <v>1</v>
      </c>
      <c r="S116" s="71">
        <v>1</v>
      </c>
      <c r="T116" s="71">
        <v>1</v>
      </c>
      <c r="U116" s="71">
        <v>0</v>
      </c>
      <c r="V116" s="71">
        <v>1</v>
      </c>
      <c r="W116" s="71">
        <v>1</v>
      </c>
      <c r="X116" s="71" t="s">
        <v>4725</v>
      </c>
      <c r="Y116" s="71" t="s">
        <v>4725</v>
      </c>
      <c r="Z116" s="71" t="s">
        <v>4725</v>
      </c>
      <c r="AA116" s="71" t="s">
        <v>4725</v>
      </c>
      <c r="AB116" s="71" t="s">
        <v>4725</v>
      </c>
      <c r="AC116" s="71" t="s">
        <v>4725</v>
      </c>
      <c r="AD116" s="71" t="s">
        <v>4725</v>
      </c>
      <c r="AE116" s="71" t="s">
        <v>4725</v>
      </c>
      <c r="AF116" s="71" t="s">
        <v>4725</v>
      </c>
      <c r="AG116" s="71" t="s">
        <v>4725</v>
      </c>
      <c r="AH116" s="71" t="s">
        <v>4725</v>
      </c>
      <c r="AI116" s="71" t="s">
        <v>4725</v>
      </c>
      <c r="AJ116" s="71" t="s">
        <v>4725</v>
      </c>
      <c r="AK116" s="71" t="s">
        <v>4725</v>
      </c>
      <c r="AL116" s="71" t="s">
        <v>4725</v>
      </c>
      <c r="AM116" s="71" t="s">
        <v>4725</v>
      </c>
      <c r="AN116" s="71" t="s">
        <v>4725</v>
      </c>
      <c r="AO116" s="71" t="s">
        <v>4725</v>
      </c>
      <c r="AP116" s="71" t="s">
        <v>4725</v>
      </c>
      <c r="AQ116" s="71" t="s">
        <v>4725</v>
      </c>
      <c r="AR116" s="71" t="s">
        <v>4725</v>
      </c>
      <c r="AS116" s="68"/>
      <c r="AT116" s="68"/>
      <c r="AU116" s="68"/>
      <c r="AV116" t="s">
        <v>4752</v>
      </c>
      <c r="AW116" t="s">
        <v>4753</v>
      </c>
      <c r="AX116" t="s">
        <v>4814</v>
      </c>
    </row>
    <row r="117" spans="1:53" x14ac:dyDescent="0.35">
      <c r="A117" s="37" t="s">
        <v>4740</v>
      </c>
      <c r="B117" s="37" t="s">
        <v>4468</v>
      </c>
      <c r="C117" s="37">
        <v>500</v>
      </c>
      <c r="D117" s="70" t="s">
        <v>4725</v>
      </c>
      <c r="E117" s="71" t="s">
        <v>4725</v>
      </c>
      <c r="F117" s="71" t="s">
        <v>4725</v>
      </c>
      <c r="G117" s="71" t="s">
        <v>4725</v>
      </c>
      <c r="H117" s="71" t="s">
        <v>4725</v>
      </c>
      <c r="I117" s="71" t="s">
        <v>4725</v>
      </c>
      <c r="J117" s="71" t="s">
        <v>4725</v>
      </c>
      <c r="K117" s="71" t="s">
        <v>4725</v>
      </c>
      <c r="L117" s="71" t="s">
        <v>4725</v>
      </c>
      <c r="M117" s="71" t="s">
        <v>4725</v>
      </c>
      <c r="N117" s="71">
        <v>1</v>
      </c>
      <c r="O117" s="71" t="s">
        <v>4725</v>
      </c>
      <c r="P117" s="71" t="s">
        <v>4725</v>
      </c>
      <c r="Q117" s="71" t="s">
        <v>4725</v>
      </c>
      <c r="R117" s="71">
        <v>1</v>
      </c>
      <c r="S117" s="71" t="s">
        <v>4725</v>
      </c>
      <c r="T117" s="71">
        <v>1</v>
      </c>
      <c r="U117" s="71">
        <v>1</v>
      </c>
      <c r="V117" s="71">
        <v>1</v>
      </c>
      <c r="W117" s="71">
        <v>1</v>
      </c>
      <c r="X117" s="71" t="s">
        <v>4725</v>
      </c>
      <c r="Y117" s="71" t="s">
        <v>4725</v>
      </c>
      <c r="Z117" s="71" t="s">
        <v>4725</v>
      </c>
      <c r="AA117" s="71" t="s">
        <v>4725</v>
      </c>
      <c r="AB117" s="71" t="s">
        <v>4725</v>
      </c>
      <c r="AC117" s="71" t="s">
        <v>4725</v>
      </c>
      <c r="AD117" s="71" t="s">
        <v>4725</v>
      </c>
      <c r="AE117" s="71" t="s">
        <v>4725</v>
      </c>
      <c r="AF117" s="71" t="s">
        <v>4725</v>
      </c>
      <c r="AG117" s="71" t="s">
        <v>4725</v>
      </c>
      <c r="AH117" s="71" t="s">
        <v>4725</v>
      </c>
      <c r="AI117" s="71" t="s">
        <v>4725</v>
      </c>
      <c r="AJ117" s="71" t="s">
        <v>4725</v>
      </c>
      <c r="AK117" s="71" t="s">
        <v>4725</v>
      </c>
      <c r="AL117" s="71" t="s">
        <v>4725</v>
      </c>
      <c r="AM117" s="71" t="s">
        <v>4725</v>
      </c>
      <c r="AN117" s="71" t="s">
        <v>4725</v>
      </c>
      <c r="AO117" s="71" t="s">
        <v>4725</v>
      </c>
      <c r="AP117" s="71" t="s">
        <v>4725</v>
      </c>
      <c r="AQ117" s="71" t="s">
        <v>4725</v>
      </c>
      <c r="AR117" s="71" t="s">
        <v>4725</v>
      </c>
      <c r="AS117" s="68"/>
      <c r="AT117" s="68"/>
      <c r="AU117" s="68"/>
      <c r="AV117" t="s">
        <v>4752</v>
      </c>
      <c r="AW117" t="s">
        <v>4753</v>
      </c>
    </row>
    <row r="118" spans="1:53" x14ac:dyDescent="0.35">
      <c r="A118" s="37" t="s">
        <v>4740</v>
      </c>
      <c r="B118" s="37" t="s">
        <v>4468</v>
      </c>
      <c r="C118" s="37">
        <v>230</v>
      </c>
      <c r="D118" s="70" t="s">
        <v>4725</v>
      </c>
      <c r="E118" s="71" t="s">
        <v>4725</v>
      </c>
      <c r="F118" s="71" t="s">
        <v>4725</v>
      </c>
      <c r="G118" s="71" t="s">
        <v>4725</v>
      </c>
      <c r="H118" s="71" t="s">
        <v>4725</v>
      </c>
      <c r="I118" s="71" t="s">
        <v>4725</v>
      </c>
      <c r="J118" s="71" t="s">
        <v>4725</v>
      </c>
      <c r="K118" s="71" t="s">
        <v>4725</v>
      </c>
      <c r="L118" s="71" t="s">
        <v>4725</v>
      </c>
      <c r="M118" s="71" t="s">
        <v>4725</v>
      </c>
      <c r="N118" s="71">
        <v>1</v>
      </c>
      <c r="O118" s="71" t="s">
        <v>4725</v>
      </c>
      <c r="P118" s="71" t="s">
        <v>4725</v>
      </c>
      <c r="Q118" s="71" t="s">
        <v>4725</v>
      </c>
      <c r="R118" s="71">
        <v>1</v>
      </c>
      <c r="S118" s="71">
        <v>1</v>
      </c>
      <c r="T118" s="71">
        <v>1</v>
      </c>
      <c r="U118" s="71">
        <v>1</v>
      </c>
      <c r="V118" s="71">
        <v>1</v>
      </c>
      <c r="W118" s="71">
        <v>1</v>
      </c>
      <c r="X118" s="71" t="s">
        <v>4725</v>
      </c>
      <c r="Y118" s="71" t="s">
        <v>4725</v>
      </c>
      <c r="Z118" s="71" t="s">
        <v>4725</v>
      </c>
      <c r="AA118" s="71" t="s">
        <v>4725</v>
      </c>
      <c r="AB118" s="71" t="s">
        <v>4725</v>
      </c>
      <c r="AC118" s="71" t="s">
        <v>4725</v>
      </c>
      <c r="AD118" s="71" t="s">
        <v>4725</v>
      </c>
      <c r="AE118" s="71" t="s">
        <v>4725</v>
      </c>
      <c r="AF118" s="71" t="s">
        <v>4725</v>
      </c>
      <c r="AG118" s="71" t="s">
        <v>4725</v>
      </c>
      <c r="AH118" s="71" t="s">
        <v>4725</v>
      </c>
      <c r="AI118" s="71" t="s">
        <v>4725</v>
      </c>
      <c r="AJ118" s="71" t="s">
        <v>4725</v>
      </c>
      <c r="AK118" s="71" t="s">
        <v>4725</v>
      </c>
      <c r="AL118" s="71" t="s">
        <v>4725</v>
      </c>
      <c r="AM118" s="71" t="s">
        <v>4725</v>
      </c>
      <c r="AN118" s="71" t="s">
        <v>4725</v>
      </c>
      <c r="AO118" s="71" t="s">
        <v>4725</v>
      </c>
      <c r="AP118" s="71" t="s">
        <v>4725</v>
      </c>
      <c r="AQ118" s="71" t="s">
        <v>4725</v>
      </c>
      <c r="AR118" s="71" t="s">
        <v>4725</v>
      </c>
      <c r="AS118" s="68"/>
      <c r="AT118" s="68"/>
      <c r="AU118" s="68"/>
      <c r="AV118" t="s">
        <v>4752</v>
      </c>
      <c r="AW118" t="s">
        <v>4753</v>
      </c>
    </row>
    <row r="119" spans="1:53" x14ac:dyDescent="0.35">
      <c r="A119" s="37" t="s">
        <v>4743</v>
      </c>
      <c r="B119" s="37" t="s">
        <v>4469</v>
      </c>
      <c r="C119" s="37">
        <v>230</v>
      </c>
      <c r="D119" s="70" t="s">
        <v>4725</v>
      </c>
      <c r="E119" s="71" t="s">
        <v>4725</v>
      </c>
      <c r="F119" s="71" t="s">
        <v>4725</v>
      </c>
      <c r="G119" s="71" t="s">
        <v>4725</v>
      </c>
      <c r="H119" s="71" t="s">
        <v>4725</v>
      </c>
      <c r="I119" s="71" t="s">
        <v>4725</v>
      </c>
      <c r="J119" s="71" t="s">
        <v>4725</v>
      </c>
      <c r="K119" s="71" t="s">
        <v>4725</v>
      </c>
      <c r="L119" s="71" t="s">
        <v>4725</v>
      </c>
      <c r="M119" s="71" t="s">
        <v>4725</v>
      </c>
      <c r="N119" s="71" t="s">
        <v>4725</v>
      </c>
      <c r="O119" s="71">
        <v>1</v>
      </c>
      <c r="P119" s="71">
        <v>1</v>
      </c>
      <c r="Q119" s="71" t="s">
        <v>4725</v>
      </c>
      <c r="R119" s="71" t="s">
        <v>4725</v>
      </c>
      <c r="S119" s="71" t="s">
        <v>4725</v>
      </c>
      <c r="T119" s="71" t="s">
        <v>4725</v>
      </c>
      <c r="U119" s="71" t="s">
        <v>4725</v>
      </c>
      <c r="V119" s="71" t="s">
        <v>4725</v>
      </c>
      <c r="W119" s="71" t="s">
        <v>4725</v>
      </c>
      <c r="X119" s="71" t="s">
        <v>4725</v>
      </c>
      <c r="Y119" s="71" t="s">
        <v>4725</v>
      </c>
      <c r="Z119" s="71" t="s">
        <v>4725</v>
      </c>
      <c r="AA119" s="71" t="s">
        <v>4725</v>
      </c>
      <c r="AB119" s="71" t="s">
        <v>4725</v>
      </c>
      <c r="AC119" s="71" t="s">
        <v>4725</v>
      </c>
      <c r="AD119" s="71" t="s">
        <v>4725</v>
      </c>
      <c r="AE119" s="71" t="s">
        <v>4725</v>
      </c>
      <c r="AF119" s="71" t="s">
        <v>4725</v>
      </c>
      <c r="AG119" s="71" t="s">
        <v>4725</v>
      </c>
      <c r="AH119" s="71" t="s">
        <v>4725</v>
      </c>
      <c r="AI119" s="71" t="s">
        <v>4725</v>
      </c>
      <c r="AJ119" s="71" t="s">
        <v>4725</v>
      </c>
      <c r="AK119" s="71" t="s">
        <v>4725</v>
      </c>
      <c r="AL119" s="71" t="s">
        <v>4725</v>
      </c>
      <c r="AM119" s="71" t="s">
        <v>4725</v>
      </c>
      <c r="AN119" s="71" t="s">
        <v>4725</v>
      </c>
      <c r="AO119" s="71" t="s">
        <v>4725</v>
      </c>
      <c r="AP119" s="71" t="s">
        <v>4725</v>
      </c>
      <c r="AQ119" s="71" t="s">
        <v>4725</v>
      </c>
      <c r="AR119" s="71" t="s">
        <v>4725</v>
      </c>
      <c r="AS119" s="68"/>
      <c r="AT119" s="68"/>
      <c r="AU119" s="68"/>
      <c r="AV119" t="s">
        <v>4744</v>
      </c>
      <c r="AW119" t="s">
        <v>4745</v>
      </c>
      <c r="AY119" t="s">
        <v>4766</v>
      </c>
    </row>
    <row r="120" spans="1:53" x14ac:dyDescent="0.35">
      <c r="A120" s="37" t="s">
        <v>4743</v>
      </c>
      <c r="B120" s="37" t="s">
        <v>4469</v>
      </c>
      <c r="C120" s="37">
        <v>115</v>
      </c>
      <c r="D120" s="70" t="s">
        <v>4725</v>
      </c>
      <c r="E120" s="71" t="s">
        <v>4725</v>
      </c>
      <c r="F120" s="71" t="s">
        <v>4725</v>
      </c>
      <c r="G120" s="71" t="s">
        <v>4725</v>
      </c>
      <c r="H120" s="71" t="s">
        <v>4725</v>
      </c>
      <c r="I120" s="71" t="s">
        <v>4725</v>
      </c>
      <c r="J120" s="71" t="s">
        <v>4725</v>
      </c>
      <c r="K120" s="71" t="s">
        <v>4725</v>
      </c>
      <c r="L120" s="71" t="s">
        <v>4725</v>
      </c>
      <c r="M120" s="71" t="s">
        <v>4725</v>
      </c>
      <c r="N120" s="71" t="s">
        <v>4725</v>
      </c>
      <c r="O120" s="71">
        <v>1</v>
      </c>
      <c r="P120" s="71">
        <v>1</v>
      </c>
      <c r="Q120" s="71" t="s">
        <v>4725</v>
      </c>
      <c r="R120" s="71" t="s">
        <v>4725</v>
      </c>
      <c r="S120" s="71" t="s">
        <v>4725</v>
      </c>
      <c r="T120" s="71" t="s">
        <v>4725</v>
      </c>
      <c r="U120" s="71" t="s">
        <v>4725</v>
      </c>
      <c r="V120" s="71" t="s">
        <v>4725</v>
      </c>
      <c r="W120" s="71" t="s">
        <v>4725</v>
      </c>
      <c r="X120" s="71" t="s">
        <v>4725</v>
      </c>
      <c r="Y120" s="71" t="s">
        <v>4725</v>
      </c>
      <c r="Z120" s="71" t="s">
        <v>4725</v>
      </c>
      <c r="AA120" s="71" t="s">
        <v>4725</v>
      </c>
      <c r="AB120" s="71" t="s">
        <v>4725</v>
      </c>
      <c r="AC120" s="71" t="s">
        <v>4725</v>
      </c>
      <c r="AD120" s="71" t="s">
        <v>4725</v>
      </c>
      <c r="AE120" s="71" t="s">
        <v>4725</v>
      </c>
      <c r="AF120" s="71" t="s">
        <v>4725</v>
      </c>
      <c r="AG120" s="71" t="s">
        <v>4725</v>
      </c>
      <c r="AH120" s="71" t="s">
        <v>4725</v>
      </c>
      <c r="AI120" s="71" t="s">
        <v>4725</v>
      </c>
      <c r="AJ120" s="71" t="s">
        <v>4725</v>
      </c>
      <c r="AK120" s="71" t="s">
        <v>4725</v>
      </c>
      <c r="AL120" s="71" t="s">
        <v>4725</v>
      </c>
      <c r="AM120" s="71" t="s">
        <v>4725</v>
      </c>
      <c r="AN120" s="71" t="s">
        <v>4725</v>
      </c>
      <c r="AO120" s="71" t="s">
        <v>4725</v>
      </c>
      <c r="AP120" s="71" t="s">
        <v>4725</v>
      </c>
      <c r="AQ120" s="71" t="s">
        <v>4725</v>
      </c>
      <c r="AR120" s="71" t="s">
        <v>4725</v>
      </c>
      <c r="AS120" s="68"/>
      <c r="AT120" s="68"/>
      <c r="AU120" s="68"/>
      <c r="AV120" t="s">
        <v>4744</v>
      </c>
      <c r="AW120" t="s">
        <v>4745</v>
      </c>
      <c r="AY120" t="s">
        <v>4766</v>
      </c>
    </row>
    <row r="121" spans="1:53" x14ac:dyDescent="0.35">
      <c r="A121" s="37" t="s">
        <v>4743</v>
      </c>
      <c r="B121" s="37" t="s">
        <v>4469</v>
      </c>
      <c r="C121" s="37">
        <v>138</v>
      </c>
      <c r="D121" s="70" t="s">
        <v>4725</v>
      </c>
      <c r="E121" s="71" t="s">
        <v>4725</v>
      </c>
      <c r="F121" s="71" t="s">
        <v>4725</v>
      </c>
      <c r="G121" s="71" t="s">
        <v>4725</v>
      </c>
      <c r="H121" s="71" t="s">
        <v>4725</v>
      </c>
      <c r="I121" s="71" t="s">
        <v>4725</v>
      </c>
      <c r="J121" s="71" t="s">
        <v>4725</v>
      </c>
      <c r="K121" s="71" t="s">
        <v>4725</v>
      </c>
      <c r="L121" s="71" t="s">
        <v>4725</v>
      </c>
      <c r="M121" s="71" t="s">
        <v>4725</v>
      </c>
      <c r="N121" s="71" t="s">
        <v>4725</v>
      </c>
      <c r="O121" s="71">
        <v>1</v>
      </c>
      <c r="P121" s="71">
        <v>1</v>
      </c>
      <c r="Q121" s="71" t="s">
        <v>4725</v>
      </c>
      <c r="R121" s="71" t="s">
        <v>4725</v>
      </c>
      <c r="S121" s="71" t="s">
        <v>4725</v>
      </c>
      <c r="T121" s="71" t="s">
        <v>4725</v>
      </c>
      <c r="U121" s="71" t="s">
        <v>4725</v>
      </c>
      <c r="V121" s="71" t="s">
        <v>4725</v>
      </c>
      <c r="W121" s="71" t="s">
        <v>4725</v>
      </c>
      <c r="X121" s="71" t="s">
        <v>4725</v>
      </c>
      <c r="Y121" s="71" t="s">
        <v>4725</v>
      </c>
      <c r="Z121" s="71" t="s">
        <v>4725</v>
      </c>
      <c r="AA121" s="71" t="s">
        <v>4725</v>
      </c>
      <c r="AB121" s="71" t="s">
        <v>4725</v>
      </c>
      <c r="AC121" s="71" t="s">
        <v>4725</v>
      </c>
      <c r="AD121" s="71" t="s">
        <v>4725</v>
      </c>
      <c r="AE121" s="71" t="s">
        <v>4725</v>
      </c>
      <c r="AF121" s="71" t="s">
        <v>4725</v>
      </c>
      <c r="AG121" s="71" t="s">
        <v>4725</v>
      </c>
      <c r="AH121" s="71" t="s">
        <v>4725</v>
      </c>
      <c r="AI121" s="71" t="s">
        <v>4725</v>
      </c>
      <c r="AJ121" s="71" t="s">
        <v>4725</v>
      </c>
      <c r="AK121" s="71" t="s">
        <v>4725</v>
      </c>
      <c r="AL121" s="71" t="s">
        <v>4725</v>
      </c>
      <c r="AM121" s="71" t="s">
        <v>4725</v>
      </c>
      <c r="AN121" s="71" t="s">
        <v>4725</v>
      </c>
      <c r="AO121" s="71" t="s">
        <v>4725</v>
      </c>
      <c r="AP121" s="71" t="s">
        <v>4725</v>
      </c>
      <c r="AQ121" s="71" t="s">
        <v>4725</v>
      </c>
      <c r="AR121" s="71" t="s">
        <v>4725</v>
      </c>
      <c r="AS121" s="68"/>
      <c r="AT121" s="68"/>
      <c r="AU121" s="68"/>
      <c r="AV121" t="s">
        <v>4744</v>
      </c>
      <c r="AW121" t="s">
        <v>4745</v>
      </c>
      <c r="AY121" t="s">
        <v>4766</v>
      </c>
    </row>
    <row r="122" spans="1:53" x14ac:dyDescent="0.35">
      <c r="A122" s="37" t="s">
        <v>4759</v>
      </c>
      <c r="B122" s="37" t="s">
        <v>4815</v>
      </c>
      <c r="C122" s="37">
        <v>115</v>
      </c>
      <c r="D122" s="70" t="s">
        <v>4725</v>
      </c>
      <c r="E122" s="71" t="s">
        <v>4725</v>
      </c>
      <c r="F122" s="71" t="s">
        <v>4725</v>
      </c>
      <c r="G122" s="71" t="s">
        <v>4725</v>
      </c>
      <c r="H122" s="71" t="s">
        <v>4725</v>
      </c>
      <c r="I122" s="71">
        <v>1</v>
      </c>
      <c r="J122" s="71">
        <v>1</v>
      </c>
      <c r="K122" s="71">
        <v>1</v>
      </c>
      <c r="L122" s="71" t="s">
        <v>4725</v>
      </c>
      <c r="M122" s="71" t="s">
        <v>4725</v>
      </c>
      <c r="N122" s="71" t="s">
        <v>4725</v>
      </c>
      <c r="O122" s="71" t="s">
        <v>4725</v>
      </c>
      <c r="P122" s="71" t="s">
        <v>4725</v>
      </c>
      <c r="Q122" s="71" t="s">
        <v>4725</v>
      </c>
      <c r="R122" s="71" t="s">
        <v>4725</v>
      </c>
      <c r="S122" s="71" t="s">
        <v>4725</v>
      </c>
      <c r="T122" s="71" t="s">
        <v>4725</v>
      </c>
      <c r="U122" s="71" t="s">
        <v>4725</v>
      </c>
      <c r="V122" s="71" t="s">
        <v>4725</v>
      </c>
      <c r="W122" s="71" t="s">
        <v>4725</v>
      </c>
      <c r="X122" s="71" t="s">
        <v>4725</v>
      </c>
      <c r="Y122" s="71" t="s">
        <v>4725</v>
      </c>
      <c r="Z122" s="71" t="s">
        <v>4725</v>
      </c>
      <c r="AA122" s="71" t="s">
        <v>4725</v>
      </c>
      <c r="AB122" s="71" t="s">
        <v>4725</v>
      </c>
      <c r="AC122" s="71" t="s">
        <v>4725</v>
      </c>
      <c r="AD122" s="71" t="s">
        <v>4725</v>
      </c>
      <c r="AE122" s="71" t="s">
        <v>4725</v>
      </c>
      <c r="AF122" s="71" t="s">
        <v>4725</v>
      </c>
      <c r="AG122" s="71" t="s">
        <v>4725</v>
      </c>
      <c r="AH122" s="71" t="s">
        <v>4725</v>
      </c>
      <c r="AI122" s="71" t="s">
        <v>4725</v>
      </c>
      <c r="AJ122" s="71" t="s">
        <v>4725</v>
      </c>
      <c r="AK122" s="71" t="s">
        <v>4725</v>
      </c>
      <c r="AL122" s="71" t="s">
        <v>4725</v>
      </c>
      <c r="AM122" s="71" t="s">
        <v>4725</v>
      </c>
      <c r="AN122" s="71" t="s">
        <v>4725</v>
      </c>
      <c r="AO122" s="71" t="s">
        <v>4725</v>
      </c>
      <c r="AP122" s="71" t="s">
        <v>4725</v>
      </c>
      <c r="AQ122" s="71" t="s">
        <v>4725</v>
      </c>
      <c r="AR122" s="71" t="s">
        <v>4725</v>
      </c>
      <c r="AS122" s="68"/>
      <c r="AT122" s="68"/>
      <c r="AU122" s="68"/>
      <c r="AV122" t="s">
        <v>4760</v>
      </c>
      <c r="AW122" t="s">
        <v>4761</v>
      </c>
    </row>
    <row r="123" spans="1:53" x14ac:dyDescent="0.35">
      <c r="A123" s="37" t="s">
        <v>4759</v>
      </c>
      <c r="B123" s="37" t="s">
        <v>4816</v>
      </c>
      <c r="C123" s="37">
        <v>115</v>
      </c>
      <c r="D123" s="70" t="s">
        <v>4725</v>
      </c>
      <c r="E123" s="71" t="s">
        <v>4725</v>
      </c>
      <c r="F123" s="71" t="s">
        <v>4725</v>
      </c>
      <c r="G123" s="71" t="s">
        <v>4725</v>
      </c>
      <c r="H123" s="71" t="s">
        <v>4725</v>
      </c>
      <c r="I123" s="71">
        <v>1</v>
      </c>
      <c r="J123" s="71">
        <v>1</v>
      </c>
      <c r="K123" s="71">
        <v>1</v>
      </c>
      <c r="L123" s="71" t="s">
        <v>4725</v>
      </c>
      <c r="M123" s="71" t="s">
        <v>4725</v>
      </c>
      <c r="N123" s="71" t="s">
        <v>4725</v>
      </c>
      <c r="O123" s="71" t="s">
        <v>4725</v>
      </c>
      <c r="P123" s="71" t="s">
        <v>4725</v>
      </c>
      <c r="Q123" s="71" t="s">
        <v>4725</v>
      </c>
      <c r="R123" s="71" t="s">
        <v>4725</v>
      </c>
      <c r="S123" s="71" t="s">
        <v>4725</v>
      </c>
      <c r="T123" s="71" t="s">
        <v>4725</v>
      </c>
      <c r="U123" s="71" t="s">
        <v>4725</v>
      </c>
      <c r="V123" s="71" t="s">
        <v>4725</v>
      </c>
      <c r="W123" s="71" t="s">
        <v>4725</v>
      </c>
      <c r="X123" s="71" t="s">
        <v>4725</v>
      </c>
      <c r="Y123" s="71" t="s">
        <v>4725</v>
      </c>
      <c r="Z123" s="71" t="s">
        <v>4725</v>
      </c>
      <c r="AA123" s="71" t="s">
        <v>4725</v>
      </c>
      <c r="AB123" s="71" t="s">
        <v>4725</v>
      </c>
      <c r="AC123" s="71" t="s">
        <v>4725</v>
      </c>
      <c r="AD123" s="71" t="s">
        <v>4725</v>
      </c>
      <c r="AE123" s="71" t="s">
        <v>4725</v>
      </c>
      <c r="AF123" s="71" t="s">
        <v>4725</v>
      </c>
      <c r="AG123" s="71" t="s">
        <v>4725</v>
      </c>
      <c r="AH123" s="71" t="s">
        <v>4725</v>
      </c>
      <c r="AI123" s="71" t="s">
        <v>4725</v>
      </c>
      <c r="AJ123" s="71" t="s">
        <v>4725</v>
      </c>
      <c r="AK123" s="71" t="s">
        <v>4725</v>
      </c>
      <c r="AL123" s="71" t="s">
        <v>4725</v>
      </c>
      <c r="AM123" s="71" t="s">
        <v>4725</v>
      </c>
      <c r="AN123" s="71" t="s">
        <v>4725</v>
      </c>
      <c r="AO123" s="71" t="s">
        <v>4725</v>
      </c>
      <c r="AP123" s="71" t="s">
        <v>4725</v>
      </c>
      <c r="AQ123" s="71" t="s">
        <v>4725</v>
      </c>
      <c r="AR123" s="71" t="s">
        <v>4725</v>
      </c>
      <c r="AS123" s="68"/>
      <c r="AT123" s="68"/>
      <c r="AU123" s="68"/>
      <c r="AV123" t="s">
        <v>4760</v>
      </c>
      <c r="AW123" t="s">
        <v>4761</v>
      </c>
    </row>
    <row r="124" spans="1:53" x14ac:dyDescent="0.35">
      <c r="A124" s="37" t="s">
        <v>4743</v>
      </c>
      <c r="B124" s="37" t="s">
        <v>4425</v>
      </c>
      <c r="C124" s="37">
        <v>230</v>
      </c>
      <c r="D124" s="70" t="s">
        <v>4725</v>
      </c>
      <c r="E124" s="71" t="s">
        <v>4725</v>
      </c>
      <c r="F124" s="71" t="s">
        <v>4725</v>
      </c>
      <c r="G124" s="71" t="s">
        <v>4725</v>
      </c>
      <c r="H124" s="71" t="s">
        <v>4725</v>
      </c>
      <c r="I124" s="71" t="s">
        <v>4725</v>
      </c>
      <c r="J124" s="71" t="s">
        <v>4725</v>
      </c>
      <c r="K124" s="71" t="s">
        <v>4725</v>
      </c>
      <c r="L124" s="71" t="s">
        <v>4725</v>
      </c>
      <c r="M124" s="71" t="s">
        <v>4725</v>
      </c>
      <c r="N124" s="71" t="s">
        <v>4725</v>
      </c>
      <c r="O124" s="71">
        <v>1</v>
      </c>
      <c r="P124" s="71" t="s">
        <v>4725</v>
      </c>
      <c r="Q124" s="71" t="s">
        <v>4725</v>
      </c>
      <c r="R124" s="71" t="s">
        <v>4725</v>
      </c>
      <c r="S124" s="71" t="s">
        <v>4725</v>
      </c>
      <c r="T124" s="71" t="s">
        <v>4725</v>
      </c>
      <c r="U124" s="71" t="s">
        <v>4725</v>
      </c>
      <c r="V124" s="71" t="s">
        <v>4725</v>
      </c>
      <c r="W124" s="71" t="s">
        <v>4725</v>
      </c>
      <c r="X124" s="71" t="s">
        <v>4725</v>
      </c>
      <c r="Y124" s="71" t="s">
        <v>4725</v>
      </c>
      <c r="Z124" s="71" t="s">
        <v>4725</v>
      </c>
      <c r="AA124" s="71" t="s">
        <v>4725</v>
      </c>
      <c r="AB124" s="71" t="s">
        <v>4725</v>
      </c>
      <c r="AC124" s="71" t="s">
        <v>4725</v>
      </c>
      <c r="AD124" s="71" t="s">
        <v>4725</v>
      </c>
      <c r="AE124" s="71" t="s">
        <v>4725</v>
      </c>
      <c r="AF124" s="71" t="s">
        <v>4725</v>
      </c>
      <c r="AG124" s="71" t="s">
        <v>4725</v>
      </c>
      <c r="AH124" s="71" t="s">
        <v>4725</v>
      </c>
      <c r="AI124" s="71" t="s">
        <v>4725</v>
      </c>
      <c r="AJ124" s="71" t="s">
        <v>4725</v>
      </c>
      <c r="AK124" s="71" t="s">
        <v>4725</v>
      </c>
      <c r="AL124" s="71" t="s">
        <v>4725</v>
      </c>
      <c r="AM124" s="71" t="s">
        <v>4725</v>
      </c>
      <c r="AN124" s="71" t="s">
        <v>4725</v>
      </c>
      <c r="AO124" s="71" t="s">
        <v>4725</v>
      </c>
      <c r="AP124" s="71" t="s">
        <v>4725</v>
      </c>
      <c r="AQ124" s="71" t="s">
        <v>4725</v>
      </c>
      <c r="AR124" s="71" t="s">
        <v>4725</v>
      </c>
      <c r="AS124" s="68"/>
      <c r="AT124" s="68"/>
      <c r="AU124" s="68"/>
      <c r="AV124" t="s">
        <v>4744</v>
      </c>
      <c r="AW124" t="s">
        <v>4745</v>
      </c>
    </row>
    <row r="125" spans="1:53" x14ac:dyDescent="0.35">
      <c r="A125" s="27" t="s">
        <v>4743</v>
      </c>
      <c r="B125" s="27" t="s">
        <v>4425</v>
      </c>
      <c r="C125" s="27">
        <v>115</v>
      </c>
      <c r="D125" s="70" t="s">
        <v>4725</v>
      </c>
      <c r="E125" s="71" t="s">
        <v>4725</v>
      </c>
      <c r="F125" s="71" t="s">
        <v>4725</v>
      </c>
      <c r="G125" s="71" t="s">
        <v>4725</v>
      </c>
      <c r="H125" s="71" t="s">
        <v>4725</v>
      </c>
      <c r="I125" s="71" t="s">
        <v>4725</v>
      </c>
      <c r="J125" s="71" t="s">
        <v>4725</v>
      </c>
      <c r="K125" s="71" t="s">
        <v>4725</v>
      </c>
      <c r="L125" s="71" t="s">
        <v>4725</v>
      </c>
      <c r="M125" s="71" t="s">
        <v>4725</v>
      </c>
      <c r="N125" s="71" t="s">
        <v>4725</v>
      </c>
      <c r="O125" s="71">
        <v>1</v>
      </c>
      <c r="P125" s="71" t="s">
        <v>4725</v>
      </c>
      <c r="Q125" s="71" t="s">
        <v>4725</v>
      </c>
      <c r="R125" s="71" t="s">
        <v>4725</v>
      </c>
      <c r="S125" s="71" t="s">
        <v>4725</v>
      </c>
      <c r="T125" s="71" t="s">
        <v>4725</v>
      </c>
      <c r="U125" s="71" t="s">
        <v>4725</v>
      </c>
      <c r="V125" s="71" t="s">
        <v>4725</v>
      </c>
      <c r="W125" s="71" t="s">
        <v>4725</v>
      </c>
      <c r="X125" s="71" t="s">
        <v>4725</v>
      </c>
      <c r="Y125" s="71" t="s">
        <v>4725</v>
      </c>
      <c r="Z125" s="71" t="s">
        <v>4725</v>
      </c>
      <c r="AA125" s="71" t="s">
        <v>4725</v>
      </c>
      <c r="AB125" s="71" t="s">
        <v>4725</v>
      </c>
      <c r="AC125" s="71" t="s">
        <v>4725</v>
      </c>
      <c r="AD125" s="71" t="s">
        <v>4725</v>
      </c>
      <c r="AE125" s="71" t="s">
        <v>4725</v>
      </c>
      <c r="AF125" s="71" t="s">
        <v>4725</v>
      </c>
      <c r="AG125" s="71" t="s">
        <v>4725</v>
      </c>
      <c r="AH125" s="71" t="s">
        <v>4725</v>
      </c>
      <c r="AI125" s="71" t="s">
        <v>4725</v>
      </c>
      <c r="AJ125" s="71" t="s">
        <v>4725</v>
      </c>
      <c r="AK125" s="71" t="s">
        <v>4725</v>
      </c>
      <c r="AL125" s="71" t="s">
        <v>4725</v>
      </c>
      <c r="AM125" s="71" t="s">
        <v>4725</v>
      </c>
      <c r="AN125" s="71" t="s">
        <v>4725</v>
      </c>
      <c r="AO125" s="71" t="s">
        <v>4725</v>
      </c>
      <c r="AP125" s="71" t="s">
        <v>4725</v>
      </c>
      <c r="AQ125" s="71" t="s">
        <v>4725</v>
      </c>
      <c r="AR125" s="71" t="s">
        <v>4725</v>
      </c>
      <c r="AS125" s="68"/>
      <c r="AT125" s="68"/>
      <c r="AU125" s="68"/>
      <c r="AV125" t="s">
        <v>4744</v>
      </c>
      <c r="AW125" t="s">
        <v>4745</v>
      </c>
    </row>
    <row r="126" spans="1:53" x14ac:dyDescent="0.35">
      <c r="A126" s="37" t="s">
        <v>4747</v>
      </c>
      <c r="B126" s="37" t="s">
        <v>4817</v>
      </c>
      <c r="C126" s="37">
        <v>115</v>
      </c>
      <c r="D126" s="70" t="s">
        <v>4725</v>
      </c>
      <c r="E126" s="71" t="s">
        <v>4725</v>
      </c>
      <c r="F126" s="71" t="s">
        <v>4725</v>
      </c>
      <c r="G126" s="71" t="s">
        <v>4725</v>
      </c>
      <c r="H126" s="71" t="s">
        <v>4725</v>
      </c>
      <c r="I126" s="71" t="s">
        <v>4725</v>
      </c>
      <c r="J126" s="71" t="s">
        <v>4725</v>
      </c>
      <c r="K126" s="71" t="s">
        <v>4725</v>
      </c>
      <c r="L126" s="71" t="s">
        <v>4725</v>
      </c>
      <c r="M126" s="71" t="s">
        <v>4725</v>
      </c>
      <c r="N126" s="71" t="s">
        <v>4725</v>
      </c>
      <c r="O126" s="71" t="s">
        <v>4725</v>
      </c>
      <c r="P126" s="71" t="s">
        <v>4725</v>
      </c>
      <c r="Q126" s="71" t="s">
        <v>4725</v>
      </c>
      <c r="R126" s="71" t="s">
        <v>4725</v>
      </c>
      <c r="S126" s="71" t="s">
        <v>4725</v>
      </c>
      <c r="T126" s="71" t="s">
        <v>4725</v>
      </c>
      <c r="U126" s="71" t="s">
        <v>4725</v>
      </c>
      <c r="V126" s="71" t="s">
        <v>4725</v>
      </c>
      <c r="W126" s="71" t="s">
        <v>4725</v>
      </c>
      <c r="X126" s="71" t="s">
        <v>4725</v>
      </c>
      <c r="Y126" s="71" t="s">
        <v>4725</v>
      </c>
      <c r="Z126" s="71">
        <v>1</v>
      </c>
      <c r="AA126" s="71" t="s">
        <v>4725</v>
      </c>
      <c r="AB126" s="71" t="s">
        <v>4725</v>
      </c>
      <c r="AC126" s="71" t="s">
        <v>4725</v>
      </c>
      <c r="AD126" s="71" t="s">
        <v>4725</v>
      </c>
      <c r="AE126" s="71" t="s">
        <v>4725</v>
      </c>
      <c r="AF126" s="71" t="s">
        <v>4725</v>
      </c>
      <c r="AG126" s="71" t="s">
        <v>4725</v>
      </c>
      <c r="AH126" s="71" t="s">
        <v>4725</v>
      </c>
      <c r="AI126" s="71" t="s">
        <v>4725</v>
      </c>
      <c r="AJ126" s="71" t="s">
        <v>4725</v>
      </c>
      <c r="AK126" s="71" t="s">
        <v>4725</v>
      </c>
      <c r="AL126" s="71" t="s">
        <v>4725</v>
      </c>
      <c r="AM126" s="71" t="s">
        <v>4725</v>
      </c>
      <c r="AN126" s="71" t="s">
        <v>4725</v>
      </c>
      <c r="AO126" s="71" t="s">
        <v>4725</v>
      </c>
      <c r="AP126" s="71" t="s">
        <v>4725</v>
      </c>
      <c r="AQ126" s="71" t="s">
        <v>4725</v>
      </c>
      <c r="AR126" s="71" t="s">
        <v>4725</v>
      </c>
      <c r="AS126" s="68"/>
      <c r="AT126" s="68"/>
      <c r="AU126" s="68"/>
      <c r="AV126" t="s">
        <v>4748</v>
      </c>
      <c r="AW126" t="s">
        <v>4749</v>
      </c>
      <c r="AY126" t="s">
        <v>4786</v>
      </c>
    </row>
    <row r="127" spans="1:53" x14ac:dyDescent="0.35">
      <c r="A127" s="37" t="s">
        <v>4728</v>
      </c>
      <c r="B127" s="37" t="s">
        <v>4473</v>
      </c>
      <c r="C127" s="37">
        <v>230</v>
      </c>
      <c r="D127" s="70" t="s">
        <v>4725</v>
      </c>
      <c r="E127" s="71" t="s">
        <v>4725</v>
      </c>
      <c r="F127" s="71" t="s">
        <v>4725</v>
      </c>
      <c r="G127" s="71" t="s">
        <v>4725</v>
      </c>
      <c r="H127" s="71">
        <v>1</v>
      </c>
      <c r="I127" s="71" t="s">
        <v>4725</v>
      </c>
      <c r="J127" s="71" t="s">
        <v>4725</v>
      </c>
      <c r="K127" s="71" t="s">
        <v>4725</v>
      </c>
      <c r="L127" s="71" t="s">
        <v>4725</v>
      </c>
      <c r="M127" s="71" t="s">
        <v>4725</v>
      </c>
      <c r="N127" s="71" t="s">
        <v>4725</v>
      </c>
      <c r="O127" s="71" t="s">
        <v>4725</v>
      </c>
      <c r="P127" s="71" t="s">
        <v>4725</v>
      </c>
      <c r="Q127" s="71" t="s">
        <v>4725</v>
      </c>
      <c r="R127" s="71" t="s">
        <v>4725</v>
      </c>
      <c r="S127" s="71" t="s">
        <v>4725</v>
      </c>
      <c r="T127" s="71" t="s">
        <v>4725</v>
      </c>
      <c r="U127" s="71" t="s">
        <v>4725</v>
      </c>
      <c r="V127" s="71" t="s">
        <v>4725</v>
      </c>
      <c r="W127" s="71" t="s">
        <v>4725</v>
      </c>
      <c r="X127" s="71" t="s">
        <v>4725</v>
      </c>
      <c r="Y127" s="71" t="s">
        <v>4725</v>
      </c>
      <c r="Z127" s="71" t="s">
        <v>4725</v>
      </c>
      <c r="AA127" s="71" t="s">
        <v>4725</v>
      </c>
      <c r="AB127" s="71" t="s">
        <v>4725</v>
      </c>
      <c r="AC127" s="71" t="s">
        <v>4725</v>
      </c>
      <c r="AD127" s="71" t="s">
        <v>4725</v>
      </c>
      <c r="AE127" s="71" t="s">
        <v>4725</v>
      </c>
      <c r="AF127" s="71" t="s">
        <v>4725</v>
      </c>
      <c r="AG127" s="71" t="s">
        <v>4725</v>
      </c>
      <c r="AH127" s="71" t="s">
        <v>4725</v>
      </c>
      <c r="AI127" s="71" t="s">
        <v>4725</v>
      </c>
      <c r="AJ127" s="71" t="s">
        <v>4725</v>
      </c>
      <c r="AK127" s="71" t="s">
        <v>4725</v>
      </c>
      <c r="AL127" s="71" t="s">
        <v>4725</v>
      </c>
      <c r="AM127" s="71" t="s">
        <v>4725</v>
      </c>
      <c r="AN127" s="71" t="s">
        <v>4725</v>
      </c>
      <c r="AO127" s="71" t="s">
        <v>4725</v>
      </c>
      <c r="AP127" s="71" t="s">
        <v>4725</v>
      </c>
      <c r="AQ127" s="71" t="s">
        <v>4725</v>
      </c>
      <c r="AR127" s="71" t="s">
        <v>4725</v>
      </c>
      <c r="AS127" s="68"/>
      <c r="AT127" s="68"/>
      <c r="AU127" s="68"/>
      <c r="AV127" t="s">
        <v>4729</v>
      </c>
      <c r="AW127" t="s">
        <v>4730</v>
      </c>
    </row>
    <row r="128" spans="1:53" x14ac:dyDescent="0.35">
      <c r="A128" s="37" t="s">
        <v>4731</v>
      </c>
      <c r="B128" s="37" t="s">
        <v>4475</v>
      </c>
      <c r="C128" s="37">
        <v>230</v>
      </c>
      <c r="D128" s="70" t="s">
        <v>4725</v>
      </c>
      <c r="E128" s="71" t="s">
        <v>4725</v>
      </c>
      <c r="F128" s="71" t="s">
        <v>4725</v>
      </c>
      <c r="G128" s="71" t="s">
        <v>4725</v>
      </c>
      <c r="H128" s="71" t="s">
        <v>4725</v>
      </c>
      <c r="I128" s="71" t="s">
        <v>4725</v>
      </c>
      <c r="J128" s="71" t="s">
        <v>4725</v>
      </c>
      <c r="K128" s="71" t="s">
        <v>4725</v>
      </c>
      <c r="L128" s="71" t="s">
        <v>4725</v>
      </c>
      <c r="M128" s="71" t="s">
        <v>4725</v>
      </c>
      <c r="N128" s="71" t="s">
        <v>4725</v>
      </c>
      <c r="O128" s="71" t="s">
        <v>4725</v>
      </c>
      <c r="P128" s="71" t="s">
        <v>4725</v>
      </c>
      <c r="Q128" s="71" t="s">
        <v>4725</v>
      </c>
      <c r="R128" s="71" t="s">
        <v>4725</v>
      </c>
      <c r="S128" s="71" t="s">
        <v>4725</v>
      </c>
      <c r="T128" s="71" t="s">
        <v>4725</v>
      </c>
      <c r="U128" s="71" t="s">
        <v>4725</v>
      </c>
      <c r="V128" s="71" t="s">
        <v>4725</v>
      </c>
      <c r="W128" s="71" t="s">
        <v>4725</v>
      </c>
      <c r="X128" s="71" t="s">
        <v>4725</v>
      </c>
      <c r="Y128" s="71" t="s">
        <v>4725</v>
      </c>
      <c r="Z128" s="71" t="s">
        <v>4725</v>
      </c>
      <c r="AA128" s="71" t="s">
        <v>4725</v>
      </c>
      <c r="AB128" s="71" t="s">
        <v>4725</v>
      </c>
      <c r="AC128" s="71" t="s">
        <v>4725</v>
      </c>
      <c r="AD128" s="71" t="s">
        <v>4725</v>
      </c>
      <c r="AE128" s="71" t="s">
        <v>4725</v>
      </c>
      <c r="AF128" s="71" t="s">
        <v>4725</v>
      </c>
      <c r="AG128" s="71" t="s">
        <v>4725</v>
      </c>
      <c r="AH128" s="71" t="s">
        <v>4725</v>
      </c>
      <c r="AI128" s="71" t="s">
        <v>4725</v>
      </c>
      <c r="AJ128" s="71" t="s">
        <v>4725</v>
      </c>
      <c r="AK128" s="71" t="s">
        <v>4725</v>
      </c>
      <c r="AL128" s="71" t="s">
        <v>4725</v>
      </c>
      <c r="AM128" s="71">
        <v>1</v>
      </c>
      <c r="AN128" s="71">
        <v>1</v>
      </c>
      <c r="AO128" s="71">
        <v>1</v>
      </c>
      <c r="AP128" s="71">
        <v>1</v>
      </c>
      <c r="AQ128" s="71" t="s">
        <v>4725</v>
      </c>
      <c r="AR128" s="71">
        <v>1</v>
      </c>
      <c r="AS128" s="68"/>
      <c r="AT128" s="68"/>
      <c r="AU128" s="68"/>
      <c r="AV128" t="s">
        <v>4726</v>
      </c>
      <c r="AW128" t="s">
        <v>4727</v>
      </c>
    </row>
    <row r="129" spans="1:54" x14ac:dyDescent="0.35">
      <c r="A129" s="37" t="s">
        <v>4740</v>
      </c>
      <c r="B129" s="37" t="s">
        <v>4818</v>
      </c>
      <c r="C129" s="37">
        <v>115</v>
      </c>
      <c r="D129" s="70"/>
      <c r="E129" s="71"/>
      <c r="F129" s="71"/>
      <c r="G129" s="71"/>
      <c r="H129" s="71"/>
      <c r="I129" s="71"/>
      <c r="J129" s="71"/>
      <c r="K129" s="71"/>
      <c r="L129" s="71"/>
      <c r="M129" s="71"/>
      <c r="N129" s="71"/>
      <c r="O129" s="71"/>
      <c r="P129" s="71"/>
      <c r="Q129" s="71"/>
      <c r="R129" s="71"/>
      <c r="S129" s="71"/>
      <c r="T129" s="71">
        <v>1</v>
      </c>
      <c r="U129" s="71"/>
      <c r="V129" s="71">
        <v>1</v>
      </c>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68"/>
      <c r="AT129" s="68"/>
      <c r="AU129" s="68"/>
      <c r="AV129" s="37" t="s">
        <v>4741</v>
      </c>
      <c r="AW129" s="37" t="s">
        <v>4742</v>
      </c>
    </row>
    <row r="130" spans="1:54" x14ac:dyDescent="0.35">
      <c r="A130" s="37" t="s">
        <v>4747</v>
      </c>
      <c r="B130" s="37" t="s">
        <v>4334</v>
      </c>
      <c r="C130" s="37">
        <v>230</v>
      </c>
      <c r="D130" s="70" t="s">
        <v>4725</v>
      </c>
      <c r="E130" s="71" t="s">
        <v>4725</v>
      </c>
      <c r="F130" s="71" t="s">
        <v>4725</v>
      </c>
      <c r="G130" s="71" t="s">
        <v>4725</v>
      </c>
      <c r="H130" s="71" t="s">
        <v>4725</v>
      </c>
      <c r="I130" s="71" t="s">
        <v>4725</v>
      </c>
      <c r="J130" s="71" t="s">
        <v>4725</v>
      </c>
      <c r="K130" s="71" t="s">
        <v>4725</v>
      </c>
      <c r="L130" s="71" t="s">
        <v>4725</v>
      </c>
      <c r="M130" s="71" t="s">
        <v>4725</v>
      </c>
      <c r="N130" s="71" t="s">
        <v>4725</v>
      </c>
      <c r="O130" s="71" t="s">
        <v>4725</v>
      </c>
      <c r="P130" s="71" t="s">
        <v>4725</v>
      </c>
      <c r="Q130" s="71" t="s">
        <v>4725</v>
      </c>
      <c r="R130" s="71" t="s">
        <v>4725</v>
      </c>
      <c r="S130" s="71" t="s">
        <v>4725</v>
      </c>
      <c r="T130" s="71" t="s">
        <v>4725</v>
      </c>
      <c r="U130" s="71" t="s">
        <v>4725</v>
      </c>
      <c r="V130" s="71" t="s">
        <v>4725</v>
      </c>
      <c r="W130" s="71" t="s">
        <v>4725</v>
      </c>
      <c r="X130" s="71" t="s">
        <v>4725</v>
      </c>
      <c r="Y130" s="71" t="s">
        <v>4725</v>
      </c>
      <c r="Z130" s="71">
        <v>1</v>
      </c>
      <c r="AA130" s="71" t="s">
        <v>4725</v>
      </c>
      <c r="AB130" s="71" t="s">
        <v>4725</v>
      </c>
      <c r="AC130" s="71" t="s">
        <v>4725</v>
      </c>
      <c r="AD130" s="71" t="s">
        <v>4725</v>
      </c>
      <c r="AE130" s="71" t="s">
        <v>4725</v>
      </c>
      <c r="AF130" s="71" t="s">
        <v>4725</v>
      </c>
      <c r="AG130" s="71" t="s">
        <v>4725</v>
      </c>
      <c r="AH130" s="71" t="s">
        <v>4725</v>
      </c>
      <c r="AI130" s="71" t="s">
        <v>4725</v>
      </c>
      <c r="AJ130" s="71" t="s">
        <v>4725</v>
      </c>
      <c r="AK130" s="71" t="s">
        <v>4725</v>
      </c>
      <c r="AL130" s="71" t="s">
        <v>4725</v>
      </c>
      <c r="AM130" s="71" t="s">
        <v>4725</v>
      </c>
      <c r="AN130" s="71" t="s">
        <v>4725</v>
      </c>
      <c r="AO130" s="71" t="s">
        <v>4725</v>
      </c>
      <c r="AP130" s="71" t="s">
        <v>4725</v>
      </c>
      <c r="AQ130" s="71" t="s">
        <v>4725</v>
      </c>
      <c r="AR130" s="71" t="s">
        <v>4725</v>
      </c>
      <c r="AS130" s="68"/>
      <c r="AT130" s="68"/>
      <c r="AU130" s="68"/>
      <c r="AV130" t="s">
        <v>4748</v>
      </c>
      <c r="AW130" t="s">
        <v>4749</v>
      </c>
      <c r="AY130" t="s">
        <v>4751</v>
      </c>
    </row>
    <row r="131" spans="1:54" x14ac:dyDescent="0.35">
      <c r="A131" s="37" t="s">
        <v>4724</v>
      </c>
      <c r="B131" s="37" t="s">
        <v>4479</v>
      </c>
      <c r="C131" s="37">
        <v>115</v>
      </c>
      <c r="D131" s="70" t="s">
        <v>4725</v>
      </c>
      <c r="E131" s="71" t="s">
        <v>4725</v>
      </c>
      <c r="F131" s="71" t="s">
        <v>4725</v>
      </c>
      <c r="G131" s="71" t="s">
        <v>4725</v>
      </c>
      <c r="H131" s="71" t="s">
        <v>4725</v>
      </c>
      <c r="I131" s="71" t="s">
        <v>4725</v>
      </c>
      <c r="J131" s="71" t="s">
        <v>4725</v>
      </c>
      <c r="K131" s="71" t="s">
        <v>4725</v>
      </c>
      <c r="L131" s="71" t="s">
        <v>4725</v>
      </c>
      <c r="M131" s="71" t="s">
        <v>4725</v>
      </c>
      <c r="N131" s="71" t="s">
        <v>4725</v>
      </c>
      <c r="O131" s="71" t="s">
        <v>4725</v>
      </c>
      <c r="P131" s="71" t="s">
        <v>4725</v>
      </c>
      <c r="Q131" s="71" t="s">
        <v>4725</v>
      </c>
      <c r="R131" s="71" t="s">
        <v>4725</v>
      </c>
      <c r="S131" s="71" t="s">
        <v>4725</v>
      </c>
      <c r="T131" s="71" t="s">
        <v>4725</v>
      </c>
      <c r="U131" s="71" t="s">
        <v>4725</v>
      </c>
      <c r="V131" s="71" t="s">
        <v>4725</v>
      </c>
      <c r="W131" s="71" t="s">
        <v>4725</v>
      </c>
      <c r="X131" s="71" t="s">
        <v>4725</v>
      </c>
      <c r="Y131" s="71" t="s">
        <v>4725</v>
      </c>
      <c r="Z131" s="71" t="s">
        <v>4725</v>
      </c>
      <c r="AA131" s="71" t="s">
        <v>4725</v>
      </c>
      <c r="AB131" s="71" t="s">
        <v>4725</v>
      </c>
      <c r="AC131" s="71" t="s">
        <v>4725</v>
      </c>
      <c r="AD131" s="71" t="s">
        <v>4725</v>
      </c>
      <c r="AE131" s="71" t="s">
        <v>4725</v>
      </c>
      <c r="AF131" s="71" t="s">
        <v>4725</v>
      </c>
      <c r="AG131" s="71" t="s">
        <v>4725</v>
      </c>
      <c r="AH131" s="71" t="s">
        <v>4725</v>
      </c>
      <c r="AI131" s="71" t="s">
        <v>4725</v>
      </c>
      <c r="AJ131" s="71" t="s">
        <v>4725</v>
      </c>
      <c r="AK131" s="71" t="s">
        <v>4725</v>
      </c>
      <c r="AL131" s="71" t="s">
        <v>4725</v>
      </c>
      <c r="AM131" s="71" t="s">
        <v>4725</v>
      </c>
      <c r="AN131" s="71" t="s">
        <v>4725</v>
      </c>
      <c r="AO131" s="71" t="s">
        <v>4725</v>
      </c>
      <c r="AP131" s="71" t="s">
        <v>4725</v>
      </c>
      <c r="AQ131" s="71">
        <v>1</v>
      </c>
      <c r="AR131" s="71" t="s">
        <v>4725</v>
      </c>
      <c r="AS131" s="68"/>
      <c r="AT131" s="68"/>
      <c r="AU131" s="68"/>
      <c r="AV131" t="s">
        <v>4726</v>
      </c>
      <c r="AW131" t="s">
        <v>4727</v>
      </c>
    </row>
    <row r="132" spans="1:54" x14ac:dyDescent="0.35">
      <c r="A132" s="37" t="s">
        <v>4724</v>
      </c>
      <c r="B132" s="37" t="s">
        <v>4819</v>
      </c>
      <c r="C132" s="37">
        <v>115</v>
      </c>
      <c r="D132" s="70" t="s">
        <v>4725</v>
      </c>
      <c r="E132" s="71" t="s">
        <v>4725</v>
      </c>
      <c r="F132" s="71" t="s">
        <v>4725</v>
      </c>
      <c r="G132" s="71" t="s">
        <v>4725</v>
      </c>
      <c r="H132" s="71" t="s">
        <v>4725</v>
      </c>
      <c r="I132" s="71" t="s">
        <v>4725</v>
      </c>
      <c r="J132" s="71" t="s">
        <v>4725</v>
      </c>
      <c r="K132" s="71" t="s">
        <v>4725</v>
      </c>
      <c r="L132" s="71" t="s">
        <v>4725</v>
      </c>
      <c r="M132" s="71" t="s">
        <v>4725</v>
      </c>
      <c r="N132" s="71" t="s">
        <v>4725</v>
      </c>
      <c r="O132" s="71" t="s">
        <v>4725</v>
      </c>
      <c r="P132" s="71" t="s">
        <v>4725</v>
      </c>
      <c r="Q132" s="71" t="s">
        <v>4725</v>
      </c>
      <c r="R132" s="71" t="s">
        <v>4725</v>
      </c>
      <c r="S132" s="71" t="s">
        <v>4725</v>
      </c>
      <c r="T132" s="71" t="s">
        <v>4725</v>
      </c>
      <c r="U132" s="71" t="s">
        <v>4725</v>
      </c>
      <c r="V132" s="71" t="s">
        <v>4725</v>
      </c>
      <c r="W132" s="71" t="s">
        <v>4725</v>
      </c>
      <c r="X132" s="71" t="s">
        <v>4725</v>
      </c>
      <c r="Y132" s="71" t="s">
        <v>4725</v>
      </c>
      <c r="Z132" s="71" t="s">
        <v>4725</v>
      </c>
      <c r="AA132" s="71" t="s">
        <v>4725</v>
      </c>
      <c r="AB132" s="71" t="s">
        <v>4725</v>
      </c>
      <c r="AC132" s="71" t="s">
        <v>4725</v>
      </c>
      <c r="AD132" s="71" t="s">
        <v>4725</v>
      </c>
      <c r="AE132" s="71" t="s">
        <v>4725</v>
      </c>
      <c r="AF132" s="71">
        <v>1</v>
      </c>
      <c r="AG132" s="71">
        <v>1</v>
      </c>
      <c r="AH132" s="71" t="s">
        <v>4725</v>
      </c>
      <c r="AI132" s="71" t="s">
        <v>4725</v>
      </c>
      <c r="AJ132" s="71" t="s">
        <v>4725</v>
      </c>
      <c r="AK132" s="71" t="s">
        <v>4725</v>
      </c>
      <c r="AL132" s="71">
        <v>1</v>
      </c>
      <c r="AM132" s="71" t="s">
        <v>4725</v>
      </c>
      <c r="AN132" s="71" t="s">
        <v>4725</v>
      </c>
      <c r="AO132" s="71" t="s">
        <v>4725</v>
      </c>
      <c r="AP132" s="71" t="s">
        <v>4725</v>
      </c>
      <c r="AQ132" s="71" t="s">
        <v>4725</v>
      </c>
      <c r="AR132" s="71" t="s">
        <v>4725</v>
      </c>
      <c r="AS132" s="68"/>
      <c r="AT132" s="68"/>
      <c r="AU132" s="68"/>
      <c r="AV132" t="s">
        <v>4726</v>
      </c>
      <c r="AW132" t="s">
        <v>4727</v>
      </c>
    </row>
    <row r="133" spans="1:54" x14ac:dyDescent="0.35">
      <c r="A133" s="37" t="s">
        <v>4724</v>
      </c>
      <c r="B133" s="37" t="s">
        <v>4480</v>
      </c>
      <c r="C133" s="37">
        <v>115</v>
      </c>
      <c r="D133" s="70" t="s">
        <v>4725</v>
      </c>
      <c r="E133" s="71" t="s">
        <v>4725</v>
      </c>
      <c r="F133" s="71" t="s">
        <v>4725</v>
      </c>
      <c r="G133" s="71" t="s">
        <v>4725</v>
      </c>
      <c r="H133" s="71" t="s">
        <v>4725</v>
      </c>
      <c r="I133" s="71" t="s">
        <v>4725</v>
      </c>
      <c r="J133" s="71" t="s">
        <v>4725</v>
      </c>
      <c r="K133" s="71" t="s">
        <v>4725</v>
      </c>
      <c r="L133" s="71" t="s">
        <v>4725</v>
      </c>
      <c r="M133" s="71" t="s">
        <v>4725</v>
      </c>
      <c r="N133" s="71" t="s">
        <v>4725</v>
      </c>
      <c r="O133" s="71" t="s">
        <v>4725</v>
      </c>
      <c r="P133" s="71" t="s">
        <v>4725</v>
      </c>
      <c r="Q133" s="71" t="s">
        <v>4725</v>
      </c>
      <c r="R133" s="71" t="s">
        <v>4725</v>
      </c>
      <c r="S133" s="71" t="s">
        <v>4725</v>
      </c>
      <c r="T133" s="71" t="s">
        <v>4725</v>
      </c>
      <c r="U133" s="71" t="s">
        <v>4725</v>
      </c>
      <c r="V133" s="71" t="s">
        <v>4725</v>
      </c>
      <c r="W133" s="71" t="s">
        <v>4725</v>
      </c>
      <c r="X133" s="71" t="s">
        <v>4725</v>
      </c>
      <c r="Y133" s="71" t="s">
        <v>4725</v>
      </c>
      <c r="Z133" s="71" t="s">
        <v>4725</v>
      </c>
      <c r="AA133" s="71" t="s">
        <v>4725</v>
      </c>
      <c r="AB133" s="71" t="s">
        <v>4725</v>
      </c>
      <c r="AC133" s="71" t="s">
        <v>4725</v>
      </c>
      <c r="AD133" s="71" t="s">
        <v>4725</v>
      </c>
      <c r="AE133" s="71" t="s">
        <v>4725</v>
      </c>
      <c r="AF133" s="71">
        <v>1</v>
      </c>
      <c r="AG133" s="71">
        <v>1</v>
      </c>
      <c r="AH133" s="71" t="s">
        <v>4725</v>
      </c>
      <c r="AI133" s="71" t="s">
        <v>4725</v>
      </c>
      <c r="AJ133" s="71" t="s">
        <v>4725</v>
      </c>
      <c r="AK133" s="71" t="s">
        <v>4725</v>
      </c>
      <c r="AL133" s="71">
        <v>1</v>
      </c>
      <c r="AM133" s="71" t="s">
        <v>4725</v>
      </c>
      <c r="AN133" s="71" t="s">
        <v>4725</v>
      </c>
      <c r="AO133" s="71" t="s">
        <v>4725</v>
      </c>
      <c r="AP133" s="71" t="s">
        <v>4725</v>
      </c>
      <c r="AQ133" s="71" t="s">
        <v>4725</v>
      </c>
      <c r="AR133" s="71" t="s">
        <v>4725</v>
      </c>
      <c r="AS133" s="68"/>
      <c r="AT133" s="68"/>
      <c r="AU133" s="68"/>
      <c r="AV133" t="s">
        <v>4726</v>
      </c>
      <c r="AW133" t="s">
        <v>4727</v>
      </c>
    </row>
    <row r="134" spans="1:54" x14ac:dyDescent="0.35">
      <c r="A134" s="37" t="s">
        <v>4731</v>
      </c>
      <c r="B134" s="37" t="s">
        <v>4820</v>
      </c>
      <c r="C134" s="37">
        <v>115</v>
      </c>
      <c r="D134" s="70" t="s">
        <v>4725</v>
      </c>
      <c r="E134" s="71" t="s">
        <v>4725</v>
      </c>
      <c r="F134" s="71" t="s">
        <v>4725</v>
      </c>
      <c r="G134" s="71" t="s">
        <v>4725</v>
      </c>
      <c r="H134" s="71" t="s">
        <v>4725</v>
      </c>
      <c r="I134" s="71" t="s">
        <v>4725</v>
      </c>
      <c r="J134" s="71" t="s">
        <v>4725</v>
      </c>
      <c r="K134" s="71" t="s">
        <v>4725</v>
      </c>
      <c r="L134" s="71" t="s">
        <v>4725</v>
      </c>
      <c r="M134" s="71" t="s">
        <v>4725</v>
      </c>
      <c r="N134" s="71" t="s">
        <v>4725</v>
      </c>
      <c r="O134" s="71" t="s">
        <v>4725</v>
      </c>
      <c r="P134" s="71" t="s">
        <v>4725</v>
      </c>
      <c r="Q134" s="71" t="s">
        <v>4725</v>
      </c>
      <c r="R134" s="71" t="s">
        <v>4725</v>
      </c>
      <c r="S134" s="71" t="s">
        <v>4725</v>
      </c>
      <c r="T134" s="71" t="s">
        <v>4725</v>
      </c>
      <c r="U134" s="71" t="s">
        <v>4725</v>
      </c>
      <c r="V134" s="71" t="s">
        <v>4725</v>
      </c>
      <c r="W134" s="71" t="s">
        <v>4725</v>
      </c>
      <c r="X134" s="71" t="s">
        <v>4725</v>
      </c>
      <c r="Y134" s="71" t="s">
        <v>4725</v>
      </c>
      <c r="Z134" s="71" t="s">
        <v>4725</v>
      </c>
      <c r="AA134" s="71" t="s">
        <v>4725</v>
      </c>
      <c r="AB134" s="71" t="s">
        <v>4725</v>
      </c>
      <c r="AC134" s="71" t="s">
        <v>4725</v>
      </c>
      <c r="AD134" s="71" t="s">
        <v>4725</v>
      </c>
      <c r="AE134" s="71" t="s">
        <v>4725</v>
      </c>
      <c r="AF134" s="71" t="s">
        <v>4725</v>
      </c>
      <c r="AG134" s="71" t="s">
        <v>4725</v>
      </c>
      <c r="AH134" s="71" t="s">
        <v>4725</v>
      </c>
      <c r="AI134" s="71" t="s">
        <v>4725</v>
      </c>
      <c r="AJ134" s="71" t="s">
        <v>4725</v>
      </c>
      <c r="AK134" s="71" t="s">
        <v>4725</v>
      </c>
      <c r="AL134" s="71" t="s">
        <v>4725</v>
      </c>
      <c r="AM134" s="71">
        <v>1</v>
      </c>
      <c r="AN134" s="71">
        <v>1</v>
      </c>
      <c r="AO134" s="71">
        <v>1</v>
      </c>
      <c r="AP134" s="71">
        <v>1</v>
      </c>
      <c r="AQ134" s="71" t="s">
        <v>4725</v>
      </c>
      <c r="AR134" s="71" t="s">
        <v>4725</v>
      </c>
      <c r="AS134" s="68"/>
      <c r="AT134" s="68"/>
      <c r="AU134" s="68"/>
      <c r="AV134" t="s">
        <v>4726</v>
      </c>
      <c r="AW134" t="s">
        <v>4727</v>
      </c>
    </row>
    <row r="135" spans="1:54" x14ac:dyDescent="0.35">
      <c r="A135" s="37" t="s">
        <v>4759</v>
      </c>
      <c r="B135" s="37" t="s">
        <v>1722</v>
      </c>
      <c r="C135" s="37">
        <v>230</v>
      </c>
      <c r="D135" s="70" t="s">
        <v>4725</v>
      </c>
      <c r="E135" s="71" t="s">
        <v>4725</v>
      </c>
      <c r="F135" s="71" t="s">
        <v>4725</v>
      </c>
      <c r="G135" s="71" t="s">
        <v>4725</v>
      </c>
      <c r="H135" s="71" t="s">
        <v>4725</v>
      </c>
      <c r="I135" s="71">
        <v>1</v>
      </c>
      <c r="J135" s="71">
        <v>1</v>
      </c>
      <c r="K135" s="71">
        <v>1</v>
      </c>
      <c r="L135" s="71" t="s">
        <v>4725</v>
      </c>
      <c r="M135" s="71" t="s">
        <v>4725</v>
      </c>
      <c r="N135" s="71" t="s">
        <v>4725</v>
      </c>
      <c r="O135" s="71" t="s">
        <v>4725</v>
      </c>
      <c r="P135" s="71" t="s">
        <v>4725</v>
      </c>
      <c r="Q135" s="71" t="s">
        <v>4725</v>
      </c>
      <c r="R135" s="71" t="s">
        <v>4725</v>
      </c>
      <c r="S135" s="71" t="s">
        <v>4725</v>
      </c>
      <c r="T135" s="71" t="s">
        <v>4725</v>
      </c>
      <c r="U135" s="71" t="s">
        <v>4725</v>
      </c>
      <c r="V135" s="71" t="s">
        <v>4725</v>
      </c>
      <c r="W135" s="71" t="s">
        <v>4725</v>
      </c>
      <c r="X135" s="71" t="s">
        <v>4725</v>
      </c>
      <c r="Y135" s="71" t="s">
        <v>4725</v>
      </c>
      <c r="Z135" s="71" t="s">
        <v>4725</v>
      </c>
      <c r="AA135" s="71" t="s">
        <v>4725</v>
      </c>
      <c r="AB135" s="71" t="s">
        <v>4725</v>
      </c>
      <c r="AC135" s="71" t="s">
        <v>4725</v>
      </c>
      <c r="AD135" s="71" t="s">
        <v>4725</v>
      </c>
      <c r="AE135" s="71" t="s">
        <v>4725</v>
      </c>
      <c r="AF135" s="71" t="s">
        <v>4725</v>
      </c>
      <c r="AG135" s="71" t="s">
        <v>4725</v>
      </c>
      <c r="AH135" s="71" t="s">
        <v>4725</v>
      </c>
      <c r="AI135" s="71" t="s">
        <v>4725</v>
      </c>
      <c r="AJ135" s="71" t="s">
        <v>4725</v>
      </c>
      <c r="AK135" s="71" t="s">
        <v>4725</v>
      </c>
      <c r="AL135" s="71" t="s">
        <v>4725</v>
      </c>
      <c r="AM135" s="71" t="s">
        <v>4725</v>
      </c>
      <c r="AN135" s="71" t="s">
        <v>4725</v>
      </c>
      <c r="AO135" s="71" t="s">
        <v>4725</v>
      </c>
      <c r="AP135" s="71" t="s">
        <v>4725</v>
      </c>
      <c r="AQ135" s="71" t="s">
        <v>4725</v>
      </c>
      <c r="AR135" s="71" t="s">
        <v>4725</v>
      </c>
      <c r="AS135" s="68"/>
      <c r="AT135" s="68"/>
      <c r="AU135" s="68"/>
      <c r="AV135" t="s">
        <v>4760</v>
      </c>
      <c r="AW135" t="s">
        <v>4761</v>
      </c>
    </row>
    <row r="136" spans="1:54" x14ac:dyDescent="0.35">
      <c r="A136" s="37" t="s">
        <v>4759</v>
      </c>
      <c r="B136" s="37" t="s">
        <v>1722</v>
      </c>
      <c r="C136" s="37">
        <v>115</v>
      </c>
      <c r="D136" s="70" t="s">
        <v>4725</v>
      </c>
      <c r="E136" s="71" t="s">
        <v>4725</v>
      </c>
      <c r="F136" s="71" t="s">
        <v>4725</v>
      </c>
      <c r="G136" s="71" t="s">
        <v>4725</v>
      </c>
      <c r="H136" s="71" t="s">
        <v>4725</v>
      </c>
      <c r="I136" s="71">
        <v>1</v>
      </c>
      <c r="J136" s="71">
        <v>1</v>
      </c>
      <c r="K136" s="71">
        <v>1</v>
      </c>
      <c r="L136" s="71" t="s">
        <v>4725</v>
      </c>
      <c r="M136" s="71" t="s">
        <v>4725</v>
      </c>
      <c r="N136" s="71" t="s">
        <v>4725</v>
      </c>
      <c r="O136" s="71" t="s">
        <v>4725</v>
      </c>
      <c r="P136" s="71" t="s">
        <v>4725</v>
      </c>
      <c r="Q136" s="71" t="s">
        <v>4725</v>
      </c>
      <c r="R136" s="71" t="s">
        <v>4725</v>
      </c>
      <c r="S136" s="71" t="s">
        <v>4725</v>
      </c>
      <c r="T136" s="71" t="s">
        <v>4725</v>
      </c>
      <c r="U136" s="71" t="s">
        <v>4725</v>
      </c>
      <c r="V136" s="71" t="s">
        <v>4725</v>
      </c>
      <c r="W136" s="71" t="s">
        <v>4725</v>
      </c>
      <c r="X136" s="71" t="s">
        <v>4725</v>
      </c>
      <c r="Y136" s="71" t="s">
        <v>4725</v>
      </c>
      <c r="Z136" s="71" t="s">
        <v>4725</v>
      </c>
      <c r="AA136" s="71" t="s">
        <v>4725</v>
      </c>
      <c r="AB136" s="71" t="s">
        <v>4725</v>
      </c>
      <c r="AC136" s="71" t="s">
        <v>4725</v>
      </c>
      <c r="AD136" s="71" t="s">
        <v>4725</v>
      </c>
      <c r="AE136" s="71" t="s">
        <v>4725</v>
      </c>
      <c r="AF136" s="71" t="s">
        <v>4725</v>
      </c>
      <c r="AG136" s="71" t="s">
        <v>4725</v>
      </c>
      <c r="AH136" s="71" t="s">
        <v>4725</v>
      </c>
      <c r="AI136" s="71" t="s">
        <v>4725</v>
      </c>
      <c r="AJ136" s="71" t="s">
        <v>4725</v>
      </c>
      <c r="AK136" s="71" t="s">
        <v>4725</v>
      </c>
      <c r="AL136" s="71" t="s">
        <v>4725</v>
      </c>
      <c r="AM136" s="71" t="s">
        <v>4725</v>
      </c>
      <c r="AN136" s="71" t="s">
        <v>4725</v>
      </c>
      <c r="AO136" s="71" t="s">
        <v>4725</v>
      </c>
      <c r="AP136" s="71" t="s">
        <v>4725</v>
      </c>
      <c r="AQ136" s="71" t="s">
        <v>4725</v>
      </c>
      <c r="AR136" s="71" t="s">
        <v>4725</v>
      </c>
      <c r="AS136" s="68"/>
      <c r="AT136" s="68"/>
      <c r="AU136" s="68"/>
      <c r="AV136" t="s">
        <v>4760</v>
      </c>
      <c r="AW136" t="s">
        <v>4761</v>
      </c>
    </row>
    <row r="137" spans="1:54" x14ac:dyDescent="0.35">
      <c r="A137" s="37" t="s">
        <v>4728</v>
      </c>
      <c r="B137" s="37" t="s">
        <v>4484</v>
      </c>
      <c r="C137" s="37">
        <v>230</v>
      </c>
      <c r="D137" s="70" t="s">
        <v>4725</v>
      </c>
      <c r="E137" s="71" t="s">
        <v>4725</v>
      </c>
      <c r="F137" s="71" t="s">
        <v>4725</v>
      </c>
      <c r="G137" s="71" t="s">
        <v>4725</v>
      </c>
      <c r="H137" s="71">
        <v>1</v>
      </c>
      <c r="I137" s="71" t="s">
        <v>4725</v>
      </c>
      <c r="J137" s="71" t="s">
        <v>4725</v>
      </c>
      <c r="K137" s="71" t="s">
        <v>4725</v>
      </c>
      <c r="L137" s="71" t="s">
        <v>4725</v>
      </c>
      <c r="M137" s="71" t="s">
        <v>4725</v>
      </c>
      <c r="N137" s="71" t="s">
        <v>4725</v>
      </c>
      <c r="O137" s="71" t="s">
        <v>4725</v>
      </c>
      <c r="P137" s="71" t="s">
        <v>4725</v>
      </c>
      <c r="Q137" s="71" t="s">
        <v>4725</v>
      </c>
      <c r="R137" s="71" t="s">
        <v>4725</v>
      </c>
      <c r="S137" s="71" t="s">
        <v>4725</v>
      </c>
      <c r="T137" s="71" t="s">
        <v>4725</v>
      </c>
      <c r="U137" s="71" t="s">
        <v>4725</v>
      </c>
      <c r="V137" s="71" t="s">
        <v>4725</v>
      </c>
      <c r="W137" s="71" t="s">
        <v>4725</v>
      </c>
      <c r="X137" s="71" t="s">
        <v>4725</v>
      </c>
      <c r="Y137" s="71" t="s">
        <v>4725</v>
      </c>
      <c r="Z137" s="71" t="s">
        <v>4725</v>
      </c>
      <c r="AA137" s="71" t="s">
        <v>4725</v>
      </c>
      <c r="AB137" s="71" t="s">
        <v>4725</v>
      </c>
      <c r="AC137" s="71" t="s">
        <v>4725</v>
      </c>
      <c r="AD137" s="71" t="s">
        <v>4725</v>
      </c>
      <c r="AE137" s="71" t="s">
        <v>4725</v>
      </c>
      <c r="AF137" s="71" t="s">
        <v>4725</v>
      </c>
      <c r="AG137" s="71" t="s">
        <v>4725</v>
      </c>
      <c r="AH137" s="71" t="s">
        <v>4725</v>
      </c>
      <c r="AI137" s="71" t="s">
        <v>4725</v>
      </c>
      <c r="AJ137" s="71" t="s">
        <v>4725</v>
      </c>
      <c r="AK137" s="71" t="s">
        <v>4725</v>
      </c>
      <c r="AL137" s="71" t="s">
        <v>4725</v>
      </c>
      <c r="AM137" s="71" t="s">
        <v>4725</v>
      </c>
      <c r="AN137" s="71" t="s">
        <v>4725</v>
      </c>
      <c r="AO137" s="71" t="s">
        <v>4725</v>
      </c>
      <c r="AP137" s="71" t="s">
        <v>4725</v>
      </c>
      <c r="AQ137" s="71" t="s">
        <v>4725</v>
      </c>
      <c r="AR137" s="71" t="s">
        <v>4725</v>
      </c>
      <c r="AS137" s="68"/>
      <c r="AT137" s="68"/>
      <c r="AU137" s="68"/>
      <c r="AV137" t="s">
        <v>4729</v>
      </c>
      <c r="AW137" t="s">
        <v>4730</v>
      </c>
    </row>
    <row r="138" spans="1:54" x14ac:dyDescent="0.35">
      <c r="A138" s="37" t="s">
        <v>4728</v>
      </c>
      <c r="B138" s="37" t="s">
        <v>4821</v>
      </c>
      <c r="C138" s="37">
        <v>230</v>
      </c>
      <c r="D138" s="70" t="s">
        <v>4725</v>
      </c>
      <c r="E138" s="71" t="s">
        <v>4725</v>
      </c>
      <c r="F138" s="71" t="s">
        <v>4725</v>
      </c>
      <c r="G138" s="71" t="s">
        <v>4725</v>
      </c>
      <c r="H138" s="71">
        <v>1</v>
      </c>
      <c r="I138" s="71" t="s">
        <v>4725</v>
      </c>
      <c r="J138" s="71" t="s">
        <v>4725</v>
      </c>
      <c r="K138" s="71" t="s">
        <v>4725</v>
      </c>
      <c r="L138" s="71" t="s">
        <v>4725</v>
      </c>
      <c r="M138" s="71" t="s">
        <v>4725</v>
      </c>
      <c r="N138" s="71" t="s">
        <v>4725</v>
      </c>
      <c r="O138" s="71" t="s">
        <v>4725</v>
      </c>
      <c r="P138" s="71" t="s">
        <v>4725</v>
      </c>
      <c r="Q138" s="71" t="s">
        <v>4725</v>
      </c>
      <c r="R138" s="71" t="s">
        <v>4725</v>
      </c>
      <c r="S138" s="71" t="s">
        <v>4725</v>
      </c>
      <c r="T138" s="71" t="s">
        <v>4725</v>
      </c>
      <c r="U138" s="71" t="s">
        <v>4725</v>
      </c>
      <c r="V138" s="71" t="s">
        <v>4725</v>
      </c>
      <c r="W138" s="71" t="s">
        <v>4725</v>
      </c>
      <c r="X138" s="71" t="s">
        <v>4725</v>
      </c>
      <c r="Y138" s="71" t="s">
        <v>4725</v>
      </c>
      <c r="Z138" s="71" t="s">
        <v>4725</v>
      </c>
      <c r="AA138" s="71" t="s">
        <v>4725</v>
      </c>
      <c r="AB138" s="71" t="s">
        <v>4725</v>
      </c>
      <c r="AC138" s="71" t="s">
        <v>4725</v>
      </c>
      <c r="AD138" s="71" t="s">
        <v>4725</v>
      </c>
      <c r="AE138" s="71" t="s">
        <v>4725</v>
      </c>
      <c r="AF138" s="71" t="s">
        <v>4725</v>
      </c>
      <c r="AG138" s="71" t="s">
        <v>4725</v>
      </c>
      <c r="AH138" s="71" t="s">
        <v>4725</v>
      </c>
      <c r="AI138" s="71" t="s">
        <v>4725</v>
      </c>
      <c r="AJ138" s="71" t="s">
        <v>4725</v>
      </c>
      <c r="AK138" s="71" t="s">
        <v>4725</v>
      </c>
      <c r="AL138" s="71" t="s">
        <v>4725</v>
      </c>
      <c r="AM138" s="71" t="s">
        <v>4725</v>
      </c>
      <c r="AN138" s="71" t="s">
        <v>4725</v>
      </c>
      <c r="AO138" s="71" t="s">
        <v>4725</v>
      </c>
      <c r="AP138" s="71" t="s">
        <v>4725</v>
      </c>
      <c r="AQ138" s="71" t="s">
        <v>4725</v>
      </c>
      <c r="AR138" s="71" t="s">
        <v>4725</v>
      </c>
      <c r="AS138" s="68"/>
      <c r="AT138" s="68"/>
      <c r="AU138" s="68"/>
      <c r="AV138" t="s">
        <v>4729</v>
      </c>
      <c r="AW138" t="s">
        <v>4730</v>
      </c>
    </row>
    <row r="139" spans="1:54" x14ac:dyDescent="0.35">
      <c r="A139" s="37" t="s">
        <v>4728</v>
      </c>
      <c r="B139" s="37" t="s">
        <v>4485</v>
      </c>
      <c r="C139" s="37">
        <v>230</v>
      </c>
      <c r="D139" s="70" t="s">
        <v>4725</v>
      </c>
      <c r="E139" s="71" t="s">
        <v>4725</v>
      </c>
      <c r="F139" s="71" t="s">
        <v>4725</v>
      </c>
      <c r="G139" s="71" t="s">
        <v>4725</v>
      </c>
      <c r="H139" s="71">
        <v>1</v>
      </c>
      <c r="I139" s="71" t="s">
        <v>4725</v>
      </c>
      <c r="J139" s="71" t="s">
        <v>4725</v>
      </c>
      <c r="K139" s="71" t="s">
        <v>4725</v>
      </c>
      <c r="L139" s="71" t="s">
        <v>4725</v>
      </c>
      <c r="M139" s="71" t="s">
        <v>4725</v>
      </c>
      <c r="N139" s="71" t="s">
        <v>4725</v>
      </c>
      <c r="O139" s="71" t="s">
        <v>4725</v>
      </c>
      <c r="P139" s="71" t="s">
        <v>4725</v>
      </c>
      <c r="Q139" s="71" t="s">
        <v>4725</v>
      </c>
      <c r="R139" s="71" t="s">
        <v>4725</v>
      </c>
      <c r="S139" s="71" t="s">
        <v>4725</v>
      </c>
      <c r="T139" s="71" t="s">
        <v>4725</v>
      </c>
      <c r="U139" s="71" t="s">
        <v>4725</v>
      </c>
      <c r="V139" s="71" t="s">
        <v>4725</v>
      </c>
      <c r="W139" s="71" t="s">
        <v>4725</v>
      </c>
      <c r="X139" s="71" t="s">
        <v>4725</v>
      </c>
      <c r="Y139" s="71" t="s">
        <v>4725</v>
      </c>
      <c r="Z139" s="71" t="s">
        <v>4725</v>
      </c>
      <c r="AA139" s="71" t="s">
        <v>4725</v>
      </c>
      <c r="AB139" s="71" t="s">
        <v>4725</v>
      </c>
      <c r="AC139" s="71" t="s">
        <v>4725</v>
      </c>
      <c r="AD139" s="71" t="s">
        <v>4725</v>
      </c>
      <c r="AE139" s="71" t="s">
        <v>4725</v>
      </c>
      <c r="AF139" s="71" t="s">
        <v>4725</v>
      </c>
      <c r="AG139" s="71" t="s">
        <v>4725</v>
      </c>
      <c r="AH139" s="71" t="s">
        <v>4725</v>
      </c>
      <c r="AI139" s="71" t="s">
        <v>4725</v>
      </c>
      <c r="AJ139" s="71" t="s">
        <v>4725</v>
      </c>
      <c r="AK139" s="71" t="s">
        <v>4725</v>
      </c>
      <c r="AL139" s="71" t="s">
        <v>4725</v>
      </c>
      <c r="AM139" s="71" t="s">
        <v>4725</v>
      </c>
      <c r="AN139" s="71" t="s">
        <v>4725</v>
      </c>
      <c r="AO139" s="71" t="s">
        <v>4725</v>
      </c>
      <c r="AP139" s="71" t="s">
        <v>4725</v>
      </c>
      <c r="AQ139" s="71" t="s">
        <v>4725</v>
      </c>
      <c r="AR139" s="71" t="s">
        <v>4725</v>
      </c>
      <c r="AS139" s="68"/>
      <c r="AT139" s="68"/>
      <c r="AU139" s="68"/>
      <c r="AV139" t="s">
        <v>4729</v>
      </c>
      <c r="AW139" t="s">
        <v>4730</v>
      </c>
    </row>
    <row r="140" spans="1:54" x14ac:dyDescent="0.35">
      <c r="A140" s="37" t="s">
        <v>4747</v>
      </c>
      <c r="B140" s="37" t="s">
        <v>4466</v>
      </c>
      <c r="C140" s="37">
        <v>230</v>
      </c>
      <c r="D140" s="70" t="s">
        <v>4725</v>
      </c>
      <c r="E140" s="71" t="s">
        <v>4725</v>
      </c>
      <c r="F140" s="71" t="s">
        <v>4725</v>
      </c>
      <c r="G140" s="71" t="s">
        <v>4725</v>
      </c>
      <c r="H140" s="71" t="s">
        <v>4725</v>
      </c>
      <c r="I140" s="71" t="s">
        <v>4725</v>
      </c>
      <c r="J140" s="71" t="s">
        <v>4725</v>
      </c>
      <c r="K140" s="71" t="s">
        <v>4725</v>
      </c>
      <c r="L140" s="71" t="s">
        <v>4725</v>
      </c>
      <c r="M140" s="71" t="s">
        <v>4725</v>
      </c>
      <c r="N140" s="71" t="s">
        <v>4725</v>
      </c>
      <c r="O140" s="71" t="s">
        <v>4725</v>
      </c>
      <c r="P140" s="71" t="s">
        <v>4725</v>
      </c>
      <c r="Q140" s="71" t="s">
        <v>4725</v>
      </c>
      <c r="R140" s="71" t="s">
        <v>4725</v>
      </c>
      <c r="S140" s="71" t="s">
        <v>4725</v>
      </c>
      <c r="T140" s="71" t="s">
        <v>4725</v>
      </c>
      <c r="U140" s="71" t="s">
        <v>4725</v>
      </c>
      <c r="V140" s="71" t="s">
        <v>4725</v>
      </c>
      <c r="W140" s="71" t="s">
        <v>4725</v>
      </c>
      <c r="X140" s="71" t="s">
        <v>4725</v>
      </c>
      <c r="Y140" s="71" t="s">
        <v>4725</v>
      </c>
      <c r="Z140" s="71">
        <v>1</v>
      </c>
      <c r="AA140" s="71" t="s">
        <v>4725</v>
      </c>
      <c r="AB140" s="71" t="s">
        <v>4725</v>
      </c>
      <c r="AC140" s="71" t="s">
        <v>4725</v>
      </c>
      <c r="AD140" s="71" t="s">
        <v>4725</v>
      </c>
      <c r="AE140" s="71">
        <v>1</v>
      </c>
      <c r="AF140" s="71" t="s">
        <v>4725</v>
      </c>
      <c r="AG140" s="71" t="s">
        <v>4725</v>
      </c>
      <c r="AH140" s="71" t="s">
        <v>4725</v>
      </c>
      <c r="AI140" s="71" t="s">
        <v>4725</v>
      </c>
      <c r="AJ140" s="71" t="s">
        <v>4725</v>
      </c>
      <c r="AK140" s="71" t="s">
        <v>4725</v>
      </c>
      <c r="AL140" s="71" t="s">
        <v>4725</v>
      </c>
      <c r="AM140" s="71" t="s">
        <v>4725</v>
      </c>
      <c r="AN140" s="71" t="s">
        <v>4725</v>
      </c>
      <c r="AO140" s="71" t="s">
        <v>4725</v>
      </c>
      <c r="AP140" s="71" t="s">
        <v>4725</v>
      </c>
      <c r="AQ140" s="71" t="s">
        <v>4725</v>
      </c>
      <c r="AR140" s="71" t="s">
        <v>4725</v>
      </c>
      <c r="AS140" s="68"/>
      <c r="AT140" s="68"/>
      <c r="AU140" s="68"/>
      <c r="AV140" t="s">
        <v>4748</v>
      </c>
      <c r="AW140" t="s">
        <v>4749</v>
      </c>
      <c r="AY140" t="s">
        <v>4751</v>
      </c>
    </row>
    <row r="141" spans="1:54" x14ac:dyDescent="0.35">
      <c r="A141" s="37" t="s">
        <v>4724</v>
      </c>
      <c r="B141" s="37" t="s">
        <v>4489</v>
      </c>
      <c r="C141" s="37">
        <v>115</v>
      </c>
      <c r="D141" s="70" t="s">
        <v>4725</v>
      </c>
      <c r="E141" s="71" t="s">
        <v>4725</v>
      </c>
      <c r="F141" s="71" t="s">
        <v>4725</v>
      </c>
      <c r="G141" s="71" t="s">
        <v>4725</v>
      </c>
      <c r="H141" s="71" t="s">
        <v>4725</v>
      </c>
      <c r="I141" s="71" t="s">
        <v>4725</v>
      </c>
      <c r="J141" s="71" t="s">
        <v>4725</v>
      </c>
      <c r="K141" s="71" t="s">
        <v>4725</v>
      </c>
      <c r="L141" s="71" t="s">
        <v>4725</v>
      </c>
      <c r="M141" s="71" t="s">
        <v>4725</v>
      </c>
      <c r="N141" s="71" t="s">
        <v>4725</v>
      </c>
      <c r="O141" s="71" t="s">
        <v>4725</v>
      </c>
      <c r="P141" s="71" t="s">
        <v>4725</v>
      </c>
      <c r="Q141" s="71" t="s">
        <v>4725</v>
      </c>
      <c r="R141" s="71" t="s">
        <v>4725</v>
      </c>
      <c r="S141" s="71" t="s">
        <v>4725</v>
      </c>
      <c r="T141" s="71" t="s">
        <v>4725</v>
      </c>
      <c r="U141" s="71" t="s">
        <v>4725</v>
      </c>
      <c r="V141" s="71" t="s">
        <v>4725</v>
      </c>
      <c r="W141" s="71" t="s">
        <v>4725</v>
      </c>
      <c r="X141" s="71" t="s">
        <v>4725</v>
      </c>
      <c r="Y141" s="71" t="s">
        <v>4725</v>
      </c>
      <c r="Z141" s="71" t="s">
        <v>4725</v>
      </c>
      <c r="AA141" s="71" t="s">
        <v>4725</v>
      </c>
      <c r="AB141" s="71" t="s">
        <v>4725</v>
      </c>
      <c r="AC141" s="71" t="s">
        <v>4725</v>
      </c>
      <c r="AD141" s="71" t="s">
        <v>4725</v>
      </c>
      <c r="AE141" s="71" t="s">
        <v>4725</v>
      </c>
      <c r="AF141" s="71">
        <v>1</v>
      </c>
      <c r="AG141" s="71">
        <v>1</v>
      </c>
      <c r="AH141" s="71" t="s">
        <v>4725</v>
      </c>
      <c r="AI141" s="71" t="s">
        <v>4725</v>
      </c>
      <c r="AJ141" s="71" t="s">
        <v>4725</v>
      </c>
      <c r="AK141" s="71" t="s">
        <v>4725</v>
      </c>
      <c r="AL141" s="71">
        <v>1</v>
      </c>
      <c r="AM141" s="71" t="s">
        <v>4725</v>
      </c>
      <c r="AN141" s="71">
        <v>1</v>
      </c>
      <c r="AO141" s="71">
        <v>1</v>
      </c>
      <c r="AP141" s="71" t="s">
        <v>4725</v>
      </c>
      <c r="AQ141" s="71">
        <v>1</v>
      </c>
      <c r="AR141" s="71" t="s">
        <v>4725</v>
      </c>
      <c r="AS141" s="68"/>
      <c r="AT141" s="68"/>
      <c r="AU141" s="68"/>
      <c r="AV141" t="s">
        <v>4726</v>
      </c>
      <c r="AW141" t="s">
        <v>4727</v>
      </c>
    </row>
    <row r="142" spans="1:54" x14ac:dyDescent="0.35">
      <c r="A142" s="37" t="s">
        <v>4743</v>
      </c>
      <c r="B142" s="37" t="s">
        <v>4490</v>
      </c>
      <c r="C142" s="37">
        <v>138</v>
      </c>
      <c r="D142" s="70"/>
      <c r="E142" s="71"/>
      <c r="F142" s="71"/>
      <c r="G142" s="71"/>
      <c r="H142" s="71"/>
      <c r="I142" s="71"/>
      <c r="J142" s="71"/>
      <c r="K142" s="71"/>
      <c r="L142" s="71"/>
      <c r="M142" s="71"/>
      <c r="N142" s="71"/>
      <c r="O142" s="71">
        <v>1</v>
      </c>
      <c r="P142" s="71">
        <v>1</v>
      </c>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68"/>
      <c r="AT142" s="68"/>
      <c r="AU142" s="68"/>
      <c r="AV142" t="s">
        <v>4744</v>
      </c>
      <c r="AW142" t="s">
        <v>4745</v>
      </c>
    </row>
    <row r="143" spans="1:54" x14ac:dyDescent="0.35">
      <c r="A143" s="37" t="s">
        <v>4731</v>
      </c>
      <c r="B143" s="37" t="s">
        <v>4385</v>
      </c>
      <c r="C143" s="37">
        <v>115</v>
      </c>
      <c r="D143" s="70" t="s">
        <v>4725</v>
      </c>
      <c r="E143" s="71" t="s">
        <v>4725</v>
      </c>
      <c r="F143" s="71" t="s">
        <v>4725</v>
      </c>
      <c r="G143" s="71" t="s">
        <v>4725</v>
      </c>
      <c r="H143" s="71" t="s">
        <v>4725</v>
      </c>
      <c r="I143" s="71" t="s">
        <v>4725</v>
      </c>
      <c r="J143" s="71" t="s">
        <v>4725</v>
      </c>
      <c r="K143" s="71" t="s">
        <v>4725</v>
      </c>
      <c r="L143" s="71" t="s">
        <v>4725</v>
      </c>
      <c r="M143" s="71" t="s">
        <v>4725</v>
      </c>
      <c r="N143" s="71" t="s">
        <v>4725</v>
      </c>
      <c r="O143" s="71" t="s">
        <v>4725</v>
      </c>
      <c r="P143" s="71" t="s">
        <v>4725</v>
      </c>
      <c r="Q143" s="71" t="s">
        <v>4725</v>
      </c>
      <c r="R143" s="71" t="s">
        <v>4725</v>
      </c>
      <c r="S143" s="71" t="s">
        <v>4725</v>
      </c>
      <c r="T143" s="71" t="s">
        <v>4725</v>
      </c>
      <c r="U143" s="71" t="s">
        <v>4725</v>
      </c>
      <c r="V143" s="71" t="s">
        <v>4725</v>
      </c>
      <c r="W143" s="71" t="s">
        <v>4725</v>
      </c>
      <c r="X143" s="71" t="s">
        <v>4725</v>
      </c>
      <c r="Y143" s="71" t="s">
        <v>4725</v>
      </c>
      <c r="Z143" s="71" t="s">
        <v>4725</v>
      </c>
      <c r="AA143" s="71" t="s">
        <v>4725</v>
      </c>
      <c r="AB143" s="71" t="s">
        <v>4725</v>
      </c>
      <c r="AC143" s="71" t="s">
        <v>4725</v>
      </c>
      <c r="AD143" s="71" t="s">
        <v>4725</v>
      </c>
      <c r="AE143" s="71" t="s">
        <v>4725</v>
      </c>
      <c r="AF143" s="71" t="s">
        <v>4725</v>
      </c>
      <c r="AG143" s="71" t="s">
        <v>4725</v>
      </c>
      <c r="AH143" s="71" t="s">
        <v>4725</v>
      </c>
      <c r="AI143" s="71" t="s">
        <v>4725</v>
      </c>
      <c r="AJ143" s="71" t="s">
        <v>4725</v>
      </c>
      <c r="AK143" s="71" t="s">
        <v>4725</v>
      </c>
      <c r="AL143" s="71" t="s">
        <v>4725</v>
      </c>
      <c r="AM143" s="71">
        <v>1</v>
      </c>
      <c r="AN143" s="71">
        <v>1</v>
      </c>
      <c r="AO143" s="71">
        <v>1</v>
      </c>
      <c r="AP143" s="71">
        <v>1</v>
      </c>
      <c r="AQ143" s="71" t="s">
        <v>4725</v>
      </c>
      <c r="AR143" s="71">
        <v>1</v>
      </c>
      <c r="AS143" s="68"/>
      <c r="AT143" s="68"/>
      <c r="AU143" s="68"/>
      <c r="AV143" t="s">
        <v>4726</v>
      </c>
      <c r="AW143" t="s">
        <v>4727</v>
      </c>
    </row>
    <row r="144" spans="1:54" x14ac:dyDescent="0.35">
      <c r="A144" s="37" t="s">
        <v>4772</v>
      </c>
      <c r="B144" s="37" t="s">
        <v>4546</v>
      </c>
      <c r="C144" s="37">
        <v>500</v>
      </c>
      <c r="D144" s="70"/>
      <c r="E144" s="71"/>
      <c r="F144" s="71"/>
      <c r="G144" s="71"/>
      <c r="H144" s="71">
        <v>1</v>
      </c>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68"/>
      <c r="AT144" s="68"/>
      <c r="AU144" s="68"/>
      <c r="BB144" s="37" t="s">
        <v>4822</v>
      </c>
    </row>
    <row r="145" spans="1:51" x14ac:dyDescent="0.35">
      <c r="A145" s="37" t="s">
        <v>4731</v>
      </c>
      <c r="B145" s="37" t="s">
        <v>4823</v>
      </c>
      <c r="C145" s="37">
        <v>115</v>
      </c>
      <c r="D145" s="70" t="s">
        <v>4725</v>
      </c>
      <c r="E145" s="71" t="s">
        <v>4725</v>
      </c>
      <c r="F145" s="71" t="s">
        <v>4725</v>
      </c>
      <c r="G145" s="71" t="s">
        <v>4725</v>
      </c>
      <c r="H145" s="71" t="s">
        <v>4725</v>
      </c>
      <c r="I145" s="71" t="s">
        <v>4725</v>
      </c>
      <c r="J145" s="71" t="s">
        <v>4725</v>
      </c>
      <c r="K145" s="71" t="s">
        <v>4725</v>
      </c>
      <c r="L145" s="71" t="s">
        <v>4725</v>
      </c>
      <c r="M145" s="71" t="s">
        <v>4725</v>
      </c>
      <c r="N145" s="71" t="s">
        <v>4725</v>
      </c>
      <c r="O145" s="71" t="s">
        <v>4725</v>
      </c>
      <c r="P145" s="71" t="s">
        <v>4725</v>
      </c>
      <c r="Q145" s="71" t="s">
        <v>4725</v>
      </c>
      <c r="R145" s="71" t="s">
        <v>4725</v>
      </c>
      <c r="S145" s="71" t="s">
        <v>4725</v>
      </c>
      <c r="T145" s="71" t="s">
        <v>4725</v>
      </c>
      <c r="U145" s="71" t="s">
        <v>4725</v>
      </c>
      <c r="V145" s="71" t="s">
        <v>4725</v>
      </c>
      <c r="W145" s="71" t="s">
        <v>4725</v>
      </c>
      <c r="X145" s="71" t="s">
        <v>4725</v>
      </c>
      <c r="Y145" s="71" t="s">
        <v>4725</v>
      </c>
      <c r="Z145" s="71" t="s">
        <v>4725</v>
      </c>
      <c r="AA145" s="71" t="s">
        <v>4725</v>
      </c>
      <c r="AB145" s="71" t="s">
        <v>4725</v>
      </c>
      <c r="AC145" s="71" t="s">
        <v>4725</v>
      </c>
      <c r="AD145" s="71" t="s">
        <v>4725</v>
      </c>
      <c r="AE145" s="71" t="s">
        <v>4725</v>
      </c>
      <c r="AF145" s="71" t="s">
        <v>4725</v>
      </c>
      <c r="AG145" s="71" t="s">
        <v>4725</v>
      </c>
      <c r="AH145" s="71" t="s">
        <v>4725</v>
      </c>
      <c r="AI145" s="71" t="s">
        <v>4725</v>
      </c>
      <c r="AJ145" s="71" t="s">
        <v>4725</v>
      </c>
      <c r="AK145" s="71" t="s">
        <v>4725</v>
      </c>
      <c r="AL145" s="71" t="s">
        <v>4725</v>
      </c>
      <c r="AM145" s="71" t="s">
        <v>4725</v>
      </c>
      <c r="AN145" s="71">
        <v>1</v>
      </c>
      <c r="AO145" s="71">
        <v>1</v>
      </c>
      <c r="AP145" s="71">
        <v>1</v>
      </c>
      <c r="AQ145" s="71" t="s">
        <v>4725</v>
      </c>
      <c r="AR145" s="71" t="s">
        <v>4725</v>
      </c>
      <c r="AS145" s="68"/>
      <c r="AT145" s="68"/>
      <c r="AU145" s="68"/>
      <c r="AV145" t="s">
        <v>4726</v>
      </c>
      <c r="AW145" t="s">
        <v>4727</v>
      </c>
    </row>
    <row r="146" spans="1:51" x14ac:dyDescent="0.35">
      <c r="A146" s="37" t="s">
        <v>4724</v>
      </c>
      <c r="B146" s="37" t="s">
        <v>4824</v>
      </c>
      <c r="C146" s="37">
        <v>115</v>
      </c>
      <c r="D146" s="70" t="s">
        <v>4725</v>
      </c>
      <c r="E146" s="71" t="s">
        <v>4725</v>
      </c>
      <c r="F146" s="71" t="s">
        <v>4725</v>
      </c>
      <c r="G146" s="71" t="s">
        <v>4725</v>
      </c>
      <c r="H146" s="71" t="s">
        <v>4725</v>
      </c>
      <c r="I146" s="71" t="s">
        <v>4725</v>
      </c>
      <c r="J146" s="71" t="s">
        <v>4725</v>
      </c>
      <c r="K146" s="71" t="s">
        <v>4725</v>
      </c>
      <c r="L146" s="71" t="s">
        <v>4725</v>
      </c>
      <c r="M146" s="71" t="s">
        <v>4725</v>
      </c>
      <c r="N146" s="71" t="s">
        <v>4725</v>
      </c>
      <c r="O146" s="71" t="s">
        <v>4725</v>
      </c>
      <c r="P146" s="71" t="s">
        <v>4725</v>
      </c>
      <c r="Q146" s="71" t="s">
        <v>4725</v>
      </c>
      <c r="R146" s="71" t="s">
        <v>4725</v>
      </c>
      <c r="S146" s="71" t="s">
        <v>4725</v>
      </c>
      <c r="T146" s="71" t="s">
        <v>4725</v>
      </c>
      <c r="U146" s="71" t="s">
        <v>4725</v>
      </c>
      <c r="V146" s="71" t="s">
        <v>4725</v>
      </c>
      <c r="W146" s="71" t="s">
        <v>4725</v>
      </c>
      <c r="X146" s="71" t="s">
        <v>4725</v>
      </c>
      <c r="Y146" s="71" t="s">
        <v>4725</v>
      </c>
      <c r="Z146" s="71" t="s">
        <v>4725</v>
      </c>
      <c r="AA146" s="71" t="s">
        <v>4725</v>
      </c>
      <c r="AB146" s="71" t="s">
        <v>4725</v>
      </c>
      <c r="AC146" s="71" t="s">
        <v>4725</v>
      </c>
      <c r="AD146" s="71" t="s">
        <v>4725</v>
      </c>
      <c r="AE146" s="71" t="s">
        <v>4725</v>
      </c>
      <c r="AF146" s="71">
        <v>1</v>
      </c>
      <c r="AG146" s="71">
        <v>1</v>
      </c>
      <c r="AH146" s="71" t="s">
        <v>4725</v>
      </c>
      <c r="AI146" s="71" t="s">
        <v>4725</v>
      </c>
      <c r="AJ146" s="71" t="s">
        <v>4725</v>
      </c>
      <c r="AK146" s="71" t="s">
        <v>4725</v>
      </c>
      <c r="AL146" s="71">
        <v>1</v>
      </c>
      <c r="AM146" s="71" t="s">
        <v>4725</v>
      </c>
      <c r="AN146" s="71" t="s">
        <v>4725</v>
      </c>
      <c r="AO146" s="71" t="s">
        <v>4725</v>
      </c>
      <c r="AP146" s="71" t="s">
        <v>4725</v>
      </c>
      <c r="AQ146" s="71" t="s">
        <v>4725</v>
      </c>
      <c r="AR146" s="71" t="s">
        <v>4725</v>
      </c>
      <c r="AS146" s="68"/>
      <c r="AT146" s="68"/>
      <c r="AU146" s="68"/>
      <c r="AV146" t="s">
        <v>4726</v>
      </c>
      <c r="AW146" t="s">
        <v>4727</v>
      </c>
    </row>
    <row r="147" spans="1:51" x14ac:dyDescent="0.35">
      <c r="A147" s="37" t="s">
        <v>4728</v>
      </c>
      <c r="B147" s="37" t="s">
        <v>4825</v>
      </c>
      <c r="C147" s="37">
        <v>230</v>
      </c>
      <c r="D147" s="70" t="s">
        <v>4725</v>
      </c>
      <c r="E147" s="71" t="s">
        <v>4725</v>
      </c>
      <c r="F147" s="71" t="s">
        <v>4725</v>
      </c>
      <c r="G147" s="71" t="s">
        <v>4725</v>
      </c>
      <c r="H147" s="71">
        <v>1</v>
      </c>
      <c r="I147" s="71" t="s">
        <v>4725</v>
      </c>
      <c r="J147" s="71" t="s">
        <v>4725</v>
      </c>
      <c r="K147" s="71" t="s">
        <v>4725</v>
      </c>
      <c r="L147" s="71" t="s">
        <v>4725</v>
      </c>
      <c r="M147" s="71" t="s">
        <v>4725</v>
      </c>
      <c r="N147" s="71" t="s">
        <v>4725</v>
      </c>
      <c r="O147" s="71" t="s">
        <v>4725</v>
      </c>
      <c r="P147" s="71" t="s">
        <v>4725</v>
      </c>
      <c r="Q147" s="71" t="s">
        <v>4725</v>
      </c>
      <c r="R147" s="71" t="s">
        <v>4725</v>
      </c>
      <c r="S147" s="71" t="s">
        <v>4725</v>
      </c>
      <c r="T147" s="71" t="s">
        <v>4725</v>
      </c>
      <c r="U147" s="71" t="s">
        <v>4725</v>
      </c>
      <c r="V147" s="71" t="s">
        <v>4725</v>
      </c>
      <c r="W147" s="71" t="s">
        <v>4725</v>
      </c>
      <c r="X147" s="71" t="s">
        <v>4725</v>
      </c>
      <c r="Y147" s="71" t="s">
        <v>4725</v>
      </c>
      <c r="Z147" s="71" t="s">
        <v>4725</v>
      </c>
      <c r="AA147" s="71" t="s">
        <v>4725</v>
      </c>
      <c r="AB147" s="71" t="s">
        <v>4725</v>
      </c>
      <c r="AC147" s="71" t="s">
        <v>4725</v>
      </c>
      <c r="AD147" s="71" t="s">
        <v>4725</v>
      </c>
      <c r="AE147" s="71" t="s">
        <v>4725</v>
      </c>
      <c r="AF147" s="71" t="s">
        <v>4725</v>
      </c>
      <c r="AG147" s="71" t="s">
        <v>4725</v>
      </c>
      <c r="AH147" s="71" t="s">
        <v>4725</v>
      </c>
      <c r="AI147" s="71" t="s">
        <v>4725</v>
      </c>
      <c r="AJ147" s="71" t="s">
        <v>4725</v>
      </c>
      <c r="AK147" s="71" t="s">
        <v>4725</v>
      </c>
      <c r="AL147" s="71" t="s">
        <v>4725</v>
      </c>
      <c r="AM147" s="71" t="s">
        <v>4725</v>
      </c>
      <c r="AN147" s="71" t="s">
        <v>4725</v>
      </c>
      <c r="AO147" s="71" t="s">
        <v>4725</v>
      </c>
      <c r="AP147" s="71" t="s">
        <v>4725</v>
      </c>
      <c r="AQ147" s="71" t="s">
        <v>4725</v>
      </c>
      <c r="AR147" s="71" t="s">
        <v>4725</v>
      </c>
      <c r="AS147" s="68"/>
      <c r="AT147" s="68"/>
      <c r="AU147" s="68"/>
      <c r="AV147" t="s">
        <v>4729</v>
      </c>
      <c r="AW147" t="s">
        <v>4730</v>
      </c>
    </row>
    <row r="148" spans="1:51" x14ac:dyDescent="0.35">
      <c r="A148" s="37" t="s">
        <v>4728</v>
      </c>
      <c r="B148" s="37" t="s">
        <v>4826</v>
      </c>
      <c r="C148" s="37">
        <v>230</v>
      </c>
      <c r="D148" s="70" t="s">
        <v>4725</v>
      </c>
      <c r="E148" s="71" t="s">
        <v>4725</v>
      </c>
      <c r="F148" s="71" t="s">
        <v>4725</v>
      </c>
      <c r="G148" s="71" t="s">
        <v>4725</v>
      </c>
      <c r="H148" s="71">
        <v>1</v>
      </c>
      <c r="I148" s="71" t="s">
        <v>4725</v>
      </c>
      <c r="J148" s="71" t="s">
        <v>4725</v>
      </c>
      <c r="K148" s="71" t="s">
        <v>4725</v>
      </c>
      <c r="L148" s="71" t="s">
        <v>4725</v>
      </c>
      <c r="M148" s="71" t="s">
        <v>4725</v>
      </c>
      <c r="N148" s="71" t="s">
        <v>4725</v>
      </c>
      <c r="O148" s="71" t="s">
        <v>4725</v>
      </c>
      <c r="P148" s="71" t="s">
        <v>4725</v>
      </c>
      <c r="Q148" s="71" t="s">
        <v>4725</v>
      </c>
      <c r="R148" s="71" t="s">
        <v>4725</v>
      </c>
      <c r="S148" s="71" t="s">
        <v>4725</v>
      </c>
      <c r="T148" s="71" t="s">
        <v>4725</v>
      </c>
      <c r="U148" s="71" t="s">
        <v>4725</v>
      </c>
      <c r="V148" s="71" t="s">
        <v>4725</v>
      </c>
      <c r="W148" s="71" t="s">
        <v>4725</v>
      </c>
      <c r="X148" s="71" t="s">
        <v>4725</v>
      </c>
      <c r="Y148" s="71" t="s">
        <v>4725</v>
      </c>
      <c r="Z148" s="71" t="s">
        <v>4725</v>
      </c>
      <c r="AA148" s="71" t="s">
        <v>4725</v>
      </c>
      <c r="AB148" s="71" t="s">
        <v>4725</v>
      </c>
      <c r="AC148" s="71" t="s">
        <v>4725</v>
      </c>
      <c r="AD148" s="71" t="s">
        <v>4725</v>
      </c>
      <c r="AE148" s="71" t="s">
        <v>4725</v>
      </c>
      <c r="AF148" s="71" t="s">
        <v>4725</v>
      </c>
      <c r="AG148" s="71" t="s">
        <v>4725</v>
      </c>
      <c r="AH148" s="71" t="s">
        <v>4725</v>
      </c>
      <c r="AI148" s="71" t="s">
        <v>4725</v>
      </c>
      <c r="AJ148" s="71" t="s">
        <v>4725</v>
      </c>
      <c r="AK148" s="71" t="s">
        <v>4725</v>
      </c>
      <c r="AL148" s="71" t="s">
        <v>4725</v>
      </c>
      <c r="AM148" s="71" t="s">
        <v>4725</v>
      </c>
      <c r="AN148" s="71" t="s">
        <v>4725</v>
      </c>
      <c r="AO148" s="71" t="s">
        <v>4725</v>
      </c>
      <c r="AP148" s="71" t="s">
        <v>4725</v>
      </c>
      <c r="AQ148" s="71" t="s">
        <v>4725</v>
      </c>
      <c r="AR148" s="71" t="s">
        <v>4725</v>
      </c>
      <c r="AS148" s="68"/>
      <c r="AT148" s="68"/>
      <c r="AU148" s="68"/>
      <c r="AV148" t="s">
        <v>4729</v>
      </c>
      <c r="AW148" t="s">
        <v>4730</v>
      </c>
    </row>
    <row r="149" spans="1:51" x14ac:dyDescent="0.35">
      <c r="A149" s="37" t="s">
        <v>4747</v>
      </c>
      <c r="B149" s="37" t="s">
        <v>4827</v>
      </c>
      <c r="C149" s="37">
        <v>115</v>
      </c>
      <c r="D149" s="70" t="s">
        <v>4725</v>
      </c>
      <c r="E149" s="71" t="s">
        <v>4725</v>
      </c>
      <c r="F149" s="71" t="s">
        <v>4725</v>
      </c>
      <c r="G149" s="71" t="s">
        <v>4725</v>
      </c>
      <c r="H149" s="71" t="s">
        <v>4725</v>
      </c>
      <c r="I149" s="71" t="s">
        <v>4725</v>
      </c>
      <c r="J149" s="71" t="s">
        <v>4725</v>
      </c>
      <c r="K149" s="71" t="s">
        <v>4725</v>
      </c>
      <c r="L149" s="71" t="s">
        <v>4725</v>
      </c>
      <c r="M149" s="71" t="s">
        <v>4725</v>
      </c>
      <c r="N149" s="71" t="s">
        <v>4725</v>
      </c>
      <c r="O149" s="71" t="s">
        <v>4725</v>
      </c>
      <c r="P149" s="71" t="s">
        <v>4725</v>
      </c>
      <c r="Q149" s="71" t="s">
        <v>4725</v>
      </c>
      <c r="R149" s="71" t="s">
        <v>4725</v>
      </c>
      <c r="S149" s="71" t="s">
        <v>4725</v>
      </c>
      <c r="T149" s="71" t="s">
        <v>4725</v>
      </c>
      <c r="U149" s="71" t="s">
        <v>4725</v>
      </c>
      <c r="V149" s="71" t="s">
        <v>4725</v>
      </c>
      <c r="W149" s="71" t="s">
        <v>4725</v>
      </c>
      <c r="X149" s="71" t="s">
        <v>4725</v>
      </c>
      <c r="Y149" s="71" t="s">
        <v>4725</v>
      </c>
      <c r="Z149" s="71">
        <v>1</v>
      </c>
      <c r="AA149" s="71" t="s">
        <v>4725</v>
      </c>
      <c r="AB149" s="71" t="s">
        <v>4725</v>
      </c>
      <c r="AC149" s="71" t="s">
        <v>4725</v>
      </c>
      <c r="AD149" s="71" t="s">
        <v>4725</v>
      </c>
      <c r="AE149" s="71" t="s">
        <v>4725</v>
      </c>
      <c r="AF149" s="71" t="s">
        <v>4725</v>
      </c>
      <c r="AG149" s="71" t="s">
        <v>4725</v>
      </c>
      <c r="AH149" s="71" t="s">
        <v>4725</v>
      </c>
      <c r="AI149" s="71" t="s">
        <v>4725</v>
      </c>
      <c r="AJ149" s="71" t="s">
        <v>4725</v>
      </c>
      <c r="AK149" s="71" t="s">
        <v>4725</v>
      </c>
      <c r="AL149" s="71" t="s">
        <v>4725</v>
      </c>
      <c r="AM149" s="71" t="s">
        <v>4725</v>
      </c>
      <c r="AN149" s="71" t="s">
        <v>4725</v>
      </c>
      <c r="AO149" s="71" t="s">
        <v>4725</v>
      </c>
      <c r="AP149" s="71" t="s">
        <v>4725</v>
      </c>
      <c r="AQ149" s="71" t="s">
        <v>4725</v>
      </c>
      <c r="AR149" s="71" t="s">
        <v>4725</v>
      </c>
      <c r="AS149" s="68"/>
      <c r="AT149" s="68"/>
      <c r="AU149" s="68"/>
      <c r="AV149" t="s">
        <v>4748</v>
      </c>
      <c r="AW149" t="s">
        <v>4749</v>
      </c>
    </row>
    <row r="150" spans="1:51" x14ac:dyDescent="0.35">
      <c r="A150" s="37" t="s">
        <v>4747</v>
      </c>
      <c r="B150" s="37" t="s">
        <v>4828</v>
      </c>
      <c r="C150" s="37">
        <v>230</v>
      </c>
      <c r="D150" s="70" t="s">
        <v>4725</v>
      </c>
      <c r="E150" s="71" t="s">
        <v>4725</v>
      </c>
      <c r="F150" s="71" t="s">
        <v>4725</v>
      </c>
      <c r="G150" s="71" t="s">
        <v>4725</v>
      </c>
      <c r="H150" s="71" t="s">
        <v>4725</v>
      </c>
      <c r="I150" s="71" t="s">
        <v>4725</v>
      </c>
      <c r="J150" s="71" t="s">
        <v>4725</v>
      </c>
      <c r="K150" s="71" t="s">
        <v>4725</v>
      </c>
      <c r="L150" s="71" t="s">
        <v>4725</v>
      </c>
      <c r="M150" s="71" t="s">
        <v>4725</v>
      </c>
      <c r="N150" s="71" t="s">
        <v>4725</v>
      </c>
      <c r="O150" s="71" t="s">
        <v>4725</v>
      </c>
      <c r="P150" s="71" t="s">
        <v>4725</v>
      </c>
      <c r="Q150" s="71" t="s">
        <v>4725</v>
      </c>
      <c r="R150" s="71" t="s">
        <v>4725</v>
      </c>
      <c r="S150" s="71" t="s">
        <v>4725</v>
      </c>
      <c r="T150" s="71" t="s">
        <v>4725</v>
      </c>
      <c r="U150" s="71" t="s">
        <v>4725</v>
      </c>
      <c r="V150" s="71" t="s">
        <v>4725</v>
      </c>
      <c r="W150" s="71" t="s">
        <v>4725</v>
      </c>
      <c r="X150" s="71" t="s">
        <v>4725</v>
      </c>
      <c r="Y150" s="71" t="s">
        <v>4725</v>
      </c>
      <c r="Z150" s="71">
        <v>1</v>
      </c>
      <c r="AA150" s="71" t="s">
        <v>4725</v>
      </c>
      <c r="AB150" s="71" t="s">
        <v>4725</v>
      </c>
      <c r="AC150" s="71" t="s">
        <v>4725</v>
      </c>
      <c r="AD150" s="71" t="s">
        <v>4725</v>
      </c>
      <c r="AE150" s="71">
        <v>1</v>
      </c>
      <c r="AF150" s="71" t="s">
        <v>4725</v>
      </c>
      <c r="AG150" s="71" t="s">
        <v>4725</v>
      </c>
      <c r="AH150" s="71" t="s">
        <v>4725</v>
      </c>
      <c r="AI150" s="71" t="s">
        <v>4725</v>
      </c>
      <c r="AJ150" s="71" t="s">
        <v>4725</v>
      </c>
      <c r="AK150" s="71" t="s">
        <v>4725</v>
      </c>
      <c r="AL150" s="71" t="s">
        <v>4725</v>
      </c>
      <c r="AM150" s="71" t="s">
        <v>4725</v>
      </c>
      <c r="AN150" s="71" t="s">
        <v>4725</v>
      </c>
      <c r="AO150" s="71" t="s">
        <v>4725</v>
      </c>
      <c r="AP150" s="71" t="s">
        <v>4725</v>
      </c>
      <c r="AQ150" s="71" t="s">
        <v>4725</v>
      </c>
      <c r="AR150" s="71" t="s">
        <v>4725</v>
      </c>
      <c r="AS150" s="68"/>
      <c r="AT150" s="68"/>
      <c r="AU150" s="68"/>
      <c r="AV150" t="s">
        <v>4748</v>
      </c>
      <c r="AW150" t="s">
        <v>4749</v>
      </c>
      <c r="AY150" t="s">
        <v>4751</v>
      </c>
    </row>
    <row r="151" spans="1:51" x14ac:dyDescent="0.35">
      <c r="A151" s="37" t="s">
        <v>4728</v>
      </c>
      <c r="B151" s="37" t="s">
        <v>4829</v>
      </c>
      <c r="C151" s="37">
        <v>230</v>
      </c>
      <c r="D151" s="70" t="s">
        <v>4725</v>
      </c>
      <c r="E151" s="71" t="s">
        <v>4725</v>
      </c>
      <c r="F151" s="71" t="s">
        <v>4725</v>
      </c>
      <c r="G151" s="71" t="s">
        <v>4725</v>
      </c>
      <c r="H151" s="71">
        <v>1</v>
      </c>
      <c r="I151" s="71" t="s">
        <v>4725</v>
      </c>
      <c r="J151" s="71" t="s">
        <v>4725</v>
      </c>
      <c r="K151" s="71" t="s">
        <v>4725</v>
      </c>
      <c r="L151" s="71" t="s">
        <v>4725</v>
      </c>
      <c r="M151" s="71" t="s">
        <v>4725</v>
      </c>
      <c r="N151" s="71" t="s">
        <v>4725</v>
      </c>
      <c r="O151" s="71" t="s">
        <v>4725</v>
      </c>
      <c r="P151" s="71" t="s">
        <v>4725</v>
      </c>
      <c r="Q151" s="71" t="s">
        <v>4725</v>
      </c>
      <c r="R151" s="71" t="s">
        <v>4725</v>
      </c>
      <c r="S151" s="71" t="s">
        <v>4725</v>
      </c>
      <c r="T151" s="71" t="s">
        <v>4725</v>
      </c>
      <c r="U151" s="71" t="s">
        <v>4725</v>
      </c>
      <c r="V151" s="71" t="s">
        <v>4725</v>
      </c>
      <c r="W151" s="71" t="s">
        <v>4725</v>
      </c>
      <c r="X151" s="71" t="s">
        <v>4725</v>
      </c>
      <c r="Y151" s="71" t="s">
        <v>4725</v>
      </c>
      <c r="Z151" s="71" t="s">
        <v>4725</v>
      </c>
      <c r="AA151" s="71" t="s">
        <v>4725</v>
      </c>
      <c r="AB151" s="71" t="s">
        <v>4725</v>
      </c>
      <c r="AC151" s="71" t="s">
        <v>4725</v>
      </c>
      <c r="AD151" s="71" t="s">
        <v>4725</v>
      </c>
      <c r="AE151" s="71" t="s">
        <v>4725</v>
      </c>
      <c r="AF151" s="71" t="s">
        <v>4725</v>
      </c>
      <c r="AG151" s="71" t="s">
        <v>4725</v>
      </c>
      <c r="AH151" s="71" t="s">
        <v>4725</v>
      </c>
      <c r="AI151" s="71" t="s">
        <v>4725</v>
      </c>
      <c r="AJ151" s="71" t="s">
        <v>4725</v>
      </c>
      <c r="AK151" s="71" t="s">
        <v>4725</v>
      </c>
      <c r="AL151" s="71" t="s">
        <v>4725</v>
      </c>
      <c r="AM151" s="71" t="s">
        <v>4725</v>
      </c>
      <c r="AN151" s="71" t="s">
        <v>4725</v>
      </c>
      <c r="AO151" s="71" t="s">
        <v>4725</v>
      </c>
      <c r="AP151" s="71" t="s">
        <v>4725</v>
      </c>
      <c r="AQ151" s="71" t="s">
        <v>4725</v>
      </c>
      <c r="AR151" s="71" t="s">
        <v>4725</v>
      </c>
      <c r="AS151" s="68"/>
      <c r="AT151" s="68"/>
      <c r="AU151" s="68"/>
      <c r="AV151" t="s">
        <v>4729</v>
      </c>
      <c r="AW151" t="s">
        <v>4730</v>
      </c>
    </row>
    <row r="152" spans="1:51" x14ac:dyDescent="0.35">
      <c r="A152" s="37" t="s">
        <v>4731</v>
      </c>
      <c r="B152" s="37" t="s">
        <v>4495</v>
      </c>
      <c r="C152" s="37">
        <v>230</v>
      </c>
      <c r="D152" s="70" t="s">
        <v>4725</v>
      </c>
      <c r="E152" s="71" t="s">
        <v>4725</v>
      </c>
      <c r="F152" s="71" t="s">
        <v>4725</v>
      </c>
      <c r="G152" s="71" t="s">
        <v>4725</v>
      </c>
      <c r="H152" s="71" t="s">
        <v>4725</v>
      </c>
      <c r="I152" s="71" t="s">
        <v>4725</v>
      </c>
      <c r="J152" s="71" t="s">
        <v>4725</v>
      </c>
      <c r="K152" s="71" t="s">
        <v>4725</v>
      </c>
      <c r="L152" s="71" t="s">
        <v>4725</v>
      </c>
      <c r="M152" s="71" t="s">
        <v>4725</v>
      </c>
      <c r="N152" s="71" t="s">
        <v>4725</v>
      </c>
      <c r="O152" s="71" t="s">
        <v>4725</v>
      </c>
      <c r="P152" s="71" t="s">
        <v>4725</v>
      </c>
      <c r="Q152" s="71" t="s">
        <v>4725</v>
      </c>
      <c r="R152" s="71" t="s">
        <v>4725</v>
      </c>
      <c r="S152" s="71" t="s">
        <v>4725</v>
      </c>
      <c r="T152" s="71" t="s">
        <v>4725</v>
      </c>
      <c r="U152" s="71" t="s">
        <v>4725</v>
      </c>
      <c r="V152" s="71" t="s">
        <v>4725</v>
      </c>
      <c r="W152" s="71" t="s">
        <v>4725</v>
      </c>
      <c r="X152" s="71" t="s">
        <v>4725</v>
      </c>
      <c r="Y152" s="71" t="s">
        <v>4725</v>
      </c>
      <c r="Z152" s="71" t="s">
        <v>4725</v>
      </c>
      <c r="AA152" s="71" t="s">
        <v>4725</v>
      </c>
      <c r="AB152" s="71" t="s">
        <v>4725</v>
      </c>
      <c r="AC152" s="71" t="s">
        <v>4725</v>
      </c>
      <c r="AD152" s="71" t="s">
        <v>4725</v>
      </c>
      <c r="AE152" s="71" t="s">
        <v>4725</v>
      </c>
      <c r="AF152" s="71" t="s">
        <v>4725</v>
      </c>
      <c r="AG152" s="71">
        <v>1</v>
      </c>
      <c r="AH152" s="71">
        <v>1</v>
      </c>
      <c r="AI152" s="71" t="s">
        <v>4725</v>
      </c>
      <c r="AJ152" s="71">
        <v>1</v>
      </c>
      <c r="AK152" s="71" t="s">
        <v>4725</v>
      </c>
      <c r="AL152" s="71">
        <v>1</v>
      </c>
      <c r="AM152" s="71" t="s">
        <v>4725</v>
      </c>
      <c r="AN152" s="71" t="s">
        <v>4725</v>
      </c>
      <c r="AO152" s="71">
        <v>1</v>
      </c>
      <c r="AP152" s="71" t="s">
        <v>4725</v>
      </c>
      <c r="AQ152" s="71" t="s">
        <v>4725</v>
      </c>
      <c r="AR152" s="71" t="s">
        <v>4725</v>
      </c>
      <c r="AS152" s="68"/>
      <c r="AT152" s="68"/>
      <c r="AU152" s="68"/>
      <c r="AV152" t="s">
        <v>4726</v>
      </c>
      <c r="AW152" t="s">
        <v>4727</v>
      </c>
      <c r="AY152" t="s">
        <v>4830</v>
      </c>
    </row>
    <row r="153" spans="1:51" x14ac:dyDescent="0.35">
      <c r="A153" s="37" t="s">
        <v>4788</v>
      </c>
      <c r="B153" s="37" t="s">
        <v>4495</v>
      </c>
      <c r="C153" s="37">
        <v>500</v>
      </c>
      <c r="D153" s="70" t="s">
        <v>4725</v>
      </c>
      <c r="E153" s="71" t="s">
        <v>4725</v>
      </c>
      <c r="F153" s="71" t="s">
        <v>4725</v>
      </c>
      <c r="G153" s="71" t="s">
        <v>4725</v>
      </c>
      <c r="H153" s="71" t="s">
        <v>4725</v>
      </c>
      <c r="I153" s="71" t="s">
        <v>4725</v>
      </c>
      <c r="J153" s="71" t="s">
        <v>4725</v>
      </c>
      <c r="K153" s="71" t="s">
        <v>4725</v>
      </c>
      <c r="L153" s="71" t="s">
        <v>4725</v>
      </c>
      <c r="M153" s="71" t="s">
        <v>4725</v>
      </c>
      <c r="N153" s="71" t="s">
        <v>4725</v>
      </c>
      <c r="O153" s="71" t="s">
        <v>4725</v>
      </c>
      <c r="P153" s="71" t="s">
        <v>4725</v>
      </c>
      <c r="Q153" s="71" t="s">
        <v>4725</v>
      </c>
      <c r="R153" s="71" t="s">
        <v>4725</v>
      </c>
      <c r="S153" s="71" t="s">
        <v>4725</v>
      </c>
      <c r="T153" s="71" t="s">
        <v>4725</v>
      </c>
      <c r="U153" s="71" t="s">
        <v>4725</v>
      </c>
      <c r="V153" s="71" t="s">
        <v>4725</v>
      </c>
      <c r="W153" s="71" t="s">
        <v>4725</v>
      </c>
      <c r="X153" s="71" t="s">
        <v>4725</v>
      </c>
      <c r="Y153" s="71" t="s">
        <v>4725</v>
      </c>
      <c r="Z153" s="71" t="s">
        <v>4725</v>
      </c>
      <c r="AA153" s="71" t="s">
        <v>4725</v>
      </c>
      <c r="AB153" s="71" t="s">
        <v>4725</v>
      </c>
      <c r="AC153" s="71" t="s">
        <v>4725</v>
      </c>
      <c r="AD153" s="71" t="s">
        <v>4725</v>
      </c>
      <c r="AE153" s="71" t="s">
        <v>4725</v>
      </c>
      <c r="AF153" s="71" t="s">
        <v>4725</v>
      </c>
      <c r="AG153" s="71" t="s">
        <v>4725</v>
      </c>
      <c r="AH153" s="71" t="s">
        <v>4725</v>
      </c>
      <c r="AI153" s="71" t="s">
        <v>4725</v>
      </c>
      <c r="AJ153" s="71" t="s">
        <v>4725</v>
      </c>
      <c r="AK153" s="71">
        <v>1</v>
      </c>
      <c r="AL153" s="71" t="s">
        <v>4725</v>
      </c>
      <c r="AM153" s="71" t="s">
        <v>4725</v>
      </c>
      <c r="AN153" s="71" t="s">
        <v>4725</v>
      </c>
      <c r="AO153" s="71" t="s">
        <v>4725</v>
      </c>
      <c r="AP153" s="71" t="s">
        <v>4725</v>
      </c>
      <c r="AQ153" s="71" t="s">
        <v>4725</v>
      </c>
      <c r="AR153" s="71" t="s">
        <v>4725</v>
      </c>
      <c r="AS153" s="68"/>
      <c r="AT153" s="68"/>
      <c r="AU153" s="68"/>
      <c r="AV153" t="s">
        <v>4726</v>
      </c>
      <c r="AW153" t="s">
        <v>4727</v>
      </c>
    </row>
    <row r="154" spans="1:51" x14ac:dyDescent="0.35">
      <c r="A154" s="37" t="s">
        <v>4747</v>
      </c>
      <c r="B154" s="37" t="s">
        <v>4394</v>
      </c>
      <c r="C154" s="37">
        <v>115</v>
      </c>
      <c r="D154" s="70" t="s">
        <v>4725</v>
      </c>
      <c r="E154" s="71" t="s">
        <v>4725</v>
      </c>
      <c r="F154" s="71" t="s">
        <v>4725</v>
      </c>
      <c r="G154" s="71" t="s">
        <v>4725</v>
      </c>
      <c r="H154" s="71" t="s">
        <v>4725</v>
      </c>
      <c r="I154" s="71" t="s">
        <v>4725</v>
      </c>
      <c r="J154" s="71" t="s">
        <v>4725</v>
      </c>
      <c r="K154" s="71" t="s">
        <v>4725</v>
      </c>
      <c r="L154" s="71" t="s">
        <v>4725</v>
      </c>
      <c r="M154" s="71" t="s">
        <v>4725</v>
      </c>
      <c r="N154" s="71" t="s">
        <v>4725</v>
      </c>
      <c r="O154" s="71" t="s">
        <v>4725</v>
      </c>
      <c r="P154" s="71" t="s">
        <v>4725</v>
      </c>
      <c r="Q154" s="71" t="s">
        <v>4725</v>
      </c>
      <c r="R154" s="71" t="s">
        <v>4725</v>
      </c>
      <c r="S154" s="71" t="s">
        <v>4725</v>
      </c>
      <c r="T154" s="71" t="s">
        <v>4725</v>
      </c>
      <c r="U154" s="71" t="s">
        <v>4725</v>
      </c>
      <c r="V154" s="71" t="s">
        <v>4725</v>
      </c>
      <c r="W154" s="71" t="s">
        <v>4725</v>
      </c>
      <c r="X154" s="71" t="s">
        <v>4725</v>
      </c>
      <c r="Y154" s="71" t="s">
        <v>4725</v>
      </c>
      <c r="Z154" s="71" t="s">
        <v>4725</v>
      </c>
      <c r="AA154" s="71" t="s">
        <v>4725</v>
      </c>
      <c r="AB154" s="71" t="s">
        <v>4725</v>
      </c>
      <c r="AC154" s="71" t="s">
        <v>4725</v>
      </c>
      <c r="AD154" s="71" t="s">
        <v>4725</v>
      </c>
      <c r="AE154" s="71">
        <v>1</v>
      </c>
      <c r="AF154" s="71" t="s">
        <v>4725</v>
      </c>
      <c r="AG154" s="71" t="s">
        <v>4725</v>
      </c>
      <c r="AH154" s="71" t="s">
        <v>4725</v>
      </c>
      <c r="AI154" s="71" t="s">
        <v>4725</v>
      </c>
      <c r="AJ154" s="71" t="s">
        <v>4725</v>
      </c>
      <c r="AK154" s="71" t="s">
        <v>4725</v>
      </c>
      <c r="AL154" s="71" t="s">
        <v>4725</v>
      </c>
      <c r="AM154" s="71" t="s">
        <v>4725</v>
      </c>
      <c r="AN154" s="71" t="s">
        <v>4725</v>
      </c>
      <c r="AO154" s="71" t="s">
        <v>4725</v>
      </c>
      <c r="AP154" s="71" t="s">
        <v>4725</v>
      </c>
      <c r="AQ154" s="71" t="s">
        <v>4725</v>
      </c>
      <c r="AR154" s="71" t="s">
        <v>4725</v>
      </c>
      <c r="AS154" s="68"/>
      <c r="AT154" s="68"/>
      <c r="AU154" s="68"/>
      <c r="AV154" t="s">
        <v>4748</v>
      </c>
      <c r="AW154" t="s">
        <v>4749</v>
      </c>
    </row>
    <row r="155" spans="1:51" x14ac:dyDescent="0.35">
      <c r="A155" s="37" t="s">
        <v>4759</v>
      </c>
      <c r="B155" s="37" t="s">
        <v>4312</v>
      </c>
      <c r="C155" s="37">
        <v>500</v>
      </c>
      <c r="D155" s="70" t="s">
        <v>4725</v>
      </c>
      <c r="E155" s="71" t="s">
        <v>4725</v>
      </c>
      <c r="F155" s="71" t="s">
        <v>4725</v>
      </c>
      <c r="G155" s="71" t="s">
        <v>4725</v>
      </c>
      <c r="H155" s="71"/>
      <c r="I155" s="71" t="s">
        <v>4725</v>
      </c>
      <c r="J155" s="71" t="s">
        <v>4725</v>
      </c>
      <c r="K155" s="71" t="s">
        <v>4725</v>
      </c>
      <c r="L155" s="71" t="s">
        <v>4725</v>
      </c>
      <c r="M155" s="71" t="s">
        <v>4725</v>
      </c>
      <c r="N155" s="71" t="s">
        <v>4725</v>
      </c>
      <c r="O155" s="71" t="s">
        <v>4725</v>
      </c>
      <c r="P155" s="71" t="s">
        <v>4725</v>
      </c>
      <c r="Q155" s="71" t="s">
        <v>4725</v>
      </c>
      <c r="R155" s="71" t="s">
        <v>4725</v>
      </c>
      <c r="S155" s="71" t="s">
        <v>4725</v>
      </c>
      <c r="T155" s="71" t="s">
        <v>4725</v>
      </c>
      <c r="U155" s="71" t="s">
        <v>4725</v>
      </c>
      <c r="V155" s="71" t="s">
        <v>4725</v>
      </c>
      <c r="W155" s="71" t="s">
        <v>4725</v>
      </c>
      <c r="X155" s="71" t="s">
        <v>4725</v>
      </c>
      <c r="Y155" s="71" t="s">
        <v>4725</v>
      </c>
      <c r="Z155" s="71" t="s">
        <v>4725</v>
      </c>
      <c r="AA155" s="71" t="s">
        <v>4725</v>
      </c>
      <c r="AB155" s="71" t="s">
        <v>4725</v>
      </c>
      <c r="AC155" s="71" t="s">
        <v>4725</v>
      </c>
      <c r="AD155" s="71" t="s">
        <v>4725</v>
      </c>
      <c r="AE155" s="71" t="s">
        <v>4725</v>
      </c>
      <c r="AF155" s="71" t="s">
        <v>4725</v>
      </c>
      <c r="AG155" s="71" t="s">
        <v>4725</v>
      </c>
      <c r="AH155" s="71" t="s">
        <v>4725</v>
      </c>
      <c r="AI155" s="71" t="s">
        <v>4725</v>
      </c>
      <c r="AJ155" s="71" t="s">
        <v>4725</v>
      </c>
      <c r="AK155" s="71" t="s">
        <v>4725</v>
      </c>
      <c r="AL155" s="71" t="s">
        <v>4725</v>
      </c>
      <c r="AM155" s="71" t="s">
        <v>4725</v>
      </c>
      <c r="AN155" s="71" t="s">
        <v>4725</v>
      </c>
      <c r="AO155" s="71" t="s">
        <v>4725</v>
      </c>
      <c r="AP155" s="71" t="s">
        <v>4725</v>
      </c>
      <c r="AQ155" s="71" t="s">
        <v>4725</v>
      </c>
      <c r="AR155" s="71" t="s">
        <v>4725</v>
      </c>
      <c r="AS155" s="68"/>
      <c r="AT155" s="68"/>
      <c r="AU155" s="68"/>
      <c r="AV155" t="s">
        <v>4760</v>
      </c>
      <c r="AW155" t="s">
        <v>4761</v>
      </c>
    </row>
    <row r="156" spans="1:51" x14ac:dyDescent="0.35">
      <c r="A156" s="37" t="s">
        <v>4759</v>
      </c>
      <c r="B156" s="37" t="s">
        <v>4312</v>
      </c>
      <c r="C156" s="37">
        <v>230</v>
      </c>
      <c r="D156" s="70" t="s">
        <v>4725</v>
      </c>
      <c r="E156" s="71" t="s">
        <v>4725</v>
      </c>
      <c r="F156" s="71" t="s">
        <v>4725</v>
      </c>
      <c r="G156" s="71" t="s">
        <v>4725</v>
      </c>
      <c r="H156" s="71" t="s">
        <v>4725</v>
      </c>
      <c r="I156" s="71" t="s">
        <v>4725</v>
      </c>
      <c r="J156" s="71" t="s">
        <v>4725</v>
      </c>
      <c r="K156" s="71">
        <v>1</v>
      </c>
      <c r="L156" s="71" t="s">
        <v>4725</v>
      </c>
      <c r="M156" s="71" t="s">
        <v>4725</v>
      </c>
      <c r="N156" s="71" t="s">
        <v>4725</v>
      </c>
      <c r="O156" s="71" t="s">
        <v>4725</v>
      </c>
      <c r="P156" s="71" t="s">
        <v>4725</v>
      </c>
      <c r="Q156" s="71" t="s">
        <v>4725</v>
      </c>
      <c r="R156" s="71" t="s">
        <v>4725</v>
      </c>
      <c r="S156" s="71" t="s">
        <v>4725</v>
      </c>
      <c r="T156" s="71" t="s">
        <v>4725</v>
      </c>
      <c r="U156" s="71" t="s">
        <v>4725</v>
      </c>
      <c r="V156" s="71" t="s">
        <v>4725</v>
      </c>
      <c r="W156" s="71" t="s">
        <v>4725</v>
      </c>
      <c r="X156" s="71" t="s">
        <v>4725</v>
      </c>
      <c r="Y156" s="71" t="s">
        <v>4725</v>
      </c>
      <c r="Z156" s="71" t="s">
        <v>4725</v>
      </c>
      <c r="AA156" s="71" t="s">
        <v>4725</v>
      </c>
      <c r="AB156" s="71" t="s">
        <v>4725</v>
      </c>
      <c r="AC156" s="71" t="s">
        <v>4725</v>
      </c>
      <c r="AD156" s="71" t="s">
        <v>4725</v>
      </c>
      <c r="AE156" s="71" t="s">
        <v>4725</v>
      </c>
      <c r="AF156" s="71" t="s">
        <v>4725</v>
      </c>
      <c r="AG156" s="71" t="s">
        <v>4725</v>
      </c>
      <c r="AH156" s="71" t="s">
        <v>4725</v>
      </c>
      <c r="AI156" s="71" t="s">
        <v>4725</v>
      </c>
      <c r="AJ156" s="71" t="s">
        <v>4725</v>
      </c>
      <c r="AK156" s="71" t="s">
        <v>4725</v>
      </c>
      <c r="AL156" s="71" t="s">
        <v>4725</v>
      </c>
      <c r="AM156" s="71" t="s">
        <v>4725</v>
      </c>
      <c r="AN156" s="71" t="s">
        <v>4725</v>
      </c>
      <c r="AO156" s="71" t="s">
        <v>4725</v>
      </c>
      <c r="AP156" s="71" t="s">
        <v>4725</v>
      </c>
      <c r="AQ156" s="71" t="s">
        <v>4725</v>
      </c>
      <c r="AR156" s="71" t="s">
        <v>4725</v>
      </c>
      <c r="AS156" s="68"/>
      <c r="AT156" s="68"/>
      <c r="AU156" s="68"/>
      <c r="AV156" t="s">
        <v>4760</v>
      </c>
      <c r="AW156" t="s">
        <v>4761</v>
      </c>
    </row>
    <row r="157" spans="1:51" x14ac:dyDescent="0.35">
      <c r="A157" s="37" t="s">
        <v>4732</v>
      </c>
      <c r="B157" s="37" t="s">
        <v>4057</v>
      </c>
      <c r="C157" s="37">
        <v>230</v>
      </c>
      <c r="D157" s="70">
        <v>1</v>
      </c>
      <c r="E157" s="71" t="s">
        <v>4725</v>
      </c>
      <c r="F157" s="71">
        <v>1</v>
      </c>
      <c r="G157" s="71">
        <v>1</v>
      </c>
      <c r="H157" s="71" t="s">
        <v>4725</v>
      </c>
      <c r="I157" s="71" t="s">
        <v>4725</v>
      </c>
      <c r="J157" s="71" t="s">
        <v>4725</v>
      </c>
      <c r="K157" s="71" t="s">
        <v>4725</v>
      </c>
      <c r="L157" s="71" t="s">
        <v>4725</v>
      </c>
      <c r="M157" s="71" t="s">
        <v>4725</v>
      </c>
      <c r="N157" s="71" t="s">
        <v>4725</v>
      </c>
      <c r="O157" s="71" t="s">
        <v>4725</v>
      </c>
      <c r="P157" s="71" t="s">
        <v>4725</v>
      </c>
      <c r="Q157" s="71" t="s">
        <v>4725</v>
      </c>
      <c r="R157" s="71" t="s">
        <v>4725</v>
      </c>
      <c r="S157" s="71" t="s">
        <v>4725</v>
      </c>
      <c r="T157" s="71" t="s">
        <v>4725</v>
      </c>
      <c r="U157" s="71" t="s">
        <v>4725</v>
      </c>
      <c r="V157" s="71" t="s">
        <v>4725</v>
      </c>
      <c r="W157" s="71" t="s">
        <v>4725</v>
      </c>
      <c r="X157" s="71" t="s">
        <v>4725</v>
      </c>
      <c r="Y157" s="71" t="s">
        <v>4725</v>
      </c>
      <c r="Z157" s="71" t="s">
        <v>4725</v>
      </c>
      <c r="AA157" s="71" t="s">
        <v>4725</v>
      </c>
      <c r="AB157" s="71" t="s">
        <v>4725</v>
      </c>
      <c r="AC157" s="71" t="s">
        <v>4725</v>
      </c>
      <c r="AD157" s="71" t="s">
        <v>4725</v>
      </c>
      <c r="AE157" s="71" t="s">
        <v>4725</v>
      </c>
      <c r="AF157" s="71">
        <v>1</v>
      </c>
      <c r="AG157" s="71">
        <v>1</v>
      </c>
      <c r="AH157" s="71" t="s">
        <v>4725</v>
      </c>
      <c r="AI157" s="71" t="s">
        <v>4725</v>
      </c>
      <c r="AJ157" s="71" t="s">
        <v>4725</v>
      </c>
      <c r="AK157" s="71" t="s">
        <v>4725</v>
      </c>
      <c r="AL157" s="71">
        <v>1</v>
      </c>
      <c r="AM157" s="71" t="s">
        <v>4725</v>
      </c>
      <c r="AN157" s="71" t="s">
        <v>4725</v>
      </c>
      <c r="AO157" s="71" t="s">
        <v>4725</v>
      </c>
      <c r="AP157" s="71" t="s">
        <v>4725</v>
      </c>
      <c r="AQ157" s="71" t="s">
        <v>4725</v>
      </c>
      <c r="AR157" s="71" t="s">
        <v>4725</v>
      </c>
      <c r="AS157" s="68"/>
      <c r="AT157" s="68"/>
      <c r="AU157" s="68"/>
      <c r="AV157" t="s">
        <v>4733</v>
      </c>
      <c r="AW157" t="s">
        <v>4734</v>
      </c>
    </row>
    <row r="158" spans="1:51" x14ac:dyDescent="0.35">
      <c r="A158" s="37" t="s">
        <v>4732</v>
      </c>
      <c r="B158" s="37" t="s">
        <v>4057</v>
      </c>
      <c r="C158" s="37">
        <v>115</v>
      </c>
      <c r="D158" s="70" t="s">
        <v>4725</v>
      </c>
      <c r="E158" s="71" t="s">
        <v>4725</v>
      </c>
      <c r="F158" s="71" t="s">
        <v>4725</v>
      </c>
      <c r="G158" s="71"/>
      <c r="H158" s="71" t="s">
        <v>4725</v>
      </c>
      <c r="I158" s="71" t="s">
        <v>4725</v>
      </c>
      <c r="J158" s="71" t="s">
        <v>4725</v>
      </c>
      <c r="K158" s="71" t="s">
        <v>4725</v>
      </c>
      <c r="L158" s="71" t="s">
        <v>4725</v>
      </c>
      <c r="M158" s="71" t="s">
        <v>4725</v>
      </c>
      <c r="N158" s="71" t="s">
        <v>4725</v>
      </c>
      <c r="O158" s="71" t="s">
        <v>4725</v>
      </c>
      <c r="P158" s="71" t="s">
        <v>4725</v>
      </c>
      <c r="Q158" s="71" t="s">
        <v>4725</v>
      </c>
      <c r="R158" s="71" t="s">
        <v>4725</v>
      </c>
      <c r="S158" s="71" t="s">
        <v>4725</v>
      </c>
      <c r="T158" s="71" t="s">
        <v>4725</v>
      </c>
      <c r="U158" s="71" t="s">
        <v>4725</v>
      </c>
      <c r="V158" s="71" t="s">
        <v>4725</v>
      </c>
      <c r="W158" s="71" t="s">
        <v>4725</v>
      </c>
      <c r="X158" s="71" t="s">
        <v>4725</v>
      </c>
      <c r="Y158" s="71" t="s">
        <v>4725</v>
      </c>
      <c r="Z158" s="71" t="s">
        <v>4725</v>
      </c>
      <c r="AA158" s="71" t="s">
        <v>4725</v>
      </c>
      <c r="AB158" s="71" t="s">
        <v>4725</v>
      </c>
      <c r="AC158" s="71" t="s">
        <v>4725</v>
      </c>
      <c r="AD158" s="71" t="s">
        <v>4725</v>
      </c>
      <c r="AE158" s="71" t="s">
        <v>4725</v>
      </c>
      <c r="AF158" s="71" t="s">
        <v>4725</v>
      </c>
      <c r="AG158" s="71" t="s">
        <v>4725</v>
      </c>
      <c r="AH158" s="71" t="s">
        <v>4725</v>
      </c>
      <c r="AI158" s="71" t="s">
        <v>4725</v>
      </c>
      <c r="AJ158" s="71" t="s">
        <v>4725</v>
      </c>
      <c r="AK158" s="71" t="s">
        <v>4725</v>
      </c>
      <c r="AL158" s="71" t="s">
        <v>4725</v>
      </c>
      <c r="AM158" s="71" t="s">
        <v>4725</v>
      </c>
      <c r="AN158" s="71">
        <v>1</v>
      </c>
      <c r="AO158" s="71">
        <v>1</v>
      </c>
      <c r="AP158" s="71" t="s">
        <v>4725</v>
      </c>
      <c r="AQ158" s="71" t="s">
        <v>4725</v>
      </c>
      <c r="AR158" s="71" t="s">
        <v>4725</v>
      </c>
      <c r="AS158" s="68"/>
      <c r="AT158" s="68"/>
      <c r="AU158" s="68"/>
      <c r="AV158" t="s">
        <v>4733</v>
      </c>
      <c r="AW158" t="s">
        <v>4734</v>
      </c>
    </row>
    <row r="159" spans="1:51" x14ac:dyDescent="0.35">
      <c r="A159" s="37" t="s">
        <v>4731</v>
      </c>
      <c r="B159" s="37" t="s">
        <v>4831</v>
      </c>
      <c r="C159" s="37">
        <v>115</v>
      </c>
      <c r="D159" s="70" t="s">
        <v>4725</v>
      </c>
      <c r="E159" s="71" t="s">
        <v>4725</v>
      </c>
      <c r="F159" s="71" t="s">
        <v>4725</v>
      </c>
      <c r="G159" s="71" t="s">
        <v>4725</v>
      </c>
      <c r="H159" s="71" t="s">
        <v>4725</v>
      </c>
      <c r="I159" s="71" t="s">
        <v>4725</v>
      </c>
      <c r="J159" s="71" t="s">
        <v>4725</v>
      </c>
      <c r="K159" s="71" t="s">
        <v>4725</v>
      </c>
      <c r="L159" s="71" t="s">
        <v>4725</v>
      </c>
      <c r="M159" s="71" t="s">
        <v>4725</v>
      </c>
      <c r="N159" s="71" t="s">
        <v>4725</v>
      </c>
      <c r="O159" s="71" t="s">
        <v>4725</v>
      </c>
      <c r="P159" s="71" t="s">
        <v>4725</v>
      </c>
      <c r="Q159" s="71" t="s">
        <v>4725</v>
      </c>
      <c r="R159" s="71" t="s">
        <v>4725</v>
      </c>
      <c r="S159" s="71" t="s">
        <v>4725</v>
      </c>
      <c r="T159" s="71" t="s">
        <v>4725</v>
      </c>
      <c r="U159" s="71" t="s">
        <v>4725</v>
      </c>
      <c r="V159" s="71" t="s">
        <v>4725</v>
      </c>
      <c r="W159" s="71" t="s">
        <v>4725</v>
      </c>
      <c r="X159" s="71" t="s">
        <v>4725</v>
      </c>
      <c r="Y159" s="71" t="s">
        <v>4725</v>
      </c>
      <c r="Z159" s="71" t="s">
        <v>4725</v>
      </c>
      <c r="AA159" s="71" t="s">
        <v>4725</v>
      </c>
      <c r="AB159" s="71" t="s">
        <v>4725</v>
      </c>
      <c r="AC159" s="71" t="s">
        <v>4725</v>
      </c>
      <c r="AD159" s="71" t="s">
        <v>4725</v>
      </c>
      <c r="AE159" s="71" t="s">
        <v>4725</v>
      </c>
      <c r="AF159" s="71" t="s">
        <v>4725</v>
      </c>
      <c r="AG159" s="71" t="s">
        <v>4725</v>
      </c>
      <c r="AH159" s="71" t="s">
        <v>4725</v>
      </c>
      <c r="AI159" s="71" t="s">
        <v>4725</v>
      </c>
      <c r="AJ159" s="71" t="s">
        <v>4725</v>
      </c>
      <c r="AK159" s="71" t="s">
        <v>4725</v>
      </c>
      <c r="AL159" s="71" t="s">
        <v>4725</v>
      </c>
      <c r="AM159" s="71" t="s">
        <v>4725</v>
      </c>
      <c r="AN159" s="71" t="s">
        <v>4725</v>
      </c>
      <c r="AO159" s="71" t="s">
        <v>4725</v>
      </c>
      <c r="AP159" s="71" t="s">
        <v>4725</v>
      </c>
      <c r="AQ159" s="71" t="s">
        <v>4725</v>
      </c>
      <c r="AR159" s="71">
        <v>1</v>
      </c>
      <c r="AS159" s="68"/>
      <c r="AT159" s="68"/>
      <c r="AU159" s="68"/>
      <c r="AV159" t="s">
        <v>4726</v>
      </c>
      <c r="AW159" t="s">
        <v>4727</v>
      </c>
    </row>
    <row r="160" spans="1:51" x14ac:dyDescent="0.35">
      <c r="A160" s="37" t="s">
        <v>4732</v>
      </c>
      <c r="B160" s="37" t="s">
        <v>4499</v>
      </c>
      <c r="C160" s="37">
        <v>230</v>
      </c>
      <c r="D160" s="70" t="s">
        <v>4725</v>
      </c>
      <c r="E160" s="71" t="s">
        <v>4725</v>
      </c>
      <c r="F160" s="71" t="s">
        <v>4725</v>
      </c>
      <c r="G160" s="71">
        <v>1</v>
      </c>
      <c r="H160" s="71" t="s">
        <v>4725</v>
      </c>
      <c r="I160" s="71" t="s">
        <v>4725</v>
      </c>
      <c r="J160" s="71" t="s">
        <v>4725</v>
      </c>
      <c r="K160" s="71" t="s">
        <v>4725</v>
      </c>
      <c r="L160" s="71" t="s">
        <v>4725</v>
      </c>
      <c r="M160" s="71" t="s">
        <v>4725</v>
      </c>
      <c r="N160" s="71" t="s">
        <v>4725</v>
      </c>
      <c r="O160" s="71" t="s">
        <v>4725</v>
      </c>
      <c r="P160" s="71" t="s">
        <v>4725</v>
      </c>
      <c r="Q160" s="71" t="s">
        <v>4725</v>
      </c>
      <c r="R160" s="71" t="s">
        <v>4725</v>
      </c>
      <c r="S160" s="71" t="s">
        <v>4725</v>
      </c>
      <c r="T160" s="71" t="s">
        <v>4725</v>
      </c>
      <c r="U160" s="71" t="s">
        <v>4725</v>
      </c>
      <c r="V160" s="71" t="s">
        <v>4725</v>
      </c>
      <c r="W160" s="71" t="s">
        <v>4725</v>
      </c>
      <c r="X160" s="71" t="s">
        <v>4725</v>
      </c>
      <c r="Y160" s="71" t="s">
        <v>4725</v>
      </c>
      <c r="Z160" s="71" t="s">
        <v>4725</v>
      </c>
      <c r="AA160" s="71" t="s">
        <v>4725</v>
      </c>
      <c r="AB160" s="71" t="s">
        <v>4725</v>
      </c>
      <c r="AC160" s="71" t="s">
        <v>4725</v>
      </c>
      <c r="AD160" s="71" t="s">
        <v>4725</v>
      </c>
      <c r="AE160" s="71" t="s">
        <v>4725</v>
      </c>
      <c r="AF160" s="71" t="s">
        <v>4725</v>
      </c>
      <c r="AG160" s="71" t="s">
        <v>4725</v>
      </c>
      <c r="AH160" s="71" t="s">
        <v>4725</v>
      </c>
      <c r="AI160" s="71" t="s">
        <v>4725</v>
      </c>
      <c r="AJ160" s="71" t="s">
        <v>4725</v>
      </c>
      <c r="AK160" s="71" t="s">
        <v>4725</v>
      </c>
      <c r="AL160" s="71" t="s">
        <v>4725</v>
      </c>
      <c r="AM160" s="71" t="s">
        <v>4725</v>
      </c>
      <c r="AN160" s="71" t="s">
        <v>4725</v>
      </c>
      <c r="AO160" s="71" t="s">
        <v>4725</v>
      </c>
      <c r="AP160" s="71" t="s">
        <v>4725</v>
      </c>
      <c r="AQ160" s="71" t="s">
        <v>4725</v>
      </c>
      <c r="AR160" s="71" t="s">
        <v>4725</v>
      </c>
      <c r="AS160" s="68"/>
      <c r="AT160" s="68"/>
      <c r="AU160" s="68"/>
      <c r="AV160" t="s">
        <v>4729</v>
      </c>
      <c r="AW160" t="s">
        <v>4730</v>
      </c>
    </row>
    <row r="161" spans="1:51" x14ac:dyDescent="0.35">
      <c r="A161" s="37" t="s">
        <v>4747</v>
      </c>
      <c r="B161" s="37" t="s">
        <v>4500</v>
      </c>
      <c r="C161" s="37">
        <v>115</v>
      </c>
      <c r="D161" s="70" t="s">
        <v>4725</v>
      </c>
      <c r="E161" s="71" t="s">
        <v>4725</v>
      </c>
      <c r="F161" s="71" t="s">
        <v>4725</v>
      </c>
      <c r="G161" s="71" t="s">
        <v>4725</v>
      </c>
      <c r="H161" s="71" t="s">
        <v>4725</v>
      </c>
      <c r="I161" s="71" t="s">
        <v>4725</v>
      </c>
      <c r="J161" s="71" t="s">
        <v>4725</v>
      </c>
      <c r="K161" s="71" t="s">
        <v>4725</v>
      </c>
      <c r="L161" s="71" t="s">
        <v>4725</v>
      </c>
      <c r="M161" s="71" t="s">
        <v>4725</v>
      </c>
      <c r="N161" s="71" t="s">
        <v>4725</v>
      </c>
      <c r="O161" s="71" t="s">
        <v>4725</v>
      </c>
      <c r="P161" s="71" t="s">
        <v>4725</v>
      </c>
      <c r="Q161" s="71" t="s">
        <v>4725</v>
      </c>
      <c r="R161" s="71" t="s">
        <v>4725</v>
      </c>
      <c r="S161" s="71" t="s">
        <v>4725</v>
      </c>
      <c r="T161" s="71" t="s">
        <v>4725</v>
      </c>
      <c r="U161" s="71" t="s">
        <v>4725</v>
      </c>
      <c r="V161" s="71" t="s">
        <v>4725</v>
      </c>
      <c r="W161" s="71" t="s">
        <v>4725</v>
      </c>
      <c r="X161" s="71" t="s">
        <v>4725</v>
      </c>
      <c r="Y161" s="71" t="s">
        <v>4725</v>
      </c>
      <c r="Z161" s="71" t="s">
        <v>4725</v>
      </c>
      <c r="AA161" s="71" t="s">
        <v>4725</v>
      </c>
      <c r="AB161" s="71" t="s">
        <v>4725</v>
      </c>
      <c r="AC161" s="71" t="s">
        <v>4725</v>
      </c>
      <c r="AD161" s="71" t="s">
        <v>4725</v>
      </c>
      <c r="AE161" s="71">
        <v>1</v>
      </c>
      <c r="AF161" s="71" t="s">
        <v>4725</v>
      </c>
      <c r="AG161" s="71" t="s">
        <v>4725</v>
      </c>
      <c r="AH161" s="71" t="s">
        <v>4725</v>
      </c>
      <c r="AI161" s="71" t="s">
        <v>4725</v>
      </c>
      <c r="AJ161" s="71" t="s">
        <v>4725</v>
      </c>
      <c r="AK161" s="71" t="s">
        <v>4725</v>
      </c>
      <c r="AL161" s="71" t="s">
        <v>4725</v>
      </c>
      <c r="AM161" s="71" t="s">
        <v>4725</v>
      </c>
      <c r="AN161" s="71" t="s">
        <v>4725</v>
      </c>
      <c r="AO161" s="71" t="s">
        <v>4725</v>
      </c>
      <c r="AP161" s="71" t="s">
        <v>4725</v>
      </c>
      <c r="AQ161" s="71" t="s">
        <v>4725</v>
      </c>
      <c r="AR161" s="71" t="s">
        <v>4725</v>
      </c>
      <c r="AS161" s="68"/>
      <c r="AT161" s="68"/>
      <c r="AU161" s="68"/>
      <c r="AV161" t="s">
        <v>4748</v>
      </c>
      <c r="AW161" t="s">
        <v>4749</v>
      </c>
    </row>
    <row r="162" spans="1:51" x14ac:dyDescent="0.35">
      <c r="A162" s="37" t="s">
        <v>4747</v>
      </c>
      <c r="B162" s="37" t="s">
        <v>4387</v>
      </c>
      <c r="C162" s="37">
        <v>115</v>
      </c>
      <c r="D162" s="70" t="s">
        <v>4725</v>
      </c>
      <c r="E162" s="71" t="s">
        <v>4725</v>
      </c>
      <c r="F162" s="71" t="s">
        <v>4725</v>
      </c>
      <c r="G162" s="71" t="s">
        <v>4725</v>
      </c>
      <c r="H162" s="71" t="s">
        <v>4725</v>
      </c>
      <c r="I162" s="71" t="s">
        <v>4725</v>
      </c>
      <c r="J162" s="71" t="s">
        <v>4725</v>
      </c>
      <c r="K162" s="71" t="s">
        <v>4725</v>
      </c>
      <c r="L162" s="71" t="s">
        <v>4725</v>
      </c>
      <c r="M162" s="71" t="s">
        <v>4725</v>
      </c>
      <c r="N162" s="71" t="s">
        <v>4725</v>
      </c>
      <c r="O162" s="71" t="s">
        <v>4725</v>
      </c>
      <c r="P162" s="71" t="s">
        <v>4725</v>
      </c>
      <c r="Q162" s="71" t="s">
        <v>4725</v>
      </c>
      <c r="R162" s="71" t="s">
        <v>4725</v>
      </c>
      <c r="S162" s="71" t="s">
        <v>4725</v>
      </c>
      <c r="T162" s="71" t="s">
        <v>4725</v>
      </c>
      <c r="U162" s="71" t="s">
        <v>4725</v>
      </c>
      <c r="V162" s="71" t="s">
        <v>4725</v>
      </c>
      <c r="W162" s="71" t="s">
        <v>4725</v>
      </c>
      <c r="X162" s="71" t="s">
        <v>4725</v>
      </c>
      <c r="Y162" s="71" t="s">
        <v>4725</v>
      </c>
      <c r="Z162" s="71">
        <v>1</v>
      </c>
      <c r="AA162" s="71" t="s">
        <v>4725</v>
      </c>
      <c r="AB162" s="71" t="s">
        <v>4725</v>
      </c>
      <c r="AC162" s="71" t="s">
        <v>4725</v>
      </c>
      <c r="AD162" s="71" t="s">
        <v>4725</v>
      </c>
      <c r="AE162" s="71">
        <v>1</v>
      </c>
      <c r="AF162" s="71" t="s">
        <v>4725</v>
      </c>
      <c r="AG162" s="71" t="s">
        <v>4725</v>
      </c>
      <c r="AH162" s="71" t="s">
        <v>4725</v>
      </c>
      <c r="AI162" s="71" t="s">
        <v>4725</v>
      </c>
      <c r="AJ162" s="71" t="s">
        <v>4725</v>
      </c>
      <c r="AK162" s="71" t="s">
        <v>4725</v>
      </c>
      <c r="AL162" s="71" t="s">
        <v>4725</v>
      </c>
      <c r="AM162" s="71" t="s">
        <v>4725</v>
      </c>
      <c r="AN162" s="71" t="s">
        <v>4725</v>
      </c>
      <c r="AO162" s="71" t="s">
        <v>4725</v>
      </c>
      <c r="AP162" s="71" t="s">
        <v>4725</v>
      </c>
      <c r="AQ162" s="71" t="s">
        <v>4725</v>
      </c>
      <c r="AR162" s="71" t="s">
        <v>4725</v>
      </c>
      <c r="AS162" s="68"/>
      <c r="AT162" s="68"/>
      <c r="AU162" s="68"/>
      <c r="AV162" t="s">
        <v>4748</v>
      </c>
      <c r="AW162" t="s">
        <v>4749</v>
      </c>
      <c r="AY162" t="s">
        <v>4751</v>
      </c>
    </row>
    <row r="163" spans="1:51" x14ac:dyDescent="0.35">
      <c r="A163" s="37" t="s">
        <v>4731</v>
      </c>
      <c r="B163" s="37" t="s">
        <v>4501</v>
      </c>
      <c r="C163" s="37">
        <v>230</v>
      </c>
      <c r="D163" s="70" t="s">
        <v>4725</v>
      </c>
      <c r="E163" s="71" t="s">
        <v>4725</v>
      </c>
      <c r="F163" s="71" t="s">
        <v>4725</v>
      </c>
      <c r="G163" s="71" t="s">
        <v>4725</v>
      </c>
      <c r="H163" s="71" t="s">
        <v>4725</v>
      </c>
      <c r="I163" s="71" t="s">
        <v>4725</v>
      </c>
      <c r="J163" s="71" t="s">
        <v>4725</v>
      </c>
      <c r="K163" s="71" t="s">
        <v>4725</v>
      </c>
      <c r="L163" s="71" t="s">
        <v>4725</v>
      </c>
      <c r="M163" s="71" t="s">
        <v>4725</v>
      </c>
      <c r="N163" s="71" t="s">
        <v>4725</v>
      </c>
      <c r="O163" s="71" t="s">
        <v>4725</v>
      </c>
      <c r="P163" s="71" t="s">
        <v>4725</v>
      </c>
      <c r="Q163" s="71" t="s">
        <v>4725</v>
      </c>
      <c r="R163" s="71" t="s">
        <v>4725</v>
      </c>
      <c r="S163" s="71" t="s">
        <v>4725</v>
      </c>
      <c r="T163" s="71" t="s">
        <v>4725</v>
      </c>
      <c r="U163" s="71" t="s">
        <v>4725</v>
      </c>
      <c r="V163" s="71" t="s">
        <v>4725</v>
      </c>
      <c r="W163" s="71" t="s">
        <v>4725</v>
      </c>
      <c r="X163" s="71" t="s">
        <v>4725</v>
      </c>
      <c r="Y163" s="71" t="s">
        <v>4725</v>
      </c>
      <c r="Z163" s="71" t="s">
        <v>4725</v>
      </c>
      <c r="AA163" s="71" t="s">
        <v>4725</v>
      </c>
      <c r="AB163" s="71" t="s">
        <v>4725</v>
      </c>
      <c r="AC163" s="71" t="s">
        <v>4725</v>
      </c>
      <c r="AD163" s="71" t="s">
        <v>4725</v>
      </c>
      <c r="AE163" s="71" t="s">
        <v>4725</v>
      </c>
      <c r="AF163" s="71" t="s">
        <v>4725</v>
      </c>
      <c r="AG163" s="71">
        <v>1</v>
      </c>
      <c r="AH163" s="71" t="s">
        <v>4725</v>
      </c>
      <c r="AI163" s="71" t="s">
        <v>4725</v>
      </c>
      <c r="AJ163" s="71" t="s">
        <v>4725</v>
      </c>
      <c r="AK163" s="71" t="s">
        <v>4725</v>
      </c>
      <c r="AL163" s="71" t="s">
        <v>4725</v>
      </c>
      <c r="AM163" s="71" t="s">
        <v>4725</v>
      </c>
      <c r="AN163" s="71" t="s">
        <v>4725</v>
      </c>
      <c r="AO163" s="71">
        <v>1</v>
      </c>
      <c r="AP163" s="71" t="s">
        <v>4725</v>
      </c>
      <c r="AQ163" s="71" t="s">
        <v>4725</v>
      </c>
      <c r="AR163" s="71" t="s">
        <v>4725</v>
      </c>
      <c r="AS163" s="68"/>
      <c r="AT163" s="68"/>
      <c r="AU163" s="68"/>
      <c r="AV163" t="s">
        <v>4726</v>
      </c>
      <c r="AW163" t="s">
        <v>4727</v>
      </c>
    </row>
    <row r="164" spans="1:51" x14ac:dyDescent="0.35">
      <c r="A164" s="37" t="s">
        <v>4731</v>
      </c>
      <c r="B164" s="37" t="s">
        <v>4501</v>
      </c>
      <c r="C164" s="37">
        <v>115</v>
      </c>
      <c r="D164" s="70" t="s">
        <v>4725</v>
      </c>
      <c r="E164" s="71" t="s">
        <v>4725</v>
      </c>
      <c r="F164" s="71" t="s">
        <v>4725</v>
      </c>
      <c r="G164" s="71" t="s">
        <v>4725</v>
      </c>
      <c r="H164" s="71" t="s">
        <v>4725</v>
      </c>
      <c r="I164" s="71" t="s">
        <v>4725</v>
      </c>
      <c r="J164" s="71" t="s">
        <v>4725</v>
      </c>
      <c r="K164" s="71" t="s">
        <v>4725</v>
      </c>
      <c r="L164" s="71" t="s">
        <v>4725</v>
      </c>
      <c r="M164" s="71" t="s">
        <v>4725</v>
      </c>
      <c r="N164" s="71" t="s">
        <v>4725</v>
      </c>
      <c r="O164" s="71" t="s">
        <v>4725</v>
      </c>
      <c r="P164" s="71" t="s">
        <v>4725</v>
      </c>
      <c r="Q164" s="71" t="s">
        <v>4725</v>
      </c>
      <c r="R164" s="71" t="s">
        <v>4725</v>
      </c>
      <c r="S164" s="71" t="s">
        <v>4725</v>
      </c>
      <c r="T164" s="71" t="s">
        <v>4725</v>
      </c>
      <c r="U164" s="71" t="s">
        <v>4725</v>
      </c>
      <c r="V164" s="71" t="s">
        <v>4725</v>
      </c>
      <c r="W164" s="71" t="s">
        <v>4725</v>
      </c>
      <c r="X164" s="71" t="s">
        <v>4725</v>
      </c>
      <c r="Y164" s="71" t="s">
        <v>4725</v>
      </c>
      <c r="Z164" s="71" t="s">
        <v>4725</v>
      </c>
      <c r="AA164" s="71" t="s">
        <v>4725</v>
      </c>
      <c r="AB164" s="71" t="s">
        <v>4725</v>
      </c>
      <c r="AC164" s="71" t="s">
        <v>4725</v>
      </c>
      <c r="AD164" s="71" t="s">
        <v>4725</v>
      </c>
      <c r="AE164" s="71" t="s">
        <v>4725</v>
      </c>
      <c r="AF164" s="71" t="s">
        <v>4725</v>
      </c>
      <c r="AG164" s="71">
        <v>1</v>
      </c>
      <c r="AH164" s="71" t="s">
        <v>4725</v>
      </c>
      <c r="AI164" s="71" t="s">
        <v>4725</v>
      </c>
      <c r="AJ164" s="71" t="s">
        <v>4725</v>
      </c>
      <c r="AK164" s="71" t="s">
        <v>4725</v>
      </c>
      <c r="AL164" s="71" t="s">
        <v>4725</v>
      </c>
      <c r="AM164" s="71" t="s">
        <v>4725</v>
      </c>
      <c r="AN164" s="71" t="s">
        <v>4725</v>
      </c>
      <c r="AO164" s="71" t="s">
        <v>4725</v>
      </c>
      <c r="AP164" s="71" t="s">
        <v>4725</v>
      </c>
      <c r="AQ164" s="71" t="s">
        <v>4725</v>
      </c>
      <c r="AR164" s="71">
        <v>1</v>
      </c>
      <c r="AS164" s="68"/>
      <c r="AT164" s="68"/>
      <c r="AU164" s="68"/>
      <c r="AV164" t="s">
        <v>4726</v>
      </c>
      <c r="AW164" t="s">
        <v>4727</v>
      </c>
    </row>
    <row r="165" spans="1:51" x14ac:dyDescent="0.35">
      <c r="A165" s="37" t="s">
        <v>4731</v>
      </c>
      <c r="B165" s="37" t="s">
        <v>4832</v>
      </c>
      <c r="C165" s="37">
        <v>230</v>
      </c>
      <c r="D165" s="70" t="s">
        <v>4725</v>
      </c>
      <c r="E165" s="71" t="s">
        <v>4725</v>
      </c>
      <c r="F165" s="71" t="s">
        <v>4725</v>
      </c>
      <c r="G165" s="71" t="s">
        <v>4725</v>
      </c>
      <c r="H165" s="71" t="s">
        <v>4725</v>
      </c>
      <c r="I165" s="71" t="s">
        <v>4725</v>
      </c>
      <c r="J165" s="71" t="s">
        <v>4725</v>
      </c>
      <c r="K165" s="71" t="s">
        <v>4725</v>
      </c>
      <c r="L165" s="71" t="s">
        <v>4725</v>
      </c>
      <c r="M165" s="71" t="s">
        <v>4725</v>
      </c>
      <c r="N165" s="71" t="s">
        <v>4725</v>
      </c>
      <c r="O165" s="71" t="s">
        <v>4725</v>
      </c>
      <c r="P165" s="71" t="s">
        <v>4725</v>
      </c>
      <c r="Q165" s="71" t="s">
        <v>4725</v>
      </c>
      <c r="R165" s="71" t="s">
        <v>4725</v>
      </c>
      <c r="S165" s="71" t="s">
        <v>4725</v>
      </c>
      <c r="T165" s="71" t="s">
        <v>4725</v>
      </c>
      <c r="U165" s="71" t="s">
        <v>4725</v>
      </c>
      <c r="V165" s="71" t="s">
        <v>4725</v>
      </c>
      <c r="W165" s="71" t="s">
        <v>4725</v>
      </c>
      <c r="X165" s="71" t="s">
        <v>4725</v>
      </c>
      <c r="Y165" s="71" t="s">
        <v>4725</v>
      </c>
      <c r="Z165" s="71" t="s">
        <v>4725</v>
      </c>
      <c r="AA165" s="71" t="s">
        <v>4725</v>
      </c>
      <c r="AB165" s="71" t="s">
        <v>4725</v>
      </c>
      <c r="AC165" s="71" t="s">
        <v>4725</v>
      </c>
      <c r="AD165" s="71" t="s">
        <v>4725</v>
      </c>
      <c r="AE165" s="71" t="s">
        <v>4725</v>
      </c>
      <c r="AF165" s="71">
        <v>1</v>
      </c>
      <c r="AG165" s="71">
        <v>1</v>
      </c>
      <c r="AH165" s="71">
        <v>1</v>
      </c>
      <c r="AI165" s="71">
        <v>1</v>
      </c>
      <c r="AJ165" s="71" t="s">
        <v>4725</v>
      </c>
      <c r="AK165" s="71" t="s">
        <v>4725</v>
      </c>
      <c r="AL165" s="71">
        <v>1</v>
      </c>
      <c r="AM165" s="71">
        <v>1</v>
      </c>
      <c r="AN165" s="71">
        <v>1</v>
      </c>
      <c r="AO165" s="71">
        <v>1</v>
      </c>
      <c r="AP165" s="71">
        <v>1</v>
      </c>
      <c r="AQ165" s="71" t="s">
        <v>4725</v>
      </c>
      <c r="AR165" s="71">
        <v>1</v>
      </c>
      <c r="AS165" s="68"/>
      <c r="AT165" s="68"/>
      <c r="AU165" s="68"/>
      <c r="AV165" t="s">
        <v>4726</v>
      </c>
      <c r="AW165" t="s">
        <v>4727</v>
      </c>
    </row>
    <row r="166" spans="1:51" x14ac:dyDescent="0.35">
      <c r="A166" s="37" t="s">
        <v>4743</v>
      </c>
      <c r="B166" s="37" t="s">
        <v>4833</v>
      </c>
      <c r="C166" s="37">
        <v>230</v>
      </c>
      <c r="D166" s="70"/>
      <c r="E166" s="71"/>
      <c r="F166" s="71"/>
      <c r="G166" s="71"/>
      <c r="H166" s="71"/>
      <c r="I166" s="71"/>
      <c r="J166" s="71"/>
      <c r="K166" s="71"/>
      <c r="L166" s="71"/>
      <c r="M166" s="71"/>
      <c r="N166" s="71"/>
      <c r="O166" s="71">
        <v>1</v>
      </c>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68"/>
      <c r="AT166" s="68"/>
      <c r="AU166" s="68"/>
      <c r="AV166" t="s">
        <v>4744</v>
      </c>
      <c r="AW166" t="s">
        <v>4745</v>
      </c>
      <c r="AY166" t="s">
        <v>4795</v>
      </c>
    </row>
    <row r="167" spans="1:51" x14ac:dyDescent="0.35">
      <c r="A167" s="37" t="s">
        <v>4747</v>
      </c>
      <c r="B167" s="37" t="s">
        <v>4834</v>
      </c>
      <c r="C167" s="37">
        <v>115</v>
      </c>
      <c r="D167" s="70" t="s">
        <v>4725</v>
      </c>
      <c r="E167" s="71" t="s">
        <v>4725</v>
      </c>
      <c r="F167" s="71" t="s">
        <v>4725</v>
      </c>
      <c r="G167" s="71" t="s">
        <v>4725</v>
      </c>
      <c r="H167" s="71" t="s">
        <v>4725</v>
      </c>
      <c r="I167" s="71" t="s">
        <v>4725</v>
      </c>
      <c r="J167" s="71" t="s">
        <v>4725</v>
      </c>
      <c r="K167" s="71" t="s">
        <v>4725</v>
      </c>
      <c r="L167" s="71" t="s">
        <v>4725</v>
      </c>
      <c r="M167" s="71" t="s">
        <v>4725</v>
      </c>
      <c r="N167" s="71" t="s">
        <v>4725</v>
      </c>
      <c r="O167" s="71" t="s">
        <v>4725</v>
      </c>
      <c r="P167" s="71" t="s">
        <v>4725</v>
      </c>
      <c r="Q167" s="71" t="s">
        <v>4725</v>
      </c>
      <c r="R167" s="71" t="s">
        <v>4725</v>
      </c>
      <c r="S167" s="71" t="s">
        <v>4725</v>
      </c>
      <c r="T167" s="71" t="s">
        <v>4725</v>
      </c>
      <c r="U167" s="71" t="s">
        <v>4725</v>
      </c>
      <c r="V167" s="71" t="s">
        <v>4725</v>
      </c>
      <c r="W167" s="71" t="s">
        <v>4725</v>
      </c>
      <c r="X167" s="71" t="s">
        <v>4725</v>
      </c>
      <c r="Y167" s="71">
        <v>1</v>
      </c>
      <c r="Z167" s="71">
        <v>1</v>
      </c>
      <c r="AA167" s="71" t="s">
        <v>4725</v>
      </c>
      <c r="AB167" s="71" t="s">
        <v>4725</v>
      </c>
      <c r="AC167" s="71" t="s">
        <v>4725</v>
      </c>
      <c r="AD167" s="71" t="s">
        <v>4725</v>
      </c>
      <c r="AE167" s="71">
        <v>1</v>
      </c>
      <c r="AF167" s="71" t="s">
        <v>4725</v>
      </c>
      <c r="AG167" s="71" t="s">
        <v>4725</v>
      </c>
      <c r="AH167" s="71" t="s">
        <v>4725</v>
      </c>
      <c r="AI167" s="71" t="s">
        <v>4725</v>
      </c>
      <c r="AJ167" s="71" t="s">
        <v>4725</v>
      </c>
      <c r="AK167" s="71" t="s">
        <v>4725</v>
      </c>
      <c r="AL167" s="71" t="s">
        <v>4725</v>
      </c>
      <c r="AM167" s="71" t="s">
        <v>4725</v>
      </c>
      <c r="AN167" s="71" t="s">
        <v>4725</v>
      </c>
      <c r="AO167" s="71" t="s">
        <v>4725</v>
      </c>
      <c r="AP167" s="71" t="s">
        <v>4725</v>
      </c>
      <c r="AQ167" s="71" t="s">
        <v>4725</v>
      </c>
      <c r="AR167" s="71" t="s">
        <v>4725</v>
      </c>
      <c r="AS167" s="68"/>
      <c r="AT167" s="68"/>
      <c r="AU167" s="68"/>
      <c r="AV167" t="s">
        <v>4748</v>
      </c>
      <c r="AW167" t="s">
        <v>4749</v>
      </c>
    </row>
    <row r="168" spans="1:51" x14ac:dyDescent="0.35">
      <c r="A168" s="37" t="s">
        <v>4731</v>
      </c>
      <c r="B168" s="37" t="s">
        <v>4503</v>
      </c>
      <c r="C168" s="37">
        <v>115</v>
      </c>
      <c r="D168" s="70" t="s">
        <v>4725</v>
      </c>
      <c r="E168" s="71" t="s">
        <v>4725</v>
      </c>
      <c r="F168" s="71" t="s">
        <v>4725</v>
      </c>
      <c r="G168" s="71" t="s">
        <v>4725</v>
      </c>
      <c r="H168" s="71" t="s">
        <v>4725</v>
      </c>
      <c r="I168" s="71" t="s">
        <v>4725</v>
      </c>
      <c r="J168" s="71" t="s">
        <v>4725</v>
      </c>
      <c r="K168" s="71" t="s">
        <v>4725</v>
      </c>
      <c r="L168" s="71" t="s">
        <v>4725</v>
      </c>
      <c r="M168" s="71" t="s">
        <v>4725</v>
      </c>
      <c r="N168" s="71" t="s">
        <v>4725</v>
      </c>
      <c r="O168" s="71" t="s">
        <v>4725</v>
      </c>
      <c r="P168" s="71" t="s">
        <v>4725</v>
      </c>
      <c r="Q168" s="71" t="s">
        <v>4725</v>
      </c>
      <c r="R168" s="71" t="s">
        <v>4725</v>
      </c>
      <c r="S168" s="71" t="s">
        <v>4725</v>
      </c>
      <c r="T168" s="71" t="s">
        <v>4725</v>
      </c>
      <c r="U168" s="71" t="s">
        <v>4725</v>
      </c>
      <c r="V168" s="71" t="s">
        <v>4725</v>
      </c>
      <c r="W168" s="71" t="s">
        <v>4725</v>
      </c>
      <c r="X168" s="71" t="s">
        <v>4725</v>
      </c>
      <c r="Y168" s="71" t="s">
        <v>4725</v>
      </c>
      <c r="Z168" s="71" t="s">
        <v>4725</v>
      </c>
      <c r="AA168" s="71" t="s">
        <v>4725</v>
      </c>
      <c r="AB168" s="71" t="s">
        <v>4725</v>
      </c>
      <c r="AC168" s="71" t="s">
        <v>4725</v>
      </c>
      <c r="AD168" s="71" t="s">
        <v>4725</v>
      </c>
      <c r="AE168" s="71" t="s">
        <v>4725</v>
      </c>
      <c r="AF168" s="71" t="s">
        <v>4725</v>
      </c>
      <c r="AG168" s="71">
        <v>1</v>
      </c>
      <c r="AH168" s="71">
        <v>1</v>
      </c>
      <c r="AI168" s="71" t="s">
        <v>4725</v>
      </c>
      <c r="AJ168" s="71">
        <v>1</v>
      </c>
      <c r="AK168" s="71" t="s">
        <v>4725</v>
      </c>
      <c r="AL168" s="71">
        <v>1</v>
      </c>
      <c r="AM168" s="71">
        <v>1</v>
      </c>
      <c r="AN168" s="71" t="s">
        <v>4725</v>
      </c>
      <c r="AO168" s="71">
        <v>1</v>
      </c>
      <c r="AP168" s="71" t="s">
        <v>4725</v>
      </c>
      <c r="AQ168" s="71" t="s">
        <v>4725</v>
      </c>
      <c r="AR168" s="71">
        <v>1</v>
      </c>
      <c r="AS168" s="68"/>
      <c r="AT168" s="68"/>
      <c r="AU168" s="68"/>
      <c r="AV168" t="s">
        <v>4726</v>
      </c>
      <c r="AW168" t="s">
        <v>4727</v>
      </c>
    </row>
    <row r="169" spans="1:51" x14ac:dyDescent="0.35">
      <c r="A169" s="37" t="s">
        <v>4731</v>
      </c>
      <c r="B169" s="37" t="s">
        <v>4609</v>
      </c>
      <c r="C169" s="37">
        <v>115</v>
      </c>
      <c r="D169" s="70" t="s">
        <v>4725</v>
      </c>
      <c r="E169" s="71" t="s">
        <v>4725</v>
      </c>
      <c r="F169" s="71" t="s">
        <v>4725</v>
      </c>
      <c r="G169" s="71" t="s">
        <v>4725</v>
      </c>
      <c r="H169" s="71" t="s">
        <v>4725</v>
      </c>
      <c r="I169" s="71" t="s">
        <v>4725</v>
      </c>
      <c r="J169" s="71" t="s">
        <v>4725</v>
      </c>
      <c r="K169" s="71" t="s">
        <v>4725</v>
      </c>
      <c r="L169" s="71" t="s">
        <v>4725</v>
      </c>
      <c r="M169" s="71" t="s">
        <v>4725</v>
      </c>
      <c r="N169" s="71" t="s">
        <v>4725</v>
      </c>
      <c r="O169" s="71" t="s">
        <v>4725</v>
      </c>
      <c r="P169" s="71" t="s">
        <v>4725</v>
      </c>
      <c r="Q169" s="71" t="s">
        <v>4725</v>
      </c>
      <c r="R169" s="71" t="s">
        <v>4725</v>
      </c>
      <c r="S169" s="71" t="s">
        <v>4725</v>
      </c>
      <c r="T169" s="71" t="s">
        <v>4725</v>
      </c>
      <c r="U169" s="71" t="s">
        <v>4725</v>
      </c>
      <c r="V169" s="71" t="s">
        <v>4725</v>
      </c>
      <c r="W169" s="71" t="s">
        <v>4725</v>
      </c>
      <c r="X169" s="71" t="s">
        <v>4725</v>
      </c>
      <c r="Y169" s="71" t="s">
        <v>4725</v>
      </c>
      <c r="Z169" s="71" t="s">
        <v>4725</v>
      </c>
      <c r="AA169" s="71" t="s">
        <v>4725</v>
      </c>
      <c r="AB169" s="71" t="s">
        <v>4725</v>
      </c>
      <c r="AC169" s="71" t="s">
        <v>4725</v>
      </c>
      <c r="AD169" s="71" t="s">
        <v>4725</v>
      </c>
      <c r="AE169" s="71" t="s">
        <v>4725</v>
      </c>
      <c r="AF169" s="71" t="s">
        <v>4725</v>
      </c>
      <c r="AG169" s="71">
        <v>1</v>
      </c>
      <c r="AH169" s="71">
        <v>1</v>
      </c>
      <c r="AI169" s="71" t="s">
        <v>4725</v>
      </c>
      <c r="AJ169" s="71">
        <v>1</v>
      </c>
      <c r="AK169" s="71" t="s">
        <v>4725</v>
      </c>
      <c r="AL169" s="71">
        <v>1</v>
      </c>
      <c r="AM169" s="71" t="s">
        <v>4725</v>
      </c>
      <c r="AN169" s="71" t="s">
        <v>4725</v>
      </c>
      <c r="AO169" s="71" t="s">
        <v>4725</v>
      </c>
      <c r="AP169" s="71" t="s">
        <v>4725</v>
      </c>
      <c r="AQ169" s="71" t="s">
        <v>4725</v>
      </c>
      <c r="AR169" s="71" t="s">
        <v>4725</v>
      </c>
      <c r="AS169" s="68"/>
      <c r="AT169" s="68"/>
      <c r="AU169" s="68"/>
      <c r="AV169" t="s">
        <v>4726</v>
      </c>
      <c r="AW169" t="s">
        <v>4727</v>
      </c>
    </row>
    <row r="170" spans="1:51" x14ac:dyDescent="0.35">
      <c r="A170" s="37" t="s">
        <v>4724</v>
      </c>
      <c r="B170" s="37" t="s">
        <v>4378</v>
      </c>
      <c r="C170" s="37">
        <v>115</v>
      </c>
      <c r="D170" s="70" t="s">
        <v>4725</v>
      </c>
      <c r="E170" s="71" t="s">
        <v>4725</v>
      </c>
      <c r="F170" s="71" t="s">
        <v>4725</v>
      </c>
      <c r="G170" s="71" t="s">
        <v>4725</v>
      </c>
      <c r="H170" s="71" t="s">
        <v>4725</v>
      </c>
      <c r="I170" s="71" t="s">
        <v>4725</v>
      </c>
      <c r="J170" s="71" t="s">
        <v>4725</v>
      </c>
      <c r="K170" s="71" t="s">
        <v>4725</v>
      </c>
      <c r="L170" s="71" t="s">
        <v>4725</v>
      </c>
      <c r="M170" s="71" t="s">
        <v>4725</v>
      </c>
      <c r="N170" s="71" t="s">
        <v>4725</v>
      </c>
      <c r="O170" s="71" t="s">
        <v>4725</v>
      </c>
      <c r="P170" s="71" t="s">
        <v>4725</v>
      </c>
      <c r="Q170" s="71" t="s">
        <v>4725</v>
      </c>
      <c r="R170" s="71" t="s">
        <v>4725</v>
      </c>
      <c r="S170" s="71" t="s">
        <v>4725</v>
      </c>
      <c r="T170" s="71" t="s">
        <v>4725</v>
      </c>
      <c r="U170" s="71" t="s">
        <v>4725</v>
      </c>
      <c r="V170" s="71" t="s">
        <v>4725</v>
      </c>
      <c r="W170" s="71" t="s">
        <v>4725</v>
      </c>
      <c r="X170" s="71" t="s">
        <v>4725</v>
      </c>
      <c r="Y170" s="71" t="s">
        <v>4725</v>
      </c>
      <c r="Z170" s="71" t="s">
        <v>4725</v>
      </c>
      <c r="AA170" s="71" t="s">
        <v>4725</v>
      </c>
      <c r="AB170" s="71" t="s">
        <v>4725</v>
      </c>
      <c r="AC170" s="71" t="s">
        <v>4725</v>
      </c>
      <c r="AD170" s="71" t="s">
        <v>4725</v>
      </c>
      <c r="AE170" s="71" t="s">
        <v>4725</v>
      </c>
      <c r="AF170" s="71">
        <v>1</v>
      </c>
      <c r="AG170" s="71">
        <v>1</v>
      </c>
      <c r="AH170" s="71" t="s">
        <v>4725</v>
      </c>
      <c r="AI170" s="71" t="s">
        <v>4725</v>
      </c>
      <c r="AJ170" s="71" t="s">
        <v>4725</v>
      </c>
      <c r="AK170" s="71">
        <v>1</v>
      </c>
      <c r="AL170" s="71">
        <v>1</v>
      </c>
      <c r="AM170" s="71" t="s">
        <v>4725</v>
      </c>
      <c r="AN170" s="71" t="s">
        <v>4725</v>
      </c>
      <c r="AO170" s="71" t="s">
        <v>4725</v>
      </c>
      <c r="AP170" s="71" t="s">
        <v>4725</v>
      </c>
      <c r="AQ170" s="71" t="s">
        <v>4725</v>
      </c>
      <c r="AR170" s="71" t="s">
        <v>4725</v>
      </c>
      <c r="AS170" s="68"/>
      <c r="AT170" s="68"/>
      <c r="AU170" s="68"/>
      <c r="AV170" t="s">
        <v>4726</v>
      </c>
      <c r="AW170" t="s">
        <v>4727</v>
      </c>
    </row>
    <row r="171" spans="1:51" x14ac:dyDescent="0.35">
      <c r="A171" s="37" t="s">
        <v>4724</v>
      </c>
      <c r="B171" s="37" t="s">
        <v>4378</v>
      </c>
      <c r="C171" s="37">
        <v>230</v>
      </c>
      <c r="D171" s="70" t="s">
        <v>4725</v>
      </c>
      <c r="E171" s="71" t="s">
        <v>4725</v>
      </c>
      <c r="F171" s="71" t="s">
        <v>4725</v>
      </c>
      <c r="G171" s="71" t="s">
        <v>4725</v>
      </c>
      <c r="H171" s="71" t="s">
        <v>4725</v>
      </c>
      <c r="I171" s="71" t="s">
        <v>4725</v>
      </c>
      <c r="J171" s="71" t="s">
        <v>4725</v>
      </c>
      <c r="K171" s="71" t="s">
        <v>4725</v>
      </c>
      <c r="L171" s="71" t="s">
        <v>4725</v>
      </c>
      <c r="M171" s="71" t="s">
        <v>4725</v>
      </c>
      <c r="N171" s="71" t="s">
        <v>4725</v>
      </c>
      <c r="O171" s="71" t="s">
        <v>4725</v>
      </c>
      <c r="P171" s="71" t="s">
        <v>4725</v>
      </c>
      <c r="Q171" s="71" t="s">
        <v>4725</v>
      </c>
      <c r="R171" s="71" t="s">
        <v>4725</v>
      </c>
      <c r="S171" s="71" t="s">
        <v>4725</v>
      </c>
      <c r="T171" s="71" t="s">
        <v>4725</v>
      </c>
      <c r="U171" s="71" t="s">
        <v>4725</v>
      </c>
      <c r="V171" s="71" t="s">
        <v>4725</v>
      </c>
      <c r="W171" s="71" t="s">
        <v>4725</v>
      </c>
      <c r="X171" s="71" t="s">
        <v>4725</v>
      </c>
      <c r="Y171" s="71" t="s">
        <v>4725</v>
      </c>
      <c r="Z171" s="71" t="s">
        <v>4725</v>
      </c>
      <c r="AA171" s="71" t="s">
        <v>4725</v>
      </c>
      <c r="AB171" s="71" t="s">
        <v>4725</v>
      </c>
      <c r="AC171" s="71" t="s">
        <v>4725</v>
      </c>
      <c r="AD171" s="71" t="s">
        <v>4725</v>
      </c>
      <c r="AE171" s="71" t="s">
        <v>4725</v>
      </c>
      <c r="AF171" s="71">
        <v>1</v>
      </c>
      <c r="AG171" s="71">
        <v>1</v>
      </c>
      <c r="AH171" s="71" t="s">
        <v>4725</v>
      </c>
      <c r="AI171" s="71" t="s">
        <v>4725</v>
      </c>
      <c r="AJ171" s="71" t="s">
        <v>4725</v>
      </c>
      <c r="AK171" s="71">
        <v>1</v>
      </c>
      <c r="AL171" s="71">
        <v>1</v>
      </c>
      <c r="AM171" s="71" t="s">
        <v>4725</v>
      </c>
      <c r="AN171" s="71" t="s">
        <v>4725</v>
      </c>
      <c r="AO171" s="71" t="s">
        <v>4725</v>
      </c>
      <c r="AP171" s="71" t="s">
        <v>4725</v>
      </c>
      <c r="AQ171" s="71" t="s">
        <v>4725</v>
      </c>
      <c r="AR171" s="71" t="s">
        <v>4725</v>
      </c>
      <c r="AS171" s="68"/>
      <c r="AT171" s="68"/>
      <c r="AU171" s="68"/>
      <c r="AV171" t="s">
        <v>4726</v>
      </c>
      <c r="AW171" t="s">
        <v>4727</v>
      </c>
    </row>
    <row r="172" spans="1:51" x14ac:dyDescent="0.35">
      <c r="A172" s="37" t="s">
        <v>4732</v>
      </c>
      <c r="B172" s="37" t="s">
        <v>4835</v>
      </c>
      <c r="C172" s="37">
        <v>230</v>
      </c>
      <c r="D172" s="70" t="s">
        <v>4725</v>
      </c>
      <c r="E172" s="71" t="s">
        <v>4725</v>
      </c>
      <c r="F172" s="71" t="s">
        <v>4725</v>
      </c>
      <c r="G172" s="71">
        <v>1</v>
      </c>
      <c r="H172" s="71" t="s">
        <v>4725</v>
      </c>
      <c r="I172" s="71" t="s">
        <v>4725</v>
      </c>
      <c r="J172" s="71" t="s">
        <v>4725</v>
      </c>
      <c r="K172" s="71" t="s">
        <v>4725</v>
      </c>
      <c r="L172" s="71" t="s">
        <v>4725</v>
      </c>
      <c r="M172" s="71" t="s">
        <v>4725</v>
      </c>
      <c r="N172" s="71" t="s">
        <v>4725</v>
      </c>
      <c r="O172" s="71" t="s">
        <v>4725</v>
      </c>
      <c r="P172" s="71" t="s">
        <v>4725</v>
      </c>
      <c r="Q172" s="71" t="s">
        <v>4725</v>
      </c>
      <c r="R172" s="71" t="s">
        <v>4725</v>
      </c>
      <c r="S172" s="71" t="s">
        <v>4725</v>
      </c>
      <c r="T172" s="71" t="s">
        <v>4725</v>
      </c>
      <c r="U172" s="71" t="s">
        <v>4725</v>
      </c>
      <c r="V172" s="71" t="s">
        <v>4725</v>
      </c>
      <c r="W172" s="71" t="s">
        <v>4725</v>
      </c>
      <c r="X172" s="71" t="s">
        <v>4725</v>
      </c>
      <c r="Y172" s="71" t="s">
        <v>4725</v>
      </c>
      <c r="Z172" s="71" t="s">
        <v>4725</v>
      </c>
      <c r="AA172" s="71" t="s">
        <v>4725</v>
      </c>
      <c r="AB172" s="71" t="s">
        <v>4725</v>
      </c>
      <c r="AC172" s="71" t="s">
        <v>4725</v>
      </c>
      <c r="AD172" s="71" t="s">
        <v>4725</v>
      </c>
      <c r="AE172" s="71" t="s">
        <v>4725</v>
      </c>
      <c r="AF172" s="71" t="s">
        <v>4725</v>
      </c>
      <c r="AG172" s="71" t="s">
        <v>4725</v>
      </c>
      <c r="AH172" s="71" t="s">
        <v>4725</v>
      </c>
      <c r="AI172" s="71" t="s">
        <v>4725</v>
      </c>
      <c r="AJ172" s="71" t="s">
        <v>4725</v>
      </c>
      <c r="AK172" s="71" t="s">
        <v>4725</v>
      </c>
      <c r="AL172" s="71" t="s">
        <v>4725</v>
      </c>
      <c r="AM172" s="71" t="s">
        <v>4725</v>
      </c>
      <c r="AN172" s="71" t="s">
        <v>4725</v>
      </c>
      <c r="AO172" s="71" t="s">
        <v>4725</v>
      </c>
      <c r="AP172" s="71" t="s">
        <v>4725</v>
      </c>
      <c r="AQ172" s="71" t="s">
        <v>4725</v>
      </c>
      <c r="AR172" s="71" t="s">
        <v>4725</v>
      </c>
      <c r="AS172" s="68"/>
      <c r="AT172" s="68"/>
      <c r="AU172" s="68"/>
      <c r="AV172" t="s">
        <v>4729</v>
      </c>
      <c r="AW172" t="s">
        <v>4730</v>
      </c>
    </row>
    <row r="173" spans="1:51" x14ac:dyDescent="0.35">
      <c r="A173" s="37" t="s">
        <v>4747</v>
      </c>
      <c r="B173" s="37" t="s">
        <v>4505</v>
      </c>
      <c r="C173" s="37">
        <v>230</v>
      </c>
      <c r="D173" s="70" t="s">
        <v>4725</v>
      </c>
      <c r="E173" s="71" t="s">
        <v>4725</v>
      </c>
      <c r="F173" s="71" t="s">
        <v>4725</v>
      </c>
      <c r="G173" s="71" t="s">
        <v>4725</v>
      </c>
      <c r="H173" s="71" t="s">
        <v>4725</v>
      </c>
      <c r="I173" s="71" t="s">
        <v>4725</v>
      </c>
      <c r="J173" s="71" t="s">
        <v>4725</v>
      </c>
      <c r="K173" s="71" t="s">
        <v>4725</v>
      </c>
      <c r="L173" s="71" t="s">
        <v>4725</v>
      </c>
      <c r="M173" s="71" t="s">
        <v>4725</v>
      </c>
      <c r="N173" s="71" t="s">
        <v>4725</v>
      </c>
      <c r="O173" s="71" t="s">
        <v>4725</v>
      </c>
      <c r="P173" s="71" t="s">
        <v>4725</v>
      </c>
      <c r="Q173" s="71" t="s">
        <v>4725</v>
      </c>
      <c r="R173" s="71" t="s">
        <v>4725</v>
      </c>
      <c r="S173" s="71" t="s">
        <v>4725</v>
      </c>
      <c r="T173" s="71" t="s">
        <v>4725</v>
      </c>
      <c r="U173" s="71" t="s">
        <v>4725</v>
      </c>
      <c r="V173" s="71" t="s">
        <v>4725</v>
      </c>
      <c r="W173" s="71" t="s">
        <v>4725</v>
      </c>
      <c r="X173" s="71" t="s">
        <v>4725</v>
      </c>
      <c r="Y173" s="71" t="s">
        <v>4725</v>
      </c>
      <c r="Z173" s="71" t="s">
        <v>4725</v>
      </c>
      <c r="AA173" s="71" t="s">
        <v>4725</v>
      </c>
      <c r="AB173" s="71" t="s">
        <v>4725</v>
      </c>
      <c r="AC173" s="71" t="s">
        <v>4725</v>
      </c>
      <c r="AD173" s="71" t="s">
        <v>4725</v>
      </c>
      <c r="AE173" s="71">
        <v>1</v>
      </c>
      <c r="AF173" s="71" t="s">
        <v>4725</v>
      </c>
      <c r="AG173" s="71" t="s">
        <v>4725</v>
      </c>
      <c r="AH173" s="71" t="s">
        <v>4725</v>
      </c>
      <c r="AI173" s="71" t="s">
        <v>4725</v>
      </c>
      <c r="AJ173" s="71" t="s">
        <v>4725</v>
      </c>
      <c r="AK173" s="71" t="s">
        <v>4725</v>
      </c>
      <c r="AL173" s="71" t="s">
        <v>4725</v>
      </c>
      <c r="AM173" s="71" t="s">
        <v>4725</v>
      </c>
      <c r="AN173" s="71" t="s">
        <v>4725</v>
      </c>
      <c r="AO173" s="71" t="s">
        <v>4725</v>
      </c>
      <c r="AP173" s="71" t="s">
        <v>4725</v>
      </c>
      <c r="AQ173" s="71" t="s">
        <v>4725</v>
      </c>
      <c r="AR173" s="71" t="s">
        <v>4725</v>
      </c>
      <c r="AS173" s="68"/>
      <c r="AT173" s="68"/>
      <c r="AU173" s="68"/>
      <c r="AV173" t="s">
        <v>4748</v>
      </c>
      <c r="AW173" t="s">
        <v>4749</v>
      </c>
    </row>
    <row r="174" spans="1:51" x14ac:dyDescent="0.35">
      <c r="A174" s="37" t="s">
        <v>4724</v>
      </c>
      <c r="B174" s="37" t="s">
        <v>848</v>
      </c>
      <c r="C174" s="37">
        <v>230</v>
      </c>
      <c r="D174" s="70" t="s">
        <v>4725</v>
      </c>
      <c r="E174" s="71" t="s">
        <v>4725</v>
      </c>
      <c r="F174" s="71" t="s">
        <v>4725</v>
      </c>
      <c r="G174" s="71" t="s">
        <v>4725</v>
      </c>
      <c r="H174" s="71" t="s">
        <v>4725</v>
      </c>
      <c r="I174" s="71" t="s">
        <v>4725</v>
      </c>
      <c r="J174" s="71" t="s">
        <v>4725</v>
      </c>
      <c r="K174" s="71" t="s">
        <v>4725</v>
      </c>
      <c r="L174" s="71" t="s">
        <v>4725</v>
      </c>
      <c r="M174" s="71" t="s">
        <v>4725</v>
      </c>
      <c r="N174" s="71" t="s">
        <v>4725</v>
      </c>
      <c r="O174" s="71" t="s">
        <v>4725</v>
      </c>
      <c r="P174" s="71" t="s">
        <v>4725</v>
      </c>
      <c r="Q174" s="71" t="s">
        <v>4725</v>
      </c>
      <c r="R174" s="71" t="s">
        <v>4725</v>
      </c>
      <c r="S174" s="71" t="s">
        <v>4725</v>
      </c>
      <c r="T174" s="71" t="s">
        <v>4725</v>
      </c>
      <c r="U174" s="71" t="s">
        <v>4725</v>
      </c>
      <c r="V174" s="71" t="s">
        <v>4725</v>
      </c>
      <c r="W174" s="71" t="s">
        <v>4725</v>
      </c>
      <c r="X174" s="71" t="s">
        <v>4725</v>
      </c>
      <c r="Y174" s="71" t="s">
        <v>4725</v>
      </c>
      <c r="Z174" s="71" t="s">
        <v>4725</v>
      </c>
      <c r="AA174" s="71" t="s">
        <v>4725</v>
      </c>
      <c r="AB174" s="71" t="s">
        <v>4725</v>
      </c>
      <c r="AC174" s="71" t="s">
        <v>4725</v>
      </c>
      <c r="AD174" s="71" t="s">
        <v>4725</v>
      </c>
      <c r="AE174" s="71" t="s">
        <v>4725</v>
      </c>
      <c r="AF174" s="71">
        <v>1</v>
      </c>
      <c r="AG174" s="71">
        <v>1</v>
      </c>
      <c r="AH174" s="71" t="s">
        <v>4725</v>
      </c>
      <c r="AI174" s="71" t="s">
        <v>4725</v>
      </c>
      <c r="AJ174" s="71" t="s">
        <v>4725</v>
      </c>
      <c r="AK174" s="71">
        <v>1</v>
      </c>
      <c r="AL174" s="71">
        <v>1</v>
      </c>
      <c r="AM174" s="71" t="s">
        <v>4725</v>
      </c>
      <c r="AN174" s="71">
        <v>1</v>
      </c>
      <c r="AO174" s="71">
        <v>1</v>
      </c>
      <c r="AP174" s="71" t="s">
        <v>4725</v>
      </c>
      <c r="AQ174" s="71" t="s">
        <v>4725</v>
      </c>
      <c r="AR174" s="71" t="s">
        <v>4725</v>
      </c>
      <c r="AS174" s="68"/>
      <c r="AT174" s="68"/>
      <c r="AU174" s="68"/>
      <c r="AV174" t="s">
        <v>4726</v>
      </c>
      <c r="AW174" t="s">
        <v>4727</v>
      </c>
    </row>
    <row r="175" spans="1:51" x14ac:dyDescent="0.35">
      <c r="A175" s="37" t="s">
        <v>4724</v>
      </c>
      <c r="B175" s="37" t="s">
        <v>848</v>
      </c>
      <c r="C175" s="37">
        <v>500</v>
      </c>
      <c r="D175" s="70" t="s">
        <v>4725</v>
      </c>
      <c r="E175" s="71" t="s">
        <v>4725</v>
      </c>
      <c r="F175" s="71" t="s">
        <v>4725</v>
      </c>
      <c r="G175" s="71" t="s">
        <v>4725</v>
      </c>
      <c r="H175" s="71" t="s">
        <v>4725</v>
      </c>
      <c r="I175" s="71" t="s">
        <v>4725</v>
      </c>
      <c r="J175" s="71" t="s">
        <v>4725</v>
      </c>
      <c r="K175" s="71" t="s">
        <v>4725</v>
      </c>
      <c r="L175" s="71" t="s">
        <v>4725</v>
      </c>
      <c r="M175" s="71" t="s">
        <v>4725</v>
      </c>
      <c r="N175" s="71" t="s">
        <v>4725</v>
      </c>
      <c r="O175" s="71" t="s">
        <v>4725</v>
      </c>
      <c r="P175" s="71" t="s">
        <v>4725</v>
      </c>
      <c r="Q175" s="71" t="s">
        <v>4725</v>
      </c>
      <c r="R175" s="71" t="s">
        <v>4725</v>
      </c>
      <c r="S175" s="71" t="s">
        <v>4725</v>
      </c>
      <c r="T175" s="71" t="s">
        <v>4725</v>
      </c>
      <c r="U175" s="71" t="s">
        <v>4725</v>
      </c>
      <c r="V175" s="71" t="s">
        <v>4725</v>
      </c>
      <c r="W175" s="71" t="s">
        <v>4725</v>
      </c>
      <c r="X175" s="71" t="s">
        <v>4725</v>
      </c>
      <c r="Y175" s="71" t="s">
        <v>4725</v>
      </c>
      <c r="Z175" s="71" t="s">
        <v>4725</v>
      </c>
      <c r="AA175" s="71" t="s">
        <v>4725</v>
      </c>
      <c r="AB175" s="71" t="s">
        <v>4725</v>
      </c>
      <c r="AC175" s="71" t="s">
        <v>4725</v>
      </c>
      <c r="AD175" s="71" t="s">
        <v>4725</v>
      </c>
      <c r="AE175" s="71" t="s">
        <v>4725</v>
      </c>
      <c r="AF175" s="71">
        <v>1</v>
      </c>
      <c r="AG175" s="71" t="s">
        <v>4725</v>
      </c>
      <c r="AH175" s="71" t="s">
        <v>4725</v>
      </c>
      <c r="AI175" s="71" t="s">
        <v>4725</v>
      </c>
      <c r="AJ175" s="71" t="s">
        <v>4725</v>
      </c>
      <c r="AK175" s="71">
        <v>1</v>
      </c>
      <c r="AL175" s="71" t="s">
        <v>4725</v>
      </c>
      <c r="AM175" s="71" t="s">
        <v>4725</v>
      </c>
      <c r="AN175" s="71">
        <v>1</v>
      </c>
      <c r="AO175" s="71">
        <v>1</v>
      </c>
      <c r="AP175" s="71" t="s">
        <v>4725</v>
      </c>
      <c r="AQ175" s="71" t="s">
        <v>4725</v>
      </c>
      <c r="AR175" s="71" t="s">
        <v>4725</v>
      </c>
      <c r="AS175" s="68"/>
      <c r="AT175" s="68"/>
      <c r="AU175" s="68"/>
      <c r="AV175" t="s">
        <v>4726</v>
      </c>
      <c r="AW175" t="s">
        <v>4727</v>
      </c>
    </row>
    <row r="176" spans="1:51" x14ac:dyDescent="0.35">
      <c r="A176" s="37" t="s">
        <v>4724</v>
      </c>
      <c r="B176" s="37" t="s">
        <v>848</v>
      </c>
      <c r="C176" s="37">
        <v>115</v>
      </c>
      <c r="D176" s="70" t="s">
        <v>4725</v>
      </c>
      <c r="E176" s="71" t="s">
        <v>4725</v>
      </c>
      <c r="F176" s="71" t="s">
        <v>4725</v>
      </c>
      <c r="G176" s="71" t="s">
        <v>4725</v>
      </c>
      <c r="H176" s="71" t="s">
        <v>4725</v>
      </c>
      <c r="I176" s="71" t="s">
        <v>4725</v>
      </c>
      <c r="J176" s="71" t="s">
        <v>4725</v>
      </c>
      <c r="K176" s="71" t="s">
        <v>4725</v>
      </c>
      <c r="L176" s="71" t="s">
        <v>4725</v>
      </c>
      <c r="M176" s="71" t="s">
        <v>4725</v>
      </c>
      <c r="N176" s="71" t="s">
        <v>4725</v>
      </c>
      <c r="O176" s="71" t="s">
        <v>4725</v>
      </c>
      <c r="P176" s="71" t="s">
        <v>4725</v>
      </c>
      <c r="Q176" s="71" t="s">
        <v>4725</v>
      </c>
      <c r="R176" s="71" t="s">
        <v>4725</v>
      </c>
      <c r="S176" s="71" t="s">
        <v>4725</v>
      </c>
      <c r="T176" s="71" t="s">
        <v>4725</v>
      </c>
      <c r="U176" s="71" t="s">
        <v>4725</v>
      </c>
      <c r="V176" s="71" t="s">
        <v>4725</v>
      </c>
      <c r="W176" s="71" t="s">
        <v>4725</v>
      </c>
      <c r="X176" s="71" t="s">
        <v>4725</v>
      </c>
      <c r="Y176" s="71" t="s">
        <v>4725</v>
      </c>
      <c r="Z176" s="71" t="s">
        <v>4725</v>
      </c>
      <c r="AA176" s="71" t="s">
        <v>4725</v>
      </c>
      <c r="AB176" s="71" t="s">
        <v>4725</v>
      </c>
      <c r="AC176" s="71" t="s">
        <v>4725</v>
      </c>
      <c r="AD176" s="71" t="s">
        <v>4725</v>
      </c>
      <c r="AE176" s="71" t="s">
        <v>4725</v>
      </c>
      <c r="AF176" s="71">
        <v>1</v>
      </c>
      <c r="AG176" s="71">
        <v>1</v>
      </c>
      <c r="AH176" s="71" t="s">
        <v>4725</v>
      </c>
      <c r="AI176" s="71" t="s">
        <v>4725</v>
      </c>
      <c r="AJ176" s="71" t="s">
        <v>4725</v>
      </c>
      <c r="AK176" s="71" t="s">
        <v>4725</v>
      </c>
      <c r="AL176" s="71">
        <v>1</v>
      </c>
      <c r="AM176" s="71" t="s">
        <v>4725</v>
      </c>
      <c r="AN176" s="71">
        <v>1</v>
      </c>
      <c r="AO176" s="71">
        <v>1</v>
      </c>
      <c r="AP176" s="71" t="s">
        <v>4725</v>
      </c>
      <c r="AQ176" s="71" t="s">
        <v>4725</v>
      </c>
      <c r="AR176" s="71" t="s">
        <v>4725</v>
      </c>
      <c r="AS176" s="68"/>
      <c r="AT176" s="68"/>
      <c r="AU176" s="68"/>
      <c r="AV176" t="s">
        <v>4726</v>
      </c>
      <c r="AW176" t="s">
        <v>4727</v>
      </c>
    </row>
    <row r="177" spans="1:54" x14ac:dyDescent="0.35">
      <c r="A177" s="37" t="s">
        <v>4740</v>
      </c>
      <c r="B177" s="37" t="s">
        <v>4472</v>
      </c>
      <c r="C177" s="37">
        <v>500</v>
      </c>
      <c r="D177" s="70" t="s">
        <v>4725</v>
      </c>
      <c r="E177" s="71" t="s">
        <v>4725</v>
      </c>
      <c r="F177" s="71" t="s">
        <v>4725</v>
      </c>
      <c r="G177" s="71" t="s">
        <v>4725</v>
      </c>
      <c r="H177" s="71" t="s">
        <v>4725</v>
      </c>
      <c r="I177" s="71" t="s">
        <v>4725</v>
      </c>
      <c r="J177" s="71" t="s">
        <v>4725</v>
      </c>
      <c r="K177" s="71" t="s">
        <v>4725</v>
      </c>
      <c r="L177" s="71" t="s">
        <v>4725</v>
      </c>
      <c r="M177" s="71" t="s">
        <v>4725</v>
      </c>
      <c r="N177" s="71" t="s">
        <v>4725</v>
      </c>
      <c r="O177" s="71" t="s">
        <v>4725</v>
      </c>
      <c r="P177" s="71" t="s">
        <v>4725</v>
      </c>
      <c r="Q177" s="71" t="s">
        <v>4725</v>
      </c>
      <c r="R177" s="71" t="s">
        <v>4725</v>
      </c>
      <c r="S177" s="71" t="s">
        <v>4725</v>
      </c>
      <c r="T177" s="71">
        <v>1</v>
      </c>
      <c r="U177" s="71">
        <v>1</v>
      </c>
      <c r="V177" s="71">
        <v>1</v>
      </c>
      <c r="W177" s="71">
        <v>1</v>
      </c>
      <c r="X177" s="71" t="s">
        <v>4725</v>
      </c>
      <c r="Y177" s="71" t="s">
        <v>4725</v>
      </c>
      <c r="Z177" s="71" t="s">
        <v>4725</v>
      </c>
      <c r="AA177" s="71" t="s">
        <v>4725</v>
      </c>
      <c r="AB177" s="71" t="s">
        <v>4725</v>
      </c>
      <c r="AC177" s="71" t="s">
        <v>4725</v>
      </c>
      <c r="AD177" s="71" t="s">
        <v>4725</v>
      </c>
      <c r="AE177" s="71" t="s">
        <v>4725</v>
      </c>
      <c r="AF177" s="71" t="s">
        <v>4725</v>
      </c>
      <c r="AG177" s="71" t="s">
        <v>4725</v>
      </c>
      <c r="AH177" s="71" t="s">
        <v>4725</v>
      </c>
      <c r="AI177" s="71" t="s">
        <v>4725</v>
      </c>
      <c r="AJ177" s="71" t="s">
        <v>4725</v>
      </c>
      <c r="AK177" s="71" t="s">
        <v>4725</v>
      </c>
      <c r="AL177" s="71" t="s">
        <v>4725</v>
      </c>
      <c r="AM177" s="71" t="s">
        <v>4725</v>
      </c>
      <c r="AN177" s="71" t="s">
        <v>4725</v>
      </c>
      <c r="AO177" s="71" t="s">
        <v>4725</v>
      </c>
      <c r="AP177" s="71" t="s">
        <v>4725</v>
      </c>
      <c r="AQ177" s="71" t="s">
        <v>4725</v>
      </c>
      <c r="AR177" s="71" t="s">
        <v>4725</v>
      </c>
      <c r="AS177" s="68"/>
      <c r="AT177" s="68"/>
      <c r="AU177" s="68"/>
      <c r="AV177" t="s">
        <v>4741</v>
      </c>
      <c r="AW177" t="s">
        <v>4742</v>
      </c>
    </row>
    <row r="178" spans="1:54" x14ac:dyDescent="0.35">
      <c r="A178" s="37" t="s">
        <v>4740</v>
      </c>
      <c r="B178" s="37" t="s">
        <v>4472</v>
      </c>
      <c r="C178" s="37">
        <v>230</v>
      </c>
      <c r="D178" s="70" t="s">
        <v>4725</v>
      </c>
      <c r="E178" s="71" t="s">
        <v>4725</v>
      </c>
      <c r="F178" s="71" t="s">
        <v>4725</v>
      </c>
      <c r="G178" s="71" t="s">
        <v>4725</v>
      </c>
      <c r="H178" s="71" t="s">
        <v>4725</v>
      </c>
      <c r="I178" s="71" t="s">
        <v>4725</v>
      </c>
      <c r="J178" s="71" t="s">
        <v>4725</v>
      </c>
      <c r="K178" s="71" t="s">
        <v>4725</v>
      </c>
      <c r="L178" s="71" t="s">
        <v>4725</v>
      </c>
      <c r="M178" s="71" t="s">
        <v>4725</v>
      </c>
      <c r="N178" s="71" t="s">
        <v>4725</v>
      </c>
      <c r="O178" s="71" t="s">
        <v>4725</v>
      </c>
      <c r="P178" s="71" t="s">
        <v>4725</v>
      </c>
      <c r="Q178" s="71" t="s">
        <v>4725</v>
      </c>
      <c r="R178" s="71" t="s">
        <v>4725</v>
      </c>
      <c r="S178" s="71" t="s">
        <v>4725</v>
      </c>
      <c r="T178" s="71">
        <v>1</v>
      </c>
      <c r="U178" s="71">
        <v>1</v>
      </c>
      <c r="V178" s="71">
        <v>1</v>
      </c>
      <c r="W178" s="71">
        <v>1</v>
      </c>
      <c r="X178" s="71" t="s">
        <v>4725</v>
      </c>
      <c r="Y178" s="71" t="s">
        <v>4725</v>
      </c>
      <c r="Z178" s="71" t="s">
        <v>4725</v>
      </c>
      <c r="AA178" s="71" t="s">
        <v>4725</v>
      </c>
      <c r="AB178" s="71" t="s">
        <v>4725</v>
      </c>
      <c r="AC178" s="71" t="s">
        <v>4725</v>
      </c>
      <c r="AD178" s="71" t="s">
        <v>4725</v>
      </c>
      <c r="AE178" s="71" t="s">
        <v>4725</v>
      </c>
      <c r="AF178" s="71" t="s">
        <v>4725</v>
      </c>
      <c r="AG178" s="71" t="s">
        <v>4725</v>
      </c>
      <c r="AH178" s="71" t="s">
        <v>4725</v>
      </c>
      <c r="AI178" s="71" t="s">
        <v>4725</v>
      </c>
      <c r="AJ178" s="71" t="s">
        <v>4725</v>
      </c>
      <c r="AK178" s="71" t="s">
        <v>4725</v>
      </c>
      <c r="AL178" s="71" t="s">
        <v>4725</v>
      </c>
      <c r="AM178" s="71" t="s">
        <v>4725</v>
      </c>
      <c r="AN178" s="71" t="s">
        <v>4725</v>
      </c>
      <c r="AO178" s="71" t="s">
        <v>4725</v>
      </c>
      <c r="AP178" s="71" t="s">
        <v>4725</v>
      </c>
      <c r="AQ178" s="71" t="s">
        <v>4725</v>
      </c>
      <c r="AR178" s="71" t="s">
        <v>4725</v>
      </c>
      <c r="AS178" s="68"/>
      <c r="AT178" s="68"/>
      <c r="AU178" s="68"/>
      <c r="AV178" t="s">
        <v>4741</v>
      </c>
      <c r="AW178" t="s">
        <v>4742</v>
      </c>
    </row>
    <row r="179" spans="1:54" x14ac:dyDescent="0.35">
      <c r="A179" s="37" t="s">
        <v>4728</v>
      </c>
      <c r="B179" s="37" t="s">
        <v>4510</v>
      </c>
      <c r="C179" s="37">
        <v>500</v>
      </c>
      <c r="D179" s="70" t="s">
        <v>4725</v>
      </c>
      <c r="E179" s="71" t="s">
        <v>4725</v>
      </c>
      <c r="F179" s="71" t="s">
        <v>4725</v>
      </c>
      <c r="G179" s="71" t="s">
        <v>4725</v>
      </c>
      <c r="H179" s="71">
        <v>1</v>
      </c>
      <c r="I179" s="71" t="s">
        <v>4725</v>
      </c>
      <c r="J179" s="71" t="s">
        <v>4725</v>
      </c>
      <c r="K179" s="71" t="s">
        <v>4725</v>
      </c>
      <c r="L179" s="71" t="s">
        <v>4725</v>
      </c>
      <c r="M179" s="71" t="s">
        <v>4725</v>
      </c>
      <c r="N179" s="71" t="s">
        <v>4725</v>
      </c>
      <c r="O179" s="71" t="s">
        <v>4725</v>
      </c>
      <c r="P179" s="71" t="s">
        <v>4725</v>
      </c>
      <c r="Q179" s="71" t="s">
        <v>4725</v>
      </c>
      <c r="R179" s="71" t="s">
        <v>4725</v>
      </c>
      <c r="S179" s="71" t="s">
        <v>4725</v>
      </c>
      <c r="T179" s="71" t="s">
        <v>4725</v>
      </c>
      <c r="U179" s="71" t="s">
        <v>4725</v>
      </c>
      <c r="V179" s="71" t="s">
        <v>4725</v>
      </c>
      <c r="W179" s="71" t="s">
        <v>4725</v>
      </c>
      <c r="X179" s="71" t="s">
        <v>4725</v>
      </c>
      <c r="Y179" s="71" t="s">
        <v>4725</v>
      </c>
      <c r="Z179" s="71" t="s">
        <v>4725</v>
      </c>
      <c r="AA179" s="71" t="s">
        <v>4725</v>
      </c>
      <c r="AB179" s="71" t="s">
        <v>4725</v>
      </c>
      <c r="AC179" s="71" t="s">
        <v>4725</v>
      </c>
      <c r="AD179" s="71" t="s">
        <v>4725</v>
      </c>
      <c r="AE179" s="71" t="s">
        <v>4725</v>
      </c>
      <c r="AF179" s="71" t="s">
        <v>4725</v>
      </c>
      <c r="AG179" s="71" t="s">
        <v>4725</v>
      </c>
      <c r="AH179" s="71" t="s">
        <v>4725</v>
      </c>
      <c r="AI179" s="71" t="s">
        <v>4725</v>
      </c>
      <c r="AJ179" s="71" t="s">
        <v>4725</v>
      </c>
      <c r="AK179" s="71" t="s">
        <v>4725</v>
      </c>
      <c r="AL179" s="71" t="s">
        <v>4725</v>
      </c>
      <c r="AM179" s="71" t="s">
        <v>4725</v>
      </c>
      <c r="AN179" s="71" t="s">
        <v>4725</v>
      </c>
      <c r="AO179" s="71" t="s">
        <v>4725</v>
      </c>
      <c r="AP179" s="71" t="s">
        <v>4725</v>
      </c>
      <c r="AQ179" s="71" t="s">
        <v>4725</v>
      </c>
      <c r="AR179" s="71" t="s">
        <v>4725</v>
      </c>
      <c r="AS179" s="68"/>
      <c r="AT179" s="68"/>
      <c r="AU179" s="68"/>
      <c r="AV179" t="s">
        <v>4729</v>
      </c>
      <c r="AW179" t="s">
        <v>4730</v>
      </c>
    </row>
    <row r="180" spans="1:54" x14ac:dyDescent="0.35">
      <c r="A180" s="37" t="s">
        <v>4728</v>
      </c>
      <c r="B180" s="37" t="s">
        <v>4510</v>
      </c>
      <c r="C180" s="37">
        <v>230</v>
      </c>
      <c r="D180" s="70" t="s">
        <v>4725</v>
      </c>
      <c r="E180" s="71" t="s">
        <v>4725</v>
      </c>
      <c r="F180" s="71" t="s">
        <v>4725</v>
      </c>
      <c r="G180" s="71" t="s">
        <v>4725</v>
      </c>
      <c r="H180" s="71">
        <v>1</v>
      </c>
      <c r="I180" s="71" t="s">
        <v>4725</v>
      </c>
      <c r="J180" s="71" t="s">
        <v>4725</v>
      </c>
      <c r="K180" s="71" t="s">
        <v>4725</v>
      </c>
      <c r="L180" s="71" t="s">
        <v>4725</v>
      </c>
      <c r="M180" s="71" t="s">
        <v>4725</v>
      </c>
      <c r="N180" s="71" t="s">
        <v>4725</v>
      </c>
      <c r="O180" s="71" t="s">
        <v>4725</v>
      </c>
      <c r="P180" s="71" t="s">
        <v>4725</v>
      </c>
      <c r="Q180" s="71" t="s">
        <v>4725</v>
      </c>
      <c r="R180" s="71" t="s">
        <v>4725</v>
      </c>
      <c r="S180" s="71" t="s">
        <v>4725</v>
      </c>
      <c r="T180" s="71" t="s">
        <v>4725</v>
      </c>
      <c r="U180" s="71" t="s">
        <v>4725</v>
      </c>
      <c r="V180" s="71" t="s">
        <v>4725</v>
      </c>
      <c r="W180" s="71" t="s">
        <v>4725</v>
      </c>
      <c r="X180" s="71" t="s">
        <v>4725</v>
      </c>
      <c r="Y180" s="71" t="s">
        <v>4725</v>
      </c>
      <c r="Z180" s="71" t="s">
        <v>4725</v>
      </c>
      <c r="AA180" s="71" t="s">
        <v>4725</v>
      </c>
      <c r="AB180" s="71" t="s">
        <v>4725</v>
      </c>
      <c r="AC180" s="71" t="s">
        <v>4725</v>
      </c>
      <c r="AD180" s="71" t="s">
        <v>4725</v>
      </c>
      <c r="AE180" s="71" t="s">
        <v>4725</v>
      </c>
      <c r="AF180" s="71" t="s">
        <v>4725</v>
      </c>
      <c r="AG180" s="71" t="s">
        <v>4725</v>
      </c>
      <c r="AH180" s="71" t="s">
        <v>4725</v>
      </c>
      <c r="AI180" s="71" t="s">
        <v>4725</v>
      </c>
      <c r="AJ180" s="71" t="s">
        <v>4725</v>
      </c>
      <c r="AK180" s="71" t="s">
        <v>4725</v>
      </c>
      <c r="AL180" s="71" t="s">
        <v>4725</v>
      </c>
      <c r="AM180" s="71" t="s">
        <v>4725</v>
      </c>
      <c r="AN180" s="71" t="s">
        <v>4725</v>
      </c>
      <c r="AO180" s="71" t="s">
        <v>4725</v>
      </c>
      <c r="AP180" s="71" t="s">
        <v>4725</v>
      </c>
      <c r="AQ180" s="71" t="s">
        <v>4725</v>
      </c>
      <c r="AR180" s="71" t="s">
        <v>4725</v>
      </c>
      <c r="AS180" s="68"/>
      <c r="AT180" s="68"/>
      <c r="AU180" s="68"/>
      <c r="AV180" t="s">
        <v>4729</v>
      </c>
      <c r="AW180" t="s">
        <v>4730</v>
      </c>
    </row>
    <row r="181" spans="1:54" x14ac:dyDescent="0.35">
      <c r="A181" s="37" t="s">
        <v>4740</v>
      </c>
      <c r="B181" s="37" t="s">
        <v>4421</v>
      </c>
      <c r="C181" s="37">
        <v>230</v>
      </c>
      <c r="D181" s="70" t="s">
        <v>4725</v>
      </c>
      <c r="E181" s="71" t="s">
        <v>4725</v>
      </c>
      <c r="F181" s="71" t="s">
        <v>4725</v>
      </c>
      <c r="G181" s="71" t="s">
        <v>4725</v>
      </c>
      <c r="H181" s="71" t="s">
        <v>4725</v>
      </c>
      <c r="I181" s="71" t="s">
        <v>4725</v>
      </c>
      <c r="J181" s="71" t="s">
        <v>4725</v>
      </c>
      <c r="K181" s="71" t="s">
        <v>4725</v>
      </c>
      <c r="L181" s="71" t="s">
        <v>4725</v>
      </c>
      <c r="M181" s="71" t="s">
        <v>4725</v>
      </c>
      <c r="N181" s="71" t="s">
        <v>4725</v>
      </c>
      <c r="O181" s="71" t="s">
        <v>4725</v>
      </c>
      <c r="P181" s="71" t="s">
        <v>4725</v>
      </c>
      <c r="Q181" s="71" t="s">
        <v>4725</v>
      </c>
      <c r="R181" s="71" t="s">
        <v>4725</v>
      </c>
      <c r="S181" s="71" t="s">
        <v>4725</v>
      </c>
      <c r="T181" s="71">
        <v>1</v>
      </c>
      <c r="U181" s="71">
        <v>1</v>
      </c>
      <c r="V181" s="71">
        <v>1</v>
      </c>
      <c r="W181" s="71" t="s">
        <v>4725</v>
      </c>
      <c r="X181" s="71" t="s">
        <v>4725</v>
      </c>
      <c r="Y181" s="71" t="s">
        <v>4725</v>
      </c>
      <c r="Z181" s="71" t="s">
        <v>4725</v>
      </c>
      <c r="AA181" s="71" t="s">
        <v>4725</v>
      </c>
      <c r="AB181" s="71" t="s">
        <v>4725</v>
      </c>
      <c r="AC181" s="71" t="s">
        <v>4725</v>
      </c>
      <c r="AD181" s="71" t="s">
        <v>4725</v>
      </c>
      <c r="AE181" s="71" t="s">
        <v>4725</v>
      </c>
      <c r="AF181" s="71" t="s">
        <v>4725</v>
      </c>
      <c r="AG181" s="71" t="s">
        <v>4725</v>
      </c>
      <c r="AH181" s="71" t="s">
        <v>4725</v>
      </c>
      <c r="AI181" s="71" t="s">
        <v>4725</v>
      </c>
      <c r="AJ181" s="71" t="s">
        <v>4725</v>
      </c>
      <c r="AK181" s="71" t="s">
        <v>4725</v>
      </c>
      <c r="AL181" s="71" t="s">
        <v>4725</v>
      </c>
      <c r="AM181" s="71" t="s">
        <v>4725</v>
      </c>
      <c r="AN181" s="71" t="s">
        <v>4725</v>
      </c>
      <c r="AO181" s="71" t="s">
        <v>4725</v>
      </c>
      <c r="AP181" s="71" t="s">
        <v>4725</v>
      </c>
      <c r="AQ181" s="71" t="s">
        <v>4725</v>
      </c>
      <c r="AR181" s="71" t="s">
        <v>4725</v>
      </c>
      <c r="AS181" s="68"/>
      <c r="AT181" s="68"/>
      <c r="AU181" s="68"/>
      <c r="AV181" t="s">
        <v>4741</v>
      </c>
      <c r="AW181" t="s">
        <v>4742</v>
      </c>
    </row>
    <row r="182" spans="1:54" x14ac:dyDescent="0.35">
      <c r="A182" s="37" t="s">
        <v>4740</v>
      </c>
      <c r="B182" s="37" t="s">
        <v>4421</v>
      </c>
      <c r="C182" s="37">
        <v>138</v>
      </c>
      <c r="D182" s="70" t="s">
        <v>4725</v>
      </c>
      <c r="E182" s="71" t="s">
        <v>4725</v>
      </c>
      <c r="F182" s="71" t="s">
        <v>4725</v>
      </c>
      <c r="G182" s="71" t="s">
        <v>4725</v>
      </c>
      <c r="H182" s="71" t="s">
        <v>4725</v>
      </c>
      <c r="I182" s="71" t="s">
        <v>4725</v>
      </c>
      <c r="J182" s="71" t="s">
        <v>4725</v>
      </c>
      <c r="K182" s="71" t="s">
        <v>4725</v>
      </c>
      <c r="L182" s="71" t="s">
        <v>4725</v>
      </c>
      <c r="M182" s="71" t="s">
        <v>4725</v>
      </c>
      <c r="N182" s="71" t="s">
        <v>4725</v>
      </c>
      <c r="O182" s="71" t="s">
        <v>4725</v>
      </c>
      <c r="P182" s="71" t="s">
        <v>4725</v>
      </c>
      <c r="Q182" s="71" t="s">
        <v>4725</v>
      </c>
      <c r="R182" s="71" t="s">
        <v>4725</v>
      </c>
      <c r="S182" s="71" t="s">
        <v>4725</v>
      </c>
      <c r="T182" s="71">
        <v>1</v>
      </c>
      <c r="U182" s="71">
        <v>1</v>
      </c>
      <c r="V182" s="71">
        <v>1</v>
      </c>
      <c r="W182" s="71" t="s">
        <v>4725</v>
      </c>
      <c r="X182" s="71" t="s">
        <v>4725</v>
      </c>
      <c r="Y182" s="71" t="s">
        <v>4725</v>
      </c>
      <c r="Z182" s="71" t="s">
        <v>4725</v>
      </c>
      <c r="AA182" s="71" t="s">
        <v>4725</v>
      </c>
      <c r="AB182" s="71" t="s">
        <v>4725</v>
      </c>
      <c r="AC182" s="71" t="s">
        <v>4725</v>
      </c>
      <c r="AD182" s="71" t="s">
        <v>4725</v>
      </c>
      <c r="AE182" s="71" t="s">
        <v>4725</v>
      </c>
      <c r="AF182" s="71" t="s">
        <v>4725</v>
      </c>
      <c r="AG182" s="71" t="s">
        <v>4725</v>
      </c>
      <c r="AH182" s="71" t="s">
        <v>4725</v>
      </c>
      <c r="AI182" s="71" t="s">
        <v>4725</v>
      </c>
      <c r="AJ182" s="71" t="s">
        <v>4725</v>
      </c>
      <c r="AK182" s="71" t="s">
        <v>4725</v>
      </c>
      <c r="AL182" s="71" t="s">
        <v>4725</v>
      </c>
      <c r="AM182" s="71" t="s">
        <v>4725</v>
      </c>
      <c r="AN182" s="71" t="s">
        <v>4725</v>
      </c>
      <c r="AO182" s="71" t="s">
        <v>4725</v>
      </c>
      <c r="AP182" s="71" t="s">
        <v>4725</v>
      </c>
      <c r="AQ182" s="71" t="s">
        <v>4725</v>
      </c>
      <c r="AR182" s="71" t="s">
        <v>4725</v>
      </c>
      <c r="AS182" s="68"/>
      <c r="AT182" s="68"/>
      <c r="AU182" s="68"/>
      <c r="AV182" t="s">
        <v>4741</v>
      </c>
      <c r="AW182" t="s">
        <v>4742</v>
      </c>
    </row>
    <row r="183" spans="1:54" x14ac:dyDescent="0.35">
      <c r="A183" s="37" t="s">
        <v>4743</v>
      </c>
      <c r="B183" s="37" t="s">
        <v>4513</v>
      </c>
      <c r="C183" s="37">
        <v>500</v>
      </c>
      <c r="D183" s="70" t="s">
        <v>4725</v>
      </c>
      <c r="E183" s="71" t="s">
        <v>4725</v>
      </c>
      <c r="F183" s="71" t="s">
        <v>4725</v>
      </c>
      <c r="G183" s="71" t="s">
        <v>4725</v>
      </c>
      <c r="H183" s="71" t="s">
        <v>4725</v>
      </c>
      <c r="I183" s="71" t="s">
        <v>4725</v>
      </c>
      <c r="J183" s="71" t="s">
        <v>4725</v>
      </c>
      <c r="K183" s="71" t="s">
        <v>4725</v>
      </c>
      <c r="L183" s="71" t="s">
        <v>4725</v>
      </c>
      <c r="M183" s="71" t="s">
        <v>4725</v>
      </c>
      <c r="N183" s="71" t="s">
        <v>4725</v>
      </c>
      <c r="O183" s="71" t="s">
        <v>4725</v>
      </c>
      <c r="P183" s="71" t="s">
        <v>4725</v>
      </c>
      <c r="Q183" s="71">
        <v>1</v>
      </c>
      <c r="R183" s="71" t="s">
        <v>4725</v>
      </c>
      <c r="S183" s="71" t="s">
        <v>4725</v>
      </c>
      <c r="T183" s="71" t="s">
        <v>4725</v>
      </c>
      <c r="U183" s="71" t="s">
        <v>4725</v>
      </c>
      <c r="V183" s="71" t="s">
        <v>4725</v>
      </c>
      <c r="W183" s="71" t="s">
        <v>4725</v>
      </c>
      <c r="X183" s="71" t="s">
        <v>4725</v>
      </c>
      <c r="Y183" s="71" t="s">
        <v>4725</v>
      </c>
      <c r="Z183" s="71" t="s">
        <v>4725</v>
      </c>
      <c r="AA183" s="71" t="s">
        <v>4725</v>
      </c>
      <c r="AB183" s="71" t="s">
        <v>4725</v>
      </c>
      <c r="AC183" s="71" t="s">
        <v>4725</v>
      </c>
      <c r="AD183" s="71" t="s">
        <v>4725</v>
      </c>
      <c r="AE183" s="71" t="s">
        <v>4725</v>
      </c>
      <c r="AF183" s="71" t="s">
        <v>4725</v>
      </c>
      <c r="AG183" s="71" t="s">
        <v>4725</v>
      </c>
      <c r="AH183" s="71" t="s">
        <v>4725</v>
      </c>
      <c r="AI183" s="71" t="s">
        <v>4725</v>
      </c>
      <c r="AJ183" s="71" t="s">
        <v>4725</v>
      </c>
      <c r="AK183" s="71" t="s">
        <v>4725</v>
      </c>
      <c r="AL183" s="71" t="s">
        <v>4725</v>
      </c>
      <c r="AM183" s="71" t="s">
        <v>4725</v>
      </c>
      <c r="AN183" s="71" t="s">
        <v>4725</v>
      </c>
      <c r="AO183" s="71" t="s">
        <v>4725</v>
      </c>
      <c r="AP183" s="71" t="s">
        <v>4725</v>
      </c>
      <c r="AQ183" s="71" t="s">
        <v>4725</v>
      </c>
      <c r="AR183" s="71" t="s">
        <v>4725</v>
      </c>
      <c r="AS183" s="68"/>
      <c r="AT183" s="68"/>
      <c r="AU183" s="68"/>
      <c r="AV183" t="s">
        <v>4744</v>
      </c>
      <c r="AW183" t="s">
        <v>4745</v>
      </c>
    </row>
    <row r="184" spans="1:54" x14ac:dyDescent="0.35">
      <c r="A184" s="37" t="s">
        <v>4732</v>
      </c>
      <c r="B184" s="37" t="s">
        <v>4515</v>
      </c>
      <c r="C184" s="37">
        <v>230</v>
      </c>
      <c r="D184" s="70" t="s">
        <v>4725</v>
      </c>
      <c r="E184" s="71" t="s">
        <v>4725</v>
      </c>
      <c r="F184" s="71" t="s">
        <v>4725</v>
      </c>
      <c r="G184" s="71">
        <v>1</v>
      </c>
      <c r="H184" s="71" t="s">
        <v>4725</v>
      </c>
      <c r="I184" s="71" t="s">
        <v>4725</v>
      </c>
      <c r="J184" s="71" t="s">
        <v>4725</v>
      </c>
      <c r="K184" s="71" t="s">
        <v>4725</v>
      </c>
      <c r="L184" s="71" t="s">
        <v>4725</v>
      </c>
      <c r="M184" s="71" t="s">
        <v>4725</v>
      </c>
      <c r="N184" s="71" t="s">
        <v>4725</v>
      </c>
      <c r="O184" s="71" t="s">
        <v>4725</v>
      </c>
      <c r="P184" s="71" t="s">
        <v>4725</v>
      </c>
      <c r="Q184" s="71" t="s">
        <v>4725</v>
      </c>
      <c r="R184" s="71" t="s">
        <v>4725</v>
      </c>
      <c r="S184" s="71" t="s">
        <v>4725</v>
      </c>
      <c r="T184" s="71" t="s">
        <v>4725</v>
      </c>
      <c r="U184" s="71" t="s">
        <v>4725</v>
      </c>
      <c r="V184" s="71" t="s">
        <v>4725</v>
      </c>
      <c r="W184" s="71" t="s">
        <v>4725</v>
      </c>
      <c r="X184" s="71" t="s">
        <v>4725</v>
      </c>
      <c r="Y184" s="71" t="s">
        <v>4725</v>
      </c>
      <c r="Z184" s="71" t="s">
        <v>4725</v>
      </c>
      <c r="AA184" s="71" t="s">
        <v>4725</v>
      </c>
      <c r="AB184" s="71" t="s">
        <v>4725</v>
      </c>
      <c r="AC184" s="71" t="s">
        <v>4725</v>
      </c>
      <c r="AD184" s="71" t="s">
        <v>4725</v>
      </c>
      <c r="AE184" s="71" t="s">
        <v>4725</v>
      </c>
      <c r="AF184" s="71" t="s">
        <v>4725</v>
      </c>
      <c r="AG184" s="71" t="s">
        <v>4725</v>
      </c>
      <c r="AH184" s="71" t="s">
        <v>4725</v>
      </c>
      <c r="AI184" s="71" t="s">
        <v>4725</v>
      </c>
      <c r="AJ184" s="71" t="s">
        <v>4725</v>
      </c>
      <c r="AK184" s="71" t="s">
        <v>4725</v>
      </c>
      <c r="AL184" s="71" t="s">
        <v>4725</v>
      </c>
      <c r="AM184" s="71" t="s">
        <v>4725</v>
      </c>
      <c r="AN184" s="71" t="s">
        <v>4725</v>
      </c>
      <c r="AO184" s="71" t="s">
        <v>4725</v>
      </c>
      <c r="AP184" s="71" t="s">
        <v>4725</v>
      </c>
      <c r="AQ184" s="71" t="s">
        <v>4725</v>
      </c>
      <c r="AR184" s="71" t="s">
        <v>4725</v>
      </c>
      <c r="AS184" s="68"/>
      <c r="AT184" s="68"/>
      <c r="AU184" s="68"/>
      <c r="AV184" t="s">
        <v>4729</v>
      </c>
      <c r="AW184" t="s">
        <v>4730</v>
      </c>
      <c r="AY184" t="s">
        <v>4735</v>
      </c>
    </row>
    <row r="185" spans="1:54" x14ac:dyDescent="0.35">
      <c r="A185" s="37" t="s">
        <v>4724</v>
      </c>
      <c r="B185" s="37" t="s">
        <v>4516</v>
      </c>
      <c r="C185" s="37">
        <v>230</v>
      </c>
      <c r="D185" s="70" t="s">
        <v>4725</v>
      </c>
      <c r="E185" s="71" t="s">
        <v>4725</v>
      </c>
      <c r="F185" s="71" t="s">
        <v>4725</v>
      </c>
      <c r="G185" s="71" t="s">
        <v>4725</v>
      </c>
      <c r="H185" s="71" t="s">
        <v>4725</v>
      </c>
      <c r="I185" s="71" t="s">
        <v>4725</v>
      </c>
      <c r="J185" s="71" t="s">
        <v>4725</v>
      </c>
      <c r="K185" s="71" t="s">
        <v>4725</v>
      </c>
      <c r="L185" s="71" t="s">
        <v>4725</v>
      </c>
      <c r="M185" s="71" t="s">
        <v>4725</v>
      </c>
      <c r="N185" s="71" t="s">
        <v>4725</v>
      </c>
      <c r="O185" s="71" t="s">
        <v>4725</v>
      </c>
      <c r="P185" s="71" t="s">
        <v>4725</v>
      </c>
      <c r="Q185" s="71" t="s">
        <v>4725</v>
      </c>
      <c r="R185" s="71" t="s">
        <v>4725</v>
      </c>
      <c r="S185" s="71" t="s">
        <v>4725</v>
      </c>
      <c r="T185" s="71" t="s">
        <v>4725</v>
      </c>
      <c r="U185" s="71" t="s">
        <v>4725</v>
      </c>
      <c r="V185" s="71" t="s">
        <v>4725</v>
      </c>
      <c r="W185" s="71" t="s">
        <v>4725</v>
      </c>
      <c r="X185" s="71" t="s">
        <v>4725</v>
      </c>
      <c r="Y185" s="71" t="s">
        <v>4725</v>
      </c>
      <c r="Z185" s="71" t="s">
        <v>4725</v>
      </c>
      <c r="AA185" s="71" t="s">
        <v>4725</v>
      </c>
      <c r="AB185" s="71" t="s">
        <v>4725</v>
      </c>
      <c r="AC185" s="71" t="s">
        <v>4725</v>
      </c>
      <c r="AD185" s="71" t="s">
        <v>4725</v>
      </c>
      <c r="AE185" s="71" t="s">
        <v>4725</v>
      </c>
      <c r="AF185" s="71">
        <v>1</v>
      </c>
      <c r="AG185" s="71">
        <v>1</v>
      </c>
      <c r="AH185" s="71" t="s">
        <v>4725</v>
      </c>
      <c r="AI185" s="71" t="s">
        <v>4725</v>
      </c>
      <c r="AJ185" s="71" t="s">
        <v>4725</v>
      </c>
      <c r="AK185" s="71">
        <v>1</v>
      </c>
      <c r="AL185" s="71">
        <v>1</v>
      </c>
      <c r="AM185" s="71" t="s">
        <v>4725</v>
      </c>
      <c r="AN185" s="71">
        <v>1</v>
      </c>
      <c r="AO185" s="71">
        <v>1</v>
      </c>
      <c r="AP185" s="71" t="s">
        <v>4725</v>
      </c>
      <c r="AQ185" s="71" t="s">
        <v>4725</v>
      </c>
      <c r="AR185" s="71" t="s">
        <v>4725</v>
      </c>
      <c r="AS185" s="68"/>
      <c r="AT185" s="68"/>
      <c r="AU185" s="68"/>
      <c r="AV185" t="s">
        <v>4726</v>
      </c>
      <c r="AW185" t="s">
        <v>4727</v>
      </c>
      <c r="BA185" t="s">
        <v>4836</v>
      </c>
    </row>
    <row r="186" spans="1:54" x14ac:dyDescent="0.35">
      <c r="A186" s="37" t="s">
        <v>4724</v>
      </c>
      <c r="B186" s="37" t="s">
        <v>4837</v>
      </c>
      <c r="C186" s="37">
        <v>500</v>
      </c>
      <c r="D186" s="70"/>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v>1</v>
      </c>
      <c r="AL186" s="71"/>
      <c r="AM186" s="71"/>
      <c r="AN186" s="71"/>
      <c r="AO186" s="71"/>
      <c r="AP186" s="71"/>
      <c r="AQ186" s="71"/>
      <c r="AR186" s="71"/>
      <c r="AS186" s="68"/>
      <c r="AT186" s="68">
        <v>1</v>
      </c>
      <c r="AU186" s="68"/>
      <c r="AV186" t="s">
        <v>4726</v>
      </c>
      <c r="AW186" t="s">
        <v>4727</v>
      </c>
      <c r="BA186" t="s">
        <v>4836</v>
      </c>
    </row>
    <row r="187" spans="1:54" x14ac:dyDescent="0.35">
      <c r="A187" s="37" t="s">
        <v>4731</v>
      </c>
      <c r="B187" s="37" t="s">
        <v>4401</v>
      </c>
      <c r="C187" s="37">
        <v>500</v>
      </c>
      <c r="D187" s="70"/>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68">
        <v>1</v>
      </c>
      <c r="AT187" s="68"/>
      <c r="AU187" s="68"/>
      <c r="AV187" t="s">
        <v>4726</v>
      </c>
      <c r="AW187" t="s">
        <v>4727</v>
      </c>
    </row>
    <row r="188" spans="1:54" x14ac:dyDescent="0.35">
      <c r="A188" s="37" t="s">
        <v>4731</v>
      </c>
      <c r="B188" s="37" t="s">
        <v>4401</v>
      </c>
      <c r="C188" s="37">
        <v>230</v>
      </c>
      <c r="D188" s="70" t="s">
        <v>4725</v>
      </c>
      <c r="E188" s="71" t="s">
        <v>4725</v>
      </c>
      <c r="F188" s="71" t="s">
        <v>4725</v>
      </c>
      <c r="G188" s="71" t="s">
        <v>4725</v>
      </c>
      <c r="H188" s="71" t="s">
        <v>4725</v>
      </c>
      <c r="I188" s="71" t="s">
        <v>4725</v>
      </c>
      <c r="J188" s="71" t="s">
        <v>4725</v>
      </c>
      <c r="K188" s="71" t="s">
        <v>4725</v>
      </c>
      <c r="L188" s="71" t="s">
        <v>4725</v>
      </c>
      <c r="M188" s="71" t="s">
        <v>4725</v>
      </c>
      <c r="N188" s="71" t="s">
        <v>4725</v>
      </c>
      <c r="O188" s="71" t="s">
        <v>4725</v>
      </c>
      <c r="P188" s="71" t="s">
        <v>4725</v>
      </c>
      <c r="Q188" s="71" t="s">
        <v>4725</v>
      </c>
      <c r="R188" s="71" t="s">
        <v>4725</v>
      </c>
      <c r="S188" s="71" t="s">
        <v>4725</v>
      </c>
      <c r="T188" s="71" t="s">
        <v>4725</v>
      </c>
      <c r="U188" s="71" t="s">
        <v>4725</v>
      </c>
      <c r="V188" s="71" t="s">
        <v>4725</v>
      </c>
      <c r="W188" s="71" t="s">
        <v>4725</v>
      </c>
      <c r="X188" s="71" t="s">
        <v>4725</v>
      </c>
      <c r="Y188" s="71" t="s">
        <v>4725</v>
      </c>
      <c r="Z188" s="71" t="s">
        <v>4725</v>
      </c>
      <c r="AA188" s="71" t="s">
        <v>4725</v>
      </c>
      <c r="AB188" s="71" t="s">
        <v>4725</v>
      </c>
      <c r="AC188" s="71" t="s">
        <v>4725</v>
      </c>
      <c r="AD188" s="71" t="s">
        <v>4725</v>
      </c>
      <c r="AE188" s="71" t="s">
        <v>4725</v>
      </c>
      <c r="AF188" s="71" t="s">
        <v>4725</v>
      </c>
      <c r="AG188" s="71" t="s">
        <v>4725</v>
      </c>
      <c r="AH188" s="71">
        <v>1</v>
      </c>
      <c r="AI188" s="71" t="s">
        <v>4725</v>
      </c>
      <c r="AJ188" s="71" t="s">
        <v>4725</v>
      </c>
      <c r="AK188" s="71" t="s">
        <v>4725</v>
      </c>
      <c r="AL188" s="71" t="s">
        <v>4725</v>
      </c>
      <c r="AM188" s="71" t="s">
        <v>4725</v>
      </c>
      <c r="AN188" s="71" t="s">
        <v>4725</v>
      </c>
      <c r="AO188" s="71" t="s">
        <v>4725</v>
      </c>
      <c r="AP188" s="71" t="s">
        <v>4725</v>
      </c>
      <c r="AQ188" s="71" t="s">
        <v>4725</v>
      </c>
      <c r="AR188" s="71">
        <v>1</v>
      </c>
      <c r="AS188" s="68"/>
      <c r="AT188" s="68"/>
      <c r="AU188" s="68"/>
      <c r="AV188" t="s">
        <v>4726</v>
      </c>
      <c r="AW188" t="s">
        <v>4727</v>
      </c>
    </row>
    <row r="189" spans="1:54" x14ac:dyDescent="0.35">
      <c r="A189" s="37" t="s">
        <v>4724</v>
      </c>
      <c r="B189" s="37" t="s">
        <v>4440</v>
      </c>
      <c r="C189" s="37">
        <v>230</v>
      </c>
      <c r="D189" s="70" t="s">
        <v>4725</v>
      </c>
      <c r="E189" s="71" t="s">
        <v>4725</v>
      </c>
      <c r="F189" s="71" t="s">
        <v>4725</v>
      </c>
      <c r="G189" s="71" t="s">
        <v>4725</v>
      </c>
      <c r="H189" s="71" t="s">
        <v>4725</v>
      </c>
      <c r="I189" s="71" t="s">
        <v>4725</v>
      </c>
      <c r="J189" s="71" t="s">
        <v>4725</v>
      </c>
      <c r="K189" s="71" t="s">
        <v>4725</v>
      </c>
      <c r="L189" s="71" t="s">
        <v>4725</v>
      </c>
      <c r="M189" s="71" t="s">
        <v>4725</v>
      </c>
      <c r="N189" s="71" t="s">
        <v>4725</v>
      </c>
      <c r="O189" s="71" t="s">
        <v>4725</v>
      </c>
      <c r="P189" s="71" t="s">
        <v>4725</v>
      </c>
      <c r="Q189" s="71" t="s">
        <v>4725</v>
      </c>
      <c r="R189" s="71" t="s">
        <v>4725</v>
      </c>
      <c r="S189" s="71" t="s">
        <v>4725</v>
      </c>
      <c r="T189" s="71" t="s">
        <v>4725</v>
      </c>
      <c r="U189" s="71" t="s">
        <v>4725</v>
      </c>
      <c r="V189" s="71" t="s">
        <v>4725</v>
      </c>
      <c r="W189" s="71" t="s">
        <v>4725</v>
      </c>
      <c r="X189" s="71" t="s">
        <v>4725</v>
      </c>
      <c r="Y189" s="71" t="s">
        <v>4725</v>
      </c>
      <c r="Z189" s="71" t="s">
        <v>4725</v>
      </c>
      <c r="AA189" s="71" t="s">
        <v>4725</v>
      </c>
      <c r="AB189" s="71" t="s">
        <v>4725</v>
      </c>
      <c r="AC189" s="71" t="s">
        <v>4725</v>
      </c>
      <c r="AD189" s="71" t="s">
        <v>4725</v>
      </c>
      <c r="AE189" s="71" t="s">
        <v>4725</v>
      </c>
      <c r="AF189" s="71">
        <v>1</v>
      </c>
      <c r="AG189" s="71">
        <v>1</v>
      </c>
      <c r="AH189" s="71">
        <v>1</v>
      </c>
      <c r="AI189" s="71">
        <v>1</v>
      </c>
      <c r="AJ189" s="71" t="s">
        <v>4725</v>
      </c>
      <c r="AK189" s="71">
        <v>1</v>
      </c>
      <c r="AL189" s="71">
        <v>1</v>
      </c>
      <c r="AM189" s="71" t="s">
        <v>4725</v>
      </c>
      <c r="AN189" s="71">
        <v>1</v>
      </c>
      <c r="AO189" s="71">
        <v>1</v>
      </c>
      <c r="AP189" s="71" t="s">
        <v>4725</v>
      </c>
      <c r="AQ189" s="71" t="s">
        <v>4725</v>
      </c>
      <c r="AR189" s="71" t="s">
        <v>4725</v>
      </c>
      <c r="AS189" s="68"/>
      <c r="AT189" s="68"/>
      <c r="AU189" s="68"/>
      <c r="AV189" t="s">
        <v>4726</v>
      </c>
      <c r="AW189" t="s">
        <v>4727</v>
      </c>
    </row>
    <row r="190" spans="1:54" x14ac:dyDescent="0.35">
      <c r="A190" s="37" t="s">
        <v>4731</v>
      </c>
      <c r="B190" s="37" t="s">
        <v>4838</v>
      </c>
      <c r="C190" s="37">
        <v>115</v>
      </c>
      <c r="D190" s="70" t="s">
        <v>4725</v>
      </c>
      <c r="E190" s="71" t="s">
        <v>4725</v>
      </c>
      <c r="F190" s="71" t="s">
        <v>4725</v>
      </c>
      <c r="G190" s="71" t="s">
        <v>4725</v>
      </c>
      <c r="H190" s="71" t="s">
        <v>4725</v>
      </c>
      <c r="I190" s="71" t="s">
        <v>4725</v>
      </c>
      <c r="J190" s="71" t="s">
        <v>4725</v>
      </c>
      <c r="K190" s="71" t="s">
        <v>4725</v>
      </c>
      <c r="L190" s="71" t="s">
        <v>4725</v>
      </c>
      <c r="M190" s="71" t="s">
        <v>4725</v>
      </c>
      <c r="N190" s="71" t="s">
        <v>4725</v>
      </c>
      <c r="O190" s="71" t="s">
        <v>4725</v>
      </c>
      <c r="P190" s="71" t="s">
        <v>4725</v>
      </c>
      <c r="Q190" s="71" t="s">
        <v>4725</v>
      </c>
      <c r="R190" s="71" t="s">
        <v>4725</v>
      </c>
      <c r="S190" s="71" t="s">
        <v>4725</v>
      </c>
      <c r="T190" s="71" t="s">
        <v>4725</v>
      </c>
      <c r="U190" s="71" t="s">
        <v>4725</v>
      </c>
      <c r="V190" s="71" t="s">
        <v>4725</v>
      </c>
      <c r="W190" s="71" t="s">
        <v>4725</v>
      </c>
      <c r="X190" s="71" t="s">
        <v>4725</v>
      </c>
      <c r="Y190" s="71" t="s">
        <v>4725</v>
      </c>
      <c r="Z190" s="71" t="s">
        <v>4725</v>
      </c>
      <c r="AA190" s="71" t="s">
        <v>4725</v>
      </c>
      <c r="AB190" s="71" t="s">
        <v>4725</v>
      </c>
      <c r="AC190" s="71" t="s">
        <v>4725</v>
      </c>
      <c r="AD190" s="71" t="s">
        <v>4725</v>
      </c>
      <c r="AE190" s="71" t="s">
        <v>4725</v>
      </c>
      <c r="AF190" s="71" t="s">
        <v>4725</v>
      </c>
      <c r="AG190" s="71" t="s">
        <v>4725</v>
      </c>
      <c r="AH190" s="71" t="s">
        <v>4725</v>
      </c>
      <c r="AI190" s="71" t="s">
        <v>4725</v>
      </c>
      <c r="AJ190" s="71" t="s">
        <v>4725</v>
      </c>
      <c r="AK190" s="71" t="s">
        <v>4725</v>
      </c>
      <c r="AL190" s="71" t="s">
        <v>4725</v>
      </c>
      <c r="AM190" s="71" t="s">
        <v>4725</v>
      </c>
      <c r="AN190" s="71" t="s">
        <v>4725</v>
      </c>
      <c r="AO190" s="71" t="s">
        <v>4725</v>
      </c>
      <c r="AP190" s="71" t="s">
        <v>4725</v>
      </c>
      <c r="AQ190" s="71" t="s">
        <v>4725</v>
      </c>
      <c r="AR190" s="71">
        <v>1</v>
      </c>
      <c r="AS190" s="68"/>
      <c r="AT190" s="68"/>
      <c r="AU190" s="68"/>
      <c r="AV190" t="s">
        <v>4726</v>
      </c>
      <c r="AW190" t="s">
        <v>4727</v>
      </c>
    </row>
    <row r="191" spans="1:54" x14ac:dyDescent="0.35">
      <c r="A191" s="37" t="s">
        <v>4724</v>
      </c>
      <c r="B191" s="37" t="s">
        <v>4839</v>
      </c>
      <c r="C191" s="37">
        <v>115</v>
      </c>
      <c r="D191" s="70" t="s">
        <v>4725</v>
      </c>
      <c r="E191" s="71" t="s">
        <v>4725</v>
      </c>
      <c r="F191" s="71" t="s">
        <v>4725</v>
      </c>
      <c r="G191" s="71" t="s">
        <v>4725</v>
      </c>
      <c r="H191" s="71" t="s">
        <v>4725</v>
      </c>
      <c r="I191" s="71" t="s">
        <v>4725</v>
      </c>
      <c r="J191" s="71" t="s">
        <v>4725</v>
      </c>
      <c r="K191" s="71" t="s">
        <v>4725</v>
      </c>
      <c r="L191" s="71" t="s">
        <v>4725</v>
      </c>
      <c r="M191" s="71" t="s">
        <v>4725</v>
      </c>
      <c r="N191" s="71" t="s">
        <v>4725</v>
      </c>
      <c r="O191" s="71" t="s">
        <v>4725</v>
      </c>
      <c r="P191" s="71" t="s">
        <v>4725</v>
      </c>
      <c r="Q191" s="71" t="s">
        <v>4725</v>
      </c>
      <c r="R191" s="71" t="s">
        <v>4725</v>
      </c>
      <c r="S191" s="71" t="s">
        <v>4725</v>
      </c>
      <c r="T191" s="71" t="s">
        <v>4725</v>
      </c>
      <c r="U191" s="71" t="s">
        <v>4725</v>
      </c>
      <c r="V191" s="71" t="s">
        <v>4725</v>
      </c>
      <c r="W191" s="71" t="s">
        <v>4725</v>
      </c>
      <c r="X191" s="71" t="s">
        <v>4725</v>
      </c>
      <c r="Y191" s="71" t="s">
        <v>4725</v>
      </c>
      <c r="Z191" s="71" t="s">
        <v>4725</v>
      </c>
      <c r="AA191" s="71" t="s">
        <v>4725</v>
      </c>
      <c r="AB191" s="71" t="s">
        <v>4725</v>
      </c>
      <c r="AC191" s="71" t="s">
        <v>4725</v>
      </c>
      <c r="AD191" s="71" t="s">
        <v>4725</v>
      </c>
      <c r="AE191" s="71" t="s">
        <v>4725</v>
      </c>
      <c r="AF191" s="71">
        <v>1</v>
      </c>
      <c r="AG191" s="71">
        <v>1</v>
      </c>
      <c r="AH191" s="71" t="s">
        <v>4725</v>
      </c>
      <c r="AI191" s="71" t="s">
        <v>4725</v>
      </c>
      <c r="AJ191" s="71" t="s">
        <v>4725</v>
      </c>
      <c r="AK191" s="71" t="s">
        <v>4725</v>
      </c>
      <c r="AL191" s="71">
        <v>1</v>
      </c>
      <c r="AM191" s="71" t="s">
        <v>4725</v>
      </c>
      <c r="AN191" s="71" t="s">
        <v>4725</v>
      </c>
      <c r="AO191" s="71" t="s">
        <v>4725</v>
      </c>
      <c r="AP191" s="71" t="s">
        <v>4725</v>
      </c>
      <c r="AQ191" s="71" t="s">
        <v>4725</v>
      </c>
      <c r="AR191" s="71" t="s">
        <v>4725</v>
      </c>
      <c r="AS191" s="68"/>
      <c r="AT191" s="68"/>
      <c r="AU191" s="68"/>
      <c r="AV191" t="s">
        <v>4726</v>
      </c>
      <c r="AW191" t="s">
        <v>4727</v>
      </c>
    </row>
    <row r="192" spans="1:54" x14ac:dyDescent="0.35">
      <c r="A192" s="37" t="s">
        <v>4740</v>
      </c>
      <c r="B192" s="37" t="s">
        <v>4840</v>
      </c>
      <c r="C192" s="37">
        <v>500</v>
      </c>
      <c r="D192" s="73"/>
      <c r="E192" s="74"/>
      <c r="F192" s="74"/>
      <c r="G192" s="74"/>
      <c r="H192" s="74"/>
      <c r="I192" s="74"/>
      <c r="J192" s="74"/>
      <c r="K192" s="74"/>
      <c r="L192" s="74"/>
      <c r="M192" s="74">
        <v>1</v>
      </c>
      <c r="N192" s="74">
        <v>1</v>
      </c>
      <c r="O192" s="74"/>
      <c r="P192" s="74"/>
      <c r="Q192" s="74"/>
      <c r="R192" s="74">
        <v>1</v>
      </c>
      <c r="S192" s="74"/>
      <c r="T192" s="74">
        <v>1</v>
      </c>
      <c r="U192" s="74"/>
      <c r="V192" s="74">
        <v>1</v>
      </c>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5"/>
      <c r="AT192" s="75"/>
      <c r="AU192" s="75"/>
      <c r="AV192" s="37" t="s">
        <v>4784</v>
      </c>
      <c r="AW192" s="37" t="s">
        <v>4785</v>
      </c>
      <c r="AX192" s="37"/>
      <c r="AY192" s="37"/>
      <c r="AZ192" s="37"/>
      <c r="BA192" s="37"/>
      <c r="BB192" s="37"/>
    </row>
    <row r="193" spans="1:52" x14ac:dyDescent="0.35">
      <c r="A193" s="37" t="s">
        <v>4740</v>
      </c>
      <c r="B193" s="37" t="s">
        <v>4574</v>
      </c>
      <c r="C193" s="37">
        <v>500</v>
      </c>
      <c r="D193" s="70" t="s">
        <v>4725</v>
      </c>
      <c r="E193" s="71" t="s">
        <v>4725</v>
      </c>
      <c r="F193" s="71" t="s">
        <v>4725</v>
      </c>
      <c r="G193" s="71" t="s">
        <v>4725</v>
      </c>
      <c r="H193" s="71" t="s">
        <v>4725</v>
      </c>
      <c r="I193" s="71" t="s">
        <v>4725</v>
      </c>
      <c r="J193" s="71" t="s">
        <v>4725</v>
      </c>
      <c r="K193" s="71" t="s">
        <v>4725</v>
      </c>
      <c r="L193" s="71" t="s">
        <v>4725</v>
      </c>
      <c r="M193" s="71" t="s">
        <v>4725</v>
      </c>
      <c r="N193" s="71" t="s">
        <v>4725</v>
      </c>
      <c r="O193" s="71" t="s">
        <v>4725</v>
      </c>
      <c r="P193" s="71" t="s">
        <v>4725</v>
      </c>
      <c r="Q193" s="71" t="s">
        <v>4725</v>
      </c>
      <c r="R193" s="71">
        <v>1</v>
      </c>
      <c r="S193" s="71" t="s">
        <v>4725</v>
      </c>
      <c r="T193" s="71">
        <v>1</v>
      </c>
      <c r="U193" s="71" t="s">
        <v>4725</v>
      </c>
      <c r="V193" s="71">
        <v>1</v>
      </c>
      <c r="W193" s="71">
        <v>1</v>
      </c>
      <c r="X193" s="71" t="s">
        <v>4725</v>
      </c>
      <c r="Y193" s="71" t="s">
        <v>4725</v>
      </c>
      <c r="Z193" s="71" t="s">
        <v>4725</v>
      </c>
      <c r="AA193" s="71" t="s">
        <v>4725</v>
      </c>
      <c r="AB193" s="71" t="s">
        <v>4725</v>
      </c>
      <c r="AC193" s="71" t="s">
        <v>4725</v>
      </c>
      <c r="AD193" s="71" t="s">
        <v>4725</v>
      </c>
      <c r="AE193" s="71" t="s">
        <v>4725</v>
      </c>
      <c r="AF193" s="71" t="s">
        <v>4725</v>
      </c>
      <c r="AG193" s="71" t="s">
        <v>4725</v>
      </c>
      <c r="AH193" s="71" t="s">
        <v>4725</v>
      </c>
      <c r="AI193" s="71" t="s">
        <v>4725</v>
      </c>
      <c r="AJ193" s="71" t="s">
        <v>4725</v>
      </c>
      <c r="AK193" s="71" t="s">
        <v>4725</v>
      </c>
      <c r="AL193" s="71" t="s">
        <v>4725</v>
      </c>
      <c r="AM193" s="71" t="s">
        <v>4725</v>
      </c>
      <c r="AN193" s="71" t="s">
        <v>4725</v>
      </c>
      <c r="AO193" s="71" t="s">
        <v>4725</v>
      </c>
      <c r="AP193" s="71" t="s">
        <v>4725</v>
      </c>
      <c r="AQ193" s="71" t="s">
        <v>4725</v>
      </c>
      <c r="AR193" s="71" t="s">
        <v>4725</v>
      </c>
      <c r="AS193" s="68"/>
      <c r="AT193" s="68"/>
      <c r="AU193" s="68"/>
      <c r="AV193" t="s">
        <v>4752</v>
      </c>
      <c r="AW193" t="s">
        <v>4753</v>
      </c>
      <c r="AY193" t="s">
        <v>4792</v>
      </c>
    </row>
    <row r="194" spans="1:52" x14ac:dyDescent="0.35">
      <c r="A194" s="37" t="s">
        <v>4740</v>
      </c>
      <c r="B194" s="37" t="s">
        <v>4544</v>
      </c>
      <c r="C194" s="37">
        <v>230</v>
      </c>
      <c r="D194" s="70" t="s">
        <v>4725</v>
      </c>
      <c r="E194" s="71" t="s">
        <v>4725</v>
      </c>
      <c r="F194" s="71" t="s">
        <v>4725</v>
      </c>
      <c r="G194" s="71" t="s">
        <v>4725</v>
      </c>
      <c r="H194" s="71" t="s">
        <v>4725</v>
      </c>
      <c r="I194" s="71" t="s">
        <v>4725</v>
      </c>
      <c r="J194" s="71" t="s">
        <v>4725</v>
      </c>
      <c r="K194" s="71" t="s">
        <v>4725</v>
      </c>
      <c r="L194" s="71" t="s">
        <v>4725</v>
      </c>
      <c r="M194" s="71" t="s">
        <v>4725</v>
      </c>
      <c r="N194" s="71" t="s">
        <v>4725</v>
      </c>
      <c r="O194" s="71" t="s">
        <v>4725</v>
      </c>
      <c r="P194" s="71" t="s">
        <v>4725</v>
      </c>
      <c r="Q194" s="71" t="s">
        <v>4725</v>
      </c>
      <c r="R194" s="71" t="s">
        <v>4725</v>
      </c>
      <c r="S194" s="71" t="s">
        <v>4725</v>
      </c>
      <c r="T194" s="71">
        <v>1</v>
      </c>
      <c r="U194" s="71" t="s">
        <v>4725</v>
      </c>
      <c r="V194" s="71">
        <v>1</v>
      </c>
      <c r="W194" s="71" t="s">
        <v>4725</v>
      </c>
      <c r="X194" s="71" t="s">
        <v>4725</v>
      </c>
      <c r="Y194" s="71" t="s">
        <v>4725</v>
      </c>
      <c r="Z194" s="71" t="s">
        <v>4725</v>
      </c>
      <c r="AA194" s="71" t="s">
        <v>4725</v>
      </c>
      <c r="AB194" s="71" t="s">
        <v>4725</v>
      </c>
      <c r="AC194" s="71" t="s">
        <v>4725</v>
      </c>
      <c r="AD194" s="71" t="s">
        <v>4725</v>
      </c>
      <c r="AE194" s="71" t="s">
        <v>4725</v>
      </c>
      <c r="AF194" s="71" t="s">
        <v>4725</v>
      </c>
      <c r="AG194" s="71" t="s">
        <v>4725</v>
      </c>
      <c r="AH194" s="71" t="s">
        <v>4725</v>
      </c>
      <c r="AI194" s="71" t="s">
        <v>4725</v>
      </c>
      <c r="AJ194" s="71" t="s">
        <v>4725</v>
      </c>
      <c r="AK194" s="71" t="s">
        <v>4725</v>
      </c>
      <c r="AL194" s="71" t="s">
        <v>4725</v>
      </c>
      <c r="AM194" s="71" t="s">
        <v>4725</v>
      </c>
      <c r="AN194" s="71" t="s">
        <v>4725</v>
      </c>
      <c r="AO194" s="71" t="s">
        <v>4725</v>
      </c>
      <c r="AP194" s="71" t="s">
        <v>4725</v>
      </c>
      <c r="AQ194" s="71" t="s">
        <v>4725</v>
      </c>
      <c r="AR194" s="71" t="s">
        <v>4725</v>
      </c>
      <c r="AS194" s="68"/>
      <c r="AT194" s="68"/>
      <c r="AU194" s="68"/>
      <c r="AV194" t="s">
        <v>4741</v>
      </c>
      <c r="AW194" t="s">
        <v>4742</v>
      </c>
    </row>
    <row r="195" spans="1:52" x14ac:dyDescent="0.35">
      <c r="A195" s="37" t="s">
        <v>4728</v>
      </c>
      <c r="B195" s="37" t="s">
        <v>4841</v>
      </c>
      <c r="C195" s="37">
        <v>230</v>
      </c>
      <c r="D195" s="70" t="s">
        <v>4725</v>
      </c>
      <c r="E195" s="71" t="s">
        <v>4725</v>
      </c>
      <c r="F195" s="71" t="s">
        <v>4725</v>
      </c>
      <c r="G195" s="71" t="s">
        <v>4725</v>
      </c>
      <c r="H195" s="71">
        <v>1</v>
      </c>
      <c r="I195" s="71" t="s">
        <v>4725</v>
      </c>
      <c r="J195" s="71" t="s">
        <v>4725</v>
      </c>
      <c r="K195" s="71" t="s">
        <v>4725</v>
      </c>
      <c r="L195" s="71" t="s">
        <v>4725</v>
      </c>
      <c r="M195" s="71" t="s">
        <v>4725</v>
      </c>
      <c r="N195" s="71" t="s">
        <v>4725</v>
      </c>
      <c r="O195" s="71" t="s">
        <v>4725</v>
      </c>
      <c r="P195" s="71" t="s">
        <v>4725</v>
      </c>
      <c r="Q195" s="71" t="s">
        <v>4725</v>
      </c>
      <c r="R195" s="71" t="s">
        <v>4725</v>
      </c>
      <c r="S195" s="71" t="s">
        <v>4725</v>
      </c>
      <c r="T195" s="71" t="s">
        <v>4725</v>
      </c>
      <c r="U195" s="71" t="s">
        <v>4725</v>
      </c>
      <c r="V195" s="71" t="s">
        <v>4725</v>
      </c>
      <c r="W195" s="71" t="s">
        <v>4725</v>
      </c>
      <c r="X195" s="71" t="s">
        <v>4725</v>
      </c>
      <c r="Y195" s="71" t="s">
        <v>4725</v>
      </c>
      <c r="Z195" s="71" t="s">
        <v>4725</v>
      </c>
      <c r="AA195" s="71" t="s">
        <v>4725</v>
      </c>
      <c r="AB195" s="71" t="s">
        <v>4725</v>
      </c>
      <c r="AC195" s="71" t="s">
        <v>4725</v>
      </c>
      <c r="AD195" s="71" t="s">
        <v>4725</v>
      </c>
      <c r="AE195" s="71" t="s">
        <v>4725</v>
      </c>
      <c r="AF195" s="71" t="s">
        <v>4725</v>
      </c>
      <c r="AG195" s="71" t="s">
        <v>4725</v>
      </c>
      <c r="AH195" s="71" t="s">
        <v>4725</v>
      </c>
      <c r="AI195" s="71" t="s">
        <v>4725</v>
      </c>
      <c r="AJ195" s="71" t="s">
        <v>4725</v>
      </c>
      <c r="AK195" s="71" t="s">
        <v>4725</v>
      </c>
      <c r="AL195" s="71" t="s">
        <v>4725</v>
      </c>
      <c r="AM195" s="71" t="s">
        <v>4725</v>
      </c>
      <c r="AN195" s="71" t="s">
        <v>4725</v>
      </c>
      <c r="AO195" s="71" t="s">
        <v>4725</v>
      </c>
      <c r="AP195" s="71" t="s">
        <v>4725</v>
      </c>
      <c r="AQ195" s="71" t="s">
        <v>4725</v>
      </c>
      <c r="AR195" s="71" t="s">
        <v>4725</v>
      </c>
      <c r="AS195" s="68"/>
      <c r="AT195" s="68"/>
      <c r="AU195" s="68"/>
      <c r="AV195" t="s">
        <v>4729</v>
      </c>
      <c r="AW195" t="s">
        <v>4730</v>
      </c>
    </row>
    <row r="196" spans="1:52" x14ac:dyDescent="0.35">
      <c r="A196" s="37" t="s">
        <v>4724</v>
      </c>
      <c r="B196" s="37" t="s">
        <v>4528</v>
      </c>
      <c r="C196" s="37">
        <v>115</v>
      </c>
      <c r="D196" s="70" t="s">
        <v>4725</v>
      </c>
      <c r="E196" s="71" t="s">
        <v>4725</v>
      </c>
      <c r="F196" s="71" t="s">
        <v>4725</v>
      </c>
      <c r="G196" s="71" t="s">
        <v>4725</v>
      </c>
      <c r="H196" s="71" t="s">
        <v>4725</v>
      </c>
      <c r="I196" s="71" t="s">
        <v>4725</v>
      </c>
      <c r="J196" s="71" t="s">
        <v>4725</v>
      </c>
      <c r="K196" s="71" t="s">
        <v>4725</v>
      </c>
      <c r="L196" s="71" t="s">
        <v>4725</v>
      </c>
      <c r="M196" s="71" t="s">
        <v>4725</v>
      </c>
      <c r="N196" s="71" t="s">
        <v>4725</v>
      </c>
      <c r="O196" s="71" t="s">
        <v>4725</v>
      </c>
      <c r="P196" s="71" t="s">
        <v>4725</v>
      </c>
      <c r="Q196" s="71" t="s">
        <v>4725</v>
      </c>
      <c r="R196" s="71" t="s">
        <v>4725</v>
      </c>
      <c r="S196" s="71" t="s">
        <v>4725</v>
      </c>
      <c r="T196" s="71" t="s">
        <v>4725</v>
      </c>
      <c r="U196" s="71" t="s">
        <v>4725</v>
      </c>
      <c r="V196" s="71" t="s">
        <v>4725</v>
      </c>
      <c r="W196" s="71" t="s">
        <v>4725</v>
      </c>
      <c r="X196" s="71" t="s">
        <v>4725</v>
      </c>
      <c r="Y196" s="71" t="s">
        <v>4725</v>
      </c>
      <c r="Z196" s="71" t="s">
        <v>4725</v>
      </c>
      <c r="AA196" s="71" t="s">
        <v>4725</v>
      </c>
      <c r="AB196" s="71" t="s">
        <v>4725</v>
      </c>
      <c r="AC196" s="71" t="s">
        <v>4725</v>
      </c>
      <c r="AD196" s="71" t="s">
        <v>4725</v>
      </c>
      <c r="AE196" s="71" t="s">
        <v>4725</v>
      </c>
      <c r="AF196" s="71">
        <v>1</v>
      </c>
      <c r="AG196" s="71">
        <v>1</v>
      </c>
      <c r="AH196" s="71" t="s">
        <v>4725</v>
      </c>
      <c r="AI196" s="71" t="s">
        <v>4725</v>
      </c>
      <c r="AJ196" s="71" t="s">
        <v>4725</v>
      </c>
      <c r="AK196" s="71" t="s">
        <v>4725</v>
      </c>
      <c r="AL196" s="71">
        <v>1</v>
      </c>
      <c r="AM196" s="71" t="s">
        <v>4725</v>
      </c>
      <c r="AN196" s="71">
        <v>1</v>
      </c>
      <c r="AO196" s="71">
        <v>1</v>
      </c>
      <c r="AP196" s="71" t="s">
        <v>4725</v>
      </c>
      <c r="AQ196" s="71" t="s">
        <v>4725</v>
      </c>
      <c r="AR196" s="71" t="s">
        <v>4725</v>
      </c>
      <c r="AS196" s="68"/>
      <c r="AT196" s="68"/>
      <c r="AU196" s="68"/>
      <c r="AV196" t="s">
        <v>4726</v>
      </c>
      <c r="AW196" t="s">
        <v>4727</v>
      </c>
    </row>
    <row r="197" spans="1:52" x14ac:dyDescent="0.35">
      <c r="A197" s="37" t="s">
        <v>4747</v>
      </c>
      <c r="B197" s="37" t="s">
        <v>4842</v>
      </c>
      <c r="C197" s="37">
        <v>115</v>
      </c>
      <c r="D197" s="70" t="s">
        <v>4725</v>
      </c>
      <c r="E197" s="71" t="s">
        <v>4725</v>
      </c>
      <c r="F197" s="71" t="s">
        <v>4725</v>
      </c>
      <c r="G197" s="71" t="s">
        <v>4725</v>
      </c>
      <c r="H197" s="71" t="s">
        <v>4725</v>
      </c>
      <c r="I197" s="71" t="s">
        <v>4725</v>
      </c>
      <c r="J197" s="71" t="s">
        <v>4725</v>
      </c>
      <c r="K197" s="71" t="s">
        <v>4725</v>
      </c>
      <c r="L197" s="71" t="s">
        <v>4725</v>
      </c>
      <c r="M197" s="71" t="s">
        <v>4725</v>
      </c>
      <c r="N197" s="71" t="s">
        <v>4725</v>
      </c>
      <c r="O197" s="71" t="s">
        <v>4725</v>
      </c>
      <c r="P197" s="71" t="s">
        <v>4725</v>
      </c>
      <c r="Q197" s="71" t="s">
        <v>4725</v>
      </c>
      <c r="R197" s="71" t="s">
        <v>4725</v>
      </c>
      <c r="S197" s="71" t="s">
        <v>4725</v>
      </c>
      <c r="T197" s="71" t="s">
        <v>4725</v>
      </c>
      <c r="U197" s="71" t="s">
        <v>4725</v>
      </c>
      <c r="V197" s="71" t="s">
        <v>4725</v>
      </c>
      <c r="W197" s="71" t="s">
        <v>4725</v>
      </c>
      <c r="X197" s="71" t="s">
        <v>4725</v>
      </c>
      <c r="Y197" s="71" t="s">
        <v>4725</v>
      </c>
      <c r="Z197" s="71">
        <v>1</v>
      </c>
      <c r="AA197" s="71">
        <v>1</v>
      </c>
      <c r="AB197" s="71">
        <v>1</v>
      </c>
      <c r="AC197" s="71" t="s">
        <v>4725</v>
      </c>
      <c r="AD197" s="71" t="s">
        <v>4725</v>
      </c>
      <c r="AE197" s="71" t="s">
        <v>4725</v>
      </c>
      <c r="AF197" s="71" t="s">
        <v>4725</v>
      </c>
      <c r="AG197" s="71" t="s">
        <v>4725</v>
      </c>
      <c r="AH197" s="71" t="s">
        <v>4725</v>
      </c>
      <c r="AI197" s="71" t="s">
        <v>4725</v>
      </c>
      <c r="AJ197" s="71" t="s">
        <v>4725</v>
      </c>
      <c r="AK197" s="71" t="s">
        <v>4725</v>
      </c>
      <c r="AL197" s="71" t="s">
        <v>4725</v>
      </c>
      <c r="AM197" s="71" t="s">
        <v>4725</v>
      </c>
      <c r="AN197" s="71" t="s">
        <v>4725</v>
      </c>
      <c r="AO197" s="71" t="s">
        <v>4725</v>
      </c>
      <c r="AP197" s="71" t="s">
        <v>4725</v>
      </c>
      <c r="AQ197" s="71" t="s">
        <v>4725</v>
      </c>
      <c r="AR197" s="71" t="s">
        <v>4725</v>
      </c>
      <c r="AS197" s="68"/>
      <c r="AT197" s="68"/>
      <c r="AU197" s="68"/>
      <c r="AV197" t="s">
        <v>4748</v>
      </c>
      <c r="AW197" t="s">
        <v>4749</v>
      </c>
      <c r="AY197" t="s">
        <v>4786</v>
      </c>
    </row>
    <row r="198" spans="1:52" x14ac:dyDescent="0.35">
      <c r="A198" s="37" t="s">
        <v>4731</v>
      </c>
      <c r="B198" s="37" t="s">
        <v>4843</v>
      </c>
      <c r="C198" s="37">
        <v>115</v>
      </c>
      <c r="D198" s="70" t="s">
        <v>4725</v>
      </c>
      <c r="E198" s="71" t="s">
        <v>4725</v>
      </c>
      <c r="F198" s="71" t="s">
        <v>4725</v>
      </c>
      <c r="G198" s="71" t="s">
        <v>4725</v>
      </c>
      <c r="H198" s="71" t="s">
        <v>4725</v>
      </c>
      <c r="I198" s="71" t="s">
        <v>4725</v>
      </c>
      <c r="J198" s="71" t="s">
        <v>4725</v>
      </c>
      <c r="K198" s="71" t="s">
        <v>4725</v>
      </c>
      <c r="L198" s="71" t="s">
        <v>4725</v>
      </c>
      <c r="M198" s="71" t="s">
        <v>4725</v>
      </c>
      <c r="N198" s="71" t="s">
        <v>4725</v>
      </c>
      <c r="O198" s="71" t="s">
        <v>4725</v>
      </c>
      <c r="P198" s="71" t="s">
        <v>4725</v>
      </c>
      <c r="Q198" s="71" t="s">
        <v>4725</v>
      </c>
      <c r="R198" s="71" t="s">
        <v>4725</v>
      </c>
      <c r="S198" s="71" t="s">
        <v>4725</v>
      </c>
      <c r="T198" s="71" t="s">
        <v>4725</v>
      </c>
      <c r="U198" s="71" t="s">
        <v>4725</v>
      </c>
      <c r="V198" s="71" t="s">
        <v>4725</v>
      </c>
      <c r="W198" s="71" t="s">
        <v>4725</v>
      </c>
      <c r="X198" s="71" t="s">
        <v>4725</v>
      </c>
      <c r="Y198" s="71" t="s">
        <v>4725</v>
      </c>
      <c r="Z198" s="71" t="s">
        <v>4725</v>
      </c>
      <c r="AA198" s="71" t="s">
        <v>4725</v>
      </c>
      <c r="AB198" s="71" t="s">
        <v>4725</v>
      </c>
      <c r="AC198" s="71" t="s">
        <v>4725</v>
      </c>
      <c r="AD198" s="71" t="s">
        <v>4725</v>
      </c>
      <c r="AE198" s="71" t="s">
        <v>4725</v>
      </c>
      <c r="AF198" s="71" t="s">
        <v>4725</v>
      </c>
      <c r="AG198" s="71" t="s">
        <v>4725</v>
      </c>
      <c r="AH198" s="71" t="s">
        <v>4725</v>
      </c>
      <c r="AI198" s="71" t="s">
        <v>4725</v>
      </c>
      <c r="AJ198" s="71" t="s">
        <v>4725</v>
      </c>
      <c r="AK198" s="71" t="s">
        <v>4725</v>
      </c>
      <c r="AL198" s="71" t="s">
        <v>4725</v>
      </c>
      <c r="AM198" s="71" t="s">
        <v>4725</v>
      </c>
      <c r="AN198" s="71" t="s">
        <v>4725</v>
      </c>
      <c r="AO198" s="71" t="s">
        <v>4725</v>
      </c>
      <c r="AP198" s="71" t="s">
        <v>4725</v>
      </c>
      <c r="AQ198" s="71" t="s">
        <v>4725</v>
      </c>
      <c r="AR198" s="71">
        <v>1</v>
      </c>
      <c r="AS198" s="68"/>
      <c r="AT198" s="68"/>
      <c r="AU198" s="68"/>
      <c r="AV198" t="s">
        <v>4726</v>
      </c>
      <c r="AW198" t="s">
        <v>4727</v>
      </c>
    </row>
    <row r="199" spans="1:52" x14ac:dyDescent="0.35">
      <c r="A199" s="37" t="s">
        <v>4740</v>
      </c>
      <c r="B199" s="37" t="s">
        <v>4367</v>
      </c>
      <c r="C199" s="37">
        <v>230</v>
      </c>
      <c r="D199" s="70" t="s">
        <v>4725</v>
      </c>
      <c r="E199" s="71" t="s">
        <v>4725</v>
      </c>
      <c r="F199" s="71" t="s">
        <v>4725</v>
      </c>
      <c r="G199" s="71" t="s">
        <v>4725</v>
      </c>
      <c r="H199" s="71" t="s">
        <v>4725</v>
      </c>
      <c r="I199" s="71" t="s">
        <v>4725</v>
      </c>
      <c r="J199" s="71" t="s">
        <v>4725</v>
      </c>
      <c r="K199" s="71" t="s">
        <v>4725</v>
      </c>
      <c r="L199" s="71" t="s">
        <v>4725</v>
      </c>
      <c r="M199" s="71" t="s">
        <v>4725</v>
      </c>
      <c r="N199" s="71" t="s">
        <v>4725</v>
      </c>
      <c r="O199" s="71" t="s">
        <v>4725</v>
      </c>
      <c r="P199" s="71" t="s">
        <v>4725</v>
      </c>
      <c r="Q199" s="71" t="s">
        <v>4725</v>
      </c>
      <c r="R199" s="71" t="s">
        <v>4725</v>
      </c>
      <c r="S199" s="71" t="s">
        <v>4725</v>
      </c>
      <c r="T199" s="71">
        <v>1</v>
      </c>
      <c r="U199" s="71">
        <v>1</v>
      </c>
      <c r="V199" s="71">
        <v>1</v>
      </c>
      <c r="W199" s="71">
        <v>1</v>
      </c>
      <c r="X199" s="71" t="s">
        <v>4725</v>
      </c>
      <c r="Y199" s="71" t="s">
        <v>4725</v>
      </c>
      <c r="Z199" s="71" t="s">
        <v>4725</v>
      </c>
      <c r="AA199" s="71" t="s">
        <v>4725</v>
      </c>
      <c r="AB199" s="71" t="s">
        <v>4725</v>
      </c>
      <c r="AC199" s="71" t="s">
        <v>4725</v>
      </c>
      <c r="AD199" s="71" t="s">
        <v>4725</v>
      </c>
      <c r="AE199" s="71" t="s">
        <v>4725</v>
      </c>
      <c r="AF199" s="71" t="s">
        <v>4725</v>
      </c>
      <c r="AG199" s="71" t="s">
        <v>4725</v>
      </c>
      <c r="AH199" s="71" t="s">
        <v>4725</v>
      </c>
      <c r="AI199" s="71" t="s">
        <v>4725</v>
      </c>
      <c r="AJ199" s="71" t="s">
        <v>4725</v>
      </c>
      <c r="AK199" s="71" t="s">
        <v>4725</v>
      </c>
      <c r="AL199" s="71" t="s">
        <v>4725</v>
      </c>
      <c r="AM199" s="71" t="s">
        <v>4725</v>
      </c>
      <c r="AN199" s="71" t="s">
        <v>4725</v>
      </c>
      <c r="AO199" s="71" t="s">
        <v>4725</v>
      </c>
      <c r="AP199" s="71" t="s">
        <v>4725</v>
      </c>
      <c r="AQ199" s="71" t="s">
        <v>4725</v>
      </c>
      <c r="AR199" s="71" t="s">
        <v>4725</v>
      </c>
      <c r="AS199" s="68"/>
      <c r="AT199" s="68"/>
      <c r="AU199" s="68"/>
      <c r="AV199" t="s">
        <v>4741</v>
      </c>
      <c r="AW199" t="s">
        <v>4742</v>
      </c>
    </row>
    <row r="200" spans="1:52" x14ac:dyDescent="0.35">
      <c r="A200" s="37" t="s">
        <v>4728</v>
      </c>
      <c r="B200" s="37" t="s">
        <v>4844</v>
      </c>
      <c r="C200" s="37">
        <v>230</v>
      </c>
      <c r="D200" s="70" t="s">
        <v>4725</v>
      </c>
      <c r="E200" s="71" t="s">
        <v>4725</v>
      </c>
      <c r="F200" s="71" t="s">
        <v>4725</v>
      </c>
      <c r="G200" s="71" t="s">
        <v>4725</v>
      </c>
      <c r="H200" s="71">
        <v>1</v>
      </c>
      <c r="I200" s="71" t="s">
        <v>4725</v>
      </c>
      <c r="J200" s="71" t="s">
        <v>4725</v>
      </c>
      <c r="K200" s="71" t="s">
        <v>4725</v>
      </c>
      <c r="L200" s="71" t="s">
        <v>4725</v>
      </c>
      <c r="M200" s="71" t="s">
        <v>4725</v>
      </c>
      <c r="N200" s="71" t="s">
        <v>4725</v>
      </c>
      <c r="O200" s="71" t="s">
        <v>4725</v>
      </c>
      <c r="P200" s="71" t="s">
        <v>4725</v>
      </c>
      <c r="Q200" s="71" t="s">
        <v>4725</v>
      </c>
      <c r="R200" s="71" t="s">
        <v>4725</v>
      </c>
      <c r="S200" s="71" t="s">
        <v>4725</v>
      </c>
      <c r="T200" s="71" t="s">
        <v>4725</v>
      </c>
      <c r="U200" s="71" t="s">
        <v>4725</v>
      </c>
      <c r="V200" s="71" t="s">
        <v>4725</v>
      </c>
      <c r="W200" s="71" t="s">
        <v>4725</v>
      </c>
      <c r="X200" s="71" t="s">
        <v>4725</v>
      </c>
      <c r="Y200" s="71" t="s">
        <v>4725</v>
      </c>
      <c r="Z200" s="71" t="s">
        <v>4725</v>
      </c>
      <c r="AA200" s="71" t="s">
        <v>4725</v>
      </c>
      <c r="AB200" s="71" t="s">
        <v>4725</v>
      </c>
      <c r="AC200" s="71" t="s">
        <v>4725</v>
      </c>
      <c r="AD200" s="71" t="s">
        <v>4725</v>
      </c>
      <c r="AE200" s="71" t="s">
        <v>4725</v>
      </c>
      <c r="AF200" s="71" t="s">
        <v>4725</v>
      </c>
      <c r="AG200" s="71" t="s">
        <v>4725</v>
      </c>
      <c r="AH200" s="71" t="s">
        <v>4725</v>
      </c>
      <c r="AI200" s="71" t="s">
        <v>4725</v>
      </c>
      <c r="AJ200" s="71" t="s">
        <v>4725</v>
      </c>
      <c r="AK200" s="71" t="s">
        <v>4725</v>
      </c>
      <c r="AL200" s="71" t="s">
        <v>4725</v>
      </c>
      <c r="AM200" s="71" t="s">
        <v>4725</v>
      </c>
      <c r="AN200" s="71" t="s">
        <v>4725</v>
      </c>
      <c r="AO200" s="71" t="s">
        <v>4725</v>
      </c>
      <c r="AP200" s="71" t="s">
        <v>4725</v>
      </c>
      <c r="AQ200" s="71" t="s">
        <v>4725</v>
      </c>
      <c r="AR200" s="71" t="s">
        <v>4725</v>
      </c>
      <c r="AS200" s="68"/>
      <c r="AT200" s="68"/>
      <c r="AU200" s="68"/>
      <c r="AV200" t="s">
        <v>4729</v>
      </c>
      <c r="AW200" t="s">
        <v>4730</v>
      </c>
    </row>
    <row r="201" spans="1:52" x14ac:dyDescent="0.35">
      <c r="A201" s="37" t="s">
        <v>4743</v>
      </c>
      <c r="B201" s="37" t="s">
        <v>4845</v>
      </c>
      <c r="C201" s="37">
        <v>230</v>
      </c>
      <c r="D201" s="70" t="s">
        <v>4725</v>
      </c>
      <c r="E201" s="71" t="s">
        <v>4725</v>
      </c>
      <c r="F201" s="71" t="s">
        <v>4725</v>
      </c>
      <c r="G201" s="71" t="s">
        <v>4725</v>
      </c>
      <c r="H201" s="71" t="s">
        <v>4725</v>
      </c>
      <c r="I201" s="71" t="s">
        <v>4725</v>
      </c>
      <c r="J201" s="71" t="s">
        <v>4725</v>
      </c>
      <c r="K201" s="71" t="s">
        <v>4725</v>
      </c>
      <c r="L201" s="71" t="s">
        <v>4725</v>
      </c>
      <c r="M201" s="71" t="s">
        <v>4725</v>
      </c>
      <c r="N201" s="71" t="s">
        <v>4725</v>
      </c>
      <c r="O201" s="71">
        <v>1</v>
      </c>
      <c r="P201" s="71">
        <v>1</v>
      </c>
      <c r="Q201" s="71" t="s">
        <v>4725</v>
      </c>
      <c r="R201" s="71" t="s">
        <v>4725</v>
      </c>
      <c r="S201" s="71" t="s">
        <v>4725</v>
      </c>
      <c r="T201" s="71" t="s">
        <v>4725</v>
      </c>
      <c r="U201" s="71" t="s">
        <v>4725</v>
      </c>
      <c r="V201" s="71" t="s">
        <v>4725</v>
      </c>
      <c r="W201" s="71" t="s">
        <v>4725</v>
      </c>
      <c r="X201" s="71" t="s">
        <v>4725</v>
      </c>
      <c r="Y201" s="71" t="s">
        <v>4725</v>
      </c>
      <c r="Z201" s="71" t="s">
        <v>4725</v>
      </c>
      <c r="AA201" s="71" t="s">
        <v>4725</v>
      </c>
      <c r="AB201" s="71" t="s">
        <v>4725</v>
      </c>
      <c r="AC201" s="71" t="s">
        <v>4725</v>
      </c>
      <c r="AD201" s="71" t="s">
        <v>4725</v>
      </c>
      <c r="AE201" s="71" t="s">
        <v>4725</v>
      </c>
      <c r="AF201" s="71" t="s">
        <v>4725</v>
      </c>
      <c r="AG201" s="71" t="s">
        <v>4725</v>
      </c>
      <c r="AH201" s="71" t="s">
        <v>4725</v>
      </c>
      <c r="AI201" s="71" t="s">
        <v>4725</v>
      </c>
      <c r="AJ201" s="71" t="s">
        <v>4725</v>
      </c>
      <c r="AK201" s="71" t="s">
        <v>4725</v>
      </c>
      <c r="AL201" s="71" t="s">
        <v>4725</v>
      </c>
      <c r="AM201" s="71" t="s">
        <v>4725</v>
      </c>
      <c r="AN201" s="71" t="s">
        <v>4725</v>
      </c>
      <c r="AO201" s="71" t="s">
        <v>4725</v>
      </c>
      <c r="AP201" s="71" t="s">
        <v>4725</v>
      </c>
      <c r="AQ201" s="71" t="s">
        <v>4725</v>
      </c>
      <c r="AR201" s="71" t="s">
        <v>4725</v>
      </c>
      <c r="AS201" s="68"/>
      <c r="AT201" s="68"/>
      <c r="AU201" s="68"/>
      <c r="AV201" t="s">
        <v>4744</v>
      </c>
      <c r="AW201" t="s">
        <v>4745</v>
      </c>
      <c r="AY201" t="s">
        <v>4766</v>
      </c>
    </row>
    <row r="202" spans="1:52" x14ac:dyDescent="0.35">
      <c r="A202" s="37" t="s">
        <v>4743</v>
      </c>
      <c r="B202" s="37" t="s">
        <v>4845</v>
      </c>
      <c r="C202" s="27">
        <v>138</v>
      </c>
      <c r="D202" s="70" t="s">
        <v>4725</v>
      </c>
      <c r="E202" s="71" t="s">
        <v>4725</v>
      </c>
      <c r="F202" s="71" t="s">
        <v>4725</v>
      </c>
      <c r="G202" s="71" t="s">
        <v>4725</v>
      </c>
      <c r="H202" s="71" t="s">
        <v>4725</v>
      </c>
      <c r="I202" s="71" t="s">
        <v>4725</v>
      </c>
      <c r="J202" s="71" t="s">
        <v>4725</v>
      </c>
      <c r="K202" s="71" t="s">
        <v>4725</v>
      </c>
      <c r="L202" s="71" t="s">
        <v>4725</v>
      </c>
      <c r="M202" s="71" t="s">
        <v>4725</v>
      </c>
      <c r="N202" s="71" t="s">
        <v>4725</v>
      </c>
      <c r="O202" s="71">
        <v>1</v>
      </c>
      <c r="P202" s="71">
        <v>1</v>
      </c>
      <c r="Q202" s="71" t="s">
        <v>4725</v>
      </c>
      <c r="R202" s="71" t="s">
        <v>4725</v>
      </c>
      <c r="S202" s="71" t="s">
        <v>4725</v>
      </c>
      <c r="T202" s="71" t="s">
        <v>4725</v>
      </c>
      <c r="U202" s="71" t="s">
        <v>4725</v>
      </c>
      <c r="V202" s="71" t="s">
        <v>4725</v>
      </c>
      <c r="W202" s="71" t="s">
        <v>4725</v>
      </c>
      <c r="X202" s="71" t="s">
        <v>4725</v>
      </c>
      <c r="Y202" s="71" t="s">
        <v>4725</v>
      </c>
      <c r="Z202" s="71" t="s">
        <v>4725</v>
      </c>
      <c r="AA202" s="71" t="s">
        <v>4725</v>
      </c>
      <c r="AB202" s="71" t="s">
        <v>4725</v>
      </c>
      <c r="AC202" s="71" t="s">
        <v>4725</v>
      </c>
      <c r="AD202" s="71" t="s">
        <v>4725</v>
      </c>
      <c r="AE202" s="71" t="s">
        <v>4725</v>
      </c>
      <c r="AF202" s="71" t="s">
        <v>4725</v>
      </c>
      <c r="AG202" s="71" t="s">
        <v>4725</v>
      </c>
      <c r="AH202" s="71" t="s">
        <v>4725</v>
      </c>
      <c r="AI202" s="71" t="s">
        <v>4725</v>
      </c>
      <c r="AJ202" s="71" t="s">
        <v>4725</v>
      </c>
      <c r="AK202" s="71" t="s">
        <v>4725</v>
      </c>
      <c r="AL202" s="71" t="s">
        <v>4725</v>
      </c>
      <c r="AM202" s="71" t="s">
        <v>4725</v>
      </c>
      <c r="AN202" s="71" t="s">
        <v>4725</v>
      </c>
      <c r="AO202" s="71" t="s">
        <v>4725</v>
      </c>
      <c r="AP202" s="71" t="s">
        <v>4725</v>
      </c>
      <c r="AQ202" s="71" t="s">
        <v>4725</v>
      </c>
      <c r="AR202" s="71" t="s">
        <v>4725</v>
      </c>
      <c r="AS202" s="68"/>
      <c r="AT202" s="68"/>
      <c r="AU202" s="68"/>
      <c r="AV202" t="s">
        <v>4744</v>
      </c>
      <c r="AW202" t="s">
        <v>4745</v>
      </c>
      <c r="AY202" t="s">
        <v>4766</v>
      </c>
    </row>
    <row r="203" spans="1:52" x14ac:dyDescent="0.35">
      <c r="A203" s="37" t="s">
        <v>4747</v>
      </c>
      <c r="B203" s="37" t="s">
        <v>4532</v>
      </c>
      <c r="C203" s="27">
        <v>230</v>
      </c>
      <c r="D203" s="70"/>
      <c r="E203" s="71"/>
      <c r="F203" s="71"/>
      <c r="G203" s="71"/>
      <c r="H203" s="71"/>
      <c r="I203" s="71"/>
      <c r="J203" s="71"/>
      <c r="K203" s="71"/>
      <c r="L203" s="71"/>
      <c r="M203" s="71"/>
      <c r="N203" s="71"/>
      <c r="O203" s="71"/>
      <c r="P203" s="71"/>
      <c r="Q203" s="71"/>
      <c r="R203" s="71"/>
      <c r="S203" s="71"/>
      <c r="T203" s="71"/>
      <c r="U203" s="71"/>
      <c r="V203" s="71"/>
      <c r="W203" s="71"/>
      <c r="X203" s="71"/>
      <c r="Y203" s="71"/>
      <c r="Z203" s="71">
        <v>1</v>
      </c>
      <c r="AA203" s="71"/>
      <c r="AB203" s="71"/>
      <c r="AC203" s="71"/>
      <c r="AD203" s="71"/>
      <c r="AE203" s="71"/>
      <c r="AF203" s="71"/>
      <c r="AG203" s="71"/>
      <c r="AH203" s="71"/>
      <c r="AI203" s="71"/>
      <c r="AJ203" s="71"/>
      <c r="AK203" s="71"/>
      <c r="AL203" s="71"/>
      <c r="AM203" s="71"/>
      <c r="AN203" s="71"/>
      <c r="AO203" s="71"/>
      <c r="AP203" s="71"/>
      <c r="AQ203" s="71"/>
      <c r="AR203" s="71"/>
      <c r="AS203" s="68"/>
      <c r="AT203" s="68"/>
      <c r="AU203" s="68"/>
      <c r="AV203" s="37" t="s">
        <v>4748</v>
      </c>
      <c r="AW203" s="37" t="s">
        <v>4749</v>
      </c>
    </row>
    <row r="204" spans="1:52" x14ac:dyDescent="0.35">
      <c r="A204" s="37" t="s">
        <v>4772</v>
      </c>
      <c r="B204" s="37" t="s">
        <v>4846</v>
      </c>
      <c r="C204" s="37">
        <v>500</v>
      </c>
      <c r="D204" s="70" t="s">
        <v>4725</v>
      </c>
      <c r="E204" s="71" t="s">
        <v>4725</v>
      </c>
      <c r="F204" s="71" t="s">
        <v>4725</v>
      </c>
      <c r="G204" s="71" t="s">
        <v>4725</v>
      </c>
      <c r="H204" s="71" t="s">
        <v>4725</v>
      </c>
      <c r="I204" s="71" t="s">
        <v>4725</v>
      </c>
      <c r="J204" s="71" t="s">
        <v>4725</v>
      </c>
      <c r="K204" s="71" t="s">
        <v>4725</v>
      </c>
      <c r="L204" s="71" t="s">
        <v>4725</v>
      </c>
      <c r="M204" s="71">
        <v>1</v>
      </c>
      <c r="N204" s="71">
        <v>1</v>
      </c>
      <c r="O204" s="71" t="s">
        <v>4725</v>
      </c>
      <c r="P204" s="71" t="s">
        <v>4725</v>
      </c>
      <c r="Q204" s="71" t="s">
        <v>4725</v>
      </c>
      <c r="R204" s="71"/>
      <c r="S204" s="71" t="s">
        <v>4725</v>
      </c>
      <c r="T204" s="71" t="s">
        <v>4725</v>
      </c>
      <c r="U204" s="71" t="s">
        <v>4725</v>
      </c>
      <c r="V204" s="71" t="s">
        <v>4725</v>
      </c>
      <c r="W204" s="71" t="s">
        <v>4725</v>
      </c>
      <c r="X204" s="71" t="s">
        <v>4725</v>
      </c>
      <c r="Y204" s="71" t="s">
        <v>4725</v>
      </c>
      <c r="Z204" s="71" t="s">
        <v>4725</v>
      </c>
      <c r="AA204" s="71" t="s">
        <v>4725</v>
      </c>
      <c r="AB204" s="71" t="s">
        <v>4725</v>
      </c>
      <c r="AC204" s="71" t="s">
        <v>4725</v>
      </c>
      <c r="AD204" s="71" t="s">
        <v>4725</v>
      </c>
      <c r="AE204" s="71" t="s">
        <v>4725</v>
      </c>
      <c r="AF204" s="71" t="s">
        <v>4725</v>
      </c>
      <c r="AG204" s="71" t="s">
        <v>4725</v>
      </c>
      <c r="AH204" s="71" t="s">
        <v>4725</v>
      </c>
      <c r="AI204" s="71" t="s">
        <v>4725</v>
      </c>
      <c r="AJ204" s="71" t="s">
        <v>4725</v>
      </c>
      <c r="AK204" s="71" t="s">
        <v>4725</v>
      </c>
      <c r="AL204" s="71" t="s">
        <v>4725</v>
      </c>
      <c r="AM204" s="71" t="s">
        <v>4725</v>
      </c>
      <c r="AN204" s="71" t="s">
        <v>4725</v>
      </c>
      <c r="AO204" s="71" t="s">
        <v>4725</v>
      </c>
      <c r="AP204" s="71" t="s">
        <v>4725</v>
      </c>
      <c r="AQ204" s="71" t="s">
        <v>4725</v>
      </c>
      <c r="AR204" s="71" t="s">
        <v>4725</v>
      </c>
      <c r="AS204" s="68"/>
      <c r="AT204" s="68"/>
      <c r="AU204" s="68"/>
      <c r="AV204" t="s">
        <v>4784</v>
      </c>
      <c r="AW204" t="s">
        <v>4785</v>
      </c>
      <c r="AY204" t="s">
        <v>4795</v>
      </c>
      <c r="AZ204" t="s">
        <v>4847</v>
      </c>
    </row>
    <row r="205" spans="1:52" x14ac:dyDescent="0.35">
      <c r="A205" s="37" t="s">
        <v>4740</v>
      </c>
      <c r="B205" s="37" t="s">
        <v>4534</v>
      </c>
      <c r="C205" s="37">
        <v>230</v>
      </c>
      <c r="D205" s="70" t="s">
        <v>4725</v>
      </c>
      <c r="E205" s="71" t="s">
        <v>4725</v>
      </c>
      <c r="F205" s="71" t="s">
        <v>4725</v>
      </c>
      <c r="G205" s="71" t="s">
        <v>4725</v>
      </c>
      <c r="H205" s="71" t="s">
        <v>4725</v>
      </c>
      <c r="I205" s="71" t="s">
        <v>4725</v>
      </c>
      <c r="J205" s="71" t="s">
        <v>4725</v>
      </c>
      <c r="K205" s="71" t="s">
        <v>4725</v>
      </c>
      <c r="L205" s="71" t="s">
        <v>4725</v>
      </c>
      <c r="M205" s="71" t="s">
        <v>4725</v>
      </c>
      <c r="N205" s="71" t="s">
        <v>4725</v>
      </c>
      <c r="O205" s="71" t="s">
        <v>4725</v>
      </c>
      <c r="P205" s="71" t="s">
        <v>4725</v>
      </c>
      <c r="Q205" s="71" t="s">
        <v>4725</v>
      </c>
      <c r="R205" s="71" t="s">
        <v>4725</v>
      </c>
      <c r="S205" s="71" t="s">
        <v>4725</v>
      </c>
      <c r="T205" s="71">
        <v>1</v>
      </c>
      <c r="U205" s="71">
        <v>1</v>
      </c>
      <c r="V205" s="71">
        <v>1</v>
      </c>
      <c r="W205" s="71" t="s">
        <v>4725</v>
      </c>
      <c r="X205" s="71" t="s">
        <v>4725</v>
      </c>
      <c r="Y205" s="71" t="s">
        <v>4725</v>
      </c>
      <c r="Z205" s="71" t="s">
        <v>4725</v>
      </c>
      <c r="AA205" s="71" t="s">
        <v>4725</v>
      </c>
      <c r="AB205" s="71" t="s">
        <v>4725</v>
      </c>
      <c r="AC205" s="71" t="s">
        <v>4725</v>
      </c>
      <c r="AD205" s="71" t="s">
        <v>4725</v>
      </c>
      <c r="AE205" s="71" t="s">
        <v>4725</v>
      </c>
      <c r="AF205" s="71" t="s">
        <v>4725</v>
      </c>
      <c r="AG205" s="71" t="s">
        <v>4725</v>
      </c>
      <c r="AH205" s="71" t="s">
        <v>4725</v>
      </c>
      <c r="AI205" s="71" t="s">
        <v>4725</v>
      </c>
      <c r="AJ205" s="71" t="s">
        <v>4725</v>
      </c>
      <c r="AK205" s="71" t="s">
        <v>4725</v>
      </c>
      <c r="AL205" s="71" t="s">
        <v>4725</v>
      </c>
      <c r="AM205" s="71" t="s">
        <v>4725</v>
      </c>
      <c r="AN205" s="71" t="s">
        <v>4725</v>
      </c>
      <c r="AO205" s="71" t="s">
        <v>4725</v>
      </c>
      <c r="AP205" s="71" t="s">
        <v>4725</v>
      </c>
      <c r="AQ205" s="71" t="s">
        <v>4725</v>
      </c>
      <c r="AR205" s="71" t="s">
        <v>4725</v>
      </c>
      <c r="AS205" s="68"/>
      <c r="AT205" s="68"/>
      <c r="AU205" s="68"/>
      <c r="AV205" t="s">
        <v>4741</v>
      </c>
      <c r="AW205" t="s">
        <v>4742</v>
      </c>
    </row>
    <row r="206" spans="1:52" x14ac:dyDescent="0.35">
      <c r="A206" s="37" t="s">
        <v>4731</v>
      </c>
      <c r="B206" s="37" t="s">
        <v>4535</v>
      </c>
      <c r="C206" s="37">
        <v>115</v>
      </c>
      <c r="D206" s="70" t="s">
        <v>4725</v>
      </c>
      <c r="E206" s="71" t="s">
        <v>4725</v>
      </c>
      <c r="F206" s="71" t="s">
        <v>4725</v>
      </c>
      <c r="G206" s="71" t="s">
        <v>4725</v>
      </c>
      <c r="H206" s="71" t="s">
        <v>4725</v>
      </c>
      <c r="I206" s="71" t="s">
        <v>4725</v>
      </c>
      <c r="J206" s="71" t="s">
        <v>4725</v>
      </c>
      <c r="K206" s="71" t="s">
        <v>4725</v>
      </c>
      <c r="L206" s="71" t="s">
        <v>4725</v>
      </c>
      <c r="M206" s="71" t="s">
        <v>4725</v>
      </c>
      <c r="N206" s="71" t="s">
        <v>4725</v>
      </c>
      <c r="O206" s="71" t="s">
        <v>4725</v>
      </c>
      <c r="P206" s="71" t="s">
        <v>4725</v>
      </c>
      <c r="Q206" s="71" t="s">
        <v>4725</v>
      </c>
      <c r="R206" s="71" t="s">
        <v>4725</v>
      </c>
      <c r="S206" s="71" t="s">
        <v>4725</v>
      </c>
      <c r="T206" s="71" t="s">
        <v>4725</v>
      </c>
      <c r="U206" s="71" t="s">
        <v>4725</v>
      </c>
      <c r="V206" s="71" t="s">
        <v>4725</v>
      </c>
      <c r="W206" s="71" t="s">
        <v>4725</v>
      </c>
      <c r="X206" s="71" t="s">
        <v>4725</v>
      </c>
      <c r="Y206" s="71" t="s">
        <v>4725</v>
      </c>
      <c r="Z206" s="71" t="s">
        <v>4725</v>
      </c>
      <c r="AA206" s="71" t="s">
        <v>4725</v>
      </c>
      <c r="AB206" s="71" t="s">
        <v>4725</v>
      </c>
      <c r="AC206" s="71" t="s">
        <v>4725</v>
      </c>
      <c r="AD206" s="71" t="s">
        <v>4725</v>
      </c>
      <c r="AE206" s="71" t="s">
        <v>4725</v>
      </c>
      <c r="AF206" s="71" t="s">
        <v>4725</v>
      </c>
      <c r="AG206" s="71" t="s">
        <v>4725</v>
      </c>
      <c r="AH206" s="71">
        <v>1</v>
      </c>
      <c r="AI206" s="71" t="s">
        <v>4725</v>
      </c>
      <c r="AJ206" s="71" t="s">
        <v>4725</v>
      </c>
      <c r="AK206" s="71" t="s">
        <v>4725</v>
      </c>
      <c r="AL206" s="71">
        <v>1</v>
      </c>
      <c r="AM206" s="71">
        <v>1</v>
      </c>
      <c r="AN206" s="71">
        <v>1</v>
      </c>
      <c r="AO206" s="71">
        <v>1</v>
      </c>
      <c r="AP206" s="71" t="s">
        <v>4725</v>
      </c>
      <c r="AQ206" s="71" t="s">
        <v>4725</v>
      </c>
      <c r="AR206" s="71">
        <v>1</v>
      </c>
      <c r="AS206" s="68"/>
      <c r="AT206" s="68"/>
      <c r="AU206" s="68"/>
      <c r="AV206" t="s">
        <v>4726</v>
      </c>
      <c r="AW206" t="s">
        <v>4727</v>
      </c>
    </row>
    <row r="207" spans="1:52" x14ac:dyDescent="0.35">
      <c r="A207" s="37" t="s">
        <v>4731</v>
      </c>
      <c r="B207" s="37" t="s">
        <v>4535</v>
      </c>
      <c r="C207" s="37">
        <v>230</v>
      </c>
      <c r="D207" s="70" t="s">
        <v>4725</v>
      </c>
      <c r="E207" s="71" t="s">
        <v>4725</v>
      </c>
      <c r="F207" s="71" t="s">
        <v>4725</v>
      </c>
      <c r="G207" s="71" t="s">
        <v>4725</v>
      </c>
      <c r="H207" s="71" t="s">
        <v>4725</v>
      </c>
      <c r="I207" s="71" t="s">
        <v>4725</v>
      </c>
      <c r="J207" s="71" t="s">
        <v>4725</v>
      </c>
      <c r="K207" s="71" t="s">
        <v>4725</v>
      </c>
      <c r="L207" s="71" t="s">
        <v>4725</v>
      </c>
      <c r="M207" s="71" t="s">
        <v>4725</v>
      </c>
      <c r="N207" s="71" t="s">
        <v>4725</v>
      </c>
      <c r="O207" s="71" t="s">
        <v>4725</v>
      </c>
      <c r="P207" s="71" t="s">
        <v>4725</v>
      </c>
      <c r="Q207" s="71" t="s">
        <v>4725</v>
      </c>
      <c r="R207" s="71" t="s">
        <v>4725</v>
      </c>
      <c r="S207" s="71" t="s">
        <v>4725</v>
      </c>
      <c r="T207" s="71" t="s">
        <v>4725</v>
      </c>
      <c r="U207" s="71" t="s">
        <v>4725</v>
      </c>
      <c r="V207" s="71" t="s">
        <v>4725</v>
      </c>
      <c r="W207" s="71" t="s">
        <v>4725</v>
      </c>
      <c r="X207" s="71" t="s">
        <v>4725</v>
      </c>
      <c r="Y207" s="71" t="s">
        <v>4725</v>
      </c>
      <c r="Z207" s="71" t="s">
        <v>4725</v>
      </c>
      <c r="AA207" s="71" t="s">
        <v>4725</v>
      </c>
      <c r="AB207" s="71" t="s">
        <v>4725</v>
      </c>
      <c r="AC207" s="71" t="s">
        <v>4725</v>
      </c>
      <c r="AD207" s="71" t="s">
        <v>4725</v>
      </c>
      <c r="AE207" s="71" t="s">
        <v>4725</v>
      </c>
      <c r="AF207" s="71" t="s">
        <v>4725</v>
      </c>
      <c r="AG207" s="71">
        <v>1</v>
      </c>
      <c r="AH207" s="71">
        <v>1</v>
      </c>
      <c r="AI207" s="71" t="s">
        <v>4725</v>
      </c>
      <c r="AJ207" s="71">
        <v>1</v>
      </c>
      <c r="AK207" s="71" t="s">
        <v>4725</v>
      </c>
      <c r="AL207" s="71">
        <v>1</v>
      </c>
      <c r="AM207" s="71">
        <v>1</v>
      </c>
      <c r="AN207" s="71" t="s">
        <v>4725</v>
      </c>
      <c r="AO207" s="71" t="s">
        <v>4725</v>
      </c>
      <c r="AP207" s="71">
        <v>1</v>
      </c>
      <c r="AQ207" s="71" t="s">
        <v>4725</v>
      </c>
      <c r="AR207" s="71">
        <v>1</v>
      </c>
      <c r="AS207" s="68"/>
      <c r="AT207" s="68"/>
      <c r="AU207" s="68"/>
      <c r="AV207" t="s">
        <v>4726</v>
      </c>
      <c r="AW207" t="s">
        <v>4727</v>
      </c>
    </row>
    <row r="208" spans="1:52" x14ac:dyDescent="0.35">
      <c r="A208" s="37" t="s">
        <v>4732</v>
      </c>
      <c r="B208" s="37" t="s">
        <v>4848</v>
      </c>
      <c r="C208" s="37">
        <v>230</v>
      </c>
      <c r="D208" s="70" t="s">
        <v>4725</v>
      </c>
      <c r="E208" s="71" t="s">
        <v>4725</v>
      </c>
      <c r="F208" s="71" t="s">
        <v>4725</v>
      </c>
      <c r="G208" s="71">
        <v>1</v>
      </c>
      <c r="H208" s="71" t="s">
        <v>4725</v>
      </c>
      <c r="I208" s="71" t="s">
        <v>4725</v>
      </c>
      <c r="J208" s="71" t="s">
        <v>4725</v>
      </c>
      <c r="K208" s="71" t="s">
        <v>4725</v>
      </c>
      <c r="L208" s="71" t="s">
        <v>4725</v>
      </c>
      <c r="M208" s="71" t="s">
        <v>4725</v>
      </c>
      <c r="N208" s="71" t="s">
        <v>4725</v>
      </c>
      <c r="O208" s="71" t="s">
        <v>4725</v>
      </c>
      <c r="P208" s="71" t="s">
        <v>4725</v>
      </c>
      <c r="Q208" s="71" t="s">
        <v>4725</v>
      </c>
      <c r="R208" s="71" t="s">
        <v>4725</v>
      </c>
      <c r="S208" s="71" t="s">
        <v>4725</v>
      </c>
      <c r="T208" s="71" t="s">
        <v>4725</v>
      </c>
      <c r="U208" s="71" t="s">
        <v>4725</v>
      </c>
      <c r="V208" s="71" t="s">
        <v>4725</v>
      </c>
      <c r="W208" s="71" t="s">
        <v>4725</v>
      </c>
      <c r="X208" s="71" t="s">
        <v>4725</v>
      </c>
      <c r="Y208" s="71" t="s">
        <v>4725</v>
      </c>
      <c r="Z208" s="71" t="s">
        <v>4725</v>
      </c>
      <c r="AA208" s="71" t="s">
        <v>4725</v>
      </c>
      <c r="AB208" s="71" t="s">
        <v>4725</v>
      </c>
      <c r="AC208" s="71" t="s">
        <v>4725</v>
      </c>
      <c r="AD208" s="71" t="s">
        <v>4725</v>
      </c>
      <c r="AE208" s="71" t="s">
        <v>4725</v>
      </c>
      <c r="AF208" s="71" t="s">
        <v>4725</v>
      </c>
      <c r="AG208" s="71" t="s">
        <v>4725</v>
      </c>
      <c r="AH208" s="71" t="s">
        <v>4725</v>
      </c>
      <c r="AI208" s="71" t="s">
        <v>4725</v>
      </c>
      <c r="AJ208" s="71" t="s">
        <v>4725</v>
      </c>
      <c r="AK208" s="71" t="s">
        <v>4725</v>
      </c>
      <c r="AL208" s="71" t="s">
        <v>4725</v>
      </c>
      <c r="AM208" s="71" t="s">
        <v>4725</v>
      </c>
      <c r="AN208" s="71" t="s">
        <v>4725</v>
      </c>
      <c r="AO208" s="71" t="s">
        <v>4725</v>
      </c>
      <c r="AP208" s="71" t="s">
        <v>4725</v>
      </c>
      <c r="AQ208" s="71" t="s">
        <v>4725</v>
      </c>
      <c r="AR208" s="71" t="s">
        <v>4725</v>
      </c>
      <c r="AS208" s="68"/>
      <c r="AT208" s="68"/>
      <c r="AU208" s="68"/>
      <c r="AV208" t="s">
        <v>4729</v>
      </c>
      <c r="AW208" t="s">
        <v>4730</v>
      </c>
    </row>
    <row r="209" spans="1:51" x14ac:dyDescent="0.35">
      <c r="A209" s="37" t="s">
        <v>4732</v>
      </c>
      <c r="B209" s="37" t="s">
        <v>4536</v>
      </c>
      <c r="C209" s="37">
        <v>230</v>
      </c>
      <c r="D209" s="70">
        <v>1</v>
      </c>
      <c r="E209" s="71" t="s">
        <v>4725</v>
      </c>
      <c r="F209" s="71">
        <v>1</v>
      </c>
      <c r="G209" s="71">
        <v>1</v>
      </c>
      <c r="H209" s="71" t="s">
        <v>4725</v>
      </c>
      <c r="I209" s="71" t="s">
        <v>4725</v>
      </c>
      <c r="J209" s="71" t="s">
        <v>4725</v>
      </c>
      <c r="K209" s="71" t="s">
        <v>4725</v>
      </c>
      <c r="L209" s="71" t="s">
        <v>4725</v>
      </c>
      <c r="M209" s="71" t="s">
        <v>4725</v>
      </c>
      <c r="N209" s="71" t="s">
        <v>4725</v>
      </c>
      <c r="O209" s="71" t="s">
        <v>4725</v>
      </c>
      <c r="P209" s="71" t="s">
        <v>4725</v>
      </c>
      <c r="Q209" s="71" t="s">
        <v>4725</v>
      </c>
      <c r="R209" s="71" t="s">
        <v>4725</v>
      </c>
      <c r="S209" s="71" t="s">
        <v>4725</v>
      </c>
      <c r="T209" s="71" t="s">
        <v>4725</v>
      </c>
      <c r="U209" s="71" t="s">
        <v>4725</v>
      </c>
      <c r="V209" s="71" t="s">
        <v>4725</v>
      </c>
      <c r="W209" s="71" t="s">
        <v>4725</v>
      </c>
      <c r="X209" s="71" t="s">
        <v>4725</v>
      </c>
      <c r="Y209" s="71" t="s">
        <v>4725</v>
      </c>
      <c r="Z209" s="71" t="s">
        <v>4725</v>
      </c>
      <c r="AA209" s="71" t="s">
        <v>4725</v>
      </c>
      <c r="AB209" s="71" t="s">
        <v>4725</v>
      </c>
      <c r="AC209" s="71" t="s">
        <v>4725</v>
      </c>
      <c r="AD209" s="71" t="s">
        <v>4725</v>
      </c>
      <c r="AE209" s="71" t="s">
        <v>4725</v>
      </c>
      <c r="AF209" s="71" t="s">
        <v>4725</v>
      </c>
      <c r="AG209" s="71" t="s">
        <v>4725</v>
      </c>
      <c r="AH209" s="71" t="s">
        <v>4725</v>
      </c>
      <c r="AI209" s="71" t="s">
        <v>4725</v>
      </c>
      <c r="AJ209" s="71" t="s">
        <v>4725</v>
      </c>
      <c r="AK209" s="71" t="s">
        <v>4725</v>
      </c>
      <c r="AL209" s="71" t="s">
        <v>4725</v>
      </c>
      <c r="AM209" s="71" t="s">
        <v>4725</v>
      </c>
      <c r="AN209" s="71" t="s">
        <v>4725</v>
      </c>
      <c r="AO209" s="71" t="s">
        <v>4725</v>
      </c>
      <c r="AP209" s="71" t="s">
        <v>4725</v>
      </c>
      <c r="AQ209" s="71" t="s">
        <v>4725</v>
      </c>
      <c r="AR209" s="71" t="s">
        <v>4725</v>
      </c>
      <c r="AS209" s="68"/>
      <c r="AT209" s="68"/>
      <c r="AU209" s="68"/>
      <c r="AV209" t="s">
        <v>4733</v>
      </c>
      <c r="AW209" t="s">
        <v>4734</v>
      </c>
    </row>
    <row r="210" spans="1:51" x14ac:dyDescent="0.35">
      <c r="A210" s="37" t="s">
        <v>4747</v>
      </c>
      <c r="B210" s="37" t="s">
        <v>4849</v>
      </c>
      <c r="C210" s="37">
        <v>230</v>
      </c>
      <c r="D210" s="70" t="s">
        <v>4725</v>
      </c>
      <c r="E210" s="71" t="s">
        <v>4725</v>
      </c>
      <c r="F210" s="71" t="s">
        <v>4725</v>
      </c>
      <c r="G210" s="71" t="s">
        <v>4725</v>
      </c>
      <c r="H210" s="71" t="s">
        <v>4725</v>
      </c>
      <c r="I210" s="71" t="s">
        <v>4725</v>
      </c>
      <c r="J210" s="71" t="s">
        <v>4725</v>
      </c>
      <c r="K210" s="71" t="s">
        <v>4725</v>
      </c>
      <c r="L210" s="71" t="s">
        <v>4725</v>
      </c>
      <c r="M210" s="71" t="s">
        <v>4725</v>
      </c>
      <c r="N210" s="71" t="s">
        <v>4725</v>
      </c>
      <c r="O210" s="71" t="s">
        <v>4725</v>
      </c>
      <c r="P210" s="71" t="s">
        <v>4725</v>
      </c>
      <c r="Q210" s="71" t="s">
        <v>4725</v>
      </c>
      <c r="R210" s="71" t="s">
        <v>4725</v>
      </c>
      <c r="S210" s="71" t="s">
        <v>4725</v>
      </c>
      <c r="T210" s="71" t="s">
        <v>4725</v>
      </c>
      <c r="U210" s="71" t="s">
        <v>4725</v>
      </c>
      <c r="V210" s="71" t="s">
        <v>4725</v>
      </c>
      <c r="W210" s="71" t="s">
        <v>4725</v>
      </c>
      <c r="X210" s="71" t="s">
        <v>4725</v>
      </c>
      <c r="Y210" s="71" t="s">
        <v>4725</v>
      </c>
      <c r="Z210" s="71">
        <v>1</v>
      </c>
      <c r="AA210" s="71" t="s">
        <v>4725</v>
      </c>
      <c r="AB210" s="71" t="s">
        <v>4725</v>
      </c>
      <c r="AC210" s="71" t="s">
        <v>4725</v>
      </c>
      <c r="AD210" s="71" t="s">
        <v>4725</v>
      </c>
      <c r="AE210" s="71">
        <v>1</v>
      </c>
      <c r="AF210" s="71" t="s">
        <v>4725</v>
      </c>
      <c r="AG210" s="71" t="s">
        <v>4725</v>
      </c>
      <c r="AH210" s="71" t="s">
        <v>4725</v>
      </c>
      <c r="AI210" s="71" t="s">
        <v>4725</v>
      </c>
      <c r="AJ210" s="71" t="s">
        <v>4725</v>
      </c>
      <c r="AK210" s="71" t="s">
        <v>4725</v>
      </c>
      <c r="AL210" s="71" t="s">
        <v>4725</v>
      </c>
      <c r="AM210" s="71" t="s">
        <v>4725</v>
      </c>
      <c r="AN210" s="71" t="s">
        <v>4725</v>
      </c>
      <c r="AO210" s="71" t="s">
        <v>4725</v>
      </c>
      <c r="AP210" s="71" t="s">
        <v>4725</v>
      </c>
      <c r="AQ210" s="71" t="s">
        <v>4725</v>
      </c>
      <c r="AR210" s="71" t="s">
        <v>4725</v>
      </c>
      <c r="AS210" s="68"/>
      <c r="AT210" s="68"/>
      <c r="AU210" s="68"/>
      <c r="AV210" t="s">
        <v>4748</v>
      </c>
      <c r="AW210" t="s">
        <v>4749</v>
      </c>
      <c r="AY210" t="s">
        <v>4751</v>
      </c>
    </row>
    <row r="211" spans="1:51" x14ac:dyDescent="0.35">
      <c r="A211" s="37" t="s">
        <v>4747</v>
      </c>
      <c r="B211" s="37" t="s">
        <v>4448</v>
      </c>
      <c r="C211" s="37">
        <v>115</v>
      </c>
      <c r="D211" s="70" t="s">
        <v>4725</v>
      </c>
      <c r="E211" s="71" t="s">
        <v>4725</v>
      </c>
      <c r="F211" s="71" t="s">
        <v>4725</v>
      </c>
      <c r="G211" s="71" t="s">
        <v>4725</v>
      </c>
      <c r="H211" s="71" t="s">
        <v>4725</v>
      </c>
      <c r="I211" s="71" t="s">
        <v>4725</v>
      </c>
      <c r="J211" s="71" t="s">
        <v>4725</v>
      </c>
      <c r="K211" s="71" t="s">
        <v>4725</v>
      </c>
      <c r="L211" s="71" t="s">
        <v>4725</v>
      </c>
      <c r="M211" s="71" t="s">
        <v>4725</v>
      </c>
      <c r="N211" s="71" t="s">
        <v>4725</v>
      </c>
      <c r="O211" s="71" t="s">
        <v>4725</v>
      </c>
      <c r="P211" s="71" t="s">
        <v>4725</v>
      </c>
      <c r="Q211" s="71" t="s">
        <v>4725</v>
      </c>
      <c r="R211" s="71" t="s">
        <v>4725</v>
      </c>
      <c r="S211" s="71" t="s">
        <v>4725</v>
      </c>
      <c r="T211" s="71" t="s">
        <v>4725</v>
      </c>
      <c r="U211" s="71" t="s">
        <v>4725</v>
      </c>
      <c r="V211" s="71" t="s">
        <v>4725</v>
      </c>
      <c r="W211" s="71" t="s">
        <v>4725</v>
      </c>
      <c r="X211" s="71" t="s">
        <v>4725</v>
      </c>
      <c r="Y211" s="71" t="s">
        <v>4725</v>
      </c>
      <c r="Z211" s="71">
        <v>1</v>
      </c>
      <c r="AA211" s="71">
        <v>1</v>
      </c>
      <c r="AB211" s="71">
        <v>1</v>
      </c>
      <c r="AC211" s="71" t="s">
        <v>4725</v>
      </c>
      <c r="AD211" s="71" t="s">
        <v>4725</v>
      </c>
      <c r="AE211" s="71" t="s">
        <v>4725</v>
      </c>
      <c r="AF211" s="71" t="s">
        <v>4725</v>
      </c>
      <c r="AG211" s="71" t="s">
        <v>4725</v>
      </c>
      <c r="AH211" s="71" t="s">
        <v>4725</v>
      </c>
      <c r="AI211" s="71" t="s">
        <v>4725</v>
      </c>
      <c r="AJ211" s="71" t="s">
        <v>4725</v>
      </c>
      <c r="AK211" s="71" t="s">
        <v>4725</v>
      </c>
      <c r="AL211" s="71" t="s">
        <v>4725</v>
      </c>
      <c r="AM211" s="71" t="s">
        <v>4725</v>
      </c>
      <c r="AN211" s="71" t="s">
        <v>4725</v>
      </c>
      <c r="AO211" s="71" t="s">
        <v>4725</v>
      </c>
      <c r="AP211" s="71" t="s">
        <v>4725</v>
      </c>
      <c r="AQ211" s="71" t="s">
        <v>4725</v>
      </c>
      <c r="AR211" s="71" t="s">
        <v>4725</v>
      </c>
      <c r="AS211" s="68"/>
      <c r="AT211" s="68"/>
      <c r="AU211" s="68"/>
      <c r="AV211" t="s">
        <v>4748</v>
      </c>
      <c r="AW211" t="s">
        <v>4749</v>
      </c>
      <c r="AY211" t="s">
        <v>4786</v>
      </c>
    </row>
    <row r="212" spans="1:51" x14ac:dyDescent="0.35">
      <c r="A212" s="37" t="s">
        <v>4740</v>
      </c>
      <c r="B212" s="37" t="s">
        <v>4850</v>
      </c>
      <c r="C212" s="37">
        <v>230</v>
      </c>
      <c r="D212" s="70" t="s">
        <v>4725</v>
      </c>
      <c r="E212" s="71" t="s">
        <v>4725</v>
      </c>
      <c r="F212" s="71" t="s">
        <v>4725</v>
      </c>
      <c r="G212" s="71" t="s">
        <v>4725</v>
      </c>
      <c r="H212" s="71" t="s">
        <v>4725</v>
      </c>
      <c r="I212" s="71" t="s">
        <v>4725</v>
      </c>
      <c r="J212" s="71" t="s">
        <v>4725</v>
      </c>
      <c r="K212" s="71" t="s">
        <v>4725</v>
      </c>
      <c r="L212" s="71" t="s">
        <v>4725</v>
      </c>
      <c r="M212" s="71" t="s">
        <v>4725</v>
      </c>
      <c r="N212" s="71" t="s">
        <v>4725</v>
      </c>
      <c r="O212" s="71" t="s">
        <v>4725</v>
      </c>
      <c r="P212" s="71" t="s">
        <v>4725</v>
      </c>
      <c r="Q212" s="71" t="s">
        <v>4725</v>
      </c>
      <c r="R212" s="71" t="s">
        <v>4725</v>
      </c>
      <c r="S212" s="71" t="s">
        <v>4725</v>
      </c>
      <c r="T212" s="71">
        <v>1</v>
      </c>
      <c r="U212" s="71" t="s">
        <v>4725</v>
      </c>
      <c r="V212" s="71">
        <v>1</v>
      </c>
      <c r="W212" s="71" t="s">
        <v>4725</v>
      </c>
      <c r="X212" s="71" t="s">
        <v>4725</v>
      </c>
      <c r="Y212" s="71" t="s">
        <v>4725</v>
      </c>
      <c r="Z212" s="71" t="s">
        <v>4725</v>
      </c>
      <c r="AA212" s="71" t="s">
        <v>4725</v>
      </c>
      <c r="AB212" s="71" t="s">
        <v>4725</v>
      </c>
      <c r="AC212" s="71" t="s">
        <v>4725</v>
      </c>
      <c r="AD212" s="71" t="s">
        <v>4725</v>
      </c>
      <c r="AE212" s="71" t="s">
        <v>4725</v>
      </c>
      <c r="AF212" s="71" t="s">
        <v>4725</v>
      </c>
      <c r="AG212" s="71" t="s">
        <v>4725</v>
      </c>
      <c r="AH212" s="71" t="s">
        <v>4725</v>
      </c>
      <c r="AI212" s="71" t="s">
        <v>4725</v>
      </c>
      <c r="AJ212" s="71" t="s">
        <v>4725</v>
      </c>
      <c r="AK212" s="71" t="s">
        <v>4725</v>
      </c>
      <c r="AL212" s="71" t="s">
        <v>4725</v>
      </c>
      <c r="AM212" s="71" t="s">
        <v>4725</v>
      </c>
      <c r="AN212" s="71" t="s">
        <v>4725</v>
      </c>
      <c r="AO212" s="71" t="s">
        <v>4725</v>
      </c>
      <c r="AP212" s="71" t="s">
        <v>4725</v>
      </c>
      <c r="AQ212" s="71" t="s">
        <v>4725</v>
      </c>
      <c r="AR212" s="71" t="s">
        <v>4725</v>
      </c>
      <c r="AS212" s="68"/>
      <c r="AT212" s="68"/>
      <c r="AU212" s="68"/>
      <c r="AV212" t="s">
        <v>4741</v>
      </c>
      <c r="AW212" t="s">
        <v>4742</v>
      </c>
    </row>
    <row r="213" spans="1:51" x14ac:dyDescent="0.35">
      <c r="A213" s="37" t="s">
        <v>4740</v>
      </c>
      <c r="B213" s="37" t="s">
        <v>4850</v>
      </c>
      <c r="C213" s="37">
        <v>138</v>
      </c>
      <c r="D213" s="70" t="s">
        <v>4725</v>
      </c>
      <c r="E213" s="71" t="s">
        <v>4725</v>
      </c>
      <c r="F213" s="71" t="s">
        <v>4725</v>
      </c>
      <c r="G213" s="71" t="s">
        <v>4725</v>
      </c>
      <c r="H213" s="71" t="s">
        <v>4725</v>
      </c>
      <c r="I213" s="71" t="s">
        <v>4725</v>
      </c>
      <c r="J213" s="71" t="s">
        <v>4725</v>
      </c>
      <c r="K213" s="71" t="s">
        <v>4725</v>
      </c>
      <c r="L213" s="71" t="s">
        <v>4725</v>
      </c>
      <c r="M213" s="71" t="s">
        <v>4725</v>
      </c>
      <c r="N213" s="71" t="s">
        <v>4725</v>
      </c>
      <c r="O213" s="71" t="s">
        <v>4725</v>
      </c>
      <c r="P213" s="71" t="s">
        <v>4725</v>
      </c>
      <c r="Q213" s="71" t="s">
        <v>4725</v>
      </c>
      <c r="R213" s="71" t="s">
        <v>4725</v>
      </c>
      <c r="S213" s="71" t="s">
        <v>4725</v>
      </c>
      <c r="T213" s="71">
        <v>1</v>
      </c>
      <c r="U213" s="71" t="s">
        <v>4725</v>
      </c>
      <c r="V213" s="71">
        <v>1</v>
      </c>
      <c r="W213" s="71" t="s">
        <v>4725</v>
      </c>
      <c r="X213" s="71" t="s">
        <v>4725</v>
      </c>
      <c r="Y213" s="71" t="s">
        <v>4725</v>
      </c>
      <c r="Z213" s="71" t="s">
        <v>4725</v>
      </c>
      <c r="AA213" s="71" t="s">
        <v>4725</v>
      </c>
      <c r="AB213" s="71" t="s">
        <v>4725</v>
      </c>
      <c r="AC213" s="71" t="s">
        <v>4725</v>
      </c>
      <c r="AD213" s="71" t="s">
        <v>4725</v>
      </c>
      <c r="AE213" s="71" t="s">
        <v>4725</v>
      </c>
      <c r="AF213" s="71" t="s">
        <v>4725</v>
      </c>
      <c r="AG213" s="71" t="s">
        <v>4725</v>
      </c>
      <c r="AH213" s="71" t="s">
        <v>4725</v>
      </c>
      <c r="AI213" s="71" t="s">
        <v>4725</v>
      </c>
      <c r="AJ213" s="71" t="s">
        <v>4725</v>
      </c>
      <c r="AK213" s="71" t="s">
        <v>4725</v>
      </c>
      <c r="AL213" s="71" t="s">
        <v>4725</v>
      </c>
      <c r="AM213" s="71" t="s">
        <v>4725</v>
      </c>
      <c r="AN213" s="71" t="s">
        <v>4725</v>
      </c>
      <c r="AO213" s="71" t="s">
        <v>4725</v>
      </c>
      <c r="AP213" s="71" t="s">
        <v>4725</v>
      </c>
      <c r="AQ213" s="71" t="s">
        <v>4725</v>
      </c>
      <c r="AR213" s="71" t="s">
        <v>4725</v>
      </c>
      <c r="AS213" s="68"/>
      <c r="AT213" s="68"/>
      <c r="AU213" s="68"/>
      <c r="AV213" t="s">
        <v>4741</v>
      </c>
      <c r="AW213" t="s">
        <v>4742</v>
      </c>
    </row>
    <row r="214" spans="1:51" x14ac:dyDescent="0.35">
      <c r="A214" s="37" t="s">
        <v>4747</v>
      </c>
      <c r="B214" s="37" t="s">
        <v>4851</v>
      </c>
      <c r="C214" s="37">
        <v>115</v>
      </c>
      <c r="D214" s="70" t="s">
        <v>4725</v>
      </c>
      <c r="E214" s="71" t="s">
        <v>4725</v>
      </c>
      <c r="F214" s="71" t="s">
        <v>4725</v>
      </c>
      <c r="G214" s="71" t="s">
        <v>4725</v>
      </c>
      <c r="H214" s="71" t="s">
        <v>4725</v>
      </c>
      <c r="I214" s="71" t="s">
        <v>4725</v>
      </c>
      <c r="J214" s="71" t="s">
        <v>4725</v>
      </c>
      <c r="K214" s="71" t="s">
        <v>4725</v>
      </c>
      <c r="L214" s="71" t="s">
        <v>4725</v>
      </c>
      <c r="M214" s="71" t="s">
        <v>4725</v>
      </c>
      <c r="N214" s="71" t="s">
        <v>4725</v>
      </c>
      <c r="O214" s="71" t="s">
        <v>4725</v>
      </c>
      <c r="P214" s="71" t="s">
        <v>4725</v>
      </c>
      <c r="Q214" s="71" t="s">
        <v>4725</v>
      </c>
      <c r="R214" s="71" t="s">
        <v>4725</v>
      </c>
      <c r="S214" s="71" t="s">
        <v>4725</v>
      </c>
      <c r="T214" s="71" t="s">
        <v>4725</v>
      </c>
      <c r="U214" s="71" t="s">
        <v>4725</v>
      </c>
      <c r="V214" s="71" t="s">
        <v>4725</v>
      </c>
      <c r="W214" s="71" t="s">
        <v>4725</v>
      </c>
      <c r="X214" s="71" t="s">
        <v>4725</v>
      </c>
      <c r="Y214" s="71" t="s">
        <v>4725</v>
      </c>
      <c r="Z214" s="71">
        <v>1</v>
      </c>
      <c r="AA214" s="71" t="s">
        <v>4725</v>
      </c>
      <c r="AB214" s="71" t="s">
        <v>4725</v>
      </c>
      <c r="AC214" s="71" t="s">
        <v>4725</v>
      </c>
      <c r="AD214" s="71" t="s">
        <v>4725</v>
      </c>
      <c r="AE214" s="71" t="s">
        <v>4725</v>
      </c>
      <c r="AF214" s="71" t="s">
        <v>4725</v>
      </c>
      <c r="AG214" s="71" t="s">
        <v>4725</v>
      </c>
      <c r="AH214" s="71" t="s">
        <v>4725</v>
      </c>
      <c r="AI214" s="71" t="s">
        <v>4725</v>
      </c>
      <c r="AJ214" s="71" t="s">
        <v>4725</v>
      </c>
      <c r="AK214" s="71" t="s">
        <v>4725</v>
      </c>
      <c r="AL214" s="71" t="s">
        <v>4725</v>
      </c>
      <c r="AM214" s="71" t="s">
        <v>4725</v>
      </c>
      <c r="AN214" s="71" t="s">
        <v>4725</v>
      </c>
      <c r="AO214" s="71" t="s">
        <v>4725</v>
      </c>
      <c r="AP214" s="71" t="s">
        <v>4725</v>
      </c>
      <c r="AQ214" s="71" t="s">
        <v>4725</v>
      </c>
      <c r="AR214" s="71" t="s">
        <v>4725</v>
      </c>
      <c r="AS214" s="68"/>
      <c r="AT214" s="68"/>
      <c r="AU214" s="68"/>
      <c r="AV214" t="s">
        <v>4748</v>
      </c>
      <c r="AW214" t="s">
        <v>4749</v>
      </c>
    </row>
    <row r="215" spans="1:51" x14ac:dyDescent="0.35">
      <c r="A215" s="37" t="s">
        <v>4759</v>
      </c>
      <c r="B215" s="37" t="s">
        <v>4498</v>
      </c>
      <c r="C215" s="37">
        <v>230</v>
      </c>
      <c r="D215" s="70" t="s">
        <v>4725</v>
      </c>
      <c r="E215" s="71" t="s">
        <v>4725</v>
      </c>
      <c r="F215" s="71" t="s">
        <v>4725</v>
      </c>
      <c r="G215" s="71" t="s">
        <v>4725</v>
      </c>
      <c r="H215" s="71" t="s">
        <v>4725</v>
      </c>
      <c r="I215" s="71" t="s">
        <v>4725</v>
      </c>
      <c r="J215" s="71" t="s">
        <v>4725</v>
      </c>
      <c r="K215" s="71">
        <v>1</v>
      </c>
      <c r="L215" s="71" t="s">
        <v>4725</v>
      </c>
      <c r="M215" s="71" t="s">
        <v>4725</v>
      </c>
      <c r="N215" s="71" t="s">
        <v>4725</v>
      </c>
      <c r="O215" s="71" t="s">
        <v>4725</v>
      </c>
      <c r="P215" s="71" t="s">
        <v>4725</v>
      </c>
      <c r="Q215" s="71" t="s">
        <v>4725</v>
      </c>
      <c r="R215" s="71" t="s">
        <v>4725</v>
      </c>
      <c r="S215" s="71" t="s">
        <v>4725</v>
      </c>
      <c r="T215" s="71" t="s">
        <v>4725</v>
      </c>
      <c r="U215" s="71" t="s">
        <v>4725</v>
      </c>
      <c r="V215" s="71" t="s">
        <v>4725</v>
      </c>
      <c r="W215" s="71" t="s">
        <v>4725</v>
      </c>
      <c r="X215" s="71" t="s">
        <v>4725</v>
      </c>
      <c r="Y215" s="71" t="s">
        <v>4725</v>
      </c>
      <c r="Z215" s="71" t="s">
        <v>4725</v>
      </c>
      <c r="AA215" s="71" t="s">
        <v>4725</v>
      </c>
      <c r="AB215" s="71" t="s">
        <v>4725</v>
      </c>
      <c r="AC215" s="71" t="s">
        <v>4725</v>
      </c>
      <c r="AD215" s="71" t="s">
        <v>4725</v>
      </c>
      <c r="AE215" s="71" t="s">
        <v>4725</v>
      </c>
      <c r="AF215" s="71" t="s">
        <v>4725</v>
      </c>
      <c r="AG215" s="71" t="s">
        <v>4725</v>
      </c>
      <c r="AH215" s="71" t="s">
        <v>4725</v>
      </c>
      <c r="AI215" s="71" t="s">
        <v>4725</v>
      </c>
      <c r="AJ215" s="71" t="s">
        <v>4725</v>
      </c>
      <c r="AK215" s="71" t="s">
        <v>4725</v>
      </c>
      <c r="AL215" s="71" t="s">
        <v>4725</v>
      </c>
      <c r="AM215" s="71" t="s">
        <v>4725</v>
      </c>
      <c r="AN215" s="71" t="s">
        <v>4725</v>
      </c>
      <c r="AO215" s="71" t="s">
        <v>4725</v>
      </c>
      <c r="AP215" s="71" t="s">
        <v>4725</v>
      </c>
      <c r="AQ215" s="71" t="s">
        <v>4725</v>
      </c>
      <c r="AR215" s="71" t="s">
        <v>4725</v>
      </c>
      <c r="AS215" s="68"/>
      <c r="AT215" s="68"/>
      <c r="AU215" s="68"/>
      <c r="AV215" t="s">
        <v>4760</v>
      </c>
      <c r="AW215" t="s">
        <v>4761</v>
      </c>
      <c r="AY215" t="s">
        <v>4779</v>
      </c>
    </row>
    <row r="216" spans="1:51" x14ac:dyDescent="0.35">
      <c r="A216" s="37" t="s">
        <v>4747</v>
      </c>
      <c r="B216" s="37" t="s">
        <v>4852</v>
      </c>
      <c r="C216" s="37">
        <v>230</v>
      </c>
      <c r="D216" s="70" t="s">
        <v>4725</v>
      </c>
      <c r="E216" s="71" t="s">
        <v>4725</v>
      </c>
      <c r="F216" s="71" t="s">
        <v>4725</v>
      </c>
      <c r="G216" s="71" t="s">
        <v>4725</v>
      </c>
      <c r="H216" s="71" t="s">
        <v>4725</v>
      </c>
      <c r="I216" s="71" t="s">
        <v>4725</v>
      </c>
      <c r="J216" s="71" t="s">
        <v>4725</v>
      </c>
      <c r="K216" s="71" t="s">
        <v>4725</v>
      </c>
      <c r="L216" s="71" t="s">
        <v>4725</v>
      </c>
      <c r="M216" s="71" t="s">
        <v>4725</v>
      </c>
      <c r="N216" s="71" t="s">
        <v>4725</v>
      </c>
      <c r="O216" s="71" t="s">
        <v>4725</v>
      </c>
      <c r="P216" s="71" t="s">
        <v>4725</v>
      </c>
      <c r="Q216" s="71" t="s">
        <v>4725</v>
      </c>
      <c r="R216" s="71" t="s">
        <v>4725</v>
      </c>
      <c r="S216" s="71" t="s">
        <v>4725</v>
      </c>
      <c r="T216" s="71" t="s">
        <v>4725</v>
      </c>
      <c r="U216" s="71" t="s">
        <v>4725</v>
      </c>
      <c r="V216" s="71" t="s">
        <v>4725</v>
      </c>
      <c r="W216" s="71" t="s">
        <v>4725</v>
      </c>
      <c r="X216" s="71" t="s">
        <v>4725</v>
      </c>
      <c r="Y216" s="71" t="s">
        <v>4725</v>
      </c>
      <c r="Z216" s="71">
        <v>1</v>
      </c>
      <c r="AA216" s="71" t="s">
        <v>4725</v>
      </c>
      <c r="AB216" s="71" t="s">
        <v>4725</v>
      </c>
      <c r="AC216" s="71" t="s">
        <v>4725</v>
      </c>
      <c r="AD216" s="71" t="s">
        <v>4725</v>
      </c>
      <c r="AE216" s="71" t="s">
        <v>4725</v>
      </c>
      <c r="AF216" s="71" t="s">
        <v>4725</v>
      </c>
      <c r="AG216" s="71" t="s">
        <v>4725</v>
      </c>
      <c r="AH216" s="71" t="s">
        <v>4725</v>
      </c>
      <c r="AI216" s="71" t="s">
        <v>4725</v>
      </c>
      <c r="AJ216" s="71" t="s">
        <v>4725</v>
      </c>
      <c r="AK216" s="71" t="s">
        <v>4725</v>
      </c>
      <c r="AL216" s="71" t="s">
        <v>4725</v>
      </c>
      <c r="AM216" s="71" t="s">
        <v>4725</v>
      </c>
      <c r="AN216" s="71" t="s">
        <v>4725</v>
      </c>
      <c r="AO216" s="71" t="s">
        <v>4725</v>
      </c>
      <c r="AP216" s="71" t="s">
        <v>4725</v>
      </c>
      <c r="AQ216" s="71" t="s">
        <v>4725</v>
      </c>
      <c r="AR216" s="71" t="s">
        <v>4725</v>
      </c>
      <c r="AS216" s="68"/>
      <c r="AT216" s="68"/>
      <c r="AU216" s="68"/>
      <c r="AV216" t="s">
        <v>4748</v>
      </c>
      <c r="AW216" t="s">
        <v>4749</v>
      </c>
      <c r="AX216" t="s">
        <v>4853</v>
      </c>
      <c r="AY216" t="s">
        <v>4786</v>
      </c>
    </row>
    <row r="217" spans="1:51" x14ac:dyDescent="0.35">
      <c r="A217" s="37" t="s">
        <v>4747</v>
      </c>
      <c r="B217" s="37" t="s">
        <v>4541</v>
      </c>
      <c r="C217" s="37">
        <v>230</v>
      </c>
      <c r="D217" s="70" t="s">
        <v>4725</v>
      </c>
      <c r="E217" s="71" t="s">
        <v>4725</v>
      </c>
      <c r="F217" s="71" t="s">
        <v>4725</v>
      </c>
      <c r="G217" s="71" t="s">
        <v>4725</v>
      </c>
      <c r="H217" s="71" t="s">
        <v>4725</v>
      </c>
      <c r="I217" s="71" t="s">
        <v>4725</v>
      </c>
      <c r="J217" s="71" t="s">
        <v>4725</v>
      </c>
      <c r="K217" s="71" t="s">
        <v>4725</v>
      </c>
      <c r="L217" s="71" t="s">
        <v>4725</v>
      </c>
      <c r="M217" s="71" t="s">
        <v>4725</v>
      </c>
      <c r="N217" s="71" t="s">
        <v>4725</v>
      </c>
      <c r="O217" s="71" t="s">
        <v>4725</v>
      </c>
      <c r="P217" s="71" t="s">
        <v>4725</v>
      </c>
      <c r="Q217" s="71" t="s">
        <v>4725</v>
      </c>
      <c r="R217" s="71" t="s">
        <v>4725</v>
      </c>
      <c r="S217" s="71" t="s">
        <v>4725</v>
      </c>
      <c r="T217" s="71" t="s">
        <v>4725</v>
      </c>
      <c r="U217" s="71" t="s">
        <v>4725</v>
      </c>
      <c r="V217" s="71" t="s">
        <v>4725</v>
      </c>
      <c r="W217" s="71" t="s">
        <v>4725</v>
      </c>
      <c r="X217" s="71" t="s">
        <v>4725</v>
      </c>
      <c r="Y217" s="71" t="s">
        <v>4725</v>
      </c>
      <c r="Z217" s="71">
        <v>1</v>
      </c>
      <c r="AA217" s="71" t="s">
        <v>4725</v>
      </c>
      <c r="AB217" s="71" t="s">
        <v>4725</v>
      </c>
      <c r="AC217" s="71" t="s">
        <v>4725</v>
      </c>
      <c r="AD217" s="71" t="s">
        <v>4725</v>
      </c>
      <c r="AE217" s="71">
        <v>1</v>
      </c>
      <c r="AF217" s="71" t="s">
        <v>4725</v>
      </c>
      <c r="AG217" s="71" t="s">
        <v>4725</v>
      </c>
      <c r="AH217" s="71" t="s">
        <v>4725</v>
      </c>
      <c r="AI217" s="71" t="s">
        <v>4725</v>
      </c>
      <c r="AJ217" s="71" t="s">
        <v>4725</v>
      </c>
      <c r="AK217" s="71" t="s">
        <v>4725</v>
      </c>
      <c r="AL217" s="71" t="s">
        <v>4725</v>
      </c>
      <c r="AM217" s="71" t="s">
        <v>4725</v>
      </c>
      <c r="AN217" s="71" t="s">
        <v>4725</v>
      </c>
      <c r="AO217" s="71" t="s">
        <v>4725</v>
      </c>
      <c r="AP217" s="71" t="s">
        <v>4725</v>
      </c>
      <c r="AQ217" s="71" t="s">
        <v>4725</v>
      </c>
      <c r="AR217" s="71" t="s">
        <v>4725</v>
      </c>
      <c r="AS217" s="68"/>
      <c r="AT217" s="68"/>
      <c r="AU217" s="68"/>
      <c r="AV217" t="s">
        <v>4748</v>
      </c>
      <c r="AW217" t="s">
        <v>4749</v>
      </c>
      <c r="AY217" t="s">
        <v>4751</v>
      </c>
    </row>
    <row r="218" spans="1:51" x14ac:dyDescent="0.35">
      <c r="A218" s="37" t="s">
        <v>4747</v>
      </c>
      <c r="B218" s="37" t="s">
        <v>4540</v>
      </c>
      <c r="C218" s="37">
        <v>230</v>
      </c>
      <c r="D218" s="70" t="s">
        <v>4725</v>
      </c>
      <c r="E218" s="71" t="s">
        <v>4725</v>
      </c>
      <c r="F218" s="71" t="s">
        <v>4725</v>
      </c>
      <c r="G218" s="71" t="s">
        <v>4725</v>
      </c>
      <c r="H218" s="71" t="s">
        <v>4725</v>
      </c>
      <c r="I218" s="71" t="s">
        <v>4725</v>
      </c>
      <c r="J218" s="71" t="s">
        <v>4725</v>
      </c>
      <c r="K218" s="71" t="s">
        <v>4725</v>
      </c>
      <c r="L218" s="71" t="s">
        <v>4725</v>
      </c>
      <c r="M218" s="71" t="s">
        <v>4725</v>
      </c>
      <c r="N218" s="71" t="s">
        <v>4725</v>
      </c>
      <c r="O218" s="71" t="s">
        <v>4725</v>
      </c>
      <c r="P218" s="71" t="s">
        <v>4725</v>
      </c>
      <c r="Q218" s="71" t="s">
        <v>4725</v>
      </c>
      <c r="R218" s="71" t="s">
        <v>4725</v>
      </c>
      <c r="S218" s="71" t="s">
        <v>4725</v>
      </c>
      <c r="T218" s="71" t="s">
        <v>4725</v>
      </c>
      <c r="U218" s="71" t="s">
        <v>4725</v>
      </c>
      <c r="V218" s="71" t="s">
        <v>4725</v>
      </c>
      <c r="W218" s="71" t="s">
        <v>4725</v>
      </c>
      <c r="X218" s="71" t="s">
        <v>4725</v>
      </c>
      <c r="Y218" s="71" t="s">
        <v>4725</v>
      </c>
      <c r="Z218" s="71">
        <v>1</v>
      </c>
      <c r="AA218" s="71" t="s">
        <v>4725</v>
      </c>
      <c r="AB218" s="71" t="s">
        <v>4725</v>
      </c>
      <c r="AC218" s="71" t="s">
        <v>4725</v>
      </c>
      <c r="AD218" s="71" t="s">
        <v>4725</v>
      </c>
      <c r="AE218" s="71" t="s">
        <v>4725</v>
      </c>
      <c r="AF218" s="71" t="s">
        <v>4725</v>
      </c>
      <c r="AG218" s="71" t="s">
        <v>4725</v>
      </c>
      <c r="AH218" s="71" t="s">
        <v>4725</v>
      </c>
      <c r="AI218" s="71" t="s">
        <v>4725</v>
      </c>
      <c r="AJ218" s="71" t="s">
        <v>4725</v>
      </c>
      <c r="AK218" s="71" t="s">
        <v>4725</v>
      </c>
      <c r="AL218" s="71" t="s">
        <v>4725</v>
      </c>
      <c r="AM218" s="71" t="s">
        <v>4725</v>
      </c>
      <c r="AN218" s="71" t="s">
        <v>4725</v>
      </c>
      <c r="AO218" s="71" t="s">
        <v>4725</v>
      </c>
      <c r="AP218" s="71" t="s">
        <v>4725</v>
      </c>
      <c r="AQ218" s="71" t="s">
        <v>4725</v>
      </c>
      <c r="AR218" s="71" t="s">
        <v>4725</v>
      </c>
      <c r="AS218" s="68"/>
      <c r="AT218" s="68"/>
      <c r="AU218" s="68"/>
      <c r="AV218" t="s">
        <v>4748</v>
      </c>
      <c r="AW218" t="s">
        <v>4749</v>
      </c>
    </row>
    <row r="219" spans="1:51" x14ac:dyDescent="0.35">
      <c r="A219" s="37" t="s">
        <v>4747</v>
      </c>
      <c r="B219" s="37" t="s">
        <v>4854</v>
      </c>
      <c r="C219" s="37">
        <v>115</v>
      </c>
      <c r="D219" s="70" t="s">
        <v>4725</v>
      </c>
      <c r="E219" s="71" t="s">
        <v>4725</v>
      </c>
      <c r="F219" s="71" t="s">
        <v>4725</v>
      </c>
      <c r="G219" s="71" t="s">
        <v>4725</v>
      </c>
      <c r="H219" s="71" t="s">
        <v>4725</v>
      </c>
      <c r="I219" s="71" t="s">
        <v>4725</v>
      </c>
      <c r="J219" s="71" t="s">
        <v>4725</v>
      </c>
      <c r="K219" s="71" t="s">
        <v>4725</v>
      </c>
      <c r="L219" s="71" t="s">
        <v>4725</v>
      </c>
      <c r="M219" s="71" t="s">
        <v>4725</v>
      </c>
      <c r="N219" s="71" t="s">
        <v>4725</v>
      </c>
      <c r="O219" s="71" t="s">
        <v>4725</v>
      </c>
      <c r="P219" s="71" t="s">
        <v>4725</v>
      </c>
      <c r="Q219" s="71" t="s">
        <v>4725</v>
      </c>
      <c r="R219" s="71" t="s">
        <v>4725</v>
      </c>
      <c r="S219" s="71" t="s">
        <v>4725</v>
      </c>
      <c r="T219" s="71" t="s">
        <v>4725</v>
      </c>
      <c r="U219" s="71" t="s">
        <v>4725</v>
      </c>
      <c r="V219" s="71" t="s">
        <v>4725</v>
      </c>
      <c r="W219" s="71" t="s">
        <v>4725</v>
      </c>
      <c r="X219" s="71" t="s">
        <v>4725</v>
      </c>
      <c r="Y219" s="71" t="s">
        <v>4725</v>
      </c>
      <c r="Z219" s="71">
        <v>1</v>
      </c>
      <c r="AA219" s="71" t="s">
        <v>4725</v>
      </c>
      <c r="AB219" s="71" t="s">
        <v>4725</v>
      </c>
      <c r="AC219" s="71" t="s">
        <v>4725</v>
      </c>
      <c r="AD219" s="71" t="s">
        <v>4725</v>
      </c>
      <c r="AE219" s="71" t="s">
        <v>4725</v>
      </c>
      <c r="AF219" s="71" t="s">
        <v>4725</v>
      </c>
      <c r="AG219" s="71" t="s">
        <v>4725</v>
      </c>
      <c r="AH219" s="71" t="s">
        <v>4725</v>
      </c>
      <c r="AI219" s="71" t="s">
        <v>4725</v>
      </c>
      <c r="AJ219" s="71" t="s">
        <v>4725</v>
      </c>
      <c r="AK219" s="71" t="s">
        <v>4725</v>
      </c>
      <c r="AL219" s="71" t="s">
        <v>4725</v>
      </c>
      <c r="AM219" s="71" t="s">
        <v>4725</v>
      </c>
      <c r="AN219" s="71" t="s">
        <v>4725</v>
      </c>
      <c r="AO219" s="71" t="s">
        <v>4725</v>
      </c>
      <c r="AP219" s="71" t="s">
        <v>4725</v>
      </c>
      <c r="AQ219" s="71" t="s">
        <v>4725</v>
      </c>
      <c r="AR219" s="71" t="s">
        <v>4725</v>
      </c>
      <c r="AS219" s="68"/>
      <c r="AT219" s="68"/>
      <c r="AU219" s="68"/>
      <c r="AV219" t="s">
        <v>4748</v>
      </c>
      <c r="AW219" t="s">
        <v>4749</v>
      </c>
    </row>
    <row r="220" spans="1:51" x14ac:dyDescent="0.35">
      <c r="A220" s="37" t="s">
        <v>4747</v>
      </c>
      <c r="B220" s="37" t="s">
        <v>4855</v>
      </c>
      <c r="C220" s="37">
        <v>115</v>
      </c>
      <c r="D220" s="70" t="s">
        <v>4725</v>
      </c>
      <c r="E220" s="71" t="s">
        <v>4725</v>
      </c>
      <c r="F220" s="71" t="s">
        <v>4725</v>
      </c>
      <c r="G220" s="71" t="s">
        <v>4725</v>
      </c>
      <c r="H220" s="71" t="s">
        <v>4725</v>
      </c>
      <c r="I220" s="71" t="s">
        <v>4725</v>
      </c>
      <c r="J220" s="71" t="s">
        <v>4725</v>
      </c>
      <c r="K220" s="71" t="s">
        <v>4725</v>
      </c>
      <c r="L220" s="71" t="s">
        <v>4725</v>
      </c>
      <c r="M220" s="71" t="s">
        <v>4725</v>
      </c>
      <c r="N220" s="71" t="s">
        <v>4725</v>
      </c>
      <c r="O220" s="71" t="s">
        <v>4725</v>
      </c>
      <c r="P220" s="71" t="s">
        <v>4725</v>
      </c>
      <c r="Q220" s="71" t="s">
        <v>4725</v>
      </c>
      <c r="R220" s="71" t="s">
        <v>4725</v>
      </c>
      <c r="S220" s="71" t="s">
        <v>4725</v>
      </c>
      <c r="T220" s="71" t="s">
        <v>4725</v>
      </c>
      <c r="U220" s="71" t="s">
        <v>4725</v>
      </c>
      <c r="V220" s="71" t="s">
        <v>4725</v>
      </c>
      <c r="W220" s="71" t="s">
        <v>4725</v>
      </c>
      <c r="X220" s="71" t="s">
        <v>4725</v>
      </c>
      <c r="Y220" s="71" t="s">
        <v>4725</v>
      </c>
      <c r="Z220" s="71">
        <v>1</v>
      </c>
      <c r="AA220" s="71" t="s">
        <v>4725</v>
      </c>
      <c r="AB220" s="71">
        <v>1</v>
      </c>
      <c r="AC220" s="71" t="s">
        <v>4725</v>
      </c>
      <c r="AD220" s="71" t="s">
        <v>4725</v>
      </c>
      <c r="AE220" s="71" t="s">
        <v>4725</v>
      </c>
      <c r="AF220" s="71" t="s">
        <v>4725</v>
      </c>
      <c r="AG220" s="71" t="s">
        <v>4725</v>
      </c>
      <c r="AH220" s="71" t="s">
        <v>4725</v>
      </c>
      <c r="AI220" s="71" t="s">
        <v>4725</v>
      </c>
      <c r="AJ220" s="71" t="s">
        <v>4725</v>
      </c>
      <c r="AK220" s="71" t="s">
        <v>4725</v>
      </c>
      <c r="AL220" s="71" t="s">
        <v>4725</v>
      </c>
      <c r="AM220" s="71" t="s">
        <v>4725</v>
      </c>
      <c r="AN220" s="71" t="s">
        <v>4725</v>
      </c>
      <c r="AO220" s="71" t="s">
        <v>4725</v>
      </c>
      <c r="AP220" s="71" t="s">
        <v>4725</v>
      </c>
      <c r="AQ220" s="71" t="s">
        <v>4725</v>
      </c>
      <c r="AR220" s="71" t="s">
        <v>4725</v>
      </c>
      <c r="AS220" s="68"/>
      <c r="AT220" s="68"/>
      <c r="AU220" s="68"/>
      <c r="AV220" t="s">
        <v>4748</v>
      </c>
      <c r="AW220" t="s">
        <v>4749</v>
      </c>
      <c r="AY220" t="s">
        <v>4786</v>
      </c>
    </row>
    <row r="221" spans="1:51" x14ac:dyDescent="0.35">
      <c r="A221" s="37" t="s">
        <v>4724</v>
      </c>
      <c r="B221" s="37" t="s">
        <v>4856</v>
      </c>
      <c r="C221" s="37">
        <v>115</v>
      </c>
      <c r="D221" s="70" t="s">
        <v>4725</v>
      </c>
      <c r="E221" s="71" t="s">
        <v>4725</v>
      </c>
      <c r="F221" s="71" t="s">
        <v>4725</v>
      </c>
      <c r="G221" s="71" t="s">
        <v>4725</v>
      </c>
      <c r="H221" s="71" t="s">
        <v>4725</v>
      </c>
      <c r="I221" s="71" t="s">
        <v>4725</v>
      </c>
      <c r="J221" s="71" t="s">
        <v>4725</v>
      </c>
      <c r="K221" s="71" t="s">
        <v>4725</v>
      </c>
      <c r="L221" s="71" t="s">
        <v>4725</v>
      </c>
      <c r="M221" s="71" t="s">
        <v>4725</v>
      </c>
      <c r="N221" s="71" t="s">
        <v>4725</v>
      </c>
      <c r="O221" s="71" t="s">
        <v>4725</v>
      </c>
      <c r="P221" s="71" t="s">
        <v>4725</v>
      </c>
      <c r="Q221" s="71" t="s">
        <v>4725</v>
      </c>
      <c r="R221" s="71" t="s">
        <v>4725</v>
      </c>
      <c r="S221" s="71" t="s">
        <v>4725</v>
      </c>
      <c r="T221" s="71" t="s">
        <v>4725</v>
      </c>
      <c r="U221" s="71" t="s">
        <v>4725</v>
      </c>
      <c r="V221" s="71" t="s">
        <v>4725</v>
      </c>
      <c r="W221" s="71" t="s">
        <v>4725</v>
      </c>
      <c r="X221" s="71" t="s">
        <v>4725</v>
      </c>
      <c r="Y221" s="71" t="s">
        <v>4725</v>
      </c>
      <c r="Z221" s="71" t="s">
        <v>4725</v>
      </c>
      <c r="AA221" s="71" t="s">
        <v>4725</v>
      </c>
      <c r="AB221" s="71" t="s">
        <v>4725</v>
      </c>
      <c r="AC221" s="71" t="s">
        <v>4725</v>
      </c>
      <c r="AD221" s="71" t="s">
        <v>4725</v>
      </c>
      <c r="AE221" s="71" t="s">
        <v>4725</v>
      </c>
      <c r="AF221" s="71">
        <v>1</v>
      </c>
      <c r="AG221" s="71">
        <v>1</v>
      </c>
      <c r="AH221" s="71" t="s">
        <v>4725</v>
      </c>
      <c r="AI221" s="71" t="s">
        <v>4725</v>
      </c>
      <c r="AJ221" s="71" t="s">
        <v>4725</v>
      </c>
      <c r="AK221" s="71" t="s">
        <v>4725</v>
      </c>
      <c r="AL221" s="71">
        <v>1</v>
      </c>
      <c r="AM221" s="71" t="s">
        <v>4725</v>
      </c>
      <c r="AN221" s="71" t="s">
        <v>4725</v>
      </c>
      <c r="AO221" s="71" t="s">
        <v>4725</v>
      </c>
      <c r="AP221" s="71" t="s">
        <v>4725</v>
      </c>
      <c r="AQ221" s="71" t="s">
        <v>4725</v>
      </c>
      <c r="AR221" s="71" t="s">
        <v>4725</v>
      </c>
      <c r="AS221" s="68"/>
      <c r="AT221" s="68"/>
      <c r="AU221" s="68"/>
      <c r="AV221" t="s">
        <v>4726</v>
      </c>
      <c r="AW221" t="s">
        <v>4727</v>
      </c>
    </row>
    <row r="222" spans="1:51" x14ac:dyDescent="0.35">
      <c r="A222" s="37" t="s">
        <v>4743</v>
      </c>
      <c r="B222" s="37" t="s">
        <v>4857</v>
      </c>
      <c r="C222" s="37">
        <v>230</v>
      </c>
      <c r="D222" s="70" t="s">
        <v>4725</v>
      </c>
      <c r="E222" s="71" t="s">
        <v>4725</v>
      </c>
      <c r="F222" s="71" t="s">
        <v>4725</v>
      </c>
      <c r="G222" s="71" t="s">
        <v>4725</v>
      </c>
      <c r="H222" s="71" t="s">
        <v>4725</v>
      </c>
      <c r="I222" s="71" t="s">
        <v>4725</v>
      </c>
      <c r="J222" s="71" t="s">
        <v>4725</v>
      </c>
      <c r="K222" s="71" t="s">
        <v>4725</v>
      </c>
      <c r="L222" s="71" t="s">
        <v>4725</v>
      </c>
      <c r="M222" s="71" t="s">
        <v>4725</v>
      </c>
      <c r="N222" s="71" t="s">
        <v>4725</v>
      </c>
      <c r="O222" s="71">
        <v>1</v>
      </c>
      <c r="P222" s="71" t="s">
        <v>4725</v>
      </c>
      <c r="Q222" s="71" t="s">
        <v>4725</v>
      </c>
      <c r="R222" s="71" t="s">
        <v>4725</v>
      </c>
      <c r="S222" s="71" t="s">
        <v>4725</v>
      </c>
      <c r="T222" s="71" t="s">
        <v>4725</v>
      </c>
      <c r="U222" s="71" t="s">
        <v>4725</v>
      </c>
      <c r="V222" s="71" t="s">
        <v>4725</v>
      </c>
      <c r="W222" s="71" t="s">
        <v>4725</v>
      </c>
      <c r="X222" s="71" t="s">
        <v>4725</v>
      </c>
      <c r="Y222" s="71" t="s">
        <v>4725</v>
      </c>
      <c r="Z222" s="71" t="s">
        <v>4725</v>
      </c>
      <c r="AA222" s="71" t="s">
        <v>4725</v>
      </c>
      <c r="AB222" s="71" t="s">
        <v>4725</v>
      </c>
      <c r="AC222" s="71" t="s">
        <v>4725</v>
      </c>
      <c r="AD222" s="71" t="s">
        <v>4725</v>
      </c>
      <c r="AE222" s="71" t="s">
        <v>4725</v>
      </c>
      <c r="AF222" s="71" t="s">
        <v>4725</v>
      </c>
      <c r="AG222" s="71" t="s">
        <v>4725</v>
      </c>
      <c r="AH222" s="71" t="s">
        <v>4725</v>
      </c>
      <c r="AI222" s="71" t="s">
        <v>4725</v>
      </c>
      <c r="AJ222" s="71" t="s">
        <v>4725</v>
      </c>
      <c r="AK222" s="71" t="s">
        <v>4725</v>
      </c>
      <c r="AL222" s="71" t="s">
        <v>4725</v>
      </c>
      <c r="AM222" s="71" t="s">
        <v>4725</v>
      </c>
      <c r="AN222" s="71" t="s">
        <v>4725</v>
      </c>
      <c r="AO222" s="71" t="s">
        <v>4725</v>
      </c>
      <c r="AP222" s="71" t="s">
        <v>4725</v>
      </c>
      <c r="AQ222" s="71" t="s">
        <v>4725</v>
      </c>
      <c r="AR222" s="71" t="s">
        <v>4725</v>
      </c>
      <c r="AS222" s="68"/>
      <c r="AT222" s="68"/>
      <c r="AU222" s="68"/>
      <c r="AV222" t="s">
        <v>4744</v>
      </c>
      <c r="AW222" t="s">
        <v>4745</v>
      </c>
      <c r="AY222" t="s">
        <v>4766</v>
      </c>
    </row>
    <row r="223" spans="1:51" x14ac:dyDescent="0.35">
      <c r="A223" s="37" t="s">
        <v>4731</v>
      </c>
      <c r="B223" s="37" t="s">
        <v>4858</v>
      </c>
      <c r="C223" s="37">
        <v>115</v>
      </c>
      <c r="D223" s="70" t="s">
        <v>4725</v>
      </c>
      <c r="E223" s="71" t="s">
        <v>4725</v>
      </c>
      <c r="F223" s="71" t="s">
        <v>4725</v>
      </c>
      <c r="G223" s="71" t="s">
        <v>4725</v>
      </c>
      <c r="H223" s="71" t="s">
        <v>4725</v>
      </c>
      <c r="I223" s="71" t="s">
        <v>4725</v>
      </c>
      <c r="J223" s="71" t="s">
        <v>4725</v>
      </c>
      <c r="K223" s="71" t="s">
        <v>4725</v>
      </c>
      <c r="L223" s="71" t="s">
        <v>4725</v>
      </c>
      <c r="M223" s="71" t="s">
        <v>4725</v>
      </c>
      <c r="N223" s="71" t="s">
        <v>4725</v>
      </c>
      <c r="O223" s="71" t="s">
        <v>4725</v>
      </c>
      <c r="P223" s="71" t="s">
        <v>4725</v>
      </c>
      <c r="Q223" s="71" t="s">
        <v>4725</v>
      </c>
      <c r="R223" s="71" t="s">
        <v>4725</v>
      </c>
      <c r="S223" s="71" t="s">
        <v>4725</v>
      </c>
      <c r="T223" s="71" t="s">
        <v>4725</v>
      </c>
      <c r="U223" s="71" t="s">
        <v>4725</v>
      </c>
      <c r="V223" s="71" t="s">
        <v>4725</v>
      </c>
      <c r="W223" s="71" t="s">
        <v>4725</v>
      </c>
      <c r="X223" s="71" t="s">
        <v>4725</v>
      </c>
      <c r="Y223" s="71" t="s">
        <v>4725</v>
      </c>
      <c r="Z223" s="71" t="s">
        <v>4725</v>
      </c>
      <c r="AA223" s="71" t="s">
        <v>4725</v>
      </c>
      <c r="AB223" s="71" t="s">
        <v>4725</v>
      </c>
      <c r="AC223" s="71" t="s">
        <v>4725</v>
      </c>
      <c r="AD223" s="71" t="s">
        <v>4725</v>
      </c>
      <c r="AE223" s="71" t="s">
        <v>4725</v>
      </c>
      <c r="AF223" s="71" t="s">
        <v>4725</v>
      </c>
      <c r="AG223" s="71" t="s">
        <v>4725</v>
      </c>
      <c r="AH223" s="71" t="s">
        <v>4725</v>
      </c>
      <c r="AI223" s="71" t="s">
        <v>4725</v>
      </c>
      <c r="AJ223" s="71" t="s">
        <v>4725</v>
      </c>
      <c r="AK223" s="71" t="s">
        <v>4725</v>
      </c>
      <c r="AL223" s="71" t="s">
        <v>4725</v>
      </c>
      <c r="AM223" s="71" t="s">
        <v>4725</v>
      </c>
      <c r="AN223" s="71">
        <v>1</v>
      </c>
      <c r="AO223" s="71">
        <v>1</v>
      </c>
      <c r="AP223" s="71" t="s">
        <v>4725</v>
      </c>
      <c r="AQ223" s="71" t="s">
        <v>4725</v>
      </c>
      <c r="AR223" s="71" t="s">
        <v>4725</v>
      </c>
      <c r="AS223" s="68"/>
      <c r="AT223" s="68"/>
      <c r="AU223" s="68"/>
      <c r="AV223" t="s">
        <v>4726</v>
      </c>
      <c r="AW223" t="s">
        <v>4727</v>
      </c>
    </row>
    <row r="224" spans="1:51" x14ac:dyDescent="0.35">
      <c r="A224" s="37" t="s">
        <v>4747</v>
      </c>
      <c r="B224" s="37" t="s">
        <v>4859</v>
      </c>
      <c r="C224" s="37">
        <v>115</v>
      </c>
      <c r="D224" s="70" t="s">
        <v>4725</v>
      </c>
      <c r="E224" s="71" t="s">
        <v>4725</v>
      </c>
      <c r="F224" s="71" t="s">
        <v>4725</v>
      </c>
      <c r="G224" s="71" t="s">
        <v>4725</v>
      </c>
      <c r="H224" s="71" t="s">
        <v>4725</v>
      </c>
      <c r="I224" s="71" t="s">
        <v>4725</v>
      </c>
      <c r="J224" s="71" t="s">
        <v>4725</v>
      </c>
      <c r="K224" s="71" t="s">
        <v>4725</v>
      </c>
      <c r="L224" s="71" t="s">
        <v>4725</v>
      </c>
      <c r="M224" s="71" t="s">
        <v>4725</v>
      </c>
      <c r="N224" s="71" t="s">
        <v>4725</v>
      </c>
      <c r="O224" s="71" t="s">
        <v>4725</v>
      </c>
      <c r="P224" s="71" t="s">
        <v>4725</v>
      </c>
      <c r="Q224" s="71" t="s">
        <v>4725</v>
      </c>
      <c r="R224" s="71" t="s">
        <v>4725</v>
      </c>
      <c r="S224" s="71" t="s">
        <v>4725</v>
      </c>
      <c r="T224" s="71" t="s">
        <v>4725</v>
      </c>
      <c r="U224" s="71" t="s">
        <v>4725</v>
      </c>
      <c r="V224" s="71" t="s">
        <v>4725</v>
      </c>
      <c r="W224" s="71" t="s">
        <v>4725</v>
      </c>
      <c r="X224" s="71" t="s">
        <v>4725</v>
      </c>
      <c r="Y224" s="71" t="s">
        <v>4725</v>
      </c>
      <c r="Z224" s="71">
        <v>1</v>
      </c>
      <c r="AA224" s="71" t="s">
        <v>4725</v>
      </c>
      <c r="AB224" s="71" t="s">
        <v>4725</v>
      </c>
      <c r="AC224" s="71" t="s">
        <v>4725</v>
      </c>
      <c r="AD224" s="71" t="s">
        <v>4725</v>
      </c>
      <c r="AE224" s="71">
        <v>1</v>
      </c>
      <c r="AF224" s="71" t="s">
        <v>4725</v>
      </c>
      <c r="AG224" s="71" t="s">
        <v>4725</v>
      </c>
      <c r="AH224" s="71" t="s">
        <v>4725</v>
      </c>
      <c r="AI224" s="71" t="s">
        <v>4725</v>
      </c>
      <c r="AJ224" s="71" t="s">
        <v>4725</v>
      </c>
      <c r="AK224" s="71" t="s">
        <v>4725</v>
      </c>
      <c r="AL224" s="71" t="s">
        <v>4725</v>
      </c>
      <c r="AM224" s="71" t="s">
        <v>4725</v>
      </c>
      <c r="AN224" s="71" t="s">
        <v>4725</v>
      </c>
      <c r="AO224" s="71" t="s">
        <v>4725</v>
      </c>
      <c r="AP224" s="71" t="s">
        <v>4725</v>
      </c>
      <c r="AQ224" s="71" t="s">
        <v>4725</v>
      </c>
      <c r="AR224" s="71" t="s">
        <v>4725</v>
      </c>
      <c r="AS224" s="68"/>
      <c r="AT224" s="68"/>
      <c r="AU224" s="68"/>
      <c r="AV224" t="s">
        <v>4748</v>
      </c>
      <c r="AW224" t="s">
        <v>4749</v>
      </c>
      <c r="AY224" t="s">
        <v>4751</v>
      </c>
    </row>
    <row r="225" spans="1:54" x14ac:dyDescent="0.35">
      <c r="A225" s="37" t="s">
        <v>4747</v>
      </c>
      <c r="B225" s="37" t="s">
        <v>4547</v>
      </c>
      <c r="C225" s="37">
        <v>230</v>
      </c>
      <c r="D225" s="70" t="s">
        <v>4725</v>
      </c>
      <c r="E225" s="71" t="s">
        <v>4725</v>
      </c>
      <c r="F225" s="71" t="s">
        <v>4725</v>
      </c>
      <c r="G225" s="71" t="s">
        <v>4725</v>
      </c>
      <c r="H225" s="71" t="s">
        <v>4725</v>
      </c>
      <c r="I225" s="71" t="s">
        <v>4725</v>
      </c>
      <c r="J225" s="71" t="s">
        <v>4725</v>
      </c>
      <c r="K225" s="71" t="s">
        <v>4725</v>
      </c>
      <c r="L225" s="71" t="s">
        <v>4725</v>
      </c>
      <c r="M225" s="71" t="s">
        <v>4725</v>
      </c>
      <c r="N225" s="71" t="s">
        <v>4725</v>
      </c>
      <c r="O225" s="71" t="s">
        <v>4725</v>
      </c>
      <c r="P225" s="71" t="s">
        <v>4725</v>
      </c>
      <c r="Q225" s="71" t="s">
        <v>4725</v>
      </c>
      <c r="R225" s="71" t="s">
        <v>4725</v>
      </c>
      <c r="S225" s="71" t="s">
        <v>4725</v>
      </c>
      <c r="T225" s="71" t="s">
        <v>4725</v>
      </c>
      <c r="U225" s="71" t="s">
        <v>4725</v>
      </c>
      <c r="V225" s="71" t="s">
        <v>4725</v>
      </c>
      <c r="W225" s="71" t="s">
        <v>4725</v>
      </c>
      <c r="X225" s="71" t="s">
        <v>4725</v>
      </c>
      <c r="Y225" s="71" t="s">
        <v>4725</v>
      </c>
      <c r="Z225" s="71">
        <v>1</v>
      </c>
      <c r="AA225" s="71" t="s">
        <v>4725</v>
      </c>
      <c r="AB225" s="71" t="s">
        <v>4725</v>
      </c>
      <c r="AC225" s="71" t="s">
        <v>4725</v>
      </c>
      <c r="AD225" s="71" t="s">
        <v>4725</v>
      </c>
      <c r="AE225" s="71" t="s">
        <v>4725</v>
      </c>
      <c r="AF225" s="71" t="s">
        <v>4725</v>
      </c>
      <c r="AG225" s="71">
        <v>1</v>
      </c>
      <c r="AH225" s="71">
        <v>1</v>
      </c>
      <c r="AI225" s="71" t="s">
        <v>4725</v>
      </c>
      <c r="AJ225" s="71">
        <v>1</v>
      </c>
      <c r="AK225" s="71" t="s">
        <v>4725</v>
      </c>
      <c r="AL225" s="71" t="s">
        <v>4725</v>
      </c>
      <c r="AM225" s="71" t="s">
        <v>4725</v>
      </c>
      <c r="AN225" s="71" t="s">
        <v>4725</v>
      </c>
      <c r="AO225" s="71" t="s">
        <v>4725</v>
      </c>
      <c r="AP225" s="71" t="s">
        <v>4725</v>
      </c>
      <c r="AQ225" s="71" t="s">
        <v>4725</v>
      </c>
      <c r="AR225" s="71" t="s">
        <v>4725</v>
      </c>
      <c r="AS225" s="68"/>
      <c r="AT225" s="68"/>
      <c r="AU225" s="68"/>
      <c r="AV225" t="s">
        <v>4726</v>
      </c>
      <c r="AW225" t="s">
        <v>4727</v>
      </c>
    </row>
    <row r="226" spans="1:54" x14ac:dyDescent="0.35">
      <c r="A226" s="37" t="s">
        <v>4728</v>
      </c>
      <c r="B226" s="37" t="s">
        <v>4860</v>
      </c>
      <c r="C226" s="37">
        <v>500</v>
      </c>
      <c r="D226" s="70" t="s">
        <v>4725</v>
      </c>
      <c r="E226" s="71" t="s">
        <v>4725</v>
      </c>
      <c r="F226" s="71" t="s">
        <v>4725</v>
      </c>
      <c r="G226" s="71" t="s">
        <v>4725</v>
      </c>
      <c r="H226" s="71">
        <v>1</v>
      </c>
      <c r="I226" s="71" t="s">
        <v>4725</v>
      </c>
      <c r="J226" s="71" t="s">
        <v>4725</v>
      </c>
      <c r="K226" s="71" t="s">
        <v>4725</v>
      </c>
      <c r="L226" s="71" t="s">
        <v>4725</v>
      </c>
      <c r="M226" s="71" t="s">
        <v>4725</v>
      </c>
      <c r="N226" s="71" t="s">
        <v>4725</v>
      </c>
      <c r="O226" s="71" t="s">
        <v>4725</v>
      </c>
      <c r="P226" s="71" t="s">
        <v>4725</v>
      </c>
      <c r="Q226" s="71" t="s">
        <v>4725</v>
      </c>
      <c r="R226" s="71" t="s">
        <v>4725</v>
      </c>
      <c r="S226" s="71" t="s">
        <v>4725</v>
      </c>
      <c r="T226" s="71" t="s">
        <v>4725</v>
      </c>
      <c r="U226" s="71" t="s">
        <v>4725</v>
      </c>
      <c r="V226" s="71" t="s">
        <v>4725</v>
      </c>
      <c r="W226" s="71" t="s">
        <v>4725</v>
      </c>
      <c r="X226" s="71" t="s">
        <v>4725</v>
      </c>
      <c r="Y226" s="71" t="s">
        <v>4725</v>
      </c>
      <c r="Z226" s="71" t="s">
        <v>4725</v>
      </c>
      <c r="AA226" s="71" t="s">
        <v>4725</v>
      </c>
      <c r="AB226" s="71" t="s">
        <v>4725</v>
      </c>
      <c r="AC226" s="71" t="s">
        <v>4725</v>
      </c>
      <c r="AD226" s="71" t="s">
        <v>4725</v>
      </c>
      <c r="AE226" s="71" t="s">
        <v>4725</v>
      </c>
      <c r="AF226" s="71" t="s">
        <v>4725</v>
      </c>
      <c r="AG226" s="71" t="s">
        <v>4725</v>
      </c>
      <c r="AH226" s="71" t="s">
        <v>4725</v>
      </c>
      <c r="AI226" s="71" t="s">
        <v>4725</v>
      </c>
      <c r="AJ226" s="71" t="s">
        <v>4725</v>
      </c>
      <c r="AK226" s="71" t="s">
        <v>4725</v>
      </c>
      <c r="AL226" s="71" t="s">
        <v>4725</v>
      </c>
      <c r="AM226" s="71" t="s">
        <v>4725</v>
      </c>
      <c r="AN226" s="71" t="s">
        <v>4725</v>
      </c>
      <c r="AO226" s="71" t="s">
        <v>4725</v>
      </c>
      <c r="AP226" s="71" t="s">
        <v>4725</v>
      </c>
      <c r="AQ226" s="71" t="s">
        <v>4725</v>
      </c>
      <c r="AR226" s="71" t="s">
        <v>4725</v>
      </c>
      <c r="AS226" s="68"/>
      <c r="AT226" s="68"/>
      <c r="AU226" s="68"/>
      <c r="AV226" t="s">
        <v>4729</v>
      </c>
      <c r="AW226" t="s">
        <v>4730</v>
      </c>
    </row>
    <row r="227" spans="1:54" x14ac:dyDescent="0.35">
      <c r="A227" s="37" t="s">
        <v>4728</v>
      </c>
      <c r="B227" s="37" t="s">
        <v>4860</v>
      </c>
      <c r="C227" s="37">
        <v>230</v>
      </c>
      <c r="D227" s="70" t="s">
        <v>4725</v>
      </c>
      <c r="E227" s="71" t="s">
        <v>4725</v>
      </c>
      <c r="F227" s="71" t="s">
        <v>4725</v>
      </c>
      <c r="G227" s="71" t="s">
        <v>4725</v>
      </c>
      <c r="H227" s="71">
        <v>1</v>
      </c>
      <c r="I227" s="71" t="s">
        <v>4725</v>
      </c>
      <c r="J227" s="71" t="s">
        <v>4725</v>
      </c>
      <c r="K227" s="71" t="s">
        <v>4725</v>
      </c>
      <c r="L227" s="71" t="s">
        <v>4725</v>
      </c>
      <c r="M227" s="71" t="s">
        <v>4725</v>
      </c>
      <c r="N227" s="71" t="s">
        <v>4725</v>
      </c>
      <c r="O227" s="71" t="s">
        <v>4725</v>
      </c>
      <c r="P227" s="71" t="s">
        <v>4725</v>
      </c>
      <c r="Q227" s="71" t="s">
        <v>4725</v>
      </c>
      <c r="R227" s="71" t="s">
        <v>4725</v>
      </c>
      <c r="S227" s="71" t="s">
        <v>4725</v>
      </c>
      <c r="T227" s="71" t="s">
        <v>4725</v>
      </c>
      <c r="U227" s="71" t="s">
        <v>4725</v>
      </c>
      <c r="V227" s="71" t="s">
        <v>4725</v>
      </c>
      <c r="W227" s="71" t="s">
        <v>4725</v>
      </c>
      <c r="X227" s="71" t="s">
        <v>4725</v>
      </c>
      <c r="Y227" s="71" t="s">
        <v>4725</v>
      </c>
      <c r="Z227" s="71" t="s">
        <v>4725</v>
      </c>
      <c r="AA227" s="71" t="s">
        <v>4725</v>
      </c>
      <c r="AB227" s="71" t="s">
        <v>4725</v>
      </c>
      <c r="AC227" s="71" t="s">
        <v>4725</v>
      </c>
      <c r="AD227" s="71" t="s">
        <v>4725</v>
      </c>
      <c r="AE227" s="71" t="s">
        <v>4725</v>
      </c>
      <c r="AF227" s="71" t="s">
        <v>4725</v>
      </c>
      <c r="AG227" s="71" t="s">
        <v>4725</v>
      </c>
      <c r="AH227" s="71" t="s">
        <v>4725</v>
      </c>
      <c r="AI227" s="71" t="s">
        <v>4725</v>
      </c>
      <c r="AJ227" s="71" t="s">
        <v>4725</v>
      </c>
      <c r="AK227" s="71" t="s">
        <v>4725</v>
      </c>
      <c r="AL227" s="71" t="s">
        <v>4725</v>
      </c>
      <c r="AM227" s="71" t="s">
        <v>4725</v>
      </c>
      <c r="AN227" s="71" t="s">
        <v>4725</v>
      </c>
      <c r="AO227" s="71" t="s">
        <v>4725</v>
      </c>
      <c r="AP227" s="71" t="s">
        <v>4725</v>
      </c>
      <c r="AQ227" s="71" t="s">
        <v>4725</v>
      </c>
      <c r="AR227" s="71" t="s">
        <v>4725</v>
      </c>
      <c r="AS227" s="68"/>
      <c r="AT227" s="68"/>
      <c r="AU227" s="68"/>
      <c r="AV227" t="s">
        <v>4729</v>
      </c>
      <c r="AW227" t="s">
        <v>4730</v>
      </c>
    </row>
    <row r="228" spans="1:54" x14ac:dyDescent="0.35">
      <c r="A228" s="37" t="s">
        <v>4759</v>
      </c>
      <c r="B228" s="37" t="s">
        <v>4861</v>
      </c>
      <c r="C228" s="37">
        <v>115</v>
      </c>
      <c r="D228" s="70" t="s">
        <v>4725</v>
      </c>
      <c r="E228" s="71" t="s">
        <v>4725</v>
      </c>
      <c r="F228" s="71" t="s">
        <v>4725</v>
      </c>
      <c r="G228" s="71" t="s">
        <v>4725</v>
      </c>
      <c r="H228" s="71" t="s">
        <v>4725</v>
      </c>
      <c r="I228" s="71">
        <v>1</v>
      </c>
      <c r="J228" s="71">
        <v>1</v>
      </c>
      <c r="K228" s="71">
        <v>1</v>
      </c>
      <c r="L228" s="71" t="s">
        <v>4725</v>
      </c>
      <c r="M228" s="71" t="s">
        <v>4725</v>
      </c>
      <c r="N228" s="71" t="s">
        <v>4725</v>
      </c>
      <c r="O228" s="71" t="s">
        <v>4725</v>
      </c>
      <c r="P228" s="71" t="s">
        <v>4725</v>
      </c>
      <c r="Q228" s="71" t="s">
        <v>4725</v>
      </c>
      <c r="R228" s="71" t="s">
        <v>4725</v>
      </c>
      <c r="S228" s="71" t="s">
        <v>4725</v>
      </c>
      <c r="T228" s="71" t="s">
        <v>4725</v>
      </c>
      <c r="U228" s="71" t="s">
        <v>4725</v>
      </c>
      <c r="V228" s="71" t="s">
        <v>4725</v>
      </c>
      <c r="W228" s="71" t="s">
        <v>4725</v>
      </c>
      <c r="X228" s="71" t="s">
        <v>4725</v>
      </c>
      <c r="Y228" s="71" t="s">
        <v>4725</v>
      </c>
      <c r="Z228" s="71" t="s">
        <v>4725</v>
      </c>
      <c r="AA228" s="71" t="s">
        <v>4725</v>
      </c>
      <c r="AB228" s="71" t="s">
        <v>4725</v>
      </c>
      <c r="AC228" s="71" t="s">
        <v>4725</v>
      </c>
      <c r="AD228" s="71" t="s">
        <v>4725</v>
      </c>
      <c r="AE228" s="71" t="s">
        <v>4725</v>
      </c>
      <c r="AF228" s="71" t="s">
        <v>4725</v>
      </c>
      <c r="AG228" s="71" t="s">
        <v>4725</v>
      </c>
      <c r="AH228" s="71" t="s">
        <v>4725</v>
      </c>
      <c r="AI228" s="71" t="s">
        <v>4725</v>
      </c>
      <c r="AJ228" s="71" t="s">
        <v>4725</v>
      </c>
      <c r="AK228" s="71" t="s">
        <v>4725</v>
      </c>
      <c r="AL228" s="71" t="s">
        <v>4725</v>
      </c>
      <c r="AM228" s="71" t="s">
        <v>4725</v>
      </c>
      <c r="AN228" s="71" t="s">
        <v>4725</v>
      </c>
      <c r="AO228" s="71" t="s">
        <v>4725</v>
      </c>
      <c r="AP228" s="71" t="s">
        <v>4725</v>
      </c>
      <c r="AQ228" s="71" t="s">
        <v>4725</v>
      </c>
      <c r="AR228" s="71" t="s">
        <v>4725</v>
      </c>
      <c r="AS228" s="68"/>
      <c r="AT228" s="68"/>
      <c r="AU228" s="68"/>
      <c r="AV228" t="s">
        <v>4760</v>
      </c>
      <c r="AW228" t="s">
        <v>4761</v>
      </c>
      <c r="AX228" t="s">
        <v>4778</v>
      </c>
    </row>
    <row r="229" spans="1:54" x14ac:dyDescent="0.35">
      <c r="A229" s="37" t="s">
        <v>4732</v>
      </c>
      <c r="B229" s="37" t="s">
        <v>4551</v>
      </c>
      <c r="C229" s="37">
        <v>230</v>
      </c>
      <c r="D229" s="70">
        <v>1</v>
      </c>
      <c r="E229" s="71" t="s">
        <v>4725</v>
      </c>
      <c r="F229" s="71">
        <v>1</v>
      </c>
      <c r="G229" s="71">
        <v>1</v>
      </c>
      <c r="H229" s="71" t="s">
        <v>4725</v>
      </c>
      <c r="I229" s="71" t="s">
        <v>4725</v>
      </c>
      <c r="J229" s="71" t="s">
        <v>4725</v>
      </c>
      <c r="K229" s="71" t="s">
        <v>4725</v>
      </c>
      <c r="L229" s="71" t="s">
        <v>4725</v>
      </c>
      <c r="M229" s="71" t="s">
        <v>4725</v>
      </c>
      <c r="N229" s="71" t="s">
        <v>4725</v>
      </c>
      <c r="O229" s="71" t="s">
        <v>4725</v>
      </c>
      <c r="P229" s="71" t="s">
        <v>4725</v>
      </c>
      <c r="Q229" s="71" t="s">
        <v>4725</v>
      </c>
      <c r="R229" s="71" t="s">
        <v>4725</v>
      </c>
      <c r="S229" s="71" t="s">
        <v>4725</v>
      </c>
      <c r="T229" s="71" t="s">
        <v>4725</v>
      </c>
      <c r="U229" s="71" t="s">
        <v>4725</v>
      </c>
      <c r="V229" s="71" t="s">
        <v>4725</v>
      </c>
      <c r="W229" s="71" t="s">
        <v>4725</v>
      </c>
      <c r="X229" s="71" t="s">
        <v>4725</v>
      </c>
      <c r="Y229" s="71" t="s">
        <v>4725</v>
      </c>
      <c r="Z229" s="71" t="s">
        <v>4725</v>
      </c>
      <c r="AA229" s="71" t="s">
        <v>4725</v>
      </c>
      <c r="AB229" s="71" t="s">
        <v>4725</v>
      </c>
      <c r="AC229" s="71" t="s">
        <v>4725</v>
      </c>
      <c r="AD229" s="71" t="s">
        <v>4725</v>
      </c>
      <c r="AE229" s="71" t="s">
        <v>4725</v>
      </c>
      <c r="AF229" s="71" t="s">
        <v>4725</v>
      </c>
      <c r="AG229" s="71" t="s">
        <v>4725</v>
      </c>
      <c r="AH229" s="71" t="s">
        <v>4725</v>
      </c>
      <c r="AI229" s="71" t="s">
        <v>4725</v>
      </c>
      <c r="AJ229" s="71" t="s">
        <v>4725</v>
      </c>
      <c r="AK229" s="71" t="s">
        <v>4725</v>
      </c>
      <c r="AL229" s="71" t="s">
        <v>4725</v>
      </c>
      <c r="AM229" s="71" t="s">
        <v>4725</v>
      </c>
      <c r="AN229" s="71" t="s">
        <v>4725</v>
      </c>
      <c r="AO229" s="71" t="s">
        <v>4725</v>
      </c>
      <c r="AP229" s="71" t="s">
        <v>4725</v>
      </c>
      <c r="AQ229" s="71" t="s">
        <v>4725</v>
      </c>
      <c r="AR229" s="71" t="s">
        <v>4725</v>
      </c>
      <c r="AS229" s="68"/>
      <c r="AT229" s="68"/>
      <c r="AU229" s="68"/>
      <c r="AV229" t="s">
        <v>4733</v>
      </c>
      <c r="AW229" t="s">
        <v>4734</v>
      </c>
    </row>
    <row r="230" spans="1:54" x14ac:dyDescent="0.35">
      <c r="A230" s="37" t="s">
        <v>4772</v>
      </c>
      <c r="B230" s="37" t="s">
        <v>4417</v>
      </c>
      <c r="C230" s="37">
        <v>500</v>
      </c>
      <c r="D230" s="70" t="s">
        <v>4725</v>
      </c>
      <c r="E230" s="71" t="s">
        <v>4725</v>
      </c>
      <c r="F230" s="71" t="s">
        <v>4725</v>
      </c>
      <c r="G230" s="71" t="s">
        <v>4725</v>
      </c>
      <c r="H230" s="71" t="s">
        <v>4725</v>
      </c>
      <c r="I230" s="71" t="s">
        <v>4725</v>
      </c>
      <c r="J230" s="71" t="s">
        <v>4725</v>
      </c>
      <c r="K230" s="71" t="s">
        <v>4725</v>
      </c>
      <c r="L230" s="71" t="s">
        <v>4725</v>
      </c>
      <c r="M230" s="71">
        <v>1</v>
      </c>
      <c r="N230" s="71">
        <v>1</v>
      </c>
      <c r="O230" s="71" t="s">
        <v>4725</v>
      </c>
      <c r="P230" s="71" t="s">
        <v>4725</v>
      </c>
      <c r="Q230" s="71" t="s">
        <v>4725</v>
      </c>
      <c r="R230" s="71" t="s">
        <v>4725</v>
      </c>
      <c r="S230" s="71" t="s">
        <v>4725</v>
      </c>
      <c r="T230" s="71" t="s">
        <v>4725</v>
      </c>
      <c r="U230" s="71" t="s">
        <v>4725</v>
      </c>
      <c r="V230" s="71" t="s">
        <v>4725</v>
      </c>
      <c r="W230" s="71" t="s">
        <v>4725</v>
      </c>
      <c r="X230" s="71" t="s">
        <v>4725</v>
      </c>
      <c r="Y230" s="71" t="s">
        <v>4725</v>
      </c>
      <c r="Z230" s="71" t="s">
        <v>4725</v>
      </c>
      <c r="AA230" s="71" t="s">
        <v>4725</v>
      </c>
      <c r="AB230" s="71" t="s">
        <v>4725</v>
      </c>
      <c r="AC230" s="71" t="s">
        <v>4725</v>
      </c>
      <c r="AD230" s="71" t="s">
        <v>4725</v>
      </c>
      <c r="AE230" s="71" t="s">
        <v>4725</v>
      </c>
      <c r="AF230" s="71" t="s">
        <v>4725</v>
      </c>
      <c r="AG230" s="71" t="s">
        <v>4725</v>
      </c>
      <c r="AH230" s="71" t="s">
        <v>4725</v>
      </c>
      <c r="AI230" s="71" t="s">
        <v>4725</v>
      </c>
      <c r="AJ230" s="71" t="s">
        <v>4725</v>
      </c>
      <c r="AK230" s="71" t="s">
        <v>4725</v>
      </c>
      <c r="AL230" s="71" t="s">
        <v>4725</v>
      </c>
      <c r="AM230" s="71" t="s">
        <v>4725</v>
      </c>
      <c r="AN230" s="71" t="s">
        <v>4725</v>
      </c>
      <c r="AO230" s="71" t="s">
        <v>4725</v>
      </c>
      <c r="AP230" s="71" t="s">
        <v>4725</v>
      </c>
      <c r="AQ230" s="71" t="s">
        <v>4725</v>
      </c>
      <c r="AR230" s="71" t="s">
        <v>4725</v>
      </c>
      <c r="AS230" s="68"/>
      <c r="AT230" s="68"/>
      <c r="AU230" s="68"/>
      <c r="AV230" t="s">
        <v>4773</v>
      </c>
      <c r="AW230" t="s">
        <v>4774</v>
      </c>
      <c r="AY230" t="s">
        <v>4775</v>
      </c>
      <c r="BB230" t="s">
        <v>4862</v>
      </c>
    </row>
    <row r="231" spans="1:54" x14ac:dyDescent="0.35">
      <c r="A231" s="37" t="s">
        <v>4772</v>
      </c>
      <c r="B231" s="37" t="s">
        <v>4417</v>
      </c>
      <c r="C231" s="37">
        <v>230</v>
      </c>
      <c r="D231" s="70" t="s">
        <v>4725</v>
      </c>
      <c r="E231" s="71" t="s">
        <v>4725</v>
      </c>
      <c r="F231" s="71" t="s">
        <v>4725</v>
      </c>
      <c r="G231" s="71" t="s">
        <v>4725</v>
      </c>
      <c r="H231" s="71" t="s">
        <v>4725</v>
      </c>
      <c r="I231" s="71" t="s">
        <v>4725</v>
      </c>
      <c r="J231" s="71" t="s">
        <v>4725</v>
      </c>
      <c r="K231" s="71" t="s">
        <v>4725</v>
      </c>
      <c r="L231" s="71" t="s">
        <v>4725</v>
      </c>
      <c r="M231" s="71">
        <v>1</v>
      </c>
      <c r="N231" s="71">
        <v>1</v>
      </c>
      <c r="O231" s="71" t="s">
        <v>4725</v>
      </c>
      <c r="P231" s="71" t="s">
        <v>4725</v>
      </c>
      <c r="Q231" s="71" t="s">
        <v>4725</v>
      </c>
      <c r="R231" s="71" t="s">
        <v>4725</v>
      </c>
      <c r="S231" s="71" t="s">
        <v>4725</v>
      </c>
      <c r="T231" s="71" t="s">
        <v>4725</v>
      </c>
      <c r="U231" s="71" t="s">
        <v>4725</v>
      </c>
      <c r="V231" s="71" t="s">
        <v>4725</v>
      </c>
      <c r="W231" s="71" t="s">
        <v>4725</v>
      </c>
      <c r="X231" s="71" t="s">
        <v>4725</v>
      </c>
      <c r="Y231" s="71" t="s">
        <v>4725</v>
      </c>
      <c r="Z231" s="71" t="s">
        <v>4725</v>
      </c>
      <c r="AA231" s="71" t="s">
        <v>4725</v>
      </c>
      <c r="AB231" s="71" t="s">
        <v>4725</v>
      </c>
      <c r="AC231" s="71" t="s">
        <v>4725</v>
      </c>
      <c r="AD231" s="71" t="s">
        <v>4725</v>
      </c>
      <c r="AE231" s="71" t="s">
        <v>4725</v>
      </c>
      <c r="AF231" s="71" t="s">
        <v>4725</v>
      </c>
      <c r="AG231" s="71" t="s">
        <v>4725</v>
      </c>
      <c r="AH231" s="71" t="s">
        <v>4725</v>
      </c>
      <c r="AI231" s="71" t="s">
        <v>4725</v>
      </c>
      <c r="AJ231" s="71" t="s">
        <v>4725</v>
      </c>
      <c r="AK231" s="71" t="s">
        <v>4725</v>
      </c>
      <c r="AL231" s="71" t="s">
        <v>4725</v>
      </c>
      <c r="AM231" s="71" t="s">
        <v>4725</v>
      </c>
      <c r="AN231" s="71" t="s">
        <v>4725</v>
      </c>
      <c r="AO231" s="71" t="s">
        <v>4725</v>
      </c>
      <c r="AP231" s="71" t="s">
        <v>4725</v>
      </c>
      <c r="AQ231" s="71" t="s">
        <v>4725</v>
      </c>
      <c r="AR231" s="71" t="s">
        <v>4725</v>
      </c>
      <c r="AS231" s="68"/>
      <c r="AT231" s="68"/>
      <c r="AU231" s="68"/>
      <c r="AV231" t="s">
        <v>4773</v>
      </c>
      <c r="AW231" t="s">
        <v>4774</v>
      </c>
      <c r="AY231" t="s">
        <v>4775</v>
      </c>
    </row>
    <row r="232" spans="1:54" x14ac:dyDescent="0.35">
      <c r="A232" s="37" t="s">
        <v>4728</v>
      </c>
      <c r="B232" s="37" t="s">
        <v>4863</v>
      </c>
      <c r="C232" s="37">
        <v>230</v>
      </c>
      <c r="D232" s="70" t="s">
        <v>4725</v>
      </c>
      <c r="E232" s="71" t="s">
        <v>4725</v>
      </c>
      <c r="F232" s="71" t="s">
        <v>4725</v>
      </c>
      <c r="G232" s="71" t="s">
        <v>4725</v>
      </c>
      <c r="H232" s="71">
        <v>1</v>
      </c>
      <c r="I232" s="71" t="s">
        <v>4725</v>
      </c>
      <c r="J232" s="71" t="s">
        <v>4725</v>
      </c>
      <c r="K232" s="71" t="s">
        <v>4725</v>
      </c>
      <c r="L232" s="71" t="s">
        <v>4725</v>
      </c>
      <c r="M232" s="71" t="s">
        <v>4725</v>
      </c>
      <c r="N232" s="71" t="s">
        <v>4725</v>
      </c>
      <c r="O232" s="71" t="s">
        <v>4725</v>
      </c>
      <c r="P232" s="71" t="s">
        <v>4725</v>
      </c>
      <c r="Q232" s="71" t="s">
        <v>4725</v>
      </c>
      <c r="R232" s="71" t="s">
        <v>4725</v>
      </c>
      <c r="S232" s="71" t="s">
        <v>4725</v>
      </c>
      <c r="T232" s="71" t="s">
        <v>4725</v>
      </c>
      <c r="U232" s="71" t="s">
        <v>4725</v>
      </c>
      <c r="V232" s="71" t="s">
        <v>4725</v>
      </c>
      <c r="W232" s="71" t="s">
        <v>4725</v>
      </c>
      <c r="X232" s="71" t="s">
        <v>4725</v>
      </c>
      <c r="Y232" s="71" t="s">
        <v>4725</v>
      </c>
      <c r="Z232" s="71" t="s">
        <v>4725</v>
      </c>
      <c r="AA232" s="71" t="s">
        <v>4725</v>
      </c>
      <c r="AB232" s="71" t="s">
        <v>4725</v>
      </c>
      <c r="AC232" s="71" t="s">
        <v>4725</v>
      </c>
      <c r="AD232" s="71" t="s">
        <v>4725</v>
      </c>
      <c r="AE232" s="71" t="s">
        <v>4725</v>
      </c>
      <c r="AF232" s="71" t="s">
        <v>4725</v>
      </c>
      <c r="AG232" s="71" t="s">
        <v>4725</v>
      </c>
      <c r="AH232" s="71" t="s">
        <v>4725</v>
      </c>
      <c r="AI232" s="71" t="s">
        <v>4725</v>
      </c>
      <c r="AJ232" s="71" t="s">
        <v>4725</v>
      </c>
      <c r="AK232" s="71" t="s">
        <v>4725</v>
      </c>
      <c r="AL232" s="71" t="s">
        <v>4725</v>
      </c>
      <c r="AM232" s="71" t="s">
        <v>4725</v>
      </c>
      <c r="AN232" s="71" t="s">
        <v>4725</v>
      </c>
      <c r="AO232" s="71" t="s">
        <v>4725</v>
      </c>
      <c r="AP232" s="71" t="s">
        <v>4725</v>
      </c>
      <c r="AQ232" s="71" t="s">
        <v>4725</v>
      </c>
      <c r="AR232" s="71" t="s">
        <v>4725</v>
      </c>
      <c r="AS232" s="68"/>
      <c r="AT232" s="68"/>
      <c r="AU232" s="68"/>
      <c r="AV232" t="s">
        <v>4729</v>
      </c>
      <c r="AW232" t="s">
        <v>4730</v>
      </c>
    </row>
    <row r="233" spans="1:54" x14ac:dyDescent="0.35">
      <c r="A233" s="37" t="s">
        <v>4731</v>
      </c>
      <c r="B233" s="37" t="s">
        <v>4864</v>
      </c>
      <c r="C233" s="37">
        <v>115</v>
      </c>
      <c r="D233" s="70" t="s">
        <v>4725</v>
      </c>
      <c r="E233" s="71" t="s">
        <v>4725</v>
      </c>
      <c r="F233" s="71" t="s">
        <v>4725</v>
      </c>
      <c r="G233" s="71" t="s">
        <v>4725</v>
      </c>
      <c r="H233" s="71" t="s">
        <v>4725</v>
      </c>
      <c r="I233" s="71" t="s">
        <v>4725</v>
      </c>
      <c r="J233" s="71" t="s">
        <v>4725</v>
      </c>
      <c r="K233" s="71" t="s">
        <v>4725</v>
      </c>
      <c r="L233" s="71" t="s">
        <v>4725</v>
      </c>
      <c r="M233" s="71" t="s">
        <v>4725</v>
      </c>
      <c r="N233" s="71" t="s">
        <v>4725</v>
      </c>
      <c r="O233" s="71" t="s">
        <v>4725</v>
      </c>
      <c r="P233" s="71" t="s">
        <v>4725</v>
      </c>
      <c r="Q233" s="71" t="s">
        <v>4725</v>
      </c>
      <c r="R233" s="71" t="s">
        <v>4725</v>
      </c>
      <c r="S233" s="71" t="s">
        <v>4725</v>
      </c>
      <c r="T233" s="71" t="s">
        <v>4725</v>
      </c>
      <c r="U233" s="71" t="s">
        <v>4725</v>
      </c>
      <c r="V233" s="71" t="s">
        <v>4725</v>
      </c>
      <c r="W233" s="71" t="s">
        <v>4725</v>
      </c>
      <c r="X233" s="71" t="s">
        <v>4725</v>
      </c>
      <c r="Y233" s="71" t="s">
        <v>4725</v>
      </c>
      <c r="Z233" s="71" t="s">
        <v>4725</v>
      </c>
      <c r="AA233" s="71" t="s">
        <v>4725</v>
      </c>
      <c r="AB233" s="71" t="s">
        <v>4725</v>
      </c>
      <c r="AC233" s="71" t="s">
        <v>4725</v>
      </c>
      <c r="AD233" s="71" t="s">
        <v>4725</v>
      </c>
      <c r="AE233" s="71" t="s">
        <v>4725</v>
      </c>
      <c r="AF233" s="71" t="s">
        <v>4725</v>
      </c>
      <c r="AG233" s="71" t="s">
        <v>4725</v>
      </c>
      <c r="AH233" s="71" t="s">
        <v>4725</v>
      </c>
      <c r="AI233" s="71" t="s">
        <v>4725</v>
      </c>
      <c r="AJ233" s="71" t="s">
        <v>4725</v>
      </c>
      <c r="AK233" s="71" t="s">
        <v>4725</v>
      </c>
      <c r="AL233" s="71" t="s">
        <v>4725</v>
      </c>
      <c r="AM233" s="71" t="s">
        <v>4725</v>
      </c>
      <c r="AN233" s="71" t="s">
        <v>4725</v>
      </c>
      <c r="AO233" s="71" t="s">
        <v>4725</v>
      </c>
      <c r="AP233" s="71" t="s">
        <v>4725</v>
      </c>
      <c r="AQ233" s="71" t="s">
        <v>4725</v>
      </c>
      <c r="AR233" s="71">
        <v>1</v>
      </c>
      <c r="AS233" s="68"/>
      <c r="AT233" s="68"/>
      <c r="AU233" s="68"/>
      <c r="AV233" t="s">
        <v>4726</v>
      </c>
      <c r="AW233" t="s">
        <v>4727</v>
      </c>
    </row>
    <row r="234" spans="1:54" x14ac:dyDescent="0.35">
      <c r="A234" s="37" t="s">
        <v>4731</v>
      </c>
      <c r="B234" s="37" t="s">
        <v>4865</v>
      </c>
      <c r="C234" s="37">
        <v>115</v>
      </c>
      <c r="D234" s="70" t="s">
        <v>4725</v>
      </c>
      <c r="E234" s="71" t="s">
        <v>4725</v>
      </c>
      <c r="F234" s="71" t="s">
        <v>4725</v>
      </c>
      <c r="G234" s="71" t="s">
        <v>4725</v>
      </c>
      <c r="H234" s="71" t="s">
        <v>4725</v>
      </c>
      <c r="I234" s="71" t="s">
        <v>4725</v>
      </c>
      <c r="J234" s="71" t="s">
        <v>4725</v>
      </c>
      <c r="K234" s="71" t="s">
        <v>4725</v>
      </c>
      <c r="L234" s="71" t="s">
        <v>4725</v>
      </c>
      <c r="M234" s="71" t="s">
        <v>4725</v>
      </c>
      <c r="N234" s="71" t="s">
        <v>4725</v>
      </c>
      <c r="O234" s="71" t="s">
        <v>4725</v>
      </c>
      <c r="P234" s="71" t="s">
        <v>4725</v>
      </c>
      <c r="Q234" s="71" t="s">
        <v>4725</v>
      </c>
      <c r="R234" s="71" t="s">
        <v>4725</v>
      </c>
      <c r="S234" s="71" t="s">
        <v>4725</v>
      </c>
      <c r="T234" s="71" t="s">
        <v>4725</v>
      </c>
      <c r="U234" s="71" t="s">
        <v>4725</v>
      </c>
      <c r="V234" s="71" t="s">
        <v>4725</v>
      </c>
      <c r="W234" s="71" t="s">
        <v>4725</v>
      </c>
      <c r="X234" s="71" t="s">
        <v>4725</v>
      </c>
      <c r="Y234" s="71" t="s">
        <v>4725</v>
      </c>
      <c r="Z234" s="71" t="s">
        <v>4725</v>
      </c>
      <c r="AA234" s="71" t="s">
        <v>4725</v>
      </c>
      <c r="AB234" s="71" t="s">
        <v>4725</v>
      </c>
      <c r="AC234" s="71" t="s">
        <v>4725</v>
      </c>
      <c r="AD234" s="71" t="s">
        <v>4725</v>
      </c>
      <c r="AE234" s="71" t="s">
        <v>4725</v>
      </c>
      <c r="AF234" s="71" t="s">
        <v>4725</v>
      </c>
      <c r="AG234" s="71" t="s">
        <v>4725</v>
      </c>
      <c r="AH234" s="71" t="s">
        <v>4725</v>
      </c>
      <c r="AI234" s="71" t="s">
        <v>4725</v>
      </c>
      <c r="AJ234" s="71" t="s">
        <v>4725</v>
      </c>
      <c r="AK234" s="71" t="s">
        <v>4725</v>
      </c>
      <c r="AL234" s="71" t="s">
        <v>4725</v>
      </c>
      <c r="AM234" s="71" t="s">
        <v>4725</v>
      </c>
      <c r="AN234" s="71">
        <v>1</v>
      </c>
      <c r="AO234" s="71">
        <v>1</v>
      </c>
      <c r="AP234" s="71" t="s">
        <v>4725</v>
      </c>
      <c r="AQ234" s="71">
        <v>1</v>
      </c>
      <c r="AR234" s="71" t="s">
        <v>4725</v>
      </c>
      <c r="AS234" s="68"/>
      <c r="AT234" s="68"/>
      <c r="AU234" s="68"/>
      <c r="AV234" t="s">
        <v>4726</v>
      </c>
      <c r="AW234" t="s">
        <v>4727</v>
      </c>
    </row>
    <row r="235" spans="1:54" x14ac:dyDescent="0.35">
      <c r="A235" s="37" t="s">
        <v>4724</v>
      </c>
      <c r="B235" s="37" t="s">
        <v>4866</v>
      </c>
      <c r="C235" s="37">
        <v>115</v>
      </c>
      <c r="D235" s="70" t="s">
        <v>4725</v>
      </c>
      <c r="E235" s="71" t="s">
        <v>4725</v>
      </c>
      <c r="F235" s="71" t="s">
        <v>4725</v>
      </c>
      <c r="G235" s="71" t="s">
        <v>4725</v>
      </c>
      <c r="H235" s="71" t="s">
        <v>4725</v>
      </c>
      <c r="I235" s="71" t="s">
        <v>4725</v>
      </c>
      <c r="J235" s="71" t="s">
        <v>4725</v>
      </c>
      <c r="K235" s="71" t="s">
        <v>4725</v>
      </c>
      <c r="L235" s="71" t="s">
        <v>4725</v>
      </c>
      <c r="M235" s="71" t="s">
        <v>4725</v>
      </c>
      <c r="N235" s="71" t="s">
        <v>4725</v>
      </c>
      <c r="O235" s="71" t="s">
        <v>4725</v>
      </c>
      <c r="P235" s="71" t="s">
        <v>4725</v>
      </c>
      <c r="Q235" s="71" t="s">
        <v>4725</v>
      </c>
      <c r="R235" s="71" t="s">
        <v>4725</v>
      </c>
      <c r="S235" s="71" t="s">
        <v>4725</v>
      </c>
      <c r="T235" s="71" t="s">
        <v>4725</v>
      </c>
      <c r="U235" s="71" t="s">
        <v>4725</v>
      </c>
      <c r="V235" s="71" t="s">
        <v>4725</v>
      </c>
      <c r="W235" s="71" t="s">
        <v>4725</v>
      </c>
      <c r="X235" s="71" t="s">
        <v>4725</v>
      </c>
      <c r="Y235" s="71" t="s">
        <v>4725</v>
      </c>
      <c r="Z235" s="71" t="s">
        <v>4725</v>
      </c>
      <c r="AA235" s="71" t="s">
        <v>4725</v>
      </c>
      <c r="AB235" s="71" t="s">
        <v>4725</v>
      </c>
      <c r="AC235" s="71" t="s">
        <v>4725</v>
      </c>
      <c r="AD235" s="71" t="s">
        <v>4725</v>
      </c>
      <c r="AE235" s="71" t="s">
        <v>4725</v>
      </c>
      <c r="AF235" s="71">
        <v>1</v>
      </c>
      <c r="AG235" s="71">
        <v>1</v>
      </c>
      <c r="AH235" s="71" t="s">
        <v>4725</v>
      </c>
      <c r="AI235" s="71" t="s">
        <v>4725</v>
      </c>
      <c r="AJ235" s="71" t="s">
        <v>4725</v>
      </c>
      <c r="AK235" s="71" t="s">
        <v>4725</v>
      </c>
      <c r="AL235" s="71">
        <v>1</v>
      </c>
      <c r="AM235" s="71" t="s">
        <v>4725</v>
      </c>
      <c r="AN235" s="71" t="s">
        <v>4725</v>
      </c>
      <c r="AO235" s="71" t="s">
        <v>4725</v>
      </c>
      <c r="AP235" s="71" t="s">
        <v>4725</v>
      </c>
      <c r="AQ235" s="71" t="s">
        <v>4725</v>
      </c>
      <c r="AR235" s="71" t="s">
        <v>4725</v>
      </c>
      <c r="AS235" s="68"/>
      <c r="AT235" s="68"/>
      <c r="AU235" s="68"/>
      <c r="AV235" t="s">
        <v>4726</v>
      </c>
      <c r="AW235" t="s">
        <v>4727</v>
      </c>
    </row>
    <row r="236" spans="1:54" x14ac:dyDescent="0.35">
      <c r="A236" s="37" t="s">
        <v>4743</v>
      </c>
      <c r="B236" s="37" t="s">
        <v>4867</v>
      </c>
      <c r="C236" s="37">
        <v>138</v>
      </c>
      <c r="D236" s="70" t="s">
        <v>4725</v>
      </c>
      <c r="E236" s="71" t="s">
        <v>4725</v>
      </c>
      <c r="F236" s="71" t="s">
        <v>4725</v>
      </c>
      <c r="G236" s="71" t="s">
        <v>4725</v>
      </c>
      <c r="H236" s="71" t="s">
        <v>4725</v>
      </c>
      <c r="I236" s="71" t="s">
        <v>4725</v>
      </c>
      <c r="J236" s="71" t="s">
        <v>4725</v>
      </c>
      <c r="K236" s="71" t="s">
        <v>4725</v>
      </c>
      <c r="L236" s="71" t="s">
        <v>4725</v>
      </c>
      <c r="M236" s="71" t="s">
        <v>4725</v>
      </c>
      <c r="N236" s="71" t="s">
        <v>4725</v>
      </c>
      <c r="O236" s="71">
        <v>1</v>
      </c>
      <c r="P236" s="71">
        <v>1</v>
      </c>
      <c r="Q236" s="71" t="s">
        <v>4725</v>
      </c>
      <c r="R236" s="71" t="s">
        <v>4725</v>
      </c>
      <c r="S236" s="71" t="s">
        <v>4725</v>
      </c>
      <c r="T236" s="71" t="s">
        <v>4725</v>
      </c>
      <c r="U236" s="71" t="s">
        <v>4725</v>
      </c>
      <c r="V236" s="71" t="s">
        <v>4725</v>
      </c>
      <c r="W236" s="71" t="s">
        <v>4725</v>
      </c>
      <c r="X236" s="71" t="s">
        <v>4725</v>
      </c>
      <c r="Y236" s="71" t="s">
        <v>4725</v>
      </c>
      <c r="Z236" s="71" t="s">
        <v>4725</v>
      </c>
      <c r="AA236" s="71" t="s">
        <v>4725</v>
      </c>
      <c r="AB236" s="71" t="s">
        <v>4725</v>
      </c>
      <c r="AC236" s="71" t="s">
        <v>4725</v>
      </c>
      <c r="AD236" s="71" t="s">
        <v>4725</v>
      </c>
      <c r="AE236" s="71" t="s">
        <v>4725</v>
      </c>
      <c r="AF236" s="71" t="s">
        <v>4725</v>
      </c>
      <c r="AG236" s="71" t="s">
        <v>4725</v>
      </c>
      <c r="AH236" s="71" t="s">
        <v>4725</v>
      </c>
      <c r="AI236" s="71" t="s">
        <v>4725</v>
      </c>
      <c r="AJ236" s="71" t="s">
        <v>4725</v>
      </c>
      <c r="AK236" s="71" t="s">
        <v>4725</v>
      </c>
      <c r="AL236" s="71" t="s">
        <v>4725</v>
      </c>
      <c r="AM236" s="71" t="s">
        <v>4725</v>
      </c>
      <c r="AN236" s="71" t="s">
        <v>4725</v>
      </c>
      <c r="AO236" s="71" t="s">
        <v>4725</v>
      </c>
      <c r="AP236" s="71" t="s">
        <v>4725</v>
      </c>
      <c r="AQ236" s="71" t="s">
        <v>4725</v>
      </c>
      <c r="AR236" s="71" t="s">
        <v>4725</v>
      </c>
      <c r="AS236" s="68"/>
      <c r="AT236" s="68"/>
      <c r="AU236" s="68"/>
      <c r="AV236" t="s">
        <v>4744</v>
      </c>
      <c r="AW236" t="s">
        <v>4745</v>
      </c>
      <c r="AX236" t="s">
        <v>4746</v>
      </c>
      <c r="AY236" t="s">
        <v>4766</v>
      </c>
    </row>
    <row r="237" spans="1:54" x14ac:dyDescent="0.35">
      <c r="A237" s="37" t="s">
        <v>4747</v>
      </c>
      <c r="B237" s="37" t="s">
        <v>4521</v>
      </c>
      <c r="C237" s="37">
        <v>115</v>
      </c>
      <c r="D237" s="70" t="s">
        <v>4725</v>
      </c>
      <c r="E237" s="71" t="s">
        <v>4725</v>
      </c>
      <c r="F237" s="71" t="s">
        <v>4725</v>
      </c>
      <c r="G237" s="71" t="s">
        <v>4725</v>
      </c>
      <c r="H237" s="71" t="s">
        <v>4725</v>
      </c>
      <c r="I237" s="71" t="s">
        <v>4725</v>
      </c>
      <c r="J237" s="71" t="s">
        <v>4725</v>
      </c>
      <c r="K237" s="71" t="s">
        <v>4725</v>
      </c>
      <c r="L237" s="71" t="s">
        <v>4725</v>
      </c>
      <c r="M237" s="71" t="s">
        <v>4725</v>
      </c>
      <c r="N237" s="71" t="s">
        <v>4725</v>
      </c>
      <c r="O237" s="71" t="s">
        <v>4725</v>
      </c>
      <c r="P237" s="71" t="s">
        <v>4725</v>
      </c>
      <c r="Q237" s="71" t="s">
        <v>4725</v>
      </c>
      <c r="R237" s="71" t="s">
        <v>4725</v>
      </c>
      <c r="S237" s="71" t="s">
        <v>4725</v>
      </c>
      <c r="T237" s="71" t="s">
        <v>4725</v>
      </c>
      <c r="U237" s="71" t="s">
        <v>4725</v>
      </c>
      <c r="V237" s="71" t="s">
        <v>4725</v>
      </c>
      <c r="W237" s="71" t="s">
        <v>4725</v>
      </c>
      <c r="X237" s="71" t="s">
        <v>4725</v>
      </c>
      <c r="Y237" s="71" t="s">
        <v>4725</v>
      </c>
      <c r="Z237" s="71">
        <v>1</v>
      </c>
      <c r="AA237" s="71" t="s">
        <v>4725</v>
      </c>
      <c r="AB237" s="71" t="s">
        <v>4725</v>
      </c>
      <c r="AC237" s="71" t="s">
        <v>4725</v>
      </c>
      <c r="AD237" s="71" t="s">
        <v>4725</v>
      </c>
      <c r="AE237" s="71">
        <v>1</v>
      </c>
      <c r="AF237" s="71" t="s">
        <v>4725</v>
      </c>
      <c r="AG237" s="71" t="s">
        <v>4725</v>
      </c>
      <c r="AH237" s="71" t="s">
        <v>4725</v>
      </c>
      <c r="AI237" s="71" t="s">
        <v>4725</v>
      </c>
      <c r="AJ237" s="71" t="s">
        <v>4725</v>
      </c>
      <c r="AK237" s="71" t="s">
        <v>4725</v>
      </c>
      <c r="AL237" s="71" t="s">
        <v>4725</v>
      </c>
      <c r="AM237" s="71" t="s">
        <v>4725</v>
      </c>
      <c r="AN237" s="71" t="s">
        <v>4725</v>
      </c>
      <c r="AO237" s="71" t="s">
        <v>4725</v>
      </c>
      <c r="AP237" s="71" t="s">
        <v>4725</v>
      </c>
      <c r="AQ237" s="71" t="s">
        <v>4725</v>
      </c>
      <c r="AR237" s="71" t="s">
        <v>4725</v>
      </c>
      <c r="AS237" s="68"/>
      <c r="AT237" s="68"/>
      <c r="AU237" s="68"/>
      <c r="AV237" t="s">
        <v>4748</v>
      </c>
      <c r="AW237" t="s">
        <v>4749</v>
      </c>
    </row>
    <row r="238" spans="1:54" x14ac:dyDescent="0.35">
      <c r="A238" s="37" t="s">
        <v>4724</v>
      </c>
      <c r="B238" s="37" t="s">
        <v>4507</v>
      </c>
      <c r="C238" s="37">
        <v>115</v>
      </c>
      <c r="D238" s="70" t="s">
        <v>4725</v>
      </c>
      <c r="E238" s="71" t="s">
        <v>4725</v>
      </c>
      <c r="F238" s="71" t="s">
        <v>4725</v>
      </c>
      <c r="G238" s="71" t="s">
        <v>4725</v>
      </c>
      <c r="H238" s="71" t="s">
        <v>4725</v>
      </c>
      <c r="I238" s="71" t="s">
        <v>4725</v>
      </c>
      <c r="J238" s="71" t="s">
        <v>4725</v>
      </c>
      <c r="K238" s="71" t="s">
        <v>4725</v>
      </c>
      <c r="L238" s="71" t="s">
        <v>4725</v>
      </c>
      <c r="M238" s="71" t="s">
        <v>4725</v>
      </c>
      <c r="N238" s="71" t="s">
        <v>4725</v>
      </c>
      <c r="O238" s="71" t="s">
        <v>4725</v>
      </c>
      <c r="P238" s="71" t="s">
        <v>4725</v>
      </c>
      <c r="Q238" s="71" t="s">
        <v>4725</v>
      </c>
      <c r="R238" s="71" t="s">
        <v>4725</v>
      </c>
      <c r="S238" s="71" t="s">
        <v>4725</v>
      </c>
      <c r="T238" s="71" t="s">
        <v>4725</v>
      </c>
      <c r="U238" s="71" t="s">
        <v>4725</v>
      </c>
      <c r="V238" s="71" t="s">
        <v>4725</v>
      </c>
      <c r="W238" s="71" t="s">
        <v>4725</v>
      </c>
      <c r="X238" s="71" t="s">
        <v>4725</v>
      </c>
      <c r="Y238" s="71" t="s">
        <v>4725</v>
      </c>
      <c r="Z238" s="71" t="s">
        <v>4725</v>
      </c>
      <c r="AA238" s="71" t="s">
        <v>4725</v>
      </c>
      <c r="AB238" s="71" t="s">
        <v>4725</v>
      </c>
      <c r="AC238" s="71" t="s">
        <v>4725</v>
      </c>
      <c r="AD238" s="71" t="s">
        <v>4725</v>
      </c>
      <c r="AE238" s="71" t="s">
        <v>4725</v>
      </c>
      <c r="AF238" s="71">
        <v>1</v>
      </c>
      <c r="AG238" s="71">
        <v>1</v>
      </c>
      <c r="AH238" s="71" t="s">
        <v>4725</v>
      </c>
      <c r="AI238" s="71" t="s">
        <v>4725</v>
      </c>
      <c r="AJ238" s="71" t="s">
        <v>4725</v>
      </c>
      <c r="AK238" s="71" t="s">
        <v>4725</v>
      </c>
      <c r="AL238" s="71">
        <v>1</v>
      </c>
      <c r="AM238" s="71" t="s">
        <v>4725</v>
      </c>
      <c r="AN238" s="71">
        <v>1</v>
      </c>
      <c r="AO238" s="71">
        <v>1</v>
      </c>
      <c r="AP238" s="71" t="s">
        <v>4725</v>
      </c>
      <c r="AQ238" s="71" t="s">
        <v>4725</v>
      </c>
      <c r="AR238" s="71" t="s">
        <v>4725</v>
      </c>
      <c r="AS238" s="68"/>
      <c r="AT238" s="68"/>
      <c r="AU238" s="68"/>
      <c r="AV238" t="s">
        <v>4726</v>
      </c>
      <c r="AW238" t="s">
        <v>4727</v>
      </c>
    </row>
    <row r="239" spans="1:54" x14ac:dyDescent="0.35">
      <c r="A239" s="37" t="s">
        <v>4728</v>
      </c>
      <c r="B239" s="37" t="s">
        <v>4552</v>
      </c>
      <c r="C239" s="37">
        <v>230</v>
      </c>
      <c r="D239" s="70"/>
      <c r="E239" s="71"/>
      <c r="F239" s="71"/>
      <c r="G239" s="71"/>
      <c r="H239" s="71">
        <v>1</v>
      </c>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68"/>
      <c r="AT239" s="68"/>
      <c r="AU239" s="68"/>
      <c r="AV239" t="s">
        <v>4729</v>
      </c>
      <c r="AW239" t="s">
        <v>4730</v>
      </c>
    </row>
    <row r="240" spans="1:54" x14ac:dyDescent="0.35">
      <c r="A240" s="37" t="s">
        <v>4747</v>
      </c>
      <c r="B240" s="37" t="s">
        <v>4352</v>
      </c>
      <c r="C240" s="37">
        <v>230</v>
      </c>
      <c r="D240" s="70" t="s">
        <v>4725</v>
      </c>
      <c r="E240" s="71" t="s">
        <v>4725</v>
      </c>
      <c r="F240" s="71" t="s">
        <v>4725</v>
      </c>
      <c r="G240" s="71" t="s">
        <v>4725</v>
      </c>
      <c r="H240" s="71" t="s">
        <v>4725</v>
      </c>
      <c r="I240" s="71" t="s">
        <v>4725</v>
      </c>
      <c r="J240" s="71" t="s">
        <v>4725</v>
      </c>
      <c r="K240" s="71" t="s">
        <v>4725</v>
      </c>
      <c r="L240" s="71" t="s">
        <v>4725</v>
      </c>
      <c r="M240" s="71" t="s">
        <v>4725</v>
      </c>
      <c r="N240" s="71" t="s">
        <v>4725</v>
      </c>
      <c r="O240" s="71" t="s">
        <v>4725</v>
      </c>
      <c r="P240" s="71" t="s">
        <v>4725</v>
      </c>
      <c r="Q240" s="71" t="s">
        <v>4725</v>
      </c>
      <c r="R240" s="71" t="s">
        <v>4725</v>
      </c>
      <c r="S240" s="71" t="s">
        <v>4725</v>
      </c>
      <c r="T240" s="71" t="s">
        <v>4725</v>
      </c>
      <c r="U240" s="71" t="s">
        <v>4725</v>
      </c>
      <c r="V240" s="71" t="s">
        <v>4725</v>
      </c>
      <c r="W240" s="71" t="s">
        <v>4725</v>
      </c>
      <c r="X240" s="71" t="s">
        <v>4725</v>
      </c>
      <c r="Y240" s="71" t="s">
        <v>4725</v>
      </c>
      <c r="Z240" s="71">
        <v>1</v>
      </c>
      <c r="AA240" s="71">
        <v>1</v>
      </c>
      <c r="AB240" s="71">
        <v>1</v>
      </c>
      <c r="AC240" s="71" t="s">
        <v>4725</v>
      </c>
      <c r="AD240" s="71" t="s">
        <v>4725</v>
      </c>
      <c r="AE240" s="71" t="s">
        <v>4725</v>
      </c>
      <c r="AF240" s="71" t="s">
        <v>4725</v>
      </c>
      <c r="AG240" s="71" t="s">
        <v>4725</v>
      </c>
      <c r="AH240" s="71" t="s">
        <v>4725</v>
      </c>
      <c r="AI240" s="71" t="s">
        <v>4725</v>
      </c>
      <c r="AJ240" s="71" t="s">
        <v>4725</v>
      </c>
      <c r="AK240" s="71" t="s">
        <v>4725</v>
      </c>
      <c r="AL240" s="71" t="s">
        <v>4725</v>
      </c>
      <c r="AM240" s="71" t="s">
        <v>4725</v>
      </c>
      <c r="AN240" s="71" t="s">
        <v>4725</v>
      </c>
      <c r="AO240" s="71" t="s">
        <v>4725</v>
      </c>
      <c r="AP240" s="71" t="s">
        <v>4725</v>
      </c>
      <c r="AQ240" s="71" t="s">
        <v>4725</v>
      </c>
      <c r="AR240" s="71" t="s">
        <v>4725</v>
      </c>
      <c r="AS240" s="68"/>
      <c r="AT240" s="68"/>
      <c r="AU240" s="68"/>
      <c r="AV240" t="s">
        <v>4748</v>
      </c>
      <c r="AW240" t="s">
        <v>4749</v>
      </c>
      <c r="AY240" t="s">
        <v>4786</v>
      </c>
    </row>
    <row r="241" spans="1:52" x14ac:dyDescent="0.35">
      <c r="A241" s="37" t="s">
        <v>4747</v>
      </c>
      <c r="B241" s="37" t="s">
        <v>4553</v>
      </c>
      <c r="C241" s="37">
        <v>115</v>
      </c>
      <c r="D241" s="70" t="s">
        <v>4725</v>
      </c>
      <c r="E241" s="71" t="s">
        <v>4725</v>
      </c>
      <c r="F241" s="71" t="s">
        <v>4725</v>
      </c>
      <c r="G241" s="71" t="s">
        <v>4725</v>
      </c>
      <c r="H241" s="71" t="s">
        <v>4725</v>
      </c>
      <c r="I241" s="71" t="s">
        <v>4725</v>
      </c>
      <c r="J241" s="71" t="s">
        <v>4725</v>
      </c>
      <c r="K241" s="71" t="s">
        <v>4725</v>
      </c>
      <c r="L241" s="71" t="s">
        <v>4725</v>
      </c>
      <c r="M241" s="71" t="s">
        <v>4725</v>
      </c>
      <c r="N241" s="71" t="s">
        <v>4725</v>
      </c>
      <c r="O241" s="71" t="s">
        <v>4725</v>
      </c>
      <c r="P241" s="71" t="s">
        <v>4725</v>
      </c>
      <c r="Q241" s="71" t="s">
        <v>4725</v>
      </c>
      <c r="R241" s="71" t="s">
        <v>4725</v>
      </c>
      <c r="S241" s="71" t="s">
        <v>4725</v>
      </c>
      <c r="T241" s="71" t="s">
        <v>4725</v>
      </c>
      <c r="U241" s="71" t="s">
        <v>4725</v>
      </c>
      <c r="V241" s="71" t="s">
        <v>4725</v>
      </c>
      <c r="W241" s="71" t="s">
        <v>4725</v>
      </c>
      <c r="X241" s="71" t="s">
        <v>4725</v>
      </c>
      <c r="Y241" s="71" t="s">
        <v>4725</v>
      </c>
      <c r="Z241" s="71">
        <v>1</v>
      </c>
      <c r="AA241" s="71" t="s">
        <v>4725</v>
      </c>
      <c r="AB241" s="71" t="s">
        <v>4725</v>
      </c>
      <c r="AC241" s="71">
        <v>1</v>
      </c>
      <c r="AD241" s="71">
        <v>1</v>
      </c>
      <c r="AE241" s="71" t="s">
        <v>4725</v>
      </c>
      <c r="AF241" s="71" t="s">
        <v>4725</v>
      </c>
      <c r="AG241" s="71" t="s">
        <v>4725</v>
      </c>
      <c r="AH241" s="71" t="s">
        <v>4725</v>
      </c>
      <c r="AI241" s="71" t="s">
        <v>4725</v>
      </c>
      <c r="AJ241" s="71" t="s">
        <v>4725</v>
      </c>
      <c r="AK241" s="71" t="s">
        <v>4725</v>
      </c>
      <c r="AL241" s="71" t="s">
        <v>4725</v>
      </c>
      <c r="AM241" s="71" t="s">
        <v>4725</v>
      </c>
      <c r="AN241" s="71" t="s">
        <v>4725</v>
      </c>
      <c r="AO241" s="71" t="s">
        <v>4725</v>
      </c>
      <c r="AP241" s="71" t="s">
        <v>4725</v>
      </c>
      <c r="AQ241" s="71" t="s">
        <v>4725</v>
      </c>
      <c r="AR241" s="71" t="s">
        <v>4725</v>
      </c>
      <c r="AS241" s="68"/>
      <c r="AT241" s="68"/>
      <c r="AU241" s="68"/>
      <c r="AV241" t="s">
        <v>4748</v>
      </c>
      <c r="AW241" t="s">
        <v>4749</v>
      </c>
    </row>
    <row r="242" spans="1:52" x14ac:dyDescent="0.35">
      <c r="A242" s="37" t="s">
        <v>4747</v>
      </c>
      <c r="B242" s="37" t="s">
        <v>4868</v>
      </c>
      <c r="C242" s="37">
        <v>115</v>
      </c>
      <c r="D242" s="70" t="s">
        <v>4725</v>
      </c>
      <c r="E242" s="71" t="s">
        <v>4725</v>
      </c>
      <c r="F242" s="71" t="s">
        <v>4725</v>
      </c>
      <c r="G242" s="71" t="s">
        <v>4725</v>
      </c>
      <c r="H242" s="71" t="s">
        <v>4725</v>
      </c>
      <c r="I242" s="71" t="s">
        <v>4725</v>
      </c>
      <c r="J242" s="71" t="s">
        <v>4725</v>
      </c>
      <c r="K242" s="71" t="s">
        <v>4725</v>
      </c>
      <c r="L242" s="71" t="s">
        <v>4725</v>
      </c>
      <c r="M242" s="71" t="s">
        <v>4725</v>
      </c>
      <c r="N242" s="71" t="s">
        <v>4725</v>
      </c>
      <c r="O242" s="71" t="s">
        <v>4725</v>
      </c>
      <c r="P242" s="71" t="s">
        <v>4725</v>
      </c>
      <c r="Q242" s="71" t="s">
        <v>4725</v>
      </c>
      <c r="R242" s="71" t="s">
        <v>4725</v>
      </c>
      <c r="S242" s="71" t="s">
        <v>4725</v>
      </c>
      <c r="T242" s="71" t="s">
        <v>4725</v>
      </c>
      <c r="U242" s="71" t="s">
        <v>4725</v>
      </c>
      <c r="V242" s="71" t="s">
        <v>4725</v>
      </c>
      <c r="W242" s="71" t="s">
        <v>4725</v>
      </c>
      <c r="X242" s="71" t="s">
        <v>4725</v>
      </c>
      <c r="Y242" s="71" t="s">
        <v>4725</v>
      </c>
      <c r="Z242" s="71">
        <v>1</v>
      </c>
      <c r="AA242" s="71" t="s">
        <v>4725</v>
      </c>
      <c r="AB242" s="71" t="s">
        <v>4725</v>
      </c>
      <c r="AC242" s="71">
        <v>1</v>
      </c>
      <c r="AD242" s="71" t="s">
        <v>4725</v>
      </c>
      <c r="AE242" s="71">
        <v>1</v>
      </c>
      <c r="AF242" s="71" t="s">
        <v>4725</v>
      </c>
      <c r="AG242" s="71" t="s">
        <v>4725</v>
      </c>
      <c r="AH242" s="71" t="s">
        <v>4725</v>
      </c>
      <c r="AI242" s="71" t="s">
        <v>4725</v>
      </c>
      <c r="AJ242" s="71" t="s">
        <v>4725</v>
      </c>
      <c r="AK242" s="71" t="s">
        <v>4725</v>
      </c>
      <c r="AL242" s="71" t="s">
        <v>4725</v>
      </c>
      <c r="AM242" s="71" t="s">
        <v>4725</v>
      </c>
      <c r="AN242" s="71" t="s">
        <v>4725</v>
      </c>
      <c r="AO242" s="71" t="s">
        <v>4725</v>
      </c>
      <c r="AP242" s="71" t="s">
        <v>4725</v>
      </c>
      <c r="AQ242" s="71" t="s">
        <v>4725</v>
      </c>
      <c r="AR242" s="71" t="s">
        <v>4725</v>
      </c>
      <c r="AS242" s="68"/>
      <c r="AT242" s="68"/>
      <c r="AU242" s="68"/>
      <c r="AV242" t="s">
        <v>4748</v>
      </c>
      <c r="AW242" t="s">
        <v>4749</v>
      </c>
    </row>
    <row r="243" spans="1:52" x14ac:dyDescent="0.35">
      <c r="A243" s="37" t="s">
        <v>4759</v>
      </c>
      <c r="B243" s="37" t="s">
        <v>4554</v>
      </c>
      <c r="C243" s="37">
        <v>115</v>
      </c>
      <c r="D243" s="70" t="s">
        <v>4725</v>
      </c>
      <c r="E243" s="71" t="s">
        <v>4725</v>
      </c>
      <c r="F243" s="71" t="s">
        <v>4725</v>
      </c>
      <c r="G243" s="71" t="s">
        <v>4725</v>
      </c>
      <c r="H243" s="71" t="s">
        <v>4725</v>
      </c>
      <c r="I243" s="71">
        <v>1</v>
      </c>
      <c r="J243" s="71">
        <v>1</v>
      </c>
      <c r="K243" s="71">
        <v>1</v>
      </c>
      <c r="L243" s="71" t="s">
        <v>4725</v>
      </c>
      <c r="M243" s="71" t="s">
        <v>4725</v>
      </c>
      <c r="N243" s="71" t="s">
        <v>4725</v>
      </c>
      <c r="O243" s="71" t="s">
        <v>4725</v>
      </c>
      <c r="P243" s="71" t="s">
        <v>4725</v>
      </c>
      <c r="Q243" s="71" t="s">
        <v>4725</v>
      </c>
      <c r="R243" s="71" t="s">
        <v>4725</v>
      </c>
      <c r="S243" s="71" t="s">
        <v>4725</v>
      </c>
      <c r="T243" s="71" t="s">
        <v>4725</v>
      </c>
      <c r="U243" s="71" t="s">
        <v>4725</v>
      </c>
      <c r="V243" s="71" t="s">
        <v>4725</v>
      </c>
      <c r="W243" s="71" t="s">
        <v>4725</v>
      </c>
      <c r="X243" s="71" t="s">
        <v>4725</v>
      </c>
      <c r="Y243" s="71" t="s">
        <v>4725</v>
      </c>
      <c r="Z243" s="71" t="s">
        <v>4725</v>
      </c>
      <c r="AA243" s="71" t="s">
        <v>4725</v>
      </c>
      <c r="AB243" s="71" t="s">
        <v>4725</v>
      </c>
      <c r="AC243" s="71" t="s">
        <v>4725</v>
      </c>
      <c r="AD243" s="71" t="s">
        <v>4725</v>
      </c>
      <c r="AE243" s="71" t="s">
        <v>4725</v>
      </c>
      <c r="AF243" s="71" t="s">
        <v>4725</v>
      </c>
      <c r="AG243" s="71" t="s">
        <v>4725</v>
      </c>
      <c r="AH243" s="71" t="s">
        <v>4725</v>
      </c>
      <c r="AI243" s="71" t="s">
        <v>4725</v>
      </c>
      <c r="AJ243" s="71" t="s">
        <v>4725</v>
      </c>
      <c r="AK243" s="71" t="s">
        <v>4725</v>
      </c>
      <c r="AL243" s="71" t="s">
        <v>4725</v>
      </c>
      <c r="AM243" s="71" t="s">
        <v>4725</v>
      </c>
      <c r="AN243" s="71" t="s">
        <v>4725</v>
      </c>
      <c r="AO243" s="71" t="s">
        <v>4725</v>
      </c>
      <c r="AP243" s="71" t="s">
        <v>4725</v>
      </c>
      <c r="AQ243" s="71" t="s">
        <v>4725</v>
      </c>
      <c r="AR243" s="71" t="s">
        <v>4725</v>
      </c>
      <c r="AS243" s="68"/>
      <c r="AT243" s="68"/>
      <c r="AU243" s="68"/>
      <c r="AV243" t="s">
        <v>4760</v>
      </c>
      <c r="AW243" t="s">
        <v>4761</v>
      </c>
      <c r="AY243" t="s">
        <v>4779</v>
      </c>
    </row>
    <row r="244" spans="1:52" x14ac:dyDescent="0.35">
      <c r="A244" s="37" t="s">
        <v>4724</v>
      </c>
      <c r="B244" s="37" t="s">
        <v>4869</v>
      </c>
      <c r="C244" s="37">
        <v>115</v>
      </c>
      <c r="D244" s="70" t="s">
        <v>4725</v>
      </c>
      <c r="E244" s="71" t="s">
        <v>4725</v>
      </c>
      <c r="F244" s="71" t="s">
        <v>4725</v>
      </c>
      <c r="G244" s="71" t="s">
        <v>4725</v>
      </c>
      <c r="H244" s="71" t="s">
        <v>4725</v>
      </c>
      <c r="I244" s="71" t="s">
        <v>4725</v>
      </c>
      <c r="J244" s="71" t="s">
        <v>4725</v>
      </c>
      <c r="K244" s="71" t="s">
        <v>4725</v>
      </c>
      <c r="L244" s="71" t="s">
        <v>4725</v>
      </c>
      <c r="M244" s="71" t="s">
        <v>4725</v>
      </c>
      <c r="N244" s="71" t="s">
        <v>4725</v>
      </c>
      <c r="O244" s="71" t="s">
        <v>4725</v>
      </c>
      <c r="P244" s="71" t="s">
        <v>4725</v>
      </c>
      <c r="Q244" s="71" t="s">
        <v>4725</v>
      </c>
      <c r="R244" s="71" t="s">
        <v>4725</v>
      </c>
      <c r="S244" s="71" t="s">
        <v>4725</v>
      </c>
      <c r="T244" s="71" t="s">
        <v>4725</v>
      </c>
      <c r="U244" s="71" t="s">
        <v>4725</v>
      </c>
      <c r="V244" s="71" t="s">
        <v>4725</v>
      </c>
      <c r="W244" s="71" t="s">
        <v>4725</v>
      </c>
      <c r="X244" s="71" t="s">
        <v>4725</v>
      </c>
      <c r="Y244" s="71" t="s">
        <v>4725</v>
      </c>
      <c r="Z244" s="71" t="s">
        <v>4725</v>
      </c>
      <c r="AA244" s="71" t="s">
        <v>4725</v>
      </c>
      <c r="AB244" s="71" t="s">
        <v>4725</v>
      </c>
      <c r="AC244" s="71" t="s">
        <v>4725</v>
      </c>
      <c r="AD244" s="71" t="s">
        <v>4725</v>
      </c>
      <c r="AE244" s="71" t="s">
        <v>4725</v>
      </c>
      <c r="AF244" s="71">
        <v>1</v>
      </c>
      <c r="AG244" s="71">
        <v>1</v>
      </c>
      <c r="AH244" s="71" t="s">
        <v>4725</v>
      </c>
      <c r="AI244" s="71" t="s">
        <v>4725</v>
      </c>
      <c r="AJ244" s="71" t="s">
        <v>4725</v>
      </c>
      <c r="AK244" s="71" t="s">
        <v>4725</v>
      </c>
      <c r="AL244" s="71">
        <v>1</v>
      </c>
      <c r="AM244" s="71" t="s">
        <v>4725</v>
      </c>
      <c r="AN244" s="71" t="s">
        <v>4725</v>
      </c>
      <c r="AO244" s="71" t="s">
        <v>4725</v>
      </c>
      <c r="AP244" s="71" t="s">
        <v>4725</v>
      </c>
      <c r="AQ244" s="71" t="s">
        <v>4725</v>
      </c>
      <c r="AR244" s="71" t="s">
        <v>4725</v>
      </c>
      <c r="AS244" s="68"/>
      <c r="AT244" s="68"/>
      <c r="AU244" s="68"/>
      <c r="AV244" t="s">
        <v>4726</v>
      </c>
      <c r="AW244" t="s">
        <v>4727</v>
      </c>
    </row>
    <row r="245" spans="1:52" x14ac:dyDescent="0.35">
      <c r="A245" s="37" t="s">
        <v>4747</v>
      </c>
      <c r="B245" s="37" t="s">
        <v>4539</v>
      </c>
      <c r="C245" s="37">
        <v>230</v>
      </c>
      <c r="D245" s="70" t="s">
        <v>4725</v>
      </c>
      <c r="E245" s="71" t="s">
        <v>4725</v>
      </c>
      <c r="F245" s="71" t="s">
        <v>4725</v>
      </c>
      <c r="G245" s="71" t="s">
        <v>4725</v>
      </c>
      <c r="H245" s="71" t="s">
        <v>4725</v>
      </c>
      <c r="I245" s="71" t="s">
        <v>4725</v>
      </c>
      <c r="J245" s="71" t="s">
        <v>4725</v>
      </c>
      <c r="K245" s="71" t="s">
        <v>4725</v>
      </c>
      <c r="L245" s="71" t="s">
        <v>4725</v>
      </c>
      <c r="M245" s="71" t="s">
        <v>4725</v>
      </c>
      <c r="N245" s="71" t="s">
        <v>4725</v>
      </c>
      <c r="O245" s="71" t="s">
        <v>4725</v>
      </c>
      <c r="P245" s="71" t="s">
        <v>4725</v>
      </c>
      <c r="Q245" s="71" t="s">
        <v>4725</v>
      </c>
      <c r="R245" s="71" t="s">
        <v>4725</v>
      </c>
      <c r="S245" s="71" t="s">
        <v>4725</v>
      </c>
      <c r="T245" s="71" t="s">
        <v>4725</v>
      </c>
      <c r="U245" s="71" t="s">
        <v>4725</v>
      </c>
      <c r="V245" s="71" t="s">
        <v>4725</v>
      </c>
      <c r="W245" s="71" t="s">
        <v>4725</v>
      </c>
      <c r="X245" s="71" t="s">
        <v>4725</v>
      </c>
      <c r="Y245" s="71" t="s">
        <v>4725</v>
      </c>
      <c r="Z245" s="71">
        <v>1</v>
      </c>
      <c r="AA245" s="71" t="s">
        <v>4725</v>
      </c>
      <c r="AB245" s="71" t="s">
        <v>4725</v>
      </c>
      <c r="AC245" s="71" t="s">
        <v>4725</v>
      </c>
      <c r="AD245" s="71" t="s">
        <v>4725</v>
      </c>
      <c r="AE245" s="71">
        <v>1</v>
      </c>
      <c r="AF245" s="71" t="s">
        <v>4725</v>
      </c>
      <c r="AG245" s="71" t="s">
        <v>4725</v>
      </c>
      <c r="AH245" s="71" t="s">
        <v>4725</v>
      </c>
      <c r="AI245" s="71" t="s">
        <v>4725</v>
      </c>
      <c r="AJ245" s="71" t="s">
        <v>4725</v>
      </c>
      <c r="AK245" s="71" t="s">
        <v>4725</v>
      </c>
      <c r="AL245" s="71" t="s">
        <v>4725</v>
      </c>
      <c r="AM245" s="71" t="s">
        <v>4725</v>
      </c>
      <c r="AN245" s="71" t="s">
        <v>4725</v>
      </c>
      <c r="AO245" s="71" t="s">
        <v>4725</v>
      </c>
      <c r="AP245" s="71" t="s">
        <v>4725</v>
      </c>
      <c r="AQ245" s="71" t="s">
        <v>4725</v>
      </c>
      <c r="AR245" s="71" t="s">
        <v>4725</v>
      </c>
      <c r="AS245" s="68"/>
      <c r="AT245" s="68"/>
      <c r="AU245" s="68"/>
      <c r="AV245" t="s">
        <v>4748</v>
      </c>
      <c r="AW245" t="s">
        <v>4749</v>
      </c>
      <c r="AX245" t="s">
        <v>4853</v>
      </c>
      <c r="AY245" t="s">
        <v>4786</v>
      </c>
      <c r="AZ245" t="s">
        <v>4870</v>
      </c>
    </row>
    <row r="246" spans="1:52" x14ac:dyDescent="0.35">
      <c r="A246" s="37" t="s">
        <v>4747</v>
      </c>
      <c r="B246" s="37" t="s">
        <v>4539</v>
      </c>
      <c r="C246" s="37">
        <v>500</v>
      </c>
      <c r="D246" s="70" t="s">
        <v>4725</v>
      </c>
      <c r="E246" s="71" t="s">
        <v>4725</v>
      </c>
      <c r="F246" s="71" t="s">
        <v>4725</v>
      </c>
      <c r="G246" s="71" t="s">
        <v>4725</v>
      </c>
      <c r="H246" s="71" t="s">
        <v>4725</v>
      </c>
      <c r="I246" s="71" t="s">
        <v>4725</v>
      </c>
      <c r="J246" s="71" t="s">
        <v>4725</v>
      </c>
      <c r="K246" s="71" t="s">
        <v>4725</v>
      </c>
      <c r="L246" s="71" t="s">
        <v>4725</v>
      </c>
      <c r="M246" s="71" t="s">
        <v>4725</v>
      </c>
      <c r="N246" s="71" t="s">
        <v>4725</v>
      </c>
      <c r="O246" s="71" t="s">
        <v>4725</v>
      </c>
      <c r="P246" s="71" t="s">
        <v>4725</v>
      </c>
      <c r="Q246" s="71" t="s">
        <v>4725</v>
      </c>
      <c r="R246" s="71" t="s">
        <v>4725</v>
      </c>
      <c r="S246" s="71" t="s">
        <v>4725</v>
      </c>
      <c r="T246" s="71" t="s">
        <v>4725</v>
      </c>
      <c r="U246" s="71" t="s">
        <v>4725</v>
      </c>
      <c r="V246" s="71" t="s">
        <v>4725</v>
      </c>
      <c r="W246" s="71" t="s">
        <v>4725</v>
      </c>
      <c r="X246" s="71" t="s">
        <v>4725</v>
      </c>
      <c r="Y246" s="71" t="s">
        <v>4725</v>
      </c>
      <c r="Z246" s="71">
        <v>1</v>
      </c>
      <c r="AA246" s="71" t="s">
        <v>4725</v>
      </c>
      <c r="AB246" s="71" t="s">
        <v>4725</v>
      </c>
      <c r="AC246" s="71" t="s">
        <v>4725</v>
      </c>
      <c r="AD246" s="71" t="s">
        <v>4725</v>
      </c>
      <c r="AE246" s="71" t="s">
        <v>4725</v>
      </c>
      <c r="AF246" s="71" t="s">
        <v>4725</v>
      </c>
      <c r="AG246" s="71" t="s">
        <v>4725</v>
      </c>
      <c r="AH246" s="71" t="s">
        <v>4725</v>
      </c>
      <c r="AI246" s="71" t="s">
        <v>4725</v>
      </c>
      <c r="AJ246" s="71" t="s">
        <v>4725</v>
      </c>
      <c r="AK246" s="71" t="s">
        <v>4725</v>
      </c>
      <c r="AL246" s="71" t="s">
        <v>4725</v>
      </c>
      <c r="AM246" s="71" t="s">
        <v>4725</v>
      </c>
      <c r="AN246" s="71" t="s">
        <v>4725</v>
      </c>
      <c r="AO246" s="71" t="s">
        <v>4725</v>
      </c>
      <c r="AP246" s="71" t="s">
        <v>4725</v>
      </c>
      <c r="AQ246" s="71" t="s">
        <v>4725</v>
      </c>
      <c r="AR246" s="71" t="s">
        <v>4725</v>
      </c>
      <c r="AS246" s="68"/>
      <c r="AT246" s="68"/>
      <c r="AU246" s="68"/>
      <c r="AV246" t="s">
        <v>4748</v>
      </c>
      <c r="AW246" t="s">
        <v>4749</v>
      </c>
      <c r="AX246" t="s">
        <v>4853</v>
      </c>
      <c r="AY246" t="s">
        <v>4786</v>
      </c>
      <c r="AZ246" t="s">
        <v>4870</v>
      </c>
    </row>
    <row r="247" spans="1:52" x14ac:dyDescent="0.35">
      <c r="A247" s="37" t="s">
        <v>4731</v>
      </c>
      <c r="B247" s="37" t="s">
        <v>4871</v>
      </c>
      <c r="C247" s="37">
        <v>115</v>
      </c>
      <c r="D247" s="70" t="s">
        <v>4725</v>
      </c>
      <c r="E247" s="71" t="s">
        <v>4725</v>
      </c>
      <c r="F247" s="71" t="s">
        <v>4725</v>
      </c>
      <c r="G247" s="71" t="s">
        <v>4725</v>
      </c>
      <c r="H247" s="71" t="s">
        <v>4725</v>
      </c>
      <c r="I247" s="71" t="s">
        <v>4725</v>
      </c>
      <c r="J247" s="71" t="s">
        <v>4725</v>
      </c>
      <c r="K247" s="71" t="s">
        <v>4725</v>
      </c>
      <c r="L247" s="71" t="s">
        <v>4725</v>
      </c>
      <c r="M247" s="71" t="s">
        <v>4725</v>
      </c>
      <c r="N247" s="71" t="s">
        <v>4725</v>
      </c>
      <c r="O247" s="71" t="s">
        <v>4725</v>
      </c>
      <c r="P247" s="71" t="s">
        <v>4725</v>
      </c>
      <c r="Q247" s="71" t="s">
        <v>4725</v>
      </c>
      <c r="R247" s="71" t="s">
        <v>4725</v>
      </c>
      <c r="S247" s="71" t="s">
        <v>4725</v>
      </c>
      <c r="T247" s="71" t="s">
        <v>4725</v>
      </c>
      <c r="U247" s="71" t="s">
        <v>4725</v>
      </c>
      <c r="V247" s="71" t="s">
        <v>4725</v>
      </c>
      <c r="W247" s="71" t="s">
        <v>4725</v>
      </c>
      <c r="X247" s="71" t="s">
        <v>4725</v>
      </c>
      <c r="Y247" s="71" t="s">
        <v>4725</v>
      </c>
      <c r="Z247" s="71" t="s">
        <v>4725</v>
      </c>
      <c r="AA247" s="71" t="s">
        <v>4725</v>
      </c>
      <c r="AB247" s="71" t="s">
        <v>4725</v>
      </c>
      <c r="AC247" s="71" t="s">
        <v>4725</v>
      </c>
      <c r="AD247" s="71" t="s">
        <v>4725</v>
      </c>
      <c r="AE247" s="71" t="s">
        <v>4725</v>
      </c>
      <c r="AF247" s="71" t="s">
        <v>4725</v>
      </c>
      <c r="AG247" s="71" t="s">
        <v>4725</v>
      </c>
      <c r="AH247" s="71" t="s">
        <v>4725</v>
      </c>
      <c r="AI247" s="71" t="s">
        <v>4725</v>
      </c>
      <c r="AJ247" s="71" t="s">
        <v>4725</v>
      </c>
      <c r="AK247" s="71" t="s">
        <v>4725</v>
      </c>
      <c r="AL247" s="71" t="s">
        <v>4725</v>
      </c>
      <c r="AM247" s="71">
        <v>1</v>
      </c>
      <c r="AN247" s="71">
        <v>1</v>
      </c>
      <c r="AO247" s="71">
        <v>1</v>
      </c>
      <c r="AP247" s="71">
        <v>1</v>
      </c>
      <c r="AQ247" s="71" t="s">
        <v>4725</v>
      </c>
      <c r="AR247" s="71" t="s">
        <v>4725</v>
      </c>
      <c r="AS247" s="68"/>
      <c r="AT247" s="68"/>
      <c r="AU247" s="68"/>
      <c r="AV247" t="s">
        <v>4726</v>
      </c>
      <c r="AW247" t="s">
        <v>4727</v>
      </c>
    </row>
    <row r="248" spans="1:52" x14ac:dyDescent="0.35">
      <c r="A248" s="37" t="s">
        <v>4772</v>
      </c>
      <c r="B248" s="37" t="s">
        <v>4556</v>
      </c>
      <c r="C248" s="37">
        <v>230</v>
      </c>
      <c r="D248" s="70" t="s">
        <v>4725</v>
      </c>
      <c r="E248" s="71" t="s">
        <v>4725</v>
      </c>
      <c r="F248" s="71" t="s">
        <v>4725</v>
      </c>
      <c r="G248" s="71" t="s">
        <v>4725</v>
      </c>
      <c r="H248" s="71" t="s">
        <v>4725</v>
      </c>
      <c r="I248" s="71" t="s">
        <v>4725</v>
      </c>
      <c r="J248" s="71" t="s">
        <v>4725</v>
      </c>
      <c r="K248" s="71" t="s">
        <v>4725</v>
      </c>
      <c r="L248" s="71" t="s">
        <v>4725</v>
      </c>
      <c r="M248" s="71" t="s">
        <v>4725</v>
      </c>
      <c r="N248" s="71">
        <v>1</v>
      </c>
      <c r="O248" s="71" t="s">
        <v>4725</v>
      </c>
      <c r="P248" s="71" t="s">
        <v>4725</v>
      </c>
      <c r="Q248" s="71" t="s">
        <v>4725</v>
      </c>
      <c r="R248" s="71" t="s">
        <v>4725</v>
      </c>
      <c r="S248" s="71" t="s">
        <v>4725</v>
      </c>
      <c r="T248" s="71" t="s">
        <v>4725</v>
      </c>
      <c r="U248" s="71" t="s">
        <v>4725</v>
      </c>
      <c r="V248" s="71" t="s">
        <v>4725</v>
      </c>
      <c r="W248" s="71" t="s">
        <v>4725</v>
      </c>
      <c r="X248" s="71" t="s">
        <v>4725</v>
      </c>
      <c r="Y248" s="71" t="s">
        <v>4725</v>
      </c>
      <c r="Z248" s="71" t="s">
        <v>4725</v>
      </c>
      <c r="AA248" s="71" t="s">
        <v>4725</v>
      </c>
      <c r="AB248" s="71" t="s">
        <v>4725</v>
      </c>
      <c r="AC248" s="71" t="s">
        <v>4725</v>
      </c>
      <c r="AD248" s="71" t="s">
        <v>4725</v>
      </c>
      <c r="AE248" s="71" t="s">
        <v>4725</v>
      </c>
      <c r="AF248" s="71" t="s">
        <v>4725</v>
      </c>
      <c r="AG248" s="71" t="s">
        <v>4725</v>
      </c>
      <c r="AH248" s="71" t="s">
        <v>4725</v>
      </c>
      <c r="AI248" s="71" t="s">
        <v>4725</v>
      </c>
      <c r="AJ248" s="71" t="s">
        <v>4725</v>
      </c>
      <c r="AK248" s="71" t="s">
        <v>4725</v>
      </c>
      <c r="AL248" s="71" t="s">
        <v>4725</v>
      </c>
      <c r="AM248" s="71" t="s">
        <v>4725</v>
      </c>
      <c r="AN248" s="71" t="s">
        <v>4725</v>
      </c>
      <c r="AO248" s="71" t="s">
        <v>4725</v>
      </c>
      <c r="AP248" s="71" t="s">
        <v>4725</v>
      </c>
      <c r="AQ248" s="71" t="s">
        <v>4725</v>
      </c>
      <c r="AR248" s="71" t="s">
        <v>4725</v>
      </c>
      <c r="AS248" s="68"/>
      <c r="AT248" s="68"/>
      <c r="AU248" s="68"/>
      <c r="AV248" t="s">
        <v>4773</v>
      </c>
      <c r="AW248" t="s">
        <v>4774</v>
      </c>
    </row>
    <row r="249" spans="1:52" x14ac:dyDescent="0.35">
      <c r="A249" s="37" t="s">
        <v>4724</v>
      </c>
      <c r="B249" s="37" t="s">
        <v>4872</v>
      </c>
      <c r="C249" s="37">
        <v>115</v>
      </c>
      <c r="D249" s="70" t="s">
        <v>4725</v>
      </c>
      <c r="E249" s="71" t="s">
        <v>4725</v>
      </c>
      <c r="F249" s="71" t="s">
        <v>4725</v>
      </c>
      <c r="G249" s="71" t="s">
        <v>4725</v>
      </c>
      <c r="H249" s="71" t="s">
        <v>4725</v>
      </c>
      <c r="I249" s="71" t="s">
        <v>4725</v>
      </c>
      <c r="J249" s="71" t="s">
        <v>4725</v>
      </c>
      <c r="K249" s="71" t="s">
        <v>4725</v>
      </c>
      <c r="L249" s="71" t="s">
        <v>4725</v>
      </c>
      <c r="M249" s="71" t="s">
        <v>4725</v>
      </c>
      <c r="N249" s="71" t="s">
        <v>4725</v>
      </c>
      <c r="O249" s="71" t="s">
        <v>4725</v>
      </c>
      <c r="P249" s="71" t="s">
        <v>4725</v>
      </c>
      <c r="Q249" s="71" t="s">
        <v>4725</v>
      </c>
      <c r="R249" s="71" t="s">
        <v>4725</v>
      </c>
      <c r="S249" s="71" t="s">
        <v>4725</v>
      </c>
      <c r="T249" s="71" t="s">
        <v>4725</v>
      </c>
      <c r="U249" s="71" t="s">
        <v>4725</v>
      </c>
      <c r="V249" s="71" t="s">
        <v>4725</v>
      </c>
      <c r="W249" s="71" t="s">
        <v>4725</v>
      </c>
      <c r="X249" s="71" t="s">
        <v>4725</v>
      </c>
      <c r="Y249" s="71" t="s">
        <v>4725</v>
      </c>
      <c r="Z249" s="71" t="s">
        <v>4725</v>
      </c>
      <c r="AA249" s="71" t="s">
        <v>4725</v>
      </c>
      <c r="AB249" s="71" t="s">
        <v>4725</v>
      </c>
      <c r="AC249" s="71" t="s">
        <v>4725</v>
      </c>
      <c r="AD249" s="71" t="s">
        <v>4725</v>
      </c>
      <c r="AE249" s="71" t="s">
        <v>4725</v>
      </c>
      <c r="AF249" s="71">
        <v>1</v>
      </c>
      <c r="AG249" s="71">
        <v>1</v>
      </c>
      <c r="AH249" s="71" t="s">
        <v>4725</v>
      </c>
      <c r="AI249" s="71" t="s">
        <v>4725</v>
      </c>
      <c r="AJ249" s="71" t="s">
        <v>4725</v>
      </c>
      <c r="AK249" s="71">
        <v>1</v>
      </c>
      <c r="AL249" s="71">
        <v>1</v>
      </c>
      <c r="AM249" s="71" t="s">
        <v>4725</v>
      </c>
      <c r="AN249" s="71">
        <v>1</v>
      </c>
      <c r="AO249" s="71">
        <v>1</v>
      </c>
      <c r="AP249" s="71" t="s">
        <v>4725</v>
      </c>
      <c r="AQ249" s="71" t="s">
        <v>4725</v>
      </c>
      <c r="AR249" s="71" t="s">
        <v>4725</v>
      </c>
      <c r="AS249" s="68"/>
      <c r="AT249" s="68"/>
      <c r="AU249" s="68"/>
      <c r="AV249" t="s">
        <v>4726</v>
      </c>
      <c r="AW249" t="s">
        <v>4727</v>
      </c>
    </row>
    <row r="250" spans="1:52" x14ac:dyDescent="0.35">
      <c r="A250" s="37" t="s">
        <v>4740</v>
      </c>
      <c r="B250" s="37" t="s">
        <v>4354</v>
      </c>
      <c r="C250" s="37">
        <v>230</v>
      </c>
      <c r="D250" s="70" t="s">
        <v>4725</v>
      </c>
      <c r="E250" s="71" t="s">
        <v>4725</v>
      </c>
      <c r="F250" s="71" t="s">
        <v>4725</v>
      </c>
      <c r="G250" s="71" t="s">
        <v>4725</v>
      </c>
      <c r="H250" s="71" t="s">
        <v>4725</v>
      </c>
      <c r="I250" s="71" t="s">
        <v>4725</v>
      </c>
      <c r="J250" s="71" t="s">
        <v>4725</v>
      </c>
      <c r="K250" s="71" t="s">
        <v>4725</v>
      </c>
      <c r="L250" s="71" t="s">
        <v>4725</v>
      </c>
      <c r="M250" s="71" t="s">
        <v>4725</v>
      </c>
      <c r="N250" s="71" t="s">
        <v>4725</v>
      </c>
      <c r="O250" s="71" t="s">
        <v>4725</v>
      </c>
      <c r="P250" s="71" t="s">
        <v>4725</v>
      </c>
      <c r="Q250" s="71" t="s">
        <v>4725</v>
      </c>
      <c r="R250" s="71" t="s">
        <v>4725</v>
      </c>
      <c r="S250" s="71" t="s">
        <v>4725</v>
      </c>
      <c r="T250" s="71">
        <v>1</v>
      </c>
      <c r="U250" s="71" t="s">
        <v>4725</v>
      </c>
      <c r="V250" s="71">
        <v>1</v>
      </c>
      <c r="W250" s="71" t="s">
        <v>4725</v>
      </c>
      <c r="X250" s="71" t="s">
        <v>4725</v>
      </c>
      <c r="Y250" s="71" t="s">
        <v>4725</v>
      </c>
      <c r="Z250" s="71" t="s">
        <v>4725</v>
      </c>
      <c r="AA250" s="71" t="s">
        <v>4725</v>
      </c>
      <c r="AB250" s="71" t="s">
        <v>4725</v>
      </c>
      <c r="AC250" s="71" t="s">
        <v>4725</v>
      </c>
      <c r="AD250" s="71" t="s">
        <v>4725</v>
      </c>
      <c r="AE250" s="71" t="s">
        <v>4725</v>
      </c>
      <c r="AF250" s="71" t="s">
        <v>4725</v>
      </c>
      <c r="AG250" s="71" t="s">
        <v>4725</v>
      </c>
      <c r="AH250" s="71" t="s">
        <v>4725</v>
      </c>
      <c r="AI250" s="71" t="s">
        <v>4725</v>
      </c>
      <c r="AJ250" s="71" t="s">
        <v>4725</v>
      </c>
      <c r="AK250" s="71" t="s">
        <v>4725</v>
      </c>
      <c r="AL250" s="71" t="s">
        <v>4725</v>
      </c>
      <c r="AM250" s="71" t="s">
        <v>4725</v>
      </c>
      <c r="AN250" s="71" t="s">
        <v>4725</v>
      </c>
      <c r="AO250" s="71" t="s">
        <v>4725</v>
      </c>
      <c r="AP250" s="71" t="s">
        <v>4725</v>
      </c>
      <c r="AQ250" s="71" t="s">
        <v>4725</v>
      </c>
      <c r="AR250" s="71" t="s">
        <v>4725</v>
      </c>
      <c r="AS250" s="68"/>
      <c r="AT250" s="68"/>
      <c r="AU250" s="68"/>
      <c r="AV250" t="s">
        <v>4741</v>
      </c>
      <c r="AW250" t="s">
        <v>4742</v>
      </c>
    </row>
    <row r="251" spans="1:52" x14ac:dyDescent="0.35">
      <c r="A251" s="37" t="s">
        <v>4740</v>
      </c>
      <c r="B251" s="37" t="s">
        <v>4873</v>
      </c>
      <c r="C251" s="37">
        <v>230</v>
      </c>
      <c r="D251" s="70" t="s">
        <v>4725</v>
      </c>
      <c r="E251" s="71" t="s">
        <v>4725</v>
      </c>
      <c r="F251" s="71" t="s">
        <v>4725</v>
      </c>
      <c r="G251" s="71" t="s">
        <v>4725</v>
      </c>
      <c r="H251" s="71" t="s">
        <v>4725</v>
      </c>
      <c r="I251" s="71" t="s">
        <v>4725</v>
      </c>
      <c r="J251" s="71" t="s">
        <v>4725</v>
      </c>
      <c r="K251" s="71" t="s">
        <v>4725</v>
      </c>
      <c r="L251" s="71" t="s">
        <v>4725</v>
      </c>
      <c r="M251" s="71" t="s">
        <v>4725</v>
      </c>
      <c r="N251" s="71" t="s">
        <v>4725</v>
      </c>
      <c r="O251" s="71" t="s">
        <v>4725</v>
      </c>
      <c r="P251" s="71" t="s">
        <v>4725</v>
      </c>
      <c r="Q251" s="71" t="s">
        <v>4725</v>
      </c>
      <c r="R251" s="71" t="s">
        <v>4725</v>
      </c>
      <c r="S251" s="71" t="s">
        <v>4725</v>
      </c>
      <c r="T251" s="71" t="s">
        <v>4725</v>
      </c>
      <c r="U251" s="71" t="s">
        <v>4725</v>
      </c>
      <c r="V251" s="71" t="s">
        <v>4725</v>
      </c>
      <c r="W251" s="71" t="s">
        <v>4725</v>
      </c>
      <c r="X251" s="71">
        <v>1</v>
      </c>
      <c r="Y251" s="71" t="s">
        <v>4725</v>
      </c>
      <c r="Z251" s="71" t="s">
        <v>4725</v>
      </c>
      <c r="AA251" s="71" t="s">
        <v>4725</v>
      </c>
      <c r="AB251" s="71" t="s">
        <v>4725</v>
      </c>
      <c r="AC251" s="71" t="s">
        <v>4725</v>
      </c>
      <c r="AD251" s="71" t="s">
        <v>4725</v>
      </c>
      <c r="AE251" s="71" t="s">
        <v>4725</v>
      </c>
      <c r="AF251" s="71" t="s">
        <v>4725</v>
      </c>
      <c r="AG251" s="71" t="s">
        <v>4725</v>
      </c>
      <c r="AH251" s="71" t="s">
        <v>4725</v>
      </c>
      <c r="AI251" s="71" t="s">
        <v>4725</v>
      </c>
      <c r="AJ251" s="71" t="s">
        <v>4725</v>
      </c>
      <c r="AK251" s="71" t="s">
        <v>4725</v>
      </c>
      <c r="AL251" s="71" t="s">
        <v>4725</v>
      </c>
      <c r="AM251" s="71" t="s">
        <v>4725</v>
      </c>
      <c r="AN251" s="71" t="s">
        <v>4725</v>
      </c>
      <c r="AO251" s="71" t="s">
        <v>4725</v>
      </c>
      <c r="AP251" s="71" t="s">
        <v>4725</v>
      </c>
      <c r="AQ251" s="71" t="s">
        <v>4725</v>
      </c>
      <c r="AR251" s="71" t="s">
        <v>4725</v>
      </c>
      <c r="AS251" s="68"/>
      <c r="AT251" s="68"/>
      <c r="AU251" s="68"/>
      <c r="AV251" t="s">
        <v>4729</v>
      </c>
      <c r="AW251" t="s">
        <v>4730</v>
      </c>
    </row>
    <row r="252" spans="1:52" x14ac:dyDescent="0.35">
      <c r="A252" s="37" t="s">
        <v>4743</v>
      </c>
      <c r="B252" s="37" t="s">
        <v>4874</v>
      </c>
      <c r="C252" s="37">
        <v>138</v>
      </c>
      <c r="D252" s="70" t="s">
        <v>4725</v>
      </c>
      <c r="E252" s="71" t="s">
        <v>4725</v>
      </c>
      <c r="F252" s="71" t="s">
        <v>4725</v>
      </c>
      <c r="G252" s="71" t="s">
        <v>4725</v>
      </c>
      <c r="H252" s="71" t="s">
        <v>4725</v>
      </c>
      <c r="I252" s="71" t="s">
        <v>4725</v>
      </c>
      <c r="J252" s="71" t="s">
        <v>4725</v>
      </c>
      <c r="K252" s="71" t="s">
        <v>4725</v>
      </c>
      <c r="L252" s="71" t="s">
        <v>4725</v>
      </c>
      <c r="M252" s="71" t="s">
        <v>4725</v>
      </c>
      <c r="N252" s="71" t="s">
        <v>4725</v>
      </c>
      <c r="O252" s="71">
        <v>1</v>
      </c>
      <c r="P252" s="71">
        <v>1</v>
      </c>
      <c r="Q252" s="71" t="s">
        <v>4725</v>
      </c>
      <c r="R252" s="71" t="s">
        <v>4725</v>
      </c>
      <c r="S252" s="71" t="s">
        <v>4725</v>
      </c>
      <c r="T252" s="71" t="s">
        <v>4725</v>
      </c>
      <c r="U252" s="71" t="s">
        <v>4725</v>
      </c>
      <c r="V252" s="71" t="s">
        <v>4725</v>
      </c>
      <c r="W252" s="71" t="s">
        <v>4725</v>
      </c>
      <c r="X252" s="71" t="s">
        <v>4725</v>
      </c>
      <c r="Y252" s="71" t="s">
        <v>4725</v>
      </c>
      <c r="Z252" s="71" t="s">
        <v>4725</v>
      </c>
      <c r="AA252" s="71" t="s">
        <v>4725</v>
      </c>
      <c r="AB252" s="71" t="s">
        <v>4725</v>
      </c>
      <c r="AC252" s="71" t="s">
        <v>4725</v>
      </c>
      <c r="AD252" s="71" t="s">
        <v>4725</v>
      </c>
      <c r="AE252" s="71" t="s">
        <v>4725</v>
      </c>
      <c r="AF252" s="71" t="s">
        <v>4725</v>
      </c>
      <c r="AG252" s="71" t="s">
        <v>4725</v>
      </c>
      <c r="AH252" s="71" t="s">
        <v>4725</v>
      </c>
      <c r="AI252" s="71" t="s">
        <v>4725</v>
      </c>
      <c r="AJ252" s="71" t="s">
        <v>4725</v>
      </c>
      <c r="AK252" s="71" t="s">
        <v>4725</v>
      </c>
      <c r="AL252" s="71" t="s">
        <v>4725</v>
      </c>
      <c r="AM252" s="71" t="s">
        <v>4725</v>
      </c>
      <c r="AN252" s="71" t="s">
        <v>4725</v>
      </c>
      <c r="AO252" s="71" t="s">
        <v>4725</v>
      </c>
      <c r="AP252" s="71" t="s">
        <v>4725</v>
      </c>
      <c r="AQ252" s="71" t="s">
        <v>4725</v>
      </c>
      <c r="AR252" s="71" t="s">
        <v>4725</v>
      </c>
      <c r="AS252" s="68"/>
      <c r="AT252" s="68"/>
      <c r="AU252" s="68"/>
      <c r="AV252" t="s">
        <v>4744</v>
      </c>
      <c r="AW252" t="s">
        <v>4745</v>
      </c>
      <c r="AY252" t="s">
        <v>4766</v>
      </c>
    </row>
    <row r="253" spans="1:52" x14ac:dyDescent="0.35">
      <c r="A253" s="37" t="s">
        <v>4731</v>
      </c>
      <c r="B253" s="37" t="s">
        <v>4557</v>
      </c>
      <c r="C253" s="37">
        <v>115</v>
      </c>
      <c r="D253" s="70" t="s">
        <v>4725</v>
      </c>
      <c r="E253" s="71" t="s">
        <v>4725</v>
      </c>
      <c r="F253" s="71" t="s">
        <v>4725</v>
      </c>
      <c r="G253" s="71" t="s">
        <v>4725</v>
      </c>
      <c r="H253" s="71" t="s">
        <v>4725</v>
      </c>
      <c r="I253" s="71" t="s">
        <v>4725</v>
      </c>
      <c r="J253" s="71" t="s">
        <v>4725</v>
      </c>
      <c r="K253" s="71" t="s">
        <v>4725</v>
      </c>
      <c r="L253" s="71" t="s">
        <v>4725</v>
      </c>
      <c r="M253" s="71" t="s">
        <v>4725</v>
      </c>
      <c r="N253" s="71" t="s">
        <v>4725</v>
      </c>
      <c r="O253" s="71" t="s">
        <v>4725</v>
      </c>
      <c r="P253" s="71" t="s">
        <v>4725</v>
      </c>
      <c r="Q253" s="71" t="s">
        <v>4725</v>
      </c>
      <c r="R253" s="71" t="s">
        <v>4725</v>
      </c>
      <c r="S253" s="71" t="s">
        <v>4725</v>
      </c>
      <c r="T253" s="71" t="s">
        <v>4725</v>
      </c>
      <c r="U253" s="71" t="s">
        <v>4725</v>
      </c>
      <c r="V253" s="71" t="s">
        <v>4725</v>
      </c>
      <c r="W253" s="71" t="s">
        <v>4725</v>
      </c>
      <c r="X253" s="71" t="s">
        <v>4725</v>
      </c>
      <c r="Y253" s="71" t="s">
        <v>4725</v>
      </c>
      <c r="Z253" s="71" t="s">
        <v>4725</v>
      </c>
      <c r="AA253" s="71" t="s">
        <v>4725</v>
      </c>
      <c r="AB253" s="71" t="s">
        <v>4725</v>
      </c>
      <c r="AC253" s="71" t="s">
        <v>4725</v>
      </c>
      <c r="AD253" s="71" t="s">
        <v>4725</v>
      </c>
      <c r="AE253" s="71" t="s">
        <v>4725</v>
      </c>
      <c r="AF253" s="71" t="s">
        <v>4725</v>
      </c>
      <c r="AG253" s="71" t="s">
        <v>4725</v>
      </c>
      <c r="AH253" s="71" t="s">
        <v>4725</v>
      </c>
      <c r="AI253" s="71" t="s">
        <v>4725</v>
      </c>
      <c r="AJ253" s="71" t="s">
        <v>4725</v>
      </c>
      <c r="AK253" s="71" t="s">
        <v>4725</v>
      </c>
      <c r="AL253" s="71" t="s">
        <v>4725</v>
      </c>
      <c r="AM253" s="71" t="s">
        <v>4725</v>
      </c>
      <c r="AN253" s="71" t="s">
        <v>4725</v>
      </c>
      <c r="AO253" s="71" t="s">
        <v>4725</v>
      </c>
      <c r="AP253" s="71" t="s">
        <v>4725</v>
      </c>
      <c r="AQ253" s="71" t="s">
        <v>4725</v>
      </c>
      <c r="AR253" s="71">
        <v>1</v>
      </c>
      <c r="AS253" s="68"/>
      <c r="AT253" s="68"/>
      <c r="AU253" s="68"/>
      <c r="AV253" t="s">
        <v>4726</v>
      </c>
      <c r="AW253" t="s">
        <v>4727</v>
      </c>
    </row>
    <row r="254" spans="1:52" x14ac:dyDescent="0.35">
      <c r="A254" s="37" t="s">
        <v>4732</v>
      </c>
      <c r="B254" s="37" t="s">
        <v>4875</v>
      </c>
      <c r="C254" s="37">
        <v>230</v>
      </c>
      <c r="D254" s="70" t="s">
        <v>4725</v>
      </c>
      <c r="E254" s="71" t="s">
        <v>4725</v>
      </c>
      <c r="F254" s="71" t="s">
        <v>4725</v>
      </c>
      <c r="G254" s="71">
        <v>1</v>
      </c>
      <c r="H254" s="71" t="s">
        <v>4725</v>
      </c>
      <c r="I254" s="71" t="s">
        <v>4725</v>
      </c>
      <c r="J254" s="71" t="s">
        <v>4725</v>
      </c>
      <c r="K254" s="71" t="s">
        <v>4725</v>
      </c>
      <c r="L254" s="71" t="s">
        <v>4725</v>
      </c>
      <c r="M254" s="71" t="s">
        <v>4725</v>
      </c>
      <c r="N254" s="71" t="s">
        <v>4725</v>
      </c>
      <c r="O254" s="71" t="s">
        <v>4725</v>
      </c>
      <c r="P254" s="71" t="s">
        <v>4725</v>
      </c>
      <c r="Q254" s="71" t="s">
        <v>4725</v>
      </c>
      <c r="R254" s="71" t="s">
        <v>4725</v>
      </c>
      <c r="S254" s="71" t="s">
        <v>4725</v>
      </c>
      <c r="T254" s="71" t="s">
        <v>4725</v>
      </c>
      <c r="U254" s="71" t="s">
        <v>4725</v>
      </c>
      <c r="V254" s="71" t="s">
        <v>4725</v>
      </c>
      <c r="W254" s="71" t="s">
        <v>4725</v>
      </c>
      <c r="X254" s="71" t="s">
        <v>4725</v>
      </c>
      <c r="Y254" s="71" t="s">
        <v>4725</v>
      </c>
      <c r="Z254" s="71" t="s">
        <v>4725</v>
      </c>
      <c r="AA254" s="71" t="s">
        <v>4725</v>
      </c>
      <c r="AB254" s="71" t="s">
        <v>4725</v>
      </c>
      <c r="AC254" s="71" t="s">
        <v>4725</v>
      </c>
      <c r="AD254" s="71" t="s">
        <v>4725</v>
      </c>
      <c r="AE254" s="71" t="s">
        <v>4725</v>
      </c>
      <c r="AF254" s="71" t="s">
        <v>4725</v>
      </c>
      <c r="AG254" s="71" t="s">
        <v>4725</v>
      </c>
      <c r="AH254" s="71" t="s">
        <v>4725</v>
      </c>
      <c r="AI254" s="71" t="s">
        <v>4725</v>
      </c>
      <c r="AJ254" s="71" t="s">
        <v>4725</v>
      </c>
      <c r="AK254" s="71" t="s">
        <v>4725</v>
      </c>
      <c r="AL254" s="71" t="s">
        <v>4725</v>
      </c>
      <c r="AM254" s="71" t="s">
        <v>4725</v>
      </c>
      <c r="AN254" s="71" t="s">
        <v>4725</v>
      </c>
      <c r="AO254" s="71" t="s">
        <v>4725</v>
      </c>
      <c r="AP254" s="71" t="s">
        <v>4725</v>
      </c>
      <c r="AQ254" s="71" t="s">
        <v>4725</v>
      </c>
      <c r="AR254" s="71" t="s">
        <v>4725</v>
      </c>
      <c r="AS254" s="68"/>
      <c r="AT254" s="68"/>
      <c r="AU254" s="68"/>
      <c r="AV254" t="s">
        <v>4729</v>
      </c>
      <c r="AW254" t="s">
        <v>4730</v>
      </c>
    </row>
    <row r="255" spans="1:52" x14ac:dyDescent="0.35">
      <c r="A255" s="37" t="s">
        <v>4728</v>
      </c>
      <c r="B255" s="37" t="s">
        <v>4876</v>
      </c>
      <c r="C255" s="37">
        <v>230</v>
      </c>
      <c r="D255" s="70" t="s">
        <v>4725</v>
      </c>
      <c r="E255" s="71" t="s">
        <v>4725</v>
      </c>
      <c r="F255" s="71" t="s">
        <v>4725</v>
      </c>
      <c r="G255" s="71" t="s">
        <v>4725</v>
      </c>
      <c r="H255" s="71">
        <v>1</v>
      </c>
      <c r="I255" s="71" t="s">
        <v>4725</v>
      </c>
      <c r="J255" s="71" t="s">
        <v>4725</v>
      </c>
      <c r="K255" s="71" t="s">
        <v>4725</v>
      </c>
      <c r="L255" s="71" t="s">
        <v>4725</v>
      </c>
      <c r="M255" s="71" t="s">
        <v>4725</v>
      </c>
      <c r="N255" s="71" t="s">
        <v>4725</v>
      </c>
      <c r="O255" s="71" t="s">
        <v>4725</v>
      </c>
      <c r="P255" s="71" t="s">
        <v>4725</v>
      </c>
      <c r="Q255" s="71" t="s">
        <v>4725</v>
      </c>
      <c r="R255" s="71" t="s">
        <v>4725</v>
      </c>
      <c r="S255" s="71" t="s">
        <v>4725</v>
      </c>
      <c r="T255" s="71" t="s">
        <v>4725</v>
      </c>
      <c r="U255" s="71" t="s">
        <v>4725</v>
      </c>
      <c r="V255" s="71" t="s">
        <v>4725</v>
      </c>
      <c r="W255" s="71" t="s">
        <v>4725</v>
      </c>
      <c r="X255" s="71" t="s">
        <v>4725</v>
      </c>
      <c r="Y255" s="71" t="s">
        <v>4725</v>
      </c>
      <c r="Z255" s="71" t="s">
        <v>4725</v>
      </c>
      <c r="AA255" s="71" t="s">
        <v>4725</v>
      </c>
      <c r="AB255" s="71" t="s">
        <v>4725</v>
      </c>
      <c r="AC255" s="71" t="s">
        <v>4725</v>
      </c>
      <c r="AD255" s="71" t="s">
        <v>4725</v>
      </c>
      <c r="AE255" s="71" t="s">
        <v>4725</v>
      </c>
      <c r="AF255" s="71" t="s">
        <v>4725</v>
      </c>
      <c r="AG255" s="71" t="s">
        <v>4725</v>
      </c>
      <c r="AH255" s="71" t="s">
        <v>4725</v>
      </c>
      <c r="AI255" s="71" t="s">
        <v>4725</v>
      </c>
      <c r="AJ255" s="71" t="s">
        <v>4725</v>
      </c>
      <c r="AK255" s="71" t="s">
        <v>4725</v>
      </c>
      <c r="AL255" s="71" t="s">
        <v>4725</v>
      </c>
      <c r="AM255" s="71" t="s">
        <v>4725</v>
      </c>
      <c r="AN255" s="71" t="s">
        <v>4725</v>
      </c>
      <c r="AO255" s="71" t="s">
        <v>4725</v>
      </c>
      <c r="AP255" s="71" t="s">
        <v>4725</v>
      </c>
      <c r="AQ255" s="71" t="s">
        <v>4725</v>
      </c>
      <c r="AR255" s="71" t="s">
        <v>4725</v>
      </c>
      <c r="AS255" s="68"/>
      <c r="AT255" s="68"/>
      <c r="AU255" s="68"/>
      <c r="AV255" t="s">
        <v>4729</v>
      </c>
      <c r="AW255" t="s">
        <v>4730</v>
      </c>
    </row>
    <row r="256" spans="1:52" x14ac:dyDescent="0.35">
      <c r="A256" s="37" t="s">
        <v>4732</v>
      </c>
      <c r="B256" s="37" t="s">
        <v>4877</v>
      </c>
      <c r="C256" s="37">
        <v>230</v>
      </c>
      <c r="D256" s="70" t="s">
        <v>4725</v>
      </c>
      <c r="E256" s="71" t="s">
        <v>4725</v>
      </c>
      <c r="F256" s="71" t="s">
        <v>4725</v>
      </c>
      <c r="G256" s="71">
        <v>1</v>
      </c>
      <c r="H256" s="71" t="s">
        <v>4725</v>
      </c>
      <c r="I256" s="71" t="s">
        <v>4725</v>
      </c>
      <c r="J256" s="71" t="s">
        <v>4725</v>
      </c>
      <c r="K256" s="71" t="s">
        <v>4725</v>
      </c>
      <c r="L256" s="71" t="s">
        <v>4725</v>
      </c>
      <c r="M256" s="71" t="s">
        <v>4725</v>
      </c>
      <c r="N256" s="71" t="s">
        <v>4725</v>
      </c>
      <c r="O256" s="71" t="s">
        <v>4725</v>
      </c>
      <c r="P256" s="71" t="s">
        <v>4725</v>
      </c>
      <c r="Q256" s="71" t="s">
        <v>4725</v>
      </c>
      <c r="R256" s="71" t="s">
        <v>4725</v>
      </c>
      <c r="S256" s="71" t="s">
        <v>4725</v>
      </c>
      <c r="T256" s="71" t="s">
        <v>4725</v>
      </c>
      <c r="U256" s="71" t="s">
        <v>4725</v>
      </c>
      <c r="V256" s="71" t="s">
        <v>4725</v>
      </c>
      <c r="W256" s="71" t="s">
        <v>4725</v>
      </c>
      <c r="X256" s="71" t="s">
        <v>4725</v>
      </c>
      <c r="Y256" s="71" t="s">
        <v>4725</v>
      </c>
      <c r="Z256" s="71" t="s">
        <v>4725</v>
      </c>
      <c r="AA256" s="71" t="s">
        <v>4725</v>
      </c>
      <c r="AB256" s="71" t="s">
        <v>4725</v>
      </c>
      <c r="AC256" s="71" t="s">
        <v>4725</v>
      </c>
      <c r="AD256" s="71" t="s">
        <v>4725</v>
      </c>
      <c r="AE256" s="71" t="s">
        <v>4725</v>
      </c>
      <c r="AF256" s="71" t="s">
        <v>4725</v>
      </c>
      <c r="AG256" s="71" t="s">
        <v>4725</v>
      </c>
      <c r="AH256" s="71" t="s">
        <v>4725</v>
      </c>
      <c r="AI256" s="71" t="s">
        <v>4725</v>
      </c>
      <c r="AJ256" s="71" t="s">
        <v>4725</v>
      </c>
      <c r="AK256" s="71" t="s">
        <v>4725</v>
      </c>
      <c r="AL256" s="71" t="s">
        <v>4725</v>
      </c>
      <c r="AM256" s="71" t="s">
        <v>4725</v>
      </c>
      <c r="AN256" s="71" t="s">
        <v>4725</v>
      </c>
      <c r="AO256" s="71" t="s">
        <v>4725</v>
      </c>
      <c r="AP256" s="71" t="s">
        <v>4725</v>
      </c>
      <c r="AQ256" s="71" t="s">
        <v>4725</v>
      </c>
      <c r="AR256" s="71" t="s">
        <v>4725</v>
      </c>
      <c r="AS256" s="68"/>
      <c r="AT256" s="68"/>
      <c r="AU256" s="68"/>
      <c r="AV256" t="s">
        <v>4729</v>
      </c>
      <c r="AW256" t="s">
        <v>4730</v>
      </c>
    </row>
    <row r="257" spans="1:51" x14ac:dyDescent="0.35">
      <c r="A257" s="37" t="s">
        <v>4731</v>
      </c>
      <c r="B257" s="37" t="s">
        <v>4432</v>
      </c>
      <c r="C257" s="37">
        <v>115</v>
      </c>
      <c r="D257" s="70" t="s">
        <v>4725</v>
      </c>
      <c r="E257" s="71" t="s">
        <v>4725</v>
      </c>
      <c r="F257" s="71" t="s">
        <v>4725</v>
      </c>
      <c r="G257" s="71" t="s">
        <v>4725</v>
      </c>
      <c r="H257" s="71" t="s">
        <v>4725</v>
      </c>
      <c r="I257" s="71" t="s">
        <v>4725</v>
      </c>
      <c r="J257" s="71" t="s">
        <v>4725</v>
      </c>
      <c r="K257" s="71" t="s">
        <v>4725</v>
      </c>
      <c r="L257" s="71" t="s">
        <v>4725</v>
      </c>
      <c r="M257" s="71" t="s">
        <v>4725</v>
      </c>
      <c r="N257" s="71" t="s">
        <v>4725</v>
      </c>
      <c r="O257" s="71" t="s">
        <v>4725</v>
      </c>
      <c r="P257" s="71" t="s">
        <v>4725</v>
      </c>
      <c r="Q257" s="71" t="s">
        <v>4725</v>
      </c>
      <c r="R257" s="71" t="s">
        <v>4725</v>
      </c>
      <c r="S257" s="71" t="s">
        <v>4725</v>
      </c>
      <c r="T257" s="71" t="s">
        <v>4725</v>
      </c>
      <c r="U257" s="71" t="s">
        <v>4725</v>
      </c>
      <c r="V257" s="71" t="s">
        <v>4725</v>
      </c>
      <c r="W257" s="71" t="s">
        <v>4725</v>
      </c>
      <c r="X257" s="71" t="s">
        <v>4725</v>
      </c>
      <c r="Y257" s="71" t="s">
        <v>4725</v>
      </c>
      <c r="Z257" s="71" t="s">
        <v>4725</v>
      </c>
      <c r="AA257" s="71" t="s">
        <v>4725</v>
      </c>
      <c r="AB257" s="71" t="s">
        <v>4725</v>
      </c>
      <c r="AC257" s="71" t="s">
        <v>4725</v>
      </c>
      <c r="AD257" s="71" t="s">
        <v>4725</v>
      </c>
      <c r="AE257" s="71" t="s">
        <v>4725</v>
      </c>
      <c r="AF257" s="71" t="s">
        <v>4725</v>
      </c>
      <c r="AG257" s="71" t="s">
        <v>4725</v>
      </c>
      <c r="AH257" s="71" t="s">
        <v>4725</v>
      </c>
      <c r="AI257" s="71" t="s">
        <v>4725</v>
      </c>
      <c r="AJ257" s="71" t="s">
        <v>4725</v>
      </c>
      <c r="AK257" s="71" t="s">
        <v>4725</v>
      </c>
      <c r="AL257" s="71" t="s">
        <v>4725</v>
      </c>
      <c r="AM257" s="71">
        <v>1</v>
      </c>
      <c r="AN257" s="71">
        <v>1</v>
      </c>
      <c r="AO257" s="71">
        <v>1</v>
      </c>
      <c r="AP257" s="71" t="s">
        <v>4725</v>
      </c>
      <c r="AQ257" s="71" t="s">
        <v>4725</v>
      </c>
      <c r="AR257" s="71">
        <v>1</v>
      </c>
      <c r="AS257" s="68"/>
      <c r="AT257" s="68"/>
      <c r="AU257" s="68"/>
      <c r="AV257" t="s">
        <v>4726</v>
      </c>
      <c r="AW257" t="s">
        <v>4727</v>
      </c>
    </row>
    <row r="258" spans="1:51" x14ac:dyDescent="0.35">
      <c r="A258" s="37" t="s">
        <v>4747</v>
      </c>
      <c r="B258" s="37" t="s">
        <v>4561</v>
      </c>
      <c r="C258" s="37">
        <v>115</v>
      </c>
      <c r="D258" s="70" t="s">
        <v>4725</v>
      </c>
      <c r="E258" s="71" t="s">
        <v>4725</v>
      </c>
      <c r="F258" s="71" t="s">
        <v>4725</v>
      </c>
      <c r="G258" s="71" t="s">
        <v>4725</v>
      </c>
      <c r="H258" s="71" t="s">
        <v>4725</v>
      </c>
      <c r="I258" s="71" t="s">
        <v>4725</v>
      </c>
      <c r="J258" s="71" t="s">
        <v>4725</v>
      </c>
      <c r="K258" s="71" t="s">
        <v>4725</v>
      </c>
      <c r="L258" s="71" t="s">
        <v>4725</v>
      </c>
      <c r="M258" s="71" t="s">
        <v>4725</v>
      </c>
      <c r="N258" s="71" t="s">
        <v>4725</v>
      </c>
      <c r="O258" s="71" t="s">
        <v>4725</v>
      </c>
      <c r="P258" s="71" t="s">
        <v>4725</v>
      </c>
      <c r="Q258" s="71" t="s">
        <v>4725</v>
      </c>
      <c r="R258" s="71" t="s">
        <v>4725</v>
      </c>
      <c r="S258" s="71" t="s">
        <v>4725</v>
      </c>
      <c r="T258" s="71" t="s">
        <v>4725</v>
      </c>
      <c r="U258" s="71" t="s">
        <v>4725</v>
      </c>
      <c r="V258" s="71" t="s">
        <v>4725</v>
      </c>
      <c r="W258" s="71" t="s">
        <v>4725</v>
      </c>
      <c r="X258" s="71" t="s">
        <v>4725</v>
      </c>
      <c r="Y258" s="71" t="s">
        <v>4725</v>
      </c>
      <c r="Z258" s="71">
        <v>1</v>
      </c>
      <c r="AA258" s="71" t="s">
        <v>4725</v>
      </c>
      <c r="AB258" s="71" t="s">
        <v>4725</v>
      </c>
      <c r="AC258" s="71" t="s">
        <v>4725</v>
      </c>
      <c r="AD258" s="71" t="s">
        <v>4725</v>
      </c>
      <c r="AE258" s="71" t="s">
        <v>4725</v>
      </c>
      <c r="AF258" s="71" t="s">
        <v>4725</v>
      </c>
      <c r="AG258" s="71" t="s">
        <v>4725</v>
      </c>
      <c r="AH258" s="71" t="s">
        <v>4725</v>
      </c>
      <c r="AI258" s="71" t="s">
        <v>4725</v>
      </c>
      <c r="AJ258" s="71" t="s">
        <v>4725</v>
      </c>
      <c r="AK258" s="71" t="s">
        <v>4725</v>
      </c>
      <c r="AL258" s="71" t="s">
        <v>4725</v>
      </c>
      <c r="AM258" s="71" t="s">
        <v>4725</v>
      </c>
      <c r="AN258" s="71" t="s">
        <v>4725</v>
      </c>
      <c r="AO258" s="71" t="s">
        <v>4725</v>
      </c>
      <c r="AP258" s="71" t="s">
        <v>4725</v>
      </c>
      <c r="AQ258" s="71" t="s">
        <v>4725</v>
      </c>
      <c r="AR258" s="71" t="s">
        <v>4725</v>
      </c>
      <c r="AS258" s="68"/>
      <c r="AT258" s="68"/>
      <c r="AU258" s="68"/>
      <c r="AV258" t="s">
        <v>4748</v>
      </c>
      <c r="AW258" t="s">
        <v>4749</v>
      </c>
    </row>
    <row r="259" spans="1:51" x14ac:dyDescent="0.35">
      <c r="A259" s="37" t="s">
        <v>4731</v>
      </c>
      <c r="B259" s="37" t="s">
        <v>4563</v>
      </c>
      <c r="C259" s="37">
        <v>115</v>
      </c>
      <c r="D259" s="70" t="s">
        <v>4725</v>
      </c>
      <c r="E259" s="71" t="s">
        <v>4725</v>
      </c>
      <c r="F259" s="71" t="s">
        <v>4725</v>
      </c>
      <c r="G259" s="71" t="s">
        <v>4725</v>
      </c>
      <c r="H259" s="71" t="s">
        <v>4725</v>
      </c>
      <c r="I259" s="71" t="s">
        <v>4725</v>
      </c>
      <c r="J259" s="71" t="s">
        <v>4725</v>
      </c>
      <c r="K259" s="71" t="s">
        <v>4725</v>
      </c>
      <c r="L259" s="71" t="s">
        <v>4725</v>
      </c>
      <c r="M259" s="71" t="s">
        <v>4725</v>
      </c>
      <c r="N259" s="71" t="s">
        <v>4725</v>
      </c>
      <c r="O259" s="71" t="s">
        <v>4725</v>
      </c>
      <c r="P259" s="71" t="s">
        <v>4725</v>
      </c>
      <c r="Q259" s="71" t="s">
        <v>4725</v>
      </c>
      <c r="R259" s="71" t="s">
        <v>4725</v>
      </c>
      <c r="S259" s="71" t="s">
        <v>4725</v>
      </c>
      <c r="T259" s="71" t="s">
        <v>4725</v>
      </c>
      <c r="U259" s="71" t="s">
        <v>4725</v>
      </c>
      <c r="V259" s="71" t="s">
        <v>4725</v>
      </c>
      <c r="W259" s="71" t="s">
        <v>4725</v>
      </c>
      <c r="X259" s="71" t="s">
        <v>4725</v>
      </c>
      <c r="Y259" s="71" t="s">
        <v>4725</v>
      </c>
      <c r="Z259" s="71" t="s">
        <v>4725</v>
      </c>
      <c r="AA259" s="71" t="s">
        <v>4725</v>
      </c>
      <c r="AB259" s="71" t="s">
        <v>4725</v>
      </c>
      <c r="AC259" s="71" t="s">
        <v>4725</v>
      </c>
      <c r="AD259" s="71" t="s">
        <v>4725</v>
      </c>
      <c r="AE259" s="71" t="s">
        <v>4725</v>
      </c>
      <c r="AF259" s="71" t="s">
        <v>4725</v>
      </c>
      <c r="AG259" s="71" t="s">
        <v>4725</v>
      </c>
      <c r="AH259" s="71" t="s">
        <v>4725</v>
      </c>
      <c r="AI259" s="71" t="s">
        <v>4725</v>
      </c>
      <c r="AJ259" s="71" t="s">
        <v>4725</v>
      </c>
      <c r="AK259" s="71" t="s">
        <v>4725</v>
      </c>
      <c r="AL259" s="71" t="s">
        <v>4725</v>
      </c>
      <c r="AM259" s="71" t="s">
        <v>4725</v>
      </c>
      <c r="AN259" s="71">
        <v>1</v>
      </c>
      <c r="AO259" s="71" t="s">
        <v>4725</v>
      </c>
      <c r="AP259" s="71" t="s">
        <v>4725</v>
      </c>
      <c r="AQ259" s="71" t="s">
        <v>4725</v>
      </c>
      <c r="AR259" s="71" t="s">
        <v>4725</v>
      </c>
      <c r="AS259" s="68"/>
      <c r="AT259" s="68"/>
      <c r="AU259" s="68"/>
      <c r="AV259" t="s">
        <v>4726</v>
      </c>
      <c r="AW259" t="s">
        <v>4727</v>
      </c>
    </row>
    <row r="260" spans="1:51" x14ac:dyDescent="0.35">
      <c r="A260" s="37" t="s">
        <v>4728</v>
      </c>
      <c r="B260" s="37" t="s">
        <v>4564</v>
      </c>
      <c r="C260" s="37">
        <v>500</v>
      </c>
      <c r="D260" s="70" t="s">
        <v>4725</v>
      </c>
      <c r="E260" s="71" t="s">
        <v>4725</v>
      </c>
      <c r="F260" s="71" t="s">
        <v>4725</v>
      </c>
      <c r="G260" s="71" t="s">
        <v>4725</v>
      </c>
      <c r="H260" s="71">
        <v>1</v>
      </c>
      <c r="I260" s="71" t="s">
        <v>4725</v>
      </c>
      <c r="J260" s="71" t="s">
        <v>4725</v>
      </c>
      <c r="K260" s="71" t="s">
        <v>4725</v>
      </c>
      <c r="L260" s="71" t="s">
        <v>4725</v>
      </c>
      <c r="M260" s="71" t="s">
        <v>4725</v>
      </c>
      <c r="N260" s="71" t="s">
        <v>4725</v>
      </c>
      <c r="O260" s="71" t="s">
        <v>4725</v>
      </c>
      <c r="P260" s="71" t="s">
        <v>4725</v>
      </c>
      <c r="Q260" s="71" t="s">
        <v>4725</v>
      </c>
      <c r="R260" s="71" t="s">
        <v>4725</v>
      </c>
      <c r="S260" s="71" t="s">
        <v>4725</v>
      </c>
      <c r="T260" s="71" t="s">
        <v>4725</v>
      </c>
      <c r="U260" s="71" t="s">
        <v>4725</v>
      </c>
      <c r="V260" s="71" t="s">
        <v>4725</v>
      </c>
      <c r="W260" s="71" t="s">
        <v>4725</v>
      </c>
      <c r="X260" s="71" t="s">
        <v>4725</v>
      </c>
      <c r="Y260" s="71" t="s">
        <v>4725</v>
      </c>
      <c r="Z260" s="71" t="s">
        <v>4725</v>
      </c>
      <c r="AA260" s="71" t="s">
        <v>4725</v>
      </c>
      <c r="AB260" s="71" t="s">
        <v>4725</v>
      </c>
      <c r="AC260" s="71" t="s">
        <v>4725</v>
      </c>
      <c r="AD260" s="71" t="s">
        <v>4725</v>
      </c>
      <c r="AE260" s="71" t="s">
        <v>4725</v>
      </c>
      <c r="AF260" s="71" t="s">
        <v>4725</v>
      </c>
      <c r="AG260" s="71" t="s">
        <v>4725</v>
      </c>
      <c r="AH260" s="71" t="s">
        <v>4725</v>
      </c>
      <c r="AI260" s="71" t="s">
        <v>4725</v>
      </c>
      <c r="AJ260" s="71" t="s">
        <v>4725</v>
      </c>
      <c r="AK260" s="71" t="s">
        <v>4725</v>
      </c>
      <c r="AL260" s="71" t="s">
        <v>4725</v>
      </c>
      <c r="AM260" s="71" t="s">
        <v>4725</v>
      </c>
      <c r="AN260" s="71" t="s">
        <v>4725</v>
      </c>
      <c r="AO260" s="71" t="s">
        <v>4725</v>
      </c>
      <c r="AP260" s="71" t="s">
        <v>4725</v>
      </c>
      <c r="AQ260" s="71" t="s">
        <v>4725</v>
      </c>
      <c r="AR260" s="71" t="s">
        <v>4725</v>
      </c>
      <c r="AS260" s="68"/>
      <c r="AT260" s="68"/>
      <c r="AU260" s="68"/>
      <c r="AV260" t="s">
        <v>4729</v>
      </c>
      <c r="AW260" t="s">
        <v>4730</v>
      </c>
    </row>
    <row r="261" spans="1:51" x14ac:dyDescent="0.35">
      <c r="A261" s="37" t="s">
        <v>4728</v>
      </c>
      <c r="B261" s="37" t="s">
        <v>4564</v>
      </c>
      <c r="C261" s="37">
        <v>230</v>
      </c>
      <c r="D261" s="70" t="s">
        <v>4725</v>
      </c>
      <c r="E261" s="71" t="s">
        <v>4725</v>
      </c>
      <c r="F261" s="71" t="s">
        <v>4725</v>
      </c>
      <c r="G261" s="71" t="s">
        <v>4725</v>
      </c>
      <c r="H261" s="71">
        <v>1</v>
      </c>
      <c r="I261" s="71" t="s">
        <v>4725</v>
      </c>
      <c r="J261" s="71" t="s">
        <v>4725</v>
      </c>
      <c r="K261" s="71" t="s">
        <v>4725</v>
      </c>
      <c r="L261" s="71" t="s">
        <v>4725</v>
      </c>
      <c r="M261" s="71" t="s">
        <v>4725</v>
      </c>
      <c r="N261" s="71" t="s">
        <v>4725</v>
      </c>
      <c r="O261" s="71" t="s">
        <v>4725</v>
      </c>
      <c r="P261" s="71" t="s">
        <v>4725</v>
      </c>
      <c r="Q261" s="71" t="s">
        <v>4725</v>
      </c>
      <c r="R261" s="71" t="s">
        <v>4725</v>
      </c>
      <c r="S261" s="71" t="s">
        <v>4725</v>
      </c>
      <c r="T261" s="71" t="s">
        <v>4725</v>
      </c>
      <c r="U261" s="71" t="s">
        <v>4725</v>
      </c>
      <c r="V261" s="71" t="s">
        <v>4725</v>
      </c>
      <c r="W261" s="71" t="s">
        <v>4725</v>
      </c>
      <c r="X261" s="71" t="s">
        <v>4725</v>
      </c>
      <c r="Y261" s="71" t="s">
        <v>4725</v>
      </c>
      <c r="Z261" s="71" t="s">
        <v>4725</v>
      </c>
      <c r="AA261" s="71" t="s">
        <v>4725</v>
      </c>
      <c r="AB261" s="71" t="s">
        <v>4725</v>
      </c>
      <c r="AC261" s="71" t="s">
        <v>4725</v>
      </c>
      <c r="AD261" s="71" t="s">
        <v>4725</v>
      </c>
      <c r="AE261" s="71" t="s">
        <v>4725</v>
      </c>
      <c r="AF261" s="71" t="s">
        <v>4725</v>
      </c>
      <c r="AG261" s="71" t="s">
        <v>4725</v>
      </c>
      <c r="AH261" s="71" t="s">
        <v>4725</v>
      </c>
      <c r="AI261" s="71" t="s">
        <v>4725</v>
      </c>
      <c r="AJ261" s="71" t="s">
        <v>4725</v>
      </c>
      <c r="AK261" s="71" t="s">
        <v>4725</v>
      </c>
      <c r="AL261" s="71" t="s">
        <v>4725</v>
      </c>
      <c r="AM261" s="71" t="s">
        <v>4725</v>
      </c>
      <c r="AN261" s="71" t="s">
        <v>4725</v>
      </c>
      <c r="AO261" s="71" t="s">
        <v>4725</v>
      </c>
      <c r="AP261" s="71" t="s">
        <v>4725</v>
      </c>
      <c r="AQ261" s="71" t="s">
        <v>4725</v>
      </c>
      <c r="AR261" s="71" t="s">
        <v>4725</v>
      </c>
      <c r="AS261" s="68"/>
      <c r="AT261" s="68"/>
      <c r="AU261" s="68"/>
      <c r="AV261" t="s">
        <v>4729</v>
      </c>
      <c r="AW261" t="s">
        <v>4730</v>
      </c>
    </row>
    <row r="262" spans="1:51" x14ac:dyDescent="0.35">
      <c r="A262" s="37" t="s">
        <v>4724</v>
      </c>
      <c r="B262" s="37" t="s">
        <v>4565</v>
      </c>
      <c r="C262" s="37">
        <v>115</v>
      </c>
      <c r="D262" s="70" t="s">
        <v>4725</v>
      </c>
      <c r="E262" s="71" t="s">
        <v>4725</v>
      </c>
      <c r="F262" s="71" t="s">
        <v>4725</v>
      </c>
      <c r="G262" s="71" t="s">
        <v>4725</v>
      </c>
      <c r="H262" s="71" t="s">
        <v>4725</v>
      </c>
      <c r="I262" s="71" t="s">
        <v>4725</v>
      </c>
      <c r="J262" s="71" t="s">
        <v>4725</v>
      </c>
      <c r="K262" s="71" t="s">
        <v>4725</v>
      </c>
      <c r="L262" s="71" t="s">
        <v>4725</v>
      </c>
      <c r="M262" s="71" t="s">
        <v>4725</v>
      </c>
      <c r="N262" s="71" t="s">
        <v>4725</v>
      </c>
      <c r="O262" s="71" t="s">
        <v>4725</v>
      </c>
      <c r="P262" s="71" t="s">
        <v>4725</v>
      </c>
      <c r="Q262" s="71" t="s">
        <v>4725</v>
      </c>
      <c r="R262" s="71" t="s">
        <v>4725</v>
      </c>
      <c r="S262" s="71" t="s">
        <v>4725</v>
      </c>
      <c r="T262" s="71" t="s">
        <v>4725</v>
      </c>
      <c r="U262" s="71" t="s">
        <v>4725</v>
      </c>
      <c r="V262" s="71" t="s">
        <v>4725</v>
      </c>
      <c r="W262" s="71" t="s">
        <v>4725</v>
      </c>
      <c r="X262" s="71" t="s">
        <v>4725</v>
      </c>
      <c r="Y262" s="71" t="s">
        <v>4725</v>
      </c>
      <c r="Z262" s="71" t="s">
        <v>4725</v>
      </c>
      <c r="AA262" s="71" t="s">
        <v>4725</v>
      </c>
      <c r="AB262" s="71" t="s">
        <v>4725</v>
      </c>
      <c r="AC262" s="71" t="s">
        <v>4725</v>
      </c>
      <c r="AD262" s="71" t="s">
        <v>4725</v>
      </c>
      <c r="AE262" s="71" t="s">
        <v>4725</v>
      </c>
      <c r="AF262" s="71">
        <v>1</v>
      </c>
      <c r="AG262" s="71">
        <v>1</v>
      </c>
      <c r="AH262" s="71" t="s">
        <v>4725</v>
      </c>
      <c r="AI262" s="71" t="s">
        <v>4725</v>
      </c>
      <c r="AJ262" s="71" t="s">
        <v>4725</v>
      </c>
      <c r="AK262" s="71" t="s">
        <v>4725</v>
      </c>
      <c r="AL262" s="71">
        <v>1</v>
      </c>
      <c r="AM262" s="71" t="s">
        <v>4725</v>
      </c>
      <c r="AN262" s="71" t="s">
        <v>4725</v>
      </c>
      <c r="AO262" s="71" t="s">
        <v>4725</v>
      </c>
      <c r="AP262" s="71" t="s">
        <v>4725</v>
      </c>
      <c r="AQ262" s="71" t="s">
        <v>4725</v>
      </c>
      <c r="AR262" s="71" t="s">
        <v>4725</v>
      </c>
      <c r="AS262" s="68"/>
      <c r="AT262" s="68"/>
      <c r="AU262" s="68"/>
      <c r="AV262" t="s">
        <v>4726</v>
      </c>
      <c r="AW262" t="s">
        <v>4727</v>
      </c>
    </row>
    <row r="263" spans="1:51" x14ac:dyDescent="0.35">
      <c r="A263" s="37" t="s">
        <v>4747</v>
      </c>
      <c r="B263" s="37" t="s">
        <v>4878</v>
      </c>
      <c r="C263" s="37">
        <v>230</v>
      </c>
      <c r="D263" s="70"/>
      <c r="E263" s="71"/>
      <c r="F263" s="71"/>
      <c r="G263" s="71"/>
      <c r="H263" s="71"/>
      <c r="I263" s="71"/>
      <c r="J263" s="71"/>
      <c r="K263" s="71"/>
      <c r="L263" s="71"/>
      <c r="M263" s="71"/>
      <c r="N263" s="71"/>
      <c r="O263" s="71"/>
      <c r="P263" s="71"/>
      <c r="Q263" s="71"/>
      <c r="R263" s="71"/>
      <c r="S263" s="71"/>
      <c r="T263" s="71"/>
      <c r="U263" s="71"/>
      <c r="V263" s="71"/>
      <c r="W263" s="71"/>
      <c r="X263" s="71"/>
      <c r="Y263" s="71"/>
      <c r="Z263" s="71">
        <v>1</v>
      </c>
      <c r="AA263" s="71"/>
      <c r="AB263" s="71"/>
      <c r="AC263" s="71"/>
      <c r="AD263" s="71"/>
      <c r="AE263" s="71">
        <v>1</v>
      </c>
      <c r="AF263" s="71"/>
      <c r="AG263" s="71"/>
      <c r="AH263" s="71"/>
      <c r="AI263" s="71"/>
      <c r="AJ263" s="71"/>
      <c r="AK263" s="71"/>
      <c r="AL263" s="71"/>
      <c r="AM263" s="71"/>
      <c r="AN263" s="71"/>
      <c r="AO263" s="71"/>
      <c r="AP263" s="71"/>
      <c r="AQ263" s="71"/>
      <c r="AR263" s="71"/>
      <c r="AS263" s="68"/>
      <c r="AT263" s="68"/>
      <c r="AU263" s="68"/>
      <c r="AV263" s="37" t="s">
        <v>4748</v>
      </c>
      <c r="AW263" s="37" t="s">
        <v>4749</v>
      </c>
      <c r="AX263" s="37"/>
      <c r="AY263" s="37" t="s">
        <v>4751</v>
      </c>
    </row>
    <row r="264" spans="1:51" x14ac:dyDescent="0.35">
      <c r="A264" s="37" t="s">
        <v>4740</v>
      </c>
      <c r="B264" s="37" t="s">
        <v>4566</v>
      </c>
      <c r="C264" s="37">
        <v>230</v>
      </c>
      <c r="D264" s="70" t="s">
        <v>4725</v>
      </c>
      <c r="E264" s="71" t="s">
        <v>4725</v>
      </c>
      <c r="F264" s="71" t="s">
        <v>4725</v>
      </c>
      <c r="G264" s="71" t="s">
        <v>4725</v>
      </c>
      <c r="H264" s="71" t="s">
        <v>4725</v>
      </c>
      <c r="I264" s="71" t="s">
        <v>4725</v>
      </c>
      <c r="J264" s="71" t="s">
        <v>4725</v>
      </c>
      <c r="K264" s="71" t="s">
        <v>4725</v>
      </c>
      <c r="L264" s="71" t="s">
        <v>4725</v>
      </c>
      <c r="M264" s="71" t="s">
        <v>4725</v>
      </c>
      <c r="N264" s="71" t="s">
        <v>4725</v>
      </c>
      <c r="O264" s="71" t="s">
        <v>4725</v>
      </c>
      <c r="P264" s="71" t="s">
        <v>4725</v>
      </c>
      <c r="Q264" s="71" t="s">
        <v>4725</v>
      </c>
      <c r="R264" s="71" t="s">
        <v>4725</v>
      </c>
      <c r="S264" s="71" t="s">
        <v>4725</v>
      </c>
      <c r="T264" s="71">
        <v>1</v>
      </c>
      <c r="U264" s="71">
        <v>1</v>
      </c>
      <c r="V264" s="71">
        <v>1</v>
      </c>
      <c r="W264" s="71" t="s">
        <v>4725</v>
      </c>
      <c r="X264" s="71" t="s">
        <v>4725</v>
      </c>
      <c r="Y264" s="71" t="s">
        <v>4725</v>
      </c>
      <c r="Z264" s="71" t="s">
        <v>4725</v>
      </c>
      <c r="AA264" s="71" t="s">
        <v>4725</v>
      </c>
      <c r="AB264" s="71" t="s">
        <v>4725</v>
      </c>
      <c r="AC264" s="71" t="s">
        <v>4725</v>
      </c>
      <c r="AD264" s="71" t="s">
        <v>4725</v>
      </c>
      <c r="AE264" s="71" t="s">
        <v>4725</v>
      </c>
      <c r="AF264" s="71" t="s">
        <v>4725</v>
      </c>
      <c r="AG264" s="71" t="s">
        <v>4725</v>
      </c>
      <c r="AH264" s="71" t="s">
        <v>4725</v>
      </c>
      <c r="AI264" s="71" t="s">
        <v>4725</v>
      </c>
      <c r="AJ264" s="71" t="s">
        <v>4725</v>
      </c>
      <c r="AK264" s="71" t="s">
        <v>4725</v>
      </c>
      <c r="AL264" s="71" t="s">
        <v>4725</v>
      </c>
      <c r="AM264" s="71" t="s">
        <v>4725</v>
      </c>
      <c r="AN264" s="71" t="s">
        <v>4725</v>
      </c>
      <c r="AO264" s="71" t="s">
        <v>4725</v>
      </c>
      <c r="AP264" s="71" t="s">
        <v>4725</v>
      </c>
      <c r="AQ264" s="71" t="s">
        <v>4725</v>
      </c>
      <c r="AR264" s="71" t="s">
        <v>4725</v>
      </c>
      <c r="AS264" s="68"/>
      <c r="AT264" s="68"/>
      <c r="AU264" s="68"/>
      <c r="AV264" t="s">
        <v>4741</v>
      </c>
      <c r="AW264" t="s">
        <v>4742</v>
      </c>
    </row>
    <row r="265" spans="1:51" x14ac:dyDescent="0.35">
      <c r="A265" s="37" t="s">
        <v>4724</v>
      </c>
      <c r="B265" s="37" t="s">
        <v>4568</v>
      </c>
      <c r="C265" s="37">
        <v>115</v>
      </c>
      <c r="D265" s="70" t="s">
        <v>4725</v>
      </c>
      <c r="E265" s="71" t="s">
        <v>4725</v>
      </c>
      <c r="F265" s="71" t="s">
        <v>4725</v>
      </c>
      <c r="G265" s="71" t="s">
        <v>4725</v>
      </c>
      <c r="H265" s="71" t="s">
        <v>4725</v>
      </c>
      <c r="I265" s="71" t="s">
        <v>4725</v>
      </c>
      <c r="J265" s="71" t="s">
        <v>4725</v>
      </c>
      <c r="K265" s="71" t="s">
        <v>4725</v>
      </c>
      <c r="L265" s="71" t="s">
        <v>4725</v>
      </c>
      <c r="M265" s="71" t="s">
        <v>4725</v>
      </c>
      <c r="N265" s="71" t="s">
        <v>4725</v>
      </c>
      <c r="O265" s="71" t="s">
        <v>4725</v>
      </c>
      <c r="P265" s="71" t="s">
        <v>4725</v>
      </c>
      <c r="Q265" s="71" t="s">
        <v>4725</v>
      </c>
      <c r="R265" s="71" t="s">
        <v>4725</v>
      </c>
      <c r="S265" s="71" t="s">
        <v>4725</v>
      </c>
      <c r="T265" s="71" t="s">
        <v>4725</v>
      </c>
      <c r="U265" s="71" t="s">
        <v>4725</v>
      </c>
      <c r="V265" s="71" t="s">
        <v>4725</v>
      </c>
      <c r="W265" s="71" t="s">
        <v>4725</v>
      </c>
      <c r="X265" s="71" t="s">
        <v>4725</v>
      </c>
      <c r="Y265" s="71" t="s">
        <v>4725</v>
      </c>
      <c r="Z265" s="71" t="s">
        <v>4725</v>
      </c>
      <c r="AA265" s="71" t="s">
        <v>4725</v>
      </c>
      <c r="AB265" s="71" t="s">
        <v>4725</v>
      </c>
      <c r="AC265" s="71" t="s">
        <v>4725</v>
      </c>
      <c r="AD265" s="71" t="s">
        <v>4725</v>
      </c>
      <c r="AE265" s="71" t="s">
        <v>4725</v>
      </c>
      <c r="AF265" s="71">
        <v>1</v>
      </c>
      <c r="AG265" s="71">
        <v>1</v>
      </c>
      <c r="AH265" s="71" t="s">
        <v>4725</v>
      </c>
      <c r="AI265" s="71" t="s">
        <v>4725</v>
      </c>
      <c r="AJ265" s="71" t="s">
        <v>4725</v>
      </c>
      <c r="AK265" s="71">
        <v>1</v>
      </c>
      <c r="AL265" s="71">
        <v>1</v>
      </c>
      <c r="AM265" s="71" t="s">
        <v>4725</v>
      </c>
      <c r="AN265" s="71">
        <v>1</v>
      </c>
      <c r="AO265" s="71">
        <v>1</v>
      </c>
      <c r="AP265" s="71" t="s">
        <v>4725</v>
      </c>
      <c r="AQ265" s="71" t="s">
        <v>4725</v>
      </c>
      <c r="AR265" s="71" t="s">
        <v>4725</v>
      </c>
      <c r="AS265" s="68"/>
      <c r="AT265" s="68"/>
      <c r="AU265" s="68"/>
      <c r="AV265" t="s">
        <v>4726</v>
      </c>
      <c r="AW265" t="s">
        <v>4727</v>
      </c>
    </row>
    <row r="266" spans="1:51" x14ac:dyDescent="0.35">
      <c r="A266" s="37" t="s">
        <v>4743</v>
      </c>
      <c r="B266" s="37" t="s">
        <v>4569</v>
      </c>
      <c r="C266" s="37">
        <v>230</v>
      </c>
      <c r="D266" s="70" t="s">
        <v>4725</v>
      </c>
      <c r="E266" s="71" t="s">
        <v>4725</v>
      </c>
      <c r="F266" s="71" t="s">
        <v>4725</v>
      </c>
      <c r="G266" s="71" t="s">
        <v>4725</v>
      </c>
      <c r="H266" s="71" t="s">
        <v>4725</v>
      </c>
      <c r="I266" s="71" t="s">
        <v>4725</v>
      </c>
      <c r="J266" s="71" t="s">
        <v>4725</v>
      </c>
      <c r="K266" s="71" t="s">
        <v>4725</v>
      </c>
      <c r="L266" s="71" t="s">
        <v>4725</v>
      </c>
      <c r="M266" s="71" t="s">
        <v>4725</v>
      </c>
      <c r="N266" s="71" t="s">
        <v>4725</v>
      </c>
      <c r="O266" s="71">
        <v>1</v>
      </c>
      <c r="P266" s="71">
        <v>1</v>
      </c>
      <c r="Q266" s="71" t="s">
        <v>4725</v>
      </c>
      <c r="R266" s="71" t="s">
        <v>4725</v>
      </c>
      <c r="S266" s="71" t="s">
        <v>4725</v>
      </c>
      <c r="T266" s="71" t="s">
        <v>4725</v>
      </c>
      <c r="U266" s="71" t="s">
        <v>4725</v>
      </c>
      <c r="V266" s="71" t="s">
        <v>4725</v>
      </c>
      <c r="W266" s="71" t="s">
        <v>4725</v>
      </c>
      <c r="X266" s="71" t="s">
        <v>4725</v>
      </c>
      <c r="Y266" s="71" t="s">
        <v>4725</v>
      </c>
      <c r="Z266" s="71" t="s">
        <v>4725</v>
      </c>
      <c r="AA266" s="71" t="s">
        <v>4725</v>
      </c>
      <c r="AB266" s="71" t="s">
        <v>4725</v>
      </c>
      <c r="AC266" s="71" t="s">
        <v>4725</v>
      </c>
      <c r="AD266" s="71" t="s">
        <v>4725</v>
      </c>
      <c r="AE266" s="71" t="s">
        <v>4725</v>
      </c>
      <c r="AF266" s="71" t="s">
        <v>4725</v>
      </c>
      <c r="AG266" s="71" t="s">
        <v>4725</v>
      </c>
      <c r="AH266" s="71" t="s">
        <v>4725</v>
      </c>
      <c r="AI266" s="71" t="s">
        <v>4725</v>
      </c>
      <c r="AJ266" s="71" t="s">
        <v>4725</v>
      </c>
      <c r="AK266" s="71" t="s">
        <v>4725</v>
      </c>
      <c r="AL266" s="71" t="s">
        <v>4725</v>
      </c>
      <c r="AM266" s="71" t="s">
        <v>4725</v>
      </c>
      <c r="AN266" s="71" t="s">
        <v>4725</v>
      </c>
      <c r="AO266" s="71" t="s">
        <v>4725</v>
      </c>
      <c r="AP266" s="71" t="s">
        <v>4725</v>
      </c>
      <c r="AQ266" s="71" t="s">
        <v>4725</v>
      </c>
      <c r="AR266" s="71" t="s">
        <v>4725</v>
      </c>
      <c r="AS266" s="68"/>
      <c r="AT266" s="68"/>
      <c r="AU266" s="68"/>
      <c r="AV266" t="s">
        <v>4744</v>
      </c>
      <c r="AW266" t="s">
        <v>4745</v>
      </c>
      <c r="AY266" t="s">
        <v>4766</v>
      </c>
    </row>
    <row r="267" spans="1:51" x14ac:dyDescent="0.35">
      <c r="A267" s="37" t="s">
        <v>4724</v>
      </c>
      <c r="B267" s="37" t="s">
        <v>4577</v>
      </c>
      <c r="C267" s="37">
        <v>115</v>
      </c>
      <c r="D267" s="70" t="s">
        <v>4725</v>
      </c>
      <c r="E267" s="71" t="s">
        <v>4725</v>
      </c>
      <c r="F267" s="71" t="s">
        <v>4725</v>
      </c>
      <c r="G267" s="71" t="s">
        <v>4725</v>
      </c>
      <c r="H267" s="71" t="s">
        <v>4725</v>
      </c>
      <c r="I267" s="71" t="s">
        <v>4725</v>
      </c>
      <c r="J267" s="71" t="s">
        <v>4725</v>
      </c>
      <c r="K267" s="71" t="s">
        <v>4725</v>
      </c>
      <c r="L267" s="71" t="s">
        <v>4725</v>
      </c>
      <c r="M267" s="71" t="s">
        <v>4725</v>
      </c>
      <c r="N267" s="71" t="s">
        <v>4725</v>
      </c>
      <c r="O267" s="71" t="s">
        <v>4725</v>
      </c>
      <c r="P267" s="71" t="s">
        <v>4725</v>
      </c>
      <c r="Q267" s="71" t="s">
        <v>4725</v>
      </c>
      <c r="R267" s="71" t="s">
        <v>4725</v>
      </c>
      <c r="S267" s="71" t="s">
        <v>4725</v>
      </c>
      <c r="T267" s="71" t="s">
        <v>4725</v>
      </c>
      <c r="U267" s="71" t="s">
        <v>4725</v>
      </c>
      <c r="V267" s="71" t="s">
        <v>4725</v>
      </c>
      <c r="W267" s="71" t="s">
        <v>4725</v>
      </c>
      <c r="X267" s="71" t="s">
        <v>4725</v>
      </c>
      <c r="Y267" s="71" t="s">
        <v>4725</v>
      </c>
      <c r="Z267" s="71" t="s">
        <v>4725</v>
      </c>
      <c r="AA267" s="71" t="s">
        <v>4725</v>
      </c>
      <c r="AB267" s="71" t="s">
        <v>4725</v>
      </c>
      <c r="AC267" s="71" t="s">
        <v>4725</v>
      </c>
      <c r="AD267" s="71" t="s">
        <v>4725</v>
      </c>
      <c r="AE267" s="71" t="s">
        <v>4725</v>
      </c>
      <c r="AF267" s="71">
        <v>1</v>
      </c>
      <c r="AG267" s="71">
        <v>1</v>
      </c>
      <c r="AH267" s="71" t="s">
        <v>4725</v>
      </c>
      <c r="AI267" s="71" t="s">
        <v>4725</v>
      </c>
      <c r="AJ267" s="71" t="s">
        <v>4725</v>
      </c>
      <c r="AK267" s="71" t="s">
        <v>4725</v>
      </c>
      <c r="AL267" s="71">
        <v>1</v>
      </c>
      <c r="AM267" s="71" t="s">
        <v>4725</v>
      </c>
      <c r="AN267" s="71">
        <v>1</v>
      </c>
      <c r="AO267" s="71">
        <v>1</v>
      </c>
      <c r="AP267" s="71" t="s">
        <v>4725</v>
      </c>
      <c r="AQ267" s="71" t="s">
        <v>4725</v>
      </c>
      <c r="AR267" s="71" t="s">
        <v>4725</v>
      </c>
      <c r="AS267" s="68"/>
      <c r="AT267" s="68"/>
      <c r="AU267" s="68"/>
      <c r="AV267" t="s">
        <v>4726</v>
      </c>
      <c r="AW267" t="s">
        <v>4727</v>
      </c>
    </row>
    <row r="268" spans="1:51" x14ac:dyDescent="0.35">
      <c r="A268" s="37" t="s">
        <v>4724</v>
      </c>
      <c r="B268" s="37" t="s">
        <v>4570</v>
      </c>
      <c r="C268" s="37">
        <v>230</v>
      </c>
      <c r="D268" s="70" t="s">
        <v>4725</v>
      </c>
      <c r="E268" s="71" t="s">
        <v>4725</v>
      </c>
      <c r="F268" s="71" t="s">
        <v>4725</v>
      </c>
      <c r="G268" s="71" t="s">
        <v>4725</v>
      </c>
      <c r="H268" s="71" t="s">
        <v>4725</v>
      </c>
      <c r="I268" s="71" t="s">
        <v>4725</v>
      </c>
      <c r="J268" s="71" t="s">
        <v>4725</v>
      </c>
      <c r="K268" s="71" t="s">
        <v>4725</v>
      </c>
      <c r="L268" s="71" t="s">
        <v>4725</v>
      </c>
      <c r="M268" s="71" t="s">
        <v>4725</v>
      </c>
      <c r="N268" s="71" t="s">
        <v>4725</v>
      </c>
      <c r="O268" s="71" t="s">
        <v>4725</v>
      </c>
      <c r="P268" s="71" t="s">
        <v>4725</v>
      </c>
      <c r="Q268" s="71" t="s">
        <v>4725</v>
      </c>
      <c r="R268" s="71" t="s">
        <v>4725</v>
      </c>
      <c r="S268" s="71" t="s">
        <v>4725</v>
      </c>
      <c r="T268" s="71" t="s">
        <v>4725</v>
      </c>
      <c r="U268" s="71" t="s">
        <v>4725</v>
      </c>
      <c r="V268" s="71" t="s">
        <v>4725</v>
      </c>
      <c r="W268" s="71" t="s">
        <v>4725</v>
      </c>
      <c r="X268" s="71" t="s">
        <v>4725</v>
      </c>
      <c r="Y268" s="71" t="s">
        <v>4725</v>
      </c>
      <c r="Z268" s="71" t="s">
        <v>4725</v>
      </c>
      <c r="AA268" s="71" t="s">
        <v>4725</v>
      </c>
      <c r="AB268" s="71" t="s">
        <v>4725</v>
      </c>
      <c r="AC268" s="71" t="s">
        <v>4725</v>
      </c>
      <c r="AD268" s="71" t="s">
        <v>4725</v>
      </c>
      <c r="AE268" s="71" t="s">
        <v>4725</v>
      </c>
      <c r="AF268" s="71" t="s">
        <v>4725</v>
      </c>
      <c r="AG268" s="71" t="s">
        <v>4725</v>
      </c>
      <c r="AH268" s="71" t="s">
        <v>4725</v>
      </c>
      <c r="AI268" s="71" t="s">
        <v>4725</v>
      </c>
      <c r="AJ268" s="71" t="s">
        <v>4725</v>
      </c>
      <c r="AK268" s="71" t="s">
        <v>4725</v>
      </c>
      <c r="AL268" s="71" t="s">
        <v>4725</v>
      </c>
      <c r="AM268" s="71" t="s">
        <v>4725</v>
      </c>
      <c r="AN268" s="71">
        <v>1</v>
      </c>
      <c r="AO268" s="71">
        <v>1</v>
      </c>
      <c r="AP268" s="71" t="s">
        <v>4725</v>
      </c>
      <c r="AQ268" s="71" t="s">
        <v>4725</v>
      </c>
      <c r="AR268" s="71" t="s">
        <v>4725</v>
      </c>
      <c r="AS268" s="68"/>
      <c r="AT268" s="68"/>
      <c r="AU268" s="68"/>
      <c r="AV268" t="s">
        <v>4726</v>
      </c>
      <c r="AW268" t="s">
        <v>4727</v>
      </c>
    </row>
    <row r="269" spans="1:51" x14ac:dyDescent="0.35">
      <c r="A269" s="37" t="s">
        <v>4724</v>
      </c>
      <c r="B269" s="37" t="s">
        <v>4879</v>
      </c>
      <c r="C269" s="37">
        <v>230</v>
      </c>
      <c r="D269" s="70" t="s">
        <v>4725</v>
      </c>
      <c r="E269" s="71" t="s">
        <v>4725</v>
      </c>
      <c r="F269" s="71" t="s">
        <v>4725</v>
      </c>
      <c r="G269" s="71" t="s">
        <v>4725</v>
      </c>
      <c r="H269" s="71" t="s">
        <v>4725</v>
      </c>
      <c r="I269" s="71" t="s">
        <v>4725</v>
      </c>
      <c r="J269" s="71" t="s">
        <v>4725</v>
      </c>
      <c r="K269" s="71" t="s">
        <v>4725</v>
      </c>
      <c r="L269" s="71" t="s">
        <v>4725</v>
      </c>
      <c r="M269" s="71" t="s">
        <v>4725</v>
      </c>
      <c r="N269" s="71" t="s">
        <v>4725</v>
      </c>
      <c r="O269" s="71" t="s">
        <v>4725</v>
      </c>
      <c r="P269" s="71" t="s">
        <v>4725</v>
      </c>
      <c r="Q269" s="71" t="s">
        <v>4725</v>
      </c>
      <c r="R269" s="71" t="s">
        <v>4725</v>
      </c>
      <c r="S269" s="71" t="s">
        <v>4725</v>
      </c>
      <c r="T269" s="71" t="s">
        <v>4725</v>
      </c>
      <c r="U269" s="71" t="s">
        <v>4725</v>
      </c>
      <c r="V269" s="71" t="s">
        <v>4725</v>
      </c>
      <c r="W269" s="71" t="s">
        <v>4725</v>
      </c>
      <c r="X269" s="71" t="s">
        <v>4725</v>
      </c>
      <c r="Y269" s="71" t="s">
        <v>4725</v>
      </c>
      <c r="Z269" s="71" t="s">
        <v>4725</v>
      </c>
      <c r="AA269" s="71" t="s">
        <v>4725</v>
      </c>
      <c r="AB269" s="71" t="s">
        <v>4725</v>
      </c>
      <c r="AC269" s="71" t="s">
        <v>4725</v>
      </c>
      <c r="AD269" s="71" t="s">
        <v>4725</v>
      </c>
      <c r="AE269" s="71" t="s">
        <v>4725</v>
      </c>
      <c r="AF269" s="71">
        <v>1</v>
      </c>
      <c r="AG269" s="71" t="s">
        <v>4725</v>
      </c>
      <c r="AH269" s="71" t="s">
        <v>4725</v>
      </c>
      <c r="AI269" s="71" t="s">
        <v>4725</v>
      </c>
      <c r="AJ269" s="71" t="s">
        <v>4725</v>
      </c>
      <c r="AK269" s="71">
        <v>1</v>
      </c>
      <c r="AL269" s="71" t="s">
        <v>4725</v>
      </c>
      <c r="AM269" s="71" t="s">
        <v>4725</v>
      </c>
      <c r="AN269" s="71" t="s">
        <v>4725</v>
      </c>
      <c r="AO269" s="71" t="s">
        <v>4725</v>
      </c>
      <c r="AP269" s="71" t="s">
        <v>4725</v>
      </c>
      <c r="AQ269" s="71" t="s">
        <v>4725</v>
      </c>
      <c r="AR269" s="71" t="s">
        <v>4725</v>
      </c>
      <c r="AS269" s="68"/>
      <c r="AT269" s="68"/>
      <c r="AU269" s="68"/>
      <c r="AV269" t="s">
        <v>4726</v>
      </c>
      <c r="AW269" t="s">
        <v>4727</v>
      </c>
    </row>
    <row r="270" spans="1:51" x14ac:dyDescent="0.35">
      <c r="A270" s="37" t="s">
        <v>4732</v>
      </c>
      <c r="B270" s="37" t="s">
        <v>4571</v>
      </c>
      <c r="C270" s="37">
        <v>230</v>
      </c>
      <c r="D270" s="70">
        <v>1</v>
      </c>
      <c r="E270" s="71" t="s">
        <v>4725</v>
      </c>
      <c r="F270" s="71">
        <v>1</v>
      </c>
      <c r="G270" s="71">
        <v>1</v>
      </c>
      <c r="H270" s="71" t="s">
        <v>4725</v>
      </c>
      <c r="I270" s="71" t="s">
        <v>4725</v>
      </c>
      <c r="J270" s="71" t="s">
        <v>4725</v>
      </c>
      <c r="K270" s="71" t="s">
        <v>4725</v>
      </c>
      <c r="L270" s="71" t="s">
        <v>4725</v>
      </c>
      <c r="M270" s="71" t="s">
        <v>4725</v>
      </c>
      <c r="N270" s="71" t="s">
        <v>4725</v>
      </c>
      <c r="O270" s="71" t="s">
        <v>4725</v>
      </c>
      <c r="P270" s="71" t="s">
        <v>4725</v>
      </c>
      <c r="Q270" s="71" t="s">
        <v>4725</v>
      </c>
      <c r="R270" s="71" t="s">
        <v>4725</v>
      </c>
      <c r="S270" s="71" t="s">
        <v>4725</v>
      </c>
      <c r="T270" s="71" t="s">
        <v>4725</v>
      </c>
      <c r="U270" s="71" t="s">
        <v>4725</v>
      </c>
      <c r="V270" s="71" t="s">
        <v>4725</v>
      </c>
      <c r="W270" s="71" t="s">
        <v>4725</v>
      </c>
      <c r="X270" s="71" t="s">
        <v>4725</v>
      </c>
      <c r="Y270" s="71" t="s">
        <v>4725</v>
      </c>
      <c r="Z270" s="71" t="s">
        <v>4725</v>
      </c>
      <c r="AA270" s="71" t="s">
        <v>4725</v>
      </c>
      <c r="AB270" s="71" t="s">
        <v>4725</v>
      </c>
      <c r="AC270" s="71" t="s">
        <v>4725</v>
      </c>
      <c r="AD270" s="71" t="s">
        <v>4725</v>
      </c>
      <c r="AE270" s="71" t="s">
        <v>4725</v>
      </c>
      <c r="AF270" s="71" t="s">
        <v>4725</v>
      </c>
      <c r="AG270" s="71" t="s">
        <v>4725</v>
      </c>
      <c r="AH270" s="71" t="s">
        <v>4725</v>
      </c>
      <c r="AI270" s="71" t="s">
        <v>4725</v>
      </c>
      <c r="AJ270" s="71" t="s">
        <v>4725</v>
      </c>
      <c r="AK270" s="71" t="s">
        <v>4725</v>
      </c>
      <c r="AL270" s="71" t="s">
        <v>4725</v>
      </c>
      <c r="AM270" s="71" t="s">
        <v>4725</v>
      </c>
      <c r="AN270" s="71" t="s">
        <v>4725</v>
      </c>
      <c r="AO270" s="71" t="s">
        <v>4725</v>
      </c>
      <c r="AP270" s="71" t="s">
        <v>4725</v>
      </c>
      <c r="AQ270" s="71" t="s">
        <v>4725</v>
      </c>
      <c r="AR270" s="71" t="s">
        <v>4725</v>
      </c>
      <c r="AS270" s="68"/>
      <c r="AT270" s="68"/>
      <c r="AU270" s="68"/>
      <c r="AV270" t="s">
        <v>4733</v>
      </c>
      <c r="AW270" t="s">
        <v>4734</v>
      </c>
    </row>
    <row r="271" spans="1:51" x14ac:dyDescent="0.35">
      <c r="A271" s="37" t="s">
        <v>4747</v>
      </c>
      <c r="B271" s="37" t="s">
        <v>4880</v>
      </c>
      <c r="C271" s="37">
        <v>230</v>
      </c>
      <c r="D271" s="70" t="s">
        <v>4725</v>
      </c>
      <c r="E271" s="71" t="s">
        <v>4725</v>
      </c>
      <c r="F271" s="71" t="s">
        <v>4725</v>
      </c>
      <c r="G271" s="71" t="s">
        <v>4725</v>
      </c>
      <c r="H271" s="71" t="s">
        <v>4725</v>
      </c>
      <c r="I271" s="71" t="s">
        <v>4725</v>
      </c>
      <c r="J271" s="71" t="s">
        <v>4725</v>
      </c>
      <c r="K271" s="71" t="s">
        <v>4725</v>
      </c>
      <c r="L271" s="71" t="s">
        <v>4725</v>
      </c>
      <c r="M271" s="71" t="s">
        <v>4725</v>
      </c>
      <c r="N271" s="71" t="s">
        <v>4725</v>
      </c>
      <c r="O271" s="71" t="s">
        <v>4725</v>
      </c>
      <c r="P271" s="71" t="s">
        <v>4725</v>
      </c>
      <c r="Q271" s="71" t="s">
        <v>4725</v>
      </c>
      <c r="R271" s="71" t="s">
        <v>4725</v>
      </c>
      <c r="S271" s="71" t="s">
        <v>4725</v>
      </c>
      <c r="T271" s="71" t="s">
        <v>4725</v>
      </c>
      <c r="U271" s="71" t="s">
        <v>4725</v>
      </c>
      <c r="V271" s="71" t="s">
        <v>4725</v>
      </c>
      <c r="W271" s="71" t="s">
        <v>4725</v>
      </c>
      <c r="X271" s="71" t="s">
        <v>4725</v>
      </c>
      <c r="Y271" s="71" t="s">
        <v>4725</v>
      </c>
      <c r="Z271" s="71">
        <v>1</v>
      </c>
      <c r="AA271" s="71" t="s">
        <v>4725</v>
      </c>
      <c r="AB271" s="71" t="s">
        <v>4725</v>
      </c>
      <c r="AC271" s="71" t="s">
        <v>4725</v>
      </c>
      <c r="AD271" s="71" t="s">
        <v>4725</v>
      </c>
      <c r="AE271" s="71" t="s">
        <v>4725</v>
      </c>
      <c r="AF271" s="71" t="s">
        <v>4725</v>
      </c>
      <c r="AG271" s="71" t="s">
        <v>4725</v>
      </c>
      <c r="AH271" s="71" t="s">
        <v>4725</v>
      </c>
      <c r="AI271" s="71" t="s">
        <v>4725</v>
      </c>
      <c r="AJ271" s="71" t="s">
        <v>4725</v>
      </c>
      <c r="AK271" s="71" t="s">
        <v>4725</v>
      </c>
      <c r="AL271" s="71" t="s">
        <v>4725</v>
      </c>
      <c r="AM271" s="71" t="s">
        <v>4725</v>
      </c>
      <c r="AN271" s="71" t="s">
        <v>4725</v>
      </c>
      <c r="AO271" s="71" t="s">
        <v>4725</v>
      </c>
      <c r="AP271" s="71" t="s">
        <v>4725</v>
      </c>
      <c r="AQ271" s="71" t="s">
        <v>4725</v>
      </c>
      <c r="AR271" s="71" t="s">
        <v>4725</v>
      </c>
      <c r="AS271" s="68"/>
      <c r="AT271" s="68"/>
      <c r="AU271" s="68"/>
      <c r="AV271" t="s">
        <v>4748</v>
      </c>
      <c r="AW271" t="s">
        <v>4749</v>
      </c>
    </row>
    <row r="272" spans="1:51" x14ac:dyDescent="0.35">
      <c r="A272" s="37" t="s">
        <v>4724</v>
      </c>
      <c r="B272" s="37" t="s">
        <v>4881</v>
      </c>
      <c r="C272" s="37">
        <v>230</v>
      </c>
      <c r="D272" s="70" t="s">
        <v>4725</v>
      </c>
      <c r="E272" s="71" t="s">
        <v>4725</v>
      </c>
      <c r="F272" s="71" t="s">
        <v>4725</v>
      </c>
      <c r="G272" s="71" t="s">
        <v>4725</v>
      </c>
      <c r="H272" s="71" t="s">
        <v>4725</v>
      </c>
      <c r="I272" s="71" t="s">
        <v>4725</v>
      </c>
      <c r="J272" s="71" t="s">
        <v>4725</v>
      </c>
      <c r="K272" s="71" t="s">
        <v>4725</v>
      </c>
      <c r="L272" s="71" t="s">
        <v>4725</v>
      </c>
      <c r="M272" s="71" t="s">
        <v>4725</v>
      </c>
      <c r="N272" s="71" t="s">
        <v>4725</v>
      </c>
      <c r="O272" s="71" t="s">
        <v>4725</v>
      </c>
      <c r="P272" s="71" t="s">
        <v>4725</v>
      </c>
      <c r="Q272" s="71" t="s">
        <v>4725</v>
      </c>
      <c r="R272" s="71" t="s">
        <v>4725</v>
      </c>
      <c r="S272" s="71" t="s">
        <v>4725</v>
      </c>
      <c r="T272" s="71" t="s">
        <v>4725</v>
      </c>
      <c r="U272" s="71" t="s">
        <v>4725</v>
      </c>
      <c r="V272" s="71" t="s">
        <v>4725</v>
      </c>
      <c r="W272" s="71" t="s">
        <v>4725</v>
      </c>
      <c r="X272" s="71" t="s">
        <v>4725</v>
      </c>
      <c r="Y272" s="71" t="s">
        <v>4725</v>
      </c>
      <c r="Z272" s="71" t="s">
        <v>4725</v>
      </c>
      <c r="AA272" s="71" t="s">
        <v>4725</v>
      </c>
      <c r="AB272" s="71" t="s">
        <v>4725</v>
      </c>
      <c r="AC272" s="71" t="s">
        <v>4725</v>
      </c>
      <c r="AD272" s="71" t="s">
        <v>4725</v>
      </c>
      <c r="AE272" s="71" t="s">
        <v>4725</v>
      </c>
      <c r="AF272" s="71">
        <v>1</v>
      </c>
      <c r="AG272" s="71" t="s">
        <v>4725</v>
      </c>
      <c r="AH272" s="71" t="s">
        <v>4725</v>
      </c>
      <c r="AI272" s="71" t="s">
        <v>4725</v>
      </c>
      <c r="AJ272" s="71" t="s">
        <v>4725</v>
      </c>
      <c r="AK272" s="71" t="s">
        <v>4725</v>
      </c>
      <c r="AL272" s="71" t="s">
        <v>4725</v>
      </c>
      <c r="AM272" s="71" t="s">
        <v>4725</v>
      </c>
      <c r="AN272" s="71" t="s">
        <v>4725</v>
      </c>
      <c r="AO272" s="71" t="s">
        <v>4725</v>
      </c>
      <c r="AP272" s="71" t="s">
        <v>4725</v>
      </c>
      <c r="AQ272" s="71" t="s">
        <v>4725</v>
      </c>
      <c r="AR272" s="71" t="s">
        <v>4725</v>
      </c>
      <c r="AS272" s="68"/>
      <c r="AT272" s="68"/>
      <c r="AU272" s="68"/>
      <c r="AV272" t="s">
        <v>4726</v>
      </c>
      <c r="AW272" t="s">
        <v>4727</v>
      </c>
    </row>
    <row r="273" spans="1:54" x14ac:dyDescent="0.35">
      <c r="A273" s="37" t="s">
        <v>4731</v>
      </c>
      <c r="B273" s="37" t="s">
        <v>4882</v>
      </c>
      <c r="C273" s="37">
        <v>230</v>
      </c>
      <c r="D273" s="70" t="s">
        <v>4725</v>
      </c>
      <c r="E273" s="71" t="s">
        <v>4725</v>
      </c>
      <c r="F273" s="71" t="s">
        <v>4725</v>
      </c>
      <c r="G273" s="71" t="s">
        <v>4725</v>
      </c>
      <c r="H273" s="71" t="s">
        <v>4725</v>
      </c>
      <c r="I273" s="71" t="s">
        <v>4725</v>
      </c>
      <c r="J273" s="71" t="s">
        <v>4725</v>
      </c>
      <c r="K273" s="71" t="s">
        <v>4725</v>
      </c>
      <c r="L273" s="71" t="s">
        <v>4725</v>
      </c>
      <c r="M273" s="71" t="s">
        <v>4725</v>
      </c>
      <c r="N273" s="71" t="s">
        <v>4725</v>
      </c>
      <c r="O273" s="71" t="s">
        <v>4725</v>
      </c>
      <c r="P273" s="71" t="s">
        <v>4725</v>
      </c>
      <c r="Q273" s="71" t="s">
        <v>4725</v>
      </c>
      <c r="R273" s="71" t="s">
        <v>4725</v>
      </c>
      <c r="S273" s="71" t="s">
        <v>4725</v>
      </c>
      <c r="T273" s="71" t="s">
        <v>4725</v>
      </c>
      <c r="U273" s="71" t="s">
        <v>4725</v>
      </c>
      <c r="V273" s="71" t="s">
        <v>4725</v>
      </c>
      <c r="W273" s="71" t="s">
        <v>4725</v>
      </c>
      <c r="X273" s="71" t="s">
        <v>4725</v>
      </c>
      <c r="Y273" s="71" t="s">
        <v>4725</v>
      </c>
      <c r="Z273" s="71" t="s">
        <v>4725</v>
      </c>
      <c r="AA273" s="71" t="s">
        <v>4725</v>
      </c>
      <c r="AB273" s="71" t="s">
        <v>4725</v>
      </c>
      <c r="AC273" s="71" t="s">
        <v>4725</v>
      </c>
      <c r="AD273" s="71" t="s">
        <v>4725</v>
      </c>
      <c r="AE273" s="71" t="s">
        <v>4725</v>
      </c>
      <c r="AF273" s="71" t="s">
        <v>4725</v>
      </c>
      <c r="AG273" s="71">
        <v>1</v>
      </c>
      <c r="AH273" s="71" t="s">
        <v>4725</v>
      </c>
      <c r="AI273" s="71" t="s">
        <v>4725</v>
      </c>
      <c r="AJ273" s="71" t="s">
        <v>4725</v>
      </c>
      <c r="AK273" s="71" t="s">
        <v>4725</v>
      </c>
      <c r="AL273" s="71">
        <v>1</v>
      </c>
      <c r="AM273" s="71" t="s">
        <v>4725</v>
      </c>
      <c r="AN273" s="71" t="s">
        <v>4725</v>
      </c>
      <c r="AO273" s="71" t="s">
        <v>4725</v>
      </c>
      <c r="AP273" s="71" t="s">
        <v>4725</v>
      </c>
      <c r="AQ273" s="71" t="s">
        <v>4725</v>
      </c>
      <c r="AR273" s="71" t="s">
        <v>4725</v>
      </c>
      <c r="AS273" s="68"/>
      <c r="AT273" s="68"/>
      <c r="AU273" s="68"/>
      <c r="AV273" t="s">
        <v>4726</v>
      </c>
      <c r="AW273" t="s">
        <v>4727</v>
      </c>
    </row>
    <row r="274" spans="1:54" x14ac:dyDescent="0.35">
      <c r="A274" s="37" t="s">
        <v>4747</v>
      </c>
      <c r="B274" s="37" t="s">
        <v>4883</v>
      </c>
      <c r="C274" s="37">
        <v>115</v>
      </c>
      <c r="D274" s="70"/>
      <c r="E274" s="71"/>
      <c r="F274" s="71"/>
      <c r="G274" s="71"/>
      <c r="H274" s="71"/>
      <c r="I274" s="71"/>
      <c r="J274" s="71"/>
      <c r="K274" s="71"/>
      <c r="L274" s="71"/>
      <c r="M274" s="71"/>
      <c r="N274" s="71"/>
      <c r="O274" s="71"/>
      <c r="P274" s="71"/>
      <c r="Q274" s="71"/>
      <c r="R274" s="71"/>
      <c r="S274" s="71"/>
      <c r="T274" s="71"/>
      <c r="U274" s="71"/>
      <c r="V274" s="71"/>
      <c r="W274" s="71"/>
      <c r="X274" s="71"/>
      <c r="Y274" s="71"/>
      <c r="Z274" s="71">
        <v>1</v>
      </c>
      <c r="AA274" s="71"/>
      <c r="AB274" s="71"/>
      <c r="AC274" s="71"/>
      <c r="AD274" s="71"/>
      <c r="AE274" s="71"/>
      <c r="AF274" s="71"/>
      <c r="AG274" s="71"/>
      <c r="AH274" s="71"/>
      <c r="AI274" s="71"/>
      <c r="AJ274" s="71"/>
      <c r="AK274" s="71"/>
      <c r="AL274" s="71"/>
      <c r="AM274" s="71"/>
      <c r="AN274" s="71"/>
      <c r="AO274" s="71"/>
      <c r="AP274" s="71"/>
      <c r="AQ274" s="71"/>
      <c r="AR274" s="71"/>
      <c r="AS274" s="68"/>
      <c r="AT274" s="68"/>
      <c r="AU274" s="68"/>
      <c r="AV274" t="s">
        <v>4748</v>
      </c>
      <c r="AW274" t="s">
        <v>4749</v>
      </c>
      <c r="AX274" t="s">
        <v>4794</v>
      </c>
    </row>
    <row r="275" spans="1:54" x14ac:dyDescent="0.35">
      <c r="A275" s="37" t="s">
        <v>4740</v>
      </c>
      <c r="B275" s="37" t="s">
        <v>4497</v>
      </c>
      <c r="C275" s="37">
        <v>500</v>
      </c>
      <c r="D275" s="70" t="s">
        <v>4725</v>
      </c>
      <c r="E275" s="71" t="s">
        <v>4725</v>
      </c>
      <c r="F275" s="71" t="s">
        <v>4725</v>
      </c>
      <c r="G275" s="71" t="s">
        <v>4725</v>
      </c>
      <c r="H275" s="71" t="s">
        <v>4725</v>
      </c>
      <c r="I275" s="71" t="s">
        <v>4725</v>
      </c>
      <c r="J275" s="71" t="s">
        <v>4725</v>
      </c>
      <c r="K275" s="71" t="s">
        <v>4725</v>
      </c>
      <c r="L275" s="71" t="s">
        <v>4725</v>
      </c>
      <c r="M275" s="71" t="s">
        <v>4725</v>
      </c>
      <c r="N275" s="71" t="s">
        <v>4725</v>
      </c>
      <c r="O275" s="71" t="s">
        <v>4725</v>
      </c>
      <c r="P275" s="71" t="s">
        <v>4725</v>
      </c>
      <c r="Q275" s="71" t="s">
        <v>4725</v>
      </c>
      <c r="R275" s="71" t="s">
        <v>4725</v>
      </c>
      <c r="S275" s="71" t="s">
        <v>4725</v>
      </c>
      <c r="T275" s="71">
        <v>1</v>
      </c>
      <c r="U275" s="71" t="s">
        <v>4725</v>
      </c>
      <c r="V275" s="71">
        <v>1</v>
      </c>
      <c r="W275" s="71" t="s">
        <v>4725</v>
      </c>
      <c r="X275" s="71" t="s">
        <v>4725</v>
      </c>
      <c r="Y275" s="71" t="s">
        <v>4725</v>
      </c>
      <c r="Z275" s="71" t="s">
        <v>4725</v>
      </c>
      <c r="AA275" s="71" t="s">
        <v>4725</v>
      </c>
      <c r="AB275" s="71" t="s">
        <v>4725</v>
      </c>
      <c r="AC275" s="71" t="s">
        <v>4725</v>
      </c>
      <c r="AD275" s="71" t="s">
        <v>4725</v>
      </c>
      <c r="AE275" s="71" t="s">
        <v>4725</v>
      </c>
      <c r="AF275" s="71" t="s">
        <v>4725</v>
      </c>
      <c r="AG275" s="71" t="s">
        <v>4725</v>
      </c>
      <c r="AH275" s="71" t="s">
        <v>4725</v>
      </c>
      <c r="AI275" s="71" t="s">
        <v>4725</v>
      </c>
      <c r="AJ275" s="71" t="s">
        <v>4725</v>
      </c>
      <c r="AK275" s="71" t="s">
        <v>4725</v>
      </c>
      <c r="AL275" s="71" t="s">
        <v>4725</v>
      </c>
      <c r="AM275" s="71" t="s">
        <v>4725</v>
      </c>
      <c r="AN275" s="71" t="s">
        <v>4725</v>
      </c>
      <c r="AO275" s="71" t="s">
        <v>4725</v>
      </c>
      <c r="AP275" s="71" t="s">
        <v>4725</v>
      </c>
      <c r="AQ275" s="71" t="s">
        <v>4725</v>
      </c>
      <c r="AR275" s="71" t="s">
        <v>4725</v>
      </c>
      <c r="AS275" s="68"/>
      <c r="AT275" s="68"/>
      <c r="AU275" s="68"/>
      <c r="AV275" t="s">
        <v>4741</v>
      </c>
      <c r="AW275" t="s">
        <v>4742</v>
      </c>
      <c r="AY275" t="s">
        <v>4792</v>
      </c>
    </row>
    <row r="276" spans="1:54" x14ac:dyDescent="0.35">
      <c r="A276" s="37" t="s">
        <v>4740</v>
      </c>
      <c r="B276" s="37" t="s">
        <v>4497</v>
      </c>
      <c r="C276" s="37">
        <v>230</v>
      </c>
      <c r="D276" s="70" t="s">
        <v>4725</v>
      </c>
      <c r="E276" s="71" t="s">
        <v>4725</v>
      </c>
      <c r="F276" s="71" t="s">
        <v>4725</v>
      </c>
      <c r="G276" s="71" t="s">
        <v>4725</v>
      </c>
      <c r="H276" s="71" t="s">
        <v>4725</v>
      </c>
      <c r="I276" s="71" t="s">
        <v>4725</v>
      </c>
      <c r="J276" s="71" t="s">
        <v>4725</v>
      </c>
      <c r="K276" s="71" t="s">
        <v>4725</v>
      </c>
      <c r="L276" s="71" t="s">
        <v>4725</v>
      </c>
      <c r="M276" s="71" t="s">
        <v>4725</v>
      </c>
      <c r="N276" s="71" t="s">
        <v>4725</v>
      </c>
      <c r="O276" s="71" t="s">
        <v>4725</v>
      </c>
      <c r="P276" s="71" t="s">
        <v>4725</v>
      </c>
      <c r="Q276" s="71" t="s">
        <v>4725</v>
      </c>
      <c r="R276" s="71" t="s">
        <v>4725</v>
      </c>
      <c r="S276" s="71" t="s">
        <v>4725</v>
      </c>
      <c r="T276" s="71">
        <v>1</v>
      </c>
      <c r="U276" s="71" t="s">
        <v>4725</v>
      </c>
      <c r="V276" s="71">
        <v>1</v>
      </c>
      <c r="W276" s="71" t="s">
        <v>4725</v>
      </c>
      <c r="X276" s="71" t="s">
        <v>4725</v>
      </c>
      <c r="Y276" s="71" t="s">
        <v>4725</v>
      </c>
      <c r="Z276" s="71" t="s">
        <v>4725</v>
      </c>
      <c r="AA276" s="71" t="s">
        <v>4725</v>
      </c>
      <c r="AB276" s="71" t="s">
        <v>4725</v>
      </c>
      <c r="AC276" s="71" t="s">
        <v>4725</v>
      </c>
      <c r="AD276" s="71" t="s">
        <v>4725</v>
      </c>
      <c r="AE276" s="71" t="s">
        <v>4725</v>
      </c>
      <c r="AF276" s="71" t="s">
        <v>4725</v>
      </c>
      <c r="AG276" s="71" t="s">
        <v>4725</v>
      </c>
      <c r="AH276" s="71" t="s">
        <v>4725</v>
      </c>
      <c r="AI276" s="71" t="s">
        <v>4725</v>
      </c>
      <c r="AJ276" s="71" t="s">
        <v>4725</v>
      </c>
      <c r="AK276" s="71" t="s">
        <v>4725</v>
      </c>
      <c r="AL276" s="71" t="s">
        <v>4725</v>
      </c>
      <c r="AM276" s="71" t="s">
        <v>4725</v>
      </c>
      <c r="AN276" s="71" t="s">
        <v>4725</v>
      </c>
      <c r="AO276" s="71" t="s">
        <v>4725</v>
      </c>
      <c r="AP276" s="71" t="s">
        <v>4725</v>
      </c>
      <c r="AQ276" s="71" t="s">
        <v>4725</v>
      </c>
      <c r="AR276" s="71" t="s">
        <v>4725</v>
      </c>
      <c r="AS276" s="68"/>
      <c r="AT276" s="68"/>
      <c r="AU276" s="68"/>
      <c r="AV276" t="s">
        <v>4741</v>
      </c>
      <c r="AW276" t="s">
        <v>4742</v>
      </c>
      <c r="AY276" t="s">
        <v>4792</v>
      </c>
    </row>
    <row r="277" spans="1:54" x14ac:dyDescent="0.35">
      <c r="A277" s="37" t="s">
        <v>4740</v>
      </c>
      <c r="B277" s="37" t="s">
        <v>4349</v>
      </c>
      <c r="C277" s="37">
        <v>230</v>
      </c>
      <c r="D277" s="70" t="s">
        <v>4725</v>
      </c>
      <c r="E277" s="71" t="s">
        <v>4725</v>
      </c>
      <c r="F277" s="71" t="s">
        <v>4725</v>
      </c>
      <c r="G277" s="71" t="s">
        <v>4725</v>
      </c>
      <c r="H277" s="71" t="s">
        <v>4725</v>
      </c>
      <c r="I277" s="71" t="s">
        <v>4725</v>
      </c>
      <c r="J277" s="71" t="s">
        <v>4725</v>
      </c>
      <c r="K277" s="71" t="s">
        <v>4725</v>
      </c>
      <c r="L277" s="71" t="s">
        <v>4725</v>
      </c>
      <c r="M277" s="71" t="s">
        <v>4725</v>
      </c>
      <c r="N277" s="71" t="s">
        <v>4725</v>
      </c>
      <c r="O277" s="71" t="s">
        <v>4725</v>
      </c>
      <c r="P277" s="71" t="s">
        <v>4725</v>
      </c>
      <c r="Q277" s="71" t="s">
        <v>4725</v>
      </c>
      <c r="R277" s="71" t="s">
        <v>4725</v>
      </c>
      <c r="S277" s="71" t="s">
        <v>4725</v>
      </c>
      <c r="T277" s="71">
        <v>1</v>
      </c>
      <c r="U277" s="71">
        <v>1</v>
      </c>
      <c r="V277" s="71">
        <v>1</v>
      </c>
      <c r="W277" s="71" t="s">
        <v>4725</v>
      </c>
      <c r="X277" s="71" t="s">
        <v>4725</v>
      </c>
      <c r="Y277" s="71" t="s">
        <v>4725</v>
      </c>
      <c r="Z277" s="71" t="s">
        <v>4725</v>
      </c>
      <c r="AA277" s="71" t="s">
        <v>4725</v>
      </c>
      <c r="AB277" s="71" t="s">
        <v>4725</v>
      </c>
      <c r="AC277" s="71" t="s">
        <v>4725</v>
      </c>
      <c r="AD277" s="71" t="s">
        <v>4725</v>
      </c>
      <c r="AE277" s="71" t="s">
        <v>4725</v>
      </c>
      <c r="AF277" s="71" t="s">
        <v>4725</v>
      </c>
      <c r="AG277" s="71" t="s">
        <v>4725</v>
      </c>
      <c r="AH277" s="71" t="s">
        <v>4725</v>
      </c>
      <c r="AI277" s="71" t="s">
        <v>4725</v>
      </c>
      <c r="AJ277" s="71" t="s">
        <v>4725</v>
      </c>
      <c r="AK277" s="71" t="s">
        <v>4725</v>
      </c>
      <c r="AL277" s="71" t="s">
        <v>4725</v>
      </c>
      <c r="AM277" s="71" t="s">
        <v>4725</v>
      </c>
      <c r="AN277" s="71" t="s">
        <v>4725</v>
      </c>
      <c r="AO277" s="71" t="s">
        <v>4725</v>
      </c>
      <c r="AP277" s="71" t="s">
        <v>4725</v>
      </c>
      <c r="AQ277" s="71" t="s">
        <v>4725</v>
      </c>
      <c r="AR277" s="71" t="s">
        <v>4725</v>
      </c>
      <c r="AS277" s="68"/>
      <c r="AT277" s="68"/>
      <c r="AU277" s="68"/>
      <c r="AV277" t="s">
        <v>4741</v>
      </c>
      <c r="AW277" t="s">
        <v>4742</v>
      </c>
      <c r="BB277" t="s">
        <v>4884</v>
      </c>
    </row>
    <row r="278" spans="1:54" x14ac:dyDescent="0.35">
      <c r="A278" s="37" t="s">
        <v>4740</v>
      </c>
      <c r="B278" s="37" t="s">
        <v>4349</v>
      </c>
      <c r="C278" s="37">
        <v>138</v>
      </c>
      <c r="D278" s="70" t="s">
        <v>4725</v>
      </c>
      <c r="E278" s="71" t="s">
        <v>4725</v>
      </c>
      <c r="F278" s="71" t="s">
        <v>4725</v>
      </c>
      <c r="G278" s="71" t="s">
        <v>4725</v>
      </c>
      <c r="H278" s="71" t="s">
        <v>4725</v>
      </c>
      <c r="I278" s="71" t="s">
        <v>4725</v>
      </c>
      <c r="J278" s="71" t="s">
        <v>4725</v>
      </c>
      <c r="K278" s="71" t="s">
        <v>4725</v>
      </c>
      <c r="L278" s="71" t="s">
        <v>4725</v>
      </c>
      <c r="M278" s="71" t="s">
        <v>4725</v>
      </c>
      <c r="N278" s="71" t="s">
        <v>4725</v>
      </c>
      <c r="O278" s="71" t="s">
        <v>4725</v>
      </c>
      <c r="P278" s="71" t="s">
        <v>4725</v>
      </c>
      <c r="Q278" s="71" t="s">
        <v>4725</v>
      </c>
      <c r="R278" s="71" t="s">
        <v>4725</v>
      </c>
      <c r="S278" s="71" t="s">
        <v>4725</v>
      </c>
      <c r="T278" s="71">
        <v>1</v>
      </c>
      <c r="U278" s="71">
        <v>1</v>
      </c>
      <c r="V278" s="71">
        <v>1</v>
      </c>
      <c r="W278" s="71" t="s">
        <v>4725</v>
      </c>
      <c r="X278" s="71" t="s">
        <v>4725</v>
      </c>
      <c r="Y278" s="71" t="s">
        <v>4725</v>
      </c>
      <c r="Z278" s="71" t="s">
        <v>4725</v>
      </c>
      <c r="AA278" s="71" t="s">
        <v>4725</v>
      </c>
      <c r="AB278" s="71" t="s">
        <v>4725</v>
      </c>
      <c r="AC278" s="71" t="s">
        <v>4725</v>
      </c>
      <c r="AD278" s="71" t="s">
        <v>4725</v>
      </c>
      <c r="AE278" s="71" t="s">
        <v>4725</v>
      </c>
      <c r="AF278" s="71" t="s">
        <v>4725</v>
      </c>
      <c r="AG278" s="71" t="s">
        <v>4725</v>
      </c>
      <c r="AH278" s="71" t="s">
        <v>4725</v>
      </c>
      <c r="AI278" s="71" t="s">
        <v>4725</v>
      </c>
      <c r="AJ278" s="71" t="s">
        <v>4725</v>
      </c>
      <c r="AK278" s="71" t="s">
        <v>4725</v>
      </c>
      <c r="AL278" s="71" t="s">
        <v>4725</v>
      </c>
      <c r="AM278" s="71" t="s">
        <v>4725</v>
      </c>
      <c r="AN278" s="71" t="s">
        <v>4725</v>
      </c>
      <c r="AO278" s="71" t="s">
        <v>4725</v>
      </c>
      <c r="AP278" s="71" t="s">
        <v>4725</v>
      </c>
      <c r="AQ278" s="71" t="s">
        <v>4725</v>
      </c>
      <c r="AR278" s="71" t="s">
        <v>4725</v>
      </c>
      <c r="AS278" s="68"/>
      <c r="AT278" s="68"/>
      <c r="AU278" s="68"/>
      <c r="AV278" t="s">
        <v>4741</v>
      </c>
      <c r="AW278" t="s">
        <v>4742</v>
      </c>
    </row>
    <row r="279" spans="1:54" x14ac:dyDescent="0.35">
      <c r="A279" s="37" t="s">
        <v>4732</v>
      </c>
      <c r="B279" s="37" t="s">
        <v>4576</v>
      </c>
      <c r="C279" s="37">
        <v>230</v>
      </c>
      <c r="D279" s="70" t="s">
        <v>4725</v>
      </c>
      <c r="E279" s="71" t="s">
        <v>4725</v>
      </c>
      <c r="F279" s="71" t="s">
        <v>4725</v>
      </c>
      <c r="G279" s="71">
        <v>1</v>
      </c>
      <c r="H279" s="71" t="s">
        <v>4725</v>
      </c>
      <c r="I279" s="71" t="s">
        <v>4725</v>
      </c>
      <c r="J279" s="71" t="s">
        <v>4725</v>
      </c>
      <c r="K279" s="71" t="s">
        <v>4725</v>
      </c>
      <c r="L279" s="71" t="s">
        <v>4725</v>
      </c>
      <c r="M279" s="71" t="s">
        <v>4725</v>
      </c>
      <c r="N279" s="71" t="s">
        <v>4725</v>
      </c>
      <c r="O279" s="71" t="s">
        <v>4725</v>
      </c>
      <c r="P279" s="71" t="s">
        <v>4725</v>
      </c>
      <c r="Q279" s="71" t="s">
        <v>4725</v>
      </c>
      <c r="R279" s="71" t="s">
        <v>4725</v>
      </c>
      <c r="S279" s="71" t="s">
        <v>4725</v>
      </c>
      <c r="T279" s="71" t="s">
        <v>4725</v>
      </c>
      <c r="U279" s="71" t="s">
        <v>4725</v>
      </c>
      <c r="V279" s="71" t="s">
        <v>4725</v>
      </c>
      <c r="W279" s="71" t="s">
        <v>4725</v>
      </c>
      <c r="X279" s="71" t="s">
        <v>4725</v>
      </c>
      <c r="Y279" s="71" t="s">
        <v>4725</v>
      </c>
      <c r="Z279" s="71" t="s">
        <v>4725</v>
      </c>
      <c r="AA279" s="71" t="s">
        <v>4725</v>
      </c>
      <c r="AB279" s="71" t="s">
        <v>4725</v>
      </c>
      <c r="AC279" s="71" t="s">
        <v>4725</v>
      </c>
      <c r="AD279" s="71" t="s">
        <v>4725</v>
      </c>
      <c r="AE279" s="71" t="s">
        <v>4725</v>
      </c>
      <c r="AF279" s="71" t="s">
        <v>4725</v>
      </c>
      <c r="AG279" s="71" t="s">
        <v>4725</v>
      </c>
      <c r="AH279" s="71" t="s">
        <v>4725</v>
      </c>
      <c r="AI279" s="71" t="s">
        <v>4725</v>
      </c>
      <c r="AJ279" s="71" t="s">
        <v>4725</v>
      </c>
      <c r="AK279" s="71" t="s">
        <v>4725</v>
      </c>
      <c r="AL279" s="71" t="s">
        <v>4725</v>
      </c>
      <c r="AM279" s="71" t="s">
        <v>4725</v>
      </c>
      <c r="AN279" s="71" t="s">
        <v>4725</v>
      </c>
      <c r="AO279" s="71" t="s">
        <v>4725</v>
      </c>
      <c r="AP279" s="71" t="s">
        <v>4725</v>
      </c>
      <c r="AQ279" s="71" t="s">
        <v>4725</v>
      </c>
      <c r="AR279" s="71" t="s">
        <v>4725</v>
      </c>
      <c r="AS279" s="68"/>
      <c r="AT279" s="68"/>
      <c r="AU279" s="68"/>
      <c r="AV279" t="s">
        <v>4729</v>
      </c>
      <c r="AW279" t="s">
        <v>4730</v>
      </c>
    </row>
    <row r="280" spans="1:54" x14ac:dyDescent="0.35">
      <c r="A280" s="37" t="s">
        <v>4747</v>
      </c>
      <c r="B280" s="37" t="s">
        <v>4578</v>
      </c>
      <c r="C280" s="37">
        <v>115</v>
      </c>
      <c r="D280" s="70" t="s">
        <v>4725</v>
      </c>
      <c r="E280" s="71" t="s">
        <v>4725</v>
      </c>
      <c r="F280" s="71" t="s">
        <v>4725</v>
      </c>
      <c r="G280" s="71" t="s">
        <v>4725</v>
      </c>
      <c r="H280" s="71" t="s">
        <v>4725</v>
      </c>
      <c r="I280" s="71" t="s">
        <v>4725</v>
      </c>
      <c r="J280" s="71" t="s">
        <v>4725</v>
      </c>
      <c r="K280" s="71" t="s">
        <v>4725</v>
      </c>
      <c r="L280" s="71" t="s">
        <v>4725</v>
      </c>
      <c r="M280" s="71" t="s">
        <v>4725</v>
      </c>
      <c r="N280" s="71" t="s">
        <v>4725</v>
      </c>
      <c r="O280" s="71" t="s">
        <v>4725</v>
      </c>
      <c r="P280" s="71" t="s">
        <v>4725</v>
      </c>
      <c r="Q280" s="71" t="s">
        <v>4725</v>
      </c>
      <c r="R280" s="71" t="s">
        <v>4725</v>
      </c>
      <c r="S280" s="71" t="s">
        <v>4725</v>
      </c>
      <c r="T280" s="71" t="s">
        <v>4725</v>
      </c>
      <c r="U280" s="71" t="s">
        <v>4725</v>
      </c>
      <c r="V280" s="71" t="s">
        <v>4725</v>
      </c>
      <c r="W280" s="71" t="s">
        <v>4725</v>
      </c>
      <c r="X280" s="71" t="s">
        <v>4725</v>
      </c>
      <c r="Y280" s="71" t="s">
        <v>4725</v>
      </c>
      <c r="Z280" s="71">
        <v>1</v>
      </c>
      <c r="AA280" s="71" t="s">
        <v>4725</v>
      </c>
      <c r="AB280" s="71" t="s">
        <v>4725</v>
      </c>
      <c r="AC280" s="71" t="s">
        <v>4725</v>
      </c>
      <c r="AD280" s="71" t="s">
        <v>4725</v>
      </c>
      <c r="AE280" s="71" t="s">
        <v>4725</v>
      </c>
      <c r="AF280" s="71" t="s">
        <v>4725</v>
      </c>
      <c r="AG280" s="71" t="s">
        <v>4725</v>
      </c>
      <c r="AH280" s="71" t="s">
        <v>4725</v>
      </c>
      <c r="AI280" s="71" t="s">
        <v>4725</v>
      </c>
      <c r="AJ280" s="71" t="s">
        <v>4725</v>
      </c>
      <c r="AK280" s="71" t="s">
        <v>4725</v>
      </c>
      <c r="AL280" s="71" t="s">
        <v>4725</v>
      </c>
      <c r="AM280" s="71" t="s">
        <v>4725</v>
      </c>
      <c r="AN280" s="71" t="s">
        <v>4725</v>
      </c>
      <c r="AO280" s="71" t="s">
        <v>4725</v>
      </c>
      <c r="AP280" s="71" t="s">
        <v>4725</v>
      </c>
      <c r="AQ280" s="71" t="s">
        <v>4725</v>
      </c>
      <c r="AR280" s="71" t="s">
        <v>4725</v>
      </c>
      <c r="AS280" s="68"/>
      <c r="AT280" s="68"/>
      <c r="AU280" s="68"/>
      <c r="AV280" t="s">
        <v>4748</v>
      </c>
      <c r="AW280" t="s">
        <v>4749</v>
      </c>
      <c r="AY280" t="s">
        <v>4786</v>
      </c>
    </row>
    <row r="281" spans="1:54" x14ac:dyDescent="0.35">
      <c r="A281" s="37" t="s">
        <v>4724</v>
      </c>
      <c r="B281" s="37" t="s">
        <v>4885</v>
      </c>
      <c r="C281" s="37">
        <v>115</v>
      </c>
      <c r="D281" s="70" t="s">
        <v>4725</v>
      </c>
      <c r="E281" s="71" t="s">
        <v>4725</v>
      </c>
      <c r="F281" s="71" t="s">
        <v>4725</v>
      </c>
      <c r="G281" s="71" t="s">
        <v>4725</v>
      </c>
      <c r="H281" s="71" t="s">
        <v>4725</v>
      </c>
      <c r="I281" s="71" t="s">
        <v>4725</v>
      </c>
      <c r="J281" s="71" t="s">
        <v>4725</v>
      </c>
      <c r="K281" s="71" t="s">
        <v>4725</v>
      </c>
      <c r="L281" s="71" t="s">
        <v>4725</v>
      </c>
      <c r="M281" s="71" t="s">
        <v>4725</v>
      </c>
      <c r="N281" s="71" t="s">
        <v>4725</v>
      </c>
      <c r="O281" s="71" t="s">
        <v>4725</v>
      </c>
      <c r="P281" s="71" t="s">
        <v>4725</v>
      </c>
      <c r="Q281" s="71" t="s">
        <v>4725</v>
      </c>
      <c r="R281" s="71" t="s">
        <v>4725</v>
      </c>
      <c r="S281" s="71" t="s">
        <v>4725</v>
      </c>
      <c r="T281" s="71" t="s">
        <v>4725</v>
      </c>
      <c r="U281" s="71" t="s">
        <v>4725</v>
      </c>
      <c r="V281" s="71" t="s">
        <v>4725</v>
      </c>
      <c r="W281" s="71" t="s">
        <v>4725</v>
      </c>
      <c r="X281" s="71" t="s">
        <v>4725</v>
      </c>
      <c r="Y281" s="71" t="s">
        <v>4725</v>
      </c>
      <c r="Z281" s="71" t="s">
        <v>4725</v>
      </c>
      <c r="AA281" s="71" t="s">
        <v>4725</v>
      </c>
      <c r="AB281" s="71" t="s">
        <v>4725</v>
      </c>
      <c r="AC281" s="71" t="s">
        <v>4725</v>
      </c>
      <c r="AD281" s="71" t="s">
        <v>4725</v>
      </c>
      <c r="AE281" s="71" t="s">
        <v>4725</v>
      </c>
      <c r="AF281" s="71">
        <v>1</v>
      </c>
      <c r="AG281" s="71">
        <v>1</v>
      </c>
      <c r="AH281" s="71" t="s">
        <v>4725</v>
      </c>
      <c r="AI281" s="71" t="s">
        <v>4725</v>
      </c>
      <c r="AJ281" s="71" t="s">
        <v>4725</v>
      </c>
      <c r="AK281" s="71" t="s">
        <v>4725</v>
      </c>
      <c r="AL281" s="71">
        <v>1</v>
      </c>
      <c r="AM281" s="71" t="s">
        <v>4725</v>
      </c>
      <c r="AN281" s="71">
        <v>1</v>
      </c>
      <c r="AO281" s="71">
        <v>1</v>
      </c>
      <c r="AP281" s="71" t="s">
        <v>4725</v>
      </c>
      <c r="AQ281" s="71" t="s">
        <v>4725</v>
      </c>
      <c r="AR281" s="71" t="s">
        <v>4725</v>
      </c>
      <c r="AS281" s="68"/>
      <c r="AT281" s="68"/>
      <c r="AU281" s="68"/>
      <c r="AV281" t="s">
        <v>4726</v>
      </c>
      <c r="AW281" t="s">
        <v>4727</v>
      </c>
    </row>
    <row r="282" spans="1:54" x14ac:dyDescent="0.35">
      <c r="A282" s="37" t="s">
        <v>4740</v>
      </c>
      <c r="B282" s="37" t="s">
        <v>4549</v>
      </c>
      <c r="C282" s="37">
        <v>230</v>
      </c>
      <c r="D282" s="70" t="s">
        <v>4725</v>
      </c>
      <c r="E282" s="71" t="s">
        <v>4725</v>
      </c>
      <c r="F282" s="71" t="s">
        <v>4725</v>
      </c>
      <c r="G282" s="71" t="s">
        <v>4725</v>
      </c>
      <c r="H282" s="71" t="s">
        <v>4725</v>
      </c>
      <c r="I282" s="71" t="s">
        <v>4725</v>
      </c>
      <c r="J282" s="71" t="s">
        <v>4725</v>
      </c>
      <c r="K282" s="71" t="s">
        <v>4725</v>
      </c>
      <c r="L282" s="71" t="s">
        <v>4725</v>
      </c>
      <c r="M282" s="71" t="s">
        <v>4725</v>
      </c>
      <c r="N282" s="71" t="s">
        <v>4725</v>
      </c>
      <c r="O282" s="71" t="s">
        <v>4725</v>
      </c>
      <c r="P282" s="71" t="s">
        <v>4725</v>
      </c>
      <c r="Q282" s="71" t="s">
        <v>4725</v>
      </c>
      <c r="R282" s="71" t="s">
        <v>4725</v>
      </c>
      <c r="S282" s="71" t="s">
        <v>4725</v>
      </c>
      <c r="T282" s="71" t="s">
        <v>4725</v>
      </c>
      <c r="U282" s="71" t="s">
        <v>4725</v>
      </c>
      <c r="V282" s="71" t="s">
        <v>4725</v>
      </c>
      <c r="W282" s="71" t="s">
        <v>4725</v>
      </c>
      <c r="X282" s="71">
        <v>1</v>
      </c>
      <c r="Y282" s="71" t="s">
        <v>4725</v>
      </c>
      <c r="Z282" s="71" t="s">
        <v>4725</v>
      </c>
      <c r="AA282" s="71" t="s">
        <v>4725</v>
      </c>
      <c r="AB282" s="71" t="s">
        <v>4725</v>
      </c>
      <c r="AC282" s="71" t="s">
        <v>4725</v>
      </c>
      <c r="AD282" s="71" t="s">
        <v>4725</v>
      </c>
      <c r="AE282" s="71" t="s">
        <v>4725</v>
      </c>
      <c r="AF282" s="71" t="s">
        <v>4725</v>
      </c>
      <c r="AG282" s="71" t="s">
        <v>4725</v>
      </c>
      <c r="AH282" s="71" t="s">
        <v>4725</v>
      </c>
      <c r="AI282" s="71" t="s">
        <v>4725</v>
      </c>
      <c r="AJ282" s="71" t="s">
        <v>4725</v>
      </c>
      <c r="AK282" s="71" t="s">
        <v>4725</v>
      </c>
      <c r="AL282" s="71" t="s">
        <v>4725</v>
      </c>
      <c r="AM282" s="71" t="s">
        <v>4725</v>
      </c>
      <c r="AN282" s="71" t="s">
        <v>4725</v>
      </c>
      <c r="AO282" s="71" t="s">
        <v>4725</v>
      </c>
      <c r="AP282" s="71" t="s">
        <v>4725</v>
      </c>
      <c r="AQ282" s="71" t="s">
        <v>4725</v>
      </c>
      <c r="AR282" s="71" t="s">
        <v>4725</v>
      </c>
      <c r="AS282" s="68"/>
      <c r="AT282" s="68"/>
      <c r="AU282" s="68"/>
      <c r="AV282" t="s">
        <v>4729</v>
      </c>
      <c r="AW282" t="s">
        <v>4730</v>
      </c>
    </row>
    <row r="283" spans="1:54" x14ac:dyDescent="0.35">
      <c r="A283" s="37" t="s">
        <v>4724</v>
      </c>
      <c r="B283" s="37" t="s">
        <v>4886</v>
      </c>
      <c r="C283" s="37">
        <v>115</v>
      </c>
      <c r="D283" s="70" t="s">
        <v>4725</v>
      </c>
      <c r="E283" s="71" t="s">
        <v>4725</v>
      </c>
      <c r="F283" s="71" t="s">
        <v>4725</v>
      </c>
      <c r="G283" s="71" t="s">
        <v>4725</v>
      </c>
      <c r="H283" s="71" t="s">
        <v>4725</v>
      </c>
      <c r="I283" s="71" t="s">
        <v>4725</v>
      </c>
      <c r="J283" s="71" t="s">
        <v>4725</v>
      </c>
      <c r="K283" s="71" t="s">
        <v>4725</v>
      </c>
      <c r="L283" s="71" t="s">
        <v>4725</v>
      </c>
      <c r="M283" s="71" t="s">
        <v>4725</v>
      </c>
      <c r="N283" s="71" t="s">
        <v>4725</v>
      </c>
      <c r="O283" s="71" t="s">
        <v>4725</v>
      </c>
      <c r="P283" s="71" t="s">
        <v>4725</v>
      </c>
      <c r="Q283" s="71" t="s">
        <v>4725</v>
      </c>
      <c r="R283" s="71" t="s">
        <v>4725</v>
      </c>
      <c r="S283" s="71" t="s">
        <v>4725</v>
      </c>
      <c r="T283" s="71" t="s">
        <v>4725</v>
      </c>
      <c r="U283" s="71" t="s">
        <v>4725</v>
      </c>
      <c r="V283" s="71" t="s">
        <v>4725</v>
      </c>
      <c r="W283" s="71" t="s">
        <v>4725</v>
      </c>
      <c r="X283" s="71" t="s">
        <v>4725</v>
      </c>
      <c r="Y283" s="71" t="s">
        <v>4725</v>
      </c>
      <c r="Z283" s="71" t="s">
        <v>4725</v>
      </c>
      <c r="AA283" s="71" t="s">
        <v>4725</v>
      </c>
      <c r="AB283" s="71" t="s">
        <v>4725</v>
      </c>
      <c r="AC283" s="71" t="s">
        <v>4725</v>
      </c>
      <c r="AD283" s="71" t="s">
        <v>4725</v>
      </c>
      <c r="AE283" s="71" t="s">
        <v>4725</v>
      </c>
      <c r="AF283" s="71">
        <v>1</v>
      </c>
      <c r="AG283" s="71" t="s">
        <v>4725</v>
      </c>
      <c r="AH283" s="71" t="s">
        <v>4725</v>
      </c>
      <c r="AI283" s="71" t="s">
        <v>4725</v>
      </c>
      <c r="AJ283" s="71" t="s">
        <v>4725</v>
      </c>
      <c r="AK283" s="71">
        <v>1</v>
      </c>
      <c r="AL283" s="71" t="s">
        <v>4725</v>
      </c>
      <c r="AM283" s="71" t="s">
        <v>4725</v>
      </c>
      <c r="AN283" s="71">
        <v>1</v>
      </c>
      <c r="AO283" s="71" t="s">
        <v>4725</v>
      </c>
      <c r="AP283" s="71" t="s">
        <v>4725</v>
      </c>
      <c r="AQ283" s="71" t="s">
        <v>4725</v>
      </c>
      <c r="AR283" s="71" t="s">
        <v>4725</v>
      </c>
      <c r="AS283" s="68"/>
      <c r="AT283" s="68"/>
      <c r="AU283" s="68"/>
      <c r="AV283" t="s">
        <v>4726</v>
      </c>
      <c r="AW283" t="s">
        <v>4727</v>
      </c>
    </row>
    <row r="284" spans="1:54" x14ac:dyDescent="0.35">
      <c r="A284" s="37" t="s">
        <v>4724</v>
      </c>
      <c r="B284" s="37" t="s">
        <v>4580</v>
      </c>
      <c r="C284" s="37">
        <v>115</v>
      </c>
      <c r="D284" s="70" t="s">
        <v>4725</v>
      </c>
      <c r="E284" s="71" t="s">
        <v>4725</v>
      </c>
      <c r="F284" s="71" t="s">
        <v>4725</v>
      </c>
      <c r="G284" s="71" t="s">
        <v>4725</v>
      </c>
      <c r="H284" s="71" t="s">
        <v>4725</v>
      </c>
      <c r="I284" s="71" t="s">
        <v>4725</v>
      </c>
      <c r="J284" s="71" t="s">
        <v>4725</v>
      </c>
      <c r="K284" s="71" t="s">
        <v>4725</v>
      </c>
      <c r="L284" s="71" t="s">
        <v>4725</v>
      </c>
      <c r="M284" s="71" t="s">
        <v>4725</v>
      </c>
      <c r="N284" s="71" t="s">
        <v>4725</v>
      </c>
      <c r="O284" s="71" t="s">
        <v>4725</v>
      </c>
      <c r="P284" s="71" t="s">
        <v>4725</v>
      </c>
      <c r="Q284" s="71" t="s">
        <v>4725</v>
      </c>
      <c r="R284" s="71" t="s">
        <v>4725</v>
      </c>
      <c r="S284" s="71" t="s">
        <v>4725</v>
      </c>
      <c r="T284" s="71" t="s">
        <v>4725</v>
      </c>
      <c r="U284" s="71" t="s">
        <v>4725</v>
      </c>
      <c r="V284" s="71" t="s">
        <v>4725</v>
      </c>
      <c r="W284" s="71" t="s">
        <v>4725</v>
      </c>
      <c r="X284" s="71" t="s">
        <v>4725</v>
      </c>
      <c r="Y284" s="71" t="s">
        <v>4725</v>
      </c>
      <c r="Z284" s="71" t="s">
        <v>4725</v>
      </c>
      <c r="AA284" s="71" t="s">
        <v>4725</v>
      </c>
      <c r="AB284" s="71" t="s">
        <v>4725</v>
      </c>
      <c r="AC284" s="71" t="s">
        <v>4725</v>
      </c>
      <c r="AD284" s="71" t="s">
        <v>4725</v>
      </c>
      <c r="AE284" s="71" t="s">
        <v>4725</v>
      </c>
      <c r="AF284" s="71" t="s">
        <v>4725</v>
      </c>
      <c r="AG284" s="71" t="s">
        <v>4725</v>
      </c>
      <c r="AH284" s="71" t="s">
        <v>4725</v>
      </c>
      <c r="AI284" s="71" t="s">
        <v>4725</v>
      </c>
      <c r="AJ284" s="71" t="s">
        <v>4725</v>
      </c>
      <c r="AK284" s="71" t="s">
        <v>4725</v>
      </c>
      <c r="AL284" s="71" t="s">
        <v>4725</v>
      </c>
      <c r="AM284" s="71" t="s">
        <v>4725</v>
      </c>
      <c r="AN284" s="71" t="s">
        <v>4725</v>
      </c>
      <c r="AO284" s="71">
        <v>1</v>
      </c>
      <c r="AP284" s="71" t="s">
        <v>4725</v>
      </c>
      <c r="AQ284" s="71" t="s">
        <v>4725</v>
      </c>
      <c r="AR284" s="71" t="s">
        <v>4725</v>
      </c>
      <c r="AS284" s="68"/>
      <c r="AT284" s="68"/>
      <c r="AU284" s="68"/>
      <c r="AV284" t="s">
        <v>4726</v>
      </c>
      <c r="AW284" t="s">
        <v>4727</v>
      </c>
      <c r="AY284" t="s">
        <v>4757</v>
      </c>
    </row>
    <row r="285" spans="1:54" x14ac:dyDescent="0.35">
      <c r="A285" s="37" t="s">
        <v>4724</v>
      </c>
      <c r="B285" s="37" t="s">
        <v>4580</v>
      </c>
      <c r="C285" s="37">
        <v>230</v>
      </c>
      <c r="D285" s="70" t="s">
        <v>4725</v>
      </c>
      <c r="E285" s="71" t="s">
        <v>4725</v>
      </c>
      <c r="F285" s="71" t="s">
        <v>4725</v>
      </c>
      <c r="G285" s="71" t="s">
        <v>4725</v>
      </c>
      <c r="H285" s="71" t="s">
        <v>4725</v>
      </c>
      <c r="I285" s="71" t="s">
        <v>4725</v>
      </c>
      <c r="J285" s="71" t="s">
        <v>4725</v>
      </c>
      <c r="K285" s="71" t="s">
        <v>4725</v>
      </c>
      <c r="L285" s="71" t="s">
        <v>4725</v>
      </c>
      <c r="M285" s="71" t="s">
        <v>4725</v>
      </c>
      <c r="N285" s="71" t="s">
        <v>4725</v>
      </c>
      <c r="O285" s="71" t="s">
        <v>4725</v>
      </c>
      <c r="P285" s="71" t="s">
        <v>4725</v>
      </c>
      <c r="Q285" s="71" t="s">
        <v>4725</v>
      </c>
      <c r="R285" s="71" t="s">
        <v>4725</v>
      </c>
      <c r="S285" s="71" t="s">
        <v>4725</v>
      </c>
      <c r="T285" s="71" t="s">
        <v>4725</v>
      </c>
      <c r="U285" s="71" t="s">
        <v>4725</v>
      </c>
      <c r="V285" s="71" t="s">
        <v>4725</v>
      </c>
      <c r="W285" s="71" t="s">
        <v>4725</v>
      </c>
      <c r="X285" s="71" t="s">
        <v>4725</v>
      </c>
      <c r="Y285" s="71" t="s">
        <v>4725</v>
      </c>
      <c r="Z285" s="71" t="s">
        <v>4725</v>
      </c>
      <c r="AA285" s="71" t="s">
        <v>4725</v>
      </c>
      <c r="AB285" s="71" t="s">
        <v>4725</v>
      </c>
      <c r="AC285" s="71" t="s">
        <v>4725</v>
      </c>
      <c r="AD285" s="71" t="s">
        <v>4725</v>
      </c>
      <c r="AE285" s="71" t="s">
        <v>4725</v>
      </c>
      <c r="AF285" s="71">
        <v>1</v>
      </c>
      <c r="AG285" s="71">
        <v>1</v>
      </c>
      <c r="AH285" s="71">
        <v>1</v>
      </c>
      <c r="AI285" s="71" t="s">
        <v>4725</v>
      </c>
      <c r="AJ285" s="71" t="s">
        <v>4725</v>
      </c>
      <c r="AK285" s="71">
        <v>1</v>
      </c>
      <c r="AL285" s="71">
        <v>1</v>
      </c>
      <c r="AM285" s="71" t="s">
        <v>4725</v>
      </c>
      <c r="AN285" s="71">
        <v>1</v>
      </c>
      <c r="AO285" s="71">
        <v>1</v>
      </c>
      <c r="AP285" s="71" t="s">
        <v>4725</v>
      </c>
      <c r="AQ285" s="71" t="s">
        <v>4725</v>
      </c>
      <c r="AR285" s="71" t="s">
        <v>4725</v>
      </c>
      <c r="AS285" s="68"/>
      <c r="AT285" s="68"/>
      <c r="AU285" s="68"/>
      <c r="AV285" t="s">
        <v>4726</v>
      </c>
      <c r="AW285" t="s">
        <v>4727</v>
      </c>
      <c r="AY285" t="s">
        <v>4757</v>
      </c>
    </row>
    <row r="286" spans="1:54" x14ac:dyDescent="0.35">
      <c r="A286" s="37" t="s">
        <v>4747</v>
      </c>
      <c r="B286" s="37" t="s">
        <v>4542</v>
      </c>
      <c r="C286" s="37">
        <v>115</v>
      </c>
      <c r="D286" s="70" t="s">
        <v>4725</v>
      </c>
      <c r="E286" s="71" t="s">
        <v>4725</v>
      </c>
      <c r="F286" s="71" t="s">
        <v>4725</v>
      </c>
      <c r="G286" s="71" t="s">
        <v>4725</v>
      </c>
      <c r="H286" s="71" t="s">
        <v>4725</v>
      </c>
      <c r="I286" s="71" t="s">
        <v>4725</v>
      </c>
      <c r="J286" s="71" t="s">
        <v>4725</v>
      </c>
      <c r="K286" s="71" t="s">
        <v>4725</v>
      </c>
      <c r="L286" s="71" t="s">
        <v>4725</v>
      </c>
      <c r="M286" s="71" t="s">
        <v>4725</v>
      </c>
      <c r="N286" s="71" t="s">
        <v>4725</v>
      </c>
      <c r="O286" s="71" t="s">
        <v>4725</v>
      </c>
      <c r="P286" s="71" t="s">
        <v>4725</v>
      </c>
      <c r="Q286" s="71" t="s">
        <v>4725</v>
      </c>
      <c r="R286" s="71" t="s">
        <v>4725</v>
      </c>
      <c r="S286" s="71" t="s">
        <v>4725</v>
      </c>
      <c r="T286" s="71" t="s">
        <v>4725</v>
      </c>
      <c r="U286" s="71" t="s">
        <v>4725</v>
      </c>
      <c r="V286" s="71" t="s">
        <v>4725</v>
      </c>
      <c r="W286" s="71" t="s">
        <v>4725</v>
      </c>
      <c r="X286" s="71" t="s">
        <v>4725</v>
      </c>
      <c r="Y286" s="71" t="s">
        <v>4725</v>
      </c>
      <c r="Z286" s="71">
        <v>1</v>
      </c>
      <c r="AA286" s="71" t="s">
        <v>4725</v>
      </c>
      <c r="AB286" s="71" t="s">
        <v>4725</v>
      </c>
      <c r="AC286" s="71" t="s">
        <v>4725</v>
      </c>
      <c r="AD286" s="71" t="s">
        <v>4725</v>
      </c>
      <c r="AE286" s="71" t="s">
        <v>4725</v>
      </c>
      <c r="AF286" s="71" t="s">
        <v>4725</v>
      </c>
      <c r="AG286" s="71" t="s">
        <v>4725</v>
      </c>
      <c r="AH286" s="71" t="s">
        <v>4725</v>
      </c>
      <c r="AI286" s="71" t="s">
        <v>4725</v>
      </c>
      <c r="AJ286" s="71" t="s">
        <v>4725</v>
      </c>
      <c r="AK286" s="71" t="s">
        <v>4725</v>
      </c>
      <c r="AL286" s="71" t="s">
        <v>4725</v>
      </c>
      <c r="AM286" s="71" t="s">
        <v>4725</v>
      </c>
      <c r="AN286" s="71" t="s">
        <v>4725</v>
      </c>
      <c r="AO286" s="71" t="s">
        <v>4725</v>
      </c>
      <c r="AP286" s="71" t="s">
        <v>4725</v>
      </c>
      <c r="AQ286" s="71" t="s">
        <v>4725</v>
      </c>
      <c r="AR286" s="71" t="s">
        <v>4725</v>
      </c>
      <c r="AS286" s="68"/>
      <c r="AT286" s="68"/>
      <c r="AU286" s="68"/>
      <c r="AV286" t="s">
        <v>4748</v>
      </c>
      <c r="AW286" t="s">
        <v>4749</v>
      </c>
      <c r="AY286" t="s">
        <v>4751</v>
      </c>
    </row>
    <row r="287" spans="1:54" x14ac:dyDescent="0.35">
      <c r="A287" s="37" t="s">
        <v>4747</v>
      </c>
      <c r="B287" s="37" t="s">
        <v>4542</v>
      </c>
      <c r="C287" s="37">
        <v>230</v>
      </c>
      <c r="D287" s="70" t="s">
        <v>4725</v>
      </c>
      <c r="E287" s="71" t="s">
        <v>4725</v>
      </c>
      <c r="F287" s="71" t="s">
        <v>4725</v>
      </c>
      <c r="G287" s="71" t="s">
        <v>4725</v>
      </c>
      <c r="H287" s="71" t="s">
        <v>4725</v>
      </c>
      <c r="I287" s="71" t="s">
        <v>4725</v>
      </c>
      <c r="J287" s="71" t="s">
        <v>4725</v>
      </c>
      <c r="K287" s="71" t="s">
        <v>4725</v>
      </c>
      <c r="L287" s="71" t="s">
        <v>4725</v>
      </c>
      <c r="M287" s="71" t="s">
        <v>4725</v>
      </c>
      <c r="N287" s="71" t="s">
        <v>4725</v>
      </c>
      <c r="O287" s="71" t="s">
        <v>4725</v>
      </c>
      <c r="P287" s="71" t="s">
        <v>4725</v>
      </c>
      <c r="Q287" s="71" t="s">
        <v>4725</v>
      </c>
      <c r="R287" s="71" t="s">
        <v>4725</v>
      </c>
      <c r="S287" s="71" t="s">
        <v>4725</v>
      </c>
      <c r="T287" s="71" t="s">
        <v>4725</v>
      </c>
      <c r="U287" s="71" t="s">
        <v>4725</v>
      </c>
      <c r="V287" s="71" t="s">
        <v>4725</v>
      </c>
      <c r="W287" s="71" t="s">
        <v>4725</v>
      </c>
      <c r="X287" s="71" t="s">
        <v>4725</v>
      </c>
      <c r="Y287" s="71" t="s">
        <v>4725</v>
      </c>
      <c r="Z287" s="71">
        <v>1</v>
      </c>
      <c r="AA287" s="71" t="s">
        <v>4725</v>
      </c>
      <c r="AB287" s="71" t="s">
        <v>4725</v>
      </c>
      <c r="AC287" s="71" t="s">
        <v>4725</v>
      </c>
      <c r="AD287" s="71" t="s">
        <v>4725</v>
      </c>
      <c r="AE287" s="71" t="s">
        <v>4725</v>
      </c>
      <c r="AF287" s="71" t="s">
        <v>4725</v>
      </c>
      <c r="AG287" s="71" t="s">
        <v>4725</v>
      </c>
      <c r="AH287" s="71" t="s">
        <v>4725</v>
      </c>
      <c r="AI287" s="71" t="s">
        <v>4725</v>
      </c>
      <c r="AJ287" s="71" t="s">
        <v>4725</v>
      </c>
      <c r="AK287" s="71" t="s">
        <v>4725</v>
      </c>
      <c r="AL287" s="71" t="s">
        <v>4725</v>
      </c>
      <c r="AM287" s="71" t="s">
        <v>4725</v>
      </c>
      <c r="AN287" s="71" t="s">
        <v>4725</v>
      </c>
      <c r="AO287" s="71" t="s">
        <v>4725</v>
      </c>
      <c r="AP287" s="71" t="s">
        <v>4725</v>
      </c>
      <c r="AQ287" s="71" t="s">
        <v>4725</v>
      </c>
      <c r="AR287" s="71" t="s">
        <v>4725</v>
      </c>
      <c r="AS287" s="68"/>
      <c r="AT287" s="68"/>
      <c r="AU287" s="68"/>
      <c r="AV287" t="s">
        <v>4748</v>
      </c>
      <c r="AW287" t="s">
        <v>4749</v>
      </c>
      <c r="AY287" t="s">
        <v>4751</v>
      </c>
    </row>
    <row r="288" spans="1:54" x14ac:dyDescent="0.35">
      <c r="A288" s="37" t="s">
        <v>4747</v>
      </c>
      <c r="B288" s="37" t="s">
        <v>4542</v>
      </c>
      <c r="C288" s="37">
        <v>500</v>
      </c>
      <c r="D288" s="70" t="s">
        <v>4725</v>
      </c>
      <c r="E288" s="71" t="s">
        <v>4725</v>
      </c>
      <c r="F288" s="71" t="s">
        <v>4725</v>
      </c>
      <c r="G288" s="71" t="s">
        <v>4725</v>
      </c>
      <c r="H288" s="71" t="s">
        <v>4725</v>
      </c>
      <c r="I288" s="71" t="s">
        <v>4725</v>
      </c>
      <c r="J288" s="71" t="s">
        <v>4725</v>
      </c>
      <c r="K288" s="71" t="s">
        <v>4725</v>
      </c>
      <c r="L288" s="71" t="s">
        <v>4725</v>
      </c>
      <c r="M288" s="71" t="s">
        <v>4725</v>
      </c>
      <c r="N288" s="71" t="s">
        <v>4725</v>
      </c>
      <c r="O288" s="71" t="s">
        <v>4725</v>
      </c>
      <c r="P288" s="71" t="s">
        <v>4725</v>
      </c>
      <c r="Q288" s="71" t="s">
        <v>4725</v>
      </c>
      <c r="R288" s="71" t="s">
        <v>4725</v>
      </c>
      <c r="S288" s="71" t="s">
        <v>4725</v>
      </c>
      <c r="T288" s="71" t="s">
        <v>4725</v>
      </c>
      <c r="U288" s="71" t="s">
        <v>4725</v>
      </c>
      <c r="V288" s="71" t="s">
        <v>4725</v>
      </c>
      <c r="W288" s="71" t="s">
        <v>4725</v>
      </c>
      <c r="X288" s="71" t="s">
        <v>4725</v>
      </c>
      <c r="Y288" s="71" t="s">
        <v>4725</v>
      </c>
      <c r="Z288" s="71">
        <v>1</v>
      </c>
      <c r="AA288" s="71" t="s">
        <v>4725</v>
      </c>
      <c r="AB288" s="71" t="s">
        <v>4725</v>
      </c>
      <c r="AC288" s="71" t="s">
        <v>4725</v>
      </c>
      <c r="AD288" s="71" t="s">
        <v>4725</v>
      </c>
      <c r="AE288" s="71" t="s">
        <v>4725</v>
      </c>
      <c r="AF288" s="71" t="s">
        <v>4725</v>
      </c>
      <c r="AG288" s="71" t="s">
        <v>4725</v>
      </c>
      <c r="AH288" s="71" t="s">
        <v>4725</v>
      </c>
      <c r="AI288" s="71" t="s">
        <v>4725</v>
      </c>
      <c r="AJ288" s="71" t="s">
        <v>4725</v>
      </c>
      <c r="AK288" s="71" t="s">
        <v>4725</v>
      </c>
      <c r="AL288" s="71" t="s">
        <v>4725</v>
      </c>
      <c r="AM288" s="71" t="s">
        <v>4725</v>
      </c>
      <c r="AN288" s="71" t="s">
        <v>4725</v>
      </c>
      <c r="AO288" s="71" t="s">
        <v>4725</v>
      </c>
      <c r="AP288" s="71" t="s">
        <v>4725</v>
      </c>
      <c r="AQ288" s="71" t="s">
        <v>4725</v>
      </c>
      <c r="AR288" s="71" t="s">
        <v>4725</v>
      </c>
      <c r="AS288" s="68"/>
      <c r="AT288" s="68"/>
      <c r="AU288" s="68"/>
      <c r="AV288" t="s">
        <v>4748</v>
      </c>
      <c r="AW288" t="s">
        <v>4749</v>
      </c>
      <c r="AY288" t="s">
        <v>4751</v>
      </c>
    </row>
    <row r="289" spans="1:54" x14ac:dyDescent="0.35">
      <c r="A289" s="37" t="s">
        <v>4724</v>
      </c>
      <c r="B289" s="37" t="s">
        <v>4887</v>
      </c>
      <c r="C289" s="37">
        <v>115</v>
      </c>
      <c r="D289" s="70" t="s">
        <v>4725</v>
      </c>
      <c r="E289" s="71" t="s">
        <v>4725</v>
      </c>
      <c r="F289" s="71" t="s">
        <v>4725</v>
      </c>
      <c r="G289" s="71" t="s">
        <v>4725</v>
      </c>
      <c r="H289" s="71" t="s">
        <v>4725</v>
      </c>
      <c r="I289" s="71" t="s">
        <v>4725</v>
      </c>
      <c r="J289" s="71" t="s">
        <v>4725</v>
      </c>
      <c r="K289" s="71" t="s">
        <v>4725</v>
      </c>
      <c r="L289" s="71" t="s">
        <v>4725</v>
      </c>
      <c r="M289" s="71" t="s">
        <v>4725</v>
      </c>
      <c r="N289" s="71" t="s">
        <v>4725</v>
      </c>
      <c r="O289" s="71" t="s">
        <v>4725</v>
      </c>
      <c r="P289" s="71" t="s">
        <v>4725</v>
      </c>
      <c r="Q289" s="71" t="s">
        <v>4725</v>
      </c>
      <c r="R289" s="71" t="s">
        <v>4725</v>
      </c>
      <c r="S289" s="71" t="s">
        <v>4725</v>
      </c>
      <c r="T289" s="71" t="s">
        <v>4725</v>
      </c>
      <c r="U289" s="71" t="s">
        <v>4725</v>
      </c>
      <c r="V289" s="71" t="s">
        <v>4725</v>
      </c>
      <c r="W289" s="71" t="s">
        <v>4725</v>
      </c>
      <c r="X289" s="71" t="s">
        <v>4725</v>
      </c>
      <c r="Y289" s="71" t="s">
        <v>4725</v>
      </c>
      <c r="Z289" s="71" t="s">
        <v>4725</v>
      </c>
      <c r="AA289" s="71" t="s">
        <v>4725</v>
      </c>
      <c r="AB289" s="71" t="s">
        <v>4725</v>
      </c>
      <c r="AC289" s="71" t="s">
        <v>4725</v>
      </c>
      <c r="AD289" s="71" t="s">
        <v>4725</v>
      </c>
      <c r="AE289" s="71" t="s">
        <v>4725</v>
      </c>
      <c r="AF289" s="71">
        <v>1</v>
      </c>
      <c r="AG289" s="71">
        <v>1</v>
      </c>
      <c r="AH289" s="71" t="s">
        <v>4725</v>
      </c>
      <c r="AI289" s="71" t="s">
        <v>4725</v>
      </c>
      <c r="AJ289" s="71" t="s">
        <v>4725</v>
      </c>
      <c r="AK289" s="71" t="s">
        <v>4725</v>
      </c>
      <c r="AL289" s="71">
        <v>1</v>
      </c>
      <c r="AM289" s="71" t="s">
        <v>4725</v>
      </c>
      <c r="AN289" s="71" t="s">
        <v>4725</v>
      </c>
      <c r="AO289" s="71" t="s">
        <v>4725</v>
      </c>
      <c r="AP289" s="71" t="s">
        <v>4725</v>
      </c>
      <c r="AQ289" s="71" t="s">
        <v>4725</v>
      </c>
      <c r="AR289" s="71" t="s">
        <v>4725</v>
      </c>
      <c r="AS289" s="68"/>
      <c r="AT289" s="68"/>
      <c r="AU289" s="68"/>
      <c r="AV289" t="s">
        <v>4726</v>
      </c>
      <c r="AW289" t="s">
        <v>4727</v>
      </c>
    </row>
    <row r="290" spans="1:54" x14ac:dyDescent="0.35">
      <c r="A290" s="37" t="s">
        <v>4747</v>
      </c>
      <c r="B290" s="37" t="s">
        <v>4888</v>
      </c>
      <c r="C290" s="37">
        <v>230</v>
      </c>
      <c r="D290" s="70" t="s">
        <v>4725</v>
      </c>
      <c r="E290" s="71" t="s">
        <v>4725</v>
      </c>
      <c r="F290" s="71" t="s">
        <v>4725</v>
      </c>
      <c r="G290" s="71" t="s">
        <v>4725</v>
      </c>
      <c r="H290" s="71" t="s">
        <v>4725</v>
      </c>
      <c r="I290" s="71" t="s">
        <v>4725</v>
      </c>
      <c r="J290" s="71" t="s">
        <v>4725</v>
      </c>
      <c r="K290" s="71" t="s">
        <v>4725</v>
      </c>
      <c r="L290" s="71" t="s">
        <v>4725</v>
      </c>
      <c r="M290" s="71" t="s">
        <v>4725</v>
      </c>
      <c r="N290" s="71" t="s">
        <v>4725</v>
      </c>
      <c r="O290" s="71" t="s">
        <v>4725</v>
      </c>
      <c r="P290" s="71" t="s">
        <v>4725</v>
      </c>
      <c r="Q290" s="71" t="s">
        <v>4725</v>
      </c>
      <c r="R290" s="71" t="s">
        <v>4725</v>
      </c>
      <c r="S290" s="71" t="s">
        <v>4725</v>
      </c>
      <c r="T290" s="71" t="s">
        <v>4725</v>
      </c>
      <c r="U290" s="71" t="s">
        <v>4725</v>
      </c>
      <c r="V290" s="71" t="s">
        <v>4725</v>
      </c>
      <c r="W290" s="71" t="s">
        <v>4725</v>
      </c>
      <c r="X290" s="71" t="s">
        <v>4725</v>
      </c>
      <c r="Y290" s="71" t="s">
        <v>4725</v>
      </c>
      <c r="Z290" s="71">
        <v>1</v>
      </c>
      <c r="AA290" s="71" t="s">
        <v>4725</v>
      </c>
      <c r="AB290" s="71" t="s">
        <v>4725</v>
      </c>
      <c r="AC290" s="71" t="s">
        <v>4725</v>
      </c>
      <c r="AD290" s="71" t="s">
        <v>4725</v>
      </c>
      <c r="AE290" s="71" t="s">
        <v>4725</v>
      </c>
      <c r="AF290" s="71" t="s">
        <v>4725</v>
      </c>
      <c r="AG290" s="71" t="s">
        <v>4725</v>
      </c>
      <c r="AH290" s="71" t="s">
        <v>4725</v>
      </c>
      <c r="AI290" s="71" t="s">
        <v>4725</v>
      </c>
      <c r="AJ290" s="71" t="s">
        <v>4725</v>
      </c>
      <c r="AK290" s="71" t="s">
        <v>4725</v>
      </c>
      <c r="AL290" s="71" t="s">
        <v>4725</v>
      </c>
      <c r="AM290" s="71" t="s">
        <v>4725</v>
      </c>
      <c r="AN290" s="71" t="s">
        <v>4725</v>
      </c>
      <c r="AO290" s="71" t="s">
        <v>4725</v>
      </c>
      <c r="AP290" s="71" t="s">
        <v>4725</v>
      </c>
      <c r="AQ290" s="71" t="s">
        <v>4725</v>
      </c>
      <c r="AR290" s="71" t="s">
        <v>4725</v>
      </c>
      <c r="AS290" s="68"/>
      <c r="AT290" s="68"/>
      <c r="AU290" s="68"/>
      <c r="AV290" t="s">
        <v>4748</v>
      </c>
      <c r="AW290" t="s">
        <v>4749</v>
      </c>
      <c r="AY290" t="s">
        <v>4786</v>
      </c>
    </row>
    <row r="291" spans="1:54" x14ac:dyDescent="0.35">
      <c r="A291" s="37" t="s">
        <v>4740</v>
      </c>
      <c r="B291" s="37" t="s">
        <v>4583</v>
      </c>
      <c r="C291" s="37">
        <v>138</v>
      </c>
      <c r="D291" s="70"/>
      <c r="E291" s="71"/>
      <c r="F291" s="71"/>
      <c r="G291" s="71"/>
      <c r="H291" s="71"/>
      <c r="I291" s="71"/>
      <c r="J291" s="71"/>
      <c r="K291" s="71"/>
      <c r="L291" s="71"/>
      <c r="M291" s="71"/>
      <c r="N291" s="71"/>
      <c r="O291" s="71"/>
      <c r="P291" s="71"/>
      <c r="Q291" s="71"/>
      <c r="R291" s="71"/>
      <c r="S291" s="71"/>
      <c r="T291" s="71"/>
      <c r="U291" s="71"/>
      <c r="V291" s="71"/>
      <c r="W291" s="71"/>
      <c r="X291" s="71">
        <v>1</v>
      </c>
      <c r="Y291" s="71"/>
      <c r="Z291" s="71"/>
      <c r="AA291" s="71"/>
      <c r="AB291" s="71"/>
      <c r="AC291" s="71"/>
      <c r="AD291" s="71"/>
      <c r="AE291" s="71"/>
      <c r="AF291" s="71"/>
      <c r="AG291" s="71"/>
      <c r="AH291" s="71"/>
      <c r="AI291" s="71"/>
      <c r="AJ291" s="71"/>
      <c r="AK291" s="71"/>
      <c r="AL291" s="71"/>
      <c r="AM291" s="71"/>
      <c r="AN291" s="71"/>
      <c r="AO291" s="71"/>
      <c r="AP291" s="71"/>
      <c r="AQ291" s="71"/>
      <c r="AR291" s="71"/>
      <c r="AS291" s="68"/>
      <c r="AT291" s="68"/>
      <c r="AU291" s="68"/>
      <c r="AV291" t="s">
        <v>4729</v>
      </c>
      <c r="AW291" t="s">
        <v>4730</v>
      </c>
    </row>
    <row r="292" spans="1:54" x14ac:dyDescent="0.35">
      <c r="A292" s="37" t="s">
        <v>4731</v>
      </c>
      <c r="B292" s="37" t="s">
        <v>4491</v>
      </c>
      <c r="C292" s="37">
        <v>230</v>
      </c>
      <c r="D292" s="70" t="s">
        <v>4725</v>
      </c>
      <c r="E292" s="71" t="s">
        <v>4725</v>
      </c>
      <c r="F292" s="71" t="s">
        <v>4725</v>
      </c>
      <c r="G292" s="71" t="s">
        <v>4725</v>
      </c>
      <c r="H292" s="71" t="s">
        <v>4725</v>
      </c>
      <c r="I292" s="71" t="s">
        <v>4725</v>
      </c>
      <c r="J292" s="71" t="s">
        <v>4725</v>
      </c>
      <c r="K292" s="71" t="s">
        <v>4725</v>
      </c>
      <c r="L292" s="71" t="s">
        <v>4725</v>
      </c>
      <c r="M292" s="71" t="s">
        <v>4725</v>
      </c>
      <c r="N292" s="71" t="s">
        <v>4725</v>
      </c>
      <c r="O292" s="71" t="s">
        <v>4725</v>
      </c>
      <c r="P292" s="71" t="s">
        <v>4725</v>
      </c>
      <c r="Q292" s="71" t="s">
        <v>4725</v>
      </c>
      <c r="R292" s="71" t="s">
        <v>4725</v>
      </c>
      <c r="S292" s="71" t="s">
        <v>4725</v>
      </c>
      <c r="T292" s="71" t="s">
        <v>4725</v>
      </c>
      <c r="U292" s="71" t="s">
        <v>4725</v>
      </c>
      <c r="V292" s="71" t="s">
        <v>4725</v>
      </c>
      <c r="W292" s="71" t="s">
        <v>4725</v>
      </c>
      <c r="X292" s="71" t="s">
        <v>4725</v>
      </c>
      <c r="Y292" s="71" t="s">
        <v>4725</v>
      </c>
      <c r="Z292" s="71" t="s">
        <v>4725</v>
      </c>
      <c r="AA292" s="71" t="s">
        <v>4725</v>
      </c>
      <c r="AB292" s="71" t="s">
        <v>4725</v>
      </c>
      <c r="AC292" s="71" t="s">
        <v>4725</v>
      </c>
      <c r="AD292" s="71" t="s">
        <v>4725</v>
      </c>
      <c r="AE292" s="71" t="s">
        <v>4725</v>
      </c>
      <c r="AF292" s="71" t="s">
        <v>4725</v>
      </c>
      <c r="AG292" s="71">
        <v>1</v>
      </c>
      <c r="AH292" s="71">
        <v>1</v>
      </c>
      <c r="AI292" s="71">
        <v>1</v>
      </c>
      <c r="AJ292" s="71">
        <v>1</v>
      </c>
      <c r="AK292" s="71" t="s">
        <v>4725</v>
      </c>
      <c r="AL292" s="71">
        <v>1</v>
      </c>
      <c r="AM292" s="71">
        <v>1</v>
      </c>
      <c r="AN292" s="71">
        <v>1</v>
      </c>
      <c r="AO292" s="71">
        <v>1</v>
      </c>
      <c r="AP292" s="71">
        <v>1</v>
      </c>
      <c r="AQ292" s="71" t="s">
        <v>4725</v>
      </c>
      <c r="AR292" s="71">
        <v>1</v>
      </c>
      <c r="AS292" s="68"/>
      <c r="AT292" s="68"/>
      <c r="AU292" s="68"/>
      <c r="AV292" t="s">
        <v>4726</v>
      </c>
      <c r="AW292" t="s">
        <v>4727</v>
      </c>
    </row>
    <row r="293" spans="1:54" x14ac:dyDescent="0.35">
      <c r="A293" s="37" t="s">
        <v>4743</v>
      </c>
      <c r="B293" s="37" t="s">
        <v>4399</v>
      </c>
      <c r="C293" s="37">
        <v>230</v>
      </c>
      <c r="D293" s="70" t="s">
        <v>4725</v>
      </c>
      <c r="E293" s="71" t="s">
        <v>4725</v>
      </c>
      <c r="F293" s="71" t="s">
        <v>4725</v>
      </c>
      <c r="G293" s="71" t="s">
        <v>4725</v>
      </c>
      <c r="H293" s="71" t="s">
        <v>4725</v>
      </c>
      <c r="I293" s="71" t="s">
        <v>4725</v>
      </c>
      <c r="J293" s="71" t="s">
        <v>4725</v>
      </c>
      <c r="K293" s="71" t="s">
        <v>4725</v>
      </c>
      <c r="L293" s="71" t="s">
        <v>4725</v>
      </c>
      <c r="M293" s="71" t="s">
        <v>4725</v>
      </c>
      <c r="N293" s="71" t="s">
        <v>4725</v>
      </c>
      <c r="O293" s="71">
        <v>1</v>
      </c>
      <c r="P293" s="71">
        <v>1</v>
      </c>
      <c r="Q293" s="71" t="s">
        <v>4725</v>
      </c>
      <c r="R293" s="71" t="s">
        <v>4725</v>
      </c>
      <c r="S293" s="71" t="s">
        <v>4725</v>
      </c>
      <c r="T293" s="71" t="s">
        <v>4725</v>
      </c>
      <c r="U293" s="71" t="s">
        <v>4725</v>
      </c>
      <c r="V293" s="71" t="s">
        <v>4725</v>
      </c>
      <c r="W293" s="71" t="s">
        <v>4725</v>
      </c>
      <c r="X293" s="71" t="s">
        <v>4725</v>
      </c>
      <c r="Y293" s="71" t="s">
        <v>4725</v>
      </c>
      <c r="Z293" s="71" t="s">
        <v>4725</v>
      </c>
      <c r="AA293" s="71" t="s">
        <v>4725</v>
      </c>
      <c r="AB293" s="71" t="s">
        <v>4725</v>
      </c>
      <c r="AC293" s="71" t="s">
        <v>4725</v>
      </c>
      <c r="AD293" s="71" t="s">
        <v>4725</v>
      </c>
      <c r="AE293" s="71" t="s">
        <v>4725</v>
      </c>
      <c r="AF293" s="71" t="s">
        <v>4725</v>
      </c>
      <c r="AG293" s="71" t="s">
        <v>4725</v>
      </c>
      <c r="AH293" s="71" t="s">
        <v>4725</v>
      </c>
      <c r="AI293" s="71" t="s">
        <v>4725</v>
      </c>
      <c r="AJ293" s="71" t="s">
        <v>4725</v>
      </c>
      <c r="AK293" s="71" t="s">
        <v>4725</v>
      </c>
      <c r="AL293" s="71" t="s">
        <v>4725</v>
      </c>
      <c r="AM293" s="71" t="s">
        <v>4725</v>
      </c>
      <c r="AN293" s="71" t="s">
        <v>4725</v>
      </c>
      <c r="AO293" s="71" t="s">
        <v>4725</v>
      </c>
      <c r="AP293" s="71" t="s">
        <v>4725</v>
      </c>
      <c r="AQ293" s="71" t="s">
        <v>4725</v>
      </c>
      <c r="AR293" s="71" t="s">
        <v>4725</v>
      </c>
      <c r="AS293" s="68"/>
      <c r="AT293" s="68"/>
      <c r="AU293" s="68"/>
      <c r="AV293" t="s">
        <v>4744</v>
      </c>
      <c r="AW293" t="s">
        <v>4745</v>
      </c>
      <c r="AY293" t="s">
        <v>4766</v>
      </c>
    </row>
    <row r="294" spans="1:54" x14ac:dyDescent="0.35">
      <c r="A294" s="37" t="s">
        <v>4747</v>
      </c>
      <c r="B294" s="37" t="s">
        <v>4586</v>
      </c>
      <c r="C294" s="37">
        <v>230</v>
      </c>
      <c r="D294" s="70" t="s">
        <v>4725</v>
      </c>
      <c r="E294" s="71" t="s">
        <v>4725</v>
      </c>
      <c r="F294" s="71" t="s">
        <v>4725</v>
      </c>
      <c r="G294" s="71" t="s">
        <v>4725</v>
      </c>
      <c r="H294" s="71" t="s">
        <v>4725</v>
      </c>
      <c r="I294" s="71" t="s">
        <v>4725</v>
      </c>
      <c r="J294" s="71" t="s">
        <v>4725</v>
      </c>
      <c r="K294" s="71" t="s">
        <v>4725</v>
      </c>
      <c r="L294" s="71" t="s">
        <v>4725</v>
      </c>
      <c r="M294" s="71" t="s">
        <v>4725</v>
      </c>
      <c r="N294" s="71" t="s">
        <v>4725</v>
      </c>
      <c r="O294" s="71" t="s">
        <v>4725</v>
      </c>
      <c r="P294" s="71" t="s">
        <v>4725</v>
      </c>
      <c r="Q294" s="71" t="s">
        <v>4725</v>
      </c>
      <c r="R294" s="71" t="s">
        <v>4725</v>
      </c>
      <c r="S294" s="71" t="s">
        <v>4725</v>
      </c>
      <c r="T294" s="71" t="s">
        <v>4725</v>
      </c>
      <c r="U294" s="71" t="s">
        <v>4725</v>
      </c>
      <c r="V294" s="71" t="s">
        <v>4725</v>
      </c>
      <c r="W294" s="71" t="s">
        <v>4725</v>
      </c>
      <c r="X294" s="71" t="s">
        <v>4725</v>
      </c>
      <c r="Y294" s="71" t="s">
        <v>4725</v>
      </c>
      <c r="Z294" s="71">
        <v>1</v>
      </c>
      <c r="AA294" s="71" t="s">
        <v>4725</v>
      </c>
      <c r="AB294" s="71" t="s">
        <v>4725</v>
      </c>
      <c r="AC294" s="71" t="s">
        <v>4725</v>
      </c>
      <c r="AD294" s="71" t="s">
        <v>4725</v>
      </c>
      <c r="AE294" s="71">
        <v>1</v>
      </c>
      <c r="AF294" s="71" t="s">
        <v>4725</v>
      </c>
      <c r="AG294" s="71" t="s">
        <v>4725</v>
      </c>
      <c r="AH294" s="71" t="s">
        <v>4725</v>
      </c>
      <c r="AI294" s="71" t="s">
        <v>4725</v>
      </c>
      <c r="AJ294" s="71" t="s">
        <v>4725</v>
      </c>
      <c r="AK294" s="71" t="s">
        <v>4725</v>
      </c>
      <c r="AL294" s="71" t="s">
        <v>4725</v>
      </c>
      <c r="AM294" s="71" t="s">
        <v>4725</v>
      </c>
      <c r="AN294" s="71" t="s">
        <v>4725</v>
      </c>
      <c r="AO294" s="71" t="s">
        <v>4725</v>
      </c>
      <c r="AP294" s="71" t="s">
        <v>4725</v>
      </c>
      <c r="AQ294" s="71" t="s">
        <v>4725</v>
      </c>
      <c r="AR294" s="71" t="s">
        <v>4725</v>
      </c>
      <c r="AS294" s="68"/>
      <c r="AT294" s="68"/>
      <c r="AU294" s="68"/>
      <c r="AV294" t="s">
        <v>4748</v>
      </c>
      <c r="AW294" t="s">
        <v>4749</v>
      </c>
      <c r="AY294" t="s">
        <v>4751</v>
      </c>
    </row>
    <row r="295" spans="1:54" x14ac:dyDescent="0.35">
      <c r="A295" s="37" t="s">
        <v>4724</v>
      </c>
      <c r="B295" s="37" t="s">
        <v>4585</v>
      </c>
      <c r="C295" s="37">
        <v>115</v>
      </c>
      <c r="D295" s="70" t="s">
        <v>4725</v>
      </c>
      <c r="E295" s="71" t="s">
        <v>4725</v>
      </c>
      <c r="F295" s="71" t="s">
        <v>4725</v>
      </c>
      <c r="G295" s="71" t="s">
        <v>4725</v>
      </c>
      <c r="H295" s="71" t="s">
        <v>4725</v>
      </c>
      <c r="I295" s="71" t="s">
        <v>4725</v>
      </c>
      <c r="J295" s="71" t="s">
        <v>4725</v>
      </c>
      <c r="K295" s="71" t="s">
        <v>4725</v>
      </c>
      <c r="L295" s="71" t="s">
        <v>4725</v>
      </c>
      <c r="M295" s="71" t="s">
        <v>4725</v>
      </c>
      <c r="N295" s="71" t="s">
        <v>4725</v>
      </c>
      <c r="O295" s="71" t="s">
        <v>4725</v>
      </c>
      <c r="P295" s="71" t="s">
        <v>4725</v>
      </c>
      <c r="Q295" s="71" t="s">
        <v>4725</v>
      </c>
      <c r="R295" s="71" t="s">
        <v>4725</v>
      </c>
      <c r="S295" s="71" t="s">
        <v>4725</v>
      </c>
      <c r="T295" s="71" t="s">
        <v>4725</v>
      </c>
      <c r="U295" s="71" t="s">
        <v>4725</v>
      </c>
      <c r="V295" s="71" t="s">
        <v>4725</v>
      </c>
      <c r="W295" s="71" t="s">
        <v>4725</v>
      </c>
      <c r="X295" s="71" t="s">
        <v>4725</v>
      </c>
      <c r="Y295" s="71" t="s">
        <v>4725</v>
      </c>
      <c r="Z295" s="71" t="s">
        <v>4725</v>
      </c>
      <c r="AA295" s="71" t="s">
        <v>4725</v>
      </c>
      <c r="AB295" s="71" t="s">
        <v>4725</v>
      </c>
      <c r="AC295" s="71" t="s">
        <v>4725</v>
      </c>
      <c r="AD295" s="71" t="s">
        <v>4725</v>
      </c>
      <c r="AE295" s="71" t="s">
        <v>4725</v>
      </c>
      <c r="AF295" s="71">
        <v>1</v>
      </c>
      <c r="AG295" s="71">
        <v>1</v>
      </c>
      <c r="AH295" s="71" t="s">
        <v>4725</v>
      </c>
      <c r="AI295" s="71" t="s">
        <v>4725</v>
      </c>
      <c r="AJ295" s="71" t="s">
        <v>4725</v>
      </c>
      <c r="AK295" s="71" t="s">
        <v>4725</v>
      </c>
      <c r="AL295" s="71">
        <v>1</v>
      </c>
      <c r="AM295" s="71" t="s">
        <v>4725</v>
      </c>
      <c r="AN295" s="71">
        <v>1</v>
      </c>
      <c r="AO295" s="71">
        <v>1</v>
      </c>
      <c r="AP295" s="71" t="s">
        <v>4725</v>
      </c>
      <c r="AQ295" s="71" t="s">
        <v>4725</v>
      </c>
      <c r="AR295" s="71" t="s">
        <v>4725</v>
      </c>
      <c r="AS295" s="68"/>
      <c r="AT295" s="68"/>
      <c r="AU295" s="68"/>
      <c r="AV295" t="s">
        <v>4726</v>
      </c>
      <c r="AW295" t="s">
        <v>4727</v>
      </c>
    </row>
    <row r="296" spans="1:54" x14ac:dyDescent="0.35">
      <c r="A296" s="37" t="s">
        <v>4747</v>
      </c>
      <c r="B296" s="37" t="s">
        <v>4889</v>
      </c>
      <c r="C296" s="37">
        <v>115</v>
      </c>
      <c r="D296" s="70" t="s">
        <v>4725</v>
      </c>
      <c r="E296" s="71" t="s">
        <v>4725</v>
      </c>
      <c r="F296" s="71" t="s">
        <v>4725</v>
      </c>
      <c r="G296" s="71" t="s">
        <v>4725</v>
      </c>
      <c r="H296" s="71" t="s">
        <v>4725</v>
      </c>
      <c r="I296" s="71" t="s">
        <v>4725</v>
      </c>
      <c r="J296" s="71" t="s">
        <v>4725</v>
      </c>
      <c r="K296" s="71" t="s">
        <v>4725</v>
      </c>
      <c r="L296" s="71" t="s">
        <v>4725</v>
      </c>
      <c r="M296" s="71" t="s">
        <v>4725</v>
      </c>
      <c r="N296" s="71" t="s">
        <v>4725</v>
      </c>
      <c r="O296" s="71" t="s">
        <v>4725</v>
      </c>
      <c r="P296" s="71" t="s">
        <v>4725</v>
      </c>
      <c r="Q296" s="71" t="s">
        <v>4725</v>
      </c>
      <c r="R296" s="71" t="s">
        <v>4725</v>
      </c>
      <c r="S296" s="71" t="s">
        <v>4725</v>
      </c>
      <c r="T296" s="71" t="s">
        <v>4725</v>
      </c>
      <c r="U296" s="71" t="s">
        <v>4725</v>
      </c>
      <c r="V296" s="71" t="s">
        <v>4725</v>
      </c>
      <c r="W296" s="71" t="s">
        <v>4725</v>
      </c>
      <c r="X296" s="71" t="s">
        <v>4725</v>
      </c>
      <c r="Y296" s="71" t="s">
        <v>4725</v>
      </c>
      <c r="Z296" s="71">
        <v>1</v>
      </c>
      <c r="AA296" s="71" t="s">
        <v>4725</v>
      </c>
      <c r="AB296" s="71" t="s">
        <v>4725</v>
      </c>
      <c r="AC296" s="71">
        <v>1</v>
      </c>
      <c r="AD296" s="71">
        <v>1</v>
      </c>
      <c r="AE296" s="71" t="s">
        <v>4725</v>
      </c>
      <c r="AF296" s="71" t="s">
        <v>4725</v>
      </c>
      <c r="AG296" s="71" t="s">
        <v>4725</v>
      </c>
      <c r="AH296" s="71" t="s">
        <v>4725</v>
      </c>
      <c r="AI296" s="71" t="s">
        <v>4725</v>
      </c>
      <c r="AJ296" s="71" t="s">
        <v>4725</v>
      </c>
      <c r="AK296" s="71" t="s">
        <v>4725</v>
      </c>
      <c r="AL296" s="71" t="s">
        <v>4725</v>
      </c>
      <c r="AM296" s="71" t="s">
        <v>4725</v>
      </c>
      <c r="AN296" s="71" t="s">
        <v>4725</v>
      </c>
      <c r="AO296" s="71" t="s">
        <v>4725</v>
      </c>
      <c r="AP296" s="71" t="s">
        <v>4725</v>
      </c>
      <c r="AQ296" s="71" t="s">
        <v>4725</v>
      </c>
      <c r="AR296" s="71" t="s">
        <v>4725</v>
      </c>
      <c r="AS296" s="68"/>
      <c r="AT296" s="68"/>
      <c r="AU296" s="68"/>
      <c r="AV296" t="s">
        <v>4748</v>
      </c>
      <c r="AW296" t="s">
        <v>4749</v>
      </c>
    </row>
    <row r="297" spans="1:54" x14ac:dyDescent="0.35">
      <c r="A297" s="37" t="s">
        <v>4747</v>
      </c>
      <c r="B297" s="37" t="s">
        <v>4584</v>
      </c>
      <c r="C297" s="37">
        <v>500</v>
      </c>
      <c r="D297" s="70" t="s">
        <v>4725</v>
      </c>
      <c r="E297" s="71" t="s">
        <v>4725</v>
      </c>
      <c r="F297" s="71" t="s">
        <v>4725</v>
      </c>
      <c r="G297" s="71" t="s">
        <v>4725</v>
      </c>
      <c r="H297" s="71" t="s">
        <v>4725</v>
      </c>
      <c r="I297" s="71" t="s">
        <v>4725</v>
      </c>
      <c r="J297" s="71" t="s">
        <v>4725</v>
      </c>
      <c r="K297" s="71" t="s">
        <v>4725</v>
      </c>
      <c r="L297" s="71" t="s">
        <v>4725</v>
      </c>
      <c r="M297" s="71" t="s">
        <v>4725</v>
      </c>
      <c r="N297" s="71" t="s">
        <v>4725</v>
      </c>
      <c r="O297" s="71" t="s">
        <v>4725</v>
      </c>
      <c r="P297" s="71" t="s">
        <v>4725</v>
      </c>
      <c r="Q297" s="71" t="s">
        <v>4725</v>
      </c>
      <c r="R297" s="71" t="s">
        <v>4725</v>
      </c>
      <c r="S297" s="71" t="s">
        <v>4725</v>
      </c>
      <c r="T297" s="71" t="s">
        <v>4725</v>
      </c>
      <c r="U297" s="71" t="s">
        <v>4725</v>
      </c>
      <c r="V297" s="71" t="s">
        <v>4725</v>
      </c>
      <c r="W297" s="71" t="s">
        <v>4725</v>
      </c>
      <c r="X297" s="71" t="s">
        <v>4725</v>
      </c>
      <c r="Y297" s="71" t="s">
        <v>4725</v>
      </c>
      <c r="Z297" s="71">
        <v>1</v>
      </c>
      <c r="AA297" s="71" t="s">
        <v>4725</v>
      </c>
      <c r="AB297" s="71" t="s">
        <v>4725</v>
      </c>
      <c r="AC297" s="71" t="s">
        <v>4725</v>
      </c>
      <c r="AD297" s="71" t="s">
        <v>4725</v>
      </c>
      <c r="AE297" s="71">
        <v>1</v>
      </c>
      <c r="AF297" s="71">
        <v>1</v>
      </c>
      <c r="AG297" s="71" t="s">
        <v>4725</v>
      </c>
      <c r="AH297" s="71" t="s">
        <v>4725</v>
      </c>
      <c r="AI297" s="71" t="s">
        <v>4725</v>
      </c>
      <c r="AJ297" s="71" t="s">
        <v>4725</v>
      </c>
      <c r="AK297" s="71" t="s">
        <v>4725</v>
      </c>
      <c r="AL297" s="71" t="s">
        <v>4725</v>
      </c>
      <c r="AM297" s="71" t="s">
        <v>4725</v>
      </c>
      <c r="AN297" s="71" t="s">
        <v>4725</v>
      </c>
      <c r="AO297" s="71" t="s">
        <v>4725</v>
      </c>
      <c r="AP297" s="71" t="s">
        <v>4725</v>
      </c>
      <c r="AQ297" s="71" t="s">
        <v>4725</v>
      </c>
      <c r="AR297" s="71" t="s">
        <v>4725</v>
      </c>
      <c r="AS297" s="68"/>
      <c r="AT297" s="68"/>
      <c r="AU297" s="68"/>
      <c r="AV297" t="s">
        <v>4748</v>
      </c>
      <c r="AW297" t="s">
        <v>4749</v>
      </c>
      <c r="AY297" t="s">
        <v>4751</v>
      </c>
    </row>
    <row r="298" spans="1:54" x14ac:dyDescent="0.35">
      <c r="A298" s="37" t="s">
        <v>4747</v>
      </c>
      <c r="B298" s="37" t="s">
        <v>4584</v>
      </c>
      <c r="C298" s="37">
        <v>115</v>
      </c>
      <c r="D298" s="70" t="s">
        <v>4725</v>
      </c>
      <c r="E298" s="71" t="s">
        <v>4725</v>
      </c>
      <c r="F298" s="71" t="s">
        <v>4725</v>
      </c>
      <c r="G298" s="71" t="s">
        <v>4725</v>
      </c>
      <c r="H298" s="71" t="s">
        <v>4725</v>
      </c>
      <c r="I298" s="71" t="s">
        <v>4725</v>
      </c>
      <c r="J298" s="71" t="s">
        <v>4725</v>
      </c>
      <c r="K298" s="71" t="s">
        <v>4725</v>
      </c>
      <c r="L298" s="71" t="s">
        <v>4725</v>
      </c>
      <c r="M298" s="71" t="s">
        <v>4725</v>
      </c>
      <c r="N298" s="71" t="s">
        <v>4725</v>
      </c>
      <c r="O298" s="71" t="s">
        <v>4725</v>
      </c>
      <c r="P298" s="71" t="s">
        <v>4725</v>
      </c>
      <c r="Q298" s="71" t="s">
        <v>4725</v>
      </c>
      <c r="R298" s="71" t="s">
        <v>4725</v>
      </c>
      <c r="S298" s="71" t="s">
        <v>4725</v>
      </c>
      <c r="T298" s="71" t="s">
        <v>4725</v>
      </c>
      <c r="U298" s="71" t="s">
        <v>4725</v>
      </c>
      <c r="V298" s="71" t="s">
        <v>4725</v>
      </c>
      <c r="W298" s="71" t="s">
        <v>4725</v>
      </c>
      <c r="X298" s="71" t="s">
        <v>4725</v>
      </c>
      <c r="Y298" s="71" t="s">
        <v>4725</v>
      </c>
      <c r="Z298" s="71">
        <v>1</v>
      </c>
      <c r="AA298" s="71" t="s">
        <v>4725</v>
      </c>
      <c r="AB298" s="71" t="s">
        <v>4725</v>
      </c>
      <c r="AC298" s="71" t="s">
        <v>4725</v>
      </c>
      <c r="AD298" s="71" t="s">
        <v>4725</v>
      </c>
      <c r="AE298" s="71">
        <v>1</v>
      </c>
      <c r="AF298" s="71" t="s">
        <v>4725</v>
      </c>
      <c r="AG298" s="71" t="s">
        <v>4725</v>
      </c>
      <c r="AH298" s="71" t="s">
        <v>4725</v>
      </c>
      <c r="AI298" s="71" t="s">
        <v>4725</v>
      </c>
      <c r="AJ298" s="71" t="s">
        <v>4725</v>
      </c>
      <c r="AK298" s="71" t="s">
        <v>4725</v>
      </c>
      <c r="AL298" s="71" t="s">
        <v>4725</v>
      </c>
      <c r="AM298" s="71" t="s">
        <v>4725</v>
      </c>
      <c r="AN298" s="71" t="s">
        <v>4725</v>
      </c>
      <c r="AO298" s="71" t="s">
        <v>4725</v>
      </c>
      <c r="AP298" s="71" t="s">
        <v>4725</v>
      </c>
      <c r="AQ298" s="71" t="s">
        <v>4725</v>
      </c>
      <c r="AR298" s="71" t="s">
        <v>4725</v>
      </c>
      <c r="AS298" s="68"/>
      <c r="AT298" s="68"/>
      <c r="AU298" s="68"/>
      <c r="AV298" t="s">
        <v>4748</v>
      </c>
      <c r="AW298" t="s">
        <v>4749</v>
      </c>
      <c r="AY298" t="s">
        <v>4751</v>
      </c>
    </row>
    <row r="299" spans="1:54" x14ac:dyDescent="0.35">
      <c r="A299" s="37" t="s">
        <v>4772</v>
      </c>
      <c r="B299" s="37" t="s">
        <v>4592</v>
      </c>
      <c r="C299" s="37">
        <v>500</v>
      </c>
      <c r="D299" s="70" t="s">
        <v>4725</v>
      </c>
      <c r="E299" s="71" t="s">
        <v>4725</v>
      </c>
      <c r="F299" s="71" t="s">
        <v>4725</v>
      </c>
      <c r="G299" s="71" t="s">
        <v>4725</v>
      </c>
      <c r="H299" s="71" t="s">
        <v>4725</v>
      </c>
      <c r="I299" s="71" t="s">
        <v>4725</v>
      </c>
      <c r="J299" s="71" t="s">
        <v>4725</v>
      </c>
      <c r="K299" s="71" t="s">
        <v>4725</v>
      </c>
      <c r="L299" s="71" t="s">
        <v>4725</v>
      </c>
      <c r="M299" s="71" t="s">
        <v>4725</v>
      </c>
      <c r="N299" s="71">
        <v>1</v>
      </c>
      <c r="O299" s="71" t="s">
        <v>4725</v>
      </c>
      <c r="P299" s="71" t="s">
        <v>4725</v>
      </c>
      <c r="Q299" s="71" t="s">
        <v>4725</v>
      </c>
      <c r="R299" s="71" t="s">
        <v>4725</v>
      </c>
      <c r="S299" s="71" t="s">
        <v>4725</v>
      </c>
      <c r="T299" s="71" t="s">
        <v>4725</v>
      </c>
      <c r="U299" s="71" t="s">
        <v>4725</v>
      </c>
      <c r="V299" s="71" t="s">
        <v>4725</v>
      </c>
      <c r="W299" s="71" t="s">
        <v>4725</v>
      </c>
      <c r="X299" s="71" t="s">
        <v>4725</v>
      </c>
      <c r="Y299" s="71" t="s">
        <v>4725</v>
      </c>
      <c r="Z299" s="71" t="s">
        <v>4725</v>
      </c>
      <c r="AA299" s="71" t="s">
        <v>4725</v>
      </c>
      <c r="AB299" s="71" t="s">
        <v>4725</v>
      </c>
      <c r="AC299" s="71" t="s">
        <v>4725</v>
      </c>
      <c r="AD299" s="71" t="s">
        <v>4725</v>
      </c>
      <c r="AE299" s="71" t="s">
        <v>4725</v>
      </c>
      <c r="AF299" s="71" t="s">
        <v>4725</v>
      </c>
      <c r="AG299" s="71" t="s">
        <v>4725</v>
      </c>
      <c r="AH299" s="71" t="s">
        <v>4725</v>
      </c>
      <c r="AI299" s="71" t="s">
        <v>4725</v>
      </c>
      <c r="AJ299" s="71" t="s">
        <v>4725</v>
      </c>
      <c r="AK299" s="71" t="s">
        <v>4725</v>
      </c>
      <c r="AL299" s="71" t="s">
        <v>4725</v>
      </c>
      <c r="AM299" s="71" t="s">
        <v>4725</v>
      </c>
      <c r="AN299" s="71" t="s">
        <v>4725</v>
      </c>
      <c r="AO299" s="71" t="s">
        <v>4725</v>
      </c>
      <c r="AP299" s="71" t="s">
        <v>4725</v>
      </c>
      <c r="AQ299" s="71" t="s">
        <v>4725</v>
      </c>
      <c r="AR299" s="71" t="s">
        <v>4725</v>
      </c>
      <c r="AS299" s="68"/>
      <c r="AT299" s="68"/>
      <c r="AU299" s="68"/>
      <c r="AV299" t="s">
        <v>4773</v>
      </c>
      <c r="AW299" t="s">
        <v>4774</v>
      </c>
      <c r="BB299" t="s">
        <v>4822</v>
      </c>
    </row>
    <row r="300" spans="1:54" x14ac:dyDescent="0.35">
      <c r="A300" s="37" t="s">
        <v>4743</v>
      </c>
      <c r="B300" s="37" t="s">
        <v>4591</v>
      </c>
      <c r="C300" s="37">
        <v>138</v>
      </c>
      <c r="D300" s="70" t="s">
        <v>4725</v>
      </c>
      <c r="E300" s="71" t="s">
        <v>4725</v>
      </c>
      <c r="F300" s="71" t="s">
        <v>4725</v>
      </c>
      <c r="G300" s="71" t="s">
        <v>4725</v>
      </c>
      <c r="H300" s="71" t="s">
        <v>4725</v>
      </c>
      <c r="I300" s="71" t="s">
        <v>4725</v>
      </c>
      <c r="J300" s="71" t="s">
        <v>4725</v>
      </c>
      <c r="K300" s="71" t="s">
        <v>4725</v>
      </c>
      <c r="L300" s="71" t="s">
        <v>4725</v>
      </c>
      <c r="M300" s="71" t="s">
        <v>4725</v>
      </c>
      <c r="N300" s="71" t="s">
        <v>4725</v>
      </c>
      <c r="O300" s="71">
        <v>1</v>
      </c>
      <c r="P300" s="71">
        <v>1</v>
      </c>
      <c r="Q300" s="71" t="s">
        <v>4725</v>
      </c>
      <c r="R300" s="71" t="s">
        <v>4725</v>
      </c>
      <c r="S300" s="71" t="s">
        <v>4725</v>
      </c>
      <c r="T300" s="71" t="s">
        <v>4725</v>
      </c>
      <c r="U300" s="71" t="s">
        <v>4725</v>
      </c>
      <c r="V300" s="71" t="s">
        <v>4725</v>
      </c>
      <c r="W300" s="71" t="s">
        <v>4725</v>
      </c>
      <c r="X300" s="71" t="s">
        <v>4725</v>
      </c>
      <c r="Y300" s="71" t="s">
        <v>4725</v>
      </c>
      <c r="Z300" s="71" t="s">
        <v>4725</v>
      </c>
      <c r="AA300" s="71" t="s">
        <v>4725</v>
      </c>
      <c r="AB300" s="71" t="s">
        <v>4725</v>
      </c>
      <c r="AC300" s="71" t="s">
        <v>4725</v>
      </c>
      <c r="AD300" s="71" t="s">
        <v>4725</v>
      </c>
      <c r="AE300" s="71" t="s">
        <v>4725</v>
      </c>
      <c r="AF300" s="71" t="s">
        <v>4725</v>
      </c>
      <c r="AG300" s="71" t="s">
        <v>4725</v>
      </c>
      <c r="AH300" s="71" t="s">
        <v>4725</v>
      </c>
      <c r="AI300" s="71" t="s">
        <v>4725</v>
      </c>
      <c r="AJ300" s="71" t="s">
        <v>4725</v>
      </c>
      <c r="AK300" s="71" t="s">
        <v>4725</v>
      </c>
      <c r="AL300" s="71" t="s">
        <v>4725</v>
      </c>
      <c r="AM300" s="71" t="s">
        <v>4725</v>
      </c>
      <c r="AN300" s="71" t="s">
        <v>4725</v>
      </c>
      <c r="AO300" s="71" t="s">
        <v>4725</v>
      </c>
      <c r="AP300" s="71" t="s">
        <v>4725</v>
      </c>
      <c r="AQ300" s="71" t="s">
        <v>4725</v>
      </c>
      <c r="AR300" s="71" t="s">
        <v>4725</v>
      </c>
      <c r="AS300" s="68"/>
      <c r="AT300" s="68"/>
      <c r="AU300" s="68"/>
      <c r="AV300" t="s">
        <v>4744</v>
      </c>
      <c r="AW300" t="s">
        <v>4745</v>
      </c>
      <c r="AY300" t="s">
        <v>4766</v>
      </c>
    </row>
    <row r="301" spans="1:54" x14ac:dyDescent="0.35">
      <c r="A301" s="37" t="s">
        <v>4732</v>
      </c>
      <c r="B301" s="37" t="s">
        <v>4594</v>
      </c>
      <c r="C301" s="37">
        <v>230</v>
      </c>
      <c r="D301" s="70">
        <v>1</v>
      </c>
      <c r="E301" s="71" t="s">
        <v>4725</v>
      </c>
      <c r="F301" s="71">
        <v>1</v>
      </c>
      <c r="G301" s="71">
        <v>1</v>
      </c>
      <c r="H301" s="71" t="s">
        <v>4725</v>
      </c>
      <c r="I301" s="71" t="s">
        <v>4725</v>
      </c>
      <c r="J301" s="71" t="s">
        <v>4725</v>
      </c>
      <c r="K301" s="71" t="s">
        <v>4725</v>
      </c>
      <c r="L301" s="71" t="s">
        <v>4725</v>
      </c>
      <c r="M301" s="71" t="s">
        <v>4725</v>
      </c>
      <c r="N301" s="71" t="s">
        <v>4725</v>
      </c>
      <c r="O301" s="71" t="s">
        <v>4725</v>
      </c>
      <c r="P301" s="71" t="s">
        <v>4725</v>
      </c>
      <c r="Q301" s="71" t="s">
        <v>4725</v>
      </c>
      <c r="R301" s="71" t="s">
        <v>4725</v>
      </c>
      <c r="S301" s="71" t="s">
        <v>4725</v>
      </c>
      <c r="T301" s="71" t="s">
        <v>4725</v>
      </c>
      <c r="U301" s="71" t="s">
        <v>4725</v>
      </c>
      <c r="V301" s="71" t="s">
        <v>4725</v>
      </c>
      <c r="W301" s="71" t="s">
        <v>4725</v>
      </c>
      <c r="X301" s="71" t="s">
        <v>4725</v>
      </c>
      <c r="Y301" s="71" t="s">
        <v>4725</v>
      </c>
      <c r="Z301" s="71" t="s">
        <v>4725</v>
      </c>
      <c r="AA301" s="71" t="s">
        <v>4725</v>
      </c>
      <c r="AB301" s="71" t="s">
        <v>4725</v>
      </c>
      <c r="AC301" s="71" t="s">
        <v>4725</v>
      </c>
      <c r="AD301" s="71" t="s">
        <v>4725</v>
      </c>
      <c r="AE301" s="71" t="s">
        <v>4725</v>
      </c>
      <c r="AF301" s="71" t="s">
        <v>4725</v>
      </c>
      <c r="AG301" s="71" t="s">
        <v>4725</v>
      </c>
      <c r="AH301" s="71" t="s">
        <v>4725</v>
      </c>
      <c r="AI301" s="71" t="s">
        <v>4725</v>
      </c>
      <c r="AJ301" s="71" t="s">
        <v>4725</v>
      </c>
      <c r="AK301" s="71" t="s">
        <v>4725</v>
      </c>
      <c r="AL301" s="71" t="s">
        <v>4725</v>
      </c>
      <c r="AM301" s="71" t="s">
        <v>4725</v>
      </c>
      <c r="AN301" s="71" t="s">
        <v>4725</v>
      </c>
      <c r="AO301" s="71" t="s">
        <v>4725</v>
      </c>
      <c r="AP301" s="71" t="s">
        <v>4725</v>
      </c>
      <c r="AQ301" s="71" t="s">
        <v>4725</v>
      </c>
      <c r="AR301" s="71" t="s">
        <v>4725</v>
      </c>
      <c r="AS301" s="68"/>
      <c r="AT301" s="68"/>
      <c r="AU301" s="68"/>
      <c r="AV301" t="s">
        <v>4733</v>
      </c>
      <c r="AW301" t="s">
        <v>4734</v>
      </c>
    </row>
    <row r="302" spans="1:54" x14ac:dyDescent="0.35">
      <c r="A302" s="37" t="s">
        <v>4759</v>
      </c>
      <c r="B302" s="37" t="s">
        <v>4483</v>
      </c>
      <c r="C302" s="37">
        <v>230</v>
      </c>
      <c r="D302" s="70" t="s">
        <v>4725</v>
      </c>
      <c r="E302" s="71" t="s">
        <v>4725</v>
      </c>
      <c r="F302" s="71" t="s">
        <v>4725</v>
      </c>
      <c r="G302" s="71" t="s">
        <v>4725</v>
      </c>
      <c r="H302" s="71" t="s">
        <v>4725</v>
      </c>
      <c r="I302" s="71" t="s">
        <v>4725</v>
      </c>
      <c r="J302" s="71">
        <v>1</v>
      </c>
      <c r="K302" s="71">
        <v>1</v>
      </c>
      <c r="L302" s="71" t="s">
        <v>4725</v>
      </c>
      <c r="M302" s="71" t="s">
        <v>4725</v>
      </c>
      <c r="N302" s="71" t="s">
        <v>4725</v>
      </c>
      <c r="O302" s="71" t="s">
        <v>4725</v>
      </c>
      <c r="P302" s="71" t="s">
        <v>4725</v>
      </c>
      <c r="Q302" s="71" t="s">
        <v>4725</v>
      </c>
      <c r="R302" s="71" t="s">
        <v>4725</v>
      </c>
      <c r="S302" s="71" t="s">
        <v>4725</v>
      </c>
      <c r="T302" s="71" t="s">
        <v>4725</v>
      </c>
      <c r="U302" s="71" t="s">
        <v>4725</v>
      </c>
      <c r="V302" s="71" t="s">
        <v>4725</v>
      </c>
      <c r="W302" s="71" t="s">
        <v>4725</v>
      </c>
      <c r="X302" s="71" t="s">
        <v>4725</v>
      </c>
      <c r="Y302" s="71" t="s">
        <v>4725</v>
      </c>
      <c r="Z302" s="71" t="s">
        <v>4725</v>
      </c>
      <c r="AA302" s="71" t="s">
        <v>4725</v>
      </c>
      <c r="AB302" s="71" t="s">
        <v>4725</v>
      </c>
      <c r="AC302" s="71" t="s">
        <v>4725</v>
      </c>
      <c r="AD302" s="71" t="s">
        <v>4725</v>
      </c>
      <c r="AE302" s="71" t="s">
        <v>4725</v>
      </c>
      <c r="AF302" s="71" t="s">
        <v>4725</v>
      </c>
      <c r="AG302" s="71" t="s">
        <v>4725</v>
      </c>
      <c r="AH302" s="71" t="s">
        <v>4725</v>
      </c>
      <c r="AI302" s="71" t="s">
        <v>4725</v>
      </c>
      <c r="AJ302" s="71" t="s">
        <v>4725</v>
      </c>
      <c r="AK302" s="71" t="s">
        <v>4725</v>
      </c>
      <c r="AL302" s="71" t="s">
        <v>4725</v>
      </c>
      <c r="AM302" s="71" t="s">
        <v>4725</v>
      </c>
      <c r="AN302" s="71" t="s">
        <v>4725</v>
      </c>
      <c r="AO302" s="71" t="s">
        <v>4725</v>
      </c>
      <c r="AP302" s="71" t="s">
        <v>4725</v>
      </c>
      <c r="AQ302" s="71" t="s">
        <v>4725</v>
      </c>
      <c r="AR302" s="71" t="s">
        <v>4725</v>
      </c>
      <c r="AS302" s="68"/>
      <c r="AT302" s="68"/>
      <c r="AU302" s="68"/>
      <c r="AV302" t="s">
        <v>4760</v>
      </c>
      <c r="AW302" t="s">
        <v>4761</v>
      </c>
    </row>
    <row r="303" spans="1:54" x14ac:dyDescent="0.35">
      <c r="A303" s="37" t="s">
        <v>4759</v>
      </c>
      <c r="B303" s="37" t="s">
        <v>4483</v>
      </c>
      <c r="C303" s="37">
        <v>115</v>
      </c>
      <c r="D303" s="70" t="s">
        <v>4725</v>
      </c>
      <c r="E303" s="71" t="s">
        <v>4725</v>
      </c>
      <c r="F303" s="71" t="s">
        <v>4725</v>
      </c>
      <c r="G303" s="71" t="s">
        <v>4725</v>
      </c>
      <c r="H303" s="71" t="s">
        <v>4725</v>
      </c>
      <c r="I303" s="71" t="s">
        <v>4725</v>
      </c>
      <c r="J303" s="71">
        <v>1</v>
      </c>
      <c r="K303" s="71">
        <v>1</v>
      </c>
      <c r="L303" s="71" t="s">
        <v>4725</v>
      </c>
      <c r="M303" s="71" t="s">
        <v>4725</v>
      </c>
      <c r="N303" s="71" t="s">
        <v>4725</v>
      </c>
      <c r="O303" s="71" t="s">
        <v>4725</v>
      </c>
      <c r="P303" s="71" t="s">
        <v>4725</v>
      </c>
      <c r="Q303" s="71" t="s">
        <v>4725</v>
      </c>
      <c r="R303" s="71" t="s">
        <v>4725</v>
      </c>
      <c r="S303" s="71" t="s">
        <v>4725</v>
      </c>
      <c r="T303" s="71" t="s">
        <v>4725</v>
      </c>
      <c r="U303" s="71" t="s">
        <v>4725</v>
      </c>
      <c r="V303" s="71" t="s">
        <v>4725</v>
      </c>
      <c r="W303" s="71" t="s">
        <v>4725</v>
      </c>
      <c r="X303" s="71" t="s">
        <v>4725</v>
      </c>
      <c r="Y303" s="71" t="s">
        <v>4725</v>
      </c>
      <c r="Z303" s="71" t="s">
        <v>4725</v>
      </c>
      <c r="AA303" s="71" t="s">
        <v>4725</v>
      </c>
      <c r="AB303" s="71" t="s">
        <v>4725</v>
      </c>
      <c r="AC303" s="71" t="s">
        <v>4725</v>
      </c>
      <c r="AD303" s="71" t="s">
        <v>4725</v>
      </c>
      <c r="AE303" s="71" t="s">
        <v>4725</v>
      </c>
      <c r="AF303" s="71" t="s">
        <v>4725</v>
      </c>
      <c r="AG303" s="71" t="s">
        <v>4725</v>
      </c>
      <c r="AH303" s="71" t="s">
        <v>4725</v>
      </c>
      <c r="AI303" s="71" t="s">
        <v>4725</v>
      </c>
      <c r="AJ303" s="71" t="s">
        <v>4725</v>
      </c>
      <c r="AK303" s="71" t="s">
        <v>4725</v>
      </c>
      <c r="AL303" s="71" t="s">
        <v>4725</v>
      </c>
      <c r="AM303" s="71" t="s">
        <v>4725</v>
      </c>
      <c r="AN303" s="71" t="s">
        <v>4725</v>
      </c>
      <c r="AO303" s="71" t="s">
        <v>4725</v>
      </c>
      <c r="AP303" s="71" t="s">
        <v>4725</v>
      </c>
      <c r="AQ303" s="71" t="s">
        <v>4725</v>
      </c>
      <c r="AR303" s="71" t="s">
        <v>4725</v>
      </c>
      <c r="AS303" s="68"/>
      <c r="AT303" s="68"/>
      <c r="AU303" s="68"/>
      <c r="AV303" t="s">
        <v>4760</v>
      </c>
      <c r="AW303" t="s">
        <v>4761</v>
      </c>
    </row>
    <row r="304" spans="1:54" x14ac:dyDescent="0.35">
      <c r="A304" s="37" t="s">
        <v>4728</v>
      </c>
      <c r="B304" s="37" t="s">
        <v>4595</v>
      </c>
      <c r="C304" s="37">
        <v>230</v>
      </c>
      <c r="D304" s="70" t="s">
        <v>4725</v>
      </c>
      <c r="E304" s="71" t="s">
        <v>4725</v>
      </c>
      <c r="F304" s="71" t="s">
        <v>4725</v>
      </c>
      <c r="G304" s="71" t="s">
        <v>4725</v>
      </c>
      <c r="H304" s="71">
        <v>1</v>
      </c>
      <c r="I304" s="71" t="s">
        <v>4725</v>
      </c>
      <c r="J304" s="71" t="s">
        <v>4725</v>
      </c>
      <c r="K304" s="71" t="s">
        <v>4725</v>
      </c>
      <c r="L304" s="71" t="s">
        <v>4725</v>
      </c>
      <c r="M304" s="71" t="s">
        <v>4725</v>
      </c>
      <c r="N304" s="71" t="s">
        <v>4725</v>
      </c>
      <c r="O304" s="71" t="s">
        <v>4725</v>
      </c>
      <c r="P304" s="71" t="s">
        <v>4725</v>
      </c>
      <c r="Q304" s="71" t="s">
        <v>4725</v>
      </c>
      <c r="R304" s="71" t="s">
        <v>4725</v>
      </c>
      <c r="S304" s="71" t="s">
        <v>4725</v>
      </c>
      <c r="T304" s="71" t="s">
        <v>4725</v>
      </c>
      <c r="U304" s="71" t="s">
        <v>4725</v>
      </c>
      <c r="V304" s="71" t="s">
        <v>4725</v>
      </c>
      <c r="W304" s="71" t="s">
        <v>4725</v>
      </c>
      <c r="X304" s="71" t="s">
        <v>4725</v>
      </c>
      <c r="Y304" s="71" t="s">
        <v>4725</v>
      </c>
      <c r="Z304" s="71" t="s">
        <v>4725</v>
      </c>
      <c r="AA304" s="71" t="s">
        <v>4725</v>
      </c>
      <c r="AB304" s="71" t="s">
        <v>4725</v>
      </c>
      <c r="AC304" s="71" t="s">
        <v>4725</v>
      </c>
      <c r="AD304" s="71" t="s">
        <v>4725</v>
      </c>
      <c r="AE304" s="71" t="s">
        <v>4725</v>
      </c>
      <c r="AF304" s="71" t="s">
        <v>4725</v>
      </c>
      <c r="AG304" s="71" t="s">
        <v>4725</v>
      </c>
      <c r="AH304" s="71" t="s">
        <v>4725</v>
      </c>
      <c r="AI304" s="71" t="s">
        <v>4725</v>
      </c>
      <c r="AJ304" s="71" t="s">
        <v>4725</v>
      </c>
      <c r="AK304" s="71" t="s">
        <v>4725</v>
      </c>
      <c r="AL304" s="71" t="s">
        <v>4725</v>
      </c>
      <c r="AM304" s="71" t="s">
        <v>4725</v>
      </c>
      <c r="AN304" s="71" t="s">
        <v>4725</v>
      </c>
      <c r="AO304" s="71" t="s">
        <v>4725</v>
      </c>
      <c r="AP304" s="71" t="s">
        <v>4725</v>
      </c>
      <c r="AQ304" s="71" t="s">
        <v>4725</v>
      </c>
      <c r="AR304" s="71" t="s">
        <v>4725</v>
      </c>
      <c r="AS304" s="68"/>
      <c r="AT304" s="68"/>
      <c r="AU304" s="68"/>
      <c r="AV304" t="s">
        <v>4729</v>
      </c>
      <c r="AW304" t="s">
        <v>4730</v>
      </c>
    </row>
    <row r="305" spans="1:54" x14ac:dyDescent="0.35">
      <c r="A305" s="37" t="s">
        <v>4747</v>
      </c>
      <c r="B305" s="37" t="s">
        <v>4596</v>
      </c>
      <c r="C305" s="37">
        <v>115</v>
      </c>
      <c r="D305" s="70" t="s">
        <v>4725</v>
      </c>
      <c r="E305" s="71" t="s">
        <v>4725</v>
      </c>
      <c r="F305" s="71" t="s">
        <v>4725</v>
      </c>
      <c r="G305" s="71" t="s">
        <v>4725</v>
      </c>
      <c r="H305" s="71" t="s">
        <v>4725</v>
      </c>
      <c r="I305" s="71" t="s">
        <v>4725</v>
      </c>
      <c r="J305" s="71" t="s">
        <v>4725</v>
      </c>
      <c r="K305" s="71" t="s">
        <v>4725</v>
      </c>
      <c r="L305" s="71" t="s">
        <v>4725</v>
      </c>
      <c r="M305" s="71" t="s">
        <v>4725</v>
      </c>
      <c r="N305" s="71" t="s">
        <v>4725</v>
      </c>
      <c r="O305" s="71" t="s">
        <v>4725</v>
      </c>
      <c r="P305" s="71" t="s">
        <v>4725</v>
      </c>
      <c r="Q305" s="71" t="s">
        <v>4725</v>
      </c>
      <c r="R305" s="71" t="s">
        <v>4725</v>
      </c>
      <c r="S305" s="71" t="s">
        <v>4725</v>
      </c>
      <c r="T305" s="71" t="s">
        <v>4725</v>
      </c>
      <c r="U305" s="71" t="s">
        <v>4725</v>
      </c>
      <c r="V305" s="71" t="s">
        <v>4725</v>
      </c>
      <c r="W305" s="71" t="s">
        <v>4725</v>
      </c>
      <c r="X305" s="71" t="s">
        <v>4725</v>
      </c>
      <c r="Y305" s="71" t="s">
        <v>4725</v>
      </c>
      <c r="Z305" s="71">
        <v>1</v>
      </c>
      <c r="AA305" s="71" t="s">
        <v>4725</v>
      </c>
      <c r="AB305" s="71" t="s">
        <v>4725</v>
      </c>
      <c r="AC305" s="71">
        <v>1</v>
      </c>
      <c r="AD305" s="71">
        <v>1</v>
      </c>
      <c r="AE305" s="71" t="s">
        <v>4725</v>
      </c>
      <c r="AF305" s="71" t="s">
        <v>4725</v>
      </c>
      <c r="AG305" s="71" t="s">
        <v>4725</v>
      </c>
      <c r="AH305" s="71" t="s">
        <v>4725</v>
      </c>
      <c r="AI305" s="71" t="s">
        <v>4725</v>
      </c>
      <c r="AJ305" s="71" t="s">
        <v>4725</v>
      </c>
      <c r="AK305" s="71" t="s">
        <v>4725</v>
      </c>
      <c r="AL305" s="71" t="s">
        <v>4725</v>
      </c>
      <c r="AM305" s="71" t="s">
        <v>4725</v>
      </c>
      <c r="AN305" s="71" t="s">
        <v>4725</v>
      </c>
      <c r="AO305" s="71" t="s">
        <v>4725</v>
      </c>
      <c r="AP305" s="71" t="s">
        <v>4725</v>
      </c>
      <c r="AQ305" s="71" t="s">
        <v>4725</v>
      </c>
      <c r="AR305" s="71" t="s">
        <v>4725</v>
      </c>
      <c r="AS305" s="68"/>
      <c r="AT305" s="68"/>
      <c r="AU305" s="68"/>
      <c r="AV305" t="s">
        <v>4748</v>
      </c>
      <c r="AW305" t="s">
        <v>4749</v>
      </c>
      <c r="AY305" t="s">
        <v>4751</v>
      </c>
    </row>
    <row r="306" spans="1:54" x14ac:dyDescent="0.35">
      <c r="A306" s="37" t="s">
        <v>4728</v>
      </c>
      <c r="B306" s="37" t="s">
        <v>4890</v>
      </c>
      <c r="C306" s="37">
        <v>230</v>
      </c>
      <c r="D306" s="70" t="s">
        <v>4725</v>
      </c>
      <c r="E306" s="71" t="s">
        <v>4725</v>
      </c>
      <c r="F306" s="71" t="s">
        <v>4725</v>
      </c>
      <c r="G306" s="71" t="s">
        <v>4725</v>
      </c>
      <c r="H306" s="71">
        <v>1</v>
      </c>
      <c r="I306" s="71" t="s">
        <v>4725</v>
      </c>
      <c r="J306" s="71" t="s">
        <v>4725</v>
      </c>
      <c r="K306" s="71" t="s">
        <v>4725</v>
      </c>
      <c r="L306" s="71" t="s">
        <v>4725</v>
      </c>
      <c r="M306" s="71" t="s">
        <v>4725</v>
      </c>
      <c r="N306" s="71" t="s">
        <v>4725</v>
      </c>
      <c r="O306" s="71" t="s">
        <v>4725</v>
      </c>
      <c r="P306" s="71" t="s">
        <v>4725</v>
      </c>
      <c r="Q306" s="71" t="s">
        <v>4725</v>
      </c>
      <c r="R306" s="71" t="s">
        <v>4725</v>
      </c>
      <c r="S306" s="71" t="s">
        <v>4725</v>
      </c>
      <c r="T306" s="71" t="s">
        <v>4725</v>
      </c>
      <c r="U306" s="71" t="s">
        <v>4725</v>
      </c>
      <c r="V306" s="71" t="s">
        <v>4725</v>
      </c>
      <c r="W306" s="71" t="s">
        <v>4725</v>
      </c>
      <c r="X306" s="71" t="s">
        <v>4725</v>
      </c>
      <c r="Y306" s="71" t="s">
        <v>4725</v>
      </c>
      <c r="Z306" s="71" t="s">
        <v>4725</v>
      </c>
      <c r="AA306" s="71" t="s">
        <v>4725</v>
      </c>
      <c r="AB306" s="71" t="s">
        <v>4725</v>
      </c>
      <c r="AC306" s="71" t="s">
        <v>4725</v>
      </c>
      <c r="AD306" s="71" t="s">
        <v>4725</v>
      </c>
      <c r="AE306" s="71" t="s">
        <v>4725</v>
      </c>
      <c r="AF306" s="71" t="s">
        <v>4725</v>
      </c>
      <c r="AG306" s="71" t="s">
        <v>4725</v>
      </c>
      <c r="AH306" s="71" t="s">
        <v>4725</v>
      </c>
      <c r="AI306" s="71" t="s">
        <v>4725</v>
      </c>
      <c r="AJ306" s="71" t="s">
        <v>4725</v>
      </c>
      <c r="AK306" s="71" t="s">
        <v>4725</v>
      </c>
      <c r="AL306" s="71" t="s">
        <v>4725</v>
      </c>
      <c r="AM306" s="71" t="s">
        <v>4725</v>
      </c>
      <c r="AN306" s="71" t="s">
        <v>4725</v>
      </c>
      <c r="AO306" s="71" t="s">
        <v>4725</v>
      </c>
      <c r="AP306" s="71" t="s">
        <v>4725</v>
      </c>
      <c r="AQ306" s="71" t="s">
        <v>4725</v>
      </c>
      <c r="AR306" s="71" t="s">
        <v>4725</v>
      </c>
      <c r="AS306" s="68"/>
      <c r="AT306" s="68"/>
      <c r="AU306" s="68"/>
      <c r="AV306" t="s">
        <v>4729</v>
      </c>
      <c r="AW306" t="s">
        <v>4730</v>
      </c>
    </row>
    <row r="307" spans="1:54" x14ac:dyDescent="0.35">
      <c r="A307" s="37" t="s">
        <v>4732</v>
      </c>
      <c r="B307" s="37" t="s">
        <v>4598</v>
      </c>
      <c r="C307" s="37">
        <v>230</v>
      </c>
      <c r="D307" s="70" t="s">
        <v>4725</v>
      </c>
      <c r="E307" s="71" t="s">
        <v>4725</v>
      </c>
      <c r="F307" s="71" t="s">
        <v>4725</v>
      </c>
      <c r="G307" s="71">
        <v>1</v>
      </c>
      <c r="H307" s="71" t="s">
        <v>4725</v>
      </c>
      <c r="I307" s="71" t="s">
        <v>4725</v>
      </c>
      <c r="J307" s="71" t="s">
        <v>4725</v>
      </c>
      <c r="K307" s="71" t="s">
        <v>4725</v>
      </c>
      <c r="L307" s="71" t="s">
        <v>4725</v>
      </c>
      <c r="M307" s="71" t="s">
        <v>4725</v>
      </c>
      <c r="N307" s="71" t="s">
        <v>4725</v>
      </c>
      <c r="O307" s="71" t="s">
        <v>4725</v>
      </c>
      <c r="P307" s="71" t="s">
        <v>4725</v>
      </c>
      <c r="Q307" s="71" t="s">
        <v>4725</v>
      </c>
      <c r="R307" s="71" t="s">
        <v>4725</v>
      </c>
      <c r="S307" s="71" t="s">
        <v>4725</v>
      </c>
      <c r="T307" s="71" t="s">
        <v>4725</v>
      </c>
      <c r="U307" s="71" t="s">
        <v>4725</v>
      </c>
      <c r="V307" s="71" t="s">
        <v>4725</v>
      </c>
      <c r="W307" s="71" t="s">
        <v>4725</v>
      </c>
      <c r="X307" s="71" t="s">
        <v>4725</v>
      </c>
      <c r="Y307" s="71" t="s">
        <v>4725</v>
      </c>
      <c r="Z307" s="71" t="s">
        <v>4725</v>
      </c>
      <c r="AA307" s="71" t="s">
        <v>4725</v>
      </c>
      <c r="AB307" s="71" t="s">
        <v>4725</v>
      </c>
      <c r="AC307" s="71" t="s">
        <v>4725</v>
      </c>
      <c r="AD307" s="71" t="s">
        <v>4725</v>
      </c>
      <c r="AE307" s="71" t="s">
        <v>4725</v>
      </c>
      <c r="AF307" s="71" t="s">
        <v>4725</v>
      </c>
      <c r="AG307" s="71" t="s">
        <v>4725</v>
      </c>
      <c r="AH307" s="71" t="s">
        <v>4725</v>
      </c>
      <c r="AI307" s="71" t="s">
        <v>4725</v>
      </c>
      <c r="AJ307" s="71" t="s">
        <v>4725</v>
      </c>
      <c r="AK307" s="71" t="s">
        <v>4725</v>
      </c>
      <c r="AL307" s="71" t="s">
        <v>4725</v>
      </c>
      <c r="AM307" s="71" t="s">
        <v>4725</v>
      </c>
      <c r="AN307" s="71" t="s">
        <v>4725</v>
      </c>
      <c r="AO307" s="71" t="s">
        <v>4725</v>
      </c>
      <c r="AP307" s="71" t="s">
        <v>4725</v>
      </c>
      <c r="AQ307" s="71" t="s">
        <v>4725</v>
      </c>
      <c r="AR307" s="71" t="s">
        <v>4725</v>
      </c>
      <c r="AS307" s="68"/>
      <c r="AT307" s="68"/>
      <c r="AU307" s="68"/>
      <c r="AV307" t="s">
        <v>4729</v>
      </c>
      <c r="AW307" t="s">
        <v>4730</v>
      </c>
    </row>
    <row r="308" spans="1:54" x14ac:dyDescent="0.35">
      <c r="A308" s="37" t="s">
        <v>4772</v>
      </c>
      <c r="B308" s="37" t="s">
        <v>4891</v>
      </c>
      <c r="C308" s="37">
        <v>230</v>
      </c>
      <c r="D308" s="70" t="s">
        <v>4725</v>
      </c>
      <c r="E308" s="71" t="s">
        <v>4725</v>
      </c>
      <c r="F308" s="71" t="s">
        <v>4725</v>
      </c>
      <c r="G308" s="71" t="s">
        <v>4725</v>
      </c>
      <c r="H308" s="71" t="s">
        <v>4725</v>
      </c>
      <c r="I308" s="71" t="s">
        <v>4725</v>
      </c>
      <c r="J308" s="71" t="s">
        <v>4725</v>
      </c>
      <c r="K308" s="71" t="s">
        <v>4725</v>
      </c>
      <c r="L308" s="71" t="s">
        <v>4725</v>
      </c>
      <c r="M308" s="71" t="s">
        <v>4725</v>
      </c>
      <c r="N308" s="71">
        <v>1</v>
      </c>
      <c r="O308" s="71" t="s">
        <v>4725</v>
      </c>
      <c r="P308" s="71" t="s">
        <v>4725</v>
      </c>
      <c r="Q308" s="71" t="s">
        <v>4725</v>
      </c>
      <c r="R308" s="71" t="s">
        <v>4725</v>
      </c>
      <c r="S308" s="71" t="s">
        <v>4725</v>
      </c>
      <c r="T308" s="71" t="s">
        <v>4725</v>
      </c>
      <c r="U308" s="71" t="s">
        <v>4725</v>
      </c>
      <c r="V308" s="71" t="s">
        <v>4725</v>
      </c>
      <c r="W308" s="71" t="s">
        <v>4725</v>
      </c>
      <c r="X308" s="71" t="s">
        <v>4725</v>
      </c>
      <c r="Y308" s="71" t="s">
        <v>4725</v>
      </c>
      <c r="Z308" s="71" t="s">
        <v>4725</v>
      </c>
      <c r="AA308" s="71" t="s">
        <v>4725</v>
      </c>
      <c r="AB308" s="71" t="s">
        <v>4725</v>
      </c>
      <c r="AC308" s="71" t="s">
        <v>4725</v>
      </c>
      <c r="AD308" s="71" t="s">
        <v>4725</v>
      </c>
      <c r="AE308" s="71" t="s">
        <v>4725</v>
      </c>
      <c r="AF308" s="71" t="s">
        <v>4725</v>
      </c>
      <c r="AG308" s="71" t="s">
        <v>4725</v>
      </c>
      <c r="AH308" s="71" t="s">
        <v>4725</v>
      </c>
      <c r="AI308" s="71" t="s">
        <v>4725</v>
      </c>
      <c r="AJ308" s="71" t="s">
        <v>4725</v>
      </c>
      <c r="AK308" s="71" t="s">
        <v>4725</v>
      </c>
      <c r="AL308" s="71" t="s">
        <v>4725</v>
      </c>
      <c r="AM308" s="71" t="s">
        <v>4725</v>
      </c>
      <c r="AN308" s="71" t="s">
        <v>4725</v>
      </c>
      <c r="AO308" s="71" t="s">
        <v>4725</v>
      </c>
      <c r="AP308" s="71" t="s">
        <v>4725</v>
      </c>
      <c r="AQ308" s="71" t="s">
        <v>4725</v>
      </c>
      <c r="AR308" s="71" t="s">
        <v>4725</v>
      </c>
      <c r="AS308" s="68"/>
      <c r="AT308" s="68"/>
      <c r="AU308" s="68"/>
      <c r="AV308" t="s">
        <v>4773</v>
      </c>
      <c r="AW308" t="s">
        <v>4774</v>
      </c>
    </row>
    <row r="309" spans="1:54" x14ac:dyDescent="0.35">
      <c r="A309" s="37" t="s">
        <v>4743</v>
      </c>
      <c r="B309" s="37" t="s">
        <v>4599</v>
      </c>
      <c r="C309" s="37">
        <v>138</v>
      </c>
      <c r="D309" s="70"/>
      <c r="E309" s="71"/>
      <c r="F309" s="71"/>
      <c r="G309" s="71"/>
      <c r="H309" s="71"/>
      <c r="I309" s="71"/>
      <c r="J309" s="71"/>
      <c r="K309" s="71"/>
      <c r="L309" s="71"/>
      <c r="M309" s="71"/>
      <c r="N309" s="71"/>
      <c r="O309" s="71">
        <v>1</v>
      </c>
      <c r="P309" s="71">
        <v>1</v>
      </c>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68"/>
      <c r="AT309" s="68"/>
      <c r="AU309" s="68"/>
      <c r="AV309" t="s">
        <v>4744</v>
      </c>
      <c r="AW309" t="s">
        <v>4745</v>
      </c>
    </row>
    <row r="310" spans="1:54" x14ac:dyDescent="0.35">
      <c r="A310" s="37" t="s">
        <v>4731</v>
      </c>
      <c r="B310" s="37" t="s">
        <v>4892</v>
      </c>
      <c r="C310" s="37">
        <v>115</v>
      </c>
      <c r="D310" s="70" t="s">
        <v>4725</v>
      </c>
      <c r="E310" s="71" t="s">
        <v>4725</v>
      </c>
      <c r="F310" s="71" t="s">
        <v>4725</v>
      </c>
      <c r="G310" s="71" t="s">
        <v>4725</v>
      </c>
      <c r="H310" s="71" t="s">
        <v>4725</v>
      </c>
      <c r="I310" s="71" t="s">
        <v>4725</v>
      </c>
      <c r="J310" s="71" t="s">
        <v>4725</v>
      </c>
      <c r="K310" s="71" t="s">
        <v>4725</v>
      </c>
      <c r="L310" s="71" t="s">
        <v>4725</v>
      </c>
      <c r="M310" s="71" t="s">
        <v>4725</v>
      </c>
      <c r="N310" s="71" t="s">
        <v>4725</v>
      </c>
      <c r="O310" s="71" t="s">
        <v>4725</v>
      </c>
      <c r="P310" s="71" t="s">
        <v>4725</v>
      </c>
      <c r="Q310" s="71" t="s">
        <v>4725</v>
      </c>
      <c r="R310" s="71" t="s">
        <v>4725</v>
      </c>
      <c r="S310" s="71" t="s">
        <v>4725</v>
      </c>
      <c r="T310" s="71" t="s">
        <v>4725</v>
      </c>
      <c r="U310" s="71" t="s">
        <v>4725</v>
      </c>
      <c r="V310" s="71" t="s">
        <v>4725</v>
      </c>
      <c r="W310" s="71" t="s">
        <v>4725</v>
      </c>
      <c r="X310" s="71" t="s">
        <v>4725</v>
      </c>
      <c r="Y310" s="71" t="s">
        <v>4725</v>
      </c>
      <c r="Z310" s="71" t="s">
        <v>4725</v>
      </c>
      <c r="AA310" s="71" t="s">
        <v>4725</v>
      </c>
      <c r="AB310" s="71" t="s">
        <v>4725</v>
      </c>
      <c r="AC310" s="71" t="s">
        <v>4725</v>
      </c>
      <c r="AD310" s="71" t="s">
        <v>4725</v>
      </c>
      <c r="AE310" s="71" t="s">
        <v>4725</v>
      </c>
      <c r="AF310" s="71" t="s">
        <v>4725</v>
      </c>
      <c r="AG310" s="71" t="s">
        <v>4725</v>
      </c>
      <c r="AH310" s="71" t="s">
        <v>4725</v>
      </c>
      <c r="AI310" s="71" t="s">
        <v>4725</v>
      </c>
      <c r="AJ310" s="71" t="s">
        <v>4725</v>
      </c>
      <c r="AK310" s="71" t="s">
        <v>4725</v>
      </c>
      <c r="AL310" s="71" t="s">
        <v>4725</v>
      </c>
      <c r="AM310" s="71" t="s">
        <v>4725</v>
      </c>
      <c r="AN310" s="71" t="s">
        <v>4725</v>
      </c>
      <c r="AO310" s="71" t="s">
        <v>4725</v>
      </c>
      <c r="AP310" s="71" t="s">
        <v>4725</v>
      </c>
      <c r="AQ310" s="71" t="s">
        <v>4725</v>
      </c>
      <c r="AR310" s="71">
        <v>1</v>
      </c>
      <c r="AS310" s="68"/>
      <c r="AT310" s="68"/>
      <c r="AU310" s="68"/>
      <c r="AV310" t="s">
        <v>4726</v>
      </c>
      <c r="AW310" t="s">
        <v>4727</v>
      </c>
    </row>
    <row r="311" spans="1:54" x14ac:dyDescent="0.35">
      <c r="A311" s="37" t="s">
        <v>4728</v>
      </c>
      <c r="B311" s="37" t="s">
        <v>4602</v>
      </c>
      <c r="C311" s="37">
        <v>230</v>
      </c>
      <c r="D311" s="70" t="s">
        <v>4725</v>
      </c>
      <c r="E311" s="71" t="s">
        <v>4725</v>
      </c>
      <c r="F311" s="71" t="s">
        <v>4725</v>
      </c>
      <c r="G311" s="71" t="s">
        <v>4725</v>
      </c>
      <c r="H311" s="71">
        <v>1</v>
      </c>
      <c r="I311" s="71" t="s">
        <v>4725</v>
      </c>
      <c r="J311" s="71" t="s">
        <v>4725</v>
      </c>
      <c r="K311" s="71" t="s">
        <v>4725</v>
      </c>
      <c r="L311" s="71" t="s">
        <v>4725</v>
      </c>
      <c r="M311" s="71" t="s">
        <v>4725</v>
      </c>
      <c r="N311" s="71" t="s">
        <v>4725</v>
      </c>
      <c r="O311" s="71" t="s">
        <v>4725</v>
      </c>
      <c r="P311" s="71" t="s">
        <v>4725</v>
      </c>
      <c r="Q311" s="71" t="s">
        <v>4725</v>
      </c>
      <c r="R311" s="71" t="s">
        <v>4725</v>
      </c>
      <c r="S311" s="71" t="s">
        <v>4725</v>
      </c>
      <c r="T311" s="71" t="s">
        <v>4725</v>
      </c>
      <c r="U311" s="71" t="s">
        <v>4725</v>
      </c>
      <c r="V311" s="71" t="s">
        <v>4725</v>
      </c>
      <c r="W311" s="71" t="s">
        <v>4725</v>
      </c>
      <c r="X311" s="71" t="s">
        <v>4725</v>
      </c>
      <c r="Y311" s="71" t="s">
        <v>4725</v>
      </c>
      <c r="Z311" s="71" t="s">
        <v>4725</v>
      </c>
      <c r="AA311" s="71" t="s">
        <v>4725</v>
      </c>
      <c r="AB311" s="71" t="s">
        <v>4725</v>
      </c>
      <c r="AC311" s="71" t="s">
        <v>4725</v>
      </c>
      <c r="AD311" s="71" t="s">
        <v>4725</v>
      </c>
      <c r="AE311" s="71" t="s">
        <v>4725</v>
      </c>
      <c r="AF311" s="71" t="s">
        <v>4725</v>
      </c>
      <c r="AG311" s="71" t="s">
        <v>4725</v>
      </c>
      <c r="AH311" s="71" t="s">
        <v>4725</v>
      </c>
      <c r="AI311" s="71" t="s">
        <v>4725</v>
      </c>
      <c r="AJ311" s="71" t="s">
        <v>4725</v>
      </c>
      <c r="AK311" s="71" t="s">
        <v>4725</v>
      </c>
      <c r="AL311" s="71" t="s">
        <v>4725</v>
      </c>
      <c r="AM311" s="71" t="s">
        <v>4725</v>
      </c>
      <c r="AN311" s="71" t="s">
        <v>4725</v>
      </c>
      <c r="AO311" s="71" t="s">
        <v>4725</v>
      </c>
      <c r="AP311" s="71" t="s">
        <v>4725</v>
      </c>
      <c r="AQ311" s="71" t="s">
        <v>4725</v>
      </c>
      <c r="AR311" s="71" t="s">
        <v>4725</v>
      </c>
      <c r="AS311" s="68"/>
      <c r="AT311" s="68"/>
      <c r="AU311" s="68"/>
      <c r="AV311" t="s">
        <v>4729</v>
      </c>
      <c r="AW311" t="s">
        <v>4730</v>
      </c>
    </row>
    <row r="312" spans="1:54" x14ac:dyDescent="0.35">
      <c r="A312" s="37" t="s">
        <v>4731</v>
      </c>
      <c r="B312" s="37" t="s">
        <v>4407</v>
      </c>
      <c r="C312" s="37">
        <v>230</v>
      </c>
      <c r="D312" s="70" t="s">
        <v>4725</v>
      </c>
      <c r="E312" s="71" t="s">
        <v>4725</v>
      </c>
      <c r="F312" s="71" t="s">
        <v>4725</v>
      </c>
      <c r="G312" s="71" t="s">
        <v>4725</v>
      </c>
      <c r="H312" s="71" t="s">
        <v>4725</v>
      </c>
      <c r="I312" s="71" t="s">
        <v>4725</v>
      </c>
      <c r="J312" s="71" t="s">
        <v>4725</v>
      </c>
      <c r="K312" s="71" t="s">
        <v>4725</v>
      </c>
      <c r="L312" s="71" t="s">
        <v>4725</v>
      </c>
      <c r="M312" s="71" t="s">
        <v>4725</v>
      </c>
      <c r="N312" s="71" t="s">
        <v>4725</v>
      </c>
      <c r="O312" s="71" t="s">
        <v>4725</v>
      </c>
      <c r="P312" s="71" t="s">
        <v>4725</v>
      </c>
      <c r="Q312" s="71" t="s">
        <v>4725</v>
      </c>
      <c r="R312" s="71" t="s">
        <v>4725</v>
      </c>
      <c r="S312" s="71" t="s">
        <v>4725</v>
      </c>
      <c r="T312" s="71" t="s">
        <v>4725</v>
      </c>
      <c r="U312" s="71" t="s">
        <v>4725</v>
      </c>
      <c r="V312" s="71" t="s">
        <v>4725</v>
      </c>
      <c r="W312" s="71" t="s">
        <v>4725</v>
      </c>
      <c r="X312" s="71" t="s">
        <v>4725</v>
      </c>
      <c r="Y312" s="71" t="s">
        <v>4725</v>
      </c>
      <c r="Z312" s="71" t="s">
        <v>4725</v>
      </c>
      <c r="AA312" s="71" t="s">
        <v>4725</v>
      </c>
      <c r="AB312" s="71" t="s">
        <v>4725</v>
      </c>
      <c r="AC312" s="71" t="s">
        <v>4725</v>
      </c>
      <c r="AD312" s="71" t="s">
        <v>4725</v>
      </c>
      <c r="AE312" s="71" t="s">
        <v>4725</v>
      </c>
      <c r="AF312" s="71" t="s">
        <v>4725</v>
      </c>
      <c r="AG312" s="71">
        <v>1</v>
      </c>
      <c r="AH312" s="71">
        <v>1</v>
      </c>
      <c r="AI312" s="71" t="s">
        <v>4725</v>
      </c>
      <c r="AJ312" s="71">
        <v>1</v>
      </c>
      <c r="AK312" s="71" t="s">
        <v>4725</v>
      </c>
      <c r="AL312" s="71" t="s">
        <v>4725</v>
      </c>
      <c r="AM312" s="71" t="s">
        <v>4725</v>
      </c>
      <c r="AN312" s="71" t="s">
        <v>4725</v>
      </c>
      <c r="AO312" s="71">
        <v>1</v>
      </c>
      <c r="AP312" s="71" t="s">
        <v>4725</v>
      </c>
      <c r="AQ312" s="71" t="s">
        <v>4725</v>
      </c>
      <c r="AR312" s="71" t="s">
        <v>4725</v>
      </c>
      <c r="AS312" s="68"/>
      <c r="AT312" s="68"/>
      <c r="AU312" s="68"/>
      <c r="AV312" t="s">
        <v>4726</v>
      </c>
      <c r="AW312" t="s">
        <v>4727</v>
      </c>
    </row>
    <row r="313" spans="1:54" x14ac:dyDescent="0.35">
      <c r="A313" s="37" t="s">
        <v>4731</v>
      </c>
      <c r="B313" s="37" t="s">
        <v>4605</v>
      </c>
      <c r="C313" s="37">
        <v>115</v>
      </c>
      <c r="D313" s="70" t="s">
        <v>4725</v>
      </c>
      <c r="E313" s="71" t="s">
        <v>4725</v>
      </c>
      <c r="F313" s="71" t="s">
        <v>4725</v>
      </c>
      <c r="G313" s="71" t="s">
        <v>4725</v>
      </c>
      <c r="H313" s="71" t="s">
        <v>4725</v>
      </c>
      <c r="I313" s="71" t="s">
        <v>4725</v>
      </c>
      <c r="J313" s="71" t="s">
        <v>4725</v>
      </c>
      <c r="K313" s="71" t="s">
        <v>4725</v>
      </c>
      <c r="L313" s="71" t="s">
        <v>4725</v>
      </c>
      <c r="M313" s="71" t="s">
        <v>4725</v>
      </c>
      <c r="N313" s="71" t="s">
        <v>4725</v>
      </c>
      <c r="O313" s="71" t="s">
        <v>4725</v>
      </c>
      <c r="P313" s="71" t="s">
        <v>4725</v>
      </c>
      <c r="Q313" s="71" t="s">
        <v>4725</v>
      </c>
      <c r="R313" s="71" t="s">
        <v>4725</v>
      </c>
      <c r="S313" s="71" t="s">
        <v>4725</v>
      </c>
      <c r="T313" s="71" t="s">
        <v>4725</v>
      </c>
      <c r="U313" s="71" t="s">
        <v>4725</v>
      </c>
      <c r="V313" s="71" t="s">
        <v>4725</v>
      </c>
      <c r="W313" s="71" t="s">
        <v>4725</v>
      </c>
      <c r="X313" s="71" t="s">
        <v>4725</v>
      </c>
      <c r="Y313" s="71" t="s">
        <v>4725</v>
      </c>
      <c r="Z313" s="71" t="s">
        <v>4725</v>
      </c>
      <c r="AA313" s="71" t="s">
        <v>4725</v>
      </c>
      <c r="AB313" s="71" t="s">
        <v>4725</v>
      </c>
      <c r="AC313" s="71" t="s">
        <v>4725</v>
      </c>
      <c r="AD313" s="71" t="s">
        <v>4725</v>
      </c>
      <c r="AE313" s="71" t="s">
        <v>4725</v>
      </c>
      <c r="AF313" s="71" t="s">
        <v>4725</v>
      </c>
      <c r="AG313" s="71" t="s">
        <v>4725</v>
      </c>
      <c r="AH313" s="71" t="s">
        <v>4725</v>
      </c>
      <c r="AI313" s="71" t="s">
        <v>4725</v>
      </c>
      <c r="AJ313" s="71" t="s">
        <v>4725</v>
      </c>
      <c r="AK313" s="71" t="s">
        <v>4725</v>
      </c>
      <c r="AL313" s="71" t="s">
        <v>4725</v>
      </c>
      <c r="AM313" s="71" t="s">
        <v>4725</v>
      </c>
      <c r="AN313" s="71" t="s">
        <v>4725</v>
      </c>
      <c r="AO313" s="71" t="s">
        <v>4725</v>
      </c>
      <c r="AP313" s="71" t="s">
        <v>4725</v>
      </c>
      <c r="AQ313" s="71" t="s">
        <v>4725</v>
      </c>
      <c r="AR313" s="71">
        <v>1</v>
      </c>
      <c r="AS313" s="68"/>
      <c r="AT313" s="68"/>
      <c r="AU313" s="68"/>
      <c r="AV313" t="s">
        <v>4726</v>
      </c>
      <c r="AW313" t="s">
        <v>4727</v>
      </c>
    </row>
    <row r="314" spans="1:54" x14ac:dyDescent="0.35">
      <c r="A314" s="37" t="s">
        <v>4724</v>
      </c>
      <c r="B314" s="37" t="s">
        <v>4893</v>
      </c>
      <c r="C314" s="37">
        <v>115</v>
      </c>
      <c r="D314" s="70" t="s">
        <v>4725</v>
      </c>
      <c r="E314" s="71" t="s">
        <v>4725</v>
      </c>
      <c r="F314" s="71" t="s">
        <v>4725</v>
      </c>
      <c r="G314" s="71" t="s">
        <v>4725</v>
      </c>
      <c r="H314" s="71" t="s">
        <v>4725</v>
      </c>
      <c r="I314" s="71" t="s">
        <v>4725</v>
      </c>
      <c r="J314" s="71" t="s">
        <v>4725</v>
      </c>
      <c r="K314" s="71" t="s">
        <v>4725</v>
      </c>
      <c r="L314" s="71" t="s">
        <v>4725</v>
      </c>
      <c r="M314" s="71" t="s">
        <v>4725</v>
      </c>
      <c r="N314" s="71" t="s">
        <v>4725</v>
      </c>
      <c r="O314" s="71" t="s">
        <v>4725</v>
      </c>
      <c r="P314" s="71" t="s">
        <v>4725</v>
      </c>
      <c r="Q314" s="71" t="s">
        <v>4725</v>
      </c>
      <c r="R314" s="71" t="s">
        <v>4725</v>
      </c>
      <c r="S314" s="71" t="s">
        <v>4725</v>
      </c>
      <c r="T314" s="71" t="s">
        <v>4725</v>
      </c>
      <c r="U314" s="71" t="s">
        <v>4725</v>
      </c>
      <c r="V314" s="71" t="s">
        <v>4725</v>
      </c>
      <c r="W314" s="71" t="s">
        <v>4725</v>
      </c>
      <c r="X314" s="71" t="s">
        <v>4725</v>
      </c>
      <c r="Y314" s="71" t="s">
        <v>4725</v>
      </c>
      <c r="Z314" s="71" t="s">
        <v>4725</v>
      </c>
      <c r="AA314" s="71" t="s">
        <v>4725</v>
      </c>
      <c r="AB314" s="71" t="s">
        <v>4725</v>
      </c>
      <c r="AC314" s="71" t="s">
        <v>4725</v>
      </c>
      <c r="AD314" s="71" t="s">
        <v>4725</v>
      </c>
      <c r="AE314" s="71" t="s">
        <v>4725</v>
      </c>
      <c r="AF314" s="71">
        <v>1</v>
      </c>
      <c r="AG314" s="71">
        <v>1</v>
      </c>
      <c r="AH314" s="71" t="s">
        <v>4725</v>
      </c>
      <c r="AI314" s="71" t="s">
        <v>4725</v>
      </c>
      <c r="AJ314" s="71" t="s">
        <v>4725</v>
      </c>
      <c r="AK314" s="71" t="s">
        <v>4725</v>
      </c>
      <c r="AL314" s="71">
        <v>1</v>
      </c>
      <c r="AM314" s="71" t="s">
        <v>4725</v>
      </c>
      <c r="AN314" s="71" t="s">
        <v>4725</v>
      </c>
      <c r="AO314" s="71" t="s">
        <v>4725</v>
      </c>
      <c r="AP314" s="71" t="s">
        <v>4725</v>
      </c>
      <c r="AQ314" s="71" t="s">
        <v>4725</v>
      </c>
      <c r="AR314" s="71" t="s">
        <v>4725</v>
      </c>
      <c r="AS314" s="68"/>
      <c r="AT314" s="68"/>
      <c r="AU314" s="68"/>
      <c r="AV314" t="s">
        <v>4726</v>
      </c>
      <c r="AW314" t="s">
        <v>4727</v>
      </c>
    </row>
    <row r="315" spans="1:54" x14ac:dyDescent="0.35">
      <c r="A315" s="37" t="s">
        <v>4724</v>
      </c>
      <c r="B315" s="37" t="s">
        <v>4487</v>
      </c>
      <c r="C315" s="37">
        <v>115</v>
      </c>
      <c r="D315" s="70" t="s">
        <v>4725</v>
      </c>
      <c r="E315" s="71" t="s">
        <v>4725</v>
      </c>
      <c r="F315" s="71" t="s">
        <v>4725</v>
      </c>
      <c r="G315" s="71" t="s">
        <v>4725</v>
      </c>
      <c r="H315" s="71" t="s">
        <v>4725</v>
      </c>
      <c r="I315" s="71" t="s">
        <v>4725</v>
      </c>
      <c r="J315" s="71" t="s">
        <v>4725</v>
      </c>
      <c r="K315" s="71" t="s">
        <v>4725</v>
      </c>
      <c r="L315" s="71" t="s">
        <v>4725</v>
      </c>
      <c r="M315" s="71" t="s">
        <v>4725</v>
      </c>
      <c r="N315" s="71" t="s">
        <v>4725</v>
      </c>
      <c r="O315" s="71" t="s">
        <v>4725</v>
      </c>
      <c r="P315" s="71" t="s">
        <v>4725</v>
      </c>
      <c r="Q315" s="71" t="s">
        <v>4725</v>
      </c>
      <c r="R315" s="71" t="s">
        <v>4725</v>
      </c>
      <c r="S315" s="71" t="s">
        <v>4725</v>
      </c>
      <c r="T315" s="71" t="s">
        <v>4725</v>
      </c>
      <c r="U315" s="71" t="s">
        <v>4725</v>
      </c>
      <c r="V315" s="71" t="s">
        <v>4725</v>
      </c>
      <c r="W315" s="71" t="s">
        <v>4725</v>
      </c>
      <c r="X315" s="71" t="s">
        <v>4725</v>
      </c>
      <c r="Y315" s="71" t="s">
        <v>4725</v>
      </c>
      <c r="Z315" s="71" t="s">
        <v>4725</v>
      </c>
      <c r="AA315" s="71" t="s">
        <v>4725</v>
      </c>
      <c r="AB315" s="71" t="s">
        <v>4725</v>
      </c>
      <c r="AC315" s="71" t="s">
        <v>4725</v>
      </c>
      <c r="AD315" s="71" t="s">
        <v>4725</v>
      </c>
      <c r="AE315" s="71" t="s">
        <v>4725</v>
      </c>
      <c r="AF315" s="71" t="s">
        <v>4725</v>
      </c>
      <c r="AG315" s="71" t="s">
        <v>4725</v>
      </c>
      <c r="AH315" s="71" t="s">
        <v>4725</v>
      </c>
      <c r="AI315" s="71" t="s">
        <v>4725</v>
      </c>
      <c r="AJ315" s="71" t="s">
        <v>4725</v>
      </c>
      <c r="AK315" s="71" t="s">
        <v>4725</v>
      </c>
      <c r="AL315" s="71" t="s">
        <v>4725</v>
      </c>
      <c r="AM315" s="71" t="s">
        <v>4725</v>
      </c>
      <c r="AN315" s="71" t="s">
        <v>4725</v>
      </c>
      <c r="AO315" s="71">
        <v>1</v>
      </c>
      <c r="AP315" s="71" t="s">
        <v>4725</v>
      </c>
      <c r="AQ315" s="71" t="s">
        <v>4725</v>
      </c>
      <c r="AR315" s="71" t="s">
        <v>4725</v>
      </c>
      <c r="AS315" s="68"/>
      <c r="AT315" s="68"/>
      <c r="AU315" s="68"/>
      <c r="AV315" t="s">
        <v>4726</v>
      </c>
      <c r="AW315" t="s">
        <v>4727</v>
      </c>
    </row>
    <row r="316" spans="1:54" x14ac:dyDescent="0.35">
      <c r="A316" s="37" t="s">
        <v>4724</v>
      </c>
      <c r="B316" s="37" t="s">
        <v>4487</v>
      </c>
      <c r="C316" s="37">
        <v>230</v>
      </c>
      <c r="D316" s="70" t="s">
        <v>4725</v>
      </c>
      <c r="E316" s="71" t="s">
        <v>4725</v>
      </c>
      <c r="F316" s="71" t="s">
        <v>4725</v>
      </c>
      <c r="G316" s="71" t="s">
        <v>4725</v>
      </c>
      <c r="H316" s="71" t="s">
        <v>4725</v>
      </c>
      <c r="I316" s="71" t="s">
        <v>4725</v>
      </c>
      <c r="J316" s="71" t="s">
        <v>4725</v>
      </c>
      <c r="K316" s="71" t="s">
        <v>4725</v>
      </c>
      <c r="L316" s="71" t="s">
        <v>4725</v>
      </c>
      <c r="M316" s="71" t="s">
        <v>4725</v>
      </c>
      <c r="N316" s="71" t="s">
        <v>4725</v>
      </c>
      <c r="O316" s="71" t="s">
        <v>4725</v>
      </c>
      <c r="P316" s="71" t="s">
        <v>4725</v>
      </c>
      <c r="Q316" s="71" t="s">
        <v>4725</v>
      </c>
      <c r="R316" s="71" t="s">
        <v>4725</v>
      </c>
      <c r="S316" s="71" t="s">
        <v>4725</v>
      </c>
      <c r="T316" s="71" t="s">
        <v>4725</v>
      </c>
      <c r="U316" s="71" t="s">
        <v>4725</v>
      </c>
      <c r="V316" s="71" t="s">
        <v>4725</v>
      </c>
      <c r="W316" s="71" t="s">
        <v>4725</v>
      </c>
      <c r="X316" s="71" t="s">
        <v>4725</v>
      </c>
      <c r="Y316" s="71" t="s">
        <v>4725</v>
      </c>
      <c r="Z316" s="71" t="s">
        <v>4725</v>
      </c>
      <c r="AA316" s="71" t="s">
        <v>4725</v>
      </c>
      <c r="AB316" s="71" t="s">
        <v>4725</v>
      </c>
      <c r="AC316" s="71" t="s">
        <v>4725</v>
      </c>
      <c r="AD316" s="71" t="s">
        <v>4725</v>
      </c>
      <c r="AE316" s="71" t="s">
        <v>4725</v>
      </c>
      <c r="AF316" s="71">
        <v>1</v>
      </c>
      <c r="AG316" s="71">
        <v>1</v>
      </c>
      <c r="AH316" s="71" t="s">
        <v>4725</v>
      </c>
      <c r="AI316" s="71" t="s">
        <v>4725</v>
      </c>
      <c r="AJ316" s="71" t="s">
        <v>4725</v>
      </c>
      <c r="AK316" s="71" t="s">
        <v>4725</v>
      </c>
      <c r="AL316" s="71">
        <v>1</v>
      </c>
      <c r="AM316" s="71" t="s">
        <v>4725</v>
      </c>
      <c r="AN316" s="71">
        <v>1</v>
      </c>
      <c r="AO316" s="71">
        <v>1</v>
      </c>
      <c r="AP316" s="71" t="s">
        <v>4725</v>
      </c>
      <c r="AQ316" s="71" t="s">
        <v>4725</v>
      </c>
      <c r="AR316" s="71" t="s">
        <v>4725</v>
      </c>
      <c r="AS316" s="68"/>
      <c r="AT316" s="68"/>
      <c r="AU316" s="68"/>
      <c r="AV316" t="s">
        <v>4726</v>
      </c>
      <c r="AW316" t="s">
        <v>4727</v>
      </c>
    </row>
    <row r="317" spans="1:54" x14ac:dyDescent="0.35">
      <c r="A317" s="37" t="s">
        <v>4732</v>
      </c>
      <c r="B317" s="37" t="s">
        <v>4606</v>
      </c>
      <c r="C317" s="37">
        <v>500</v>
      </c>
      <c r="D317" s="70" t="s">
        <v>4725</v>
      </c>
      <c r="E317" s="71" t="s">
        <v>4725</v>
      </c>
      <c r="F317" s="71">
        <v>1</v>
      </c>
      <c r="G317" s="71" t="s">
        <v>4725</v>
      </c>
      <c r="H317" s="71" t="s">
        <v>4725</v>
      </c>
      <c r="I317" s="71" t="s">
        <v>4725</v>
      </c>
      <c r="J317" s="71" t="s">
        <v>4725</v>
      </c>
      <c r="K317" s="71" t="s">
        <v>4725</v>
      </c>
      <c r="L317" s="71" t="s">
        <v>4725</v>
      </c>
      <c r="M317" s="71" t="s">
        <v>4725</v>
      </c>
      <c r="N317" s="71" t="s">
        <v>4725</v>
      </c>
      <c r="O317" s="71" t="s">
        <v>4725</v>
      </c>
      <c r="P317" s="71" t="s">
        <v>4725</v>
      </c>
      <c r="Q317" s="71" t="s">
        <v>4725</v>
      </c>
      <c r="R317" s="71" t="s">
        <v>4725</v>
      </c>
      <c r="S317" s="71" t="s">
        <v>4725</v>
      </c>
      <c r="T317" s="71" t="s">
        <v>4725</v>
      </c>
      <c r="U317" s="71" t="s">
        <v>4725</v>
      </c>
      <c r="V317" s="71" t="s">
        <v>4725</v>
      </c>
      <c r="W317" s="71" t="s">
        <v>4725</v>
      </c>
      <c r="X317" s="71" t="s">
        <v>4725</v>
      </c>
      <c r="Y317" s="71" t="s">
        <v>4725</v>
      </c>
      <c r="Z317" s="71" t="s">
        <v>4725</v>
      </c>
      <c r="AA317" s="71" t="s">
        <v>4725</v>
      </c>
      <c r="AB317" s="71" t="s">
        <v>4725</v>
      </c>
      <c r="AC317" s="71" t="s">
        <v>4725</v>
      </c>
      <c r="AD317" s="71" t="s">
        <v>4725</v>
      </c>
      <c r="AE317" s="71" t="s">
        <v>4725</v>
      </c>
      <c r="AF317" s="71" t="s">
        <v>4725</v>
      </c>
      <c r="AG317" s="71" t="s">
        <v>4725</v>
      </c>
      <c r="AH317" s="71" t="s">
        <v>4725</v>
      </c>
      <c r="AI317" s="71" t="s">
        <v>4725</v>
      </c>
      <c r="AJ317" s="71" t="s">
        <v>4725</v>
      </c>
      <c r="AK317" s="71" t="s">
        <v>4725</v>
      </c>
      <c r="AL317" s="71" t="s">
        <v>4725</v>
      </c>
      <c r="AM317" s="71" t="s">
        <v>4725</v>
      </c>
      <c r="AN317" s="71" t="s">
        <v>4725</v>
      </c>
      <c r="AO317" s="71" t="s">
        <v>4725</v>
      </c>
      <c r="AP317" s="71" t="s">
        <v>4725</v>
      </c>
      <c r="AQ317" s="71" t="s">
        <v>4725</v>
      </c>
      <c r="AR317" s="71" t="s">
        <v>4725</v>
      </c>
      <c r="AS317" s="68"/>
      <c r="AT317" s="68"/>
      <c r="AU317" s="68"/>
      <c r="AV317" t="s">
        <v>4733</v>
      </c>
      <c r="AW317" t="s">
        <v>4734</v>
      </c>
      <c r="AY317" t="s">
        <v>4735</v>
      </c>
      <c r="BB317" t="s">
        <v>4894</v>
      </c>
    </row>
    <row r="318" spans="1:54" x14ac:dyDescent="0.35">
      <c r="A318" s="37" t="s">
        <v>4732</v>
      </c>
      <c r="B318" s="37" t="s">
        <v>4606</v>
      </c>
      <c r="C318" s="37">
        <v>230</v>
      </c>
      <c r="D318" s="70" t="s">
        <v>4725</v>
      </c>
      <c r="E318" s="71" t="s">
        <v>4725</v>
      </c>
      <c r="F318" s="71">
        <v>1</v>
      </c>
      <c r="G318" s="71" t="s">
        <v>4725</v>
      </c>
      <c r="H318" s="71" t="s">
        <v>4725</v>
      </c>
      <c r="I318" s="71" t="s">
        <v>4725</v>
      </c>
      <c r="J318" s="71" t="s">
        <v>4725</v>
      </c>
      <c r="K318" s="71" t="s">
        <v>4725</v>
      </c>
      <c r="L318" s="71" t="s">
        <v>4725</v>
      </c>
      <c r="M318" s="71" t="s">
        <v>4725</v>
      </c>
      <c r="N318" s="71" t="s">
        <v>4725</v>
      </c>
      <c r="O318" s="71" t="s">
        <v>4725</v>
      </c>
      <c r="P318" s="71" t="s">
        <v>4725</v>
      </c>
      <c r="Q318" s="71" t="s">
        <v>4725</v>
      </c>
      <c r="R318" s="71" t="s">
        <v>4725</v>
      </c>
      <c r="S318" s="71" t="s">
        <v>4725</v>
      </c>
      <c r="T318" s="71" t="s">
        <v>4725</v>
      </c>
      <c r="U318" s="71" t="s">
        <v>4725</v>
      </c>
      <c r="V318" s="71" t="s">
        <v>4725</v>
      </c>
      <c r="W318" s="71" t="s">
        <v>4725</v>
      </c>
      <c r="X318" s="71" t="s">
        <v>4725</v>
      </c>
      <c r="Y318" s="71" t="s">
        <v>4725</v>
      </c>
      <c r="Z318" s="71" t="s">
        <v>4725</v>
      </c>
      <c r="AA318" s="71" t="s">
        <v>4725</v>
      </c>
      <c r="AB318" s="71" t="s">
        <v>4725</v>
      </c>
      <c r="AC318" s="71" t="s">
        <v>4725</v>
      </c>
      <c r="AD318" s="71" t="s">
        <v>4725</v>
      </c>
      <c r="AE318" s="71" t="s">
        <v>4725</v>
      </c>
      <c r="AF318" s="71" t="s">
        <v>4725</v>
      </c>
      <c r="AG318" s="71" t="s">
        <v>4725</v>
      </c>
      <c r="AH318" s="71" t="s">
        <v>4725</v>
      </c>
      <c r="AI318" s="71" t="s">
        <v>4725</v>
      </c>
      <c r="AJ318" s="71" t="s">
        <v>4725</v>
      </c>
      <c r="AK318" s="71" t="s">
        <v>4725</v>
      </c>
      <c r="AL318" s="71" t="s">
        <v>4725</v>
      </c>
      <c r="AM318" s="71" t="s">
        <v>4725</v>
      </c>
      <c r="AN318" s="71" t="s">
        <v>4725</v>
      </c>
      <c r="AO318" s="71" t="s">
        <v>4725</v>
      </c>
      <c r="AP318" s="71" t="s">
        <v>4725</v>
      </c>
      <c r="AQ318" s="71" t="s">
        <v>4725</v>
      </c>
      <c r="AR318" s="71" t="s">
        <v>4725</v>
      </c>
      <c r="AS318" s="68"/>
      <c r="AT318" s="68"/>
      <c r="AU318" s="68"/>
      <c r="AV318" t="s">
        <v>4733</v>
      </c>
      <c r="AW318" t="s">
        <v>4734</v>
      </c>
      <c r="AY318" t="s">
        <v>4735</v>
      </c>
      <c r="BB318" t="s">
        <v>4894</v>
      </c>
    </row>
    <row r="319" spans="1:54" x14ac:dyDescent="0.35">
      <c r="A319" s="37" t="s">
        <v>4732</v>
      </c>
      <c r="B319" s="37" t="s">
        <v>4610</v>
      </c>
      <c r="C319" s="37">
        <v>500</v>
      </c>
      <c r="D319" s="70" t="s">
        <v>4725</v>
      </c>
      <c r="E319" s="71" t="s">
        <v>4725</v>
      </c>
      <c r="F319" s="71">
        <v>1</v>
      </c>
      <c r="G319" s="71" t="s">
        <v>4725</v>
      </c>
      <c r="H319" s="71" t="s">
        <v>4725</v>
      </c>
      <c r="I319" s="71" t="s">
        <v>4725</v>
      </c>
      <c r="J319" s="71" t="s">
        <v>4725</v>
      </c>
      <c r="K319" s="71" t="s">
        <v>4725</v>
      </c>
      <c r="L319" s="71" t="s">
        <v>4725</v>
      </c>
      <c r="M319" s="71" t="s">
        <v>4725</v>
      </c>
      <c r="N319" s="71" t="s">
        <v>4725</v>
      </c>
      <c r="O319" s="71" t="s">
        <v>4725</v>
      </c>
      <c r="P319" s="71" t="s">
        <v>4725</v>
      </c>
      <c r="Q319" s="71" t="s">
        <v>4725</v>
      </c>
      <c r="R319" s="71" t="s">
        <v>4725</v>
      </c>
      <c r="S319" s="71" t="s">
        <v>4725</v>
      </c>
      <c r="T319" s="71" t="s">
        <v>4725</v>
      </c>
      <c r="U319" s="71" t="s">
        <v>4725</v>
      </c>
      <c r="V319" s="71" t="s">
        <v>4725</v>
      </c>
      <c r="W319" s="71" t="s">
        <v>4725</v>
      </c>
      <c r="X319" s="71" t="s">
        <v>4725</v>
      </c>
      <c r="Y319" s="71" t="s">
        <v>4725</v>
      </c>
      <c r="Z319" s="71" t="s">
        <v>4725</v>
      </c>
      <c r="AA319" s="71" t="s">
        <v>4725</v>
      </c>
      <c r="AB319" s="71" t="s">
        <v>4725</v>
      </c>
      <c r="AC319" s="71" t="s">
        <v>4725</v>
      </c>
      <c r="AD319" s="71" t="s">
        <v>4725</v>
      </c>
      <c r="AE319" s="71" t="s">
        <v>4725</v>
      </c>
      <c r="AF319" s="71" t="s">
        <v>4725</v>
      </c>
      <c r="AG319" s="71" t="s">
        <v>4725</v>
      </c>
      <c r="AH319" s="71" t="s">
        <v>4725</v>
      </c>
      <c r="AI319" s="71" t="s">
        <v>4725</v>
      </c>
      <c r="AJ319" s="71" t="s">
        <v>4725</v>
      </c>
      <c r="AK319" s="71" t="s">
        <v>4725</v>
      </c>
      <c r="AL319" s="71" t="s">
        <v>4725</v>
      </c>
      <c r="AM319" s="71" t="s">
        <v>4725</v>
      </c>
      <c r="AN319" s="71" t="s">
        <v>4725</v>
      </c>
      <c r="AO319" s="71" t="s">
        <v>4725</v>
      </c>
      <c r="AP319" s="71" t="s">
        <v>4725</v>
      </c>
      <c r="AQ319" s="71" t="s">
        <v>4725</v>
      </c>
      <c r="AR319" s="71" t="s">
        <v>4725</v>
      </c>
      <c r="AS319" s="68"/>
      <c r="AT319" s="68"/>
      <c r="AU319" s="68"/>
      <c r="AV319" t="s">
        <v>4733</v>
      </c>
      <c r="AW319" t="s">
        <v>4734</v>
      </c>
      <c r="AY319" t="s">
        <v>4735</v>
      </c>
      <c r="BB319" t="s">
        <v>4894</v>
      </c>
    </row>
    <row r="320" spans="1:54" x14ac:dyDescent="0.35">
      <c r="A320" s="37" t="s">
        <v>4732</v>
      </c>
      <c r="B320" s="37" t="s">
        <v>4610</v>
      </c>
      <c r="C320" s="37">
        <v>230</v>
      </c>
      <c r="D320" s="70" t="s">
        <v>4725</v>
      </c>
      <c r="E320" s="71">
        <v>1</v>
      </c>
      <c r="F320" s="71">
        <v>1</v>
      </c>
      <c r="G320" s="71" t="s">
        <v>4725</v>
      </c>
      <c r="H320" s="71" t="s">
        <v>4725</v>
      </c>
      <c r="I320" s="71" t="s">
        <v>4725</v>
      </c>
      <c r="J320" s="71" t="s">
        <v>4725</v>
      </c>
      <c r="K320" s="71" t="s">
        <v>4725</v>
      </c>
      <c r="L320" s="71" t="s">
        <v>4725</v>
      </c>
      <c r="M320" s="71" t="s">
        <v>4725</v>
      </c>
      <c r="N320" s="71" t="s">
        <v>4725</v>
      </c>
      <c r="O320" s="71" t="s">
        <v>4725</v>
      </c>
      <c r="P320" s="71" t="s">
        <v>4725</v>
      </c>
      <c r="Q320" s="71" t="s">
        <v>4725</v>
      </c>
      <c r="R320" s="71" t="s">
        <v>4725</v>
      </c>
      <c r="S320" s="71" t="s">
        <v>4725</v>
      </c>
      <c r="T320" s="71" t="s">
        <v>4725</v>
      </c>
      <c r="U320" s="71" t="s">
        <v>4725</v>
      </c>
      <c r="V320" s="71" t="s">
        <v>4725</v>
      </c>
      <c r="W320" s="71" t="s">
        <v>4725</v>
      </c>
      <c r="X320" s="71" t="s">
        <v>4725</v>
      </c>
      <c r="Y320" s="71" t="s">
        <v>4725</v>
      </c>
      <c r="Z320" s="71" t="s">
        <v>4725</v>
      </c>
      <c r="AA320" s="71" t="s">
        <v>4725</v>
      </c>
      <c r="AB320" s="71" t="s">
        <v>4725</v>
      </c>
      <c r="AC320" s="71" t="s">
        <v>4725</v>
      </c>
      <c r="AD320" s="71" t="s">
        <v>4725</v>
      </c>
      <c r="AE320" s="71" t="s">
        <v>4725</v>
      </c>
      <c r="AF320" s="71" t="s">
        <v>4725</v>
      </c>
      <c r="AG320" s="71" t="s">
        <v>4725</v>
      </c>
      <c r="AH320" s="71" t="s">
        <v>4725</v>
      </c>
      <c r="AI320" s="71" t="s">
        <v>4725</v>
      </c>
      <c r="AJ320" s="71" t="s">
        <v>4725</v>
      </c>
      <c r="AK320" s="71" t="s">
        <v>4725</v>
      </c>
      <c r="AL320" s="71" t="s">
        <v>4725</v>
      </c>
      <c r="AM320" s="71" t="s">
        <v>4725</v>
      </c>
      <c r="AN320" s="71" t="s">
        <v>4725</v>
      </c>
      <c r="AO320" s="71" t="s">
        <v>4725</v>
      </c>
      <c r="AP320" s="71" t="s">
        <v>4725</v>
      </c>
      <c r="AQ320" s="71" t="s">
        <v>4725</v>
      </c>
      <c r="AR320" s="71" t="s">
        <v>4725</v>
      </c>
      <c r="AS320" s="68"/>
      <c r="AT320" s="68"/>
      <c r="AU320" s="68"/>
      <c r="AV320" t="s">
        <v>4733</v>
      </c>
      <c r="AW320" t="s">
        <v>4734</v>
      </c>
      <c r="AY320" t="s">
        <v>4735</v>
      </c>
      <c r="BB320" t="s">
        <v>4894</v>
      </c>
    </row>
    <row r="321" spans="1:51" x14ac:dyDescent="0.35">
      <c r="A321" s="37" t="s">
        <v>4747</v>
      </c>
      <c r="B321" s="37" t="s">
        <v>4611</v>
      </c>
      <c r="C321" s="37">
        <v>115</v>
      </c>
      <c r="D321" s="70" t="s">
        <v>4725</v>
      </c>
      <c r="E321" s="71" t="s">
        <v>4725</v>
      </c>
      <c r="F321" s="71" t="s">
        <v>4725</v>
      </c>
      <c r="G321" s="71" t="s">
        <v>4725</v>
      </c>
      <c r="H321" s="71" t="s">
        <v>4725</v>
      </c>
      <c r="I321" s="71" t="s">
        <v>4725</v>
      </c>
      <c r="J321" s="71" t="s">
        <v>4725</v>
      </c>
      <c r="K321" s="71" t="s">
        <v>4725</v>
      </c>
      <c r="L321" s="71" t="s">
        <v>4725</v>
      </c>
      <c r="M321" s="71" t="s">
        <v>4725</v>
      </c>
      <c r="N321" s="71" t="s">
        <v>4725</v>
      </c>
      <c r="O321" s="71" t="s">
        <v>4725</v>
      </c>
      <c r="P321" s="71" t="s">
        <v>4725</v>
      </c>
      <c r="Q321" s="71" t="s">
        <v>4725</v>
      </c>
      <c r="R321" s="71" t="s">
        <v>4725</v>
      </c>
      <c r="S321" s="71" t="s">
        <v>4725</v>
      </c>
      <c r="T321" s="71" t="s">
        <v>4725</v>
      </c>
      <c r="U321" s="71" t="s">
        <v>4725</v>
      </c>
      <c r="V321" s="71" t="s">
        <v>4725</v>
      </c>
      <c r="W321" s="71" t="s">
        <v>4725</v>
      </c>
      <c r="X321" s="71" t="s">
        <v>4725</v>
      </c>
      <c r="Y321" s="71" t="s">
        <v>4725</v>
      </c>
      <c r="Z321" s="71">
        <v>1</v>
      </c>
      <c r="AA321" s="71">
        <v>1</v>
      </c>
      <c r="AB321" s="71">
        <v>1</v>
      </c>
      <c r="AC321" s="71" t="s">
        <v>4725</v>
      </c>
      <c r="AD321" s="71" t="s">
        <v>4725</v>
      </c>
      <c r="AE321" s="71" t="s">
        <v>4725</v>
      </c>
      <c r="AF321" s="71" t="s">
        <v>4725</v>
      </c>
      <c r="AG321" s="71" t="s">
        <v>4725</v>
      </c>
      <c r="AH321" s="71" t="s">
        <v>4725</v>
      </c>
      <c r="AI321" s="71" t="s">
        <v>4725</v>
      </c>
      <c r="AJ321" s="71" t="s">
        <v>4725</v>
      </c>
      <c r="AK321" s="71" t="s">
        <v>4725</v>
      </c>
      <c r="AL321" s="71" t="s">
        <v>4725</v>
      </c>
      <c r="AM321" s="71" t="s">
        <v>4725</v>
      </c>
      <c r="AN321" s="71" t="s">
        <v>4725</v>
      </c>
      <c r="AO321" s="71" t="s">
        <v>4725</v>
      </c>
      <c r="AP321" s="71" t="s">
        <v>4725</v>
      </c>
      <c r="AQ321" s="71" t="s">
        <v>4725</v>
      </c>
      <c r="AR321" s="71" t="s">
        <v>4725</v>
      </c>
      <c r="AS321" s="68"/>
      <c r="AT321" s="68"/>
      <c r="AU321" s="68"/>
      <c r="AV321" t="s">
        <v>4748</v>
      </c>
      <c r="AW321" t="s">
        <v>4749</v>
      </c>
      <c r="AY321" t="s">
        <v>4786</v>
      </c>
    </row>
    <row r="322" spans="1:51" x14ac:dyDescent="0.35">
      <c r="A322" s="37" t="s">
        <v>4747</v>
      </c>
      <c r="B322" s="37" t="s">
        <v>4895</v>
      </c>
      <c r="C322" s="37">
        <v>115</v>
      </c>
      <c r="D322" s="70" t="s">
        <v>4725</v>
      </c>
      <c r="E322" s="71" t="s">
        <v>4725</v>
      </c>
      <c r="F322" s="71" t="s">
        <v>4725</v>
      </c>
      <c r="G322" s="71" t="s">
        <v>4725</v>
      </c>
      <c r="H322" s="71" t="s">
        <v>4725</v>
      </c>
      <c r="I322" s="71" t="s">
        <v>4725</v>
      </c>
      <c r="J322" s="71" t="s">
        <v>4725</v>
      </c>
      <c r="K322" s="71" t="s">
        <v>4725</v>
      </c>
      <c r="L322" s="71" t="s">
        <v>4725</v>
      </c>
      <c r="M322" s="71" t="s">
        <v>4725</v>
      </c>
      <c r="N322" s="71" t="s">
        <v>4725</v>
      </c>
      <c r="O322" s="71" t="s">
        <v>4725</v>
      </c>
      <c r="P322" s="71" t="s">
        <v>4725</v>
      </c>
      <c r="Q322" s="71" t="s">
        <v>4725</v>
      </c>
      <c r="R322" s="71" t="s">
        <v>4725</v>
      </c>
      <c r="S322" s="71" t="s">
        <v>4725</v>
      </c>
      <c r="T322" s="71" t="s">
        <v>4725</v>
      </c>
      <c r="U322" s="71" t="s">
        <v>4725</v>
      </c>
      <c r="V322" s="71" t="s">
        <v>4725</v>
      </c>
      <c r="W322" s="71" t="s">
        <v>4725</v>
      </c>
      <c r="X322" s="71" t="s">
        <v>4725</v>
      </c>
      <c r="Y322" s="71" t="s">
        <v>4725</v>
      </c>
      <c r="Z322" s="71">
        <v>1</v>
      </c>
      <c r="AA322" s="71">
        <v>1</v>
      </c>
      <c r="AB322" s="71" t="s">
        <v>4725</v>
      </c>
      <c r="AC322" s="71" t="s">
        <v>4725</v>
      </c>
      <c r="AD322" s="71" t="s">
        <v>4725</v>
      </c>
      <c r="AE322" s="71" t="s">
        <v>4725</v>
      </c>
      <c r="AF322" s="71" t="s">
        <v>4725</v>
      </c>
      <c r="AG322" s="71" t="s">
        <v>4725</v>
      </c>
      <c r="AH322" s="71" t="s">
        <v>4725</v>
      </c>
      <c r="AI322" s="71" t="s">
        <v>4725</v>
      </c>
      <c r="AJ322" s="71" t="s">
        <v>4725</v>
      </c>
      <c r="AK322" s="71" t="s">
        <v>4725</v>
      </c>
      <c r="AL322" s="71" t="s">
        <v>4725</v>
      </c>
      <c r="AM322" s="71" t="s">
        <v>4725</v>
      </c>
      <c r="AN322" s="71" t="s">
        <v>4725</v>
      </c>
      <c r="AO322" s="71" t="s">
        <v>4725</v>
      </c>
      <c r="AP322" s="71" t="s">
        <v>4725</v>
      </c>
      <c r="AQ322" s="71" t="s">
        <v>4725</v>
      </c>
      <c r="AR322" s="71" t="s">
        <v>4725</v>
      </c>
      <c r="AS322" s="68"/>
      <c r="AT322" s="68"/>
      <c r="AU322" s="68"/>
      <c r="AV322" t="s">
        <v>4748</v>
      </c>
      <c r="AW322" t="s">
        <v>4749</v>
      </c>
      <c r="AY322" t="s">
        <v>4786</v>
      </c>
    </row>
  </sheetData>
  <autoFilter ref="A4:BB322" xr:uid="{F7D5963C-5B05-4ECB-9A16-0329595B986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210"/>
  <sheetViews>
    <sheetView showGridLines="0" workbookViewId="0">
      <pane ySplit="4" topLeftCell="A87" activePane="bottomLeft" state="frozen"/>
      <selection pane="bottomLeft" activeCell="A4" sqref="A4:XFD4"/>
    </sheetView>
  </sheetViews>
  <sheetFormatPr defaultRowHeight="14.5" x14ac:dyDescent="0.35"/>
  <cols>
    <col min="1" max="1" width="42.7265625" customWidth="1"/>
    <col min="2" max="2" width="9.54296875" customWidth="1"/>
    <col min="3" max="3" width="17.1796875" customWidth="1"/>
    <col min="4" max="4" width="10.7265625" customWidth="1"/>
    <col min="5" max="5" width="12" customWidth="1"/>
    <col min="6" max="6" width="13" customWidth="1"/>
    <col min="7" max="7" width="14.7265625" customWidth="1"/>
    <col min="8" max="8" width="12.453125" customWidth="1"/>
    <col min="9" max="9" width="11.81640625" customWidth="1"/>
    <col min="10" max="10" width="20.26953125" customWidth="1"/>
    <col min="11" max="12" width="11.81640625" customWidth="1"/>
    <col min="13" max="14" width="10" customWidth="1"/>
    <col min="15" max="15" width="8.26953125" customWidth="1"/>
    <col min="16" max="16" width="11.1796875" customWidth="1"/>
    <col min="17" max="18" width="13" customWidth="1"/>
    <col min="19" max="19" width="17.1796875" customWidth="1"/>
    <col min="20" max="20" width="6.54296875" customWidth="1"/>
    <col min="21" max="21" width="7" customWidth="1"/>
    <col min="22" max="22" width="29.7265625" customWidth="1"/>
    <col min="23" max="23" width="14.1796875" customWidth="1"/>
    <col min="24" max="24" width="12.26953125" customWidth="1"/>
    <col min="25" max="25" width="12" customWidth="1"/>
    <col min="26" max="26" width="16.26953125" customWidth="1"/>
    <col min="27" max="27" width="18.7265625" customWidth="1"/>
    <col min="28" max="28" width="11" customWidth="1"/>
    <col min="29" max="30" width="16.81640625" customWidth="1"/>
    <col min="32" max="32" width="9.1796875" customWidth="1"/>
  </cols>
  <sheetData>
    <row r="1" spans="1:43" x14ac:dyDescent="0.35">
      <c r="A1" s="28"/>
      <c r="AB1" s="87" t="s">
        <v>46</v>
      </c>
      <c r="AC1" s="87"/>
    </row>
    <row r="2" spans="1:43" ht="47.25" customHeight="1" x14ac:dyDescent="0.4">
      <c r="A2" s="29"/>
      <c r="B2" s="20" t="s">
        <v>19</v>
      </c>
      <c r="C2" s="2"/>
      <c r="D2" s="21"/>
      <c r="E2" s="88" t="s">
        <v>1123</v>
      </c>
      <c r="F2" s="88"/>
      <c r="G2" s="88"/>
      <c r="H2" s="88"/>
      <c r="I2" s="88"/>
      <c r="J2" s="88"/>
      <c r="K2" s="88"/>
      <c r="L2" s="88"/>
      <c r="M2" s="88"/>
      <c r="N2" s="88"/>
      <c r="O2" s="88"/>
      <c r="P2" s="88"/>
      <c r="Q2" s="88"/>
      <c r="R2" s="88"/>
      <c r="S2" s="88"/>
      <c r="T2" s="88"/>
      <c r="U2" s="88"/>
      <c r="V2" s="88"/>
      <c r="W2" s="22"/>
      <c r="X2" s="22"/>
      <c r="Y2" s="22"/>
      <c r="Z2" s="22"/>
      <c r="AA2" s="22"/>
      <c r="AB2" s="22"/>
      <c r="AC2" s="22"/>
      <c r="AD2" s="2"/>
      <c r="AE2" s="2"/>
      <c r="AF2" s="2"/>
      <c r="AG2" s="2"/>
      <c r="AH2" s="2"/>
      <c r="AI2" s="2"/>
      <c r="AJ2" s="2"/>
      <c r="AK2" s="2"/>
      <c r="AL2" s="2"/>
      <c r="AM2" s="2"/>
      <c r="AN2" s="2"/>
      <c r="AO2" s="2"/>
      <c r="AP2" s="2"/>
      <c r="AQ2" s="2"/>
    </row>
    <row r="3" spans="1:43" ht="18.75" customHeight="1" x14ac:dyDescent="0.35">
      <c r="A3" s="30"/>
      <c r="B3" s="23"/>
      <c r="C3" s="23"/>
      <c r="D3" s="23"/>
      <c r="E3" s="23"/>
      <c r="F3" s="23"/>
      <c r="G3" s="90" t="s">
        <v>0</v>
      </c>
      <c r="H3" s="90"/>
      <c r="I3" s="90"/>
      <c r="J3" s="90"/>
      <c r="K3" s="90"/>
      <c r="L3" s="90"/>
      <c r="M3" s="89" t="s">
        <v>44</v>
      </c>
      <c r="N3" s="89"/>
      <c r="O3" s="89"/>
      <c r="P3" s="89"/>
      <c r="Q3" s="92" t="s">
        <v>1</v>
      </c>
      <c r="R3" s="93"/>
      <c r="S3" s="89" t="s">
        <v>2</v>
      </c>
      <c r="T3" s="89"/>
      <c r="U3" s="89" t="s">
        <v>3</v>
      </c>
      <c r="V3" s="89"/>
      <c r="W3" s="25"/>
      <c r="X3" s="25"/>
      <c r="Y3" s="90" t="s">
        <v>4</v>
      </c>
      <c r="Z3" s="91"/>
      <c r="AA3" s="91"/>
      <c r="AB3" s="91"/>
      <c r="AC3" s="91"/>
      <c r="AD3" s="2"/>
      <c r="AE3" s="2"/>
      <c r="AF3" s="2"/>
      <c r="AG3" s="2"/>
      <c r="AH3" s="2"/>
      <c r="AI3" s="2"/>
      <c r="AJ3" s="2"/>
      <c r="AK3" s="2"/>
      <c r="AL3" s="2"/>
      <c r="AM3" s="2"/>
      <c r="AN3" s="2"/>
      <c r="AO3" s="2"/>
      <c r="AP3" s="2"/>
      <c r="AQ3" s="2"/>
    </row>
    <row r="4" spans="1:43" ht="66"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8" t="s">
        <v>33</v>
      </c>
      <c r="O4" s="8" t="s">
        <v>43</v>
      </c>
      <c r="P4" s="8" t="s">
        <v>45</v>
      </c>
      <c r="Q4" s="9" t="s">
        <v>27</v>
      </c>
      <c r="R4" s="9" t="s">
        <v>40</v>
      </c>
      <c r="S4" s="7" t="s">
        <v>9</v>
      </c>
      <c r="T4" s="7" t="s">
        <v>10</v>
      </c>
      <c r="U4" s="7" t="s">
        <v>11</v>
      </c>
      <c r="V4" s="7" t="s">
        <v>12</v>
      </c>
      <c r="W4" s="7" t="s">
        <v>13</v>
      </c>
      <c r="X4" s="7" t="s">
        <v>34</v>
      </c>
      <c r="Y4" s="7" t="s">
        <v>30</v>
      </c>
      <c r="Z4" s="7" t="s">
        <v>15</v>
      </c>
      <c r="AA4" s="7" t="s">
        <v>16</v>
      </c>
      <c r="AB4" s="7" t="s">
        <v>17</v>
      </c>
      <c r="AC4" s="7" t="s">
        <v>18</v>
      </c>
      <c r="AD4" s="2"/>
      <c r="AE4" s="2"/>
      <c r="AF4" s="2"/>
      <c r="AG4" s="2"/>
      <c r="AH4" s="2"/>
      <c r="AI4" s="2"/>
      <c r="AJ4" s="2"/>
      <c r="AK4" s="2"/>
      <c r="AL4" s="2"/>
      <c r="AM4" s="2"/>
      <c r="AN4" s="2"/>
      <c r="AO4" s="2"/>
      <c r="AP4" s="2"/>
      <c r="AQ4" s="2"/>
    </row>
    <row r="5" spans="1:43" s="1" customFormat="1" ht="13" x14ac:dyDescent="0.3">
      <c r="A5" s="34" t="s">
        <v>1124</v>
      </c>
      <c r="B5" s="13" t="s">
        <v>1125</v>
      </c>
      <c r="C5" s="14">
        <v>36465</v>
      </c>
      <c r="D5" s="14">
        <v>36465.333333333299</v>
      </c>
      <c r="E5" s="13" t="s">
        <v>1126</v>
      </c>
      <c r="F5" s="13" t="s">
        <v>1127</v>
      </c>
      <c r="G5" s="13" t="s">
        <v>85</v>
      </c>
      <c r="H5" s="13"/>
      <c r="I5" s="13"/>
      <c r="J5" s="13" t="s">
        <v>86</v>
      </c>
      <c r="K5" s="13"/>
      <c r="L5" s="13"/>
      <c r="M5" s="13">
        <v>550</v>
      </c>
      <c r="N5" s="13"/>
      <c r="O5" s="13"/>
      <c r="P5" s="13">
        <v>550</v>
      </c>
      <c r="Q5" s="13"/>
      <c r="R5" s="13" t="s">
        <v>53</v>
      </c>
      <c r="S5" s="13" t="s">
        <v>54</v>
      </c>
      <c r="T5" s="13" t="s">
        <v>55</v>
      </c>
      <c r="U5" s="13" t="s">
        <v>56</v>
      </c>
      <c r="V5" s="15" t="s">
        <v>205</v>
      </c>
      <c r="W5" s="14">
        <v>37316.333333333299</v>
      </c>
      <c r="X5" s="14">
        <v>40088.291666666701</v>
      </c>
      <c r="Y5" s="13"/>
      <c r="Z5" s="13" t="s">
        <v>59</v>
      </c>
      <c r="AA5" s="13" t="s">
        <v>59</v>
      </c>
      <c r="AB5" s="13"/>
      <c r="AC5" s="13" t="s">
        <v>61</v>
      </c>
    </row>
    <row r="6" spans="1:43" s="1" customFormat="1" ht="26" x14ac:dyDescent="0.3">
      <c r="A6" s="34" t="s">
        <v>1128</v>
      </c>
      <c r="B6" s="13">
        <v>2</v>
      </c>
      <c r="C6" s="14">
        <v>36382</v>
      </c>
      <c r="D6" s="14">
        <v>36559.333333333299</v>
      </c>
      <c r="E6" s="13" t="s">
        <v>1126</v>
      </c>
      <c r="F6" s="13" t="s">
        <v>1127</v>
      </c>
      <c r="G6" s="13" t="s">
        <v>85</v>
      </c>
      <c r="H6" s="13"/>
      <c r="I6" s="13"/>
      <c r="J6" s="13" t="s">
        <v>86</v>
      </c>
      <c r="K6" s="13"/>
      <c r="L6" s="13"/>
      <c r="M6" s="13">
        <v>590</v>
      </c>
      <c r="N6" s="13"/>
      <c r="O6" s="13"/>
      <c r="P6" s="13">
        <v>590</v>
      </c>
      <c r="Q6" s="13"/>
      <c r="R6" s="13" t="s">
        <v>53</v>
      </c>
      <c r="S6" s="13" t="s">
        <v>333</v>
      </c>
      <c r="T6" s="13" t="s">
        <v>55</v>
      </c>
      <c r="U6" s="13" t="s">
        <v>88</v>
      </c>
      <c r="V6" s="15" t="s">
        <v>1129</v>
      </c>
      <c r="W6" s="14">
        <v>39414.333333333299</v>
      </c>
      <c r="X6" s="14">
        <v>39819.333333333299</v>
      </c>
      <c r="Y6" s="13"/>
      <c r="Z6" s="13" t="s">
        <v>59</v>
      </c>
      <c r="AA6" s="13" t="s">
        <v>59</v>
      </c>
      <c r="AB6" s="13"/>
      <c r="AC6" s="13" t="s">
        <v>61</v>
      </c>
    </row>
    <row r="7" spans="1:43" s="1" customFormat="1" ht="13" x14ac:dyDescent="0.3">
      <c r="A7" s="34" t="s">
        <v>1130</v>
      </c>
      <c r="B7" s="13">
        <v>3</v>
      </c>
      <c r="C7" s="14">
        <v>36637</v>
      </c>
      <c r="D7" s="14">
        <v>36691.291666666701</v>
      </c>
      <c r="E7" s="13" t="s">
        <v>1126</v>
      </c>
      <c r="F7" s="13" t="s">
        <v>50</v>
      </c>
      <c r="G7" s="13" t="s">
        <v>345</v>
      </c>
      <c r="H7" s="13"/>
      <c r="I7" s="13"/>
      <c r="J7" s="13" t="s">
        <v>86</v>
      </c>
      <c r="K7" s="13"/>
      <c r="L7" s="13"/>
      <c r="M7" s="13">
        <v>850</v>
      </c>
      <c r="N7" s="13"/>
      <c r="O7" s="13"/>
      <c r="P7" s="13">
        <v>850</v>
      </c>
      <c r="Q7" s="13" t="s">
        <v>65</v>
      </c>
      <c r="R7" s="13" t="s">
        <v>53</v>
      </c>
      <c r="S7" s="13" t="s">
        <v>66</v>
      </c>
      <c r="T7" s="13" t="s">
        <v>55</v>
      </c>
      <c r="U7" s="13" t="s">
        <v>71</v>
      </c>
      <c r="V7" s="15" t="s">
        <v>1131</v>
      </c>
      <c r="W7" s="14">
        <v>37987.333333333299</v>
      </c>
      <c r="X7" s="14">
        <v>41426.291666666701</v>
      </c>
      <c r="Y7" s="13" t="s">
        <v>58</v>
      </c>
      <c r="Z7" s="13" t="s">
        <v>68</v>
      </c>
      <c r="AA7" s="13" t="s">
        <v>68</v>
      </c>
      <c r="AB7" s="13" t="s">
        <v>59</v>
      </c>
      <c r="AC7" s="13" t="s">
        <v>61</v>
      </c>
    </row>
    <row r="8" spans="1:43" s="1" customFormat="1" ht="26" x14ac:dyDescent="0.3">
      <c r="A8" s="34" t="s">
        <v>1132</v>
      </c>
      <c r="B8" s="13">
        <v>4</v>
      </c>
      <c r="C8" s="14">
        <v>36746</v>
      </c>
      <c r="D8" s="14">
        <v>36746.291666666701</v>
      </c>
      <c r="E8" s="13" t="s">
        <v>1126</v>
      </c>
      <c r="F8" s="13" t="s">
        <v>1127</v>
      </c>
      <c r="G8" s="13" t="s">
        <v>85</v>
      </c>
      <c r="H8" s="13"/>
      <c r="I8" s="13"/>
      <c r="J8" s="13" t="s">
        <v>86</v>
      </c>
      <c r="K8" s="13"/>
      <c r="L8" s="13"/>
      <c r="M8" s="13">
        <v>521</v>
      </c>
      <c r="N8" s="13"/>
      <c r="O8" s="13"/>
      <c r="P8" s="13">
        <v>521</v>
      </c>
      <c r="Q8" s="13"/>
      <c r="R8" s="13" t="s">
        <v>53</v>
      </c>
      <c r="S8" s="13" t="s">
        <v>54</v>
      </c>
      <c r="T8" s="13" t="s">
        <v>55</v>
      </c>
      <c r="U8" s="13" t="s">
        <v>56</v>
      </c>
      <c r="V8" s="15" t="s">
        <v>1133</v>
      </c>
      <c r="W8" s="14">
        <v>37043.291666666701</v>
      </c>
      <c r="X8" s="14">
        <v>38639.291666666701</v>
      </c>
      <c r="Y8" s="13"/>
      <c r="Z8" s="13" t="s">
        <v>59</v>
      </c>
      <c r="AA8" s="13" t="s">
        <v>59</v>
      </c>
      <c r="AB8" s="13"/>
      <c r="AC8" s="13" t="s">
        <v>61</v>
      </c>
    </row>
    <row r="9" spans="1:43" s="1" customFormat="1" ht="13" x14ac:dyDescent="0.3">
      <c r="A9" s="34" t="s">
        <v>1134</v>
      </c>
      <c r="B9" s="13">
        <v>7</v>
      </c>
      <c r="C9" s="14">
        <v>36754</v>
      </c>
      <c r="D9" s="14">
        <v>36805.291666666701</v>
      </c>
      <c r="E9" s="13" t="s">
        <v>1126</v>
      </c>
      <c r="F9" s="13" t="s">
        <v>1127</v>
      </c>
      <c r="G9" s="13" t="s">
        <v>85</v>
      </c>
      <c r="H9" s="13"/>
      <c r="I9" s="13"/>
      <c r="J9" s="13" t="s">
        <v>86</v>
      </c>
      <c r="K9" s="13"/>
      <c r="L9" s="13"/>
      <c r="M9" s="13">
        <v>570</v>
      </c>
      <c r="N9" s="13"/>
      <c r="O9" s="13"/>
      <c r="P9" s="13">
        <v>570</v>
      </c>
      <c r="Q9" s="13"/>
      <c r="R9" s="13" t="s">
        <v>53</v>
      </c>
      <c r="S9" s="13" t="s">
        <v>121</v>
      </c>
      <c r="T9" s="13" t="s">
        <v>55</v>
      </c>
      <c r="U9" s="13" t="s">
        <v>71</v>
      </c>
      <c r="V9" s="15" t="s">
        <v>1135</v>
      </c>
      <c r="W9" s="14">
        <v>40026.291666666701</v>
      </c>
      <c r="X9" s="14">
        <v>41465.291666666701</v>
      </c>
      <c r="Y9" s="13"/>
      <c r="Z9" s="13" t="s">
        <v>59</v>
      </c>
      <c r="AA9" s="13" t="s">
        <v>59</v>
      </c>
      <c r="AB9" s="13" t="s">
        <v>59</v>
      </c>
      <c r="AC9" s="13" t="s">
        <v>61</v>
      </c>
    </row>
    <row r="10" spans="1:43" s="1" customFormat="1" ht="13" x14ac:dyDescent="0.3">
      <c r="A10" s="34" t="s">
        <v>1136</v>
      </c>
      <c r="B10" s="13" t="s">
        <v>1137</v>
      </c>
      <c r="C10" s="14">
        <v>37463</v>
      </c>
      <c r="D10" s="14">
        <v>37463.291666666701</v>
      </c>
      <c r="E10" s="13" t="s">
        <v>1126</v>
      </c>
      <c r="F10" s="13"/>
      <c r="G10" s="13" t="s">
        <v>85</v>
      </c>
      <c r="H10" s="13"/>
      <c r="I10" s="13"/>
      <c r="J10" s="13" t="s">
        <v>86</v>
      </c>
      <c r="K10" s="13"/>
      <c r="L10" s="13"/>
      <c r="M10" s="13">
        <v>520</v>
      </c>
      <c r="N10" s="13"/>
      <c r="O10" s="13"/>
      <c r="P10" s="13">
        <v>520</v>
      </c>
      <c r="Q10" s="13" t="s">
        <v>65</v>
      </c>
      <c r="R10" s="13" t="s">
        <v>53</v>
      </c>
      <c r="S10" s="13" t="s">
        <v>66</v>
      </c>
      <c r="T10" s="13" t="s">
        <v>55</v>
      </c>
      <c r="U10" s="13" t="s">
        <v>71</v>
      </c>
      <c r="V10" s="15" t="s">
        <v>1138</v>
      </c>
      <c r="W10" s="14">
        <v>38504.291666666701</v>
      </c>
      <c r="X10" s="14">
        <v>40390.291666666701</v>
      </c>
      <c r="Y10" s="13" t="s">
        <v>82</v>
      </c>
      <c r="Z10" s="13" t="s">
        <v>59</v>
      </c>
      <c r="AA10" s="13" t="s">
        <v>59</v>
      </c>
      <c r="AB10" s="13" t="s">
        <v>82</v>
      </c>
      <c r="AC10" s="13" t="s">
        <v>61</v>
      </c>
    </row>
    <row r="11" spans="1:43" s="1" customFormat="1" ht="13" x14ac:dyDescent="0.3">
      <c r="A11" s="34" t="s">
        <v>1139</v>
      </c>
      <c r="B11" s="13">
        <v>12</v>
      </c>
      <c r="C11" s="14">
        <v>37606</v>
      </c>
      <c r="D11" s="14">
        <v>37606.333333333299</v>
      </c>
      <c r="E11" s="13" t="s">
        <v>1126</v>
      </c>
      <c r="F11" s="13" t="s">
        <v>1140</v>
      </c>
      <c r="G11" s="13" t="s">
        <v>51</v>
      </c>
      <c r="H11" s="13"/>
      <c r="I11" s="13"/>
      <c r="J11" s="13" t="s">
        <v>51</v>
      </c>
      <c r="K11" s="13"/>
      <c r="L11" s="13"/>
      <c r="M11" s="13">
        <v>150</v>
      </c>
      <c r="N11" s="13"/>
      <c r="O11" s="13"/>
      <c r="P11" s="13">
        <v>150</v>
      </c>
      <c r="Q11" s="13"/>
      <c r="R11" s="13" t="s">
        <v>53</v>
      </c>
      <c r="S11" s="13" t="s">
        <v>242</v>
      </c>
      <c r="T11" s="13" t="s">
        <v>55</v>
      </c>
      <c r="U11" s="13" t="s">
        <v>88</v>
      </c>
      <c r="V11" s="15" t="s">
        <v>1141</v>
      </c>
      <c r="W11" s="14">
        <v>38656.333333333299</v>
      </c>
      <c r="X11" s="14">
        <v>38806.333333333299</v>
      </c>
      <c r="Y11" s="13"/>
      <c r="Z11" s="13" t="s">
        <v>59</v>
      </c>
      <c r="AA11" s="13" t="s">
        <v>59</v>
      </c>
      <c r="AB11" s="13"/>
      <c r="AC11" s="13" t="s">
        <v>61</v>
      </c>
    </row>
    <row r="12" spans="1:43" s="1" customFormat="1" ht="26" x14ac:dyDescent="0.3">
      <c r="A12" s="34" t="s">
        <v>1142</v>
      </c>
      <c r="B12" s="13">
        <v>13</v>
      </c>
      <c r="C12" s="14">
        <v>37624</v>
      </c>
      <c r="D12" s="14">
        <v>37624.333333333299</v>
      </c>
      <c r="E12" s="13" t="s">
        <v>1126</v>
      </c>
      <c r="F12" s="13" t="s">
        <v>1140</v>
      </c>
      <c r="G12" s="13" t="s">
        <v>63</v>
      </c>
      <c r="H12" s="13"/>
      <c r="I12" s="13"/>
      <c r="J12" s="13" t="s">
        <v>115</v>
      </c>
      <c r="K12" s="13"/>
      <c r="L12" s="13"/>
      <c r="M12" s="13">
        <v>40</v>
      </c>
      <c r="N12" s="13"/>
      <c r="O12" s="13"/>
      <c r="P12" s="13">
        <v>40</v>
      </c>
      <c r="Q12" s="13"/>
      <c r="R12" s="13" t="s">
        <v>53</v>
      </c>
      <c r="S12" s="13" t="s">
        <v>54</v>
      </c>
      <c r="T12" s="13" t="s">
        <v>55</v>
      </c>
      <c r="U12" s="13" t="s">
        <v>56</v>
      </c>
      <c r="V12" s="15" t="s">
        <v>1143</v>
      </c>
      <c r="W12" s="14">
        <v>39264.291666666701</v>
      </c>
      <c r="X12" s="14">
        <v>41147.291666666701</v>
      </c>
      <c r="Y12" s="13"/>
      <c r="Z12" s="13" t="s">
        <v>59</v>
      </c>
      <c r="AA12" s="13" t="s">
        <v>59</v>
      </c>
      <c r="AB12" s="13"/>
      <c r="AC12" s="13" t="s">
        <v>61</v>
      </c>
    </row>
    <row r="13" spans="1:43" s="1" customFormat="1" ht="13" x14ac:dyDescent="0.3">
      <c r="A13" s="34" t="s">
        <v>1144</v>
      </c>
      <c r="B13" s="13">
        <v>14</v>
      </c>
      <c r="C13" s="14">
        <v>37628</v>
      </c>
      <c r="D13" s="14">
        <v>37628.333333333299</v>
      </c>
      <c r="E13" s="13" t="s">
        <v>1126</v>
      </c>
      <c r="F13" s="13" t="s">
        <v>1140</v>
      </c>
      <c r="G13" s="13" t="s">
        <v>85</v>
      </c>
      <c r="H13" s="13"/>
      <c r="I13" s="13"/>
      <c r="J13" s="13" t="s">
        <v>86</v>
      </c>
      <c r="K13" s="13"/>
      <c r="L13" s="13"/>
      <c r="M13" s="13">
        <v>65</v>
      </c>
      <c r="N13" s="13"/>
      <c r="O13" s="13"/>
      <c r="P13" s="13">
        <v>65</v>
      </c>
      <c r="Q13" s="13"/>
      <c r="R13" s="13" t="s">
        <v>53</v>
      </c>
      <c r="S13" s="13" t="s">
        <v>54</v>
      </c>
      <c r="T13" s="13" t="s">
        <v>55</v>
      </c>
      <c r="U13" s="13" t="s">
        <v>56</v>
      </c>
      <c r="V13" s="15" t="s">
        <v>205</v>
      </c>
      <c r="W13" s="14">
        <v>38352.333333333299</v>
      </c>
      <c r="X13" s="14">
        <v>40088.291666666701</v>
      </c>
      <c r="Y13" s="13"/>
      <c r="Z13" s="13" t="s">
        <v>59</v>
      </c>
      <c r="AA13" s="13" t="s">
        <v>59</v>
      </c>
      <c r="AB13" s="13"/>
      <c r="AC13" s="13" t="s">
        <v>61</v>
      </c>
    </row>
    <row r="14" spans="1:43" s="1" customFormat="1" ht="13" x14ac:dyDescent="0.3">
      <c r="A14" s="34" t="s">
        <v>1145</v>
      </c>
      <c r="B14" s="13">
        <v>19</v>
      </c>
      <c r="C14" s="14">
        <v>37776</v>
      </c>
      <c r="D14" s="14">
        <v>37790.291666666701</v>
      </c>
      <c r="E14" s="13" t="s">
        <v>1126</v>
      </c>
      <c r="F14" s="13" t="s">
        <v>1140</v>
      </c>
      <c r="G14" s="13" t="s">
        <v>51</v>
      </c>
      <c r="H14" s="13"/>
      <c r="I14" s="13"/>
      <c r="J14" s="13" t="s">
        <v>51</v>
      </c>
      <c r="K14" s="13"/>
      <c r="L14" s="13"/>
      <c r="M14" s="13">
        <v>46</v>
      </c>
      <c r="N14" s="13"/>
      <c r="O14" s="13"/>
      <c r="P14" s="13">
        <v>46</v>
      </c>
      <c r="Q14" s="13"/>
      <c r="R14" s="13" t="s">
        <v>53</v>
      </c>
      <c r="S14" s="13" t="s">
        <v>54</v>
      </c>
      <c r="T14" s="13" t="s">
        <v>55</v>
      </c>
      <c r="U14" s="13" t="s">
        <v>56</v>
      </c>
      <c r="V14" s="15" t="s">
        <v>1146</v>
      </c>
      <c r="W14" s="14">
        <v>38717.333333333299</v>
      </c>
      <c r="X14" s="14">
        <v>38625.291666666701</v>
      </c>
      <c r="Y14" s="13"/>
      <c r="Z14" s="13" t="s">
        <v>59</v>
      </c>
      <c r="AA14" s="13" t="s">
        <v>59</v>
      </c>
      <c r="AB14" s="13"/>
      <c r="AC14" s="13" t="s">
        <v>61</v>
      </c>
    </row>
    <row r="15" spans="1:43" s="1" customFormat="1" ht="13" x14ac:dyDescent="0.3">
      <c r="A15" s="34" t="s">
        <v>1147</v>
      </c>
      <c r="B15" s="13">
        <v>20</v>
      </c>
      <c r="C15" s="14">
        <v>37852</v>
      </c>
      <c r="D15" s="14">
        <v>37868.291666666701</v>
      </c>
      <c r="E15" s="13" t="s">
        <v>1126</v>
      </c>
      <c r="F15" s="13" t="s">
        <v>1140</v>
      </c>
      <c r="G15" s="13" t="s">
        <v>510</v>
      </c>
      <c r="H15" s="13"/>
      <c r="I15" s="13"/>
      <c r="J15" s="13" t="s">
        <v>510</v>
      </c>
      <c r="K15" s="13"/>
      <c r="L15" s="13"/>
      <c r="M15" s="13">
        <v>189</v>
      </c>
      <c r="N15" s="13"/>
      <c r="O15" s="13"/>
      <c r="P15" s="13">
        <v>189</v>
      </c>
      <c r="Q15" s="13"/>
      <c r="R15" s="13" t="s">
        <v>53</v>
      </c>
      <c r="S15" s="13" t="s">
        <v>101</v>
      </c>
      <c r="T15" s="13" t="s">
        <v>55</v>
      </c>
      <c r="U15" s="13" t="s">
        <v>71</v>
      </c>
      <c r="V15" s="15" t="s">
        <v>1148</v>
      </c>
      <c r="W15" s="14">
        <v>39082.333333333299</v>
      </c>
      <c r="X15" s="14">
        <v>43418.333333333299</v>
      </c>
      <c r="Y15" s="13"/>
      <c r="Z15" s="13" t="s">
        <v>59</v>
      </c>
      <c r="AA15" s="13" t="s">
        <v>59</v>
      </c>
      <c r="AB15" s="13"/>
      <c r="AC15" s="13" t="s">
        <v>61</v>
      </c>
    </row>
    <row r="16" spans="1:43" s="1" customFormat="1" ht="13" x14ac:dyDescent="0.3">
      <c r="A16" s="34" t="s">
        <v>1149</v>
      </c>
      <c r="B16" s="13">
        <v>21</v>
      </c>
      <c r="C16" s="14">
        <v>37897</v>
      </c>
      <c r="D16" s="14">
        <v>37917.291666666701</v>
      </c>
      <c r="E16" s="13" t="s">
        <v>1126</v>
      </c>
      <c r="F16" s="13" t="s">
        <v>1140</v>
      </c>
      <c r="G16" s="13" t="s">
        <v>51</v>
      </c>
      <c r="H16" s="13"/>
      <c r="I16" s="13"/>
      <c r="J16" s="13" t="s">
        <v>51</v>
      </c>
      <c r="K16" s="13"/>
      <c r="L16" s="13"/>
      <c r="M16" s="13">
        <v>37.549999237060497</v>
      </c>
      <c r="N16" s="13"/>
      <c r="O16" s="13"/>
      <c r="P16" s="13">
        <v>37.549999999999997</v>
      </c>
      <c r="Q16" s="13"/>
      <c r="R16" s="13" t="s">
        <v>53</v>
      </c>
      <c r="S16" s="13" t="s">
        <v>333</v>
      </c>
      <c r="T16" s="13" t="s">
        <v>55</v>
      </c>
      <c r="U16" s="13" t="s">
        <v>88</v>
      </c>
      <c r="V16" s="15" t="s">
        <v>1150</v>
      </c>
      <c r="W16" s="14">
        <v>38169.291666666701</v>
      </c>
      <c r="X16" s="14">
        <v>39079.333333333299</v>
      </c>
      <c r="Y16" s="13"/>
      <c r="Z16" s="13" t="s">
        <v>1151</v>
      </c>
      <c r="AA16" s="13"/>
      <c r="AB16" s="13"/>
      <c r="AC16" s="13" t="s">
        <v>61</v>
      </c>
    </row>
    <row r="17" spans="1:29" s="1" customFormat="1" ht="13" x14ac:dyDescent="0.3">
      <c r="A17" s="34" t="s">
        <v>1152</v>
      </c>
      <c r="B17" s="13">
        <v>22</v>
      </c>
      <c r="C17" s="14">
        <v>37943</v>
      </c>
      <c r="D17" s="14">
        <v>37943.333333333299</v>
      </c>
      <c r="E17" s="13" t="s">
        <v>1126</v>
      </c>
      <c r="F17" s="13" t="s">
        <v>1140</v>
      </c>
      <c r="G17" s="13" t="s">
        <v>51</v>
      </c>
      <c r="H17" s="13"/>
      <c r="I17" s="13"/>
      <c r="J17" s="13" t="s">
        <v>51</v>
      </c>
      <c r="K17" s="13"/>
      <c r="L17" s="13"/>
      <c r="M17" s="13">
        <v>38</v>
      </c>
      <c r="N17" s="13"/>
      <c r="O17" s="13"/>
      <c r="P17" s="13">
        <v>38</v>
      </c>
      <c r="Q17" s="13"/>
      <c r="R17" s="13" t="s">
        <v>53</v>
      </c>
      <c r="S17" s="13" t="s">
        <v>242</v>
      </c>
      <c r="T17" s="13" t="s">
        <v>55</v>
      </c>
      <c r="U17" s="13" t="s">
        <v>88</v>
      </c>
      <c r="V17" s="15" t="s">
        <v>1153</v>
      </c>
      <c r="W17" s="14">
        <v>38533.291666666701</v>
      </c>
      <c r="X17" s="14">
        <v>40542.333333333299</v>
      </c>
      <c r="Y17" s="13"/>
      <c r="Z17" s="13" t="s">
        <v>59</v>
      </c>
      <c r="AA17" s="13" t="s">
        <v>59</v>
      </c>
      <c r="AB17" s="13"/>
      <c r="AC17" s="13" t="s">
        <v>61</v>
      </c>
    </row>
    <row r="18" spans="1:29" s="1" customFormat="1" ht="13" x14ac:dyDescent="0.3">
      <c r="A18" s="34" t="s">
        <v>1154</v>
      </c>
      <c r="B18" s="13">
        <v>23</v>
      </c>
      <c r="C18" s="14">
        <v>37942</v>
      </c>
      <c r="D18" s="14">
        <v>37949.333333333299</v>
      </c>
      <c r="E18" s="13" t="s">
        <v>1126</v>
      </c>
      <c r="F18" s="13" t="s">
        <v>1140</v>
      </c>
      <c r="G18" s="13" t="s">
        <v>85</v>
      </c>
      <c r="H18" s="13"/>
      <c r="I18" s="13"/>
      <c r="J18" s="13" t="s">
        <v>86</v>
      </c>
      <c r="K18" s="13"/>
      <c r="L18" s="13"/>
      <c r="M18" s="13">
        <v>72</v>
      </c>
      <c r="N18" s="13"/>
      <c r="O18" s="13"/>
      <c r="P18" s="13">
        <v>72</v>
      </c>
      <c r="Q18" s="13"/>
      <c r="R18" s="13" t="s">
        <v>53</v>
      </c>
      <c r="S18" s="13" t="s">
        <v>130</v>
      </c>
      <c r="T18" s="13" t="s">
        <v>55</v>
      </c>
      <c r="U18" s="13" t="s">
        <v>71</v>
      </c>
      <c r="V18" s="15" t="s">
        <v>1155</v>
      </c>
      <c r="W18" s="14">
        <v>38292.333333333299</v>
      </c>
      <c r="X18" s="14">
        <v>38626.291666666701</v>
      </c>
      <c r="Y18" s="13"/>
      <c r="Z18" s="13" t="s">
        <v>59</v>
      </c>
      <c r="AA18" s="13" t="s">
        <v>59</v>
      </c>
      <c r="AB18" s="13"/>
      <c r="AC18" s="13" t="s">
        <v>61</v>
      </c>
    </row>
    <row r="19" spans="1:29" s="1" customFormat="1" ht="13" x14ac:dyDescent="0.3">
      <c r="A19" s="34" t="s">
        <v>1156</v>
      </c>
      <c r="B19" s="13">
        <v>24</v>
      </c>
      <c r="C19" s="14">
        <v>38016</v>
      </c>
      <c r="D19" s="14">
        <v>38016.333333333299</v>
      </c>
      <c r="E19" s="13" t="s">
        <v>1126</v>
      </c>
      <c r="F19" s="13" t="s">
        <v>1140</v>
      </c>
      <c r="G19" s="13" t="s">
        <v>51</v>
      </c>
      <c r="H19" s="13"/>
      <c r="I19" s="13"/>
      <c r="J19" s="13" t="s">
        <v>51</v>
      </c>
      <c r="K19" s="13"/>
      <c r="L19" s="13"/>
      <c r="M19" s="13">
        <v>150</v>
      </c>
      <c r="N19" s="13"/>
      <c r="O19" s="13"/>
      <c r="P19" s="13">
        <v>150</v>
      </c>
      <c r="Q19" s="13"/>
      <c r="R19" s="13" t="s">
        <v>53</v>
      </c>
      <c r="S19" s="13" t="s">
        <v>242</v>
      </c>
      <c r="T19" s="13" t="s">
        <v>55</v>
      </c>
      <c r="U19" s="13" t="s">
        <v>88</v>
      </c>
      <c r="V19" s="15" t="s">
        <v>1157</v>
      </c>
      <c r="W19" s="14">
        <v>39082.333333333299</v>
      </c>
      <c r="X19" s="14">
        <v>39839.333333333299</v>
      </c>
      <c r="Y19" s="13"/>
      <c r="Z19" s="13" t="s">
        <v>59</v>
      </c>
      <c r="AA19" s="13" t="s">
        <v>59</v>
      </c>
      <c r="AB19" s="13"/>
      <c r="AC19" s="13" t="s">
        <v>61</v>
      </c>
    </row>
    <row r="20" spans="1:29" s="1" customFormat="1" ht="13" x14ac:dyDescent="0.3">
      <c r="A20" s="34" t="s">
        <v>1158</v>
      </c>
      <c r="B20" s="13">
        <v>33</v>
      </c>
      <c r="C20" s="14">
        <v>38177</v>
      </c>
      <c r="D20" s="14">
        <v>38180.291666666701</v>
      </c>
      <c r="E20" s="13" t="s">
        <v>1126</v>
      </c>
      <c r="F20" s="13" t="s">
        <v>1140</v>
      </c>
      <c r="G20" s="13" t="s">
        <v>91</v>
      </c>
      <c r="H20" s="13"/>
      <c r="I20" s="13"/>
      <c r="J20" s="13" t="s">
        <v>611</v>
      </c>
      <c r="K20" s="13"/>
      <c r="L20" s="13"/>
      <c r="M20" s="13">
        <v>10</v>
      </c>
      <c r="N20" s="13"/>
      <c r="O20" s="13"/>
      <c r="P20" s="13">
        <v>10</v>
      </c>
      <c r="Q20" s="13"/>
      <c r="R20" s="13" t="s">
        <v>53</v>
      </c>
      <c r="S20" s="13" t="s">
        <v>1159</v>
      </c>
      <c r="T20" s="13" t="s">
        <v>97</v>
      </c>
      <c r="U20" s="13" t="s">
        <v>71</v>
      </c>
      <c r="V20" s="15" t="s">
        <v>1160</v>
      </c>
      <c r="W20" s="14">
        <v>32338.291666666701</v>
      </c>
      <c r="X20" s="14">
        <v>38867.291666666701</v>
      </c>
      <c r="Y20" s="13"/>
      <c r="Z20" s="13" t="s">
        <v>59</v>
      </c>
      <c r="AA20" s="13" t="s">
        <v>59</v>
      </c>
      <c r="AB20" s="13"/>
      <c r="AC20" s="13" t="s">
        <v>61</v>
      </c>
    </row>
    <row r="21" spans="1:29" s="1" customFormat="1" ht="26" x14ac:dyDescent="0.3">
      <c r="A21" s="34" t="s">
        <v>1161</v>
      </c>
      <c r="B21" s="13">
        <v>38</v>
      </c>
      <c r="C21" s="14">
        <v>38279</v>
      </c>
      <c r="D21" s="14">
        <v>38302.333333333299</v>
      </c>
      <c r="E21" s="13" t="s">
        <v>1126</v>
      </c>
      <c r="F21" s="13" t="s">
        <v>1140</v>
      </c>
      <c r="G21" s="13" t="s">
        <v>1162</v>
      </c>
      <c r="H21" s="13"/>
      <c r="I21" s="13"/>
      <c r="J21" s="13"/>
      <c r="K21" s="13"/>
      <c r="L21" s="13"/>
      <c r="M21" s="13">
        <v>146.39999389648401</v>
      </c>
      <c r="N21" s="13"/>
      <c r="O21" s="13"/>
      <c r="P21" s="13">
        <v>146.4</v>
      </c>
      <c r="Q21" s="13"/>
      <c r="R21" s="13" t="s">
        <v>53</v>
      </c>
      <c r="S21" s="13" t="s">
        <v>348</v>
      </c>
      <c r="T21" s="13" t="s">
        <v>55</v>
      </c>
      <c r="U21" s="13" t="s">
        <v>88</v>
      </c>
      <c r="V21" s="15" t="s">
        <v>1163</v>
      </c>
      <c r="W21" s="14">
        <v>39661.291666666701</v>
      </c>
      <c r="X21" s="14">
        <v>40450.291666666701</v>
      </c>
      <c r="Y21" s="13"/>
      <c r="Z21" s="13" t="s">
        <v>59</v>
      </c>
      <c r="AA21" s="13" t="s">
        <v>59</v>
      </c>
      <c r="AB21" s="13"/>
      <c r="AC21" s="13" t="s">
        <v>61</v>
      </c>
    </row>
    <row r="22" spans="1:29" s="1" customFormat="1" ht="26" x14ac:dyDescent="0.3">
      <c r="A22" s="34" t="s">
        <v>1164</v>
      </c>
      <c r="B22" s="13">
        <v>39</v>
      </c>
      <c r="C22" s="14">
        <v>38302</v>
      </c>
      <c r="D22" s="14">
        <v>38302.333333333299</v>
      </c>
      <c r="E22" s="13" t="s">
        <v>1126</v>
      </c>
      <c r="F22" s="13" t="s">
        <v>1140</v>
      </c>
      <c r="G22" s="13" t="s">
        <v>51</v>
      </c>
      <c r="H22" s="13"/>
      <c r="I22" s="13"/>
      <c r="J22" s="13" t="s">
        <v>51</v>
      </c>
      <c r="K22" s="13"/>
      <c r="L22" s="13"/>
      <c r="M22" s="13">
        <v>200</v>
      </c>
      <c r="N22" s="13"/>
      <c r="O22" s="13"/>
      <c r="P22" s="13">
        <v>200</v>
      </c>
      <c r="Q22" s="13"/>
      <c r="R22" s="13" t="s">
        <v>53</v>
      </c>
      <c r="S22" s="13" t="s">
        <v>242</v>
      </c>
      <c r="T22" s="13" t="s">
        <v>55</v>
      </c>
      <c r="U22" s="13" t="s">
        <v>88</v>
      </c>
      <c r="V22" s="15" t="s">
        <v>338</v>
      </c>
      <c r="W22" s="14">
        <v>39813.333333333299</v>
      </c>
      <c r="X22" s="14">
        <v>41247.333333333299</v>
      </c>
      <c r="Y22" s="13"/>
      <c r="Z22" s="13" t="s">
        <v>59</v>
      </c>
      <c r="AA22" s="13" t="s">
        <v>59</v>
      </c>
      <c r="AB22" s="13"/>
      <c r="AC22" s="13" t="s">
        <v>61</v>
      </c>
    </row>
    <row r="23" spans="1:29" s="1" customFormat="1" ht="13" x14ac:dyDescent="0.3">
      <c r="A23" s="34" t="s">
        <v>1165</v>
      </c>
      <c r="B23" s="13">
        <v>45</v>
      </c>
      <c r="C23" s="14">
        <v>38322</v>
      </c>
      <c r="D23" s="14">
        <v>38322.333333333299</v>
      </c>
      <c r="E23" s="13" t="s">
        <v>1126</v>
      </c>
      <c r="F23" s="13" t="s">
        <v>1140</v>
      </c>
      <c r="G23" s="13" t="s">
        <v>1162</v>
      </c>
      <c r="H23" s="13"/>
      <c r="I23" s="13"/>
      <c r="J23" s="13"/>
      <c r="K23" s="13"/>
      <c r="L23" s="13"/>
      <c r="M23" s="13">
        <v>354</v>
      </c>
      <c r="N23" s="13"/>
      <c r="O23" s="13"/>
      <c r="P23" s="13">
        <v>354</v>
      </c>
      <c r="Q23" s="13"/>
      <c r="R23" s="13" t="s">
        <v>53</v>
      </c>
      <c r="S23" s="13" t="s">
        <v>171</v>
      </c>
      <c r="T23" s="13" t="s">
        <v>55</v>
      </c>
      <c r="U23" s="13" t="s">
        <v>88</v>
      </c>
      <c r="V23" s="15" t="s">
        <v>1166</v>
      </c>
      <c r="W23" s="14">
        <v>38929.291666666701</v>
      </c>
      <c r="X23" s="14">
        <v>41494.291666666701</v>
      </c>
      <c r="Y23" s="13"/>
      <c r="Z23" s="13" t="s">
        <v>59</v>
      </c>
      <c r="AA23" s="13" t="s">
        <v>68</v>
      </c>
      <c r="AB23" s="13"/>
      <c r="AC23" s="13" t="s">
        <v>61</v>
      </c>
    </row>
    <row r="24" spans="1:29" s="1" customFormat="1" ht="13" x14ac:dyDescent="0.3">
      <c r="A24" s="34" t="s">
        <v>1167</v>
      </c>
      <c r="B24" s="13">
        <v>50</v>
      </c>
      <c r="C24" s="14">
        <v>38342</v>
      </c>
      <c r="D24" s="14">
        <v>38342.333333333299</v>
      </c>
      <c r="E24" s="13" t="s">
        <v>1126</v>
      </c>
      <c r="F24" s="13" t="s">
        <v>1140</v>
      </c>
      <c r="G24" s="13" t="s">
        <v>85</v>
      </c>
      <c r="H24" s="13"/>
      <c r="I24" s="13"/>
      <c r="J24" s="13" t="s">
        <v>86</v>
      </c>
      <c r="K24" s="13"/>
      <c r="L24" s="13"/>
      <c r="M24" s="13">
        <v>810</v>
      </c>
      <c r="N24" s="13"/>
      <c r="O24" s="13"/>
      <c r="P24" s="13">
        <v>810</v>
      </c>
      <c r="Q24" s="13"/>
      <c r="R24" s="13" t="s">
        <v>53</v>
      </c>
      <c r="S24" s="13" t="s">
        <v>66</v>
      </c>
      <c r="T24" s="13" t="s">
        <v>55</v>
      </c>
      <c r="U24" s="13" t="s">
        <v>71</v>
      </c>
      <c r="V24" s="15" t="s">
        <v>1168</v>
      </c>
      <c r="W24" s="14">
        <v>39599.291666666701</v>
      </c>
      <c r="X24" s="14">
        <v>40336.291666666701</v>
      </c>
      <c r="Y24" s="13"/>
      <c r="Z24" s="13" t="s">
        <v>59</v>
      </c>
      <c r="AA24" s="13" t="s">
        <v>59</v>
      </c>
      <c r="AB24" s="13"/>
      <c r="AC24" s="13" t="s">
        <v>61</v>
      </c>
    </row>
    <row r="25" spans="1:29" s="1" customFormat="1" ht="13" x14ac:dyDescent="0.3">
      <c r="A25" s="34" t="s">
        <v>1169</v>
      </c>
      <c r="B25" s="13">
        <v>51</v>
      </c>
      <c r="C25" s="14">
        <v>38341</v>
      </c>
      <c r="D25" s="14">
        <v>38342.333333333299</v>
      </c>
      <c r="E25" s="13" t="s">
        <v>1126</v>
      </c>
      <c r="F25" s="13" t="s">
        <v>1140</v>
      </c>
      <c r="G25" s="13" t="s">
        <v>1162</v>
      </c>
      <c r="H25" s="13"/>
      <c r="I25" s="13"/>
      <c r="J25" s="13"/>
      <c r="K25" s="13"/>
      <c r="L25" s="13"/>
      <c r="M25" s="13">
        <v>0.55000001192092896</v>
      </c>
      <c r="N25" s="13"/>
      <c r="O25" s="13"/>
      <c r="P25" s="13">
        <v>0.55000000000000004</v>
      </c>
      <c r="Q25" s="13"/>
      <c r="R25" s="13" t="s">
        <v>53</v>
      </c>
      <c r="S25" s="13" t="s">
        <v>136</v>
      </c>
      <c r="T25" s="13" t="s">
        <v>55</v>
      </c>
      <c r="U25" s="13" t="s">
        <v>88</v>
      </c>
      <c r="V25" s="15" t="s">
        <v>1170</v>
      </c>
      <c r="W25" s="14">
        <v>38472.291666666701</v>
      </c>
      <c r="X25" s="14">
        <v>38867.291666666701</v>
      </c>
      <c r="Y25" s="13"/>
      <c r="Z25" s="13" t="s">
        <v>1151</v>
      </c>
      <c r="AA25" s="13"/>
      <c r="AB25" s="13"/>
      <c r="AC25" s="13" t="s">
        <v>61</v>
      </c>
    </row>
    <row r="26" spans="1:29" s="1" customFormat="1" ht="13" x14ac:dyDescent="0.3">
      <c r="A26" s="34" t="s">
        <v>1171</v>
      </c>
      <c r="B26" s="13">
        <v>52</v>
      </c>
      <c r="C26" s="14">
        <v>38322</v>
      </c>
      <c r="D26" s="14">
        <v>38342.333333333299</v>
      </c>
      <c r="E26" s="13" t="s">
        <v>1126</v>
      </c>
      <c r="F26" s="13" t="s">
        <v>50</v>
      </c>
      <c r="G26" s="13" t="s">
        <v>345</v>
      </c>
      <c r="H26" s="13"/>
      <c r="I26" s="13"/>
      <c r="J26" s="13" t="s">
        <v>86</v>
      </c>
      <c r="K26" s="13"/>
      <c r="L26" s="13"/>
      <c r="M26" s="13">
        <v>401</v>
      </c>
      <c r="N26" s="13"/>
      <c r="O26" s="13"/>
      <c r="P26" s="13">
        <v>401</v>
      </c>
      <c r="Q26" s="13"/>
      <c r="R26" s="13" t="s">
        <v>53</v>
      </c>
      <c r="S26" s="13" t="s">
        <v>136</v>
      </c>
      <c r="T26" s="13" t="s">
        <v>55</v>
      </c>
      <c r="U26" s="13" t="s">
        <v>88</v>
      </c>
      <c r="V26" s="15" t="s">
        <v>1172</v>
      </c>
      <c r="W26" s="14">
        <v>39629.291666666701</v>
      </c>
      <c r="X26" s="14">
        <v>39961.291666666701</v>
      </c>
      <c r="Y26" s="13" t="s">
        <v>58</v>
      </c>
      <c r="Z26" s="13" t="s">
        <v>59</v>
      </c>
      <c r="AA26" s="13" t="s">
        <v>59</v>
      </c>
      <c r="AB26" s="13" t="s">
        <v>60</v>
      </c>
      <c r="AC26" s="13" t="s">
        <v>61</v>
      </c>
    </row>
    <row r="27" spans="1:29" s="1" customFormat="1" ht="13" x14ac:dyDescent="0.3">
      <c r="A27" s="34" t="s">
        <v>1173</v>
      </c>
      <c r="B27" s="13">
        <v>54</v>
      </c>
      <c r="C27" s="14">
        <v>38364</v>
      </c>
      <c r="D27" s="14">
        <v>38364.333333333299</v>
      </c>
      <c r="E27" s="13" t="s">
        <v>1126</v>
      </c>
      <c r="F27" s="13" t="s">
        <v>50</v>
      </c>
      <c r="G27" s="13" t="s">
        <v>345</v>
      </c>
      <c r="H27" s="13"/>
      <c r="I27" s="13"/>
      <c r="J27" s="13" t="s">
        <v>86</v>
      </c>
      <c r="K27" s="13"/>
      <c r="L27" s="13"/>
      <c r="M27" s="13">
        <v>119.9</v>
      </c>
      <c r="N27" s="13"/>
      <c r="O27" s="13"/>
      <c r="P27" s="13">
        <v>119.9</v>
      </c>
      <c r="Q27" s="13"/>
      <c r="R27" s="13" t="s">
        <v>53</v>
      </c>
      <c r="S27" s="13" t="s">
        <v>136</v>
      </c>
      <c r="T27" s="13" t="s">
        <v>55</v>
      </c>
      <c r="U27" s="13" t="s">
        <v>88</v>
      </c>
      <c r="V27" s="15" t="s">
        <v>1172</v>
      </c>
      <c r="W27" s="14">
        <v>39600.291666666701</v>
      </c>
      <c r="X27" s="14">
        <v>39937.291666666701</v>
      </c>
      <c r="Y27" s="13" t="s">
        <v>58</v>
      </c>
      <c r="Z27" s="13" t="s">
        <v>59</v>
      </c>
      <c r="AA27" s="13" t="s">
        <v>68</v>
      </c>
      <c r="AB27" s="13" t="s">
        <v>60</v>
      </c>
      <c r="AC27" s="13" t="s">
        <v>61</v>
      </c>
    </row>
    <row r="28" spans="1:29" s="1" customFormat="1" ht="26" x14ac:dyDescent="0.3">
      <c r="A28" s="34" t="s">
        <v>1174</v>
      </c>
      <c r="B28" s="13">
        <v>57</v>
      </c>
      <c r="C28" s="14">
        <v>38322</v>
      </c>
      <c r="D28" s="14">
        <v>38391.333333333299</v>
      </c>
      <c r="E28" s="13" t="s">
        <v>1126</v>
      </c>
      <c r="F28" s="13" t="s">
        <v>1140</v>
      </c>
      <c r="G28" s="13" t="s">
        <v>85</v>
      </c>
      <c r="H28" s="13"/>
      <c r="I28" s="13"/>
      <c r="J28" s="13" t="s">
        <v>86</v>
      </c>
      <c r="K28" s="13"/>
      <c r="L28" s="13"/>
      <c r="M28" s="13">
        <v>715</v>
      </c>
      <c r="N28" s="13"/>
      <c r="O28" s="13"/>
      <c r="P28" s="13">
        <v>715</v>
      </c>
      <c r="Q28" s="13"/>
      <c r="R28" s="13" t="s">
        <v>53</v>
      </c>
      <c r="S28" s="13" t="s">
        <v>321</v>
      </c>
      <c r="T28" s="13" t="s">
        <v>55</v>
      </c>
      <c r="U28" s="13" t="s">
        <v>88</v>
      </c>
      <c r="V28" s="15" t="s">
        <v>1175</v>
      </c>
      <c r="W28" s="14">
        <v>40179.333333333299</v>
      </c>
      <c r="X28" s="14">
        <v>40534.333333333299</v>
      </c>
      <c r="Y28" s="13"/>
      <c r="Z28" s="13" t="s">
        <v>59</v>
      </c>
      <c r="AA28" s="13" t="s">
        <v>59</v>
      </c>
      <c r="AB28" s="13"/>
      <c r="AC28" s="13" t="s">
        <v>61</v>
      </c>
    </row>
    <row r="29" spans="1:29" s="1" customFormat="1" ht="13" x14ac:dyDescent="0.3">
      <c r="A29" s="34" t="s">
        <v>1176</v>
      </c>
      <c r="B29" s="13">
        <v>61</v>
      </c>
      <c r="C29" s="14">
        <v>38439</v>
      </c>
      <c r="D29" s="14">
        <v>38441.333333333299</v>
      </c>
      <c r="E29" s="13" t="s">
        <v>1126</v>
      </c>
      <c r="F29" s="13" t="s">
        <v>1140</v>
      </c>
      <c r="G29" s="13" t="s">
        <v>91</v>
      </c>
      <c r="H29" s="13" t="s">
        <v>63</v>
      </c>
      <c r="I29" s="13"/>
      <c r="J29" s="13" t="s">
        <v>86</v>
      </c>
      <c r="K29" s="13" t="s">
        <v>70</v>
      </c>
      <c r="L29" s="13"/>
      <c r="M29" s="13">
        <v>73.269996643066406</v>
      </c>
      <c r="N29" s="13">
        <v>18.5</v>
      </c>
      <c r="O29" s="13"/>
      <c r="P29" s="13">
        <v>73.27</v>
      </c>
      <c r="Q29" s="13"/>
      <c r="R29" s="13" t="s">
        <v>53</v>
      </c>
      <c r="S29" s="13" t="s">
        <v>136</v>
      </c>
      <c r="T29" s="13" t="s">
        <v>55</v>
      </c>
      <c r="U29" s="13" t="s">
        <v>88</v>
      </c>
      <c r="V29" s="15" t="s">
        <v>1177</v>
      </c>
      <c r="W29" s="14">
        <v>38868.291666666701</v>
      </c>
      <c r="X29" s="14">
        <v>39169.291666666701</v>
      </c>
      <c r="Y29" s="13"/>
      <c r="Z29" s="13" t="s">
        <v>59</v>
      </c>
      <c r="AA29" s="13" t="s">
        <v>59</v>
      </c>
      <c r="AB29" s="13"/>
      <c r="AC29" s="13" t="s">
        <v>61</v>
      </c>
    </row>
    <row r="30" spans="1:29" s="1" customFormat="1" ht="13" x14ac:dyDescent="0.3">
      <c r="A30" s="34" t="s">
        <v>1178</v>
      </c>
      <c r="B30" s="13">
        <v>66</v>
      </c>
      <c r="C30" s="14">
        <v>38478</v>
      </c>
      <c r="D30" s="14">
        <v>38478.291666666701</v>
      </c>
      <c r="E30" s="13" t="s">
        <v>1126</v>
      </c>
      <c r="F30" s="13" t="s">
        <v>1140</v>
      </c>
      <c r="G30" s="13" t="s">
        <v>1162</v>
      </c>
      <c r="H30" s="13"/>
      <c r="I30" s="13"/>
      <c r="J30" s="13"/>
      <c r="K30" s="13"/>
      <c r="L30" s="13"/>
      <c r="M30" s="13">
        <v>500.5</v>
      </c>
      <c r="N30" s="13"/>
      <c r="O30" s="13"/>
      <c r="P30" s="13">
        <v>500.5</v>
      </c>
      <c r="Q30" s="13"/>
      <c r="R30" s="13" t="s">
        <v>53</v>
      </c>
      <c r="S30" s="13" t="s">
        <v>121</v>
      </c>
      <c r="T30" s="13" t="s">
        <v>55</v>
      </c>
      <c r="U30" s="13" t="s">
        <v>71</v>
      </c>
      <c r="V30" s="15" t="s">
        <v>414</v>
      </c>
      <c r="W30" s="14">
        <v>39326.291666666701</v>
      </c>
      <c r="X30" s="14">
        <v>41354.291666666701</v>
      </c>
      <c r="Y30" s="13"/>
      <c r="Z30" s="13" t="s">
        <v>59</v>
      </c>
      <c r="AA30" s="13" t="s">
        <v>59</v>
      </c>
      <c r="AB30" s="13"/>
      <c r="AC30" s="13" t="s">
        <v>61</v>
      </c>
    </row>
    <row r="31" spans="1:29" s="1" customFormat="1" ht="13" x14ac:dyDescent="0.3">
      <c r="A31" s="34" t="s">
        <v>1179</v>
      </c>
      <c r="B31" s="13">
        <v>67</v>
      </c>
      <c r="C31" s="14">
        <v>38439</v>
      </c>
      <c r="D31" s="14">
        <v>38481.291666666701</v>
      </c>
      <c r="E31" s="13" t="s">
        <v>1126</v>
      </c>
      <c r="F31" s="13" t="s">
        <v>1140</v>
      </c>
      <c r="G31" s="13" t="s">
        <v>85</v>
      </c>
      <c r="H31" s="13"/>
      <c r="I31" s="13"/>
      <c r="J31" s="13" t="s">
        <v>86</v>
      </c>
      <c r="K31" s="13"/>
      <c r="L31" s="13"/>
      <c r="M31" s="13">
        <v>245</v>
      </c>
      <c r="N31" s="13"/>
      <c r="O31" s="13"/>
      <c r="P31" s="13">
        <v>245</v>
      </c>
      <c r="Q31" s="13"/>
      <c r="R31" s="13" t="s">
        <v>53</v>
      </c>
      <c r="S31" s="13" t="s">
        <v>171</v>
      </c>
      <c r="T31" s="13" t="s">
        <v>55</v>
      </c>
      <c r="U31" s="13" t="s">
        <v>88</v>
      </c>
      <c r="V31" s="15" t="s">
        <v>1166</v>
      </c>
      <c r="W31" s="14">
        <v>39660.291666666701</v>
      </c>
      <c r="X31" s="14">
        <v>41494.291666666701</v>
      </c>
      <c r="Y31" s="13"/>
      <c r="Z31" s="13" t="s">
        <v>59</v>
      </c>
      <c r="AA31" s="13" t="s">
        <v>68</v>
      </c>
      <c r="AB31" s="13"/>
      <c r="AC31" s="13" t="s">
        <v>61</v>
      </c>
    </row>
    <row r="32" spans="1:29" s="1" customFormat="1" ht="26" x14ac:dyDescent="0.3">
      <c r="A32" s="34" t="s">
        <v>1180</v>
      </c>
      <c r="B32" s="13">
        <v>70</v>
      </c>
      <c r="C32" s="14">
        <v>38481</v>
      </c>
      <c r="D32" s="14">
        <v>38517.291666666701</v>
      </c>
      <c r="E32" s="13" t="s">
        <v>1126</v>
      </c>
      <c r="F32" s="13" t="s">
        <v>1140</v>
      </c>
      <c r="G32" s="13" t="s">
        <v>1162</v>
      </c>
      <c r="H32" s="13"/>
      <c r="I32" s="13"/>
      <c r="J32" s="13"/>
      <c r="K32" s="13"/>
      <c r="L32" s="13"/>
      <c r="M32" s="13">
        <v>12.6000003814697</v>
      </c>
      <c r="N32" s="13"/>
      <c r="O32" s="13"/>
      <c r="P32" s="13">
        <v>12.6</v>
      </c>
      <c r="Q32" s="13"/>
      <c r="R32" s="13" t="s">
        <v>53</v>
      </c>
      <c r="S32" s="13" t="s">
        <v>708</v>
      </c>
      <c r="T32" s="13" t="s">
        <v>55</v>
      </c>
      <c r="U32" s="13" t="s">
        <v>88</v>
      </c>
      <c r="V32" s="15" t="s">
        <v>1181</v>
      </c>
      <c r="W32" s="14">
        <v>38709.333333333299</v>
      </c>
      <c r="X32" s="14">
        <v>39903.291666666701</v>
      </c>
      <c r="Y32" s="13"/>
      <c r="Z32" s="13" t="s">
        <v>59</v>
      </c>
      <c r="AA32" s="13" t="s">
        <v>59</v>
      </c>
      <c r="AB32" s="13"/>
      <c r="AC32" s="13" t="s">
        <v>61</v>
      </c>
    </row>
    <row r="33" spans="1:29" s="1" customFormat="1" ht="13" x14ac:dyDescent="0.3">
      <c r="A33" s="34" t="s">
        <v>1182</v>
      </c>
      <c r="B33" s="13">
        <v>73</v>
      </c>
      <c r="C33" s="14">
        <v>38509</v>
      </c>
      <c r="D33" s="14">
        <v>38530.291666666701</v>
      </c>
      <c r="E33" s="13" t="s">
        <v>1126</v>
      </c>
      <c r="F33" s="13" t="s">
        <v>50</v>
      </c>
      <c r="G33" s="13" t="s">
        <v>51</v>
      </c>
      <c r="H33" s="13"/>
      <c r="I33" s="13"/>
      <c r="J33" s="13" t="s">
        <v>51</v>
      </c>
      <c r="K33" s="13"/>
      <c r="L33" s="13"/>
      <c r="M33" s="13">
        <v>141.30000000000001</v>
      </c>
      <c r="N33" s="13"/>
      <c r="O33" s="13"/>
      <c r="P33" s="13">
        <v>141.30000000000001</v>
      </c>
      <c r="Q33" s="13"/>
      <c r="R33" s="13" t="s">
        <v>53</v>
      </c>
      <c r="S33" s="13" t="s">
        <v>101</v>
      </c>
      <c r="T33" s="13" t="s">
        <v>55</v>
      </c>
      <c r="U33" s="13" t="s">
        <v>71</v>
      </c>
      <c r="V33" s="15" t="s">
        <v>1183</v>
      </c>
      <c r="W33" s="14">
        <v>39447.333333333299</v>
      </c>
      <c r="X33" s="14">
        <v>41110.291666666701</v>
      </c>
      <c r="Y33" s="13" t="s">
        <v>58</v>
      </c>
      <c r="Z33" s="13" t="s">
        <v>59</v>
      </c>
      <c r="AA33" s="13" t="s">
        <v>59</v>
      </c>
      <c r="AB33" s="13" t="s">
        <v>60</v>
      </c>
      <c r="AC33" s="13" t="s">
        <v>61</v>
      </c>
    </row>
    <row r="34" spans="1:29" s="1" customFormat="1" ht="26" x14ac:dyDescent="0.3">
      <c r="A34" s="34" t="s">
        <v>1184</v>
      </c>
      <c r="B34" s="13">
        <v>74</v>
      </c>
      <c r="C34" s="14">
        <v>38545</v>
      </c>
      <c r="D34" s="14">
        <v>38545.291666666701</v>
      </c>
      <c r="E34" s="13" t="s">
        <v>1126</v>
      </c>
      <c r="F34" s="13" t="s">
        <v>50</v>
      </c>
      <c r="G34" s="13" t="s">
        <v>51</v>
      </c>
      <c r="H34" s="13"/>
      <c r="I34" s="13"/>
      <c r="J34" s="13" t="s">
        <v>51</v>
      </c>
      <c r="K34" s="13"/>
      <c r="L34" s="13"/>
      <c r="M34" s="13">
        <v>102</v>
      </c>
      <c r="N34" s="13"/>
      <c r="O34" s="13"/>
      <c r="P34" s="13">
        <v>102</v>
      </c>
      <c r="Q34" s="13"/>
      <c r="R34" s="13" t="s">
        <v>53</v>
      </c>
      <c r="S34" s="13" t="s">
        <v>178</v>
      </c>
      <c r="T34" s="13" t="s">
        <v>55</v>
      </c>
      <c r="U34" s="13" t="s">
        <v>88</v>
      </c>
      <c r="V34" s="15" t="s">
        <v>1185</v>
      </c>
      <c r="W34" s="14">
        <v>39431.333333333299</v>
      </c>
      <c r="X34" s="14">
        <v>40500.333333333299</v>
      </c>
      <c r="Y34" s="13" t="s">
        <v>77</v>
      </c>
      <c r="Z34" s="13" t="s">
        <v>59</v>
      </c>
      <c r="AA34" s="13" t="s">
        <v>68</v>
      </c>
      <c r="AB34" s="13" t="s">
        <v>60</v>
      </c>
      <c r="AC34" s="13" t="s">
        <v>61</v>
      </c>
    </row>
    <row r="35" spans="1:29" s="1" customFormat="1" ht="13" x14ac:dyDescent="0.3">
      <c r="A35" s="34" t="s">
        <v>1186</v>
      </c>
      <c r="B35" s="13">
        <v>75</v>
      </c>
      <c r="C35" s="14">
        <v>38470</v>
      </c>
      <c r="D35" s="14">
        <v>38548.291666666701</v>
      </c>
      <c r="E35" s="13" t="s">
        <v>1126</v>
      </c>
      <c r="F35" s="13" t="s">
        <v>1140</v>
      </c>
      <c r="G35" s="13" t="s">
        <v>91</v>
      </c>
      <c r="H35" s="13"/>
      <c r="I35" s="13"/>
      <c r="J35" s="13" t="s">
        <v>1187</v>
      </c>
      <c r="K35" s="13"/>
      <c r="L35" s="13"/>
      <c r="M35" s="13">
        <v>10.5</v>
      </c>
      <c r="N35" s="13"/>
      <c r="O35" s="13"/>
      <c r="P35" s="13">
        <v>10.5</v>
      </c>
      <c r="Q35" s="13"/>
      <c r="R35" s="13" t="s">
        <v>53</v>
      </c>
      <c r="S35" s="13" t="s">
        <v>765</v>
      </c>
      <c r="T35" s="13" t="s">
        <v>55</v>
      </c>
      <c r="U35" s="13" t="s">
        <v>88</v>
      </c>
      <c r="V35" s="15" t="s">
        <v>1188</v>
      </c>
      <c r="W35" s="14">
        <v>38717.333333333299</v>
      </c>
      <c r="X35" s="14">
        <v>39952.291666666701</v>
      </c>
      <c r="Y35" s="13"/>
      <c r="Z35" s="13" t="s">
        <v>59</v>
      </c>
      <c r="AA35" s="13" t="s">
        <v>59</v>
      </c>
      <c r="AB35" s="13"/>
      <c r="AC35" s="13" t="s">
        <v>61</v>
      </c>
    </row>
    <row r="36" spans="1:29" s="1" customFormat="1" ht="13" x14ac:dyDescent="0.3">
      <c r="A36" s="34" t="s">
        <v>1189</v>
      </c>
      <c r="B36" s="13">
        <v>76</v>
      </c>
      <c r="C36" s="14">
        <v>38470</v>
      </c>
      <c r="D36" s="14">
        <v>38548.291666666701</v>
      </c>
      <c r="E36" s="13" t="s">
        <v>1126</v>
      </c>
      <c r="F36" s="13" t="s">
        <v>1140</v>
      </c>
      <c r="G36" s="13" t="s">
        <v>91</v>
      </c>
      <c r="H36" s="13"/>
      <c r="I36" s="13"/>
      <c r="J36" s="13" t="s">
        <v>1187</v>
      </c>
      <c r="K36" s="13"/>
      <c r="L36" s="13"/>
      <c r="M36" s="13">
        <v>10.5</v>
      </c>
      <c r="N36" s="13"/>
      <c r="O36" s="13"/>
      <c r="P36" s="13">
        <v>10.5</v>
      </c>
      <c r="Q36" s="13"/>
      <c r="R36" s="13" t="s">
        <v>53</v>
      </c>
      <c r="S36" s="13" t="s">
        <v>124</v>
      </c>
      <c r="T36" s="13" t="s">
        <v>55</v>
      </c>
      <c r="U36" s="13" t="s">
        <v>88</v>
      </c>
      <c r="V36" s="15" t="s">
        <v>1190</v>
      </c>
      <c r="W36" s="14">
        <v>38899.291666666701</v>
      </c>
      <c r="X36" s="14">
        <v>39951.291666666701</v>
      </c>
      <c r="Y36" s="13"/>
      <c r="Z36" s="13" t="s">
        <v>59</v>
      </c>
      <c r="AA36" s="13" t="s">
        <v>59</v>
      </c>
      <c r="AB36" s="13"/>
      <c r="AC36" s="13" t="s">
        <v>61</v>
      </c>
    </row>
    <row r="37" spans="1:29" s="1" customFormat="1" ht="13" x14ac:dyDescent="0.3">
      <c r="A37" s="34" t="s">
        <v>1191</v>
      </c>
      <c r="B37" s="13">
        <v>81</v>
      </c>
      <c r="C37" s="14">
        <v>38608</v>
      </c>
      <c r="D37" s="14">
        <v>38608.291666666701</v>
      </c>
      <c r="E37" s="13" t="s">
        <v>1126</v>
      </c>
      <c r="F37" s="13" t="s">
        <v>50</v>
      </c>
      <c r="G37" s="13" t="s">
        <v>91</v>
      </c>
      <c r="H37" s="13"/>
      <c r="I37" s="13"/>
      <c r="J37" s="13" t="s">
        <v>611</v>
      </c>
      <c r="K37" s="13"/>
      <c r="L37" s="13"/>
      <c r="M37" s="13">
        <v>55</v>
      </c>
      <c r="N37" s="13"/>
      <c r="O37" s="13"/>
      <c r="P37" s="13">
        <v>55</v>
      </c>
      <c r="Q37" s="13"/>
      <c r="R37" s="13" t="s">
        <v>53</v>
      </c>
      <c r="S37" s="13" t="s">
        <v>175</v>
      </c>
      <c r="T37" s="13" t="s">
        <v>55</v>
      </c>
      <c r="U37" s="13" t="s">
        <v>88</v>
      </c>
      <c r="V37" s="15" t="s">
        <v>1192</v>
      </c>
      <c r="W37" s="14">
        <v>38961.291666666701</v>
      </c>
      <c r="X37" s="14">
        <v>39386.291666666701</v>
      </c>
      <c r="Y37" s="13" t="s">
        <v>60</v>
      </c>
      <c r="Z37" s="13" t="s">
        <v>59</v>
      </c>
      <c r="AA37" s="13" t="s">
        <v>59</v>
      </c>
      <c r="AB37" s="13" t="s">
        <v>60</v>
      </c>
      <c r="AC37" s="13" t="s">
        <v>61</v>
      </c>
    </row>
    <row r="38" spans="1:29" s="1" customFormat="1" ht="13" x14ac:dyDescent="0.3">
      <c r="A38" s="34" t="s">
        <v>1193</v>
      </c>
      <c r="B38" s="13">
        <v>84</v>
      </c>
      <c r="C38" s="14">
        <v>38678</v>
      </c>
      <c r="D38" s="14">
        <v>38687.333333333299</v>
      </c>
      <c r="E38" s="13" t="s">
        <v>1126</v>
      </c>
      <c r="F38" s="13" t="s">
        <v>50</v>
      </c>
      <c r="G38" s="13" t="s">
        <v>74</v>
      </c>
      <c r="H38" s="13"/>
      <c r="I38" s="13"/>
      <c r="J38" s="13" t="s">
        <v>75</v>
      </c>
      <c r="K38" s="13"/>
      <c r="L38" s="13"/>
      <c r="M38" s="13">
        <v>100</v>
      </c>
      <c r="N38" s="13"/>
      <c r="O38" s="13"/>
      <c r="P38" s="13">
        <v>100</v>
      </c>
      <c r="Q38" s="13" t="s">
        <v>65</v>
      </c>
      <c r="R38" s="13" t="s">
        <v>53</v>
      </c>
      <c r="S38" s="13" t="s">
        <v>101</v>
      </c>
      <c r="T38" s="13" t="s">
        <v>55</v>
      </c>
      <c r="U38" s="13" t="s">
        <v>71</v>
      </c>
      <c r="V38" s="15" t="s">
        <v>1183</v>
      </c>
      <c r="W38" s="14">
        <v>40178.333333333299</v>
      </c>
      <c r="X38" s="14">
        <v>43778.333333333299</v>
      </c>
      <c r="Y38" s="13" t="s">
        <v>58</v>
      </c>
      <c r="Z38" s="13" t="s">
        <v>59</v>
      </c>
      <c r="AA38" s="13" t="s">
        <v>59</v>
      </c>
      <c r="AB38" s="13" t="s">
        <v>60</v>
      </c>
      <c r="AC38" s="13" t="s">
        <v>61</v>
      </c>
    </row>
    <row r="39" spans="1:29" s="1" customFormat="1" ht="13" x14ac:dyDescent="0.3">
      <c r="A39" s="34" t="s">
        <v>1194</v>
      </c>
      <c r="B39" s="13">
        <v>93</v>
      </c>
      <c r="C39" s="14">
        <v>38763</v>
      </c>
      <c r="D39" s="14">
        <v>38777.333333333299</v>
      </c>
      <c r="E39" s="13" t="s">
        <v>1126</v>
      </c>
      <c r="F39" s="13" t="s">
        <v>50</v>
      </c>
      <c r="G39" s="13" t="s">
        <v>51</v>
      </c>
      <c r="H39" s="13"/>
      <c r="I39" s="13"/>
      <c r="J39" s="13" t="s">
        <v>51</v>
      </c>
      <c r="K39" s="13"/>
      <c r="L39" s="13"/>
      <c r="M39" s="13">
        <v>220</v>
      </c>
      <c r="N39" s="13"/>
      <c r="O39" s="13"/>
      <c r="P39" s="13">
        <v>220</v>
      </c>
      <c r="Q39" s="13" t="s">
        <v>65</v>
      </c>
      <c r="R39" s="13" t="s">
        <v>53</v>
      </c>
      <c r="S39" s="13" t="s">
        <v>101</v>
      </c>
      <c r="T39" s="13" t="s">
        <v>55</v>
      </c>
      <c r="U39" s="13" t="s">
        <v>71</v>
      </c>
      <c r="V39" s="15" t="s">
        <v>1195</v>
      </c>
      <c r="W39" s="14">
        <v>39813.333333333299</v>
      </c>
      <c r="X39" s="14">
        <v>44312.291666666701</v>
      </c>
      <c r="Y39" s="13" t="s">
        <v>58</v>
      </c>
      <c r="Z39" s="13" t="s">
        <v>59</v>
      </c>
      <c r="AA39" s="13" t="s">
        <v>59</v>
      </c>
      <c r="AB39" s="13" t="s">
        <v>60</v>
      </c>
      <c r="AC39" s="13" t="s">
        <v>61</v>
      </c>
    </row>
    <row r="40" spans="1:29" s="1" customFormat="1" ht="13" x14ac:dyDescent="0.3">
      <c r="A40" s="34" t="s">
        <v>1196</v>
      </c>
      <c r="B40" s="13">
        <v>95</v>
      </c>
      <c r="C40" s="14">
        <v>38758</v>
      </c>
      <c r="D40" s="14">
        <v>38777.333333333299</v>
      </c>
      <c r="E40" s="13" t="s">
        <v>1126</v>
      </c>
      <c r="F40" s="13" t="s">
        <v>50</v>
      </c>
      <c r="G40" s="13" t="s">
        <v>51</v>
      </c>
      <c r="H40" s="13"/>
      <c r="I40" s="13"/>
      <c r="J40" s="13" t="s">
        <v>51</v>
      </c>
      <c r="K40" s="13"/>
      <c r="L40" s="13"/>
      <c r="M40" s="13">
        <v>550</v>
      </c>
      <c r="N40" s="13"/>
      <c r="O40" s="13"/>
      <c r="P40" s="13">
        <v>550</v>
      </c>
      <c r="Q40" s="13"/>
      <c r="R40" s="13" t="s">
        <v>53</v>
      </c>
      <c r="S40" s="13" t="s">
        <v>101</v>
      </c>
      <c r="T40" s="13" t="s">
        <v>55</v>
      </c>
      <c r="U40" s="13" t="s">
        <v>71</v>
      </c>
      <c r="V40" s="15" t="s">
        <v>1195</v>
      </c>
      <c r="W40" s="14">
        <v>40178.333333333299</v>
      </c>
      <c r="X40" s="14">
        <v>40953.333333333299</v>
      </c>
      <c r="Y40" s="13" t="s">
        <v>58</v>
      </c>
      <c r="Z40" s="13" t="s">
        <v>59</v>
      </c>
      <c r="AA40" s="13" t="s">
        <v>59</v>
      </c>
      <c r="AB40" s="13" t="s">
        <v>60</v>
      </c>
      <c r="AC40" s="13" t="s">
        <v>61</v>
      </c>
    </row>
    <row r="41" spans="1:29" s="1" customFormat="1" ht="26" x14ac:dyDescent="0.3">
      <c r="A41" s="34" t="s">
        <v>1197</v>
      </c>
      <c r="B41" s="13">
        <v>96</v>
      </c>
      <c r="C41" s="14">
        <v>38763</v>
      </c>
      <c r="D41" s="14">
        <v>38777.333333333299</v>
      </c>
      <c r="E41" s="13" t="s">
        <v>1126</v>
      </c>
      <c r="F41" s="13" t="s">
        <v>50</v>
      </c>
      <c r="G41" s="13" t="s">
        <v>51</v>
      </c>
      <c r="H41" s="13"/>
      <c r="I41" s="13"/>
      <c r="J41" s="13" t="s">
        <v>51</v>
      </c>
      <c r="K41" s="13"/>
      <c r="L41" s="13"/>
      <c r="M41" s="13">
        <v>600</v>
      </c>
      <c r="N41" s="13"/>
      <c r="O41" s="13"/>
      <c r="P41" s="13">
        <v>600</v>
      </c>
      <c r="Q41" s="13"/>
      <c r="R41" s="13" t="s">
        <v>53</v>
      </c>
      <c r="S41" s="13" t="s">
        <v>101</v>
      </c>
      <c r="T41" s="13" t="s">
        <v>55</v>
      </c>
      <c r="U41" s="13" t="s">
        <v>71</v>
      </c>
      <c r="V41" s="15" t="s">
        <v>1198</v>
      </c>
      <c r="W41" s="14">
        <v>40178.333333333299</v>
      </c>
      <c r="X41" s="14">
        <v>40876.333333333299</v>
      </c>
      <c r="Y41" s="13" t="s">
        <v>58</v>
      </c>
      <c r="Z41" s="13" t="s">
        <v>59</v>
      </c>
      <c r="AA41" s="13" t="s">
        <v>60</v>
      </c>
      <c r="AB41" s="13" t="s">
        <v>60</v>
      </c>
      <c r="AC41" s="13" t="s">
        <v>61</v>
      </c>
    </row>
    <row r="42" spans="1:29" s="1" customFormat="1" ht="26" x14ac:dyDescent="0.3">
      <c r="A42" s="34" t="s">
        <v>1199</v>
      </c>
      <c r="B42" s="13">
        <v>98</v>
      </c>
      <c r="C42" s="14">
        <v>38785</v>
      </c>
      <c r="D42" s="14">
        <v>38785.333333333299</v>
      </c>
      <c r="E42" s="13" t="s">
        <v>1126</v>
      </c>
      <c r="F42" s="13" t="s">
        <v>80</v>
      </c>
      <c r="G42" s="13" t="s">
        <v>91</v>
      </c>
      <c r="H42" s="13"/>
      <c r="I42" s="13"/>
      <c r="J42" s="13" t="s">
        <v>1200</v>
      </c>
      <c r="K42" s="13"/>
      <c r="L42" s="13"/>
      <c r="M42" s="13">
        <v>37</v>
      </c>
      <c r="N42" s="13"/>
      <c r="O42" s="13"/>
      <c r="P42" s="13">
        <v>37</v>
      </c>
      <c r="Q42" s="13" t="s">
        <v>65</v>
      </c>
      <c r="R42" s="13" t="s">
        <v>53</v>
      </c>
      <c r="S42" s="13" t="s">
        <v>340</v>
      </c>
      <c r="T42" s="13" t="s">
        <v>55</v>
      </c>
      <c r="U42" s="13" t="s">
        <v>88</v>
      </c>
      <c r="V42" s="15" t="s">
        <v>1201</v>
      </c>
      <c r="W42" s="14">
        <v>38694.333333333299</v>
      </c>
      <c r="X42" s="14">
        <v>38717.333333333299</v>
      </c>
      <c r="Y42" s="13" t="s">
        <v>82</v>
      </c>
      <c r="Z42" s="13" t="s">
        <v>59</v>
      </c>
      <c r="AA42" s="13" t="s">
        <v>60</v>
      </c>
      <c r="AB42" s="13" t="s">
        <v>82</v>
      </c>
      <c r="AC42" s="13"/>
    </row>
    <row r="43" spans="1:29" s="1" customFormat="1" ht="26" x14ac:dyDescent="0.3">
      <c r="A43" s="34" t="s">
        <v>1202</v>
      </c>
      <c r="B43" s="13">
        <v>99</v>
      </c>
      <c r="C43" s="14">
        <v>38805</v>
      </c>
      <c r="D43" s="14">
        <v>38805.333333333299</v>
      </c>
      <c r="E43" s="13" t="s">
        <v>1126</v>
      </c>
      <c r="F43" s="13" t="s">
        <v>50</v>
      </c>
      <c r="G43" s="13" t="s">
        <v>91</v>
      </c>
      <c r="H43" s="13"/>
      <c r="I43" s="13"/>
      <c r="J43" s="13" t="s">
        <v>86</v>
      </c>
      <c r="K43" s="13"/>
      <c r="L43" s="13"/>
      <c r="M43" s="13">
        <v>45</v>
      </c>
      <c r="N43" s="13"/>
      <c r="O43" s="13"/>
      <c r="P43" s="13">
        <v>45</v>
      </c>
      <c r="Q43" s="13"/>
      <c r="R43" s="13" t="s">
        <v>53</v>
      </c>
      <c r="S43" s="13" t="s">
        <v>340</v>
      </c>
      <c r="T43" s="13" t="s">
        <v>55</v>
      </c>
      <c r="U43" s="13" t="s">
        <v>88</v>
      </c>
      <c r="V43" s="15" t="s">
        <v>1203</v>
      </c>
      <c r="W43" s="14">
        <v>38876.291666666701</v>
      </c>
      <c r="X43" s="14">
        <v>38875.291666666701</v>
      </c>
      <c r="Y43" s="13" t="s">
        <v>60</v>
      </c>
      <c r="Z43" s="13" t="s">
        <v>60</v>
      </c>
      <c r="AA43" s="13" t="s">
        <v>60</v>
      </c>
      <c r="AB43" s="13" t="s">
        <v>60</v>
      </c>
      <c r="AC43" s="13"/>
    </row>
    <row r="44" spans="1:29" s="1" customFormat="1" ht="13" x14ac:dyDescent="0.3">
      <c r="A44" s="34" t="s">
        <v>1204</v>
      </c>
      <c r="B44" s="13">
        <v>100</v>
      </c>
      <c r="C44" s="14">
        <v>38812</v>
      </c>
      <c r="D44" s="14">
        <v>38812.291666666701</v>
      </c>
      <c r="E44" s="13" t="s">
        <v>1126</v>
      </c>
      <c r="F44" s="13" t="s">
        <v>50</v>
      </c>
      <c r="G44" s="13" t="s">
        <v>51</v>
      </c>
      <c r="H44" s="13"/>
      <c r="I44" s="13"/>
      <c r="J44" s="13" t="s">
        <v>51</v>
      </c>
      <c r="K44" s="13"/>
      <c r="L44" s="13"/>
      <c r="M44" s="13">
        <v>120</v>
      </c>
      <c r="N44" s="13"/>
      <c r="O44" s="13"/>
      <c r="P44" s="13">
        <v>120</v>
      </c>
      <c r="Q44" s="13"/>
      <c r="R44" s="13" t="s">
        <v>53</v>
      </c>
      <c r="S44" s="13" t="s">
        <v>101</v>
      </c>
      <c r="T44" s="13" t="s">
        <v>55</v>
      </c>
      <c r="U44" s="13" t="s">
        <v>71</v>
      </c>
      <c r="V44" s="15" t="s">
        <v>266</v>
      </c>
      <c r="W44" s="14">
        <v>39447.333333333299</v>
      </c>
      <c r="X44" s="14">
        <v>40935.333333333299</v>
      </c>
      <c r="Y44" s="13" t="s">
        <v>58</v>
      </c>
      <c r="Z44" s="13" t="s">
        <v>59</v>
      </c>
      <c r="AA44" s="13" t="s">
        <v>60</v>
      </c>
      <c r="AB44" s="13" t="s">
        <v>60</v>
      </c>
      <c r="AC44" s="13" t="s">
        <v>61</v>
      </c>
    </row>
    <row r="45" spans="1:29" s="1" customFormat="1" ht="13" x14ac:dyDescent="0.3">
      <c r="A45" s="34" t="s">
        <v>1205</v>
      </c>
      <c r="B45" s="13">
        <v>108</v>
      </c>
      <c r="C45" s="14">
        <v>38877</v>
      </c>
      <c r="D45" s="14">
        <v>38877.291666666701</v>
      </c>
      <c r="E45" s="13" t="s">
        <v>1126</v>
      </c>
      <c r="F45" s="13" t="s">
        <v>50</v>
      </c>
      <c r="G45" s="13" t="s">
        <v>51</v>
      </c>
      <c r="H45" s="13"/>
      <c r="I45" s="13"/>
      <c r="J45" s="13" t="s">
        <v>51</v>
      </c>
      <c r="K45" s="13"/>
      <c r="L45" s="13"/>
      <c r="M45" s="13">
        <v>128</v>
      </c>
      <c r="N45" s="13"/>
      <c r="O45" s="13"/>
      <c r="P45" s="13">
        <v>128</v>
      </c>
      <c r="Q45" s="13"/>
      <c r="R45" s="13" t="s">
        <v>53</v>
      </c>
      <c r="S45" s="13" t="s">
        <v>242</v>
      </c>
      <c r="T45" s="13" t="s">
        <v>55</v>
      </c>
      <c r="U45" s="13" t="s">
        <v>88</v>
      </c>
      <c r="V45" s="15" t="s">
        <v>1206</v>
      </c>
      <c r="W45" s="14">
        <v>40603.333333333299</v>
      </c>
      <c r="X45" s="14">
        <v>40972.333333333299</v>
      </c>
      <c r="Y45" s="13" t="s">
        <v>77</v>
      </c>
      <c r="Z45" s="13" t="s">
        <v>59</v>
      </c>
      <c r="AA45" s="13" t="s">
        <v>59</v>
      </c>
      <c r="AB45" s="13" t="s">
        <v>59</v>
      </c>
      <c r="AC45" s="13" t="s">
        <v>61</v>
      </c>
    </row>
    <row r="46" spans="1:29" s="1" customFormat="1" ht="13" x14ac:dyDescent="0.3">
      <c r="A46" s="34" t="s">
        <v>1207</v>
      </c>
      <c r="B46" s="13">
        <v>119</v>
      </c>
      <c r="C46" s="14">
        <v>38937</v>
      </c>
      <c r="D46" s="14">
        <v>38937.291666666701</v>
      </c>
      <c r="E46" s="13" t="s">
        <v>1126</v>
      </c>
      <c r="F46" s="13" t="s">
        <v>50</v>
      </c>
      <c r="G46" s="13" t="s">
        <v>51</v>
      </c>
      <c r="H46" s="13"/>
      <c r="I46" s="13"/>
      <c r="J46" s="13" t="s">
        <v>51</v>
      </c>
      <c r="K46" s="13"/>
      <c r="L46" s="13"/>
      <c r="M46" s="13">
        <v>500</v>
      </c>
      <c r="N46" s="13"/>
      <c r="O46" s="13"/>
      <c r="P46" s="13">
        <v>500</v>
      </c>
      <c r="Q46" s="13" t="s">
        <v>65</v>
      </c>
      <c r="R46" s="13" t="s">
        <v>53</v>
      </c>
      <c r="S46" s="13" t="s">
        <v>101</v>
      </c>
      <c r="T46" s="13" t="s">
        <v>55</v>
      </c>
      <c r="U46" s="13" t="s">
        <v>71</v>
      </c>
      <c r="V46" s="15" t="s">
        <v>1208</v>
      </c>
      <c r="W46" s="14">
        <v>41639.333333333299</v>
      </c>
      <c r="X46" s="14">
        <v>44312.291666666701</v>
      </c>
      <c r="Y46" s="13" t="s">
        <v>77</v>
      </c>
      <c r="Z46" s="13" t="s">
        <v>59</v>
      </c>
      <c r="AA46" s="13" t="s">
        <v>59</v>
      </c>
      <c r="AB46" s="13" t="s">
        <v>60</v>
      </c>
      <c r="AC46" s="13" t="s">
        <v>61</v>
      </c>
    </row>
    <row r="47" spans="1:29" s="1" customFormat="1" ht="13" x14ac:dyDescent="0.3">
      <c r="A47" s="34" t="s">
        <v>1209</v>
      </c>
      <c r="B47" s="13">
        <v>121</v>
      </c>
      <c r="C47" s="14">
        <v>38945</v>
      </c>
      <c r="D47" s="14">
        <v>38946.291666666701</v>
      </c>
      <c r="E47" s="13" t="s">
        <v>1126</v>
      </c>
      <c r="F47" s="13" t="s">
        <v>50</v>
      </c>
      <c r="G47" s="13" t="s">
        <v>345</v>
      </c>
      <c r="H47" s="13"/>
      <c r="I47" s="13"/>
      <c r="J47" s="13" t="s">
        <v>86</v>
      </c>
      <c r="K47" s="13"/>
      <c r="L47" s="13"/>
      <c r="M47" s="13">
        <v>49</v>
      </c>
      <c r="N47" s="13"/>
      <c r="O47" s="13"/>
      <c r="P47" s="13">
        <v>49</v>
      </c>
      <c r="Q47" s="13"/>
      <c r="R47" s="13" t="s">
        <v>53</v>
      </c>
      <c r="S47" s="13" t="s">
        <v>54</v>
      </c>
      <c r="T47" s="13" t="s">
        <v>55</v>
      </c>
      <c r="U47" s="13" t="s">
        <v>56</v>
      </c>
      <c r="V47" s="15" t="s">
        <v>1210</v>
      </c>
      <c r="W47" s="14">
        <v>39903.291666666701</v>
      </c>
      <c r="X47" s="14">
        <v>40032.291666666701</v>
      </c>
      <c r="Y47" s="13" t="s">
        <v>58</v>
      </c>
      <c r="Z47" s="13" t="s">
        <v>59</v>
      </c>
      <c r="AA47" s="13" t="s">
        <v>59</v>
      </c>
      <c r="AB47" s="13" t="s">
        <v>60</v>
      </c>
      <c r="AC47" s="13" t="s">
        <v>61</v>
      </c>
    </row>
    <row r="48" spans="1:29" s="1" customFormat="1" ht="13" x14ac:dyDescent="0.3">
      <c r="A48" s="34" t="s">
        <v>1211</v>
      </c>
      <c r="B48" s="13">
        <v>124</v>
      </c>
      <c r="C48" s="14">
        <v>38951</v>
      </c>
      <c r="D48" s="14">
        <v>38951.291666666701</v>
      </c>
      <c r="E48" s="13" t="s">
        <v>1126</v>
      </c>
      <c r="F48" s="13" t="s">
        <v>50</v>
      </c>
      <c r="G48" s="13" t="s">
        <v>74</v>
      </c>
      <c r="H48" s="13"/>
      <c r="I48" s="13"/>
      <c r="J48" s="13" t="s">
        <v>75</v>
      </c>
      <c r="K48" s="13"/>
      <c r="L48" s="13"/>
      <c r="M48" s="13">
        <v>600</v>
      </c>
      <c r="N48" s="13"/>
      <c r="O48" s="13"/>
      <c r="P48" s="13">
        <v>600</v>
      </c>
      <c r="Q48" s="13" t="s">
        <v>65</v>
      </c>
      <c r="R48" s="13" t="s">
        <v>53</v>
      </c>
      <c r="S48" s="13" t="s">
        <v>200</v>
      </c>
      <c r="T48" s="13" t="s">
        <v>55</v>
      </c>
      <c r="U48" s="13" t="s">
        <v>56</v>
      </c>
      <c r="V48" s="15" t="s">
        <v>201</v>
      </c>
      <c r="W48" s="14">
        <v>40603.333333333299</v>
      </c>
      <c r="X48" s="14">
        <v>43805.333333333299</v>
      </c>
      <c r="Y48" s="13" t="s">
        <v>58</v>
      </c>
      <c r="Z48" s="13" t="s">
        <v>59</v>
      </c>
      <c r="AA48" s="13" t="s">
        <v>59</v>
      </c>
      <c r="AB48" s="13" t="s">
        <v>60</v>
      </c>
      <c r="AC48" s="13" t="s">
        <v>61</v>
      </c>
    </row>
    <row r="49" spans="1:29" s="1" customFormat="1" ht="13" x14ac:dyDescent="0.3">
      <c r="A49" s="34" t="s">
        <v>1212</v>
      </c>
      <c r="B49" s="13">
        <v>125</v>
      </c>
      <c r="C49" s="14">
        <v>38951</v>
      </c>
      <c r="D49" s="14">
        <v>38951.291666666701</v>
      </c>
      <c r="E49" s="13" t="s">
        <v>1126</v>
      </c>
      <c r="F49" s="13" t="s">
        <v>50</v>
      </c>
      <c r="G49" s="13" t="s">
        <v>91</v>
      </c>
      <c r="H49" s="13"/>
      <c r="I49" s="13"/>
      <c r="J49" s="13" t="s">
        <v>75</v>
      </c>
      <c r="K49" s="13"/>
      <c r="L49" s="13"/>
      <c r="M49" s="13">
        <v>250</v>
      </c>
      <c r="N49" s="13"/>
      <c r="O49" s="13"/>
      <c r="P49" s="13">
        <v>250</v>
      </c>
      <c r="Q49" s="13" t="s">
        <v>65</v>
      </c>
      <c r="R49" s="13" t="s">
        <v>53</v>
      </c>
      <c r="S49" s="13" t="s">
        <v>130</v>
      </c>
      <c r="T49" s="13" t="s">
        <v>55</v>
      </c>
      <c r="U49" s="13" t="s">
        <v>71</v>
      </c>
      <c r="V49" s="15" t="s">
        <v>1213</v>
      </c>
      <c r="W49" s="14">
        <v>40391.291666666701</v>
      </c>
      <c r="X49" s="14">
        <v>41977.333333333299</v>
      </c>
      <c r="Y49" s="13" t="s">
        <v>77</v>
      </c>
      <c r="Z49" s="13" t="s">
        <v>59</v>
      </c>
      <c r="AA49" s="13" t="s">
        <v>59</v>
      </c>
      <c r="AB49" s="13" t="s">
        <v>59</v>
      </c>
      <c r="AC49" s="13" t="s">
        <v>61</v>
      </c>
    </row>
    <row r="50" spans="1:29" s="1" customFormat="1" ht="39" x14ac:dyDescent="0.3">
      <c r="A50" s="34" t="s">
        <v>1214</v>
      </c>
      <c r="B50" s="13">
        <v>131</v>
      </c>
      <c r="C50" s="14">
        <v>38985</v>
      </c>
      <c r="D50" s="14">
        <v>38985.291666666701</v>
      </c>
      <c r="E50" s="13" t="s">
        <v>1126</v>
      </c>
      <c r="F50" s="13" t="s">
        <v>50</v>
      </c>
      <c r="G50" s="13" t="s">
        <v>91</v>
      </c>
      <c r="H50" s="13"/>
      <c r="I50" s="13"/>
      <c r="J50" s="13" t="s">
        <v>75</v>
      </c>
      <c r="K50" s="13"/>
      <c r="L50" s="13"/>
      <c r="M50" s="13">
        <v>132</v>
      </c>
      <c r="N50" s="13"/>
      <c r="O50" s="13"/>
      <c r="P50" s="13">
        <v>132</v>
      </c>
      <c r="Q50" s="13"/>
      <c r="R50" s="13" t="s">
        <v>53</v>
      </c>
      <c r="S50" s="13" t="s">
        <v>130</v>
      </c>
      <c r="T50" s="13" t="s">
        <v>55</v>
      </c>
      <c r="U50" s="13" t="s">
        <v>71</v>
      </c>
      <c r="V50" s="15" t="s">
        <v>1215</v>
      </c>
      <c r="W50" s="14">
        <v>40359.291666666701</v>
      </c>
      <c r="X50" s="14">
        <v>41638.333333333299</v>
      </c>
      <c r="Y50" s="13" t="s">
        <v>77</v>
      </c>
      <c r="Z50" s="13" t="s">
        <v>59</v>
      </c>
      <c r="AA50" s="13" t="s">
        <v>59</v>
      </c>
      <c r="AB50" s="13" t="s">
        <v>60</v>
      </c>
      <c r="AC50" s="13" t="s">
        <v>61</v>
      </c>
    </row>
    <row r="51" spans="1:29" s="1" customFormat="1" ht="13" x14ac:dyDescent="0.3">
      <c r="A51" s="34" t="s">
        <v>1216</v>
      </c>
      <c r="B51" s="13">
        <v>132</v>
      </c>
      <c r="C51" s="14">
        <v>38987</v>
      </c>
      <c r="D51" s="14">
        <v>38987.291666666701</v>
      </c>
      <c r="E51" s="13" t="s">
        <v>1126</v>
      </c>
      <c r="F51" s="13" t="s">
        <v>50</v>
      </c>
      <c r="G51" s="13" t="s">
        <v>51</v>
      </c>
      <c r="H51" s="13"/>
      <c r="I51" s="13"/>
      <c r="J51" s="13" t="s">
        <v>51</v>
      </c>
      <c r="K51" s="13"/>
      <c r="L51" s="13"/>
      <c r="M51" s="13">
        <v>162</v>
      </c>
      <c r="N51" s="13"/>
      <c r="O51" s="13"/>
      <c r="P51" s="13">
        <v>162</v>
      </c>
      <c r="Q51" s="13" t="s">
        <v>65</v>
      </c>
      <c r="R51" s="13" t="s">
        <v>53</v>
      </c>
      <c r="S51" s="13" t="s">
        <v>101</v>
      </c>
      <c r="T51" s="13" t="s">
        <v>55</v>
      </c>
      <c r="U51" s="13" t="s">
        <v>71</v>
      </c>
      <c r="V51" s="15" t="s">
        <v>1217</v>
      </c>
      <c r="W51" s="14">
        <v>40543.333333333299</v>
      </c>
      <c r="X51" s="14">
        <v>41250.333333333299</v>
      </c>
      <c r="Y51" s="13" t="s">
        <v>77</v>
      </c>
      <c r="Z51" s="13" t="s">
        <v>59</v>
      </c>
      <c r="AA51" s="13" t="s">
        <v>59</v>
      </c>
      <c r="AB51" s="13" t="s">
        <v>59</v>
      </c>
      <c r="AC51" s="13" t="s">
        <v>61</v>
      </c>
    </row>
    <row r="52" spans="1:29" s="1" customFormat="1" ht="13" x14ac:dyDescent="0.3">
      <c r="A52" s="34" t="s">
        <v>1218</v>
      </c>
      <c r="B52" s="13">
        <v>137</v>
      </c>
      <c r="C52" s="14">
        <v>39006</v>
      </c>
      <c r="D52" s="14">
        <v>39007.291666666701</v>
      </c>
      <c r="E52" s="13" t="s">
        <v>1126</v>
      </c>
      <c r="F52" s="13" t="s">
        <v>50</v>
      </c>
      <c r="G52" s="13" t="s">
        <v>85</v>
      </c>
      <c r="H52" s="13"/>
      <c r="I52" s="13"/>
      <c r="J52" s="13" t="s">
        <v>86</v>
      </c>
      <c r="K52" s="13"/>
      <c r="L52" s="13"/>
      <c r="M52" s="13">
        <v>211</v>
      </c>
      <c r="N52" s="13"/>
      <c r="O52" s="13"/>
      <c r="P52" s="13">
        <v>211</v>
      </c>
      <c r="Q52" s="13"/>
      <c r="R52" s="13" t="s">
        <v>53</v>
      </c>
      <c r="S52" s="13" t="s">
        <v>54</v>
      </c>
      <c r="T52" s="13" t="s">
        <v>55</v>
      </c>
      <c r="U52" s="13" t="s">
        <v>56</v>
      </c>
      <c r="V52" s="15" t="s">
        <v>1219</v>
      </c>
      <c r="W52" s="14">
        <v>42948.291666666701</v>
      </c>
      <c r="X52" s="14">
        <v>43423.333333333299</v>
      </c>
      <c r="Y52" s="13" t="s">
        <v>58</v>
      </c>
      <c r="Z52" s="13" t="s">
        <v>59</v>
      </c>
      <c r="AA52" s="13" t="s">
        <v>59</v>
      </c>
      <c r="AB52" s="13" t="s">
        <v>60</v>
      </c>
      <c r="AC52" s="13" t="s">
        <v>61</v>
      </c>
    </row>
    <row r="53" spans="1:29" s="1" customFormat="1" ht="13" x14ac:dyDescent="0.3">
      <c r="A53" s="34" t="s">
        <v>1220</v>
      </c>
      <c r="B53" s="13" t="s">
        <v>1221</v>
      </c>
      <c r="C53" s="14">
        <v>39057</v>
      </c>
      <c r="D53" s="14">
        <v>39073.333333333299</v>
      </c>
      <c r="E53" s="13" t="s">
        <v>1126</v>
      </c>
      <c r="F53" s="13" t="s">
        <v>50</v>
      </c>
      <c r="G53" s="13" t="s">
        <v>51</v>
      </c>
      <c r="H53" s="13"/>
      <c r="I53" s="13"/>
      <c r="J53" s="13" t="s">
        <v>51</v>
      </c>
      <c r="K53" s="13"/>
      <c r="L53" s="13"/>
      <c r="M53" s="13">
        <v>256</v>
      </c>
      <c r="N53" s="13"/>
      <c r="O53" s="13"/>
      <c r="P53" s="13">
        <v>256</v>
      </c>
      <c r="Q53" s="13" t="s">
        <v>65</v>
      </c>
      <c r="R53" s="13" t="s">
        <v>53</v>
      </c>
      <c r="S53" s="13" t="s">
        <v>455</v>
      </c>
      <c r="T53" s="13" t="s">
        <v>452</v>
      </c>
      <c r="U53" s="13" t="s">
        <v>56</v>
      </c>
      <c r="V53" s="15" t="s">
        <v>453</v>
      </c>
      <c r="W53" s="14">
        <v>39965.291666666701</v>
      </c>
      <c r="X53" s="14">
        <v>44574.333333333299</v>
      </c>
      <c r="Y53" s="13" t="s">
        <v>77</v>
      </c>
      <c r="Z53" s="13" t="s">
        <v>59</v>
      </c>
      <c r="AA53" s="13" t="s">
        <v>59</v>
      </c>
      <c r="AB53" s="13" t="s">
        <v>60</v>
      </c>
      <c r="AC53" s="13" t="s">
        <v>61</v>
      </c>
    </row>
    <row r="54" spans="1:29" s="1" customFormat="1" ht="39" x14ac:dyDescent="0.3">
      <c r="A54" s="34" t="s">
        <v>1222</v>
      </c>
      <c r="B54" s="13">
        <v>162</v>
      </c>
      <c r="C54" s="14">
        <v>39087</v>
      </c>
      <c r="D54" s="14">
        <v>39087.333333333299</v>
      </c>
      <c r="E54" s="13" t="s">
        <v>1126</v>
      </c>
      <c r="F54" s="13" t="s">
        <v>50</v>
      </c>
      <c r="G54" s="13" t="s">
        <v>91</v>
      </c>
      <c r="H54" s="13"/>
      <c r="I54" s="13"/>
      <c r="J54" s="13" t="s">
        <v>75</v>
      </c>
      <c r="K54" s="13"/>
      <c r="L54" s="13"/>
      <c r="M54" s="13">
        <v>126</v>
      </c>
      <c r="N54" s="13"/>
      <c r="O54" s="13"/>
      <c r="P54" s="13">
        <v>126</v>
      </c>
      <c r="Q54" s="13"/>
      <c r="R54" s="13" t="s">
        <v>53</v>
      </c>
      <c r="S54" s="13" t="s">
        <v>130</v>
      </c>
      <c r="T54" s="13" t="s">
        <v>55</v>
      </c>
      <c r="U54" s="13" t="s">
        <v>71</v>
      </c>
      <c r="V54" s="15" t="s">
        <v>1215</v>
      </c>
      <c r="W54" s="14">
        <v>40359.291666666701</v>
      </c>
      <c r="X54" s="14">
        <v>41638.333333333299</v>
      </c>
      <c r="Y54" s="13" t="s">
        <v>58</v>
      </c>
      <c r="Z54" s="13" t="s">
        <v>59</v>
      </c>
      <c r="AA54" s="13" t="s">
        <v>59</v>
      </c>
      <c r="AB54" s="13" t="s">
        <v>60</v>
      </c>
      <c r="AC54" s="13" t="s">
        <v>61</v>
      </c>
    </row>
    <row r="55" spans="1:29" s="1" customFormat="1" ht="13" x14ac:dyDescent="0.3">
      <c r="A55" s="34" t="s">
        <v>1223</v>
      </c>
      <c r="B55" s="13">
        <v>163</v>
      </c>
      <c r="C55" s="14">
        <v>39091</v>
      </c>
      <c r="D55" s="14">
        <v>39091.333333333299</v>
      </c>
      <c r="E55" s="13" t="s">
        <v>1126</v>
      </c>
      <c r="F55" s="13" t="s">
        <v>80</v>
      </c>
      <c r="G55" s="13" t="s">
        <v>74</v>
      </c>
      <c r="H55" s="13"/>
      <c r="I55" s="13"/>
      <c r="J55" s="13" t="s">
        <v>75</v>
      </c>
      <c r="K55" s="13"/>
      <c r="L55" s="13"/>
      <c r="M55" s="13">
        <v>300</v>
      </c>
      <c r="N55" s="13"/>
      <c r="O55" s="13"/>
      <c r="P55" s="13">
        <v>300</v>
      </c>
      <c r="Q55" s="13" t="s">
        <v>65</v>
      </c>
      <c r="R55" s="13" t="s">
        <v>53</v>
      </c>
      <c r="S55" s="13" t="s">
        <v>130</v>
      </c>
      <c r="T55" s="13" t="s">
        <v>55</v>
      </c>
      <c r="U55" s="13" t="s">
        <v>71</v>
      </c>
      <c r="V55" s="15" t="s">
        <v>1224</v>
      </c>
      <c r="W55" s="14">
        <v>40543.333333333299</v>
      </c>
      <c r="X55" s="14">
        <v>42612.291666666701</v>
      </c>
      <c r="Y55" s="13" t="s">
        <v>82</v>
      </c>
      <c r="Z55" s="13" t="s">
        <v>59</v>
      </c>
      <c r="AA55" s="13" t="s">
        <v>59</v>
      </c>
      <c r="AB55" s="13" t="s">
        <v>82</v>
      </c>
      <c r="AC55" s="13" t="s">
        <v>61</v>
      </c>
    </row>
    <row r="56" spans="1:29" s="1" customFormat="1" ht="13" x14ac:dyDescent="0.3">
      <c r="A56" s="34" t="s">
        <v>1225</v>
      </c>
      <c r="B56" s="13">
        <v>166</v>
      </c>
      <c r="C56" s="14">
        <v>39105</v>
      </c>
      <c r="D56" s="14">
        <v>39105.333333333299</v>
      </c>
      <c r="E56" s="13" t="s">
        <v>1126</v>
      </c>
      <c r="F56" s="13" t="s">
        <v>50</v>
      </c>
      <c r="G56" s="13" t="s">
        <v>74</v>
      </c>
      <c r="H56" s="13"/>
      <c r="I56" s="13"/>
      <c r="J56" s="13" t="s">
        <v>75</v>
      </c>
      <c r="K56" s="13"/>
      <c r="L56" s="13"/>
      <c r="M56" s="13">
        <v>210</v>
      </c>
      <c r="N56" s="13"/>
      <c r="O56" s="13"/>
      <c r="P56" s="13">
        <v>210</v>
      </c>
      <c r="Q56" s="13"/>
      <c r="R56" s="13" t="s">
        <v>53</v>
      </c>
      <c r="S56" s="13" t="s">
        <v>340</v>
      </c>
      <c r="T56" s="13" t="s">
        <v>55</v>
      </c>
      <c r="U56" s="13" t="s">
        <v>88</v>
      </c>
      <c r="V56" s="15" t="s">
        <v>1226</v>
      </c>
      <c r="W56" s="14">
        <v>40543.333333333299</v>
      </c>
      <c r="X56" s="14">
        <v>41939.291666666701</v>
      </c>
      <c r="Y56" s="13" t="s">
        <v>77</v>
      </c>
      <c r="Z56" s="13" t="s">
        <v>68</v>
      </c>
      <c r="AA56" s="13" t="s">
        <v>59</v>
      </c>
      <c r="AB56" s="13" t="s">
        <v>60</v>
      </c>
      <c r="AC56" s="13" t="s">
        <v>61</v>
      </c>
    </row>
    <row r="57" spans="1:29" s="1" customFormat="1" ht="13" x14ac:dyDescent="0.3">
      <c r="A57" s="34" t="s">
        <v>1227</v>
      </c>
      <c r="B57" s="13">
        <v>188</v>
      </c>
      <c r="C57" s="14">
        <v>39164</v>
      </c>
      <c r="D57" s="14">
        <v>39164.291666666701</v>
      </c>
      <c r="E57" s="13" t="s">
        <v>1126</v>
      </c>
      <c r="F57" s="13" t="s">
        <v>80</v>
      </c>
      <c r="G57" s="13" t="s">
        <v>51</v>
      </c>
      <c r="H57" s="13"/>
      <c r="I57" s="13"/>
      <c r="J57" s="13" t="s">
        <v>51</v>
      </c>
      <c r="K57" s="13"/>
      <c r="L57" s="13"/>
      <c r="M57" s="13">
        <v>198</v>
      </c>
      <c r="N57" s="13"/>
      <c r="O57" s="13"/>
      <c r="P57" s="13">
        <v>198</v>
      </c>
      <c r="Q57" s="13" t="s">
        <v>65</v>
      </c>
      <c r="R57" s="13" t="s">
        <v>53</v>
      </c>
      <c r="S57" s="13" t="s">
        <v>101</v>
      </c>
      <c r="T57" s="13" t="s">
        <v>55</v>
      </c>
      <c r="U57" s="13" t="s">
        <v>71</v>
      </c>
      <c r="V57" s="15" t="s">
        <v>264</v>
      </c>
      <c r="W57" s="14">
        <v>41623.333333333299</v>
      </c>
      <c r="X57" s="14">
        <v>42180.291666666701</v>
      </c>
      <c r="Y57" s="13" t="s">
        <v>82</v>
      </c>
      <c r="Z57" s="13" t="s">
        <v>59</v>
      </c>
      <c r="AA57" s="13" t="s">
        <v>59</v>
      </c>
      <c r="AB57" s="13" t="s">
        <v>82</v>
      </c>
      <c r="AC57" s="13" t="s">
        <v>61</v>
      </c>
    </row>
    <row r="58" spans="1:29" s="1" customFormat="1" ht="13" x14ac:dyDescent="0.3">
      <c r="A58" s="34" t="s">
        <v>1228</v>
      </c>
      <c r="B58" s="13">
        <v>189</v>
      </c>
      <c r="C58" s="14">
        <v>39171</v>
      </c>
      <c r="D58" s="14">
        <v>39171.291666666701</v>
      </c>
      <c r="E58" s="13" t="s">
        <v>1126</v>
      </c>
      <c r="F58" s="13" t="s">
        <v>50</v>
      </c>
      <c r="G58" s="13" t="s">
        <v>345</v>
      </c>
      <c r="H58" s="13"/>
      <c r="I58" s="13"/>
      <c r="J58" s="13" t="s">
        <v>86</v>
      </c>
      <c r="K58" s="13"/>
      <c r="L58" s="13"/>
      <c r="M58" s="13">
        <v>105.8</v>
      </c>
      <c r="N58" s="13"/>
      <c r="O58" s="13"/>
      <c r="P58" s="13">
        <v>105.8</v>
      </c>
      <c r="Q58" s="13" t="s">
        <v>65</v>
      </c>
      <c r="R58" s="13" t="s">
        <v>53</v>
      </c>
      <c r="S58" s="13" t="s">
        <v>54</v>
      </c>
      <c r="T58" s="13" t="s">
        <v>55</v>
      </c>
      <c r="U58" s="13" t="s">
        <v>56</v>
      </c>
      <c r="V58" s="15" t="s">
        <v>566</v>
      </c>
      <c r="W58" s="14">
        <v>40299.291666666701</v>
      </c>
      <c r="X58" s="14">
        <v>43626.291666666701</v>
      </c>
      <c r="Y58" s="13" t="s">
        <v>58</v>
      </c>
      <c r="Z58" s="13" t="s">
        <v>59</v>
      </c>
      <c r="AA58" s="13" t="s">
        <v>59</v>
      </c>
      <c r="AB58" s="13" t="s">
        <v>60</v>
      </c>
      <c r="AC58" s="13" t="s">
        <v>61</v>
      </c>
    </row>
    <row r="59" spans="1:29" s="1" customFormat="1" ht="13" x14ac:dyDescent="0.3">
      <c r="A59" s="34" t="s">
        <v>1229</v>
      </c>
      <c r="B59" s="13">
        <v>193</v>
      </c>
      <c r="C59" s="14">
        <v>39160</v>
      </c>
      <c r="D59" s="14">
        <v>39176.291666666701</v>
      </c>
      <c r="E59" s="13" t="s">
        <v>1126</v>
      </c>
      <c r="F59" s="13" t="s">
        <v>80</v>
      </c>
      <c r="G59" s="13" t="s">
        <v>91</v>
      </c>
      <c r="H59" s="13" t="s">
        <v>63</v>
      </c>
      <c r="I59" s="13"/>
      <c r="J59" s="13" t="s">
        <v>75</v>
      </c>
      <c r="K59" s="13" t="s">
        <v>70</v>
      </c>
      <c r="L59" s="13"/>
      <c r="M59" s="13">
        <v>500</v>
      </c>
      <c r="N59" s="13">
        <v>230</v>
      </c>
      <c r="O59" s="13"/>
      <c r="P59" s="13">
        <v>500</v>
      </c>
      <c r="Q59" s="13" t="s">
        <v>52</v>
      </c>
      <c r="R59" s="13" t="s">
        <v>53</v>
      </c>
      <c r="S59" s="13" t="s">
        <v>66</v>
      </c>
      <c r="T59" s="13" t="s">
        <v>55</v>
      </c>
      <c r="U59" s="13" t="s">
        <v>71</v>
      </c>
      <c r="V59" s="15" t="s">
        <v>81</v>
      </c>
      <c r="W59" s="14">
        <v>40543.333333333299</v>
      </c>
      <c r="X59" s="14">
        <v>44377.291666666701</v>
      </c>
      <c r="Y59" s="13" t="s">
        <v>82</v>
      </c>
      <c r="Z59" s="13" t="s">
        <v>59</v>
      </c>
      <c r="AA59" s="13" t="s">
        <v>59</v>
      </c>
      <c r="AB59" s="13" t="s">
        <v>82</v>
      </c>
      <c r="AC59" s="13" t="s">
        <v>61</v>
      </c>
    </row>
    <row r="60" spans="1:29" s="1" customFormat="1" ht="26" x14ac:dyDescent="0.3">
      <c r="A60" s="34" t="s">
        <v>1230</v>
      </c>
      <c r="B60" s="13">
        <v>194</v>
      </c>
      <c r="C60" s="14">
        <v>39177</v>
      </c>
      <c r="D60" s="14">
        <v>39177.291666666701</v>
      </c>
      <c r="E60" s="13" t="s">
        <v>1126</v>
      </c>
      <c r="F60" s="13" t="s">
        <v>50</v>
      </c>
      <c r="G60" s="13" t="s">
        <v>74</v>
      </c>
      <c r="H60" s="13"/>
      <c r="I60" s="13"/>
      <c r="J60" s="13" t="s">
        <v>75</v>
      </c>
      <c r="K60" s="13"/>
      <c r="L60" s="13"/>
      <c r="M60" s="13">
        <v>190</v>
      </c>
      <c r="N60" s="13"/>
      <c r="O60" s="13"/>
      <c r="P60" s="13">
        <v>190</v>
      </c>
      <c r="Q60" s="13"/>
      <c r="R60" s="13" t="s">
        <v>53</v>
      </c>
      <c r="S60" s="13" t="s">
        <v>340</v>
      </c>
      <c r="T60" s="13" t="s">
        <v>55</v>
      </c>
      <c r="U60" s="13" t="s">
        <v>88</v>
      </c>
      <c r="V60" s="15" t="s">
        <v>1231</v>
      </c>
      <c r="W60" s="14">
        <v>40543.333333333299</v>
      </c>
      <c r="X60" s="14">
        <v>41939.291666666701</v>
      </c>
      <c r="Y60" s="13" t="s">
        <v>77</v>
      </c>
      <c r="Z60" s="13" t="s">
        <v>59</v>
      </c>
      <c r="AA60" s="13" t="s">
        <v>59</v>
      </c>
      <c r="AB60" s="13" t="s">
        <v>60</v>
      </c>
      <c r="AC60" s="13" t="s">
        <v>61</v>
      </c>
    </row>
    <row r="61" spans="1:29" s="1" customFormat="1" ht="13" x14ac:dyDescent="0.3">
      <c r="A61" s="34" t="s">
        <v>1232</v>
      </c>
      <c r="B61" s="13">
        <v>201</v>
      </c>
      <c r="C61" s="14">
        <v>39174</v>
      </c>
      <c r="D61" s="14">
        <v>39191.291666666701</v>
      </c>
      <c r="E61" s="13" t="s">
        <v>1126</v>
      </c>
      <c r="F61" s="13" t="s">
        <v>50</v>
      </c>
      <c r="G61" s="13" t="s">
        <v>345</v>
      </c>
      <c r="H61" s="13"/>
      <c r="I61" s="13"/>
      <c r="J61" s="13" t="s">
        <v>86</v>
      </c>
      <c r="K61" s="13"/>
      <c r="L61" s="13"/>
      <c r="M61" s="13">
        <v>99</v>
      </c>
      <c r="N61" s="13"/>
      <c r="O61" s="13"/>
      <c r="P61" s="13">
        <v>99</v>
      </c>
      <c r="Q61" s="13"/>
      <c r="R61" s="13" t="s">
        <v>53</v>
      </c>
      <c r="S61" s="13" t="s">
        <v>54</v>
      </c>
      <c r="T61" s="13" t="s">
        <v>55</v>
      </c>
      <c r="U61" s="13" t="s">
        <v>56</v>
      </c>
      <c r="V61" s="15" t="s">
        <v>1233</v>
      </c>
      <c r="W61" s="14">
        <v>39599.291666666701</v>
      </c>
      <c r="X61" s="14">
        <v>40345.291666666701</v>
      </c>
      <c r="Y61" s="13" t="s">
        <v>58</v>
      </c>
      <c r="Z61" s="13" t="s">
        <v>59</v>
      </c>
      <c r="AA61" s="13" t="s">
        <v>59</v>
      </c>
      <c r="AB61" s="13" t="s">
        <v>60</v>
      </c>
      <c r="AC61" s="13" t="s">
        <v>61</v>
      </c>
    </row>
    <row r="62" spans="1:29" s="1" customFormat="1" ht="13" x14ac:dyDescent="0.3">
      <c r="A62" s="34" t="s">
        <v>1234</v>
      </c>
      <c r="B62" s="13">
        <v>222</v>
      </c>
      <c r="C62" s="14">
        <v>39225</v>
      </c>
      <c r="D62" s="14">
        <v>39225.291666666701</v>
      </c>
      <c r="E62" s="13" t="s">
        <v>1126</v>
      </c>
      <c r="F62" s="13" t="s">
        <v>80</v>
      </c>
      <c r="G62" s="13" t="s">
        <v>51</v>
      </c>
      <c r="H62" s="13"/>
      <c r="I62" s="13"/>
      <c r="J62" s="13" t="s">
        <v>51</v>
      </c>
      <c r="K62" s="13"/>
      <c r="L62" s="13"/>
      <c r="M62" s="13">
        <v>78</v>
      </c>
      <c r="N62" s="13"/>
      <c r="O62" s="13"/>
      <c r="P62" s="13">
        <v>78</v>
      </c>
      <c r="Q62" s="13" t="s">
        <v>65</v>
      </c>
      <c r="R62" s="13" t="s">
        <v>53</v>
      </c>
      <c r="S62" s="13" t="s">
        <v>242</v>
      </c>
      <c r="T62" s="13" t="s">
        <v>55</v>
      </c>
      <c r="U62" s="13" t="s">
        <v>88</v>
      </c>
      <c r="V62" s="15" t="s">
        <v>1235</v>
      </c>
      <c r="W62" s="14">
        <v>40543.333333333299</v>
      </c>
      <c r="X62" s="14">
        <v>40937.333333333299</v>
      </c>
      <c r="Y62" s="13" t="s">
        <v>82</v>
      </c>
      <c r="Z62" s="13" t="s">
        <v>59</v>
      </c>
      <c r="AA62" s="13" t="s">
        <v>59</v>
      </c>
      <c r="AB62" s="13" t="s">
        <v>82</v>
      </c>
      <c r="AC62" s="13" t="s">
        <v>61</v>
      </c>
    </row>
    <row r="63" spans="1:29" s="1" customFormat="1" ht="13" x14ac:dyDescent="0.3">
      <c r="A63" s="34" t="s">
        <v>1236</v>
      </c>
      <c r="B63" s="13">
        <v>233</v>
      </c>
      <c r="C63" s="14">
        <v>39260</v>
      </c>
      <c r="D63" s="14">
        <v>39260.291666666701</v>
      </c>
      <c r="E63" s="13" t="s">
        <v>1126</v>
      </c>
      <c r="F63" s="13" t="s">
        <v>50</v>
      </c>
      <c r="G63" s="13" t="s">
        <v>91</v>
      </c>
      <c r="H63" s="13"/>
      <c r="I63" s="13"/>
      <c r="J63" s="13" t="s">
        <v>75</v>
      </c>
      <c r="K63" s="13"/>
      <c r="L63" s="13"/>
      <c r="M63" s="13">
        <v>132</v>
      </c>
      <c r="N63" s="13"/>
      <c r="O63" s="13"/>
      <c r="P63" s="13">
        <v>132</v>
      </c>
      <c r="Q63" s="13"/>
      <c r="R63" s="13" t="s">
        <v>53</v>
      </c>
      <c r="S63" s="13" t="s">
        <v>130</v>
      </c>
      <c r="T63" s="13" t="s">
        <v>55</v>
      </c>
      <c r="U63" s="13" t="s">
        <v>71</v>
      </c>
      <c r="V63" s="15" t="s">
        <v>1237</v>
      </c>
      <c r="W63" s="14">
        <v>41455.291666666701</v>
      </c>
      <c r="X63" s="14">
        <v>41638.333333333299</v>
      </c>
      <c r="Y63" s="13" t="s">
        <v>58</v>
      </c>
      <c r="Z63" s="13" t="s">
        <v>59</v>
      </c>
      <c r="AA63" s="13" t="s">
        <v>59</v>
      </c>
      <c r="AB63" s="13" t="s">
        <v>60</v>
      </c>
      <c r="AC63" s="13" t="s">
        <v>61</v>
      </c>
    </row>
    <row r="64" spans="1:29" s="1" customFormat="1" ht="13" x14ac:dyDescent="0.3">
      <c r="A64" s="34" t="s">
        <v>1238</v>
      </c>
      <c r="B64" s="13">
        <v>239</v>
      </c>
      <c r="C64" s="14">
        <v>39274</v>
      </c>
      <c r="D64" s="14">
        <v>39274.291666666701</v>
      </c>
      <c r="E64" s="13" t="s">
        <v>1126</v>
      </c>
      <c r="F64" s="13" t="s">
        <v>80</v>
      </c>
      <c r="G64" s="13" t="s">
        <v>74</v>
      </c>
      <c r="H64" s="13"/>
      <c r="I64" s="13"/>
      <c r="J64" s="13" t="s">
        <v>75</v>
      </c>
      <c r="K64" s="13"/>
      <c r="L64" s="13"/>
      <c r="M64" s="13">
        <v>250</v>
      </c>
      <c r="N64" s="13"/>
      <c r="O64" s="13"/>
      <c r="P64" s="13">
        <v>250</v>
      </c>
      <c r="Q64" s="13" t="s">
        <v>65</v>
      </c>
      <c r="R64" s="13" t="s">
        <v>53</v>
      </c>
      <c r="S64" s="13" t="s">
        <v>340</v>
      </c>
      <c r="T64" s="13" t="s">
        <v>55</v>
      </c>
      <c r="U64" s="13" t="s">
        <v>88</v>
      </c>
      <c r="V64" s="15" t="s">
        <v>1239</v>
      </c>
      <c r="W64" s="14">
        <v>40513.333333333299</v>
      </c>
      <c r="X64" s="14">
        <v>41683.333333333299</v>
      </c>
      <c r="Y64" s="13" t="s">
        <v>82</v>
      </c>
      <c r="Z64" s="13" t="s">
        <v>59</v>
      </c>
      <c r="AA64" s="13" t="s">
        <v>59</v>
      </c>
      <c r="AB64" s="13" t="s">
        <v>82</v>
      </c>
      <c r="AC64" s="13" t="s">
        <v>61</v>
      </c>
    </row>
    <row r="65" spans="1:29" s="1" customFormat="1" ht="13" x14ac:dyDescent="0.3">
      <c r="A65" s="34" t="s">
        <v>1240</v>
      </c>
      <c r="B65" s="13">
        <v>242</v>
      </c>
      <c r="C65" s="14">
        <v>39276</v>
      </c>
      <c r="D65" s="14">
        <v>39276.291666666701</v>
      </c>
      <c r="E65" s="13" t="s">
        <v>1126</v>
      </c>
      <c r="F65" s="13" t="s">
        <v>80</v>
      </c>
      <c r="G65" s="13" t="s">
        <v>74</v>
      </c>
      <c r="H65" s="13"/>
      <c r="I65" s="13"/>
      <c r="J65" s="13" t="s">
        <v>75</v>
      </c>
      <c r="K65" s="13"/>
      <c r="L65" s="13"/>
      <c r="M65" s="13">
        <v>150</v>
      </c>
      <c r="N65" s="13"/>
      <c r="O65" s="13"/>
      <c r="P65" s="13">
        <v>150</v>
      </c>
      <c r="Q65" s="13" t="s">
        <v>65</v>
      </c>
      <c r="R65" s="13" t="s">
        <v>53</v>
      </c>
      <c r="S65" s="13" t="s">
        <v>340</v>
      </c>
      <c r="T65" s="13" t="s">
        <v>55</v>
      </c>
      <c r="U65" s="13" t="s">
        <v>88</v>
      </c>
      <c r="V65" s="15" t="s">
        <v>1241</v>
      </c>
      <c r="W65" s="14">
        <v>41153.291666666701</v>
      </c>
      <c r="X65" s="14">
        <v>41939.291666666701</v>
      </c>
      <c r="Y65" s="13" t="s">
        <v>82</v>
      </c>
      <c r="Z65" s="13" t="s">
        <v>59</v>
      </c>
      <c r="AA65" s="13" t="s">
        <v>59</v>
      </c>
      <c r="AB65" s="13" t="s">
        <v>82</v>
      </c>
      <c r="AC65" s="13" t="s">
        <v>61</v>
      </c>
    </row>
    <row r="66" spans="1:29" s="1" customFormat="1" ht="26" x14ac:dyDescent="0.3">
      <c r="A66" s="34" t="s">
        <v>1242</v>
      </c>
      <c r="B66" s="13">
        <v>252</v>
      </c>
      <c r="C66" s="14">
        <v>39274</v>
      </c>
      <c r="D66" s="14">
        <v>39300.291666666701</v>
      </c>
      <c r="E66" s="13" t="s">
        <v>1126</v>
      </c>
      <c r="F66" s="13" t="s">
        <v>50</v>
      </c>
      <c r="G66" s="13" t="s">
        <v>91</v>
      </c>
      <c r="H66" s="13"/>
      <c r="I66" s="13"/>
      <c r="J66" s="13" t="s">
        <v>86</v>
      </c>
      <c r="K66" s="13"/>
      <c r="L66" s="13"/>
      <c r="M66" s="13">
        <v>25.96</v>
      </c>
      <c r="N66" s="13"/>
      <c r="O66" s="13"/>
      <c r="P66" s="13">
        <v>25.96</v>
      </c>
      <c r="Q66" s="13"/>
      <c r="R66" s="13" t="s">
        <v>53</v>
      </c>
      <c r="S66" s="13" t="s">
        <v>121</v>
      </c>
      <c r="T66" s="13" t="s">
        <v>55</v>
      </c>
      <c r="U66" s="13" t="s">
        <v>71</v>
      </c>
      <c r="V66" s="15" t="s">
        <v>1243</v>
      </c>
      <c r="W66" s="14">
        <v>39225.291666666701</v>
      </c>
      <c r="X66" s="14">
        <v>40216.333333333299</v>
      </c>
      <c r="Y66" s="13" t="s">
        <v>58</v>
      </c>
      <c r="Z66" s="13" t="s">
        <v>60</v>
      </c>
      <c r="AA66" s="13" t="s">
        <v>60</v>
      </c>
      <c r="AB66" s="13" t="s">
        <v>60</v>
      </c>
      <c r="AC66" s="13" t="s">
        <v>61</v>
      </c>
    </row>
    <row r="67" spans="1:29" s="1" customFormat="1" ht="26" x14ac:dyDescent="0.3">
      <c r="A67" s="34" t="s">
        <v>1244</v>
      </c>
      <c r="B67" s="13" t="s">
        <v>1245</v>
      </c>
      <c r="C67" s="14">
        <v>39364</v>
      </c>
      <c r="D67" s="14">
        <v>39364.291666666701</v>
      </c>
      <c r="E67" s="13" t="s">
        <v>1126</v>
      </c>
      <c r="F67" s="13" t="s">
        <v>1140</v>
      </c>
      <c r="G67" s="13" t="s">
        <v>74</v>
      </c>
      <c r="H67" s="13"/>
      <c r="I67" s="13"/>
      <c r="J67" s="13" t="s">
        <v>75</v>
      </c>
      <c r="K67" s="13"/>
      <c r="L67" s="13"/>
      <c r="M67" s="13">
        <v>5</v>
      </c>
      <c r="N67" s="13"/>
      <c r="O67" s="13"/>
      <c r="P67" s="13">
        <v>5</v>
      </c>
      <c r="Q67" s="13"/>
      <c r="R67" s="13" t="s">
        <v>53</v>
      </c>
      <c r="S67" s="13" t="s">
        <v>136</v>
      </c>
      <c r="T67" s="13" t="s">
        <v>55</v>
      </c>
      <c r="U67" s="13" t="s">
        <v>88</v>
      </c>
      <c r="V67" s="15" t="s">
        <v>1246</v>
      </c>
      <c r="W67" s="14">
        <v>39918.291666666701</v>
      </c>
      <c r="X67" s="14">
        <v>40288.291666666701</v>
      </c>
      <c r="Y67" s="13"/>
      <c r="Z67" s="13"/>
      <c r="AA67" s="13"/>
      <c r="AB67" s="13"/>
      <c r="AC67" s="13" t="s">
        <v>61</v>
      </c>
    </row>
    <row r="68" spans="1:29" s="1" customFormat="1" ht="13" x14ac:dyDescent="0.3">
      <c r="A68" s="34" t="s">
        <v>1247</v>
      </c>
      <c r="B68" s="13">
        <v>267</v>
      </c>
      <c r="C68" s="14">
        <v>39378</v>
      </c>
      <c r="D68" s="14">
        <v>39378.291666666701</v>
      </c>
      <c r="E68" s="13" t="s">
        <v>1126</v>
      </c>
      <c r="F68" s="13" t="s">
        <v>50</v>
      </c>
      <c r="G68" s="13" t="s">
        <v>85</v>
      </c>
      <c r="H68" s="13"/>
      <c r="I68" s="13"/>
      <c r="J68" s="13" t="s">
        <v>86</v>
      </c>
      <c r="K68" s="13"/>
      <c r="L68" s="13"/>
      <c r="M68" s="13">
        <v>280</v>
      </c>
      <c r="N68" s="13"/>
      <c r="O68" s="13"/>
      <c r="P68" s="13">
        <v>280</v>
      </c>
      <c r="Q68" s="13"/>
      <c r="R68" s="13" t="s">
        <v>53</v>
      </c>
      <c r="S68" s="13" t="s">
        <v>181</v>
      </c>
      <c r="T68" s="13" t="s">
        <v>55</v>
      </c>
      <c r="U68" s="13" t="s">
        <v>88</v>
      </c>
      <c r="V68" s="15" t="s">
        <v>1248</v>
      </c>
      <c r="W68" s="14">
        <v>41015.291666666701</v>
      </c>
      <c r="X68" s="14">
        <v>41106.291666666701</v>
      </c>
      <c r="Y68" s="13" t="s">
        <v>77</v>
      </c>
      <c r="Z68" s="13" t="s">
        <v>1249</v>
      </c>
      <c r="AA68" s="13" t="s">
        <v>59</v>
      </c>
      <c r="AB68" s="13" t="s">
        <v>60</v>
      </c>
      <c r="AC68" s="13" t="s">
        <v>61</v>
      </c>
    </row>
    <row r="69" spans="1:29" s="1" customFormat="1" ht="26" x14ac:dyDescent="0.3">
      <c r="A69" s="34" t="s">
        <v>1250</v>
      </c>
      <c r="B69" s="13">
        <v>268</v>
      </c>
      <c r="C69" s="14">
        <v>39379</v>
      </c>
      <c r="D69" s="14">
        <v>39379.291666666701</v>
      </c>
      <c r="E69" s="13" t="s">
        <v>1126</v>
      </c>
      <c r="F69" s="13" t="s">
        <v>50</v>
      </c>
      <c r="G69" s="13" t="s">
        <v>91</v>
      </c>
      <c r="H69" s="13"/>
      <c r="I69" s="13"/>
      <c r="J69" s="13" t="s">
        <v>86</v>
      </c>
      <c r="K69" s="13"/>
      <c r="L69" s="13"/>
      <c r="M69" s="13">
        <v>145</v>
      </c>
      <c r="N69" s="13"/>
      <c r="O69" s="13"/>
      <c r="P69" s="13">
        <v>145</v>
      </c>
      <c r="Q69" s="13"/>
      <c r="R69" s="13" t="s">
        <v>53</v>
      </c>
      <c r="S69" s="13" t="s">
        <v>181</v>
      </c>
      <c r="T69" s="13" t="s">
        <v>55</v>
      </c>
      <c r="U69" s="13" t="s">
        <v>88</v>
      </c>
      <c r="V69" s="15" t="s">
        <v>1251</v>
      </c>
      <c r="W69" s="14">
        <v>41061.291666666701</v>
      </c>
      <c r="X69" s="14">
        <v>41060.291666666701</v>
      </c>
      <c r="Y69" s="13" t="s">
        <v>58</v>
      </c>
      <c r="Z69" s="13" t="s">
        <v>59</v>
      </c>
      <c r="AA69" s="13" t="s">
        <v>59</v>
      </c>
      <c r="AB69" s="13" t="s">
        <v>60</v>
      </c>
      <c r="AC69" s="13" t="s">
        <v>61</v>
      </c>
    </row>
    <row r="70" spans="1:29" s="1" customFormat="1" ht="13" x14ac:dyDescent="0.3">
      <c r="A70" s="34" t="s">
        <v>1252</v>
      </c>
      <c r="B70" s="13">
        <v>272</v>
      </c>
      <c r="C70" s="14">
        <v>39387</v>
      </c>
      <c r="D70" s="14">
        <v>39387.291666666701</v>
      </c>
      <c r="E70" s="13" t="s">
        <v>1126</v>
      </c>
      <c r="F70" s="13" t="s">
        <v>80</v>
      </c>
      <c r="G70" s="13" t="s">
        <v>74</v>
      </c>
      <c r="H70" s="13"/>
      <c r="I70" s="13"/>
      <c r="J70" s="13" t="s">
        <v>75</v>
      </c>
      <c r="K70" s="13"/>
      <c r="L70" s="13"/>
      <c r="M70" s="13">
        <v>123</v>
      </c>
      <c r="N70" s="13"/>
      <c r="O70" s="13"/>
      <c r="P70" s="13">
        <v>123</v>
      </c>
      <c r="Q70" s="13" t="s">
        <v>65</v>
      </c>
      <c r="R70" s="13" t="s">
        <v>53</v>
      </c>
      <c r="S70" s="13" t="s">
        <v>139</v>
      </c>
      <c r="T70" s="13" t="s">
        <v>55</v>
      </c>
      <c r="U70" s="13" t="s">
        <v>88</v>
      </c>
      <c r="V70" s="15" t="s">
        <v>1253</v>
      </c>
      <c r="W70" s="14">
        <v>41061.291666666701</v>
      </c>
      <c r="X70" s="14">
        <v>44169.333333333299</v>
      </c>
      <c r="Y70" s="13" t="s">
        <v>82</v>
      </c>
      <c r="Z70" s="13" t="s">
        <v>59</v>
      </c>
      <c r="AA70" s="13" t="s">
        <v>59</v>
      </c>
      <c r="AB70" s="13" t="s">
        <v>82</v>
      </c>
      <c r="AC70" s="13" t="s">
        <v>61</v>
      </c>
    </row>
    <row r="71" spans="1:29" s="1" customFormat="1" ht="26" x14ac:dyDescent="0.3">
      <c r="A71" s="34" t="s">
        <v>1254</v>
      </c>
      <c r="B71" s="13">
        <v>274</v>
      </c>
      <c r="C71" s="14">
        <v>39391</v>
      </c>
      <c r="D71" s="14">
        <v>39391.333333333299</v>
      </c>
      <c r="E71" s="13" t="s">
        <v>1126</v>
      </c>
      <c r="F71" s="13" t="s">
        <v>50</v>
      </c>
      <c r="G71" s="13" t="s">
        <v>85</v>
      </c>
      <c r="H71" s="13"/>
      <c r="I71" s="13"/>
      <c r="J71" s="13" t="s">
        <v>86</v>
      </c>
      <c r="K71" s="13"/>
      <c r="L71" s="13"/>
      <c r="M71" s="13">
        <v>54</v>
      </c>
      <c r="N71" s="13"/>
      <c r="O71" s="13"/>
      <c r="P71" s="13">
        <v>54</v>
      </c>
      <c r="Q71" s="13"/>
      <c r="R71" s="13" t="s">
        <v>53</v>
      </c>
      <c r="S71" s="13" t="s">
        <v>54</v>
      </c>
      <c r="T71" s="13" t="s">
        <v>55</v>
      </c>
      <c r="U71" s="13" t="s">
        <v>56</v>
      </c>
      <c r="V71" s="15" t="s">
        <v>1133</v>
      </c>
      <c r="W71" s="14">
        <v>39685.291666666701</v>
      </c>
      <c r="X71" s="14">
        <v>39684.291666666701</v>
      </c>
      <c r="Y71" s="13" t="s">
        <v>58</v>
      </c>
      <c r="Z71" s="13" t="s">
        <v>59</v>
      </c>
      <c r="AA71" s="13" t="s">
        <v>59</v>
      </c>
      <c r="AB71" s="13" t="s">
        <v>60</v>
      </c>
      <c r="AC71" s="13" t="s">
        <v>61</v>
      </c>
    </row>
    <row r="72" spans="1:29" s="1" customFormat="1" ht="13" x14ac:dyDescent="0.3">
      <c r="A72" s="34" t="s">
        <v>1255</v>
      </c>
      <c r="B72" s="13">
        <v>297</v>
      </c>
      <c r="C72" s="14">
        <v>39465</v>
      </c>
      <c r="D72" s="14">
        <v>39465.333333333299</v>
      </c>
      <c r="E72" s="13" t="s">
        <v>1126</v>
      </c>
      <c r="F72" s="13" t="s">
        <v>80</v>
      </c>
      <c r="G72" s="13" t="s">
        <v>91</v>
      </c>
      <c r="H72" s="13"/>
      <c r="I72" s="13"/>
      <c r="J72" s="13" t="s">
        <v>75</v>
      </c>
      <c r="K72" s="13"/>
      <c r="L72" s="13"/>
      <c r="M72" s="13">
        <v>66</v>
      </c>
      <c r="N72" s="13"/>
      <c r="O72" s="13"/>
      <c r="P72" s="13">
        <v>66</v>
      </c>
      <c r="Q72" s="13" t="s">
        <v>65</v>
      </c>
      <c r="R72" s="13" t="s">
        <v>53</v>
      </c>
      <c r="S72" s="13" t="s">
        <v>121</v>
      </c>
      <c r="T72" s="13" t="s">
        <v>55</v>
      </c>
      <c r="U72" s="13" t="s">
        <v>71</v>
      </c>
      <c r="V72" s="15" t="s">
        <v>1256</v>
      </c>
      <c r="W72" s="14">
        <v>40148.333333333299</v>
      </c>
      <c r="X72" s="14">
        <v>41292.333333333299</v>
      </c>
      <c r="Y72" s="13" t="s">
        <v>82</v>
      </c>
      <c r="Z72" s="13" t="s">
        <v>59</v>
      </c>
      <c r="AA72" s="13" t="s">
        <v>59</v>
      </c>
      <c r="AB72" s="13" t="s">
        <v>82</v>
      </c>
      <c r="AC72" s="13" t="s">
        <v>61</v>
      </c>
    </row>
    <row r="73" spans="1:29" s="1" customFormat="1" ht="13" x14ac:dyDescent="0.3">
      <c r="A73" s="34" t="s">
        <v>1257</v>
      </c>
      <c r="B73" s="13">
        <v>304</v>
      </c>
      <c r="C73" s="14">
        <v>39506</v>
      </c>
      <c r="D73" s="14">
        <v>39506.333333333299</v>
      </c>
      <c r="E73" s="13" t="s">
        <v>1126</v>
      </c>
      <c r="F73" s="13" t="s">
        <v>80</v>
      </c>
      <c r="G73" s="13" t="s">
        <v>74</v>
      </c>
      <c r="H73" s="13"/>
      <c r="I73" s="13"/>
      <c r="J73" s="13" t="s">
        <v>75</v>
      </c>
      <c r="K73" s="13"/>
      <c r="L73" s="13"/>
      <c r="M73" s="13">
        <v>50</v>
      </c>
      <c r="N73" s="13"/>
      <c r="O73" s="13"/>
      <c r="P73" s="13">
        <v>50</v>
      </c>
      <c r="Q73" s="13" t="s">
        <v>65</v>
      </c>
      <c r="R73" s="13" t="s">
        <v>53</v>
      </c>
      <c r="S73" s="13" t="s">
        <v>195</v>
      </c>
      <c r="T73" s="13" t="s">
        <v>55</v>
      </c>
      <c r="U73" s="13" t="s">
        <v>88</v>
      </c>
      <c r="V73" s="15" t="s">
        <v>1258</v>
      </c>
      <c r="W73" s="14">
        <v>40301.291666666701</v>
      </c>
      <c r="X73" s="14">
        <v>41341.333333333299</v>
      </c>
      <c r="Y73" s="13" t="s">
        <v>82</v>
      </c>
      <c r="Z73" s="13" t="s">
        <v>59</v>
      </c>
      <c r="AA73" s="13" t="s">
        <v>59</v>
      </c>
      <c r="AB73" s="13" t="s">
        <v>82</v>
      </c>
      <c r="AC73" s="13" t="s">
        <v>61</v>
      </c>
    </row>
    <row r="74" spans="1:29" s="1" customFormat="1" ht="26" x14ac:dyDescent="0.3">
      <c r="A74" s="34" t="s">
        <v>1259</v>
      </c>
      <c r="B74" s="13">
        <v>320</v>
      </c>
      <c r="C74" s="14">
        <v>39519</v>
      </c>
      <c r="D74" s="14">
        <v>39519.291666666701</v>
      </c>
      <c r="E74" s="13" t="s">
        <v>1126</v>
      </c>
      <c r="F74" s="13" t="s">
        <v>80</v>
      </c>
      <c r="G74" s="13" t="s">
        <v>1162</v>
      </c>
      <c r="H74" s="13"/>
      <c r="I74" s="13"/>
      <c r="J74" s="13" t="s">
        <v>86</v>
      </c>
      <c r="K74" s="13"/>
      <c r="L74" s="13"/>
      <c r="M74" s="13">
        <v>100</v>
      </c>
      <c r="N74" s="13"/>
      <c r="O74" s="13"/>
      <c r="P74" s="13">
        <v>100</v>
      </c>
      <c r="Q74" s="13" t="s">
        <v>65</v>
      </c>
      <c r="R74" s="13" t="s">
        <v>53</v>
      </c>
      <c r="S74" s="13" t="s">
        <v>333</v>
      </c>
      <c r="T74" s="13" t="s">
        <v>55</v>
      </c>
      <c r="U74" s="13" t="s">
        <v>88</v>
      </c>
      <c r="V74" s="15" t="s">
        <v>1260</v>
      </c>
      <c r="W74" s="14">
        <v>41395.291666666701</v>
      </c>
      <c r="X74" s="14">
        <v>41395.291666666701</v>
      </c>
      <c r="Y74" s="13" t="s">
        <v>82</v>
      </c>
      <c r="Z74" s="13" t="s">
        <v>59</v>
      </c>
      <c r="AA74" s="13" t="s">
        <v>59</v>
      </c>
      <c r="AB74" s="13" t="s">
        <v>82</v>
      </c>
      <c r="AC74" s="13" t="s">
        <v>61</v>
      </c>
    </row>
    <row r="75" spans="1:29" s="1" customFormat="1" ht="13" x14ac:dyDescent="0.3">
      <c r="A75" s="34" t="s">
        <v>1261</v>
      </c>
      <c r="B75" s="13">
        <v>334</v>
      </c>
      <c r="C75" s="14">
        <v>39542</v>
      </c>
      <c r="D75" s="14">
        <v>39542.291666666701</v>
      </c>
      <c r="E75" s="13" t="s">
        <v>1126</v>
      </c>
      <c r="F75" s="13" t="s">
        <v>80</v>
      </c>
      <c r="G75" s="13" t="s">
        <v>1162</v>
      </c>
      <c r="H75" s="13"/>
      <c r="I75" s="13"/>
      <c r="J75" s="13" t="s">
        <v>86</v>
      </c>
      <c r="K75" s="13"/>
      <c r="L75" s="13"/>
      <c r="M75" s="13">
        <v>195.9</v>
      </c>
      <c r="N75" s="13"/>
      <c r="O75" s="13"/>
      <c r="P75" s="13">
        <v>195.9</v>
      </c>
      <c r="Q75" s="13" t="s">
        <v>65</v>
      </c>
      <c r="R75" s="13" t="s">
        <v>53</v>
      </c>
      <c r="S75" s="13" t="s">
        <v>171</v>
      </c>
      <c r="T75" s="13" t="s">
        <v>55</v>
      </c>
      <c r="U75" s="13" t="s">
        <v>88</v>
      </c>
      <c r="V75" s="15" t="s">
        <v>1262</v>
      </c>
      <c r="W75" s="14">
        <v>41061.291666666701</v>
      </c>
      <c r="X75" s="14">
        <v>41090.291666666701</v>
      </c>
      <c r="Y75" s="13" t="s">
        <v>82</v>
      </c>
      <c r="Z75" s="13" t="s">
        <v>59</v>
      </c>
      <c r="AA75" s="13" t="s">
        <v>59</v>
      </c>
      <c r="AB75" s="13" t="s">
        <v>82</v>
      </c>
      <c r="AC75" s="13" t="s">
        <v>61</v>
      </c>
    </row>
    <row r="76" spans="1:29" s="1" customFormat="1" ht="13" x14ac:dyDescent="0.3">
      <c r="A76" s="34" t="s">
        <v>1263</v>
      </c>
      <c r="B76" s="13">
        <v>337</v>
      </c>
      <c r="C76" s="14">
        <v>39540</v>
      </c>
      <c r="D76" s="14">
        <v>39556.291666666701</v>
      </c>
      <c r="E76" s="13" t="s">
        <v>1126</v>
      </c>
      <c r="F76" s="13" t="s">
        <v>80</v>
      </c>
      <c r="G76" s="13" t="s">
        <v>74</v>
      </c>
      <c r="H76" s="13"/>
      <c r="I76" s="13"/>
      <c r="J76" s="13" t="s">
        <v>75</v>
      </c>
      <c r="K76" s="13"/>
      <c r="L76" s="13"/>
      <c r="M76" s="13">
        <v>26</v>
      </c>
      <c r="N76" s="13"/>
      <c r="O76" s="13"/>
      <c r="P76" s="13">
        <v>25.75</v>
      </c>
      <c r="Q76" s="13" t="s">
        <v>65</v>
      </c>
      <c r="R76" s="13" t="s">
        <v>53</v>
      </c>
      <c r="S76" s="13" t="s">
        <v>54</v>
      </c>
      <c r="T76" s="13" t="s">
        <v>55</v>
      </c>
      <c r="U76" s="13" t="s">
        <v>56</v>
      </c>
      <c r="V76" s="15" t="s">
        <v>1264</v>
      </c>
      <c r="W76" s="14">
        <v>40634.291666666701</v>
      </c>
      <c r="X76" s="14">
        <v>41317.333333333299</v>
      </c>
      <c r="Y76" s="13" t="s">
        <v>82</v>
      </c>
      <c r="Z76" s="13" t="s">
        <v>59</v>
      </c>
      <c r="AA76" s="13" t="s">
        <v>59</v>
      </c>
      <c r="AB76" s="13" t="s">
        <v>82</v>
      </c>
      <c r="AC76" s="13" t="s">
        <v>61</v>
      </c>
    </row>
    <row r="77" spans="1:29" s="1" customFormat="1" ht="13" x14ac:dyDescent="0.3">
      <c r="A77" s="34" t="s">
        <v>1265</v>
      </c>
      <c r="B77" s="13">
        <v>340</v>
      </c>
      <c r="C77" s="14">
        <v>39540</v>
      </c>
      <c r="D77" s="14">
        <v>39560.291666666701</v>
      </c>
      <c r="E77" s="13" t="s">
        <v>1126</v>
      </c>
      <c r="F77" s="13" t="s">
        <v>1266</v>
      </c>
      <c r="G77" s="13" t="s">
        <v>74</v>
      </c>
      <c r="H77" s="13"/>
      <c r="I77" s="13"/>
      <c r="J77" s="13" t="s">
        <v>75</v>
      </c>
      <c r="K77" s="13"/>
      <c r="L77" s="13"/>
      <c r="M77" s="13">
        <v>20</v>
      </c>
      <c r="N77" s="13"/>
      <c r="O77" s="13"/>
      <c r="P77" s="13">
        <v>20</v>
      </c>
      <c r="Q77" s="13" t="s">
        <v>65</v>
      </c>
      <c r="R77" s="13" t="s">
        <v>53</v>
      </c>
      <c r="S77" s="13" t="s">
        <v>195</v>
      </c>
      <c r="T77" s="13" t="s">
        <v>55</v>
      </c>
      <c r="U77" s="13" t="s">
        <v>88</v>
      </c>
      <c r="V77" s="15" t="s">
        <v>1258</v>
      </c>
      <c r="W77" s="14">
        <v>40299.291666666701</v>
      </c>
      <c r="X77" s="14">
        <v>41341.333333333299</v>
      </c>
      <c r="Y77" s="13" t="s">
        <v>1267</v>
      </c>
      <c r="Z77" s="13" t="s">
        <v>1268</v>
      </c>
      <c r="AA77" s="13" t="s">
        <v>1269</v>
      </c>
      <c r="AB77" s="13" t="s">
        <v>82</v>
      </c>
      <c r="AC77" s="13" t="s">
        <v>61</v>
      </c>
    </row>
    <row r="78" spans="1:29" s="1" customFormat="1" ht="13" x14ac:dyDescent="0.3">
      <c r="A78" s="34" t="s">
        <v>1270</v>
      </c>
      <c r="B78" s="13">
        <v>356</v>
      </c>
      <c r="C78" s="14">
        <v>39566</v>
      </c>
      <c r="D78" s="14">
        <v>39566.291666666701</v>
      </c>
      <c r="E78" s="13" t="s">
        <v>1126</v>
      </c>
      <c r="F78" s="13" t="s">
        <v>80</v>
      </c>
      <c r="G78" s="13" t="s">
        <v>74</v>
      </c>
      <c r="H78" s="13"/>
      <c r="I78" s="13"/>
      <c r="J78" s="13" t="s">
        <v>75</v>
      </c>
      <c r="K78" s="13"/>
      <c r="L78" s="13"/>
      <c r="M78" s="13">
        <v>40</v>
      </c>
      <c r="N78" s="13"/>
      <c r="O78" s="13"/>
      <c r="P78" s="13">
        <v>40</v>
      </c>
      <c r="Q78" s="13" t="s">
        <v>65</v>
      </c>
      <c r="R78" s="13" t="s">
        <v>53</v>
      </c>
      <c r="S78" s="13" t="s">
        <v>340</v>
      </c>
      <c r="T78" s="13" t="s">
        <v>55</v>
      </c>
      <c r="U78" s="13" t="s">
        <v>88</v>
      </c>
      <c r="V78" s="15" t="s">
        <v>1271</v>
      </c>
      <c r="W78" s="14">
        <v>41000.291666666701</v>
      </c>
      <c r="X78" s="14">
        <v>43069.333333333299</v>
      </c>
      <c r="Y78" s="13" t="s">
        <v>82</v>
      </c>
      <c r="Z78" s="13" t="s">
        <v>59</v>
      </c>
      <c r="AA78" s="13" t="s">
        <v>59</v>
      </c>
      <c r="AB78" s="13" t="s">
        <v>82</v>
      </c>
      <c r="AC78" s="13" t="s">
        <v>61</v>
      </c>
    </row>
    <row r="79" spans="1:29" s="1" customFormat="1" ht="13" x14ac:dyDescent="0.3">
      <c r="A79" s="34" t="s">
        <v>1272</v>
      </c>
      <c r="B79" s="13">
        <v>407</v>
      </c>
      <c r="C79" s="14">
        <v>39598</v>
      </c>
      <c r="D79" s="14">
        <v>39598.291666666701</v>
      </c>
      <c r="E79" s="13" t="s">
        <v>1126</v>
      </c>
      <c r="F79" s="13" t="s">
        <v>80</v>
      </c>
      <c r="G79" s="13" t="s">
        <v>74</v>
      </c>
      <c r="H79" s="13"/>
      <c r="I79" s="13"/>
      <c r="J79" s="13" t="s">
        <v>75</v>
      </c>
      <c r="K79" s="13"/>
      <c r="L79" s="13"/>
      <c r="M79" s="13">
        <v>310</v>
      </c>
      <c r="N79" s="13"/>
      <c r="O79" s="13"/>
      <c r="P79" s="13">
        <v>310</v>
      </c>
      <c r="Q79" s="13" t="s">
        <v>65</v>
      </c>
      <c r="R79" s="13" t="s">
        <v>53</v>
      </c>
      <c r="S79" s="13" t="s">
        <v>101</v>
      </c>
      <c r="T79" s="13" t="s">
        <v>55</v>
      </c>
      <c r="U79" s="13" t="s">
        <v>71</v>
      </c>
      <c r="V79" s="15" t="s">
        <v>1273</v>
      </c>
      <c r="W79" s="14">
        <v>41091.291666666701</v>
      </c>
      <c r="X79" s="14">
        <v>42163.291666666701</v>
      </c>
      <c r="Y79" s="13" t="s">
        <v>82</v>
      </c>
      <c r="Z79" s="13" t="s">
        <v>59</v>
      </c>
      <c r="AA79" s="13" t="s">
        <v>59</v>
      </c>
      <c r="AB79" s="13" t="s">
        <v>82</v>
      </c>
      <c r="AC79" s="13" t="s">
        <v>61</v>
      </c>
    </row>
    <row r="80" spans="1:29" s="1" customFormat="1" ht="13" x14ac:dyDescent="0.3">
      <c r="A80" s="34" t="s">
        <v>1274</v>
      </c>
      <c r="B80" s="13">
        <v>408</v>
      </c>
      <c r="C80" s="14">
        <v>39598</v>
      </c>
      <c r="D80" s="14">
        <v>39598.291666666701</v>
      </c>
      <c r="E80" s="13" t="s">
        <v>1126</v>
      </c>
      <c r="F80" s="13" t="s">
        <v>80</v>
      </c>
      <c r="G80" s="13" t="s">
        <v>74</v>
      </c>
      <c r="H80" s="13"/>
      <c r="I80" s="13"/>
      <c r="J80" s="13" t="s">
        <v>75</v>
      </c>
      <c r="K80" s="13"/>
      <c r="L80" s="13"/>
      <c r="M80" s="13">
        <v>276</v>
      </c>
      <c r="N80" s="13"/>
      <c r="O80" s="13"/>
      <c r="P80" s="13">
        <v>276</v>
      </c>
      <c r="Q80" s="13" t="s">
        <v>65</v>
      </c>
      <c r="R80" s="13" t="s">
        <v>53</v>
      </c>
      <c r="S80" s="13" t="s">
        <v>101</v>
      </c>
      <c r="T80" s="13" t="s">
        <v>55</v>
      </c>
      <c r="U80" s="13" t="s">
        <v>71</v>
      </c>
      <c r="V80" s="15" t="s">
        <v>1273</v>
      </c>
      <c r="W80" s="14">
        <v>41091.291666666701</v>
      </c>
      <c r="X80" s="14">
        <v>42180.291666666701</v>
      </c>
      <c r="Y80" s="13" t="s">
        <v>82</v>
      </c>
      <c r="Z80" s="13" t="s">
        <v>59</v>
      </c>
      <c r="AA80" s="13" t="s">
        <v>59</v>
      </c>
      <c r="AB80" s="13" t="s">
        <v>82</v>
      </c>
      <c r="AC80" s="13" t="s">
        <v>61</v>
      </c>
    </row>
    <row r="81" spans="1:29" s="1" customFormat="1" ht="13" x14ac:dyDescent="0.3">
      <c r="A81" s="34" t="s">
        <v>1275</v>
      </c>
      <c r="B81" s="13">
        <v>412</v>
      </c>
      <c r="C81" s="14">
        <v>39598</v>
      </c>
      <c r="D81" s="14">
        <v>39598.291666666701</v>
      </c>
      <c r="E81" s="13" t="s">
        <v>1126</v>
      </c>
      <c r="F81" s="13" t="s">
        <v>80</v>
      </c>
      <c r="G81" s="13" t="s">
        <v>74</v>
      </c>
      <c r="H81" s="13"/>
      <c r="I81" s="13"/>
      <c r="J81" s="13" t="s">
        <v>75</v>
      </c>
      <c r="K81" s="13"/>
      <c r="L81" s="13"/>
      <c r="M81" s="13">
        <v>250</v>
      </c>
      <c r="N81" s="13"/>
      <c r="O81" s="13"/>
      <c r="P81" s="13">
        <v>250</v>
      </c>
      <c r="Q81" s="13" t="s">
        <v>65</v>
      </c>
      <c r="R81" s="13" t="s">
        <v>53</v>
      </c>
      <c r="S81" s="13" t="s">
        <v>121</v>
      </c>
      <c r="T81" s="13" t="s">
        <v>55</v>
      </c>
      <c r="U81" s="13" t="s">
        <v>71</v>
      </c>
      <c r="V81" s="15" t="s">
        <v>102</v>
      </c>
      <c r="W81" s="14">
        <v>41122.291666666701</v>
      </c>
      <c r="X81" s="14">
        <v>41809.291666666701</v>
      </c>
      <c r="Y81" s="13" t="s">
        <v>82</v>
      </c>
      <c r="Z81" s="13" t="s">
        <v>59</v>
      </c>
      <c r="AA81" s="13" t="s">
        <v>59</v>
      </c>
      <c r="AB81" s="13" t="s">
        <v>82</v>
      </c>
      <c r="AC81" s="13" t="s">
        <v>61</v>
      </c>
    </row>
    <row r="82" spans="1:29" s="1" customFormat="1" ht="13" x14ac:dyDescent="0.3">
      <c r="A82" s="34" t="s">
        <v>1276</v>
      </c>
      <c r="B82" s="13">
        <v>429</v>
      </c>
      <c r="C82" s="14">
        <v>39598</v>
      </c>
      <c r="D82" s="14">
        <v>39598.291666666701</v>
      </c>
      <c r="E82" s="13" t="s">
        <v>1126</v>
      </c>
      <c r="F82" s="13" t="s">
        <v>80</v>
      </c>
      <c r="G82" s="13" t="s">
        <v>74</v>
      </c>
      <c r="H82" s="13"/>
      <c r="I82" s="13"/>
      <c r="J82" s="13" t="s">
        <v>75</v>
      </c>
      <c r="K82" s="13"/>
      <c r="L82" s="13"/>
      <c r="M82" s="13">
        <v>100</v>
      </c>
      <c r="N82" s="13"/>
      <c r="O82" s="13"/>
      <c r="P82" s="13">
        <v>100</v>
      </c>
      <c r="Q82" s="13" t="s">
        <v>65</v>
      </c>
      <c r="R82" s="13" t="s">
        <v>53</v>
      </c>
      <c r="S82" s="13" t="s">
        <v>200</v>
      </c>
      <c r="T82" s="13" t="s">
        <v>55</v>
      </c>
      <c r="U82" s="13" t="s">
        <v>56</v>
      </c>
      <c r="V82" s="15" t="s">
        <v>201</v>
      </c>
      <c r="W82" s="14">
        <v>41821.291666666701</v>
      </c>
      <c r="X82" s="14">
        <v>43410.333333333299</v>
      </c>
      <c r="Y82" s="13" t="s">
        <v>82</v>
      </c>
      <c r="Z82" s="13" t="s">
        <v>59</v>
      </c>
      <c r="AA82" s="13" t="s">
        <v>59</v>
      </c>
      <c r="AB82" s="13" t="s">
        <v>82</v>
      </c>
      <c r="AC82" s="13" t="s">
        <v>61</v>
      </c>
    </row>
    <row r="83" spans="1:29" s="1" customFormat="1" ht="13" x14ac:dyDescent="0.3">
      <c r="A83" s="34" t="s">
        <v>1277</v>
      </c>
      <c r="B83" s="13">
        <v>442</v>
      </c>
      <c r="C83" s="14">
        <v>39598</v>
      </c>
      <c r="D83" s="14">
        <v>39598.291666666701</v>
      </c>
      <c r="E83" s="13" t="s">
        <v>1126</v>
      </c>
      <c r="F83" s="13" t="s">
        <v>80</v>
      </c>
      <c r="G83" s="13" t="s">
        <v>74</v>
      </c>
      <c r="H83" s="13"/>
      <c r="I83" s="13"/>
      <c r="J83" s="13" t="s">
        <v>75</v>
      </c>
      <c r="K83" s="13"/>
      <c r="L83" s="13"/>
      <c r="M83" s="13">
        <v>125</v>
      </c>
      <c r="N83" s="13"/>
      <c r="O83" s="13"/>
      <c r="P83" s="13">
        <v>125</v>
      </c>
      <c r="Q83" s="13" t="s">
        <v>65</v>
      </c>
      <c r="R83" s="13" t="s">
        <v>53</v>
      </c>
      <c r="S83" s="13" t="s">
        <v>200</v>
      </c>
      <c r="T83" s="13" t="s">
        <v>55</v>
      </c>
      <c r="U83" s="13" t="s">
        <v>56</v>
      </c>
      <c r="V83" s="15" t="s">
        <v>201</v>
      </c>
      <c r="W83" s="14">
        <v>41548.291666666701</v>
      </c>
      <c r="X83" s="14">
        <v>41850.291666666701</v>
      </c>
      <c r="Y83" s="13" t="s">
        <v>82</v>
      </c>
      <c r="Z83" s="13" t="s">
        <v>59</v>
      </c>
      <c r="AA83" s="13" t="s">
        <v>59</v>
      </c>
      <c r="AB83" s="13" t="s">
        <v>82</v>
      </c>
      <c r="AC83" s="13" t="s">
        <v>61</v>
      </c>
    </row>
    <row r="84" spans="1:29" s="1" customFormat="1" ht="13" x14ac:dyDescent="0.3">
      <c r="A84" s="34" t="s">
        <v>1278</v>
      </c>
      <c r="B84" s="13">
        <v>468</v>
      </c>
      <c r="C84" s="14">
        <v>39598</v>
      </c>
      <c r="D84" s="14">
        <v>39601.291666666701</v>
      </c>
      <c r="E84" s="13" t="s">
        <v>1126</v>
      </c>
      <c r="F84" s="13" t="s">
        <v>80</v>
      </c>
      <c r="G84" s="13" t="s">
        <v>74</v>
      </c>
      <c r="H84" s="13"/>
      <c r="I84" s="13"/>
      <c r="J84" s="13" t="s">
        <v>75</v>
      </c>
      <c r="K84" s="13"/>
      <c r="L84" s="13"/>
      <c r="M84" s="13">
        <v>290</v>
      </c>
      <c r="N84" s="13"/>
      <c r="O84" s="13"/>
      <c r="P84" s="13">
        <v>290</v>
      </c>
      <c r="Q84" s="13" t="s">
        <v>92</v>
      </c>
      <c r="R84" s="13" t="s">
        <v>53</v>
      </c>
      <c r="S84" s="13" t="s">
        <v>158</v>
      </c>
      <c r="T84" s="13" t="s">
        <v>159</v>
      </c>
      <c r="U84" s="13" t="s">
        <v>56</v>
      </c>
      <c r="V84" s="15" t="s">
        <v>160</v>
      </c>
      <c r="W84" s="14">
        <v>41122.291666666701</v>
      </c>
      <c r="X84" s="14">
        <v>41800.291666666701</v>
      </c>
      <c r="Y84" s="13" t="s">
        <v>82</v>
      </c>
      <c r="Z84" s="13" t="s">
        <v>59</v>
      </c>
      <c r="AA84" s="13" t="s">
        <v>59</v>
      </c>
      <c r="AB84" s="13" t="s">
        <v>82</v>
      </c>
      <c r="AC84" s="13" t="s">
        <v>61</v>
      </c>
    </row>
    <row r="85" spans="1:29" s="1" customFormat="1" ht="13" x14ac:dyDescent="0.3">
      <c r="A85" s="34" t="s">
        <v>1279</v>
      </c>
      <c r="B85" s="13">
        <v>472</v>
      </c>
      <c r="C85" s="14">
        <v>40502</v>
      </c>
      <c r="D85" s="14">
        <v>39671.291666666701</v>
      </c>
      <c r="E85" s="13" t="s">
        <v>1126</v>
      </c>
      <c r="F85" s="13" t="s">
        <v>1266</v>
      </c>
      <c r="G85" s="13" t="s">
        <v>91</v>
      </c>
      <c r="H85" s="13" t="s">
        <v>91</v>
      </c>
      <c r="I85" s="13"/>
      <c r="J85" s="13" t="s">
        <v>1187</v>
      </c>
      <c r="K85" s="13" t="s">
        <v>1187</v>
      </c>
      <c r="L85" s="13"/>
      <c r="M85" s="13">
        <v>11</v>
      </c>
      <c r="N85" s="13">
        <v>0</v>
      </c>
      <c r="O85" s="13"/>
      <c r="P85" s="13">
        <v>0</v>
      </c>
      <c r="Q85" s="13" t="s">
        <v>65</v>
      </c>
      <c r="R85" s="13" t="s">
        <v>53</v>
      </c>
      <c r="S85" s="13"/>
      <c r="T85" s="13"/>
      <c r="U85" s="13" t="s">
        <v>88</v>
      </c>
      <c r="V85" s="15" t="s">
        <v>1280</v>
      </c>
      <c r="W85" s="14">
        <v>39802.333333333299</v>
      </c>
      <c r="X85" s="14">
        <v>40430.291666666701</v>
      </c>
      <c r="Y85" s="13" t="s">
        <v>60</v>
      </c>
      <c r="Z85" s="13" t="s">
        <v>60</v>
      </c>
      <c r="AA85" s="13" t="s">
        <v>60</v>
      </c>
      <c r="AB85" s="13" t="s">
        <v>82</v>
      </c>
      <c r="AC85" s="13" t="s">
        <v>61</v>
      </c>
    </row>
    <row r="86" spans="1:29" s="1" customFormat="1" ht="13" x14ac:dyDescent="0.3">
      <c r="A86" s="34" t="s">
        <v>1281</v>
      </c>
      <c r="B86" s="13">
        <v>473</v>
      </c>
      <c r="C86" s="14">
        <v>39694</v>
      </c>
      <c r="D86" s="14">
        <v>39703.291666666701</v>
      </c>
      <c r="E86" s="13" t="s">
        <v>1126</v>
      </c>
      <c r="F86" s="13" t="s">
        <v>1266</v>
      </c>
      <c r="G86" s="13" t="s">
        <v>74</v>
      </c>
      <c r="H86" s="13"/>
      <c r="I86" s="13"/>
      <c r="J86" s="13" t="s">
        <v>75</v>
      </c>
      <c r="K86" s="13"/>
      <c r="L86" s="13"/>
      <c r="M86" s="13">
        <v>20</v>
      </c>
      <c r="N86" s="13"/>
      <c r="O86" s="13"/>
      <c r="P86" s="13">
        <v>20</v>
      </c>
      <c r="Q86" s="13" t="s">
        <v>65</v>
      </c>
      <c r="R86" s="13" t="s">
        <v>53</v>
      </c>
      <c r="S86" s="13" t="s">
        <v>195</v>
      </c>
      <c r="T86" s="13" t="s">
        <v>55</v>
      </c>
      <c r="U86" s="13" t="s">
        <v>88</v>
      </c>
      <c r="V86" s="15" t="s">
        <v>1258</v>
      </c>
      <c r="W86" s="14">
        <v>40299.291666666701</v>
      </c>
      <c r="X86" s="14">
        <v>41341.333333333299</v>
      </c>
      <c r="Y86" s="13" t="s">
        <v>60</v>
      </c>
      <c r="Z86" s="13" t="s">
        <v>1268</v>
      </c>
      <c r="AA86" s="13" t="s">
        <v>1269</v>
      </c>
      <c r="AB86" s="13" t="s">
        <v>82</v>
      </c>
      <c r="AC86" s="13" t="s">
        <v>61</v>
      </c>
    </row>
    <row r="87" spans="1:29" s="1" customFormat="1" ht="26" x14ac:dyDescent="0.3">
      <c r="A87" s="34" t="s">
        <v>1282</v>
      </c>
      <c r="B87" s="13">
        <v>477</v>
      </c>
      <c r="C87" s="14">
        <v>39846</v>
      </c>
      <c r="D87" s="14">
        <v>39850.333333333299</v>
      </c>
      <c r="E87" s="13" t="s">
        <v>1126</v>
      </c>
      <c r="F87" s="13" t="s">
        <v>1266</v>
      </c>
      <c r="G87" s="13" t="s">
        <v>1283</v>
      </c>
      <c r="H87" s="13"/>
      <c r="I87" s="13"/>
      <c r="J87" s="13" t="s">
        <v>1187</v>
      </c>
      <c r="K87" s="13"/>
      <c r="L87" s="13"/>
      <c r="M87" s="13">
        <v>4</v>
      </c>
      <c r="N87" s="13"/>
      <c r="O87" s="13"/>
      <c r="P87" s="13">
        <v>4</v>
      </c>
      <c r="Q87" s="13" t="s">
        <v>92</v>
      </c>
      <c r="R87" s="13" t="s">
        <v>53</v>
      </c>
      <c r="S87" s="13" t="s">
        <v>625</v>
      </c>
      <c r="T87" s="13" t="s">
        <v>55</v>
      </c>
      <c r="U87" s="13" t="s">
        <v>88</v>
      </c>
      <c r="V87" s="15" t="s">
        <v>1284</v>
      </c>
      <c r="W87" s="14">
        <v>40268.291666666701</v>
      </c>
      <c r="X87" s="14">
        <v>41044.291666666701</v>
      </c>
      <c r="Y87" s="13" t="s">
        <v>60</v>
      </c>
      <c r="Z87" s="13" t="s">
        <v>60</v>
      </c>
      <c r="AA87" s="13" t="s">
        <v>1269</v>
      </c>
      <c r="AB87" s="13" t="s">
        <v>82</v>
      </c>
      <c r="AC87" s="13" t="s">
        <v>61</v>
      </c>
    </row>
    <row r="88" spans="1:29" s="1" customFormat="1" ht="26" x14ac:dyDescent="0.3">
      <c r="A88" s="34" t="s">
        <v>1285</v>
      </c>
      <c r="B88" s="13">
        <v>478</v>
      </c>
      <c r="C88" s="14">
        <v>39861</v>
      </c>
      <c r="D88" s="14">
        <v>39861.333333333299</v>
      </c>
      <c r="E88" s="13" t="s">
        <v>1126</v>
      </c>
      <c r="F88" s="13" t="s">
        <v>1266</v>
      </c>
      <c r="G88" s="13" t="s">
        <v>74</v>
      </c>
      <c r="H88" s="13"/>
      <c r="I88" s="13"/>
      <c r="J88" s="13" t="s">
        <v>75</v>
      </c>
      <c r="K88" s="13"/>
      <c r="L88" s="13"/>
      <c r="M88" s="13">
        <v>20</v>
      </c>
      <c r="N88" s="13"/>
      <c r="O88" s="13"/>
      <c r="P88" s="13">
        <v>20</v>
      </c>
      <c r="Q88" s="13" t="s">
        <v>65</v>
      </c>
      <c r="R88" s="13" t="s">
        <v>53</v>
      </c>
      <c r="S88" s="13" t="s">
        <v>139</v>
      </c>
      <c r="T88" s="13" t="s">
        <v>55</v>
      </c>
      <c r="U88" s="13" t="s">
        <v>88</v>
      </c>
      <c r="V88" s="15" t="s">
        <v>1286</v>
      </c>
      <c r="W88" s="14">
        <v>40848.291666666701</v>
      </c>
      <c r="X88" s="14">
        <v>41500.291666666701</v>
      </c>
      <c r="Y88" s="13" t="s">
        <v>60</v>
      </c>
      <c r="Z88" s="13" t="s">
        <v>1268</v>
      </c>
      <c r="AA88" s="13" t="s">
        <v>1269</v>
      </c>
      <c r="AB88" s="13" t="s">
        <v>82</v>
      </c>
      <c r="AC88" s="13" t="s">
        <v>61</v>
      </c>
    </row>
    <row r="89" spans="1:29" s="1" customFormat="1" ht="13" x14ac:dyDescent="0.3">
      <c r="A89" s="34" t="s">
        <v>1287</v>
      </c>
      <c r="B89" s="13">
        <v>479</v>
      </c>
      <c r="C89" s="14">
        <v>39885</v>
      </c>
      <c r="D89" s="14">
        <v>39885.291666666701</v>
      </c>
      <c r="E89" s="13" t="s">
        <v>1126</v>
      </c>
      <c r="F89" s="13" t="s">
        <v>1266</v>
      </c>
      <c r="G89" s="13" t="s">
        <v>74</v>
      </c>
      <c r="H89" s="13"/>
      <c r="I89" s="13"/>
      <c r="J89" s="13" t="s">
        <v>75</v>
      </c>
      <c r="K89" s="13"/>
      <c r="L89" s="13"/>
      <c r="M89" s="13">
        <v>20</v>
      </c>
      <c r="N89" s="13"/>
      <c r="O89" s="13"/>
      <c r="P89" s="13">
        <v>20</v>
      </c>
      <c r="Q89" s="13" t="s">
        <v>65</v>
      </c>
      <c r="R89" s="13" t="s">
        <v>53</v>
      </c>
      <c r="S89" s="13" t="s">
        <v>195</v>
      </c>
      <c r="T89" s="13" t="s">
        <v>55</v>
      </c>
      <c r="U89" s="13" t="s">
        <v>88</v>
      </c>
      <c r="V89" s="15" t="s">
        <v>1258</v>
      </c>
      <c r="W89" s="14">
        <v>40817.291666666701</v>
      </c>
      <c r="X89" s="14">
        <v>41450.291666666701</v>
      </c>
      <c r="Y89" s="13" t="s">
        <v>60</v>
      </c>
      <c r="Z89" s="13" t="s">
        <v>1268</v>
      </c>
      <c r="AA89" s="13" t="s">
        <v>1269</v>
      </c>
      <c r="AB89" s="13" t="s">
        <v>82</v>
      </c>
      <c r="AC89" s="13" t="s">
        <v>61</v>
      </c>
    </row>
    <row r="90" spans="1:29" s="1" customFormat="1" ht="26" x14ac:dyDescent="0.3">
      <c r="A90" s="34" t="s">
        <v>1288</v>
      </c>
      <c r="B90" s="13">
        <v>481</v>
      </c>
      <c r="C90" s="14">
        <v>39909</v>
      </c>
      <c r="D90" s="14">
        <v>39923.291666666701</v>
      </c>
      <c r="E90" s="13" t="s">
        <v>1126</v>
      </c>
      <c r="F90" s="13" t="s">
        <v>1266</v>
      </c>
      <c r="G90" s="13" t="s">
        <v>91</v>
      </c>
      <c r="H90" s="13"/>
      <c r="I90" s="13"/>
      <c r="J90" s="13" t="s">
        <v>1187</v>
      </c>
      <c r="K90" s="13"/>
      <c r="L90" s="13"/>
      <c r="M90" s="13">
        <v>18.399999999999999</v>
      </c>
      <c r="N90" s="13"/>
      <c r="O90" s="13"/>
      <c r="P90" s="13">
        <v>18.399999999999999</v>
      </c>
      <c r="Q90" s="13" t="s">
        <v>92</v>
      </c>
      <c r="R90" s="13" t="s">
        <v>53</v>
      </c>
      <c r="S90" s="13" t="s">
        <v>1289</v>
      </c>
      <c r="T90" s="13" t="s">
        <v>55</v>
      </c>
      <c r="U90" s="13" t="s">
        <v>88</v>
      </c>
      <c r="V90" s="15" t="s">
        <v>1290</v>
      </c>
      <c r="W90" s="14">
        <v>40269.291666666701</v>
      </c>
      <c r="X90" s="14">
        <v>40938.333333333299</v>
      </c>
      <c r="Y90" s="13" t="s">
        <v>60</v>
      </c>
      <c r="Z90" s="13" t="s">
        <v>1268</v>
      </c>
      <c r="AA90" s="13" t="s">
        <v>1269</v>
      </c>
      <c r="AB90" s="13" t="s">
        <v>82</v>
      </c>
      <c r="AC90" s="13" t="s">
        <v>61</v>
      </c>
    </row>
    <row r="91" spans="1:29" s="1" customFormat="1" ht="13" x14ac:dyDescent="0.3">
      <c r="A91" s="34" t="s">
        <v>1291</v>
      </c>
      <c r="B91" s="13">
        <v>482</v>
      </c>
      <c r="C91" s="14">
        <v>39927</v>
      </c>
      <c r="D91" s="14">
        <v>39927.291666666701</v>
      </c>
      <c r="E91" s="13" t="s">
        <v>1126</v>
      </c>
      <c r="F91" s="13" t="s">
        <v>1266</v>
      </c>
      <c r="G91" s="13" t="s">
        <v>74</v>
      </c>
      <c r="H91" s="13"/>
      <c r="I91" s="13"/>
      <c r="J91" s="13" t="s">
        <v>75</v>
      </c>
      <c r="K91" s="13"/>
      <c r="L91" s="13"/>
      <c r="M91" s="13">
        <v>20</v>
      </c>
      <c r="N91" s="13"/>
      <c r="O91" s="13"/>
      <c r="P91" s="13">
        <v>20</v>
      </c>
      <c r="Q91" s="13" t="s">
        <v>65</v>
      </c>
      <c r="R91" s="13" t="s">
        <v>53</v>
      </c>
      <c r="S91" s="13" t="s">
        <v>195</v>
      </c>
      <c r="T91" s="13" t="s">
        <v>55</v>
      </c>
      <c r="U91" s="13" t="s">
        <v>88</v>
      </c>
      <c r="V91" s="15" t="s">
        <v>1258</v>
      </c>
      <c r="W91" s="14">
        <v>41122.291666666701</v>
      </c>
      <c r="X91" s="14">
        <v>42166.291666666701</v>
      </c>
      <c r="Y91" s="13" t="s">
        <v>60</v>
      </c>
      <c r="Z91" s="13" t="s">
        <v>1268</v>
      </c>
      <c r="AA91" s="13" t="s">
        <v>1269</v>
      </c>
      <c r="AB91" s="13" t="s">
        <v>82</v>
      </c>
      <c r="AC91" s="13" t="s">
        <v>61</v>
      </c>
    </row>
    <row r="92" spans="1:29" s="1" customFormat="1" ht="13" x14ac:dyDescent="0.3">
      <c r="A92" s="34" t="s">
        <v>1292</v>
      </c>
      <c r="B92" s="13">
        <v>484</v>
      </c>
      <c r="C92" s="14">
        <v>39975</v>
      </c>
      <c r="D92" s="14">
        <v>39975.291666666701</v>
      </c>
      <c r="E92" s="13" t="s">
        <v>1126</v>
      </c>
      <c r="F92" s="13" t="s">
        <v>1266</v>
      </c>
      <c r="G92" s="13" t="s">
        <v>74</v>
      </c>
      <c r="H92" s="13"/>
      <c r="I92" s="13"/>
      <c r="J92" s="13" t="s">
        <v>75</v>
      </c>
      <c r="K92" s="13"/>
      <c r="L92" s="13"/>
      <c r="M92" s="13">
        <v>20</v>
      </c>
      <c r="N92" s="13"/>
      <c r="O92" s="13"/>
      <c r="P92" s="13">
        <v>20</v>
      </c>
      <c r="Q92" s="13" t="s">
        <v>65</v>
      </c>
      <c r="R92" s="13" t="s">
        <v>53</v>
      </c>
      <c r="S92" s="13" t="s">
        <v>387</v>
      </c>
      <c r="T92" s="13" t="s">
        <v>55</v>
      </c>
      <c r="U92" s="13" t="s">
        <v>88</v>
      </c>
      <c r="V92" s="15" t="s">
        <v>1293</v>
      </c>
      <c r="W92" s="14">
        <v>41639.333333333299</v>
      </c>
      <c r="X92" s="14">
        <v>42104.291666666701</v>
      </c>
      <c r="Y92" s="13" t="s">
        <v>60</v>
      </c>
      <c r="Z92" s="13" t="s">
        <v>1268</v>
      </c>
      <c r="AA92" s="13" t="s">
        <v>1269</v>
      </c>
      <c r="AB92" s="13" t="s">
        <v>82</v>
      </c>
      <c r="AC92" s="13" t="s">
        <v>61</v>
      </c>
    </row>
    <row r="93" spans="1:29" s="1" customFormat="1" ht="13" x14ac:dyDescent="0.3">
      <c r="A93" s="34" t="s">
        <v>1294</v>
      </c>
      <c r="B93" s="13">
        <v>493</v>
      </c>
      <c r="C93" s="14">
        <v>40010</v>
      </c>
      <c r="D93" s="14">
        <v>40025.291666666701</v>
      </c>
      <c r="E93" s="13" t="s">
        <v>1126</v>
      </c>
      <c r="F93" s="13" t="s">
        <v>100</v>
      </c>
      <c r="G93" s="13" t="s">
        <v>51</v>
      </c>
      <c r="H93" s="13"/>
      <c r="I93" s="13"/>
      <c r="J93" s="13" t="s">
        <v>51</v>
      </c>
      <c r="K93" s="13"/>
      <c r="L93" s="13"/>
      <c r="M93" s="13">
        <v>265.44</v>
      </c>
      <c r="N93" s="13"/>
      <c r="O93" s="13"/>
      <c r="P93" s="13">
        <v>265.44</v>
      </c>
      <c r="Q93" s="13" t="s">
        <v>65</v>
      </c>
      <c r="R93" s="13" t="s">
        <v>53</v>
      </c>
      <c r="S93" s="13" t="s">
        <v>200</v>
      </c>
      <c r="T93" s="13" t="s">
        <v>55</v>
      </c>
      <c r="U93" s="13" t="s">
        <v>56</v>
      </c>
      <c r="V93" s="15" t="s">
        <v>1295</v>
      </c>
      <c r="W93" s="14">
        <v>41639.333333333299</v>
      </c>
      <c r="X93" s="14">
        <v>41485.291666666701</v>
      </c>
      <c r="Y93" s="13" t="s">
        <v>82</v>
      </c>
      <c r="Z93" s="13" t="s">
        <v>59</v>
      </c>
      <c r="AA93" s="13" t="s">
        <v>59</v>
      </c>
      <c r="AB93" s="13" t="s">
        <v>82</v>
      </c>
      <c r="AC93" s="13" t="s">
        <v>61</v>
      </c>
    </row>
    <row r="94" spans="1:29" s="1" customFormat="1" ht="13" x14ac:dyDescent="0.3">
      <c r="A94" s="34" t="s">
        <v>1296</v>
      </c>
      <c r="B94" s="13">
        <v>495</v>
      </c>
      <c r="C94" s="14">
        <v>40018</v>
      </c>
      <c r="D94" s="14">
        <v>40025.291666666701</v>
      </c>
      <c r="E94" s="13" t="s">
        <v>1126</v>
      </c>
      <c r="F94" s="13" t="s">
        <v>100</v>
      </c>
      <c r="G94" s="13" t="s">
        <v>114</v>
      </c>
      <c r="H94" s="13"/>
      <c r="I94" s="13"/>
      <c r="J94" s="13" t="s">
        <v>115</v>
      </c>
      <c r="K94" s="13"/>
      <c r="L94" s="13"/>
      <c r="M94" s="13">
        <v>7.2</v>
      </c>
      <c r="N94" s="13"/>
      <c r="O94" s="13"/>
      <c r="P94" s="13">
        <v>7.2</v>
      </c>
      <c r="Q94" s="13" t="s">
        <v>65</v>
      </c>
      <c r="R94" s="13" t="s">
        <v>53</v>
      </c>
      <c r="S94" s="13" t="s">
        <v>184</v>
      </c>
      <c r="T94" s="13" t="s">
        <v>55</v>
      </c>
      <c r="U94" s="13" t="s">
        <v>88</v>
      </c>
      <c r="V94" s="15" t="s">
        <v>1297</v>
      </c>
      <c r="W94" s="14">
        <v>40817.291666666701</v>
      </c>
      <c r="X94" s="14">
        <v>40999.291666666701</v>
      </c>
      <c r="Y94" s="13" t="s">
        <v>82</v>
      </c>
      <c r="Z94" s="13" t="s">
        <v>59</v>
      </c>
      <c r="AA94" s="13" t="s">
        <v>59</v>
      </c>
      <c r="AB94" s="13" t="s">
        <v>82</v>
      </c>
      <c r="AC94" s="13" t="s">
        <v>61</v>
      </c>
    </row>
    <row r="95" spans="1:29" s="1" customFormat="1" ht="13" x14ac:dyDescent="0.3">
      <c r="A95" s="34" t="s">
        <v>1298</v>
      </c>
      <c r="B95" s="13">
        <v>502</v>
      </c>
      <c r="C95" s="14">
        <v>40022</v>
      </c>
      <c r="D95" s="14">
        <v>40025.291666666701</v>
      </c>
      <c r="E95" s="13" t="s">
        <v>1126</v>
      </c>
      <c r="F95" s="13" t="s">
        <v>100</v>
      </c>
      <c r="G95" s="13" t="s">
        <v>74</v>
      </c>
      <c r="H95" s="13"/>
      <c r="I95" s="13"/>
      <c r="J95" s="13" t="s">
        <v>75</v>
      </c>
      <c r="K95" s="13"/>
      <c r="L95" s="13"/>
      <c r="M95" s="13">
        <v>20</v>
      </c>
      <c r="N95" s="13"/>
      <c r="O95" s="13"/>
      <c r="P95" s="13">
        <v>20</v>
      </c>
      <c r="Q95" s="13" t="s">
        <v>65</v>
      </c>
      <c r="R95" s="13" t="s">
        <v>53</v>
      </c>
      <c r="S95" s="13" t="s">
        <v>96</v>
      </c>
      <c r="T95" s="13" t="s">
        <v>97</v>
      </c>
      <c r="U95" s="13" t="s">
        <v>71</v>
      </c>
      <c r="V95" s="15" t="s">
        <v>98</v>
      </c>
      <c r="W95" s="14">
        <v>42491.291666666701</v>
      </c>
      <c r="X95" s="14">
        <v>42605.291666666701</v>
      </c>
      <c r="Y95" s="13" t="s">
        <v>82</v>
      </c>
      <c r="Z95" s="13" t="s">
        <v>59</v>
      </c>
      <c r="AA95" s="13" t="s">
        <v>59</v>
      </c>
      <c r="AB95" s="13" t="s">
        <v>82</v>
      </c>
      <c r="AC95" s="13" t="s">
        <v>61</v>
      </c>
    </row>
    <row r="96" spans="1:29" s="1" customFormat="1" ht="13" x14ac:dyDescent="0.3">
      <c r="A96" s="34" t="s">
        <v>1299</v>
      </c>
      <c r="B96" s="13">
        <v>503</v>
      </c>
      <c r="C96" s="14">
        <v>40022</v>
      </c>
      <c r="D96" s="14">
        <v>40025.291666666701</v>
      </c>
      <c r="E96" s="13" t="s">
        <v>1126</v>
      </c>
      <c r="F96" s="13" t="s">
        <v>100</v>
      </c>
      <c r="G96" s="13" t="s">
        <v>74</v>
      </c>
      <c r="H96" s="13"/>
      <c r="I96" s="13"/>
      <c r="J96" s="13" t="s">
        <v>75</v>
      </c>
      <c r="K96" s="13"/>
      <c r="L96" s="13"/>
      <c r="M96" s="13">
        <v>155</v>
      </c>
      <c r="N96" s="13"/>
      <c r="O96" s="13"/>
      <c r="P96" s="13">
        <v>155</v>
      </c>
      <c r="Q96" s="13" t="s">
        <v>65</v>
      </c>
      <c r="R96" s="13" t="s">
        <v>53</v>
      </c>
      <c r="S96" s="13" t="s">
        <v>96</v>
      </c>
      <c r="T96" s="13" t="s">
        <v>97</v>
      </c>
      <c r="U96" s="13" t="s">
        <v>56</v>
      </c>
      <c r="V96" s="15" t="s">
        <v>1300</v>
      </c>
      <c r="W96" s="14">
        <v>42370.333333333299</v>
      </c>
      <c r="X96" s="14">
        <v>42169.291666666701</v>
      </c>
      <c r="Y96" s="13" t="s">
        <v>82</v>
      </c>
      <c r="Z96" s="13" t="s">
        <v>59</v>
      </c>
      <c r="AA96" s="13" t="s">
        <v>59</v>
      </c>
      <c r="AB96" s="13" t="s">
        <v>82</v>
      </c>
      <c r="AC96" s="13" t="s">
        <v>61</v>
      </c>
    </row>
    <row r="97" spans="1:29" s="1" customFormat="1" ht="13" x14ac:dyDescent="0.3">
      <c r="A97" s="34" t="s">
        <v>1301</v>
      </c>
      <c r="B97" s="13">
        <v>509</v>
      </c>
      <c r="C97" s="14">
        <v>40025</v>
      </c>
      <c r="D97" s="14">
        <v>40025.291666666701</v>
      </c>
      <c r="E97" s="13" t="s">
        <v>1126</v>
      </c>
      <c r="F97" s="13" t="s">
        <v>100</v>
      </c>
      <c r="G97" s="13" t="s">
        <v>1162</v>
      </c>
      <c r="H97" s="13"/>
      <c r="I97" s="13"/>
      <c r="J97" s="13" t="s">
        <v>86</v>
      </c>
      <c r="K97" s="13"/>
      <c r="L97" s="13"/>
      <c r="M97" s="13">
        <v>49.9</v>
      </c>
      <c r="N97" s="13"/>
      <c r="O97" s="13"/>
      <c r="P97" s="13">
        <v>49.9</v>
      </c>
      <c r="Q97" s="13" t="s">
        <v>65</v>
      </c>
      <c r="R97" s="13" t="s">
        <v>53</v>
      </c>
      <c r="S97" s="13" t="s">
        <v>54</v>
      </c>
      <c r="T97" s="13" t="s">
        <v>55</v>
      </c>
      <c r="U97" s="13" t="s">
        <v>56</v>
      </c>
      <c r="V97" s="15" t="s">
        <v>153</v>
      </c>
      <c r="W97" s="14">
        <v>40344.291666666701</v>
      </c>
      <c r="X97" s="14">
        <v>40482.291666666701</v>
      </c>
      <c r="Y97" s="13" t="s">
        <v>82</v>
      </c>
      <c r="Z97" s="13" t="s">
        <v>59</v>
      </c>
      <c r="AA97" s="13" t="s">
        <v>60</v>
      </c>
      <c r="AB97" s="13" t="s">
        <v>82</v>
      </c>
      <c r="AC97" s="13" t="s">
        <v>61</v>
      </c>
    </row>
    <row r="98" spans="1:29" s="1" customFormat="1" ht="13" x14ac:dyDescent="0.3">
      <c r="A98" s="34" t="s">
        <v>1302</v>
      </c>
      <c r="B98" s="13">
        <v>510</v>
      </c>
      <c r="C98" s="14">
        <v>40025</v>
      </c>
      <c r="D98" s="14">
        <v>40025.291666666701</v>
      </c>
      <c r="E98" s="13" t="s">
        <v>1126</v>
      </c>
      <c r="F98" s="13" t="s">
        <v>100</v>
      </c>
      <c r="G98" s="13" t="s">
        <v>74</v>
      </c>
      <c r="H98" s="13"/>
      <c r="I98" s="13"/>
      <c r="J98" s="13" t="s">
        <v>75</v>
      </c>
      <c r="K98" s="13"/>
      <c r="L98" s="13"/>
      <c r="M98" s="13">
        <v>130</v>
      </c>
      <c r="N98" s="13"/>
      <c r="O98" s="13"/>
      <c r="P98" s="13">
        <v>130</v>
      </c>
      <c r="Q98" s="13" t="s">
        <v>65</v>
      </c>
      <c r="R98" s="13" t="s">
        <v>53</v>
      </c>
      <c r="S98" s="13" t="s">
        <v>200</v>
      </c>
      <c r="T98" s="13" t="s">
        <v>55</v>
      </c>
      <c r="U98" s="13" t="s">
        <v>56</v>
      </c>
      <c r="V98" s="15" t="s">
        <v>201</v>
      </c>
      <c r="W98" s="14">
        <v>41091.291666666701</v>
      </c>
      <c r="X98" s="14">
        <v>41558.291666666701</v>
      </c>
      <c r="Y98" s="13" t="s">
        <v>82</v>
      </c>
      <c r="Z98" s="13" t="s">
        <v>59</v>
      </c>
      <c r="AA98" s="13" t="s">
        <v>59</v>
      </c>
      <c r="AB98" s="13" t="s">
        <v>82</v>
      </c>
      <c r="AC98" s="13" t="s">
        <v>61</v>
      </c>
    </row>
    <row r="99" spans="1:29" s="1" customFormat="1" ht="13" x14ac:dyDescent="0.3">
      <c r="A99" s="34" t="s">
        <v>1303</v>
      </c>
      <c r="B99" s="13">
        <v>517</v>
      </c>
      <c r="C99" s="14">
        <v>40044</v>
      </c>
      <c r="D99" s="14">
        <v>40044.291666666701</v>
      </c>
      <c r="E99" s="13" t="s">
        <v>1126</v>
      </c>
      <c r="F99" s="13" t="s">
        <v>1266</v>
      </c>
      <c r="G99" s="13" t="s">
        <v>74</v>
      </c>
      <c r="H99" s="13"/>
      <c r="I99" s="13"/>
      <c r="J99" s="13" t="s">
        <v>75</v>
      </c>
      <c r="K99" s="13"/>
      <c r="L99" s="13"/>
      <c r="M99" s="13">
        <v>20</v>
      </c>
      <c r="N99" s="13"/>
      <c r="O99" s="13"/>
      <c r="P99" s="13">
        <v>20</v>
      </c>
      <c r="Q99" s="13" t="s">
        <v>65</v>
      </c>
      <c r="R99" s="13" t="s">
        <v>53</v>
      </c>
      <c r="S99" s="13" t="s">
        <v>101</v>
      </c>
      <c r="T99" s="13" t="s">
        <v>55</v>
      </c>
      <c r="U99" s="13" t="s">
        <v>88</v>
      </c>
      <c r="V99" s="15" t="s">
        <v>1304</v>
      </c>
      <c r="W99" s="14">
        <v>41274.333333333299</v>
      </c>
      <c r="X99" s="14">
        <v>42003.333333333299</v>
      </c>
      <c r="Y99" s="13" t="s">
        <v>60</v>
      </c>
      <c r="Z99" s="13" t="s">
        <v>1268</v>
      </c>
      <c r="AA99" s="13" t="s">
        <v>1269</v>
      </c>
      <c r="AB99" s="13" t="s">
        <v>82</v>
      </c>
      <c r="AC99" s="13" t="s">
        <v>61</v>
      </c>
    </row>
    <row r="100" spans="1:29" s="1" customFormat="1" ht="13" x14ac:dyDescent="0.3">
      <c r="A100" s="34" t="s">
        <v>1305</v>
      </c>
      <c r="B100" s="13">
        <v>526</v>
      </c>
      <c r="C100" s="14">
        <v>40067</v>
      </c>
      <c r="D100" s="14">
        <v>40067.291666666701</v>
      </c>
      <c r="E100" s="13" t="s">
        <v>1126</v>
      </c>
      <c r="F100" s="13" t="s">
        <v>1266</v>
      </c>
      <c r="G100" s="13" t="s">
        <v>74</v>
      </c>
      <c r="H100" s="13"/>
      <c r="I100" s="13"/>
      <c r="J100" s="13" t="s">
        <v>75</v>
      </c>
      <c r="K100" s="13"/>
      <c r="L100" s="13"/>
      <c r="M100" s="13">
        <v>20</v>
      </c>
      <c r="N100" s="13"/>
      <c r="O100" s="13"/>
      <c r="P100" s="13">
        <v>20</v>
      </c>
      <c r="Q100" s="13" t="s">
        <v>92</v>
      </c>
      <c r="R100" s="13" t="s">
        <v>53</v>
      </c>
      <c r="S100" s="13" t="s">
        <v>136</v>
      </c>
      <c r="T100" s="13" t="s">
        <v>55</v>
      </c>
      <c r="U100" s="13" t="s">
        <v>88</v>
      </c>
      <c r="V100" s="15" t="s">
        <v>1306</v>
      </c>
      <c r="W100" s="14">
        <v>40909.333333333299</v>
      </c>
      <c r="X100" s="14">
        <v>42803.333333333299</v>
      </c>
      <c r="Y100" s="13" t="s">
        <v>60</v>
      </c>
      <c r="Z100" s="13" t="s">
        <v>1268</v>
      </c>
      <c r="AA100" s="13" t="s">
        <v>1269</v>
      </c>
      <c r="AB100" s="13" t="s">
        <v>82</v>
      </c>
      <c r="AC100" s="13" t="s">
        <v>61</v>
      </c>
    </row>
    <row r="101" spans="1:29" s="1" customFormat="1" ht="26" x14ac:dyDescent="0.3">
      <c r="A101" s="34" t="s">
        <v>1307</v>
      </c>
      <c r="B101" s="13">
        <v>529</v>
      </c>
      <c r="C101" s="14">
        <v>40105</v>
      </c>
      <c r="D101" s="14">
        <v>40105.291666666701</v>
      </c>
      <c r="E101" s="13" t="s">
        <v>1126</v>
      </c>
      <c r="F101" s="13" t="s">
        <v>1266</v>
      </c>
      <c r="G101" s="13" t="s">
        <v>74</v>
      </c>
      <c r="H101" s="13"/>
      <c r="I101" s="13"/>
      <c r="J101" s="13" t="s">
        <v>75</v>
      </c>
      <c r="K101" s="13"/>
      <c r="L101" s="13"/>
      <c r="M101" s="13">
        <v>20</v>
      </c>
      <c r="N101" s="13"/>
      <c r="O101" s="13"/>
      <c r="P101" s="13">
        <v>20</v>
      </c>
      <c r="Q101" s="13" t="s">
        <v>92</v>
      </c>
      <c r="R101" s="13" t="s">
        <v>53</v>
      </c>
      <c r="S101" s="13" t="s">
        <v>139</v>
      </c>
      <c r="T101" s="13" t="s">
        <v>55</v>
      </c>
      <c r="U101" s="13" t="s">
        <v>88</v>
      </c>
      <c r="V101" s="15" t="s">
        <v>1308</v>
      </c>
      <c r="W101" s="14">
        <v>41487.291666666701</v>
      </c>
      <c r="X101" s="14">
        <v>42384.333333333299</v>
      </c>
      <c r="Y101" s="13" t="s">
        <v>60</v>
      </c>
      <c r="Z101" s="13" t="s">
        <v>1268</v>
      </c>
      <c r="AA101" s="13" t="s">
        <v>1269</v>
      </c>
      <c r="AB101" s="13" t="s">
        <v>82</v>
      </c>
      <c r="AC101" s="13" t="s">
        <v>61</v>
      </c>
    </row>
    <row r="102" spans="1:29" s="1" customFormat="1" ht="13" x14ac:dyDescent="0.3">
      <c r="A102" s="34" t="s">
        <v>1309</v>
      </c>
      <c r="B102" s="13">
        <v>532</v>
      </c>
      <c r="C102" s="14">
        <v>40119</v>
      </c>
      <c r="D102" s="14">
        <v>40119.333333333299</v>
      </c>
      <c r="E102" s="13" t="s">
        <v>1126</v>
      </c>
      <c r="F102" s="13" t="s">
        <v>1266</v>
      </c>
      <c r="G102" s="13" t="s">
        <v>74</v>
      </c>
      <c r="H102" s="13"/>
      <c r="I102" s="13"/>
      <c r="J102" s="13" t="s">
        <v>75</v>
      </c>
      <c r="K102" s="13"/>
      <c r="L102" s="13"/>
      <c r="M102" s="13">
        <v>20</v>
      </c>
      <c r="N102" s="13"/>
      <c r="O102" s="13"/>
      <c r="P102" s="13">
        <v>20</v>
      </c>
      <c r="Q102" s="13" t="s">
        <v>92</v>
      </c>
      <c r="R102" s="13" t="s">
        <v>53</v>
      </c>
      <c r="S102" s="13" t="s">
        <v>136</v>
      </c>
      <c r="T102" s="13" t="s">
        <v>55</v>
      </c>
      <c r="U102" s="13" t="s">
        <v>88</v>
      </c>
      <c r="V102" s="15" t="s">
        <v>1310</v>
      </c>
      <c r="W102" s="14">
        <v>40909.333333333299</v>
      </c>
      <c r="X102" s="14">
        <v>42840.291666666701</v>
      </c>
      <c r="Y102" s="13" t="s">
        <v>60</v>
      </c>
      <c r="Z102" s="13" t="s">
        <v>1268</v>
      </c>
      <c r="AA102" s="13" t="s">
        <v>1269</v>
      </c>
      <c r="AB102" s="13" t="s">
        <v>82</v>
      </c>
      <c r="AC102" s="13" t="s">
        <v>61</v>
      </c>
    </row>
    <row r="103" spans="1:29" s="1" customFormat="1" ht="13" x14ac:dyDescent="0.3">
      <c r="A103" s="34" t="s">
        <v>1311</v>
      </c>
      <c r="B103" s="13">
        <v>539</v>
      </c>
      <c r="C103" s="14">
        <v>40165</v>
      </c>
      <c r="D103" s="14">
        <v>40165.333333333299</v>
      </c>
      <c r="E103" s="13" t="s">
        <v>1126</v>
      </c>
      <c r="F103" s="13" t="s">
        <v>1266</v>
      </c>
      <c r="G103" s="13" t="s">
        <v>74</v>
      </c>
      <c r="H103" s="13"/>
      <c r="I103" s="13"/>
      <c r="J103" s="13" t="s">
        <v>75</v>
      </c>
      <c r="K103" s="13"/>
      <c r="L103" s="13"/>
      <c r="M103" s="13">
        <v>20</v>
      </c>
      <c r="N103" s="13"/>
      <c r="O103" s="13"/>
      <c r="P103" s="13">
        <v>20</v>
      </c>
      <c r="Q103" s="13" t="s">
        <v>92</v>
      </c>
      <c r="R103" s="13" t="s">
        <v>53</v>
      </c>
      <c r="S103" s="13" t="s">
        <v>236</v>
      </c>
      <c r="T103" s="13" t="s">
        <v>55</v>
      </c>
      <c r="U103" s="13" t="s">
        <v>88</v>
      </c>
      <c r="V103" s="15" t="s">
        <v>1312</v>
      </c>
      <c r="W103" s="14">
        <v>41213.291666666701</v>
      </c>
      <c r="X103" s="14">
        <v>42551.291666666701</v>
      </c>
      <c r="Y103" s="13" t="s">
        <v>60</v>
      </c>
      <c r="Z103" s="13" t="s">
        <v>1268</v>
      </c>
      <c r="AA103" s="13" t="s">
        <v>1269</v>
      </c>
      <c r="AB103" s="13" t="s">
        <v>82</v>
      </c>
      <c r="AC103" s="13" t="s">
        <v>61</v>
      </c>
    </row>
    <row r="104" spans="1:29" s="1" customFormat="1" ht="13" x14ac:dyDescent="0.3">
      <c r="A104" s="34" t="s">
        <v>1313</v>
      </c>
      <c r="B104" s="13">
        <v>548</v>
      </c>
      <c r="C104" s="14">
        <v>40136</v>
      </c>
      <c r="D104" s="14">
        <v>40193.333333333299</v>
      </c>
      <c r="E104" s="13" t="s">
        <v>1126</v>
      </c>
      <c r="F104" s="13" t="s">
        <v>1266</v>
      </c>
      <c r="G104" s="13" t="s">
        <v>74</v>
      </c>
      <c r="H104" s="13"/>
      <c r="I104" s="13"/>
      <c r="J104" s="13" t="s">
        <v>75</v>
      </c>
      <c r="K104" s="13"/>
      <c r="L104" s="13"/>
      <c r="M104" s="13">
        <v>20</v>
      </c>
      <c r="N104" s="13"/>
      <c r="O104" s="13"/>
      <c r="P104" s="13">
        <v>20</v>
      </c>
      <c r="Q104" s="13" t="s">
        <v>92</v>
      </c>
      <c r="R104" s="13" t="s">
        <v>53</v>
      </c>
      <c r="S104" s="13" t="s">
        <v>139</v>
      </c>
      <c r="T104" s="13" t="s">
        <v>55</v>
      </c>
      <c r="U104" s="13" t="s">
        <v>88</v>
      </c>
      <c r="V104" s="15" t="s">
        <v>1314</v>
      </c>
      <c r="W104" s="14">
        <v>40847.291666666701</v>
      </c>
      <c r="X104" s="14">
        <v>42086.291666666701</v>
      </c>
      <c r="Y104" s="13" t="s">
        <v>60</v>
      </c>
      <c r="Z104" s="13" t="s">
        <v>1268</v>
      </c>
      <c r="AA104" s="13" t="s">
        <v>1269</v>
      </c>
      <c r="AB104" s="13" t="s">
        <v>82</v>
      </c>
      <c r="AC104" s="13" t="s">
        <v>61</v>
      </c>
    </row>
    <row r="105" spans="1:29" s="1" customFormat="1" ht="13" x14ac:dyDescent="0.3">
      <c r="A105" s="34" t="s">
        <v>1315</v>
      </c>
      <c r="B105" s="13">
        <v>557</v>
      </c>
      <c r="C105" s="14">
        <v>40205</v>
      </c>
      <c r="D105" s="14">
        <v>40210.333333333299</v>
      </c>
      <c r="E105" s="13" t="s">
        <v>1126</v>
      </c>
      <c r="F105" s="13" t="s">
        <v>104</v>
      </c>
      <c r="G105" s="13" t="s">
        <v>74</v>
      </c>
      <c r="H105" s="13"/>
      <c r="I105" s="13"/>
      <c r="J105" s="13" t="s">
        <v>75</v>
      </c>
      <c r="K105" s="13"/>
      <c r="L105" s="13"/>
      <c r="M105" s="13">
        <v>19.75</v>
      </c>
      <c r="N105" s="13"/>
      <c r="O105" s="13"/>
      <c r="P105" s="13">
        <v>19.75</v>
      </c>
      <c r="Q105" s="13" t="s">
        <v>65</v>
      </c>
      <c r="R105" s="13" t="s">
        <v>53</v>
      </c>
      <c r="S105" s="13" t="s">
        <v>195</v>
      </c>
      <c r="T105" s="13" t="s">
        <v>55</v>
      </c>
      <c r="U105" s="13" t="s">
        <v>88</v>
      </c>
      <c r="V105" s="15" t="s">
        <v>1258</v>
      </c>
      <c r="W105" s="14">
        <v>41365.291666666701</v>
      </c>
      <c r="X105" s="14">
        <v>41913.291666666701</v>
      </c>
      <c r="Y105" s="13" t="s">
        <v>82</v>
      </c>
      <c r="Z105" s="13" t="s">
        <v>59</v>
      </c>
      <c r="AA105" s="13" t="s">
        <v>59</v>
      </c>
      <c r="AB105" s="13" t="s">
        <v>82</v>
      </c>
      <c r="AC105" s="13" t="s">
        <v>61</v>
      </c>
    </row>
    <row r="106" spans="1:29" s="1" customFormat="1" ht="13" x14ac:dyDescent="0.3">
      <c r="A106" s="34" t="s">
        <v>1316</v>
      </c>
      <c r="B106" s="13">
        <v>558</v>
      </c>
      <c r="C106" s="14">
        <v>40205</v>
      </c>
      <c r="D106" s="14">
        <v>40210.333333333299</v>
      </c>
      <c r="E106" s="13" t="s">
        <v>1126</v>
      </c>
      <c r="F106" s="13" t="s">
        <v>104</v>
      </c>
      <c r="G106" s="13" t="s">
        <v>74</v>
      </c>
      <c r="H106" s="13"/>
      <c r="I106" s="13"/>
      <c r="J106" s="13" t="s">
        <v>75</v>
      </c>
      <c r="K106" s="13"/>
      <c r="L106" s="13"/>
      <c r="M106" s="13">
        <v>19.75</v>
      </c>
      <c r="N106" s="13"/>
      <c r="O106" s="13"/>
      <c r="P106" s="13">
        <v>19.75</v>
      </c>
      <c r="Q106" s="13" t="s">
        <v>65</v>
      </c>
      <c r="R106" s="13" t="s">
        <v>53</v>
      </c>
      <c r="S106" s="13" t="s">
        <v>139</v>
      </c>
      <c r="T106" s="13" t="s">
        <v>55</v>
      </c>
      <c r="U106" s="13" t="s">
        <v>88</v>
      </c>
      <c r="V106" s="15" t="s">
        <v>1317</v>
      </c>
      <c r="W106" s="14">
        <v>41426.291666666701</v>
      </c>
      <c r="X106" s="14">
        <v>42144.291666666701</v>
      </c>
      <c r="Y106" s="13" t="s">
        <v>82</v>
      </c>
      <c r="Z106" s="13" t="s">
        <v>59</v>
      </c>
      <c r="AA106" s="13" t="s">
        <v>59</v>
      </c>
      <c r="AB106" s="13" t="s">
        <v>82</v>
      </c>
      <c r="AC106" s="13" t="s">
        <v>61</v>
      </c>
    </row>
    <row r="107" spans="1:29" s="1" customFormat="1" ht="13" x14ac:dyDescent="0.3">
      <c r="A107" s="34" t="s">
        <v>1318</v>
      </c>
      <c r="B107" s="13">
        <v>559</v>
      </c>
      <c r="C107" s="14">
        <v>40205</v>
      </c>
      <c r="D107" s="14">
        <v>40210.333333333299</v>
      </c>
      <c r="E107" s="13" t="s">
        <v>1126</v>
      </c>
      <c r="F107" s="13" t="s">
        <v>104</v>
      </c>
      <c r="G107" s="13" t="s">
        <v>74</v>
      </c>
      <c r="H107" s="13"/>
      <c r="I107" s="13"/>
      <c r="J107" s="13" t="s">
        <v>75</v>
      </c>
      <c r="K107" s="13"/>
      <c r="L107" s="13"/>
      <c r="M107" s="13">
        <v>60</v>
      </c>
      <c r="N107" s="13"/>
      <c r="O107" s="13"/>
      <c r="P107" s="13">
        <v>60</v>
      </c>
      <c r="Q107" s="13" t="s">
        <v>65</v>
      </c>
      <c r="R107" s="13" t="s">
        <v>53</v>
      </c>
      <c r="S107" s="13" t="s">
        <v>101</v>
      </c>
      <c r="T107" s="13" t="s">
        <v>55</v>
      </c>
      <c r="U107" s="13" t="s">
        <v>88</v>
      </c>
      <c r="V107" s="15" t="s">
        <v>1319</v>
      </c>
      <c r="W107" s="14">
        <v>41091.291666666701</v>
      </c>
      <c r="X107" s="14">
        <v>41954.333333333299</v>
      </c>
      <c r="Y107" s="13" t="s">
        <v>82</v>
      </c>
      <c r="Z107" s="13" t="s">
        <v>59</v>
      </c>
      <c r="AA107" s="13" t="s">
        <v>59</v>
      </c>
      <c r="AB107" s="13" t="s">
        <v>82</v>
      </c>
      <c r="AC107" s="13" t="s">
        <v>61</v>
      </c>
    </row>
    <row r="108" spans="1:29" s="1" customFormat="1" ht="13" x14ac:dyDescent="0.3">
      <c r="A108" s="34" t="s">
        <v>1320</v>
      </c>
      <c r="B108" s="13">
        <v>568</v>
      </c>
      <c r="C108" s="14">
        <v>40206</v>
      </c>
      <c r="D108" s="14">
        <v>40210.333333333299</v>
      </c>
      <c r="E108" s="13" t="s">
        <v>1126</v>
      </c>
      <c r="F108" s="13" t="s">
        <v>104</v>
      </c>
      <c r="G108" s="13" t="s">
        <v>85</v>
      </c>
      <c r="H108" s="13"/>
      <c r="I108" s="13"/>
      <c r="J108" s="13" t="s">
        <v>86</v>
      </c>
      <c r="K108" s="13"/>
      <c r="L108" s="13"/>
      <c r="M108" s="13">
        <v>25</v>
      </c>
      <c r="N108" s="13"/>
      <c r="O108" s="13"/>
      <c r="P108" s="13">
        <v>25</v>
      </c>
      <c r="Q108" s="13" t="s">
        <v>65</v>
      </c>
      <c r="R108" s="13" t="s">
        <v>53</v>
      </c>
      <c r="S108" s="13" t="s">
        <v>171</v>
      </c>
      <c r="T108" s="13" t="s">
        <v>55</v>
      </c>
      <c r="U108" s="13" t="s">
        <v>88</v>
      </c>
      <c r="V108" s="15" t="s">
        <v>1321</v>
      </c>
      <c r="W108" s="14">
        <v>41395.291666666701</v>
      </c>
      <c r="X108" s="14">
        <v>41494.291666666701</v>
      </c>
      <c r="Y108" s="13" t="s">
        <v>82</v>
      </c>
      <c r="Z108" s="13" t="s">
        <v>59</v>
      </c>
      <c r="AA108" s="13" t="s">
        <v>59</v>
      </c>
      <c r="AB108" s="13" t="s">
        <v>82</v>
      </c>
      <c r="AC108" s="13" t="s">
        <v>61</v>
      </c>
    </row>
    <row r="109" spans="1:29" s="1" customFormat="1" ht="13" x14ac:dyDescent="0.3">
      <c r="A109" s="34" t="s">
        <v>1322</v>
      </c>
      <c r="B109" s="13">
        <v>574</v>
      </c>
      <c r="C109" s="14">
        <v>40207</v>
      </c>
      <c r="D109" s="14">
        <v>40210.333333333299</v>
      </c>
      <c r="E109" s="13" t="s">
        <v>1126</v>
      </c>
      <c r="F109" s="13" t="s">
        <v>104</v>
      </c>
      <c r="G109" s="13" t="s">
        <v>1162</v>
      </c>
      <c r="H109" s="13"/>
      <c r="I109" s="13"/>
      <c r="J109" s="13" t="s">
        <v>86</v>
      </c>
      <c r="K109" s="13"/>
      <c r="L109" s="13"/>
      <c r="M109" s="13">
        <v>308</v>
      </c>
      <c r="N109" s="13"/>
      <c r="O109" s="13"/>
      <c r="P109" s="13">
        <v>308</v>
      </c>
      <c r="Q109" s="13" t="s">
        <v>65</v>
      </c>
      <c r="R109" s="13" t="s">
        <v>53</v>
      </c>
      <c r="S109" s="13" t="s">
        <v>54</v>
      </c>
      <c r="T109" s="13" t="s">
        <v>55</v>
      </c>
      <c r="U109" s="13" t="s">
        <v>56</v>
      </c>
      <c r="V109" s="15" t="s">
        <v>205</v>
      </c>
      <c r="W109" s="14">
        <v>41395.291666666701</v>
      </c>
      <c r="X109" s="14">
        <v>42677.291666666701</v>
      </c>
      <c r="Y109" s="13" t="s">
        <v>82</v>
      </c>
      <c r="Z109" s="13" t="s">
        <v>59</v>
      </c>
      <c r="AA109" s="13" t="s">
        <v>59</v>
      </c>
      <c r="AB109" s="13" t="s">
        <v>82</v>
      </c>
      <c r="AC109" s="13" t="s">
        <v>61</v>
      </c>
    </row>
    <row r="110" spans="1:29" s="1" customFormat="1" ht="13" x14ac:dyDescent="0.3">
      <c r="A110" s="34" t="s">
        <v>1323</v>
      </c>
      <c r="B110" s="13">
        <v>577</v>
      </c>
      <c r="C110" s="14">
        <v>40207</v>
      </c>
      <c r="D110" s="14">
        <v>40210.333333333299</v>
      </c>
      <c r="E110" s="13" t="s">
        <v>1126</v>
      </c>
      <c r="F110" s="13" t="s">
        <v>104</v>
      </c>
      <c r="G110" s="13" t="s">
        <v>74</v>
      </c>
      <c r="H110" s="13"/>
      <c r="I110" s="13"/>
      <c r="J110" s="13" t="s">
        <v>75</v>
      </c>
      <c r="K110" s="13"/>
      <c r="L110" s="13"/>
      <c r="M110" s="13">
        <v>110</v>
      </c>
      <c r="N110" s="13"/>
      <c r="O110" s="13"/>
      <c r="P110" s="13">
        <v>110</v>
      </c>
      <c r="Q110" s="13" t="s">
        <v>65</v>
      </c>
      <c r="R110" s="13" t="s">
        <v>53</v>
      </c>
      <c r="S110" s="13" t="s">
        <v>124</v>
      </c>
      <c r="T110" s="13" t="s">
        <v>55</v>
      </c>
      <c r="U110" s="13" t="s">
        <v>88</v>
      </c>
      <c r="V110" s="15" t="s">
        <v>1324</v>
      </c>
      <c r="W110" s="14">
        <v>41639.333333333299</v>
      </c>
      <c r="X110" s="14">
        <v>42338.333333333299</v>
      </c>
      <c r="Y110" s="13" t="s">
        <v>82</v>
      </c>
      <c r="Z110" s="13" t="s">
        <v>59</v>
      </c>
      <c r="AA110" s="13" t="s">
        <v>59</v>
      </c>
      <c r="AB110" s="13" t="s">
        <v>82</v>
      </c>
      <c r="AC110" s="13" t="s">
        <v>61</v>
      </c>
    </row>
    <row r="111" spans="1:29" s="1" customFormat="1" ht="13" x14ac:dyDescent="0.3">
      <c r="A111" s="34" t="s">
        <v>1325</v>
      </c>
      <c r="B111" s="13">
        <v>581</v>
      </c>
      <c r="C111" s="14">
        <v>40207</v>
      </c>
      <c r="D111" s="14">
        <v>40210.333333333299</v>
      </c>
      <c r="E111" s="13" t="s">
        <v>1126</v>
      </c>
      <c r="F111" s="13" t="s">
        <v>104</v>
      </c>
      <c r="G111" s="13" t="s">
        <v>74</v>
      </c>
      <c r="H111" s="13"/>
      <c r="I111" s="13"/>
      <c r="J111" s="13" t="s">
        <v>75</v>
      </c>
      <c r="K111" s="13"/>
      <c r="L111" s="13"/>
      <c r="M111" s="13">
        <v>100</v>
      </c>
      <c r="N111" s="13"/>
      <c r="O111" s="13"/>
      <c r="P111" s="13">
        <v>100</v>
      </c>
      <c r="Q111" s="13" t="s">
        <v>65</v>
      </c>
      <c r="R111" s="13" t="s">
        <v>53</v>
      </c>
      <c r="S111" s="13" t="s">
        <v>139</v>
      </c>
      <c r="T111" s="13" t="s">
        <v>55</v>
      </c>
      <c r="U111" s="13" t="s">
        <v>88</v>
      </c>
      <c r="V111" s="15" t="s">
        <v>140</v>
      </c>
      <c r="W111" s="14">
        <v>41395.291666666701</v>
      </c>
      <c r="X111" s="14">
        <v>42597.291666666701</v>
      </c>
      <c r="Y111" s="13" t="s">
        <v>82</v>
      </c>
      <c r="Z111" s="13" t="s">
        <v>59</v>
      </c>
      <c r="AA111" s="13" t="s">
        <v>59</v>
      </c>
      <c r="AB111" s="13" t="s">
        <v>82</v>
      </c>
      <c r="AC111" s="13" t="s">
        <v>61</v>
      </c>
    </row>
    <row r="112" spans="1:29" s="1" customFormat="1" ht="13" x14ac:dyDescent="0.3">
      <c r="A112" s="34" t="s">
        <v>1326</v>
      </c>
      <c r="B112" s="13">
        <v>590</v>
      </c>
      <c r="C112" s="14">
        <v>40207</v>
      </c>
      <c r="D112" s="14">
        <v>40210.333333333299</v>
      </c>
      <c r="E112" s="13" t="s">
        <v>1126</v>
      </c>
      <c r="F112" s="13" t="s">
        <v>104</v>
      </c>
      <c r="G112" s="13" t="s">
        <v>74</v>
      </c>
      <c r="H112" s="13"/>
      <c r="I112" s="13"/>
      <c r="J112" s="13" t="s">
        <v>75</v>
      </c>
      <c r="K112" s="13"/>
      <c r="L112" s="13"/>
      <c r="M112" s="13">
        <v>147</v>
      </c>
      <c r="N112" s="13"/>
      <c r="O112" s="13"/>
      <c r="P112" s="13">
        <v>147</v>
      </c>
      <c r="Q112" s="13" t="s">
        <v>65</v>
      </c>
      <c r="R112" s="13" t="s">
        <v>53</v>
      </c>
      <c r="S112" s="13" t="s">
        <v>200</v>
      </c>
      <c r="T112" s="13" t="s">
        <v>55</v>
      </c>
      <c r="U112" s="13" t="s">
        <v>56</v>
      </c>
      <c r="V112" s="15" t="s">
        <v>201</v>
      </c>
      <c r="W112" s="14">
        <v>41274.333333333299</v>
      </c>
      <c r="X112" s="14">
        <v>41569.291666666701</v>
      </c>
      <c r="Y112" s="13" t="s">
        <v>82</v>
      </c>
      <c r="Z112" s="13" t="s">
        <v>59</v>
      </c>
      <c r="AA112" s="13" t="s">
        <v>59</v>
      </c>
      <c r="AB112" s="13" t="s">
        <v>82</v>
      </c>
      <c r="AC112" s="13" t="s">
        <v>61</v>
      </c>
    </row>
    <row r="113" spans="1:29" s="1" customFormat="1" ht="26" x14ac:dyDescent="0.3">
      <c r="A113" s="34" t="s">
        <v>1327</v>
      </c>
      <c r="B113" s="13">
        <v>606</v>
      </c>
      <c r="C113" s="14">
        <v>40210</v>
      </c>
      <c r="D113" s="14">
        <v>40210.333333333299</v>
      </c>
      <c r="E113" s="13" t="s">
        <v>1126</v>
      </c>
      <c r="F113" s="13" t="s">
        <v>104</v>
      </c>
      <c r="G113" s="13" t="s">
        <v>85</v>
      </c>
      <c r="H113" s="13"/>
      <c r="I113" s="13"/>
      <c r="J113" s="13" t="s">
        <v>86</v>
      </c>
      <c r="K113" s="13"/>
      <c r="L113" s="13"/>
      <c r="M113" s="13">
        <v>20</v>
      </c>
      <c r="N113" s="13"/>
      <c r="O113" s="13"/>
      <c r="P113" s="13">
        <v>20</v>
      </c>
      <c r="Q113" s="13" t="s">
        <v>65</v>
      </c>
      <c r="R113" s="13" t="s">
        <v>53</v>
      </c>
      <c r="S113" s="13" t="s">
        <v>181</v>
      </c>
      <c r="T113" s="13" t="s">
        <v>55</v>
      </c>
      <c r="U113" s="13" t="s">
        <v>88</v>
      </c>
      <c r="V113" s="15" t="s">
        <v>1328</v>
      </c>
      <c r="W113" s="14">
        <v>41061.291666666701</v>
      </c>
      <c r="X113" s="14">
        <v>41060.291666666701</v>
      </c>
      <c r="Y113" s="13" t="s">
        <v>82</v>
      </c>
      <c r="Z113" s="13" t="s">
        <v>59</v>
      </c>
      <c r="AA113" s="13" t="s">
        <v>59</v>
      </c>
      <c r="AB113" s="13" t="s">
        <v>82</v>
      </c>
      <c r="AC113" s="13" t="s">
        <v>61</v>
      </c>
    </row>
    <row r="114" spans="1:29" s="1" customFormat="1" ht="13" x14ac:dyDescent="0.3">
      <c r="A114" s="34" t="s">
        <v>1329</v>
      </c>
      <c r="B114" s="13">
        <v>607</v>
      </c>
      <c r="C114" s="14">
        <v>40210</v>
      </c>
      <c r="D114" s="14">
        <v>40210.333333333299</v>
      </c>
      <c r="E114" s="13" t="s">
        <v>1126</v>
      </c>
      <c r="F114" s="13" t="s">
        <v>104</v>
      </c>
      <c r="G114" s="13" t="s">
        <v>74</v>
      </c>
      <c r="H114" s="13"/>
      <c r="I114" s="13"/>
      <c r="J114" s="13" t="s">
        <v>75</v>
      </c>
      <c r="K114" s="13"/>
      <c r="L114" s="13"/>
      <c r="M114" s="13">
        <v>60</v>
      </c>
      <c r="N114" s="13"/>
      <c r="O114" s="13"/>
      <c r="P114" s="13">
        <v>60</v>
      </c>
      <c r="Q114" s="13" t="s">
        <v>65</v>
      </c>
      <c r="R114" s="13" t="s">
        <v>53</v>
      </c>
      <c r="S114" s="13" t="s">
        <v>136</v>
      </c>
      <c r="T114" s="13" t="s">
        <v>55</v>
      </c>
      <c r="U114" s="13" t="s">
        <v>88</v>
      </c>
      <c r="V114" s="15" t="s">
        <v>1330</v>
      </c>
      <c r="W114" s="14">
        <v>41183.291666666701</v>
      </c>
      <c r="X114" s="14">
        <v>42175.291666666701</v>
      </c>
      <c r="Y114" s="13" t="s">
        <v>82</v>
      </c>
      <c r="Z114" s="13" t="s">
        <v>59</v>
      </c>
      <c r="AA114" s="13" t="s">
        <v>59</v>
      </c>
      <c r="AB114" s="13" t="s">
        <v>82</v>
      </c>
      <c r="AC114" s="13" t="s">
        <v>61</v>
      </c>
    </row>
    <row r="115" spans="1:29" s="1" customFormat="1" ht="13" x14ac:dyDescent="0.3">
      <c r="A115" s="34" t="s">
        <v>1331</v>
      </c>
      <c r="B115" s="13">
        <v>608</v>
      </c>
      <c r="C115" s="14">
        <v>40210</v>
      </c>
      <c r="D115" s="14">
        <v>40210.333333333299</v>
      </c>
      <c r="E115" s="13" t="s">
        <v>1126</v>
      </c>
      <c r="F115" s="13" t="s">
        <v>104</v>
      </c>
      <c r="G115" s="13" t="s">
        <v>74</v>
      </c>
      <c r="H115" s="13"/>
      <c r="I115" s="13"/>
      <c r="J115" s="13" t="s">
        <v>75</v>
      </c>
      <c r="K115" s="13"/>
      <c r="L115" s="13"/>
      <c r="M115" s="13">
        <v>150</v>
      </c>
      <c r="N115" s="13"/>
      <c r="O115" s="13"/>
      <c r="P115" s="13">
        <v>150</v>
      </c>
      <c r="Q115" s="13" t="s">
        <v>65</v>
      </c>
      <c r="R115" s="13" t="s">
        <v>53</v>
      </c>
      <c r="S115" s="13" t="s">
        <v>200</v>
      </c>
      <c r="T115" s="13" t="s">
        <v>55</v>
      </c>
      <c r="U115" s="13" t="s">
        <v>56</v>
      </c>
      <c r="V115" s="15" t="s">
        <v>201</v>
      </c>
      <c r="W115" s="14">
        <v>41395.291666666701</v>
      </c>
      <c r="X115" s="14">
        <v>42390.333333333299</v>
      </c>
      <c r="Y115" s="13" t="s">
        <v>82</v>
      </c>
      <c r="Z115" s="13" t="s">
        <v>59</v>
      </c>
      <c r="AA115" s="13" t="s">
        <v>59</v>
      </c>
      <c r="AB115" s="13" t="s">
        <v>82</v>
      </c>
      <c r="AC115" s="13" t="s">
        <v>61</v>
      </c>
    </row>
    <row r="116" spans="1:29" s="1" customFormat="1" ht="13" x14ac:dyDescent="0.3">
      <c r="A116" s="34" t="s">
        <v>1332</v>
      </c>
      <c r="B116" s="13">
        <v>620</v>
      </c>
      <c r="C116" s="14">
        <v>40294</v>
      </c>
      <c r="D116" s="14">
        <v>40294.291666666701</v>
      </c>
      <c r="E116" s="13" t="s">
        <v>1126</v>
      </c>
      <c r="F116" s="13" t="s">
        <v>1266</v>
      </c>
      <c r="G116" s="13" t="s">
        <v>74</v>
      </c>
      <c r="H116" s="13"/>
      <c r="I116" s="13"/>
      <c r="J116" s="13" t="s">
        <v>75</v>
      </c>
      <c r="K116" s="13"/>
      <c r="L116" s="13"/>
      <c r="M116" s="13">
        <v>20</v>
      </c>
      <c r="N116" s="13"/>
      <c r="O116" s="13"/>
      <c r="P116" s="13">
        <v>20</v>
      </c>
      <c r="Q116" s="13" t="s">
        <v>65</v>
      </c>
      <c r="R116" s="13" t="s">
        <v>53</v>
      </c>
      <c r="S116" s="13" t="s">
        <v>101</v>
      </c>
      <c r="T116" s="13" t="s">
        <v>55</v>
      </c>
      <c r="U116" s="13" t="s">
        <v>88</v>
      </c>
      <c r="V116" s="15" t="s">
        <v>1333</v>
      </c>
      <c r="W116" s="14">
        <v>42004.333333333299</v>
      </c>
      <c r="X116" s="14">
        <v>42350.333333333299</v>
      </c>
      <c r="Y116" s="13" t="s">
        <v>60</v>
      </c>
      <c r="Z116" s="13" t="s">
        <v>1268</v>
      </c>
      <c r="AA116" s="13" t="s">
        <v>1269</v>
      </c>
      <c r="AB116" s="13" t="s">
        <v>82</v>
      </c>
      <c r="AC116" s="13" t="s">
        <v>61</v>
      </c>
    </row>
    <row r="117" spans="1:29" s="1" customFormat="1" ht="26" x14ac:dyDescent="0.3">
      <c r="A117" s="34" t="s">
        <v>1334</v>
      </c>
      <c r="B117" s="13" t="s">
        <v>1335</v>
      </c>
      <c r="C117" s="14">
        <v>40303</v>
      </c>
      <c r="D117" s="14">
        <v>40303.291666666701</v>
      </c>
      <c r="E117" s="13" t="s">
        <v>1126</v>
      </c>
      <c r="F117" s="13" t="s">
        <v>1266</v>
      </c>
      <c r="G117" s="13" t="s">
        <v>74</v>
      </c>
      <c r="H117" s="13"/>
      <c r="I117" s="13"/>
      <c r="J117" s="13" t="s">
        <v>75</v>
      </c>
      <c r="K117" s="13"/>
      <c r="L117" s="13"/>
      <c r="M117" s="13">
        <v>20</v>
      </c>
      <c r="N117" s="13"/>
      <c r="O117" s="13"/>
      <c r="P117" s="13">
        <v>20</v>
      </c>
      <c r="Q117" s="13" t="s">
        <v>65</v>
      </c>
      <c r="R117" s="13" t="s">
        <v>53</v>
      </c>
      <c r="S117" s="13" t="s">
        <v>101</v>
      </c>
      <c r="T117" s="13" t="s">
        <v>55</v>
      </c>
      <c r="U117" s="13" t="s">
        <v>88</v>
      </c>
      <c r="V117" s="15" t="s">
        <v>1336</v>
      </c>
      <c r="W117" s="14">
        <v>41001.291666666701</v>
      </c>
      <c r="X117" s="14">
        <v>41816.291666666701</v>
      </c>
      <c r="Y117" s="13" t="s">
        <v>60</v>
      </c>
      <c r="Z117" s="13" t="s">
        <v>1268</v>
      </c>
      <c r="AA117" s="13" t="s">
        <v>1269</v>
      </c>
      <c r="AB117" s="13" t="s">
        <v>82</v>
      </c>
      <c r="AC117" s="13" t="s">
        <v>61</v>
      </c>
    </row>
    <row r="118" spans="1:29" s="1" customFormat="1" ht="13" x14ac:dyDescent="0.3">
      <c r="A118" s="34" t="s">
        <v>1337</v>
      </c>
      <c r="B118" s="13" t="s">
        <v>1338</v>
      </c>
      <c r="C118" s="14">
        <v>40303</v>
      </c>
      <c r="D118" s="14">
        <v>40303.291666666701</v>
      </c>
      <c r="E118" s="13" t="s">
        <v>1126</v>
      </c>
      <c r="F118" s="13" t="s">
        <v>1266</v>
      </c>
      <c r="G118" s="13" t="s">
        <v>74</v>
      </c>
      <c r="H118" s="13"/>
      <c r="I118" s="13"/>
      <c r="J118" s="13" t="s">
        <v>75</v>
      </c>
      <c r="K118" s="13"/>
      <c r="L118" s="13"/>
      <c r="M118" s="13">
        <v>20</v>
      </c>
      <c r="N118" s="13"/>
      <c r="O118" s="13"/>
      <c r="P118" s="13">
        <v>20</v>
      </c>
      <c r="Q118" s="13" t="s">
        <v>65</v>
      </c>
      <c r="R118" s="13" t="s">
        <v>53</v>
      </c>
      <c r="S118" s="13" t="s">
        <v>101</v>
      </c>
      <c r="T118" s="13" t="s">
        <v>55</v>
      </c>
      <c r="U118" s="13" t="s">
        <v>88</v>
      </c>
      <c r="V118" s="15" t="s">
        <v>1339</v>
      </c>
      <c r="W118" s="14">
        <v>40999.291666666701</v>
      </c>
      <c r="X118" s="14">
        <v>41780.291666666701</v>
      </c>
      <c r="Y118" s="13" t="s">
        <v>60</v>
      </c>
      <c r="Z118" s="13" t="s">
        <v>1268</v>
      </c>
      <c r="AA118" s="13" t="s">
        <v>1269</v>
      </c>
      <c r="AB118" s="13" t="s">
        <v>82</v>
      </c>
      <c r="AC118" s="13" t="s">
        <v>61</v>
      </c>
    </row>
    <row r="119" spans="1:29" s="1" customFormat="1" ht="13" x14ac:dyDescent="0.3">
      <c r="A119" s="34" t="s">
        <v>1340</v>
      </c>
      <c r="B119" s="13">
        <v>625</v>
      </c>
      <c r="C119" s="14">
        <v>40312</v>
      </c>
      <c r="D119" s="14">
        <v>40312.291666666701</v>
      </c>
      <c r="E119" s="13" t="s">
        <v>1126</v>
      </c>
      <c r="F119" s="13" t="s">
        <v>1266</v>
      </c>
      <c r="G119" s="13" t="s">
        <v>74</v>
      </c>
      <c r="H119" s="13"/>
      <c r="I119" s="13"/>
      <c r="J119" s="13" t="s">
        <v>75</v>
      </c>
      <c r="K119" s="13"/>
      <c r="L119" s="13"/>
      <c r="M119" s="13">
        <v>20</v>
      </c>
      <c r="N119" s="13"/>
      <c r="O119" s="13"/>
      <c r="P119" s="13">
        <v>20</v>
      </c>
      <c r="Q119" s="13" t="s">
        <v>92</v>
      </c>
      <c r="R119" s="13" t="s">
        <v>53</v>
      </c>
      <c r="S119" s="13" t="s">
        <v>139</v>
      </c>
      <c r="T119" s="13" t="s">
        <v>55</v>
      </c>
      <c r="U119" s="13" t="s">
        <v>88</v>
      </c>
      <c r="V119" s="15" t="s">
        <v>1341</v>
      </c>
      <c r="W119" s="14">
        <v>40908.333333333299</v>
      </c>
      <c r="X119" s="14">
        <v>42228.291666666701</v>
      </c>
      <c r="Y119" s="13" t="s">
        <v>60</v>
      </c>
      <c r="Z119" s="13" t="s">
        <v>1268</v>
      </c>
      <c r="AA119" s="13" t="s">
        <v>1269</v>
      </c>
      <c r="AB119" s="13" t="s">
        <v>82</v>
      </c>
      <c r="AC119" s="13" t="s">
        <v>61</v>
      </c>
    </row>
    <row r="120" spans="1:29" s="1" customFormat="1" ht="13" x14ac:dyDescent="0.3">
      <c r="A120" s="34" t="s">
        <v>1342</v>
      </c>
      <c r="B120" s="13">
        <v>632</v>
      </c>
      <c r="C120" s="14">
        <v>40323</v>
      </c>
      <c r="D120" s="14">
        <v>40323.291666666701</v>
      </c>
      <c r="E120" s="13" t="s">
        <v>1126</v>
      </c>
      <c r="F120" s="13" t="s">
        <v>1266</v>
      </c>
      <c r="G120" s="13" t="s">
        <v>74</v>
      </c>
      <c r="H120" s="13"/>
      <c r="I120" s="13"/>
      <c r="J120" s="13" t="s">
        <v>75</v>
      </c>
      <c r="K120" s="13"/>
      <c r="L120" s="13"/>
      <c r="M120" s="13">
        <v>19</v>
      </c>
      <c r="N120" s="13"/>
      <c r="O120" s="13"/>
      <c r="P120" s="13">
        <v>19</v>
      </c>
      <c r="Q120" s="13" t="s">
        <v>92</v>
      </c>
      <c r="R120" s="13" t="s">
        <v>53</v>
      </c>
      <c r="S120" s="13" t="s">
        <v>136</v>
      </c>
      <c r="T120" s="13" t="s">
        <v>55</v>
      </c>
      <c r="U120" s="13" t="s">
        <v>88</v>
      </c>
      <c r="V120" s="15" t="s">
        <v>1343</v>
      </c>
      <c r="W120" s="14">
        <v>41274.333333333299</v>
      </c>
      <c r="X120" s="14">
        <v>41986.333333333299</v>
      </c>
      <c r="Y120" s="13" t="s">
        <v>60</v>
      </c>
      <c r="Z120" s="13" t="s">
        <v>1268</v>
      </c>
      <c r="AA120" s="13" t="s">
        <v>1269</v>
      </c>
      <c r="AB120" s="13" t="s">
        <v>82</v>
      </c>
      <c r="AC120" s="13" t="s">
        <v>61</v>
      </c>
    </row>
    <row r="121" spans="1:29" s="1" customFormat="1" ht="13" x14ac:dyDescent="0.3">
      <c r="A121" s="34" t="s">
        <v>1344</v>
      </c>
      <c r="B121" s="13" t="s">
        <v>1345</v>
      </c>
      <c r="C121" s="14">
        <v>40330</v>
      </c>
      <c r="D121" s="14">
        <v>40330.291666666701</v>
      </c>
      <c r="E121" s="13" t="s">
        <v>1126</v>
      </c>
      <c r="F121" s="13" t="s">
        <v>109</v>
      </c>
      <c r="G121" s="13" t="s">
        <v>74</v>
      </c>
      <c r="H121" s="13"/>
      <c r="I121" s="13"/>
      <c r="J121" s="13" t="s">
        <v>75</v>
      </c>
      <c r="K121" s="13"/>
      <c r="L121" s="13"/>
      <c r="M121" s="13">
        <v>20</v>
      </c>
      <c r="N121" s="13"/>
      <c r="O121" s="13"/>
      <c r="P121" s="13">
        <v>18.5</v>
      </c>
      <c r="Q121" s="13" t="s">
        <v>65</v>
      </c>
      <c r="R121" s="13" t="s">
        <v>53</v>
      </c>
      <c r="S121" s="13" t="s">
        <v>136</v>
      </c>
      <c r="T121" s="13" t="s">
        <v>55</v>
      </c>
      <c r="U121" s="13" t="s">
        <v>88</v>
      </c>
      <c r="V121" s="15" t="s">
        <v>1346</v>
      </c>
      <c r="W121" s="14">
        <v>41244.333333333299</v>
      </c>
      <c r="X121" s="14">
        <v>43384.291666666701</v>
      </c>
      <c r="Y121" s="13" t="s">
        <v>82</v>
      </c>
      <c r="Z121" s="13" t="s">
        <v>59</v>
      </c>
      <c r="AA121" s="13" t="s">
        <v>59</v>
      </c>
      <c r="AB121" s="13" t="s">
        <v>82</v>
      </c>
      <c r="AC121" s="13" t="s">
        <v>61</v>
      </c>
    </row>
    <row r="122" spans="1:29" s="1" customFormat="1" ht="13" x14ac:dyDescent="0.3">
      <c r="A122" s="34" t="s">
        <v>1347</v>
      </c>
      <c r="B122" s="13">
        <v>633</v>
      </c>
      <c r="C122" s="14">
        <v>40331</v>
      </c>
      <c r="D122" s="14">
        <v>40331.291666666701</v>
      </c>
      <c r="E122" s="13" t="s">
        <v>1126</v>
      </c>
      <c r="F122" s="13" t="s">
        <v>1266</v>
      </c>
      <c r="G122" s="13" t="s">
        <v>74</v>
      </c>
      <c r="H122" s="13"/>
      <c r="I122" s="13"/>
      <c r="J122" s="13" t="s">
        <v>75</v>
      </c>
      <c r="K122" s="13"/>
      <c r="L122" s="13"/>
      <c r="M122" s="13">
        <v>18</v>
      </c>
      <c r="N122" s="13"/>
      <c r="O122" s="13"/>
      <c r="P122" s="13">
        <v>18</v>
      </c>
      <c r="Q122" s="13" t="s">
        <v>92</v>
      </c>
      <c r="R122" s="13" t="s">
        <v>53</v>
      </c>
      <c r="S122" s="13" t="s">
        <v>136</v>
      </c>
      <c r="T122" s="13" t="s">
        <v>55</v>
      </c>
      <c r="U122" s="13" t="s">
        <v>88</v>
      </c>
      <c r="V122" s="15" t="s">
        <v>1348</v>
      </c>
      <c r="W122" s="14">
        <v>41243.333333333299</v>
      </c>
      <c r="X122" s="14">
        <v>41684.333333333299</v>
      </c>
      <c r="Y122" s="13" t="s">
        <v>60</v>
      </c>
      <c r="Z122" s="13" t="s">
        <v>1268</v>
      </c>
      <c r="AA122" s="13" t="s">
        <v>1269</v>
      </c>
      <c r="AB122" s="13" t="s">
        <v>82</v>
      </c>
      <c r="AC122" s="13" t="s">
        <v>61</v>
      </c>
    </row>
    <row r="123" spans="1:29" s="1" customFormat="1" ht="26" x14ac:dyDescent="0.3">
      <c r="A123" s="34" t="s">
        <v>1349</v>
      </c>
      <c r="B123" s="13">
        <v>636</v>
      </c>
      <c r="C123" s="14">
        <v>40361</v>
      </c>
      <c r="D123" s="14">
        <v>40365.291666666701</v>
      </c>
      <c r="E123" s="13" t="s">
        <v>1126</v>
      </c>
      <c r="F123" s="13" t="s">
        <v>1266</v>
      </c>
      <c r="G123" s="13" t="s">
        <v>74</v>
      </c>
      <c r="H123" s="13"/>
      <c r="I123" s="13"/>
      <c r="J123" s="13" t="s">
        <v>75</v>
      </c>
      <c r="K123" s="13"/>
      <c r="L123" s="13"/>
      <c r="M123" s="13">
        <v>20</v>
      </c>
      <c r="N123" s="13"/>
      <c r="O123" s="13"/>
      <c r="P123" s="13">
        <v>20</v>
      </c>
      <c r="Q123" s="13" t="s">
        <v>65</v>
      </c>
      <c r="R123" s="13" t="s">
        <v>53</v>
      </c>
      <c r="S123" s="13" t="s">
        <v>139</v>
      </c>
      <c r="T123" s="13" t="s">
        <v>55</v>
      </c>
      <c r="U123" s="13" t="s">
        <v>88</v>
      </c>
      <c r="V123" s="15" t="s">
        <v>1350</v>
      </c>
      <c r="W123" s="14">
        <v>41274.333333333299</v>
      </c>
      <c r="X123" s="14">
        <v>41991.333333333299</v>
      </c>
      <c r="Y123" s="13" t="s">
        <v>60</v>
      </c>
      <c r="Z123" s="13" t="s">
        <v>1268</v>
      </c>
      <c r="AA123" s="13" t="s">
        <v>1269</v>
      </c>
      <c r="AB123" s="13" t="s">
        <v>82</v>
      </c>
      <c r="AC123" s="13" t="s">
        <v>61</v>
      </c>
    </row>
    <row r="124" spans="1:29" s="1" customFormat="1" ht="13" x14ac:dyDescent="0.3">
      <c r="A124" s="34" t="s">
        <v>1351</v>
      </c>
      <c r="B124" s="13">
        <v>637</v>
      </c>
      <c r="C124" s="14">
        <v>40361</v>
      </c>
      <c r="D124" s="14">
        <v>40365.291666666701</v>
      </c>
      <c r="E124" s="13" t="s">
        <v>1126</v>
      </c>
      <c r="F124" s="13" t="s">
        <v>1266</v>
      </c>
      <c r="G124" s="13" t="s">
        <v>74</v>
      </c>
      <c r="H124" s="13"/>
      <c r="I124" s="13"/>
      <c r="J124" s="13" t="s">
        <v>75</v>
      </c>
      <c r="K124" s="13"/>
      <c r="L124" s="13"/>
      <c r="M124" s="13">
        <v>20</v>
      </c>
      <c r="N124" s="13"/>
      <c r="O124" s="13"/>
      <c r="P124" s="13">
        <v>20</v>
      </c>
      <c r="Q124" s="13" t="s">
        <v>92</v>
      </c>
      <c r="R124" s="13" t="s">
        <v>53</v>
      </c>
      <c r="S124" s="13" t="s">
        <v>139</v>
      </c>
      <c r="T124" s="13" t="s">
        <v>55</v>
      </c>
      <c r="U124" s="13" t="s">
        <v>88</v>
      </c>
      <c r="V124" s="15" t="s">
        <v>1352</v>
      </c>
      <c r="W124" s="14">
        <v>41274.333333333299</v>
      </c>
      <c r="X124" s="14">
        <v>41431.291666666701</v>
      </c>
      <c r="Y124" s="13" t="s">
        <v>60</v>
      </c>
      <c r="Z124" s="13" t="s">
        <v>1268</v>
      </c>
      <c r="AA124" s="13" t="s">
        <v>1269</v>
      </c>
      <c r="AB124" s="13" t="s">
        <v>82</v>
      </c>
      <c r="AC124" s="13" t="s">
        <v>61</v>
      </c>
    </row>
    <row r="125" spans="1:29" s="1" customFormat="1" ht="13" x14ac:dyDescent="0.3">
      <c r="A125" s="34" t="s">
        <v>1353</v>
      </c>
      <c r="B125" s="13" t="s">
        <v>1354</v>
      </c>
      <c r="C125" s="14">
        <v>40389</v>
      </c>
      <c r="D125" s="14">
        <v>40390.291666666701</v>
      </c>
      <c r="E125" s="13" t="s">
        <v>1126</v>
      </c>
      <c r="F125" s="13" t="s">
        <v>1355</v>
      </c>
      <c r="G125" s="13" t="s">
        <v>74</v>
      </c>
      <c r="H125" s="13" t="s">
        <v>63</v>
      </c>
      <c r="I125" s="13"/>
      <c r="J125" s="13" t="s">
        <v>75</v>
      </c>
      <c r="K125" s="13" t="s">
        <v>70</v>
      </c>
      <c r="L125" s="13"/>
      <c r="M125" s="13">
        <v>150</v>
      </c>
      <c r="N125" s="13">
        <v>35</v>
      </c>
      <c r="O125" s="13"/>
      <c r="P125" s="13">
        <v>150</v>
      </c>
      <c r="Q125" s="13" t="s">
        <v>52</v>
      </c>
      <c r="R125" s="13" t="s">
        <v>53</v>
      </c>
      <c r="S125" s="13" t="s">
        <v>66</v>
      </c>
      <c r="T125" s="13" t="s">
        <v>55</v>
      </c>
      <c r="U125" s="13" t="s">
        <v>71</v>
      </c>
      <c r="V125" s="15" t="s">
        <v>1356</v>
      </c>
      <c r="W125" s="14">
        <v>41640.333333333299</v>
      </c>
      <c r="X125" s="14">
        <v>44176.333333333299</v>
      </c>
      <c r="Y125" s="13" t="s">
        <v>82</v>
      </c>
      <c r="Z125" s="13" t="s">
        <v>59</v>
      </c>
      <c r="AA125" s="13" t="s">
        <v>59</v>
      </c>
      <c r="AB125" s="13" t="s">
        <v>82</v>
      </c>
      <c r="AC125" s="13" t="s">
        <v>61</v>
      </c>
    </row>
    <row r="126" spans="1:29" s="1" customFormat="1" ht="13" x14ac:dyDescent="0.3">
      <c r="A126" s="34" t="s">
        <v>1357</v>
      </c>
      <c r="B126" s="13" t="s">
        <v>1358</v>
      </c>
      <c r="C126" s="14">
        <v>40389</v>
      </c>
      <c r="D126" s="14">
        <v>40390.291666666701</v>
      </c>
      <c r="E126" s="13" t="s">
        <v>1126</v>
      </c>
      <c r="F126" s="13" t="s">
        <v>1355</v>
      </c>
      <c r="G126" s="13" t="s">
        <v>74</v>
      </c>
      <c r="H126" s="13"/>
      <c r="I126" s="13"/>
      <c r="J126" s="13" t="s">
        <v>75</v>
      </c>
      <c r="K126" s="13"/>
      <c r="L126" s="13"/>
      <c r="M126" s="13">
        <v>100</v>
      </c>
      <c r="N126" s="13"/>
      <c r="O126" s="13"/>
      <c r="P126" s="13">
        <v>100</v>
      </c>
      <c r="Q126" s="13" t="s">
        <v>65</v>
      </c>
      <c r="R126" s="13" t="s">
        <v>53</v>
      </c>
      <c r="S126" s="13" t="s">
        <v>101</v>
      </c>
      <c r="T126" s="13" t="s">
        <v>55</v>
      </c>
      <c r="U126" s="13" t="s">
        <v>71</v>
      </c>
      <c r="V126" s="15" t="s">
        <v>1359</v>
      </c>
      <c r="W126" s="14">
        <v>41426.291666666701</v>
      </c>
      <c r="X126" s="14">
        <v>43494.333333333299</v>
      </c>
      <c r="Y126" s="13" t="s">
        <v>82</v>
      </c>
      <c r="Z126" s="13" t="s">
        <v>59</v>
      </c>
      <c r="AA126" s="13" t="s">
        <v>59</v>
      </c>
      <c r="AB126" s="13" t="s">
        <v>82</v>
      </c>
      <c r="AC126" s="13" t="s">
        <v>61</v>
      </c>
    </row>
    <row r="127" spans="1:29" s="1" customFormat="1" ht="13" x14ac:dyDescent="0.3">
      <c r="A127" s="34" t="s">
        <v>1360</v>
      </c>
      <c r="B127" s="13" t="s">
        <v>1361</v>
      </c>
      <c r="C127" s="14">
        <v>40389</v>
      </c>
      <c r="D127" s="14">
        <v>40390.291666666701</v>
      </c>
      <c r="E127" s="13" t="s">
        <v>1126</v>
      </c>
      <c r="F127" s="13" t="s">
        <v>1355</v>
      </c>
      <c r="G127" s="13" t="s">
        <v>74</v>
      </c>
      <c r="H127" s="13"/>
      <c r="I127" s="13"/>
      <c r="J127" s="13" t="s">
        <v>75</v>
      </c>
      <c r="K127" s="13"/>
      <c r="L127" s="13"/>
      <c r="M127" s="13">
        <v>45</v>
      </c>
      <c r="N127" s="13"/>
      <c r="O127" s="13"/>
      <c r="P127" s="13">
        <v>45</v>
      </c>
      <c r="Q127" s="13" t="s">
        <v>65</v>
      </c>
      <c r="R127" s="13" t="s">
        <v>53</v>
      </c>
      <c r="S127" s="13" t="s">
        <v>200</v>
      </c>
      <c r="T127" s="13" t="s">
        <v>55</v>
      </c>
      <c r="U127" s="13" t="s">
        <v>56</v>
      </c>
      <c r="V127" s="15" t="s">
        <v>201</v>
      </c>
      <c r="W127" s="14">
        <v>41699.333333333299</v>
      </c>
      <c r="X127" s="14">
        <v>41866.291666666701</v>
      </c>
      <c r="Y127" s="13" t="s">
        <v>82</v>
      </c>
      <c r="Z127" s="13" t="s">
        <v>59</v>
      </c>
      <c r="AA127" s="13" t="s">
        <v>59</v>
      </c>
      <c r="AB127" s="13" t="s">
        <v>82</v>
      </c>
      <c r="AC127" s="13" t="s">
        <v>61</v>
      </c>
    </row>
    <row r="128" spans="1:29" s="1" customFormat="1" ht="13" x14ac:dyDescent="0.3">
      <c r="A128" s="34" t="s">
        <v>1362</v>
      </c>
      <c r="B128" s="13" t="s">
        <v>1363</v>
      </c>
      <c r="C128" s="14">
        <v>40379</v>
      </c>
      <c r="D128" s="14">
        <v>40390.291666666701</v>
      </c>
      <c r="E128" s="13" t="s">
        <v>1126</v>
      </c>
      <c r="F128" s="13" t="s">
        <v>1355</v>
      </c>
      <c r="G128" s="13" t="s">
        <v>91</v>
      </c>
      <c r="H128" s="13" t="s">
        <v>91</v>
      </c>
      <c r="I128" s="13"/>
      <c r="J128" s="13" t="s">
        <v>1187</v>
      </c>
      <c r="K128" s="13" t="s">
        <v>1187</v>
      </c>
      <c r="L128" s="13"/>
      <c r="M128" s="13">
        <v>27.15</v>
      </c>
      <c r="N128" s="13">
        <v>27.15</v>
      </c>
      <c r="O128" s="13"/>
      <c r="P128" s="13">
        <v>27.15</v>
      </c>
      <c r="Q128" s="13" t="s">
        <v>65</v>
      </c>
      <c r="R128" s="13" t="s">
        <v>53</v>
      </c>
      <c r="S128" s="13"/>
      <c r="T128" s="13"/>
      <c r="U128" s="13" t="s">
        <v>88</v>
      </c>
      <c r="V128" s="15" t="s">
        <v>1364</v>
      </c>
      <c r="W128" s="14">
        <v>40969.333333333299</v>
      </c>
      <c r="X128" s="14">
        <v>42256.291666666701</v>
      </c>
      <c r="Y128" s="13" t="s">
        <v>82</v>
      </c>
      <c r="Z128" s="13" t="s">
        <v>59</v>
      </c>
      <c r="AA128" s="13" t="s">
        <v>59</v>
      </c>
      <c r="AB128" s="13" t="s">
        <v>82</v>
      </c>
      <c r="AC128" s="13" t="s">
        <v>61</v>
      </c>
    </row>
    <row r="129" spans="1:29" s="1" customFormat="1" ht="13" x14ac:dyDescent="0.3">
      <c r="A129" s="34" t="s">
        <v>1365</v>
      </c>
      <c r="B129" s="13" t="s">
        <v>1366</v>
      </c>
      <c r="C129" s="14">
        <v>40389</v>
      </c>
      <c r="D129" s="14">
        <v>40390.291666666701</v>
      </c>
      <c r="E129" s="13" t="s">
        <v>1126</v>
      </c>
      <c r="F129" s="13" t="s">
        <v>1355</v>
      </c>
      <c r="G129" s="13" t="s">
        <v>74</v>
      </c>
      <c r="H129" s="13"/>
      <c r="I129" s="13"/>
      <c r="J129" s="13" t="s">
        <v>75</v>
      </c>
      <c r="K129" s="13"/>
      <c r="L129" s="13"/>
      <c r="M129" s="13">
        <v>153</v>
      </c>
      <c r="N129" s="13"/>
      <c r="O129" s="13"/>
      <c r="P129" s="13">
        <v>153</v>
      </c>
      <c r="Q129" s="13" t="s">
        <v>65</v>
      </c>
      <c r="R129" s="13" t="s">
        <v>53</v>
      </c>
      <c r="S129" s="13" t="s">
        <v>101</v>
      </c>
      <c r="T129" s="13" t="s">
        <v>55</v>
      </c>
      <c r="U129" s="13" t="s">
        <v>71</v>
      </c>
      <c r="V129" s="15" t="s">
        <v>1359</v>
      </c>
      <c r="W129" s="14">
        <v>41426.291666666701</v>
      </c>
      <c r="X129" s="14">
        <v>43627.291666666701</v>
      </c>
      <c r="Y129" s="13" t="s">
        <v>82</v>
      </c>
      <c r="Z129" s="13" t="s">
        <v>59</v>
      </c>
      <c r="AA129" s="13" t="s">
        <v>59</v>
      </c>
      <c r="AB129" s="13" t="s">
        <v>82</v>
      </c>
      <c r="AC129" s="13" t="s">
        <v>61</v>
      </c>
    </row>
    <row r="130" spans="1:29" s="1" customFormat="1" ht="26" x14ac:dyDescent="0.3">
      <c r="A130" s="34" t="s">
        <v>1367</v>
      </c>
      <c r="B130" s="13" t="s">
        <v>1368</v>
      </c>
      <c r="C130" s="14">
        <v>40389</v>
      </c>
      <c r="D130" s="14">
        <v>40390.291666666701</v>
      </c>
      <c r="E130" s="13" t="s">
        <v>1126</v>
      </c>
      <c r="F130" s="13" t="s">
        <v>1355</v>
      </c>
      <c r="G130" s="13" t="s">
        <v>74</v>
      </c>
      <c r="H130" s="13"/>
      <c r="I130" s="13"/>
      <c r="J130" s="13" t="s">
        <v>75</v>
      </c>
      <c r="K130" s="13"/>
      <c r="L130" s="13"/>
      <c r="M130" s="13">
        <v>165</v>
      </c>
      <c r="N130" s="13"/>
      <c r="O130" s="13"/>
      <c r="P130" s="13">
        <v>165</v>
      </c>
      <c r="Q130" s="13" t="s">
        <v>65</v>
      </c>
      <c r="R130" s="13" t="s">
        <v>53</v>
      </c>
      <c r="S130" s="13" t="s">
        <v>227</v>
      </c>
      <c r="T130" s="13" t="s">
        <v>159</v>
      </c>
      <c r="U130" s="13" t="s">
        <v>56</v>
      </c>
      <c r="V130" s="15" t="s">
        <v>251</v>
      </c>
      <c r="W130" s="14">
        <v>42308.291666666701</v>
      </c>
      <c r="X130" s="14">
        <v>41640.333333333299</v>
      </c>
      <c r="Y130" s="13" t="s">
        <v>82</v>
      </c>
      <c r="Z130" s="13" t="s">
        <v>59</v>
      </c>
      <c r="AA130" s="13" t="s">
        <v>60</v>
      </c>
      <c r="AB130" s="13" t="s">
        <v>82</v>
      </c>
      <c r="AC130" s="13" t="s">
        <v>61</v>
      </c>
    </row>
    <row r="131" spans="1:29" s="1" customFormat="1" ht="26" x14ac:dyDescent="0.3">
      <c r="A131" s="34" t="s">
        <v>1369</v>
      </c>
      <c r="B131" s="13" t="s">
        <v>1370</v>
      </c>
      <c r="C131" s="14">
        <v>40367</v>
      </c>
      <c r="D131" s="14">
        <v>40390.291666666701</v>
      </c>
      <c r="E131" s="13" t="s">
        <v>1126</v>
      </c>
      <c r="F131" s="13" t="s">
        <v>1355</v>
      </c>
      <c r="G131" s="13" t="s">
        <v>74</v>
      </c>
      <c r="H131" s="13" t="s">
        <v>63</v>
      </c>
      <c r="I131" s="13"/>
      <c r="J131" s="13" t="s">
        <v>75</v>
      </c>
      <c r="K131" s="13" t="s">
        <v>70</v>
      </c>
      <c r="L131" s="13"/>
      <c r="M131" s="13">
        <v>100</v>
      </c>
      <c r="N131" s="13">
        <v>75</v>
      </c>
      <c r="O131" s="13"/>
      <c r="P131" s="13">
        <v>100</v>
      </c>
      <c r="Q131" s="13" t="s">
        <v>65</v>
      </c>
      <c r="R131" s="13" t="s">
        <v>53</v>
      </c>
      <c r="S131" s="13" t="s">
        <v>139</v>
      </c>
      <c r="T131" s="13" t="s">
        <v>55</v>
      </c>
      <c r="U131" s="13" t="s">
        <v>88</v>
      </c>
      <c r="V131" s="15" t="s">
        <v>1371</v>
      </c>
      <c r="W131" s="14">
        <v>41820.291666666701</v>
      </c>
      <c r="X131" s="14">
        <v>44498.291666666701</v>
      </c>
      <c r="Y131" s="13" t="s">
        <v>82</v>
      </c>
      <c r="Z131" s="13" t="s">
        <v>59</v>
      </c>
      <c r="AA131" s="13" t="s">
        <v>59</v>
      </c>
      <c r="AB131" s="13" t="s">
        <v>82</v>
      </c>
      <c r="AC131" s="13" t="s">
        <v>61</v>
      </c>
    </row>
    <row r="132" spans="1:29" s="1" customFormat="1" ht="26" x14ac:dyDescent="0.3">
      <c r="A132" s="34" t="s">
        <v>1372</v>
      </c>
      <c r="B132" s="13" t="s">
        <v>1373</v>
      </c>
      <c r="C132" s="14">
        <v>40389</v>
      </c>
      <c r="D132" s="14">
        <v>40390.291666666701</v>
      </c>
      <c r="E132" s="13" t="s">
        <v>1126</v>
      </c>
      <c r="F132" s="13" t="s">
        <v>1355</v>
      </c>
      <c r="G132" s="13" t="s">
        <v>74</v>
      </c>
      <c r="H132" s="13" t="s">
        <v>63</v>
      </c>
      <c r="I132" s="13"/>
      <c r="J132" s="13" t="s">
        <v>75</v>
      </c>
      <c r="K132" s="13" t="s">
        <v>70</v>
      </c>
      <c r="L132" s="13"/>
      <c r="M132" s="13">
        <v>200</v>
      </c>
      <c r="N132" s="13">
        <v>72</v>
      </c>
      <c r="O132" s="13"/>
      <c r="P132" s="13">
        <v>200</v>
      </c>
      <c r="Q132" s="13" t="s">
        <v>65</v>
      </c>
      <c r="R132" s="13" t="s">
        <v>53</v>
      </c>
      <c r="S132" s="13" t="s">
        <v>136</v>
      </c>
      <c r="T132" s="13" t="s">
        <v>55</v>
      </c>
      <c r="U132" s="13" t="s">
        <v>88</v>
      </c>
      <c r="V132" s="15" t="s">
        <v>1374</v>
      </c>
      <c r="W132" s="14">
        <v>41820.291666666701</v>
      </c>
      <c r="X132" s="14">
        <v>44636.291666666701</v>
      </c>
      <c r="Y132" s="13" t="s">
        <v>82</v>
      </c>
      <c r="Z132" s="13" t="s">
        <v>59</v>
      </c>
      <c r="AA132" s="13" t="s">
        <v>59</v>
      </c>
      <c r="AB132" s="13" t="s">
        <v>82</v>
      </c>
      <c r="AC132" s="13" t="s">
        <v>61</v>
      </c>
    </row>
    <row r="133" spans="1:29" s="1" customFormat="1" ht="13" x14ac:dyDescent="0.3">
      <c r="A133" s="34" t="s">
        <v>1375</v>
      </c>
      <c r="B133" s="13">
        <v>644</v>
      </c>
      <c r="C133" s="14">
        <v>40406</v>
      </c>
      <c r="D133" s="14">
        <v>40406.291666666701</v>
      </c>
      <c r="E133" s="13" t="s">
        <v>1126</v>
      </c>
      <c r="F133" s="13" t="s">
        <v>109</v>
      </c>
      <c r="G133" s="13" t="s">
        <v>74</v>
      </c>
      <c r="H133" s="13"/>
      <c r="I133" s="13"/>
      <c r="J133" s="13" t="s">
        <v>75</v>
      </c>
      <c r="K133" s="13"/>
      <c r="L133" s="13"/>
      <c r="M133" s="13">
        <v>20</v>
      </c>
      <c r="N133" s="13"/>
      <c r="O133" s="13"/>
      <c r="P133" s="13">
        <v>20</v>
      </c>
      <c r="Q133" s="13" t="s">
        <v>92</v>
      </c>
      <c r="R133" s="13" t="s">
        <v>53</v>
      </c>
      <c r="S133" s="13" t="s">
        <v>765</v>
      </c>
      <c r="T133" s="13" t="s">
        <v>55</v>
      </c>
      <c r="U133" s="13" t="s">
        <v>88</v>
      </c>
      <c r="V133" s="15" t="s">
        <v>1376</v>
      </c>
      <c r="W133" s="14">
        <v>40911.333333333299</v>
      </c>
      <c r="X133" s="14">
        <v>42361.333333333299</v>
      </c>
      <c r="Y133" s="13" t="s">
        <v>82</v>
      </c>
      <c r="Z133" s="13" t="s">
        <v>59</v>
      </c>
      <c r="AA133" s="13" t="s">
        <v>59</v>
      </c>
      <c r="AB133" s="13" t="s">
        <v>82</v>
      </c>
      <c r="AC133" s="13" t="s">
        <v>61</v>
      </c>
    </row>
    <row r="134" spans="1:29" s="1" customFormat="1" ht="13" x14ac:dyDescent="0.3">
      <c r="A134" s="34" t="s">
        <v>1377</v>
      </c>
      <c r="B134" s="13" t="s">
        <v>1378</v>
      </c>
      <c r="C134" s="14">
        <v>40407</v>
      </c>
      <c r="D134" s="14">
        <v>40407.291666666701</v>
      </c>
      <c r="E134" s="13" t="s">
        <v>1126</v>
      </c>
      <c r="F134" s="13" t="s">
        <v>109</v>
      </c>
      <c r="G134" s="13" t="s">
        <v>74</v>
      </c>
      <c r="H134" s="13"/>
      <c r="I134" s="13"/>
      <c r="J134" s="13" t="s">
        <v>75</v>
      </c>
      <c r="K134" s="13"/>
      <c r="L134" s="13"/>
      <c r="M134" s="13">
        <v>20</v>
      </c>
      <c r="N134" s="13"/>
      <c r="O134" s="13"/>
      <c r="P134" s="13">
        <v>20</v>
      </c>
      <c r="Q134" s="13" t="s">
        <v>65</v>
      </c>
      <c r="R134" s="13" t="s">
        <v>53</v>
      </c>
      <c r="S134" s="13" t="s">
        <v>54</v>
      </c>
      <c r="T134" s="13" t="s">
        <v>55</v>
      </c>
      <c r="U134" s="13" t="s">
        <v>56</v>
      </c>
      <c r="V134" s="15" t="s">
        <v>1379</v>
      </c>
      <c r="W134" s="14">
        <v>41030.291666666701</v>
      </c>
      <c r="X134" s="14">
        <v>42941.291666666701</v>
      </c>
      <c r="Y134" s="13" t="s">
        <v>82</v>
      </c>
      <c r="Z134" s="13" t="s">
        <v>59</v>
      </c>
      <c r="AA134" s="13" t="s">
        <v>59</v>
      </c>
      <c r="AB134" s="13" t="s">
        <v>82</v>
      </c>
      <c r="AC134" s="13" t="s">
        <v>61</v>
      </c>
    </row>
    <row r="135" spans="1:29" s="1" customFormat="1" ht="13" x14ac:dyDescent="0.3">
      <c r="A135" s="34" t="s">
        <v>1380</v>
      </c>
      <c r="B135" s="13" t="s">
        <v>1381</v>
      </c>
      <c r="C135" s="14">
        <v>40429</v>
      </c>
      <c r="D135" s="14">
        <v>40429.291666666701</v>
      </c>
      <c r="E135" s="13" t="s">
        <v>1126</v>
      </c>
      <c r="F135" s="13" t="s">
        <v>109</v>
      </c>
      <c r="G135" s="13" t="s">
        <v>74</v>
      </c>
      <c r="H135" s="13"/>
      <c r="I135" s="13"/>
      <c r="J135" s="13" t="s">
        <v>75</v>
      </c>
      <c r="K135" s="13"/>
      <c r="L135" s="13"/>
      <c r="M135" s="13">
        <v>20</v>
      </c>
      <c r="N135" s="13"/>
      <c r="O135" s="13"/>
      <c r="P135" s="13">
        <v>20</v>
      </c>
      <c r="Q135" s="13" t="s">
        <v>92</v>
      </c>
      <c r="R135" s="13" t="s">
        <v>53</v>
      </c>
      <c r="S135" s="13" t="s">
        <v>139</v>
      </c>
      <c r="T135" s="13" t="s">
        <v>55</v>
      </c>
      <c r="U135" s="13" t="s">
        <v>88</v>
      </c>
      <c r="V135" s="15" t="s">
        <v>1341</v>
      </c>
      <c r="W135" s="14">
        <v>41274.333333333299</v>
      </c>
      <c r="X135" s="14">
        <v>41997.333333333299</v>
      </c>
      <c r="Y135" s="13" t="s">
        <v>82</v>
      </c>
      <c r="Z135" s="13" t="s">
        <v>59</v>
      </c>
      <c r="AA135" s="13" t="s">
        <v>59</v>
      </c>
      <c r="AB135" s="13" t="s">
        <v>82</v>
      </c>
      <c r="AC135" s="13" t="s">
        <v>61</v>
      </c>
    </row>
    <row r="136" spans="1:29" s="1" customFormat="1" ht="13" x14ac:dyDescent="0.3">
      <c r="A136" s="34" t="s">
        <v>1382</v>
      </c>
      <c r="B136" s="13" t="s">
        <v>1383</v>
      </c>
      <c r="C136" s="14">
        <v>40442</v>
      </c>
      <c r="D136" s="14">
        <v>40442.291666666701</v>
      </c>
      <c r="E136" s="13" t="s">
        <v>1126</v>
      </c>
      <c r="F136" s="13" t="s">
        <v>109</v>
      </c>
      <c r="G136" s="13" t="s">
        <v>74</v>
      </c>
      <c r="H136" s="13"/>
      <c r="I136" s="13"/>
      <c r="J136" s="13" t="s">
        <v>75</v>
      </c>
      <c r="K136" s="13"/>
      <c r="L136" s="13"/>
      <c r="M136" s="13">
        <v>20</v>
      </c>
      <c r="N136" s="13"/>
      <c r="O136" s="13"/>
      <c r="P136" s="13">
        <v>20</v>
      </c>
      <c r="Q136" s="13" t="s">
        <v>65</v>
      </c>
      <c r="R136" s="13" t="s">
        <v>53</v>
      </c>
      <c r="S136" s="13" t="s">
        <v>121</v>
      </c>
      <c r="T136" s="13" t="s">
        <v>55</v>
      </c>
      <c r="U136" s="13" t="s">
        <v>71</v>
      </c>
      <c r="V136" s="15" t="s">
        <v>1384</v>
      </c>
      <c r="W136" s="14">
        <v>41090.291666666701</v>
      </c>
      <c r="X136" s="14">
        <v>41956.333333333299</v>
      </c>
      <c r="Y136" s="13" t="s">
        <v>82</v>
      </c>
      <c r="Z136" s="13" t="s">
        <v>59</v>
      </c>
      <c r="AA136" s="13" t="s">
        <v>59</v>
      </c>
      <c r="AB136" s="13" t="s">
        <v>82</v>
      </c>
      <c r="AC136" s="13" t="s">
        <v>61</v>
      </c>
    </row>
    <row r="137" spans="1:29" s="1" customFormat="1" ht="13" x14ac:dyDescent="0.3">
      <c r="A137" s="34" t="s">
        <v>1385</v>
      </c>
      <c r="B137" s="13" t="s">
        <v>1386</v>
      </c>
      <c r="C137" s="14">
        <v>40450</v>
      </c>
      <c r="D137" s="14">
        <v>40450.291666666701</v>
      </c>
      <c r="E137" s="13" t="s">
        <v>1126</v>
      </c>
      <c r="F137" s="13" t="s">
        <v>109</v>
      </c>
      <c r="G137" s="13" t="s">
        <v>74</v>
      </c>
      <c r="H137" s="13"/>
      <c r="I137" s="13"/>
      <c r="J137" s="13" t="s">
        <v>75</v>
      </c>
      <c r="K137" s="13"/>
      <c r="L137" s="13"/>
      <c r="M137" s="13">
        <v>20</v>
      </c>
      <c r="N137" s="13"/>
      <c r="O137" s="13"/>
      <c r="P137" s="13">
        <v>20</v>
      </c>
      <c r="Q137" s="13" t="s">
        <v>65</v>
      </c>
      <c r="R137" s="13" t="s">
        <v>53</v>
      </c>
      <c r="S137" s="13" t="s">
        <v>101</v>
      </c>
      <c r="T137" s="13" t="s">
        <v>55</v>
      </c>
      <c r="U137" s="13" t="s">
        <v>88</v>
      </c>
      <c r="V137" s="15" t="s">
        <v>1387</v>
      </c>
      <c r="W137" s="14">
        <v>41395.291666666701</v>
      </c>
      <c r="X137" s="14">
        <v>42031.333333333299</v>
      </c>
      <c r="Y137" s="13" t="s">
        <v>82</v>
      </c>
      <c r="Z137" s="13" t="s">
        <v>59</v>
      </c>
      <c r="AA137" s="13" t="s">
        <v>59</v>
      </c>
      <c r="AB137" s="13" t="s">
        <v>82</v>
      </c>
      <c r="AC137" s="13" t="s">
        <v>61</v>
      </c>
    </row>
    <row r="138" spans="1:29" s="1" customFormat="1" ht="13" x14ac:dyDescent="0.3">
      <c r="A138" s="34" t="s">
        <v>1388</v>
      </c>
      <c r="B138" s="13" t="s">
        <v>1389</v>
      </c>
      <c r="C138" s="14">
        <v>40451</v>
      </c>
      <c r="D138" s="14">
        <v>40451.291666666701</v>
      </c>
      <c r="E138" s="13" t="s">
        <v>1126</v>
      </c>
      <c r="F138" s="13" t="s">
        <v>109</v>
      </c>
      <c r="G138" s="13" t="s">
        <v>74</v>
      </c>
      <c r="H138" s="13"/>
      <c r="I138" s="13"/>
      <c r="J138" s="13" t="s">
        <v>75</v>
      </c>
      <c r="K138" s="13"/>
      <c r="L138" s="13"/>
      <c r="M138" s="13">
        <v>20</v>
      </c>
      <c r="N138" s="13"/>
      <c r="O138" s="13"/>
      <c r="P138" s="13">
        <v>20</v>
      </c>
      <c r="Q138" s="13" t="s">
        <v>65</v>
      </c>
      <c r="R138" s="13" t="s">
        <v>53</v>
      </c>
      <c r="S138" s="13" t="s">
        <v>101</v>
      </c>
      <c r="T138" s="13" t="s">
        <v>55</v>
      </c>
      <c r="U138" s="13" t="s">
        <v>88</v>
      </c>
      <c r="V138" s="15" t="s">
        <v>1390</v>
      </c>
      <c r="W138" s="14">
        <v>41000.291666666701</v>
      </c>
      <c r="X138" s="14">
        <v>42101.291666666701</v>
      </c>
      <c r="Y138" s="13" t="s">
        <v>82</v>
      </c>
      <c r="Z138" s="13" t="s">
        <v>59</v>
      </c>
      <c r="AA138" s="13" t="s">
        <v>59</v>
      </c>
      <c r="AB138" s="13" t="s">
        <v>82</v>
      </c>
      <c r="AC138" s="13" t="s">
        <v>61</v>
      </c>
    </row>
    <row r="139" spans="1:29" s="1" customFormat="1" ht="13" x14ac:dyDescent="0.3">
      <c r="A139" s="34" t="s">
        <v>1391</v>
      </c>
      <c r="B139" s="13" t="s">
        <v>1392</v>
      </c>
      <c r="C139" s="14">
        <v>40471</v>
      </c>
      <c r="D139" s="14">
        <v>40471.291666666701</v>
      </c>
      <c r="E139" s="13" t="s">
        <v>1126</v>
      </c>
      <c r="F139" s="13" t="s">
        <v>109</v>
      </c>
      <c r="G139" s="13" t="s">
        <v>74</v>
      </c>
      <c r="H139" s="13"/>
      <c r="I139" s="13"/>
      <c r="J139" s="13" t="s">
        <v>75</v>
      </c>
      <c r="K139" s="13"/>
      <c r="L139" s="13"/>
      <c r="M139" s="13">
        <v>10</v>
      </c>
      <c r="N139" s="13"/>
      <c r="O139" s="13"/>
      <c r="P139" s="13">
        <v>10</v>
      </c>
      <c r="Q139" s="13" t="s">
        <v>65</v>
      </c>
      <c r="R139" s="13" t="s">
        <v>53</v>
      </c>
      <c r="S139" s="13" t="s">
        <v>121</v>
      </c>
      <c r="T139" s="13" t="s">
        <v>55</v>
      </c>
      <c r="U139" s="13" t="s">
        <v>71</v>
      </c>
      <c r="V139" s="15" t="s">
        <v>1393</v>
      </c>
      <c r="W139" s="14">
        <v>41639.333333333299</v>
      </c>
      <c r="X139" s="14">
        <v>42705.333333333299</v>
      </c>
      <c r="Y139" s="13" t="s">
        <v>82</v>
      </c>
      <c r="Z139" s="13" t="s">
        <v>59</v>
      </c>
      <c r="AA139" s="13" t="s">
        <v>59</v>
      </c>
      <c r="AB139" s="13" t="s">
        <v>82</v>
      </c>
      <c r="AC139" s="13" t="s">
        <v>61</v>
      </c>
    </row>
    <row r="140" spans="1:29" s="1" customFormat="1" ht="13" x14ac:dyDescent="0.3">
      <c r="A140" s="34" t="s">
        <v>1394</v>
      </c>
      <c r="B140" s="13">
        <v>654</v>
      </c>
      <c r="C140" s="14">
        <v>40476</v>
      </c>
      <c r="D140" s="14">
        <v>40476.291666666701</v>
      </c>
      <c r="E140" s="13" t="s">
        <v>1126</v>
      </c>
      <c r="F140" s="13" t="s">
        <v>109</v>
      </c>
      <c r="G140" s="13" t="s">
        <v>74</v>
      </c>
      <c r="H140" s="13"/>
      <c r="I140" s="13"/>
      <c r="J140" s="13" t="s">
        <v>75</v>
      </c>
      <c r="K140" s="13"/>
      <c r="L140" s="13"/>
      <c r="M140" s="13">
        <v>20</v>
      </c>
      <c r="N140" s="13"/>
      <c r="O140" s="13"/>
      <c r="P140" s="13">
        <v>20</v>
      </c>
      <c r="Q140" s="13" t="s">
        <v>65</v>
      </c>
      <c r="R140" s="13" t="s">
        <v>53</v>
      </c>
      <c r="S140" s="13" t="s">
        <v>101</v>
      </c>
      <c r="T140" s="13" t="s">
        <v>55</v>
      </c>
      <c r="U140" s="13" t="s">
        <v>88</v>
      </c>
      <c r="V140" s="15" t="s">
        <v>1395</v>
      </c>
      <c r="W140" s="14">
        <v>41395.291666666701</v>
      </c>
      <c r="X140" s="14">
        <v>42054.333333333299</v>
      </c>
      <c r="Y140" s="13" t="s">
        <v>82</v>
      </c>
      <c r="Z140" s="13" t="s">
        <v>59</v>
      </c>
      <c r="AA140" s="13" t="s">
        <v>59</v>
      </c>
      <c r="AB140" s="13" t="s">
        <v>82</v>
      </c>
      <c r="AC140" s="13" t="s">
        <v>61</v>
      </c>
    </row>
    <row r="141" spans="1:29" s="1" customFormat="1" ht="13" x14ac:dyDescent="0.3">
      <c r="A141" s="34" t="s">
        <v>1396</v>
      </c>
      <c r="B141" s="13">
        <v>659</v>
      </c>
      <c r="C141" s="14">
        <v>40527</v>
      </c>
      <c r="D141" s="14">
        <v>40527.333333333299</v>
      </c>
      <c r="E141" s="13" t="s">
        <v>1126</v>
      </c>
      <c r="F141" s="13" t="s">
        <v>109</v>
      </c>
      <c r="G141" s="13" t="s">
        <v>74</v>
      </c>
      <c r="H141" s="13"/>
      <c r="I141" s="13"/>
      <c r="J141" s="13" t="s">
        <v>75</v>
      </c>
      <c r="K141" s="13"/>
      <c r="L141" s="13"/>
      <c r="M141" s="13">
        <v>20</v>
      </c>
      <c r="N141" s="13"/>
      <c r="O141" s="13"/>
      <c r="P141" s="13">
        <v>20</v>
      </c>
      <c r="Q141" s="13" t="s">
        <v>65</v>
      </c>
      <c r="R141" s="13" t="s">
        <v>53</v>
      </c>
      <c r="S141" s="13" t="s">
        <v>121</v>
      </c>
      <c r="T141" s="13" t="s">
        <v>55</v>
      </c>
      <c r="U141" s="13" t="s">
        <v>71</v>
      </c>
      <c r="V141" s="15" t="s">
        <v>1393</v>
      </c>
      <c r="W141" s="14">
        <v>41639.333333333299</v>
      </c>
      <c r="X141" s="14">
        <v>42496.291666666701</v>
      </c>
      <c r="Y141" s="13" t="s">
        <v>82</v>
      </c>
      <c r="Z141" s="13" t="s">
        <v>59</v>
      </c>
      <c r="AA141" s="13" t="s">
        <v>59</v>
      </c>
      <c r="AB141" s="13" t="s">
        <v>82</v>
      </c>
      <c r="AC141" s="13" t="s">
        <v>61</v>
      </c>
    </row>
    <row r="142" spans="1:29" s="1" customFormat="1" ht="13" x14ac:dyDescent="0.3">
      <c r="A142" s="34" t="s">
        <v>1397</v>
      </c>
      <c r="B142" s="13">
        <v>660</v>
      </c>
      <c r="C142" s="14">
        <v>40527</v>
      </c>
      <c r="D142" s="14">
        <v>40527.333333333299</v>
      </c>
      <c r="E142" s="13" t="s">
        <v>1126</v>
      </c>
      <c r="F142" s="13" t="s">
        <v>109</v>
      </c>
      <c r="G142" s="13" t="s">
        <v>74</v>
      </c>
      <c r="H142" s="13"/>
      <c r="I142" s="13"/>
      <c r="J142" s="13" t="s">
        <v>75</v>
      </c>
      <c r="K142" s="13"/>
      <c r="L142" s="13"/>
      <c r="M142" s="13">
        <v>20</v>
      </c>
      <c r="N142" s="13"/>
      <c r="O142" s="13"/>
      <c r="P142" s="13">
        <v>20</v>
      </c>
      <c r="Q142" s="13" t="s">
        <v>65</v>
      </c>
      <c r="R142" s="13" t="s">
        <v>53</v>
      </c>
      <c r="S142" s="13" t="s">
        <v>121</v>
      </c>
      <c r="T142" s="13" t="s">
        <v>55</v>
      </c>
      <c r="U142" s="13" t="s">
        <v>71</v>
      </c>
      <c r="V142" s="15" t="s">
        <v>1393</v>
      </c>
      <c r="W142" s="14">
        <v>41639.333333333299</v>
      </c>
      <c r="X142" s="14">
        <v>41957.333333333299</v>
      </c>
      <c r="Y142" s="13" t="s">
        <v>82</v>
      </c>
      <c r="Z142" s="13" t="s">
        <v>59</v>
      </c>
      <c r="AA142" s="13" t="s">
        <v>59</v>
      </c>
      <c r="AB142" s="13" t="s">
        <v>82</v>
      </c>
      <c r="AC142" s="13" t="s">
        <v>61</v>
      </c>
    </row>
    <row r="143" spans="1:29" s="1" customFormat="1" ht="13" x14ac:dyDescent="0.3">
      <c r="A143" s="34" t="s">
        <v>1398</v>
      </c>
      <c r="B143" s="13">
        <v>662</v>
      </c>
      <c r="C143" s="14">
        <v>40527</v>
      </c>
      <c r="D143" s="14">
        <v>40527.333333333299</v>
      </c>
      <c r="E143" s="13" t="s">
        <v>1126</v>
      </c>
      <c r="F143" s="13" t="s">
        <v>109</v>
      </c>
      <c r="G143" s="13" t="s">
        <v>74</v>
      </c>
      <c r="H143" s="13"/>
      <c r="I143" s="13"/>
      <c r="J143" s="13" t="s">
        <v>75</v>
      </c>
      <c r="K143" s="13"/>
      <c r="L143" s="13"/>
      <c r="M143" s="13">
        <v>20</v>
      </c>
      <c r="N143" s="13"/>
      <c r="O143" s="13"/>
      <c r="P143" s="13">
        <v>20</v>
      </c>
      <c r="Q143" s="13" t="s">
        <v>65</v>
      </c>
      <c r="R143" s="13" t="s">
        <v>53</v>
      </c>
      <c r="S143" s="13" t="s">
        <v>121</v>
      </c>
      <c r="T143" s="13" t="s">
        <v>55</v>
      </c>
      <c r="U143" s="13" t="s">
        <v>71</v>
      </c>
      <c r="V143" s="15" t="s">
        <v>1393</v>
      </c>
      <c r="W143" s="14">
        <v>41639.333333333299</v>
      </c>
      <c r="X143" s="14">
        <v>42338.333333333299</v>
      </c>
      <c r="Y143" s="13" t="s">
        <v>82</v>
      </c>
      <c r="Z143" s="13" t="s">
        <v>59</v>
      </c>
      <c r="AA143" s="13" t="s">
        <v>59</v>
      </c>
      <c r="AB143" s="13" t="s">
        <v>82</v>
      </c>
      <c r="AC143" s="13" t="s">
        <v>61</v>
      </c>
    </row>
    <row r="144" spans="1:29" s="1" customFormat="1" ht="26" x14ac:dyDescent="0.3">
      <c r="A144" s="34" t="s">
        <v>1399</v>
      </c>
      <c r="B144" s="13">
        <v>678</v>
      </c>
      <c r="C144" s="14">
        <v>40633</v>
      </c>
      <c r="D144" s="14">
        <v>40633.291666666701</v>
      </c>
      <c r="E144" s="13" t="s">
        <v>1126</v>
      </c>
      <c r="F144" s="13" t="s">
        <v>113</v>
      </c>
      <c r="G144" s="13" t="s">
        <v>74</v>
      </c>
      <c r="H144" s="13"/>
      <c r="I144" s="13"/>
      <c r="J144" s="13" t="s">
        <v>75</v>
      </c>
      <c r="K144" s="13"/>
      <c r="L144" s="13"/>
      <c r="M144" s="13">
        <v>60</v>
      </c>
      <c r="N144" s="13"/>
      <c r="O144" s="13"/>
      <c r="P144" s="13">
        <v>60</v>
      </c>
      <c r="Q144" s="13" t="s">
        <v>65</v>
      </c>
      <c r="R144" s="13" t="s">
        <v>53</v>
      </c>
      <c r="S144" s="13" t="s">
        <v>136</v>
      </c>
      <c r="T144" s="13" t="s">
        <v>55</v>
      </c>
      <c r="U144" s="13" t="s">
        <v>88</v>
      </c>
      <c r="V144" s="15" t="s">
        <v>1400</v>
      </c>
      <c r="W144" s="14">
        <v>41522.291666666701</v>
      </c>
      <c r="X144" s="14">
        <v>42649.291666666701</v>
      </c>
      <c r="Y144" s="13" t="s">
        <v>82</v>
      </c>
      <c r="Z144" s="13" t="s">
        <v>59</v>
      </c>
      <c r="AA144" s="13" t="s">
        <v>59</v>
      </c>
      <c r="AB144" s="13" t="s">
        <v>82</v>
      </c>
      <c r="AC144" s="13" t="s">
        <v>61</v>
      </c>
    </row>
    <row r="145" spans="1:29" s="1" customFormat="1" ht="13" x14ac:dyDescent="0.3">
      <c r="A145" s="34" t="s">
        <v>1401</v>
      </c>
      <c r="B145" s="13">
        <v>679</v>
      </c>
      <c r="C145" s="14">
        <v>40633</v>
      </c>
      <c r="D145" s="14">
        <v>40633.291666666701</v>
      </c>
      <c r="E145" s="13" t="s">
        <v>1126</v>
      </c>
      <c r="F145" s="13" t="s">
        <v>113</v>
      </c>
      <c r="G145" s="13" t="s">
        <v>74</v>
      </c>
      <c r="H145" s="13"/>
      <c r="I145" s="13"/>
      <c r="J145" s="13" t="s">
        <v>75</v>
      </c>
      <c r="K145" s="13"/>
      <c r="L145" s="13"/>
      <c r="M145" s="13">
        <v>20</v>
      </c>
      <c r="N145" s="13"/>
      <c r="O145" s="13"/>
      <c r="P145" s="13">
        <v>20</v>
      </c>
      <c r="Q145" s="13" t="s">
        <v>65</v>
      </c>
      <c r="R145" s="13" t="s">
        <v>53</v>
      </c>
      <c r="S145" s="13" t="s">
        <v>136</v>
      </c>
      <c r="T145" s="13" t="s">
        <v>55</v>
      </c>
      <c r="U145" s="13" t="s">
        <v>88</v>
      </c>
      <c r="V145" s="15" t="s">
        <v>1402</v>
      </c>
      <c r="W145" s="14">
        <v>41522.291666666701</v>
      </c>
      <c r="X145" s="14">
        <v>42902.291666666701</v>
      </c>
      <c r="Y145" s="13" t="s">
        <v>82</v>
      </c>
      <c r="Z145" s="13" t="s">
        <v>59</v>
      </c>
      <c r="AA145" s="13" t="s">
        <v>59</v>
      </c>
      <c r="AB145" s="13" t="s">
        <v>82</v>
      </c>
      <c r="AC145" s="13" t="s">
        <v>61</v>
      </c>
    </row>
    <row r="146" spans="1:29" s="1" customFormat="1" ht="26" x14ac:dyDescent="0.3">
      <c r="A146" s="34" t="s">
        <v>1403</v>
      </c>
      <c r="B146" s="13">
        <v>687</v>
      </c>
      <c r="C146" s="14">
        <v>40633</v>
      </c>
      <c r="D146" s="14">
        <v>40633.291666666701</v>
      </c>
      <c r="E146" s="13" t="s">
        <v>1126</v>
      </c>
      <c r="F146" s="13" t="s">
        <v>113</v>
      </c>
      <c r="G146" s="13" t="s">
        <v>74</v>
      </c>
      <c r="H146" s="13"/>
      <c r="I146" s="13"/>
      <c r="J146" s="13" t="s">
        <v>75</v>
      </c>
      <c r="K146" s="13"/>
      <c r="L146" s="13"/>
      <c r="M146" s="13">
        <v>20</v>
      </c>
      <c r="N146" s="13"/>
      <c r="O146" s="13"/>
      <c r="P146" s="13">
        <v>20</v>
      </c>
      <c r="Q146" s="13" t="s">
        <v>65</v>
      </c>
      <c r="R146" s="13" t="s">
        <v>53</v>
      </c>
      <c r="S146" s="13" t="s">
        <v>333</v>
      </c>
      <c r="T146" s="13" t="s">
        <v>55</v>
      </c>
      <c r="U146" s="13" t="s">
        <v>88</v>
      </c>
      <c r="V146" s="15" t="s">
        <v>1404</v>
      </c>
      <c r="W146" s="14">
        <v>41274.333333333299</v>
      </c>
      <c r="X146" s="14">
        <v>42298.291666666701</v>
      </c>
      <c r="Y146" s="13" t="s">
        <v>82</v>
      </c>
      <c r="Z146" s="13" t="s">
        <v>59</v>
      </c>
      <c r="AA146" s="13" t="s">
        <v>59</v>
      </c>
      <c r="AB146" s="13" t="s">
        <v>82</v>
      </c>
      <c r="AC146" s="13" t="s">
        <v>61</v>
      </c>
    </row>
    <row r="147" spans="1:29" s="1" customFormat="1" ht="13" x14ac:dyDescent="0.3">
      <c r="A147" s="34" t="s">
        <v>1405</v>
      </c>
      <c r="B147" s="13">
        <v>705</v>
      </c>
      <c r="C147" s="14">
        <v>40630</v>
      </c>
      <c r="D147" s="14">
        <v>40633.291666666701</v>
      </c>
      <c r="E147" s="13" t="s">
        <v>1126</v>
      </c>
      <c r="F147" s="13" t="s">
        <v>113</v>
      </c>
      <c r="G147" s="13" t="s">
        <v>74</v>
      </c>
      <c r="H147" s="13"/>
      <c r="I147" s="13"/>
      <c r="J147" s="13" t="s">
        <v>75</v>
      </c>
      <c r="K147" s="13"/>
      <c r="L147" s="13"/>
      <c r="M147" s="13">
        <v>20</v>
      </c>
      <c r="N147" s="13"/>
      <c r="O147" s="13"/>
      <c r="P147" s="13">
        <v>20</v>
      </c>
      <c r="Q147" s="13" t="s">
        <v>65</v>
      </c>
      <c r="R147" s="13" t="s">
        <v>53</v>
      </c>
      <c r="S147" s="13" t="s">
        <v>101</v>
      </c>
      <c r="T147" s="13" t="s">
        <v>55</v>
      </c>
      <c r="U147" s="13" t="s">
        <v>88</v>
      </c>
      <c r="V147" s="15" t="s">
        <v>1406</v>
      </c>
      <c r="W147" s="14">
        <v>41522.291666666701</v>
      </c>
      <c r="X147" s="14">
        <v>43501.333333333299</v>
      </c>
      <c r="Y147" s="13" t="s">
        <v>82</v>
      </c>
      <c r="Z147" s="13" t="s">
        <v>59</v>
      </c>
      <c r="AA147" s="13" t="s">
        <v>59</v>
      </c>
      <c r="AB147" s="13" t="s">
        <v>82</v>
      </c>
      <c r="AC147" s="13" t="s">
        <v>61</v>
      </c>
    </row>
    <row r="148" spans="1:29" s="1" customFormat="1" ht="13" x14ac:dyDescent="0.3">
      <c r="A148" s="34" t="s">
        <v>1407</v>
      </c>
      <c r="B148" s="13">
        <v>709</v>
      </c>
      <c r="C148" s="14">
        <v>40633</v>
      </c>
      <c r="D148" s="14">
        <v>40633.291666666701</v>
      </c>
      <c r="E148" s="13" t="s">
        <v>1126</v>
      </c>
      <c r="F148" s="13" t="s">
        <v>113</v>
      </c>
      <c r="G148" s="13" t="s">
        <v>51</v>
      </c>
      <c r="H148" s="13"/>
      <c r="I148" s="13"/>
      <c r="J148" s="13" t="s">
        <v>51</v>
      </c>
      <c r="K148" s="13"/>
      <c r="L148" s="13"/>
      <c r="M148" s="13">
        <v>36</v>
      </c>
      <c r="N148" s="13"/>
      <c r="O148" s="13"/>
      <c r="P148" s="13">
        <v>36</v>
      </c>
      <c r="Q148" s="13" t="s">
        <v>65</v>
      </c>
      <c r="R148" s="13" t="s">
        <v>53</v>
      </c>
      <c r="S148" s="13" t="s">
        <v>171</v>
      </c>
      <c r="T148" s="13" t="s">
        <v>55</v>
      </c>
      <c r="U148" s="13" t="s">
        <v>88</v>
      </c>
      <c r="V148" s="15" t="s">
        <v>1408</v>
      </c>
      <c r="W148" s="14">
        <v>41639.333333333299</v>
      </c>
      <c r="X148" s="14">
        <v>42356.333333333299</v>
      </c>
      <c r="Y148" s="13" t="s">
        <v>82</v>
      </c>
      <c r="Z148" s="13" t="s">
        <v>59</v>
      </c>
      <c r="AA148" s="13" t="s">
        <v>59</v>
      </c>
      <c r="AB148" s="13" t="s">
        <v>82</v>
      </c>
      <c r="AC148" s="13" t="s">
        <v>61</v>
      </c>
    </row>
    <row r="149" spans="1:29" s="1" customFormat="1" ht="13" x14ac:dyDescent="0.3">
      <c r="A149" s="34" t="s">
        <v>1409</v>
      </c>
      <c r="B149" s="13">
        <v>723</v>
      </c>
      <c r="C149" s="14">
        <v>40633</v>
      </c>
      <c r="D149" s="14">
        <v>40633.291666666701</v>
      </c>
      <c r="E149" s="13" t="s">
        <v>1126</v>
      </c>
      <c r="F149" s="13" t="s">
        <v>113</v>
      </c>
      <c r="G149" s="13" t="s">
        <v>74</v>
      </c>
      <c r="H149" s="13"/>
      <c r="I149" s="13"/>
      <c r="J149" s="13" t="s">
        <v>75</v>
      </c>
      <c r="K149" s="13"/>
      <c r="L149" s="13"/>
      <c r="M149" s="13">
        <v>50</v>
      </c>
      <c r="N149" s="13"/>
      <c r="O149" s="13"/>
      <c r="P149" s="13">
        <v>50</v>
      </c>
      <c r="Q149" s="13" t="s">
        <v>65</v>
      </c>
      <c r="R149" s="13" t="s">
        <v>53</v>
      </c>
      <c r="S149" s="13" t="s">
        <v>765</v>
      </c>
      <c r="T149" s="13" t="s">
        <v>55</v>
      </c>
      <c r="U149" s="13" t="s">
        <v>88</v>
      </c>
      <c r="V149" s="15" t="s">
        <v>1410</v>
      </c>
      <c r="W149" s="14">
        <v>41821.291666666701</v>
      </c>
      <c r="X149" s="14">
        <v>43981.291666666701</v>
      </c>
      <c r="Y149" s="13" t="s">
        <v>82</v>
      </c>
      <c r="Z149" s="13" t="s">
        <v>59</v>
      </c>
      <c r="AA149" s="13" t="s">
        <v>59</v>
      </c>
      <c r="AB149" s="13" t="s">
        <v>82</v>
      </c>
      <c r="AC149" s="13" t="s">
        <v>61</v>
      </c>
    </row>
    <row r="150" spans="1:29" s="1" customFormat="1" ht="13" x14ac:dyDescent="0.3">
      <c r="A150" s="34" t="s">
        <v>1411</v>
      </c>
      <c r="B150" s="13">
        <v>746</v>
      </c>
      <c r="C150" s="14">
        <v>40633</v>
      </c>
      <c r="D150" s="14">
        <v>40633.291666666701</v>
      </c>
      <c r="E150" s="13" t="s">
        <v>1126</v>
      </c>
      <c r="F150" s="13" t="s">
        <v>113</v>
      </c>
      <c r="G150" s="13" t="s">
        <v>74</v>
      </c>
      <c r="H150" s="13"/>
      <c r="I150" s="13"/>
      <c r="J150" s="13" t="s">
        <v>75</v>
      </c>
      <c r="K150" s="13"/>
      <c r="L150" s="13"/>
      <c r="M150" s="13">
        <v>175</v>
      </c>
      <c r="N150" s="13"/>
      <c r="O150" s="13"/>
      <c r="P150" s="13">
        <v>175</v>
      </c>
      <c r="Q150" s="13" t="s">
        <v>65</v>
      </c>
      <c r="R150" s="13" t="s">
        <v>53</v>
      </c>
      <c r="S150" s="13" t="s">
        <v>101</v>
      </c>
      <c r="T150" s="13" t="s">
        <v>55</v>
      </c>
      <c r="U150" s="13" t="s">
        <v>71</v>
      </c>
      <c r="V150" s="15" t="s">
        <v>1412</v>
      </c>
      <c r="W150" s="14">
        <v>42004.333333333299</v>
      </c>
      <c r="X150" s="14">
        <v>42674.291666666701</v>
      </c>
      <c r="Y150" s="13" t="s">
        <v>82</v>
      </c>
      <c r="Z150" s="13" t="s">
        <v>59</v>
      </c>
      <c r="AA150" s="13" t="s">
        <v>59</v>
      </c>
      <c r="AB150" s="13" t="s">
        <v>82</v>
      </c>
      <c r="AC150" s="13" t="s">
        <v>61</v>
      </c>
    </row>
    <row r="151" spans="1:29" s="1" customFormat="1" ht="13" x14ac:dyDescent="0.3">
      <c r="A151" s="34" t="s">
        <v>1413</v>
      </c>
      <c r="B151" s="13">
        <v>775</v>
      </c>
      <c r="C151" s="14">
        <v>40633</v>
      </c>
      <c r="D151" s="14">
        <v>40633.291666666701</v>
      </c>
      <c r="E151" s="13" t="s">
        <v>1126</v>
      </c>
      <c r="F151" s="13" t="s">
        <v>113</v>
      </c>
      <c r="G151" s="13" t="s">
        <v>74</v>
      </c>
      <c r="H151" s="13"/>
      <c r="I151" s="13"/>
      <c r="J151" s="13" t="s">
        <v>75</v>
      </c>
      <c r="K151" s="13"/>
      <c r="L151" s="13"/>
      <c r="M151" s="13">
        <v>15</v>
      </c>
      <c r="N151" s="13"/>
      <c r="O151" s="13"/>
      <c r="P151" s="13">
        <v>15</v>
      </c>
      <c r="Q151" s="13" t="s">
        <v>65</v>
      </c>
      <c r="R151" s="13" t="s">
        <v>53</v>
      </c>
      <c r="S151" s="13" t="s">
        <v>101</v>
      </c>
      <c r="T151" s="13" t="s">
        <v>55</v>
      </c>
      <c r="U151" s="13" t="s">
        <v>88</v>
      </c>
      <c r="V151" s="15" t="s">
        <v>1414</v>
      </c>
      <c r="W151" s="14">
        <v>41830.291666666701</v>
      </c>
      <c r="X151" s="14">
        <v>42333.333333333299</v>
      </c>
      <c r="Y151" s="13" t="s">
        <v>82</v>
      </c>
      <c r="Z151" s="13" t="s">
        <v>59</v>
      </c>
      <c r="AA151" s="13" t="s">
        <v>59</v>
      </c>
      <c r="AB151" s="13" t="s">
        <v>82</v>
      </c>
      <c r="AC151" s="13" t="s">
        <v>61</v>
      </c>
    </row>
    <row r="152" spans="1:29" s="1" customFormat="1" ht="13" x14ac:dyDescent="0.3">
      <c r="A152" s="34" t="s">
        <v>1415</v>
      </c>
      <c r="B152" s="13">
        <v>778</v>
      </c>
      <c r="C152" s="14">
        <v>40633</v>
      </c>
      <c r="D152" s="14">
        <v>40633.291666666701</v>
      </c>
      <c r="E152" s="13" t="s">
        <v>1126</v>
      </c>
      <c r="F152" s="13" t="s">
        <v>113</v>
      </c>
      <c r="G152" s="13" t="s">
        <v>74</v>
      </c>
      <c r="H152" s="13"/>
      <c r="I152" s="13"/>
      <c r="J152" s="13" t="s">
        <v>75</v>
      </c>
      <c r="K152" s="13"/>
      <c r="L152" s="13"/>
      <c r="M152" s="13">
        <v>20</v>
      </c>
      <c r="N152" s="13"/>
      <c r="O152" s="13"/>
      <c r="P152" s="13">
        <v>20</v>
      </c>
      <c r="Q152" s="13" t="s">
        <v>92</v>
      </c>
      <c r="R152" s="13" t="s">
        <v>53</v>
      </c>
      <c r="S152" s="13" t="s">
        <v>121</v>
      </c>
      <c r="T152" s="13" t="s">
        <v>55</v>
      </c>
      <c r="U152" s="13" t="s">
        <v>71</v>
      </c>
      <c r="V152" s="15" t="s">
        <v>1416</v>
      </c>
      <c r="W152" s="14">
        <v>41639.333333333299</v>
      </c>
      <c r="X152" s="14">
        <v>42735.333333333299</v>
      </c>
      <c r="Y152" s="13" t="s">
        <v>82</v>
      </c>
      <c r="Z152" s="13" t="s">
        <v>59</v>
      </c>
      <c r="AA152" s="13" t="s">
        <v>59</v>
      </c>
      <c r="AB152" s="13" t="s">
        <v>82</v>
      </c>
      <c r="AC152" s="13" t="s">
        <v>61</v>
      </c>
    </row>
    <row r="153" spans="1:29" s="1" customFormat="1" ht="13" x14ac:dyDescent="0.3">
      <c r="A153" s="34" t="s">
        <v>1417</v>
      </c>
      <c r="B153" s="13">
        <v>795</v>
      </c>
      <c r="C153" s="14">
        <v>40633</v>
      </c>
      <c r="D153" s="14">
        <v>40633.291666666701</v>
      </c>
      <c r="E153" s="13" t="s">
        <v>1126</v>
      </c>
      <c r="F153" s="13" t="s">
        <v>113</v>
      </c>
      <c r="G153" s="13" t="s">
        <v>74</v>
      </c>
      <c r="H153" s="13"/>
      <c r="I153" s="13"/>
      <c r="J153" s="13" t="s">
        <v>75</v>
      </c>
      <c r="K153" s="13"/>
      <c r="L153" s="13"/>
      <c r="M153" s="13">
        <v>20</v>
      </c>
      <c r="N153" s="13"/>
      <c r="O153" s="13"/>
      <c r="P153" s="13">
        <v>20</v>
      </c>
      <c r="Q153" s="13" t="s">
        <v>65</v>
      </c>
      <c r="R153" s="13" t="s">
        <v>53</v>
      </c>
      <c r="S153" s="13" t="s">
        <v>101</v>
      </c>
      <c r="T153" s="13" t="s">
        <v>55</v>
      </c>
      <c r="U153" s="13" t="s">
        <v>71</v>
      </c>
      <c r="V153" s="15" t="s">
        <v>1418</v>
      </c>
      <c r="W153" s="14">
        <v>41516.291666666701</v>
      </c>
      <c r="X153" s="14">
        <v>42490.291666666701</v>
      </c>
      <c r="Y153" s="13" t="s">
        <v>82</v>
      </c>
      <c r="Z153" s="13" t="s">
        <v>59</v>
      </c>
      <c r="AA153" s="13" t="s">
        <v>59</v>
      </c>
      <c r="AB153" s="13" t="s">
        <v>82</v>
      </c>
      <c r="AC153" s="13" t="s">
        <v>61</v>
      </c>
    </row>
    <row r="154" spans="1:29" s="1" customFormat="1" ht="13" x14ac:dyDescent="0.3">
      <c r="A154" s="34" t="s">
        <v>1419</v>
      </c>
      <c r="B154" s="13">
        <v>796</v>
      </c>
      <c r="C154" s="14">
        <v>40633</v>
      </c>
      <c r="D154" s="14">
        <v>40633.291666666701</v>
      </c>
      <c r="E154" s="13" t="s">
        <v>1126</v>
      </c>
      <c r="F154" s="13" t="s">
        <v>113</v>
      </c>
      <c r="G154" s="13" t="s">
        <v>74</v>
      </c>
      <c r="H154" s="13"/>
      <c r="I154" s="13"/>
      <c r="J154" s="13" t="s">
        <v>75</v>
      </c>
      <c r="K154" s="13"/>
      <c r="L154" s="13"/>
      <c r="M154" s="13">
        <v>20</v>
      </c>
      <c r="N154" s="13"/>
      <c r="O154" s="13"/>
      <c r="P154" s="13">
        <v>20</v>
      </c>
      <c r="Q154" s="13" t="s">
        <v>65</v>
      </c>
      <c r="R154" s="13" t="s">
        <v>53</v>
      </c>
      <c r="S154" s="13" t="s">
        <v>101</v>
      </c>
      <c r="T154" s="13" t="s">
        <v>55</v>
      </c>
      <c r="U154" s="13" t="s">
        <v>71</v>
      </c>
      <c r="V154" s="15" t="s">
        <v>1418</v>
      </c>
      <c r="W154" s="14">
        <v>41516.291666666701</v>
      </c>
      <c r="X154" s="14">
        <v>42490.291666666701</v>
      </c>
      <c r="Y154" s="13" t="s">
        <v>82</v>
      </c>
      <c r="Z154" s="13" t="s">
        <v>59</v>
      </c>
      <c r="AA154" s="13" t="s">
        <v>59</v>
      </c>
      <c r="AB154" s="13" t="s">
        <v>82</v>
      </c>
      <c r="AC154" s="13" t="s">
        <v>61</v>
      </c>
    </row>
    <row r="155" spans="1:29" s="1" customFormat="1" ht="26" x14ac:dyDescent="0.3">
      <c r="A155" s="34" t="s">
        <v>1420</v>
      </c>
      <c r="B155" s="13">
        <v>829</v>
      </c>
      <c r="C155" s="14">
        <v>40633</v>
      </c>
      <c r="D155" s="14">
        <v>40633.291666666701</v>
      </c>
      <c r="E155" s="13" t="s">
        <v>1126</v>
      </c>
      <c r="F155" s="13" t="s">
        <v>113</v>
      </c>
      <c r="G155" s="13" t="s">
        <v>74</v>
      </c>
      <c r="H155" s="13"/>
      <c r="I155" s="13"/>
      <c r="J155" s="13" t="s">
        <v>75</v>
      </c>
      <c r="K155" s="13"/>
      <c r="L155" s="13"/>
      <c r="M155" s="13">
        <v>140</v>
      </c>
      <c r="N155" s="13"/>
      <c r="O155" s="13"/>
      <c r="P155" s="13">
        <v>140</v>
      </c>
      <c r="Q155" s="13" t="s">
        <v>65</v>
      </c>
      <c r="R155" s="13" t="s">
        <v>53</v>
      </c>
      <c r="S155" s="13" t="s">
        <v>746</v>
      </c>
      <c r="T155" s="13" t="s">
        <v>55</v>
      </c>
      <c r="U155" s="13" t="s">
        <v>88</v>
      </c>
      <c r="V155" s="15" t="s">
        <v>1421</v>
      </c>
      <c r="W155" s="14">
        <v>42368.333333333299</v>
      </c>
      <c r="X155" s="14">
        <v>43430.333333333299</v>
      </c>
      <c r="Y155" s="13" t="s">
        <v>82</v>
      </c>
      <c r="Z155" s="13" t="s">
        <v>59</v>
      </c>
      <c r="AA155" s="13" t="s">
        <v>59</v>
      </c>
      <c r="AB155" s="13" t="s">
        <v>82</v>
      </c>
      <c r="AC155" s="13" t="s">
        <v>61</v>
      </c>
    </row>
    <row r="156" spans="1:29" s="1" customFormat="1" ht="13" x14ac:dyDescent="0.3">
      <c r="A156" s="34" t="s">
        <v>1422</v>
      </c>
      <c r="B156" s="13">
        <v>838</v>
      </c>
      <c r="C156" s="14">
        <v>40633</v>
      </c>
      <c r="D156" s="14">
        <v>40633.291666666701</v>
      </c>
      <c r="E156" s="13" t="s">
        <v>1126</v>
      </c>
      <c r="F156" s="13" t="s">
        <v>113</v>
      </c>
      <c r="G156" s="13" t="s">
        <v>74</v>
      </c>
      <c r="H156" s="13"/>
      <c r="I156" s="13"/>
      <c r="J156" s="13" t="s">
        <v>75</v>
      </c>
      <c r="K156" s="13"/>
      <c r="L156" s="13"/>
      <c r="M156" s="13">
        <v>100</v>
      </c>
      <c r="N156" s="13"/>
      <c r="O156" s="13"/>
      <c r="P156" s="13">
        <v>100</v>
      </c>
      <c r="Q156" s="13" t="s">
        <v>65</v>
      </c>
      <c r="R156" s="13" t="s">
        <v>53</v>
      </c>
      <c r="S156" s="13" t="s">
        <v>200</v>
      </c>
      <c r="T156" s="13" t="s">
        <v>55</v>
      </c>
      <c r="U156" s="13" t="s">
        <v>56</v>
      </c>
      <c r="V156" s="15" t="s">
        <v>201</v>
      </c>
      <c r="W156" s="14">
        <v>42369.333333333299</v>
      </c>
      <c r="X156" s="14">
        <v>44869.291666666701</v>
      </c>
      <c r="Y156" s="13" t="s">
        <v>82</v>
      </c>
      <c r="Z156" s="13" t="s">
        <v>59</v>
      </c>
      <c r="AA156" s="13" t="s">
        <v>59</v>
      </c>
      <c r="AB156" s="13" t="s">
        <v>82</v>
      </c>
      <c r="AC156" s="13" t="s">
        <v>61</v>
      </c>
    </row>
    <row r="157" spans="1:29" s="1" customFormat="1" ht="13" x14ac:dyDescent="0.3">
      <c r="A157" s="34" t="s">
        <v>1423</v>
      </c>
      <c r="B157" s="13">
        <v>855</v>
      </c>
      <c r="C157" s="14">
        <v>40633</v>
      </c>
      <c r="D157" s="14">
        <v>40633.291666666701</v>
      </c>
      <c r="E157" s="13" t="s">
        <v>1126</v>
      </c>
      <c r="F157" s="13" t="s">
        <v>113</v>
      </c>
      <c r="G157" s="13" t="s">
        <v>74</v>
      </c>
      <c r="H157" s="13"/>
      <c r="I157" s="13"/>
      <c r="J157" s="13" t="s">
        <v>75</v>
      </c>
      <c r="K157" s="13"/>
      <c r="L157" s="13"/>
      <c r="M157" s="13">
        <v>92</v>
      </c>
      <c r="N157" s="13"/>
      <c r="O157" s="13"/>
      <c r="P157" s="13">
        <v>92</v>
      </c>
      <c r="Q157" s="13" t="s">
        <v>65</v>
      </c>
      <c r="R157" s="13" t="s">
        <v>53</v>
      </c>
      <c r="S157" s="13" t="s">
        <v>96</v>
      </c>
      <c r="T157" s="13" t="s">
        <v>97</v>
      </c>
      <c r="U157" s="13" t="s">
        <v>56</v>
      </c>
      <c r="V157" s="15" t="s">
        <v>1300</v>
      </c>
      <c r="W157" s="14">
        <v>41333.333333333299</v>
      </c>
      <c r="X157" s="14">
        <v>42706.333333333299</v>
      </c>
      <c r="Y157" s="13" t="s">
        <v>82</v>
      </c>
      <c r="Z157" s="13" t="s">
        <v>59</v>
      </c>
      <c r="AA157" s="13" t="s">
        <v>59</v>
      </c>
      <c r="AB157" s="13" t="s">
        <v>82</v>
      </c>
      <c r="AC157" s="13" t="s">
        <v>61</v>
      </c>
    </row>
    <row r="158" spans="1:29" s="1" customFormat="1" ht="26" x14ac:dyDescent="0.3">
      <c r="A158" s="34" t="s">
        <v>1424</v>
      </c>
      <c r="B158" s="13">
        <v>860</v>
      </c>
      <c r="C158" s="14">
        <v>40633</v>
      </c>
      <c r="D158" s="14">
        <v>40633.291666666701</v>
      </c>
      <c r="E158" s="13" t="s">
        <v>1126</v>
      </c>
      <c r="F158" s="13" t="s">
        <v>226</v>
      </c>
      <c r="G158" s="13" t="s">
        <v>51</v>
      </c>
      <c r="H158" s="13"/>
      <c r="I158" s="13"/>
      <c r="J158" s="13" t="s">
        <v>51</v>
      </c>
      <c r="K158" s="13"/>
      <c r="L158" s="13"/>
      <c r="M158" s="13">
        <v>3.1</v>
      </c>
      <c r="N158" s="13"/>
      <c r="O158" s="13"/>
      <c r="P158" s="13">
        <v>3.1</v>
      </c>
      <c r="Q158" s="13" t="s">
        <v>65</v>
      </c>
      <c r="R158" s="13" t="s">
        <v>53</v>
      </c>
      <c r="S158" s="13" t="s">
        <v>333</v>
      </c>
      <c r="T158" s="13" t="s">
        <v>55</v>
      </c>
      <c r="U158" s="13" t="s">
        <v>88</v>
      </c>
      <c r="V158" s="15" t="s">
        <v>1425</v>
      </c>
      <c r="W158" s="14">
        <v>40878.333333333299</v>
      </c>
      <c r="X158" s="14">
        <v>40877.333333333299</v>
      </c>
      <c r="Y158" s="13" t="s">
        <v>82</v>
      </c>
      <c r="Z158" s="13" t="s">
        <v>59</v>
      </c>
      <c r="AA158" s="13" t="s">
        <v>59</v>
      </c>
      <c r="AB158" s="13" t="s">
        <v>82</v>
      </c>
      <c r="AC158" s="13"/>
    </row>
    <row r="159" spans="1:29" s="1" customFormat="1" ht="13" x14ac:dyDescent="0.3">
      <c r="A159" s="34" t="s">
        <v>1426</v>
      </c>
      <c r="B159" s="13">
        <v>877</v>
      </c>
      <c r="C159" s="14">
        <v>40991</v>
      </c>
      <c r="D159" s="14">
        <v>41001.291666666701</v>
      </c>
      <c r="E159" s="13" t="s">
        <v>1126</v>
      </c>
      <c r="F159" s="13" t="s">
        <v>129</v>
      </c>
      <c r="G159" s="13" t="s">
        <v>74</v>
      </c>
      <c r="H159" s="13" t="s">
        <v>63</v>
      </c>
      <c r="I159" s="13"/>
      <c r="J159" s="13" t="s">
        <v>75</v>
      </c>
      <c r="K159" s="13" t="s">
        <v>70</v>
      </c>
      <c r="L159" s="13"/>
      <c r="M159" s="13">
        <v>280</v>
      </c>
      <c r="N159" s="13">
        <v>60</v>
      </c>
      <c r="O159" s="13"/>
      <c r="P159" s="13">
        <v>280</v>
      </c>
      <c r="Q159" s="13" t="s">
        <v>65</v>
      </c>
      <c r="R159" s="13" t="s">
        <v>53</v>
      </c>
      <c r="S159" s="13" t="s">
        <v>380</v>
      </c>
      <c r="T159" s="13" t="s">
        <v>55</v>
      </c>
      <c r="U159" s="13" t="s">
        <v>88</v>
      </c>
      <c r="V159" s="15" t="s">
        <v>1427</v>
      </c>
      <c r="W159" s="14">
        <v>42307.291666666701</v>
      </c>
      <c r="X159" s="14">
        <v>43529.333333333299</v>
      </c>
      <c r="Y159" s="13" t="s">
        <v>82</v>
      </c>
      <c r="Z159" s="13" t="s">
        <v>59</v>
      </c>
      <c r="AA159" s="13" t="s">
        <v>59</v>
      </c>
      <c r="AB159" s="13" t="s">
        <v>82</v>
      </c>
      <c r="AC159" s="13" t="s">
        <v>61</v>
      </c>
    </row>
    <row r="160" spans="1:29" s="1" customFormat="1" ht="13" x14ac:dyDescent="0.3">
      <c r="A160" s="34" t="s">
        <v>1428</v>
      </c>
      <c r="B160" s="13">
        <v>885</v>
      </c>
      <c r="C160" s="14">
        <v>41001</v>
      </c>
      <c r="D160" s="14">
        <v>41001.291666666701</v>
      </c>
      <c r="E160" s="13" t="s">
        <v>1126</v>
      </c>
      <c r="F160" s="13" t="s">
        <v>129</v>
      </c>
      <c r="G160" s="13" t="s">
        <v>74</v>
      </c>
      <c r="H160" s="13"/>
      <c r="I160" s="13"/>
      <c r="J160" s="13" t="s">
        <v>75</v>
      </c>
      <c r="K160" s="13"/>
      <c r="L160" s="13"/>
      <c r="M160" s="13">
        <v>10</v>
      </c>
      <c r="N160" s="13"/>
      <c r="O160" s="13"/>
      <c r="P160" s="13">
        <v>10</v>
      </c>
      <c r="Q160" s="13" t="s">
        <v>65</v>
      </c>
      <c r="R160" s="13" t="s">
        <v>53</v>
      </c>
      <c r="S160" s="13" t="s">
        <v>101</v>
      </c>
      <c r="T160" s="13" t="s">
        <v>55</v>
      </c>
      <c r="U160" s="13" t="s">
        <v>88</v>
      </c>
      <c r="V160" s="15" t="s">
        <v>1429</v>
      </c>
      <c r="W160" s="14">
        <v>42005.333333333299</v>
      </c>
      <c r="X160" s="14">
        <v>42740.333333333299</v>
      </c>
      <c r="Y160" s="13" t="s">
        <v>82</v>
      </c>
      <c r="Z160" s="13" t="s">
        <v>59</v>
      </c>
      <c r="AA160" s="13" t="s">
        <v>59</v>
      </c>
      <c r="AB160" s="13" t="s">
        <v>82</v>
      </c>
      <c r="AC160" s="13" t="s">
        <v>61</v>
      </c>
    </row>
    <row r="161" spans="1:29" s="1" customFormat="1" ht="13" x14ac:dyDescent="0.3">
      <c r="A161" s="34" t="s">
        <v>1430</v>
      </c>
      <c r="B161" s="13">
        <v>900</v>
      </c>
      <c r="C161" s="14">
        <v>41001</v>
      </c>
      <c r="D161" s="14">
        <v>41001.291666666701</v>
      </c>
      <c r="E161" s="13" t="s">
        <v>1126</v>
      </c>
      <c r="F161" s="13" t="s">
        <v>129</v>
      </c>
      <c r="G161" s="13" t="s">
        <v>74</v>
      </c>
      <c r="H161" s="13"/>
      <c r="I161" s="13"/>
      <c r="J161" s="13" t="s">
        <v>75</v>
      </c>
      <c r="K161" s="13"/>
      <c r="L161" s="13"/>
      <c r="M161" s="13">
        <v>20</v>
      </c>
      <c r="N161" s="13"/>
      <c r="O161" s="13"/>
      <c r="P161" s="13">
        <v>20</v>
      </c>
      <c r="Q161" s="13" t="s">
        <v>65</v>
      </c>
      <c r="R161" s="13" t="s">
        <v>53</v>
      </c>
      <c r="S161" s="13" t="s">
        <v>101</v>
      </c>
      <c r="T161" s="13" t="s">
        <v>55</v>
      </c>
      <c r="U161" s="13" t="s">
        <v>88</v>
      </c>
      <c r="V161" s="15" t="s">
        <v>1431</v>
      </c>
      <c r="W161" s="14">
        <v>41993.333333333299</v>
      </c>
      <c r="X161" s="14">
        <v>42725.333333333299</v>
      </c>
      <c r="Y161" s="13" t="s">
        <v>82</v>
      </c>
      <c r="Z161" s="13" t="s">
        <v>59</v>
      </c>
      <c r="AA161" s="13" t="s">
        <v>59</v>
      </c>
      <c r="AB161" s="13" t="s">
        <v>82</v>
      </c>
      <c r="AC161" s="13" t="s">
        <v>61</v>
      </c>
    </row>
    <row r="162" spans="1:29" s="1" customFormat="1" ht="13" x14ac:dyDescent="0.3">
      <c r="A162" s="34" t="s">
        <v>1432</v>
      </c>
      <c r="B162" s="13">
        <v>901</v>
      </c>
      <c r="C162" s="14">
        <v>41001</v>
      </c>
      <c r="D162" s="14">
        <v>41001.291666666701</v>
      </c>
      <c r="E162" s="13" t="s">
        <v>1126</v>
      </c>
      <c r="F162" s="13" t="s">
        <v>129</v>
      </c>
      <c r="G162" s="13" t="s">
        <v>74</v>
      </c>
      <c r="H162" s="13"/>
      <c r="I162" s="13"/>
      <c r="J162" s="13" t="s">
        <v>75</v>
      </c>
      <c r="K162" s="13"/>
      <c r="L162" s="13"/>
      <c r="M162" s="13">
        <v>15</v>
      </c>
      <c r="N162" s="13"/>
      <c r="O162" s="13"/>
      <c r="P162" s="13">
        <v>15</v>
      </c>
      <c r="Q162" s="13" t="s">
        <v>65</v>
      </c>
      <c r="R162" s="13" t="s">
        <v>53</v>
      </c>
      <c r="S162" s="13" t="s">
        <v>101</v>
      </c>
      <c r="T162" s="13" t="s">
        <v>55</v>
      </c>
      <c r="U162" s="13" t="s">
        <v>88</v>
      </c>
      <c r="V162" s="15" t="s">
        <v>1433</v>
      </c>
      <c r="W162" s="14">
        <v>42358.333333333299</v>
      </c>
      <c r="X162" s="14">
        <v>42746.333333333299</v>
      </c>
      <c r="Y162" s="13" t="s">
        <v>82</v>
      </c>
      <c r="Z162" s="13" t="s">
        <v>59</v>
      </c>
      <c r="AA162" s="13" t="s">
        <v>59</v>
      </c>
      <c r="AB162" s="13" t="s">
        <v>82</v>
      </c>
      <c r="AC162" s="13" t="s">
        <v>61</v>
      </c>
    </row>
    <row r="163" spans="1:29" s="1" customFormat="1" ht="13" x14ac:dyDescent="0.3">
      <c r="A163" s="34" t="s">
        <v>1434</v>
      </c>
      <c r="B163" s="13">
        <v>909</v>
      </c>
      <c r="C163" s="14">
        <v>41001</v>
      </c>
      <c r="D163" s="14">
        <v>41001.291666666701</v>
      </c>
      <c r="E163" s="13" t="s">
        <v>1126</v>
      </c>
      <c r="F163" s="13" t="s">
        <v>129</v>
      </c>
      <c r="G163" s="13" t="s">
        <v>514</v>
      </c>
      <c r="H163" s="13"/>
      <c r="I163" s="13"/>
      <c r="J163" s="13" t="s">
        <v>75</v>
      </c>
      <c r="K163" s="13"/>
      <c r="L163" s="13"/>
      <c r="M163" s="13">
        <v>25</v>
      </c>
      <c r="N163" s="13"/>
      <c r="O163" s="13"/>
      <c r="P163" s="13">
        <v>25</v>
      </c>
      <c r="Q163" s="13" t="s">
        <v>92</v>
      </c>
      <c r="R163" s="13" t="s">
        <v>53</v>
      </c>
      <c r="S163" s="13" t="s">
        <v>130</v>
      </c>
      <c r="T163" s="13" t="s">
        <v>55</v>
      </c>
      <c r="U163" s="13" t="s">
        <v>71</v>
      </c>
      <c r="V163" s="15" t="s">
        <v>1435</v>
      </c>
      <c r="W163" s="14">
        <v>41681.333333333299</v>
      </c>
      <c r="X163" s="14">
        <v>42299.291666666701</v>
      </c>
      <c r="Y163" s="13" t="s">
        <v>82</v>
      </c>
      <c r="Z163" s="13" t="s">
        <v>59</v>
      </c>
      <c r="AA163" s="13" t="s">
        <v>59</v>
      </c>
      <c r="AB163" s="13" t="s">
        <v>82</v>
      </c>
      <c r="AC163" s="13" t="s">
        <v>156</v>
      </c>
    </row>
    <row r="164" spans="1:29" s="1" customFormat="1" ht="13" x14ac:dyDescent="0.3">
      <c r="A164" s="34" t="s">
        <v>1436</v>
      </c>
      <c r="B164" s="13">
        <v>911</v>
      </c>
      <c r="C164" s="14">
        <v>41001</v>
      </c>
      <c r="D164" s="14">
        <v>41001.291666666701</v>
      </c>
      <c r="E164" s="13" t="s">
        <v>1126</v>
      </c>
      <c r="F164" s="13" t="s">
        <v>129</v>
      </c>
      <c r="G164" s="13" t="s">
        <v>85</v>
      </c>
      <c r="H164" s="13"/>
      <c r="I164" s="13"/>
      <c r="J164" s="13" t="s">
        <v>86</v>
      </c>
      <c r="K164" s="13"/>
      <c r="L164" s="13"/>
      <c r="M164" s="13">
        <v>50</v>
      </c>
      <c r="N164" s="13"/>
      <c r="O164" s="13"/>
      <c r="P164" s="13">
        <v>50</v>
      </c>
      <c r="Q164" s="13" t="s">
        <v>65</v>
      </c>
      <c r="R164" s="13" t="s">
        <v>53</v>
      </c>
      <c r="S164" s="13" t="s">
        <v>101</v>
      </c>
      <c r="T164" s="13" t="s">
        <v>55</v>
      </c>
      <c r="U164" s="13" t="s">
        <v>71</v>
      </c>
      <c r="V164" s="15" t="s">
        <v>1437</v>
      </c>
      <c r="W164" s="14">
        <v>41640.333333333299</v>
      </c>
      <c r="X164" s="14">
        <v>42461.291666666701</v>
      </c>
      <c r="Y164" s="13" t="s">
        <v>82</v>
      </c>
      <c r="Z164" s="13" t="s">
        <v>59</v>
      </c>
      <c r="AA164" s="13" t="s">
        <v>59</v>
      </c>
      <c r="AB164" s="13" t="s">
        <v>82</v>
      </c>
      <c r="AC164" s="13" t="s">
        <v>61</v>
      </c>
    </row>
    <row r="165" spans="1:29" s="1" customFormat="1" ht="13" x14ac:dyDescent="0.3">
      <c r="A165" s="34" t="s">
        <v>1438</v>
      </c>
      <c r="B165" s="13">
        <v>945</v>
      </c>
      <c r="C165" s="14">
        <v>41382</v>
      </c>
      <c r="D165" s="14">
        <v>41394.291666666701</v>
      </c>
      <c r="E165" s="13" t="s">
        <v>1126</v>
      </c>
      <c r="F165" s="13" t="s">
        <v>133</v>
      </c>
      <c r="G165" s="13" t="s">
        <v>85</v>
      </c>
      <c r="H165" s="13"/>
      <c r="I165" s="13"/>
      <c r="J165" s="13" t="s">
        <v>86</v>
      </c>
      <c r="K165" s="13"/>
      <c r="L165" s="13"/>
      <c r="M165" s="13">
        <v>24</v>
      </c>
      <c r="N165" s="13"/>
      <c r="O165" s="13"/>
      <c r="P165" s="13">
        <v>24</v>
      </c>
      <c r="Q165" s="13" t="s">
        <v>65</v>
      </c>
      <c r="R165" s="13" t="s">
        <v>53</v>
      </c>
      <c r="S165" s="13" t="s">
        <v>181</v>
      </c>
      <c r="T165" s="13" t="s">
        <v>55</v>
      </c>
      <c r="U165" s="13" t="s">
        <v>88</v>
      </c>
      <c r="V165" s="15" t="s">
        <v>1439</v>
      </c>
      <c r="W165" s="14">
        <v>41647.333333333299</v>
      </c>
      <c r="X165" s="14">
        <v>42849.291666666701</v>
      </c>
      <c r="Y165" s="13" t="s">
        <v>82</v>
      </c>
      <c r="Z165" s="13" t="s">
        <v>59</v>
      </c>
      <c r="AA165" s="13" t="s">
        <v>59</v>
      </c>
      <c r="AB165" s="13" t="s">
        <v>82</v>
      </c>
      <c r="AC165" s="13" t="s">
        <v>61</v>
      </c>
    </row>
    <row r="166" spans="1:29" s="1" customFormat="1" ht="26" x14ac:dyDescent="0.3">
      <c r="A166" s="34" t="s">
        <v>1440</v>
      </c>
      <c r="B166" s="13">
        <v>952</v>
      </c>
      <c r="C166" s="14">
        <v>41393</v>
      </c>
      <c r="D166" s="14">
        <v>41394.291666666701</v>
      </c>
      <c r="E166" s="13" t="s">
        <v>1126</v>
      </c>
      <c r="F166" s="13" t="s">
        <v>133</v>
      </c>
      <c r="G166" s="13" t="s">
        <v>74</v>
      </c>
      <c r="H166" s="13"/>
      <c r="I166" s="13"/>
      <c r="J166" s="13" t="s">
        <v>75</v>
      </c>
      <c r="K166" s="13"/>
      <c r="L166" s="13"/>
      <c r="M166" s="13">
        <v>100.81</v>
      </c>
      <c r="N166" s="13"/>
      <c r="O166" s="13"/>
      <c r="P166" s="13">
        <v>100.81</v>
      </c>
      <c r="Q166" s="13" t="s">
        <v>52</v>
      </c>
      <c r="R166" s="13" t="s">
        <v>53</v>
      </c>
      <c r="S166" s="13" t="s">
        <v>227</v>
      </c>
      <c r="T166" s="13" t="s">
        <v>159</v>
      </c>
      <c r="U166" s="13" t="s">
        <v>56</v>
      </c>
      <c r="V166" s="15" t="s">
        <v>251</v>
      </c>
      <c r="W166" s="14">
        <v>42704.333333333299</v>
      </c>
      <c r="X166" s="14">
        <v>43020.291666666701</v>
      </c>
      <c r="Y166" s="13" t="s">
        <v>82</v>
      </c>
      <c r="Z166" s="13" t="s">
        <v>59</v>
      </c>
      <c r="AA166" s="13" t="s">
        <v>59</v>
      </c>
      <c r="AB166" s="13" t="s">
        <v>82</v>
      </c>
      <c r="AC166" s="13" t="s">
        <v>61</v>
      </c>
    </row>
    <row r="167" spans="1:29" s="1" customFormat="1" ht="13" x14ac:dyDescent="0.3">
      <c r="A167" s="34" t="s">
        <v>1441</v>
      </c>
      <c r="B167" s="13">
        <v>963</v>
      </c>
      <c r="C167" s="14">
        <v>41394</v>
      </c>
      <c r="D167" s="14">
        <v>41394.291666666701</v>
      </c>
      <c r="E167" s="13" t="s">
        <v>1126</v>
      </c>
      <c r="F167" s="13" t="s">
        <v>133</v>
      </c>
      <c r="G167" s="13" t="s">
        <v>1162</v>
      </c>
      <c r="H167" s="13"/>
      <c r="I167" s="13"/>
      <c r="J167" s="13" t="s">
        <v>86</v>
      </c>
      <c r="K167" s="13"/>
      <c r="L167" s="13"/>
      <c r="M167" s="13">
        <v>72</v>
      </c>
      <c r="N167" s="13"/>
      <c r="O167" s="13"/>
      <c r="P167" s="13">
        <v>72</v>
      </c>
      <c r="Q167" s="13" t="s">
        <v>65</v>
      </c>
      <c r="R167" s="13" t="s">
        <v>53</v>
      </c>
      <c r="S167" s="13" t="s">
        <v>333</v>
      </c>
      <c r="T167" s="13" t="s">
        <v>55</v>
      </c>
      <c r="U167" s="13" t="s">
        <v>88</v>
      </c>
      <c r="V167" s="15" t="s">
        <v>1442</v>
      </c>
      <c r="W167" s="14">
        <v>41642.333333333299</v>
      </c>
      <c r="X167" s="14">
        <v>43528.333333333299</v>
      </c>
      <c r="Y167" s="13" t="s">
        <v>82</v>
      </c>
      <c r="Z167" s="13" t="s">
        <v>59</v>
      </c>
      <c r="AA167" s="13" t="s">
        <v>59</v>
      </c>
      <c r="AB167" s="13" t="s">
        <v>82</v>
      </c>
      <c r="AC167" s="13" t="s">
        <v>61</v>
      </c>
    </row>
    <row r="168" spans="1:29" s="1" customFormat="1" ht="26" x14ac:dyDescent="0.3">
      <c r="A168" s="34" t="s">
        <v>1443</v>
      </c>
      <c r="B168" s="13">
        <v>968</v>
      </c>
      <c r="C168" s="14">
        <v>41394</v>
      </c>
      <c r="D168" s="14">
        <v>41394.291666666701</v>
      </c>
      <c r="E168" s="13" t="s">
        <v>1126</v>
      </c>
      <c r="F168" s="13" t="s">
        <v>133</v>
      </c>
      <c r="G168" s="13" t="s">
        <v>85</v>
      </c>
      <c r="H168" s="13"/>
      <c r="I168" s="13"/>
      <c r="J168" s="13" t="s">
        <v>86</v>
      </c>
      <c r="K168" s="13"/>
      <c r="L168" s="13"/>
      <c r="M168" s="13">
        <v>35</v>
      </c>
      <c r="N168" s="13"/>
      <c r="O168" s="13"/>
      <c r="P168" s="13">
        <v>35</v>
      </c>
      <c r="Q168" s="13" t="s">
        <v>65</v>
      </c>
      <c r="R168" s="13" t="s">
        <v>53</v>
      </c>
      <c r="S168" s="13" t="s">
        <v>54</v>
      </c>
      <c r="T168" s="13" t="s">
        <v>55</v>
      </c>
      <c r="U168" s="13" t="s">
        <v>56</v>
      </c>
      <c r="V168" s="15" t="s">
        <v>1133</v>
      </c>
      <c r="W168" s="14">
        <v>42064.333333333299</v>
      </c>
      <c r="X168" s="14">
        <v>44407.291666666701</v>
      </c>
      <c r="Y168" s="13" t="s">
        <v>82</v>
      </c>
      <c r="Z168" s="13" t="s">
        <v>59</v>
      </c>
      <c r="AA168" s="13" t="s">
        <v>59</v>
      </c>
      <c r="AB168" s="13" t="s">
        <v>82</v>
      </c>
      <c r="AC168" s="13" t="s">
        <v>61</v>
      </c>
    </row>
    <row r="169" spans="1:29" s="1" customFormat="1" ht="13" x14ac:dyDescent="0.3">
      <c r="A169" s="34" t="s">
        <v>1444</v>
      </c>
      <c r="B169" s="13">
        <v>971</v>
      </c>
      <c r="C169" s="14">
        <v>41394</v>
      </c>
      <c r="D169" s="14">
        <v>41394.291666666701</v>
      </c>
      <c r="E169" s="13" t="s">
        <v>1126</v>
      </c>
      <c r="F169" s="13" t="s">
        <v>133</v>
      </c>
      <c r="G169" s="13" t="s">
        <v>74</v>
      </c>
      <c r="H169" s="13" t="s">
        <v>63</v>
      </c>
      <c r="I169" s="13"/>
      <c r="J169" s="13" t="s">
        <v>75</v>
      </c>
      <c r="K169" s="13" t="s">
        <v>70</v>
      </c>
      <c r="L169" s="13"/>
      <c r="M169" s="13">
        <v>200</v>
      </c>
      <c r="N169" s="13">
        <v>88</v>
      </c>
      <c r="O169" s="13"/>
      <c r="P169" s="13">
        <v>200</v>
      </c>
      <c r="Q169" s="13" t="s">
        <v>65</v>
      </c>
      <c r="R169" s="13" t="s">
        <v>53</v>
      </c>
      <c r="S169" s="13" t="s">
        <v>101</v>
      </c>
      <c r="T169" s="13" t="s">
        <v>55</v>
      </c>
      <c r="U169" s="13" t="s">
        <v>71</v>
      </c>
      <c r="V169" s="15" t="s">
        <v>1412</v>
      </c>
      <c r="W169" s="14">
        <v>42520.291666666701</v>
      </c>
      <c r="X169" s="14">
        <v>44427.291666666701</v>
      </c>
      <c r="Y169" s="13" t="s">
        <v>82</v>
      </c>
      <c r="Z169" s="13" t="s">
        <v>59</v>
      </c>
      <c r="AA169" s="13" t="s">
        <v>59</v>
      </c>
      <c r="AB169" s="13" t="s">
        <v>82</v>
      </c>
      <c r="AC169" s="13" t="s">
        <v>61</v>
      </c>
    </row>
    <row r="170" spans="1:29" s="1" customFormat="1" ht="13" x14ac:dyDescent="0.3">
      <c r="A170" s="34" t="s">
        <v>1445</v>
      </c>
      <c r="B170" s="13">
        <v>972</v>
      </c>
      <c r="C170" s="14">
        <v>41394</v>
      </c>
      <c r="D170" s="14">
        <v>41394.291666666701</v>
      </c>
      <c r="E170" s="13" t="s">
        <v>1126</v>
      </c>
      <c r="F170" s="13" t="s">
        <v>133</v>
      </c>
      <c r="G170" s="13" t="s">
        <v>74</v>
      </c>
      <c r="H170" s="13"/>
      <c r="I170" s="13"/>
      <c r="J170" s="13" t="s">
        <v>75</v>
      </c>
      <c r="K170" s="13"/>
      <c r="L170" s="13"/>
      <c r="M170" s="13">
        <v>20</v>
      </c>
      <c r="N170" s="13"/>
      <c r="O170" s="13"/>
      <c r="P170" s="13">
        <v>20</v>
      </c>
      <c r="Q170" s="13" t="s">
        <v>65</v>
      </c>
      <c r="R170" s="13" t="s">
        <v>53</v>
      </c>
      <c r="S170" s="13" t="s">
        <v>101</v>
      </c>
      <c r="T170" s="13" t="s">
        <v>55</v>
      </c>
      <c r="U170" s="13" t="s">
        <v>88</v>
      </c>
      <c r="V170" s="15" t="s">
        <v>1446</v>
      </c>
      <c r="W170" s="14">
        <v>42735.333333333299</v>
      </c>
      <c r="X170" s="14">
        <v>42733.333333333299</v>
      </c>
      <c r="Y170" s="13" t="s">
        <v>82</v>
      </c>
      <c r="Z170" s="13" t="s">
        <v>59</v>
      </c>
      <c r="AA170" s="13" t="s">
        <v>59</v>
      </c>
      <c r="AB170" s="13" t="s">
        <v>82</v>
      </c>
      <c r="AC170" s="13" t="s">
        <v>61</v>
      </c>
    </row>
    <row r="171" spans="1:29" s="1" customFormat="1" ht="13" x14ac:dyDescent="0.3">
      <c r="A171" s="34" t="s">
        <v>1447</v>
      </c>
      <c r="B171" s="13">
        <v>994</v>
      </c>
      <c r="C171" s="14">
        <v>41395</v>
      </c>
      <c r="D171" s="14">
        <v>41394.291666666701</v>
      </c>
      <c r="E171" s="13" t="s">
        <v>1126</v>
      </c>
      <c r="F171" s="13" t="s">
        <v>133</v>
      </c>
      <c r="G171" s="13" t="s">
        <v>74</v>
      </c>
      <c r="H171" s="13"/>
      <c r="I171" s="13"/>
      <c r="J171" s="13" t="s">
        <v>75</v>
      </c>
      <c r="K171" s="13"/>
      <c r="L171" s="13"/>
      <c r="M171" s="13">
        <v>50</v>
      </c>
      <c r="N171" s="13"/>
      <c r="O171" s="13"/>
      <c r="P171" s="13">
        <v>50</v>
      </c>
      <c r="Q171" s="13" t="s">
        <v>65</v>
      </c>
      <c r="R171" s="13" t="s">
        <v>53</v>
      </c>
      <c r="S171" s="13" t="s">
        <v>142</v>
      </c>
      <c r="T171" s="13" t="s">
        <v>97</v>
      </c>
      <c r="U171" s="13" t="s">
        <v>143</v>
      </c>
      <c r="V171" s="15" t="s">
        <v>1448</v>
      </c>
      <c r="W171" s="14">
        <v>42735.333333333299</v>
      </c>
      <c r="X171" s="14">
        <v>43817.333333333299</v>
      </c>
      <c r="Y171" s="13" t="s">
        <v>82</v>
      </c>
      <c r="Z171" s="13" t="s">
        <v>59</v>
      </c>
      <c r="AA171" s="13" t="s">
        <v>59</v>
      </c>
      <c r="AB171" s="13" t="s">
        <v>82</v>
      </c>
      <c r="AC171" s="13" t="s">
        <v>61</v>
      </c>
    </row>
    <row r="172" spans="1:29" s="1" customFormat="1" ht="13" x14ac:dyDescent="0.3">
      <c r="A172" s="34" t="s">
        <v>1449</v>
      </c>
      <c r="B172" s="13" t="s">
        <v>1450</v>
      </c>
      <c r="C172" s="14">
        <v>41858</v>
      </c>
      <c r="D172" s="14">
        <v>41394.291666666701</v>
      </c>
      <c r="E172" s="13" t="s">
        <v>1126</v>
      </c>
      <c r="F172" s="13" t="s">
        <v>133</v>
      </c>
      <c r="G172" s="13" t="s">
        <v>74</v>
      </c>
      <c r="H172" s="13"/>
      <c r="I172" s="13"/>
      <c r="J172" s="13" t="s">
        <v>75</v>
      </c>
      <c r="K172" s="13"/>
      <c r="L172" s="13"/>
      <c r="M172" s="13">
        <v>9.5</v>
      </c>
      <c r="N172" s="13"/>
      <c r="O172" s="13"/>
      <c r="P172" s="13">
        <v>9.5</v>
      </c>
      <c r="Q172" s="13" t="s">
        <v>65</v>
      </c>
      <c r="R172" s="13" t="s">
        <v>53</v>
      </c>
      <c r="S172" s="13" t="s">
        <v>121</v>
      </c>
      <c r="T172" s="13" t="s">
        <v>55</v>
      </c>
      <c r="U172" s="13" t="s">
        <v>71</v>
      </c>
      <c r="V172" s="15" t="s">
        <v>266</v>
      </c>
      <c r="W172" s="14">
        <v>42644.291666666701</v>
      </c>
      <c r="X172" s="14">
        <v>42733.333333333299</v>
      </c>
      <c r="Y172" s="13" t="s">
        <v>82</v>
      </c>
      <c r="Z172" s="13" t="s">
        <v>60</v>
      </c>
      <c r="AA172" s="13" t="s">
        <v>59</v>
      </c>
      <c r="AB172" s="13" t="s">
        <v>82</v>
      </c>
      <c r="AC172" s="13" t="s">
        <v>61</v>
      </c>
    </row>
    <row r="173" spans="1:29" s="1" customFormat="1" ht="13" x14ac:dyDescent="0.3">
      <c r="A173" s="34" t="s">
        <v>1451</v>
      </c>
      <c r="B173" s="13">
        <v>1005</v>
      </c>
      <c r="C173" s="14">
        <v>41660</v>
      </c>
      <c r="D173" s="14">
        <v>41709.291666666701</v>
      </c>
      <c r="E173" s="13" t="s">
        <v>1126</v>
      </c>
      <c r="F173" s="13" t="s">
        <v>170</v>
      </c>
      <c r="G173" s="13" t="s">
        <v>91</v>
      </c>
      <c r="H173" s="13"/>
      <c r="I173" s="13"/>
      <c r="J173" s="13" t="s">
        <v>1187</v>
      </c>
      <c r="K173" s="13"/>
      <c r="L173" s="13"/>
      <c r="M173" s="13">
        <v>0.5</v>
      </c>
      <c r="N173" s="13"/>
      <c r="O173" s="13"/>
      <c r="P173" s="13">
        <v>0.5</v>
      </c>
      <c r="Q173" s="13" t="s">
        <v>92</v>
      </c>
      <c r="R173" s="13" t="s">
        <v>53</v>
      </c>
      <c r="S173" s="13" t="s">
        <v>124</v>
      </c>
      <c r="T173" s="13" t="s">
        <v>55</v>
      </c>
      <c r="U173" s="13" t="s">
        <v>88</v>
      </c>
      <c r="V173" s="15" t="s">
        <v>1452</v>
      </c>
      <c r="W173" s="14">
        <v>41758.291666666701</v>
      </c>
      <c r="X173" s="14">
        <v>41850.291666666701</v>
      </c>
      <c r="Y173" s="13" t="s">
        <v>60</v>
      </c>
      <c r="Z173" s="13" t="s">
        <v>82</v>
      </c>
      <c r="AA173" s="13" t="s">
        <v>82</v>
      </c>
      <c r="AB173" s="13" t="s">
        <v>82</v>
      </c>
      <c r="AC173" s="13" t="s">
        <v>61</v>
      </c>
    </row>
    <row r="174" spans="1:29" s="1" customFormat="1" ht="13" x14ac:dyDescent="0.3">
      <c r="A174" s="34" t="s">
        <v>1453</v>
      </c>
      <c r="B174" s="13">
        <v>1010</v>
      </c>
      <c r="C174" s="14">
        <v>41757</v>
      </c>
      <c r="D174" s="14">
        <v>41759.291666666701</v>
      </c>
      <c r="E174" s="13" t="s">
        <v>1126</v>
      </c>
      <c r="F174" s="13" t="s">
        <v>148</v>
      </c>
      <c r="G174" s="13" t="s">
        <v>51</v>
      </c>
      <c r="H174" s="13"/>
      <c r="I174" s="13"/>
      <c r="J174" s="13" t="s">
        <v>51</v>
      </c>
      <c r="K174" s="13"/>
      <c r="L174" s="13"/>
      <c r="M174" s="13">
        <v>46.1</v>
      </c>
      <c r="N174" s="13"/>
      <c r="O174" s="13"/>
      <c r="P174" s="13">
        <v>44.8</v>
      </c>
      <c r="Q174" s="13" t="s">
        <v>65</v>
      </c>
      <c r="R174" s="13" t="s">
        <v>53</v>
      </c>
      <c r="S174" s="13" t="s">
        <v>181</v>
      </c>
      <c r="T174" s="13" t="s">
        <v>55</v>
      </c>
      <c r="U174" s="13" t="s">
        <v>88</v>
      </c>
      <c r="V174" s="15" t="s">
        <v>1454</v>
      </c>
      <c r="W174" s="14">
        <v>42339.333333333299</v>
      </c>
      <c r="X174" s="14"/>
      <c r="Y174" s="13" t="s">
        <v>82</v>
      </c>
      <c r="Z174" s="13" t="s">
        <v>59</v>
      </c>
      <c r="AA174" s="13" t="s">
        <v>59</v>
      </c>
      <c r="AB174" s="13" t="s">
        <v>82</v>
      </c>
      <c r="AC174" s="13" t="s">
        <v>61</v>
      </c>
    </row>
    <row r="175" spans="1:29" s="1" customFormat="1" ht="26" x14ac:dyDescent="0.3">
      <c r="A175" s="34" t="s">
        <v>1455</v>
      </c>
      <c r="B175" s="13">
        <v>1016</v>
      </c>
      <c r="C175" s="14">
        <v>41754</v>
      </c>
      <c r="D175" s="14">
        <v>41759.291666666701</v>
      </c>
      <c r="E175" s="13" t="s">
        <v>1126</v>
      </c>
      <c r="F175" s="13" t="s">
        <v>148</v>
      </c>
      <c r="G175" s="13" t="s">
        <v>91</v>
      </c>
      <c r="H175" s="13"/>
      <c r="I175" s="13"/>
      <c r="J175" s="13" t="s">
        <v>86</v>
      </c>
      <c r="K175" s="13"/>
      <c r="L175" s="13"/>
      <c r="M175" s="13">
        <v>0.01</v>
      </c>
      <c r="N175" s="13"/>
      <c r="O175" s="13"/>
      <c r="P175" s="13">
        <v>0</v>
      </c>
      <c r="Q175" s="13" t="s">
        <v>92</v>
      </c>
      <c r="R175" s="13" t="s">
        <v>53</v>
      </c>
      <c r="S175" s="13" t="s">
        <v>333</v>
      </c>
      <c r="T175" s="13" t="s">
        <v>55</v>
      </c>
      <c r="U175" s="13" t="s">
        <v>88</v>
      </c>
      <c r="V175" s="15" t="s">
        <v>1456</v>
      </c>
      <c r="W175" s="14">
        <v>43220.291666666701</v>
      </c>
      <c r="X175" s="14">
        <v>43566.291666666701</v>
      </c>
      <c r="Y175" s="13" t="s">
        <v>82</v>
      </c>
      <c r="Z175" s="13" t="s">
        <v>59</v>
      </c>
      <c r="AA175" s="13" t="s">
        <v>59</v>
      </c>
      <c r="AB175" s="13" t="s">
        <v>82</v>
      </c>
      <c r="AC175" s="13" t="s">
        <v>61</v>
      </c>
    </row>
    <row r="176" spans="1:29" s="1" customFormat="1" ht="13" x14ac:dyDescent="0.3">
      <c r="A176" s="34" t="s">
        <v>1457</v>
      </c>
      <c r="B176" s="13">
        <v>1028</v>
      </c>
      <c r="C176" s="14">
        <v>41759</v>
      </c>
      <c r="D176" s="14">
        <v>41759.291666666701</v>
      </c>
      <c r="E176" s="13" t="s">
        <v>1126</v>
      </c>
      <c r="F176" s="13" t="s">
        <v>148</v>
      </c>
      <c r="G176" s="13" t="s">
        <v>74</v>
      </c>
      <c r="H176" s="13"/>
      <c r="I176" s="13"/>
      <c r="J176" s="13" t="s">
        <v>75</v>
      </c>
      <c r="K176" s="13"/>
      <c r="L176" s="13"/>
      <c r="M176" s="13">
        <v>20</v>
      </c>
      <c r="N176" s="13"/>
      <c r="O176" s="13"/>
      <c r="P176" s="13">
        <v>20</v>
      </c>
      <c r="Q176" s="13" t="s">
        <v>65</v>
      </c>
      <c r="R176" s="13" t="s">
        <v>53</v>
      </c>
      <c r="S176" s="13" t="s">
        <v>136</v>
      </c>
      <c r="T176" s="13" t="s">
        <v>55</v>
      </c>
      <c r="U176" s="13" t="s">
        <v>88</v>
      </c>
      <c r="V176" s="15" t="s">
        <v>773</v>
      </c>
      <c r="W176" s="14">
        <v>42705.333333333299</v>
      </c>
      <c r="X176" s="14">
        <v>44167.333333333299</v>
      </c>
      <c r="Y176" s="13" t="s">
        <v>82</v>
      </c>
      <c r="Z176" s="13" t="s">
        <v>59</v>
      </c>
      <c r="AA176" s="13" t="s">
        <v>59</v>
      </c>
      <c r="AB176" s="13" t="s">
        <v>82</v>
      </c>
      <c r="AC176" s="13" t="s">
        <v>61</v>
      </c>
    </row>
    <row r="177" spans="1:29" s="1" customFormat="1" ht="13" x14ac:dyDescent="0.3">
      <c r="A177" s="34" t="s">
        <v>1458</v>
      </c>
      <c r="B177" s="13">
        <v>1029</v>
      </c>
      <c r="C177" s="14">
        <v>41759</v>
      </c>
      <c r="D177" s="14">
        <v>41759.291666666701</v>
      </c>
      <c r="E177" s="13" t="s">
        <v>1126</v>
      </c>
      <c r="F177" s="13" t="s">
        <v>148</v>
      </c>
      <c r="G177" s="13" t="s">
        <v>74</v>
      </c>
      <c r="H177" s="13"/>
      <c r="I177" s="13"/>
      <c r="J177" s="13" t="s">
        <v>75</v>
      </c>
      <c r="K177" s="13"/>
      <c r="L177" s="13"/>
      <c r="M177" s="13">
        <v>20</v>
      </c>
      <c r="N177" s="13"/>
      <c r="O177" s="13"/>
      <c r="P177" s="13">
        <v>20</v>
      </c>
      <c r="Q177" s="13" t="s">
        <v>65</v>
      </c>
      <c r="R177" s="13" t="s">
        <v>53</v>
      </c>
      <c r="S177" s="13" t="s">
        <v>136</v>
      </c>
      <c r="T177" s="13" t="s">
        <v>55</v>
      </c>
      <c r="U177" s="13" t="s">
        <v>88</v>
      </c>
      <c r="V177" s="15" t="s">
        <v>773</v>
      </c>
      <c r="W177" s="14">
        <v>43344.291666666701</v>
      </c>
      <c r="X177" s="14">
        <v>44167.333333333299</v>
      </c>
      <c r="Y177" s="13" t="s">
        <v>82</v>
      </c>
      <c r="Z177" s="13" t="s">
        <v>59</v>
      </c>
      <c r="AA177" s="13" t="s">
        <v>59</v>
      </c>
      <c r="AB177" s="13" t="s">
        <v>82</v>
      </c>
      <c r="AC177" s="13" t="s">
        <v>61</v>
      </c>
    </row>
    <row r="178" spans="1:29" s="1" customFormat="1" ht="13" x14ac:dyDescent="0.3">
      <c r="A178" s="34" t="s">
        <v>1459</v>
      </c>
      <c r="B178" s="13">
        <v>1032</v>
      </c>
      <c r="C178" s="14">
        <v>41759</v>
      </c>
      <c r="D178" s="14">
        <v>41759.291666666701</v>
      </c>
      <c r="E178" s="13" t="s">
        <v>1126</v>
      </c>
      <c r="F178" s="13" t="s">
        <v>148</v>
      </c>
      <c r="G178" s="13" t="s">
        <v>74</v>
      </c>
      <c r="H178" s="13"/>
      <c r="I178" s="13"/>
      <c r="J178" s="13" t="s">
        <v>75</v>
      </c>
      <c r="K178" s="13"/>
      <c r="L178" s="13"/>
      <c r="M178" s="13">
        <v>206.2</v>
      </c>
      <c r="N178" s="13"/>
      <c r="O178" s="13"/>
      <c r="P178" s="13">
        <v>200</v>
      </c>
      <c r="Q178" s="13" t="s">
        <v>65</v>
      </c>
      <c r="R178" s="13" t="s">
        <v>53</v>
      </c>
      <c r="S178" s="13" t="s">
        <v>136</v>
      </c>
      <c r="T178" s="13" t="s">
        <v>55</v>
      </c>
      <c r="U178" s="13" t="s">
        <v>88</v>
      </c>
      <c r="V178" s="15" t="s">
        <v>1460</v>
      </c>
      <c r="W178" s="14">
        <v>42643.291666666701</v>
      </c>
      <c r="X178" s="14">
        <v>43207.291666666701</v>
      </c>
      <c r="Y178" s="13" t="s">
        <v>82</v>
      </c>
      <c r="Z178" s="13" t="s">
        <v>59</v>
      </c>
      <c r="AA178" s="13" t="s">
        <v>59</v>
      </c>
      <c r="AB178" s="13" t="s">
        <v>82</v>
      </c>
      <c r="AC178" s="13" t="s">
        <v>61</v>
      </c>
    </row>
    <row r="179" spans="1:29" s="1" customFormat="1" ht="13" x14ac:dyDescent="0.3">
      <c r="A179" s="34" t="s">
        <v>1461</v>
      </c>
      <c r="B179" s="13">
        <v>1036</v>
      </c>
      <c r="C179" s="14">
        <v>41759</v>
      </c>
      <c r="D179" s="14">
        <v>41759.291666666701</v>
      </c>
      <c r="E179" s="13" t="s">
        <v>1126</v>
      </c>
      <c r="F179" s="13" t="s">
        <v>148</v>
      </c>
      <c r="G179" s="13" t="s">
        <v>74</v>
      </c>
      <c r="H179" s="13"/>
      <c r="I179" s="13"/>
      <c r="J179" s="13" t="s">
        <v>75</v>
      </c>
      <c r="K179" s="13"/>
      <c r="L179" s="13"/>
      <c r="M179" s="13">
        <v>153.4</v>
      </c>
      <c r="N179" s="13"/>
      <c r="O179" s="13"/>
      <c r="P179" s="13">
        <v>150</v>
      </c>
      <c r="Q179" s="13" t="s">
        <v>65</v>
      </c>
      <c r="R179" s="13" t="s">
        <v>53</v>
      </c>
      <c r="S179" s="13" t="s">
        <v>139</v>
      </c>
      <c r="T179" s="13" t="s">
        <v>55</v>
      </c>
      <c r="U179" s="13" t="s">
        <v>88</v>
      </c>
      <c r="V179" s="15" t="s">
        <v>1462</v>
      </c>
      <c r="W179" s="14">
        <v>42643.291666666701</v>
      </c>
      <c r="X179" s="14">
        <v>44153.333333333299</v>
      </c>
      <c r="Y179" s="13" t="s">
        <v>82</v>
      </c>
      <c r="Z179" s="13" t="s">
        <v>59</v>
      </c>
      <c r="AA179" s="13" t="s">
        <v>59</v>
      </c>
      <c r="AB179" s="13" t="s">
        <v>82</v>
      </c>
      <c r="AC179" s="13" t="s">
        <v>61</v>
      </c>
    </row>
    <row r="180" spans="1:29" s="1" customFormat="1" ht="26" x14ac:dyDescent="0.3">
      <c r="A180" s="34" t="s">
        <v>1463</v>
      </c>
      <c r="B180" s="13">
        <v>1040</v>
      </c>
      <c r="C180" s="14">
        <v>41758</v>
      </c>
      <c r="D180" s="14">
        <v>41759.291666666701</v>
      </c>
      <c r="E180" s="13" t="s">
        <v>1126</v>
      </c>
      <c r="F180" s="13" t="s">
        <v>148</v>
      </c>
      <c r="G180" s="13" t="s">
        <v>74</v>
      </c>
      <c r="H180" s="13"/>
      <c r="I180" s="13"/>
      <c r="J180" s="13" t="s">
        <v>75</v>
      </c>
      <c r="K180" s="13"/>
      <c r="L180" s="13"/>
      <c r="M180" s="13">
        <v>127</v>
      </c>
      <c r="N180" s="13"/>
      <c r="O180" s="13"/>
      <c r="P180" s="13">
        <v>127</v>
      </c>
      <c r="Q180" s="13" t="s">
        <v>65</v>
      </c>
      <c r="R180" s="13" t="s">
        <v>53</v>
      </c>
      <c r="S180" s="13" t="s">
        <v>227</v>
      </c>
      <c r="T180" s="13" t="s">
        <v>159</v>
      </c>
      <c r="U180" s="13" t="s">
        <v>56</v>
      </c>
      <c r="V180" s="15" t="s">
        <v>251</v>
      </c>
      <c r="W180" s="14">
        <v>41642.333333333299</v>
      </c>
      <c r="X180" s="14">
        <v>41642.333333333299</v>
      </c>
      <c r="Y180" s="13" t="s">
        <v>82</v>
      </c>
      <c r="Z180" s="13" t="s">
        <v>59</v>
      </c>
      <c r="AA180" s="13" t="s">
        <v>59</v>
      </c>
      <c r="AB180" s="13" t="s">
        <v>82</v>
      </c>
      <c r="AC180" s="13" t="s">
        <v>61</v>
      </c>
    </row>
    <row r="181" spans="1:29" s="1" customFormat="1" ht="26" x14ac:dyDescent="0.3">
      <c r="A181" s="34" t="s">
        <v>1464</v>
      </c>
      <c r="B181" s="13">
        <v>1053</v>
      </c>
      <c r="C181" s="14">
        <v>41759</v>
      </c>
      <c r="D181" s="14">
        <v>41759.291666666701</v>
      </c>
      <c r="E181" s="13" t="s">
        <v>1126</v>
      </c>
      <c r="F181" s="13" t="s">
        <v>148</v>
      </c>
      <c r="G181" s="13" t="s">
        <v>74</v>
      </c>
      <c r="H181" s="13"/>
      <c r="I181" s="13"/>
      <c r="J181" s="13" t="s">
        <v>75</v>
      </c>
      <c r="K181" s="13"/>
      <c r="L181" s="13"/>
      <c r="M181" s="13">
        <v>152</v>
      </c>
      <c r="N181" s="13"/>
      <c r="O181" s="13"/>
      <c r="P181" s="13">
        <v>152</v>
      </c>
      <c r="Q181" s="13" t="s">
        <v>65</v>
      </c>
      <c r="R181" s="13" t="s">
        <v>53</v>
      </c>
      <c r="S181" s="13" t="s">
        <v>227</v>
      </c>
      <c r="T181" s="13" t="s">
        <v>159</v>
      </c>
      <c r="U181" s="13" t="s">
        <v>56</v>
      </c>
      <c r="V181" s="15" t="s">
        <v>251</v>
      </c>
      <c r="W181" s="14">
        <v>43799.333333333299</v>
      </c>
      <c r="X181" s="14">
        <v>43755.291666666701</v>
      </c>
      <c r="Y181" s="13" t="s">
        <v>82</v>
      </c>
      <c r="Z181" s="13" t="s">
        <v>59</v>
      </c>
      <c r="AA181" s="13" t="s">
        <v>59</v>
      </c>
      <c r="AB181" s="13" t="s">
        <v>82</v>
      </c>
      <c r="AC181" s="13" t="s">
        <v>61</v>
      </c>
    </row>
    <row r="182" spans="1:29" s="1" customFormat="1" ht="13" x14ac:dyDescent="0.3">
      <c r="A182" s="34" t="s">
        <v>1465</v>
      </c>
      <c r="B182" s="13">
        <v>1058</v>
      </c>
      <c r="C182" s="14">
        <v>41759</v>
      </c>
      <c r="D182" s="14">
        <v>41759.291666666701</v>
      </c>
      <c r="E182" s="13" t="s">
        <v>1126</v>
      </c>
      <c r="F182" s="13" t="s">
        <v>148</v>
      </c>
      <c r="G182" s="13" t="s">
        <v>1162</v>
      </c>
      <c r="H182" s="13"/>
      <c r="I182" s="13"/>
      <c r="J182" s="13" t="s">
        <v>86</v>
      </c>
      <c r="K182" s="13"/>
      <c r="L182" s="13"/>
      <c r="M182" s="13">
        <v>10</v>
      </c>
      <c r="N182" s="13"/>
      <c r="O182" s="13"/>
      <c r="P182" s="13">
        <v>10</v>
      </c>
      <c r="Q182" s="13" t="s">
        <v>65</v>
      </c>
      <c r="R182" s="13" t="s">
        <v>53</v>
      </c>
      <c r="S182" s="13" t="s">
        <v>54</v>
      </c>
      <c r="T182" s="13" t="s">
        <v>55</v>
      </c>
      <c r="U182" s="13" t="s">
        <v>56</v>
      </c>
      <c r="V182" s="15" t="s">
        <v>205</v>
      </c>
      <c r="W182" s="14">
        <v>42491.291666666701</v>
      </c>
      <c r="X182" s="14">
        <v>42718.333333333299</v>
      </c>
      <c r="Y182" s="13" t="s">
        <v>82</v>
      </c>
      <c r="Z182" s="13" t="s">
        <v>59</v>
      </c>
      <c r="AA182" s="13" t="s">
        <v>59</v>
      </c>
      <c r="AB182" s="13" t="s">
        <v>82</v>
      </c>
      <c r="AC182" s="13" t="s">
        <v>61</v>
      </c>
    </row>
    <row r="183" spans="1:29" s="1" customFormat="1" ht="13" x14ac:dyDescent="0.3">
      <c r="A183" s="34" t="s">
        <v>1466</v>
      </c>
      <c r="B183" s="13">
        <v>1061</v>
      </c>
      <c r="C183" s="14">
        <v>41758</v>
      </c>
      <c r="D183" s="14">
        <v>41759.291666666701</v>
      </c>
      <c r="E183" s="13" t="s">
        <v>1126</v>
      </c>
      <c r="F183" s="13" t="s">
        <v>148</v>
      </c>
      <c r="G183" s="13" t="s">
        <v>63</v>
      </c>
      <c r="H183" s="13"/>
      <c r="I183" s="13"/>
      <c r="J183" s="13" t="s">
        <v>70</v>
      </c>
      <c r="K183" s="13"/>
      <c r="L183" s="13"/>
      <c r="M183" s="13">
        <v>20</v>
      </c>
      <c r="N183" s="13"/>
      <c r="O183" s="13"/>
      <c r="P183" s="13">
        <v>20</v>
      </c>
      <c r="Q183" s="13" t="s">
        <v>65</v>
      </c>
      <c r="R183" s="13" t="s">
        <v>53</v>
      </c>
      <c r="S183" s="13" t="s">
        <v>54</v>
      </c>
      <c r="T183" s="13" t="s">
        <v>55</v>
      </c>
      <c r="U183" s="13" t="s">
        <v>56</v>
      </c>
      <c r="V183" s="15" t="s">
        <v>1467</v>
      </c>
      <c r="W183" s="14">
        <v>42522.291666666701</v>
      </c>
      <c r="X183" s="14">
        <v>43277.291666666701</v>
      </c>
      <c r="Y183" s="13" t="s">
        <v>82</v>
      </c>
      <c r="Z183" s="13" t="s">
        <v>59</v>
      </c>
      <c r="AA183" s="13" t="s">
        <v>59</v>
      </c>
      <c r="AB183" s="13" t="s">
        <v>82</v>
      </c>
      <c r="AC183" s="13" t="s">
        <v>61</v>
      </c>
    </row>
    <row r="184" spans="1:29" s="1" customFormat="1" ht="13" x14ac:dyDescent="0.3">
      <c r="A184" s="34" t="s">
        <v>1468</v>
      </c>
      <c r="B184" s="13">
        <v>1103</v>
      </c>
      <c r="C184" s="14">
        <v>42124</v>
      </c>
      <c r="D184" s="14">
        <v>42124.291666666701</v>
      </c>
      <c r="E184" s="13" t="s">
        <v>1126</v>
      </c>
      <c r="F184" s="13" t="s">
        <v>174</v>
      </c>
      <c r="G184" s="13" t="s">
        <v>74</v>
      </c>
      <c r="H184" s="13"/>
      <c r="I184" s="13"/>
      <c r="J184" s="13" t="s">
        <v>75</v>
      </c>
      <c r="K184" s="13"/>
      <c r="L184" s="13"/>
      <c r="M184" s="13">
        <v>40</v>
      </c>
      <c r="N184" s="13"/>
      <c r="O184" s="13"/>
      <c r="P184" s="13">
        <v>40</v>
      </c>
      <c r="Q184" s="13" t="s">
        <v>65</v>
      </c>
      <c r="R184" s="13" t="s">
        <v>53</v>
      </c>
      <c r="S184" s="13" t="s">
        <v>236</v>
      </c>
      <c r="T184" s="13" t="s">
        <v>55</v>
      </c>
      <c r="U184" s="13" t="s">
        <v>88</v>
      </c>
      <c r="V184" s="15" t="s">
        <v>1469</v>
      </c>
      <c r="W184" s="14">
        <v>42948.291666666701</v>
      </c>
      <c r="X184" s="14">
        <v>44250.333333333299</v>
      </c>
      <c r="Y184" s="13" t="s">
        <v>82</v>
      </c>
      <c r="Z184" s="13" t="s">
        <v>59</v>
      </c>
      <c r="AA184" s="13" t="s">
        <v>59</v>
      </c>
      <c r="AB184" s="13" t="s">
        <v>82</v>
      </c>
      <c r="AC184" s="13" t="s">
        <v>61</v>
      </c>
    </row>
    <row r="185" spans="1:29" s="1" customFormat="1" ht="13" x14ac:dyDescent="0.3">
      <c r="A185" s="34" t="s">
        <v>1470</v>
      </c>
      <c r="B185" s="13">
        <v>1111</v>
      </c>
      <c r="C185" s="14">
        <v>42124</v>
      </c>
      <c r="D185" s="14">
        <v>42124.291666666701</v>
      </c>
      <c r="E185" s="13" t="s">
        <v>1126</v>
      </c>
      <c r="F185" s="13" t="s">
        <v>174</v>
      </c>
      <c r="G185" s="13" t="s">
        <v>63</v>
      </c>
      <c r="H185" s="13"/>
      <c r="I185" s="13"/>
      <c r="J185" s="13" t="s">
        <v>70</v>
      </c>
      <c r="K185" s="13"/>
      <c r="L185" s="13"/>
      <c r="M185" s="13">
        <v>200</v>
      </c>
      <c r="N185" s="13"/>
      <c r="O185" s="13"/>
      <c r="P185" s="13">
        <v>200</v>
      </c>
      <c r="Q185" s="13" t="s">
        <v>65</v>
      </c>
      <c r="R185" s="13"/>
      <c r="S185" s="13" t="s">
        <v>333</v>
      </c>
      <c r="T185" s="13" t="s">
        <v>55</v>
      </c>
      <c r="U185" s="13" t="s">
        <v>88</v>
      </c>
      <c r="V185" s="15" t="s">
        <v>1471</v>
      </c>
      <c r="W185" s="14">
        <v>43252.291666666701</v>
      </c>
      <c r="X185" s="14"/>
      <c r="Y185" s="13" t="s">
        <v>82</v>
      </c>
      <c r="Z185" s="13" t="s">
        <v>59</v>
      </c>
      <c r="AA185" s="13" t="s">
        <v>59</v>
      </c>
      <c r="AB185" s="13" t="s">
        <v>82</v>
      </c>
      <c r="AC185" s="13" t="s">
        <v>61</v>
      </c>
    </row>
    <row r="186" spans="1:29" s="1" customFormat="1" ht="13" x14ac:dyDescent="0.3">
      <c r="A186" s="34" t="s">
        <v>1472</v>
      </c>
      <c r="B186" s="13">
        <v>1117</v>
      </c>
      <c r="C186" s="14">
        <v>42124</v>
      </c>
      <c r="D186" s="14">
        <v>42124.291666666701</v>
      </c>
      <c r="E186" s="13" t="s">
        <v>1126</v>
      </c>
      <c r="F186" s="13" t="s">
        <v>174</v>
      </c>
      <c r="G186" s="13" t="s">
        <v>74</v>
      </c>
      <c r="H186" s="13"/>
      <c r="I186" s="13"/>
      <c r="J186" s="13" t="s">
        <v>75</v>
      </c>
      <c r="K186" s="13"/>
      <c r="L186" s="13"/>
      <c r="M186" s="13">
        <v>250</v>
      </c>
      <c r="N186" s="13"/>
      <c r="O186" s="13"/>
      <c r="P186" s="13">
        <v>250</v>
      </c>
      <c r="Q186" s="13" t="s">
        <v>65</v>
      </c>
      <c r="R186" s="13" t="s">
        <v>53</v>
      </c>
      <c r="S186" s="13" t="s">
        <v>139</v>
      </c>
      <c r="T186" s="13" t="s">
        <v>55</v>
      </c>
      <c r="U186" s="13" t="s">
        <v>88</v>
      </c>
      <c r="V186" s="15" t="s">
        <v>137</v>
      </c>
      <c r="W186" s="14">
        <v>43634.291666666701</v>
      </c>
      <c r="X186" s="14">
        <v>44538.333333333299</v>
      </c>
      <c r="Y186" s="13" t="s">
        <v>82</v>
      </c>
      <c r="Z186" s="13" t="s">
        <v>59</v>
      </c>
      <c r="AA186" s="13" t="s">
        <v>59</v>
      </c>
      <c r="AB186" s="13" t="s">
        <v>82</v>
      </c>
      <c r="AC186" s="13" t="s">
        <v>61</v>
      </c>
    </row>
    <row r="187" spans="1:29" s="1" customFormat="1" ht="13" x14ac:dyDescent="0.3">
      <c r="A187" s="34" t="s">
        <v>1473</v>
      </c>
      <c r="B187" s="13">
        <v>1127</v>
      </c>
      <c r="C187" s="14">
        <v>42122</v>
      </c>
      <c r="D187" s="14">
        <v>42124.291666666701</v>
      </c>
      <c r="E187" s="13" t="s">
        <v>1126</v>
      </c>
      <c r="F187" s="13" t="s">
        <v>174</v>
      </c>
      <c r="G187" s="13" t="s">
        <v>74</v>
      </c>
      <c r="H187" s="13"/>
      <c r="I187" s="13"/>
      <c r="J187" s="13" t="s">
        <v>75</v>
      </c>
      <c r="K187" s="13"/>
      <c r="L187" s="13"/>
      <c r="M187" s="13">
        <v>20.440000000000001</v>
      </c>
      <c r="N187" s="13"/>
      <c r="O187" s="13"/>
      <c r="P187" s="13">
        <v>20</v>
      </c>
      <c r="Q187" s="13" t="s">
        <v>65</v>
      </c>
      <c r="R187" s="13" t="s">
        <v>53</v>
      </c>
      <c r="S187" s="13" t="s">
        <v>136</v>
      </c>
      <c r="T187" s="13" t="s">
        <v>55</v>
      </c>
      <c r="U187" s="13" t="s">
        <v>88</v>
      </c>
      <c r="V187" s="15" t="s">
        <v>1474</v>
      </c>
      <c r="W187" s="14">
        <v>44044.291666666701</v>
      </c>
      <c r="X187" s="14">
        <v>44167.333333333299</v>
      </c>
      <c r="Y187" s="13" t="s">
        <v>82</v>
      </c>
      <c r="Z187" s="13" t="s">
        <v>59</v>
      </c>
      <c r="AA187" s="13" t="s">
        <v>59</v>
      </c>
      <c r="AB187" s="13" t="s">
        <v>82</v>
      </c>
      <c r="AC187" s="13" t="s">
        <v>61</v>
      </c>
    </row>
    <row r="188" spans="1:29" s="1" customFormat="1" ht="13" x14ac:dyDescent="0.3">
      <c r="A188" s="34" t="s">
        <v>1475</v>
      </c>
      <c r="B188" s="13">
        <v>1128</v>
      </c>
      <c r="C188" s="14">
        <v>42122</v>
      </c>
      <c r="D188" s="14">
        <v>42124.291666666701</v>
      </c>
      <c r="E188" s="13" t="s">
        <v>1126</v>
      </c>
      <c r="F188" s="13" t="s">
        <v>174</v>
      </c>
      <c r="G188" s="13" t="s">
        <v>74</v>
      </c>
      <c r="H188" s="13"/>
      <c r="I188" s="13"/>
      <c r="J188" s="13" t="s">
        <v>75</v>
      </c>
      <c r="K188" s="13"/>
      <c r="L188" s="13"/>
      <c r="M188" s="13">
        <v>103.09</v>
      </c>
      <c r="N188" s="13"/>
      <c r="O188" s="13"/>
      <c r="P188" s="13">
        <v>100</v>
      </c>
      <c r="Q188" s="13" t="s">
        <v>65</v>
      </c>
      <c r="R188" s="13" t="s">
        <v>53</v>
      </c>
      <c r="S188" s="13" t="s">
        <v>136</v>
      </c>
      <c r="T188" s="13" t="s">
        <v>55</v>
      </c>
      <c r="U188" s="13" t="s">
        <v>88</v>
      </c>
      <c r="V188" s="15" t="s">
        <v>1474</v>
      </c>
      <c r="W188" s="14">
        <v>44166.333333333299</v>
      </c>
      <c r="X188" s="14">
        <v>44167.333333333299</v>
      </c>
      <c r="Y188" s="13" t="s">
        <v>82</v>
      </c>
      <c r="Z188" s="13" t="s">
        <v>59</v>
      </c>
      <c r="AA188" s="13" t="s">
        <v>59</v>
      </c>
      <c r="AB188" s="13" t="s">
        <v>82</v>
      </c>
      <c r="AC188" s="13" t="s">
        <v>61</v>
      </c>
    </row>
    <row r="189" spans="1:29" s="1" customFormat="1" ht="26" x14ac:dyDescent="0.3">
      <c r="A189" s="34" t="s">
        <v>1476</v>
      </c>
      <c r="B189" s="13">
        <v>1189</v>
      </c>
      <c r="C189" s="14">
        <v>42122</v>
      </c>
      <c r="D189" s="14">
        <v>42124.291666666701</v>
      </c>
      <c r="E189" s="13" t="s">
        <v>1126</v>
      </c>
      <c r="F189" s="13" t="s">
        <v>174</v>
      </c>
      <c r="G189" s="13" t="s">
        <v>74</v>
      </c>
      <c r="H189" s="13"/>
      <c r="I189" s="13"/>
      <c r="J189" s="13" t="s">
        <v>75</v>
      </c>
      <c r="K189" s="13"/>
      <c r="L189" s="13"/>
      <c r="M189" s="13">
        <v>150</v>
      </c>
      <c r="N189" s="13"/>
      <c r="O189" s="13"/>
      <c r="P189" s="13">
        <v>150</v>
      </c>
      <c r="Q189" s="13" t="s">
        <v>65</v>
      </c>
      <c r="R189" s="13" t="s">
        <v>53</v>
      </c>
      <c r="S189" s="13" t="s">
        <v>227</v>
      </c>
      <c r="T189" s="13" t="s">
        <v>159</v>
      </c>
      <c r="U189" s="13" t="s">
        <v>56</v>
      </c>
      <c r="V189" s="15" t="s">
        <v>251</v>
      </c>
      <c r="W189" s="14">
        <v>43861.333333333299</v>
      </c>
      <c r="X189" s="14">
        <v>44372.291666666701</v>
      </c>
      <c r="Y189" s="13" t="s">
        <v>82</v>
      </c>
      <c r="Z189" s="13" t="s">
        <v>59</v>
      </c>
      <c r="AA189" s="13" t="s">
        <v>59</v>
      </c>
      <c r="AB189" s="13" t="s">
        <v>82</v>
      </c>
      <c r="AC189" s="13" t="s">
        <v>61</v>
      </c>
    </row>
    <row r="190" spans="1:29" s="1" customFormat="1" ht="13" x14ac:dyDescent="0.3">
      <c r="A190" s="34" t="s">
        <v>1477</v>
      </c>
      <c r="B190" s="13">
        <v>1191</v>
      </c>
      <c r="C190" s="14">
        <v>42124</v>
      </c>
      <c r="D190" s="14">
        <v>42124.291666666701</v>
      </c>
      <c r="E190" s="13" t="s">
        <v>1126</v>
      </c>
      <c r="F190" s="13" t="s">
        <v>174</v>
      </c>
      <c r="G190" s="13" t="s">
        <v>63</v>
      </c>
      <c r="H190" s="13"/>
      <c r="I190" s="13"/>
      <c r="J190" s="13" t="s">
        <v>70</v>
      </c>
      <c r="K190" s="13"/>
      <c r="L190" s="13"/>
      <c r="M190" s="13">
        <v>119</v>
      </c>
      <c r="N190" s="13"/>
      <c r="O190" s="13"/>
      <c r="P190" s="13">
        <v>120</v>
      </c>
      <c r="Q190" s="13" t="s">
        <v>52</v>
      </c>
      <c r="R190" s="13" t="s">
        <v>53</v>
      </c>
      <c r="S190" s="13" t="s">
        <v>54</v>
      </c>
      <c r="T190" s="13" t="s">
        <v>55</v>
      </c>
      <c r="U190" s="13" t="s">
        <v>56</v>
      </c>
      <c r="V190" s="15" t="s">
        <v>1478</v>
      </c>
      <c r="W190" s="14">
        <v>43374.291666666701</v>
      </c>
      <c r="X190" s="14">
        <v>44546.333333333299</v>
      </c>
      <c r="Y190" s="13" t="s">
        <v>82</v>
      </c>
      <c r="Z190" s="13" t="s">
        <v>59</v>
      </c>
      <c r="AA190" s="13" t="s">
        <v>59</v>
      </c>
      <c r="AB190" s="13" t="s">
        <v>82</v>
      </c>
      <c r="AC190" s="13" t="s">
        <v>61</v>
      </c>
    </row>
    <row r="191" spans="1:29" s="1" customFormat="1" ht="26" x14ac:dyDescent="0.3">
      <c r="A191" s="34" t="s">
        <v>1479</v>
      </c>
      <c r="B191" s="13">
        <v>1283</v>
      </c>
      <c r="C191" s="14">
        <v>42488</v>
      </c>
      <c r="D191" s="14">
        <v>42492.291666666701</v>
      </c>
      <c r="E191" s="13" t="s">
        <v>1126</v>
      </c>
      <c r="F191" s="13" t="s">
        <v>229</v>
      </c>
      <c r="G191" s="13" t="s">
        <v>1480</v>
      </c>
      <c r="H191" s="13"/>
      <c r="I191" s="13"/>
      <c r="J191" s="13" t="s">
        <v>1187</v>
      </c>
      <c r="K191" s="13"/>
      <c r="L191" s="13"/>
      <c r="M191" s="13">
        <v>10.9</v>
      </c>
      <c r="N191" s="13"/>
      <c r="O191" s="13"/>
      <c r="P191" s="13">
        <v>7.5</v>
      </c>
      <c r="Q191" s="13" t="s">
        <v>65</v>
      </c>
      <c r="R191" s="13" t="s">
        <v>53</v>
      </c>
      <c r="S191" s="13" t="s">
        <v>184</v>
      </c>
      <c r="T191" s="13" t="s">
        <v>55</v>
      </c>
      <c r="U191" s="13" t="s">
        <v>88</v>
      </c>
      <c r="V191" s="15" t="s">
        <v>1481</v>
      </c>
      <c r="W191" s="14">
        <v>42891.291666666701</v>
      </c>
      <c r="X191" s="14">
        <v>43202.291666666701</v>
      </c>
      <c r="Y191" s="13" t="s">
        <v>82</v>
      </c>
      <c r="Z191" s="13" t="s">
        <v>59</v>
      </c>
      <c r="AA191" s="13" t="s">
        <v>59</v>
      </c>
      <c r="AB191" s="13" t="s">
        <v>82</v>
      </c>
      <c r="AC191" s="13"/>
    </row>
    <row r="192" spans="1:29" s="1" customFormat="1" ht="13" x14ac:dyDescent="0.3">
      <c r="A192" s="34" t="s">
        <v>1482</v>
      </c>
      <c r="B192" s="13">
        <v>1294</v>
      </c>
      <c r="C192" s="14">
        <v>42490</v>
      </c>
      <c r="D192" s="14">
        <v>42492.291666666701</v>
      </c>
      <c r="E192" s="13" t="s">
        <v>1126</v>
      </c>
      <c r="F192" s="13" t="s">
        <v>229</v>
      </c>
      <c r="G192" s="13" t="s">
        <v>63</v>
      </c>
      <c r="H192" s="13"/>
      <c r="I192" s="13"/>
      <c r="J192" s="13" t="s">
        <v>70</v>
      </c>
      <c r="K192" s="13"/>
      <c r="L192" s="13"/>
      <c r="M192" s="13">
        <v>20</v>
      </c>
      <c r="N192" s="13"/>
      <c r="O192" s="13"/>
      <c r="P192" s="13">
        <v>20</v>
      </c>
      <c r="Q192" s="13" t="s">
        <v>65</v>
      </c>
      <c r="R192" s="13" t="s">
        <v>53</v>
      </c>
      <c r="S192" s="13" t="s">
        <v>54</v>
      </c>
      <c r="T192" s="13" t="s">
        <v>55</v>
      </c>
      <c r="U192" s="13" t="s">
        <v>56</v>
      </c>
      <c r="V192" s="15" t="s">
        <v>1467</v>
      </c>
      <c r="W192" s="14">
        <v>43678.291666666701</v>
      </c>
      <c r="X192" s="14">
        <v>43277.291666666701</v>
      </c>
      <c r="Y192" s="13" t="s">
        <v>82</v>
      </c>
      <c r="Z192" s="13" t="s">
        <v>59</v>
      </c>
      <c r="AA192" s="13" t="s">
        <v>59</v>
      </c>
      <c r="AB192" s="13" t="s">
        <v>82</v>
      </c>
      <c r="AC192" s="13" t="s">
        <v>61</v>
      </c>
    </row>
    <row r="193" spans="1:29" s="1" customFormat="1" ht="13" x14ac:dyDescent="0.3">
      <c r="A193" s="34" t="s">
        <v>1483</v>
      </c>
      <c r="B193" s="13">
        <v>1348</v>
      </c>
      <c r="C193" s="14">
        <v>42769</v>
      </c>
      <c r="D193" s="14">
        <v>42772.333333333299</v>
      </c>
      <c r="E193" s="13" t="s">
        <v>1126</v>
      </c>
      <c r="F193" s="13" t="s">
        <v>226</v>
      </c>
      <c r="G193" s="13" t="s">
        <v>345</v>
      </c>
      <c r="H193" s="13"/>
      <c r="I193" s="13"/>
      <c r="J193" s="13" t="s">
        <v>86</v>
      </c>
      <c r="K193" s="13"/>
      <c r="L193" s="13"/>
      <c r="M193" s="13">
        <v>18</v>
      </c>
      <c r="N193" s="13"/>
      <c r="O193" s="13"/>
      <c r="P193" s="13">
        <v>18</v>
      </c>
      <c r="Q193" s="13" t="s">
        <v>65</v>
      </c>
      <c r="R193" s="13" t="s">
        <v>53</v>
      </c>
      <c r="S193" s="13" t="s">
        <v>1484</v>
      </c>
      <c r="T193" s="13" t="s">
        <v>55</v>
      </c>
      <c r="U193" s="13" t="s">
        <v>56</v>
      </c>
      <c r="V193" s="15" t="s">
        <v>1485</v>
      </c>
      <c r="W193" s="14">
        <v>43044.291666666701</v>
      </c>
      <c r="X193" s="14">
        <v>43025.291666666701</v>
      </c>
      <c r="Y193" s="13" t="s">
        <v>82</v>
      </c>
      <c r="Z193" s="13"/>
      <c r="AA193" s="13"/>
      <c r="AB193" s="13" t="s">
        <v>82</v>
      </c>
      <c r="AC193" s="13" t="s">
        <v>61</v>
      </c>
    </row>
    <row r="194" spans="1:29" s="1" customFormat="1" ht="13" x14ac:dyDescent="0.3">
      <c r="A194" s="34" t="s">
        <v>1486</v>
      </c>
      <c r="B194" s="13">
        <v>1374</v>
      </c>
      <c r="C194" s="14">
        <v>42856</v>
      </c>
      <c r="D194" s="14">
        <v>42856.291666666701</v>
      </c>
      <c r="E194" s="13" t="s">
        <v>1126</v>
      </c>
      <c r="F194" s="13" t="s">
        <v>279</v>
      </c>
      <c r="G194" s="13" t="s">
        <v>63</v>
      </c>
      <c r="H194" s="13"/>
      <c r="I194" s="13"/>
      <c r="J194" s="13" t="s">
        <v>70</v>
      </c>
      <c r="K194" s="13"/>
      <c r="L194" s="13"/>
      <c r="M194" s="13">
        <v>189</v>
      </c>
      <c r="N194" s="13"/>
      <c r="O194" s="13"/>
      <c r="P194" s="13">
        <v>182.5</v>
      </c>
      <c r="Q194" s="13" t="s">
        <v>65</v>
      </c>
      <c r="R194" s="13" t="s">
        <v>53</v>
      </c>
      <c r="S194" s="13" t="s">
        <v>380</v>
      </c>
      <c r="T194" s="13" t="s">
        <v>55</v>
      </c>
      <c r="U194" s="13" t="s">
        <v>88</v>
      </c>
      <c r="V194" s="15" t="s">
        <v>1487</v>
      </c>
      <c r="W194" s="14">
        <v>44135.291666666701</v>
      </c>
      <c r="X194" s="14">
        <v>44658.291666666701</v>
      </c>
      <c r="Y194" s="13" t="s">
        <v>82</v>
      </c>
      <c r="Z194" s="13" t="s">
        <v>59</v>
      </c>
      <c r="AA194" s="13" t="s">
        <v>59</v>
      </c>
      <c r="AB194" s="13" t="s">
        <v>82</v>
      </c>
      <c r="AC194" s="13" t="s">
        <v>1488</v>
      </c>
    </row>
    <row r="195" spans="1:29" s="1" customFormat="1" ht="26" x14ac:dyDescent="0.3">
      <c r="A195" s="34" t="s">
        <v>1489</v>
      </c>
      <c r="B195" s="13">
        <v>1407</v>
      </c>
      <c r="C195" s="14">
        <v>42831</v>
      </c>
      <c r="D195" s="14">
        <v>42856.291666666701</v>
      </c>
      <c r="E195" s="13" t="s">
        <v>1126</v>
      </c>
      <c r="F195" s="13" t="s">
        <v>279</v>
      </c>
      <c r="G195" s="13" t="s">
        <v>85</v>
      </c>
      <c r="H195" s="13"/>
      <c r="I195" s="13"/>
      <c r="J195" s="13" t="s">
        <v>86</v>
      </c>
      <c r="K195" s="13"/>
      <c r="L195" s="13"/>
      <c r="M195" s="13">
        <v>38</v>
      </c>
      <c r="N195" s="13"/>
      <c r="O195" s="13"/>
      <c r="P195" s="13">
        <v>38</v>
      </c>
      <c r="Q195" s="13" t="s">
        <v>65</v>
      </c>
      <c r="R195" s="13" t="s">
        <v>53</v>
      </c>
      <c r="S195" s="13" t="s">
        <v>130</v>
      </c>
      <c r="T195" s="13" t="s">
        <v>55</v>
      </c>
      <c r="U195" s="13" t="s">
        <v>71</v>
      </c>
      <c r="V195" s="15" t="s">
        <v>1490</v>
      </c>
      <c r="W195" s="14">
        <v>43525.333333333299</v>
      </c>
      <c r="X195" s="14">
        <v>43755.291666666701</v>
      </c>
      <c r="Y195" s="13" t="s">
        <v>82</v>
      </c>
      <c r="Z195" s="13" t="s">
        <v>59</v>
      </c>
      <c r="AA195" s="13" t="s">
        <v>59</v>
      </c>
      <c r="AB195" s="13" t="s">
        <v>82</v>
      </c>
      <c r="AC195" s="13" t="s">
        <v>61</v>
      </c>
    </row>
    <row r="196" spans="1:29" s="1" customFormat="1" ht="13" x14ac:dyDescent="0.3">
      <c r="A196" s="34" t="s">
        <v>1491</v>
      </c>
      <c r="B196" s="13">
        <v>1414</v>
      </c>
      <c r="C196" s="14">
        <v>42853</v>
      </c>
      <c r="D196" s="14">
        <v>42856.291666666701</v>
      </c>
      <c r="E196" s="13" t="s">
        <v>1126</v>
      </c>
      <c r="F196" s="13" t="s">
        <v>279</v>
      </c>
      <c r="G196" s="13" t="s">
        <v>74</v>
      </c>
      <c r="H196" s="13" t="s">
        <v>63</v>
      </c>
      <c r="I196" s="13"/>
      <c r="J196" s="13" t="s">
        <v>75</v>
      </c>
      <c r="K196" s="13" t="s">
        <v>70</v>
      </c>
      <c r="L196" s="13"/>
      <c r="M196" s="13">
        <v>100</v>
      </c>
      <c r="N196" s="13">
        <v>50</v>
      </c>
      <c r="O196" s="13"/>
      <c r="P196" s="13">
        <v>100</v>
      </c>
      <c r="Q196" s="13" t="s">
        <v>65</v>
      </c>
      <c r="R196" s="13" t="s">
        <v>53</v>
      </c>
      <c r="S196" s="13" t="s">
        <v>130</v>
      </c>
      <c r="T196" s="13" t="s">
        <v>55</v>
      </c>
      <c r="U196" s="13" t="s">
        <v>71</v>
      </c>
      <c r="V196" s="15" t="s">
        <v>1492</v>
      </c>
      <c r="W196" s="14">
        <v>43828.333333333299</v>
      </c>
      <c r="X196" s="14">
        <v>44538.333333333299</v>
      </c>
      <c r="Y196" s="13" t="s">
        <v>82</v>
      </c>
      <c r="Z196" s="13" t="s">
        <v>59</v>
      </c>
      <c r="AA196" s="13" t="s">
        <v>59</v>
      </c>
      <c r="AB196" s="13" t="s">
        <v>82</v>
      </c>
      <c r="AC196" s="13" t="s">
        <v>61</v>
      </c>
    </row>
    <row r="197" spans="1:29" s="1" customFormat="1" ht="13" x14ac:dyDescent="0.3">
      <c r="A197" s="34" t="s">
        <v>1493</v>
      </c>
      <c r="B197" s="13">
        <v>1434</v>
      </c>
      <c r="C197" s="14">
        <v>42853</v>
      </c>
      <c r="D197" s="14">
        <v>42856.291666666701</v>
      </c>
      <c r="E197" s="13" t="s">
        <v>1126</v>
      </c>
      <c r="F197" s="13" t="s">
        <v>279</v>
      </c>
      <c r="G197" s="13" t="s">
        <v>63</v>
      </c>
      <c r="H197" s="13"/>
      <c r="I197" s="13"/>
      <c r="J197" s="13" t="s">
        <v>70</v>
      </c>
      <c r="K197" s="13"/>
      <c r="L197" s="13"/>
      <c r="M197" s="13">
        <v>30</v>
      </c>
      <c r="N197" s="13"/>
      <c r="O197" s="13"/>
      <c r="P197" s="13">
        <v>30</v>
      </c>
      <c r="Q197" s="13" t="s">
        <v>65</v>
      </c>
      <c r="R197" s="13" t="s">
        <v>53</v>
      </c>
      <c r="S197" s="13" t="s">
        <v>54</v>
      </c>
      <c r="T197" s="13" t="s">
        <v>55</v>
      </c>
      <c r="U197" s="13" t="s">
        <v>56</v>
      </c>
      <c r="V197" s="15" t="s">
        <v>1210</v>
      </c>
      <c r="W197" s="14">
        <v>43830.333333333299</v>
      </c>
      <c r="X197" s="14">
        <v>44377.291666666701</v>
      </c>
      <c r="Y197" s="13" t="s">
        <v>82</v>
      </c>
      <c r="Z197" s="13" t="s">
        <v>59</v>
      </c>
      <c r="AA197" s="13" t="s">
        <v>59</v>
      </c>
      <c r="AB197" s="13" t="s">
        <v>82</v>
      </c>
      <c r="AC197" s="13" t="s">
        <v>61</v>
      </c>
    </row>
    <row r="198" spans="1:29" s="1" customFormat="1" ht="13" x14ac:dyDescent="0.3">
      <c r="A198" s="34" t="s">
        <v>1494</v>
      </c>
      <c r="B198" s="13">
        <v>1439</v>
      </c>
      <c r="C198" s="14">
        <v>43220</v>
      </c>
      <c r="D198" s="14">
        <v>43207.291666666701</v>
      </c>
      <c r="E198" s="13" t="s">
        <v>1126</v>
      </c>
      <c r="F198" s="13" t="s">
        <v>170</v>
      </c>
      <c r="G198" s="13" t="s">
        <v>51</v>
      </c>
      <c r="H198" s="13"/>
      <c r="I198" s="13"/>
      <c r="J198" s="13" t="s">
        <v>51</v>
      </c>
      <c r="K198" s="13"/>
      <c r="L198" s="13"/>
      <c r="M198" s="13">
        <v>4.96</v>
      </c>
      <c r="N198" s="13"/>
      <c r="O198" s="13"/>
      <c r="P198" s="13">
        <v>4.96</v>
      </c>
      <c r="Q198" s="13" t="s">
        <v>92</v>
      </c>
      <c r="R198" s="13" t="s">
        <v>53</v>
      </c>
      <c r="S198" s="13"/>
      <c r="T198" s="13"/>
      <c r="U198" s="13" t="s">
        <v>71</v>
      </c>
      <c r="V198" s="15" t="s">
        <v>1495</v>
      </c>
      <c r="W198" s="14">
        <v>43814.333333333299</v>
      </c>
      <c r="X198" s="14">
        <v>44285.291666666701</v>
      </c>
      <c r="Y198" s="13" t="s">
        <v>1496</v>
      </c>
      <c r="Z198" s="13" t="s">
        <v>82</v>
      </c>
      <c r="AA198" s="13" t="s">
        <v>82</v>
      </c>
      <c r="AB198" s="13" t="s">
        <v>82</v>
      </c>
      <c r="AC198" s="13" t="s">
        <v>61</v>
      </c>
    </row>
    <row r="199" spans="1:29" s="1" customFormat="1" ht="13" x14ac:dyDescent="0.3">
      <c r="A199" s="34" t="s">
        <v>1497</v>
      </c>
      <c r="B199" s="13">
        <v>1440</v>
      </c>
      <c r="C199" s="14">
        <v>43220</v>
      </c>
      <c r="D199" s="14">
        <v>43207.291666666701</v>
      </c>
      <c r="E199" s="13" t="s">
        <v>1126</v>
      </c>
      <c r="F199" s="13" t="s">
        <v>170</v>
      </c>
      <c r="G199" s="13" t="s">
        <v>51</v>
      </c>
      <c r="H199" s="13"/>
      <c r="I199" s="13"/>
      <c r="J199" s="13" t="s">
        <v>51</v>
      </c>
      <c r="K199" s="13"/>
      <c r="L199" s="13"/>
      <c r="M199" s="13">
        <v>3.7</v>
      </c>
      <c r="N199" s="13"/>
      <c r="O199" s="13"/>
      <c r="P199" s="13">
        <v>3.7</v>
      </c>
      <c r="Q199" s="13" t="s">
        <v>92</v>
      </c>
      <c r="R199" s="13" t="s">
        <v>53</v>
      </c>
      <c r="S199" s="13" t="s">
        <v>101</v>
      </c>
      <c r="T199" s="13" t="s">
        <v>55</v>
      </c>
      <c r="U199" s="13" t="s">
        <v>71</v>
      </c>
      <c r="V199" s="15" t="s">
        <v>1495</v>
      </c>
      <c r="W199" s="14">
        <v>43814.333333333299</v>
      </c>
      <c r="X199" s="14">
        <v>44285.291666666701</v>
      </c>
      <c r="Y199" s="13" t="s">
        <v>1496</v>
      </c>
      <c r="Z199" s="13" t="s">
        <v>82</v>
      </c>
      <c r="AA199" s="13" t="s">
        <v>82</v>
      </c>
      <c r="AB199" s="13" t="s">
        <v>82</v>
      </c>
      <c r="AC199" s="13" t="s">
        <v>61</v>
      </c>
    </row>
    <row r="200" spans="1:29" s="1" customFormat="1" ht="13" x14ac:dyDescent="0.3">
      <c r="A200" s="34" t="s">
        <v>1498</v>
      </c>
      <c r="B200" s="13">
        <v>1472</v>
      </c>
      <c r="C200" s="14">
        <v>43201</v>
      </c>
      <c r="D200" s="14">
        <v>43208.291666666701</v>
      </c>
      <c r="E200" s="13" t="s">
        <v>1126</v>
      </c>
      <c r="F200" s="13" t="s">
        <v>316</v>
      </c>
      <c r="G200" s="13" t="s">
        <v>63</v>
      </c>
      <c r="H200" s="13"/>
      <c r="I200" s="13"/>
      <c r="J200" s="13" t="s">
        <v>70</v>
      </c>
      <c r="K200" s="13"/>
      <c r="L200" s="13"/>
      <c r="M200" s="13">
        <v>500</v>
      </c>
      <c r="N200" s="13"/>
      <c r="O200" s="13"/>
      <c r="P200" s="13">
        <v>400</v>
      </c>
      <c r="Q200" s="13" t="s">
        <v>65</v>
      </c>
      <c r="R200" s="13" t="s">
        <v>53</v>
      </c>
      <c r="S200" s="13" t="s">
        <v>380</v>
      </c>
      <c r="T200" s="13" t="s">
        <v>55</v>
      </c>
      <c r="U200" s="13" t="s">
        <v>88</v>
      </c>
      <c r="V200" s="15" t="s">
        <v>381</v>
      </c>
      <c r="W200" s="14">
        <v>44166.333333333299</v>
      </c>
      <c r="X200" s="14">
        <v>44405.291666666701</v>
      </c>
      <c r="Y200" s="13" t="s">
        <v>82</v>
      </c>
      <c r="Z200" s="13" t="s">
        <v>59</v>
      </c>
      <c r="AA200" s="13" t="s">
        <v>59</v>
      </c>
      <c r="AB200" s="13" t="s">
        <v>82</v>
      </c>
      <c r="AC200" s="13" t="s">
        <v>61</v>
      </c>
    </row>
    <row r="201" spans="1:29" s="1" customFormat="1" ht="13" x14ac:dyDescent="0.3">
      <c r="A201" s="34" t="s">
        <v>1499</v>
      </c>
      <c r="B201" s="13">
        <v>1675</v>
      </c>
      <c r="C201" s="14">
        <v>43560</v>
      </c>
      <c r="D201" s="14">
        <v>43570.291666666701</v>
      </c>
      <c r="E201" s="13" t="s">
        <v>1126</v>
      </c>
      <c r="F201" s="13" t="s">
        <v>384</v>
      </c>
      <c r="G201" s="13" t="s">
        <v>63</v>
      </c>
      <c r="H201" s="13"/>
      <c r="I201" s="13"/>
      <c r="J201" s="13" t="s">
        <v>70</v>
      </c>
      <c r="K201" s="13"/>
      <c r="L201" s="13"/>
      <c r="M201" s="13">
        <v>20</v>
      </c>
      <c r="N201" s="13"/>
      <c r="O201" s="13"/>
      <c r="P201" s="13">
        <v>20</v>
      </c>
      <c r="Q201" s="13" t="s">
        <v>92</v>
      </c>
      <c r="R201" s="13" t="s">
        <v>53</v>
      </c>
      <c r="S201" s="13" t="s">
        <v>54</v>
      </c>
      <c r="T201" s="13" t="s">
        <v>55</v>
      </c>
      <c r="U201" s="13" t="s">
        <v>56</v>
      </c>
      <c r="V201" s="15" t="s">
        <v>1478</v>
      </c>
      <c r="W201" s="14">
        <v>44561.333333333299</v>
      </c>
      <c r="X201" s="14">
        <v>44546.333333333299</v>
      </c>
      <c r="Y201" s="13" t="s">
        <v>82</v>
      </c>
      <c r="Z201" s="13" t="s">
        <v>59</v>
      </c>
      <c r="AA201" s="13" t="s">
        <v>59</v>
      </c>
      <c r="AB201" s="13" t="s">
        <v>82</v>
      </c>
      <c r="AC201" s="13"/>
    </row>
    <row r="202" spans="1:29" s="1" customFormat="1" ht="13" x14ac:dyDescent="0.3">
      <c r="A202" s="34" t="s">
        <v>1500</v>
      </c>
      <c r="B202" s="13">
        <v>1679</v>
      </c>
      <c r="C202" s="14">
        <v>43920</v>
      </c>
      <c r="D202" s="14">
        <v>43935.291666666701</v>
      </c>
      <c r="E202" s="13" t="s">
        <v>1126</v>
      </c>
      <c r="F202" s="13" t="s">
        <v>170</v>
      </c>
      <c r="G202" s="13" t="s">
        <v>51</v>
      </c>
      <c r="H202" s="13"/>
      <c r="I202" s="13"/>
      <c r="J202" s="13" t="s">
        <v>51</v>
      </c>
      <c r="K202" s="13"/>
      <c r="L202" s="13"/>
      <c r="M202" s="13">
        <v>1.62</v>
      </c>
      <c r="N202" s="13"/>
      <c r="O202" s="13"/>
      <c r="P202" s="13">
        <v>1.5374000000000001</v>
      </c>
      <c r="Q202" s="13" t="s">
        <v>92</v>
      </c>
      <c r="R202" s="13" t="s">
        <v>93</v>
      </c>
      <c r="S202" s="13" t="s">
        <v>101</v>
      </c>
      <c r="T202" s="13" t="s">
        <v>55</v>
      </c>
      <c r="U202" s="13" t="s">
        <v>71</v>
      </c>
      <c r="V202" s="15" t="s">
        <v>1501</v>
      </c>
      <c r="W202" s="14">
        <v>44136.291666666701</v>
      </c>
      <c r="X202" s="14">
        <v>44285.291666666701</v>
      </c>
      <c r="Y202" s="13"/>
      <c r="Z202" s="13" t="s">
        <v>82</v>
      </c>
      <c r="AA202" s="13" t="s">
        <v>82</v>
      </c>
      <c r="AB202" s="13" t="s">
        <v>82</v>
      </c>
      <c r="AC202" s="13" t="s">
        <v>61</v>
      </c>
    </row>
    <row r="203" spans="1:29" s="1" customFormat="1" ht="13" x14ac:dyDescent="0.3">
      <c r="A203" s="34" t="s">
        <v>1502</v>
      </c>
      <c r="B203" s="13">
        <v>1680</v>
      </c>
      <c r="C203" s="14">
        <v>43859</v>
      </c>
      <c r="D203" s="14">
        <v>43964.291666666701</v>
      </c>
      <c r="E203" s="13" t="s">
        <v>1126</v>
      </c>
      <c r="F203" s="13" t="s">
        <v>170</v>
      </c>
      <c r="G203" s="13" t="s">
        <v>74</v>
      </c>
      <c r="H203" s="13"/>
      <c r="I203" s="13"/>
      <c r="J203" s="13" t="s">
        <v>75</v>
      </c>
      <c r="K203" s="13"/>
      <c r="L203" s="13"/>
      <c r="M203" s="13">
        <v>5</v>
      </c>
      <c r="N203" s="13"/>
      <c r="O203" s="13"/>
      <c r="P203" s="13">
        <v>3</v>
      </c>
      <c r="Q203" s="13" t="s">
        <v>92</v>
      </c>
      <c r="R203" s="13" t="s">
        <v>93</v>
      </c>
      <c r="S203" s="13" t="s">
        <v>101</v>
      </c>
      <c r="T203" s="13" t="s">
        <v>55</v>
      </c>
      <c r="U203" s="13" t="s">
        <v>71</v>
      </c>
      <c r="V203" s="15" t="s">
        <v>1503</v>
      </c>
      <c r="W203" s="14">
        <v>43680.291666666701</v>
      </c>
      <c r="X203" s="14">
        <v>44427.291666666701</v>
      </c>
      <c r="Y203" s="13"/>
      <c r="Z203" s="13" t="s">
        <v>82</v>
      </c>
      <c r="AA203" s="13" t="s">
        <v>82</v>
      </c>
      <c r="AB203" s="13" t="s">
        <v>82</v>
      </c>
      <c r="AC203" s="13"/>
    </row>
    <row r="204" spans="1:29" s="1" customFormat="1" ht="13" x14ac:dyDescent="0.3">
      <c r="A204" s="34" t="s">
        <v>1504</v>
      </c>
      <c r="B204" s="13">
        <v>1834</v>
      </c>
      <c r="C204" s="14">
        <v>44257</v>
      </c>
      <c r="D204" s="14">
        <v>44257.333333333299</v>
      </c>
      <c r="E204" s="13" t="s">
        <v>1126</v>
      </c>
      <c r="F204" s="13" t="s">
        <v>170</v>
      </c>
      <c r="G204" s="13" t="s">
        <v>345</v>
      </c>
      <c r="H204" s="13"/>
      <c r="I204" s="13"/>
      <c r="J204" s="13" t="s">
        <v>86</v>
      </c>
      <c r="K204" s="13"/>
      <c r="L204" s="13"/>
      <c r="M204" s="13">
        <v>2.8</v>
      </c>
      <c r="N204" s="13"/>
      <c r="O204" s="13"/>
      <c r="P204" s="13">
        <v>2.8</v>
      </c>
      <c r="Q204" s="13" t="s">
        <v>92</v>
      </c>
      <c r="R204" s="13"/>
      <c r="S204" s="13" t="s">
        <v>54</v>
      </c>
      <c r="T204" s="13" t="s">
        <v>55</v>
      </c>
      <c r="U204" s="13" t="s">
        <v>56</v>
      </c>
      <c r="V204" s="15" t="s">
        <v>151</v>
      </c>
      <c r="W204" s="14">
        <v>44330.291666666701</v>
      </c>
      <c r="X204" s="14">
        <v>44695.291666666701</v>
      </c>
      <c r="Y204" s="13"/>
      <c r="Z204" s="13" t="s">
        <v>82</v>
      </c>
      <c r="AA204" s="13" t="s">
        <v>82</v>
      </c>
      <c r="AB204" s="13" t="s">
        <v>82</v>
      </c>
      <c r="AC204" s="13" t="s">
        <v>61</v>
      </c>
    </row>
    <row r="206" spans="1:29" x14ac:dyDescent="0.35">
      <c r="A206" s="97" t="s">
        <v>38</v>
      </c>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row>
    <row r="207" spans="1:29" x14ac:dyDescent="0.35">
      <c r="A207" s="33"/>
    </row>
    <row r="208" spans="1:29" x14ac:dyDescent="0.35">
      <c r="A208" s="33"/>
    </row>
    <row r="209" spans="1:1" x14ac:dyDescent="0.35">
      <c r="A209" s="33"/>
    </row>
    <row r="210" spans="1:1" x14ac:dyDescent="0.35">
      <c r="A210" s="33"/>
    </row>
  </sheetData>
  <autoFilter ref="A4:AC204" xr:uid="{00000000-0009-0000-0000-000001000000}"/>
  <mergeCells count="9">
    <mergeCell ref="A206:AC206"/>
    <mergeCell ref="AB1:AC1"/>
    <mergeCell ref="E2:V2"/>
    <mergeCell ref="Y3:AC3"/>
    <mergeCell ref="G3:L3"/>
    <mergeCell ref="M3:P3"/>
    <mergeCell ref="S3:T3"/>
    <mergeCell ref="U3:V3"/>
    <mergeCell ref="Q3:R3"/>
  </mergeCells>
  <pageMargins left="0.2" right="0.2" top="0.75" bottom="0.75" header="0.25" footer="0.25"/>
  <pageSetup paperSize="3" scale="61" fitToHeight="0" orientation="landscape" r:id="rId1"/>
  <headerFooter>
    <oddHeader>&amp;RReport Run Date: &amp;D</oddHeader>
    <oddFooter>&amp;CCalifornia ISO&amp;RPage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R1538"/>
  <sheetViews>
    <sheetView showGridLines="0" workbookViewId="0">
      <pane ySplit="4" topLeftCell="A6" activePane="bottomLeft" state="frozen"/>
      <selection pane="bottomLeft" activeCell="A4" sqref="A4"/>
    </sheetView>
  </sheetViews>
  <sheetFormatPr defaultRowHeight="14.5" x14ac:dyDescent="0.35"/>
  <cols>
    <col min="1" max="1" width="42.7265625" customWidth="1"/>
    <col min="2" max="2" width="10.54296875" customWidth="1"/>
    <col min="3" max="3" width="16.7265625" customWidth="1"/>
    <col min="4" max="4" width="10" customWidth="1"/>
    <col min="5" max="6" width="21" customWidth="1"/>
    <col min="7" max="7" width="15" customWidth="1"/>
    <col min="8" max="8" width="14.7265625" customWidth="1"/>
    <col min="9" max="9" width="12.453125" customWidth="1"/>
    <col min="10" max="10" width="11.81640625" customWidth="1"/>
    <col min="11" max="11" width="20.26953125" customWidth="1"/>
    <col min="12" max="13" width="11.81640625" customWidth="1"/>
    <col min="14" max="15" width="10" customWidth="1"/>
    <col min="16" max="16" width="8.26953125" customWidth="1"/>
    <col min="17" max="17" width="11.1796875" customWidth="1"/>
    <col min="18" max="18" width="10.26953125" customWidth="1"/>
    <col min="19" max="19" width="13" customWidth="1"/>
    <col min="20" max="20" width="17.1796875" customWidth="1"/>
    <col min="21" max="21" width="7.7265625" customWidth="1"/>
    <col min="22" max="22" width="8.1796875" customWidth="1"/>
    <col min="23" max="23" width="29.81640625" customWidth="1"/>
    <col min="24" max="24" width="13" customWidth="1"/>
    <col min="25" max="25" width="11.7265625" customWidth="1"/>
    <col min="26" max="26" width="11.26953125" customWidth="1"/>
    <col min="27" max="27" width="16.26953125" customWidth="1"/>
    <col min="28" max="28" width="23.54296875" customWidth="1"/>
    <col min="29" max="29" width="9.81640625" customWidth="1"/>
    <col min="30" max="31" width="17.1796875" customWidth="1"/>
    <col min="33" max="33" width="9.1796875" customWidth="1"/>
  </cols>
  <sheetData>
    <row r="1" spans="1:44" x14ac:dyDescent="0.35">
      <c r="A1" s="28"/>
      <c r="AD1" s="87" t="s">
        <v>46</v>
      </c>
      <c r="AE1" s="87"/>
    </row>
    <row r="2" spans="1:44" ht="51" customHeight="1" x14ac:dyDescent="0.35">
      <c r="A2" s="29"/>
      <c r="D2" s="108" t="s">
        <v>1505</v>
      </c>
      <c r="E2" s="108"/>
      <c r="F2" s="108"/>
      <c r="G2" s="108"/>
      <c r="H2" s="108"/>
      <c r="I2" s="108"/>
      <c r="J2" s="108"/>
      <c r="K2" s="108"/>
      <c r="L2" s="108"/>
      <c r="M2" s="108"/>
      <c r="N2" s="108"/>
      <c r="O2" s="108"/>
      <c r="P2" s="108"/>
      <c r="Q2" s="108"/>
      <c r="R2" s="108"/>
      <c r="S2" s="108"/>
      <c r="T2" s="108"/>
      <c r="U2" s="108"/>
      <c r="V2" s="108"/>
      <c r="W2" s="108"/>
    </row>
    <row r="3" spans="1:44" ht="21.75" customHeight="1" x14ac:dyDescent="0.35">
      <c r="A3" s="30"/>
      <c r="B3" s="23"/>
      <c r="C3" s="23"/>
      <c r="D3" s="23"/>
      <c r="E3" s="23"/>
      <c r="F3" s="23"/>
      <c r="G3" s="23"/>
      <c r="H3" s="90" t="s">
        <v>0</v>
      </c>
      <c r="I3" s="90"/>
      <c r="J3" s="90"/>
      <c r="K3" s="90"/>
      <c r="L3" s="90"/>
      <c r="M3" s="90"/>
      <c r="N3" s="89" t="s">
        <v>44</v>
      </c>
      <c r="O3" s="89"/>
      <c r="P3" s="89"/>
      <c r="Q3" s="89"/>
      <c r="R3" s="92" t="s">
        <v>1</v>
      </c>
      <c r="S3" s="93"/>
      <c r="T3" s="89" t="s">
        <v>2</v>
      </c>
      <c r="U3" s="89"/>
      <c r="V3" s="89" t="s">
        <v>3</v>
      </c>
      <c r="W3" s="89"/>
      <c r="X3" s="25"/>
      <c r="Y3" s="25"/>
      <c r="Z3" s="105" t="s">
        <v>4</v>
      </c>
      <c r="AA3" s="106"/>
      <c r="AB3" s="106"/>
      <c r="AC3" s="106"/>
      <c r="AD3" s="106"/>
      <c r="AE3" s="107"/>
      <c r="AF3" s="2"/>
      <c r="AG3" s="2"/>
      <c r="AH3" s="2"/>
      <c r="AI3" s="2"/>
      <c r="AJ3" s="2"/>
      <c r="AK3" s="2"/>
      <c r="AL3" s="2"/>
      <c r="AM3" s="2"/>
      <c r="AN3" s="2"/>
      <c r="AO3" s="2"/>
      <c r="AP3" s="2"/>
      <c r="AQ3" s="2"/>
      <c r="AR3" s="2"/>
    </row>
    <row r="4" spans="1:44" ht="71.25" customHeight="1" x14ac:dyDescent="0.35">
      <c r="A4" s="31" t="s">
        <v>36</v>
      </c>
      <c r="B4" s="7" t="s">
        <v>5</v>
      </c>
      <c r="C4" s="7" t="s">
        <v>6</v>
      </c>
      <c r="D4" s="7" t="s">
        <v>7</v>
      </c>
      <c r="E4" s="7" t="s">
        <v>8</v>
      </c>
      <c r="F4" s="7" t="s">
        <v>39</v>
      </c>
      <c r="G4" s="7" t="s">
        <v>20</v>
      </c>
      <c r="H4" s="8" t="s">
        <v>21</v>
      </c>
      <c r="I4" s="8" t="s">
        <v>22</v>
      </c>
      <c r="J4" s="8" t="s">
        <v>41</v>
      </c>
      <c r="K4" s="8" t="s">
        <v>23</v>
      </c>
      <c r="L4" s="8" t="s">
        <v>24</v>
      </c>
      <c r="M4" s="8" t="s">
        <v>42</v>
      </c>
      <c r="N4" s="8" t="s">
        <v>26</v>
      </c>
      <c r="O4" s="8" t="s">
        <v>33</v>
      </c>
      <c r="P4" s="8" t="s">
        <v>43</v>
      </c>
      <c r="Q4" s="8" t="s">
        <v>45</v>
      </c>
      <c r="R4" s="9" t="s">
        <v>27</v>
      </c>
      <c r="S4" s="9" t="s">
        <v>40</v>
      </c>
      <c r="T4" s="7" t="s">
        <v>9</v>
      </c>
      <c r="U4" s="7" t="s">
        <v>10</v>
      </c>
      <c r="V4" s="7" t="s">
        <v>11</v>
      </c>
      <c r="W4" s="7" t="s">
        <v>12</v>
      </c>
      <c r="X4" s="7" t="s">
        <v>13</v>
      </c>
      <c r="Y4" s="7" t="s">
        <v>14</v>
      </c>
      <c r="Z4" s="7" t="s">
        <v>30</v>
      </c>
      <c r="AA4" s="7" t="s">
        <v>15</v>
      </c>
      <c r="AB4" s="7" t="s">
        <v>16</v>
      </c>
      <c r="AC4" s="7" t="s">
        <v>17</v>
      </c>
      <c r="AD4" s="7" t="s">
        <v>18</v>
      </c>
      <c r="AE4" s="7" t="s">
        <v>35</v>
      </c>
      <c r="AF4" s="2"/>
      <c r="AG4" s="2"/>
      <c r="AH4" s="2"/>
      <c r="AI4" s="2"/>
      <c r="AJ4" s="2"/>
      <c r="AK4" s="2"/>
      <c r="AL4" s="2"/>
      <c r="AM4" s="2"/>
      <c r="AN4" s="2"/>
      <c r="AO4" s="2"/>
      <c r="AP4" s="2"/>
      <c r="AQ4" s="2"/>
      <c r="AR4" s="2"/>
    </row>
    <row r="5" spans="1:44" s="3" customFormat="1" ht="13" hidden="1" x14ac:dyDescent="0.3">
      <c r="A5" s="35" t="s">
        <v>1506</v>
      </c>
      <c r="B5" s="17">
        <v>5</v>
      </c>
      <c r="C5" s="18">
        <v>36747</v>
      </c>
      <c r="D5" s="18">
        <v>36747.291666666701</v>
      </c>
      <c r="E5" s="16" t="s">
        <v>1507</v>
      </c>
      <c r="F5" s="36"/>
      <c r="G5" s="16" t="s">
        <v>1127</v>
      </c>
      <c r="H5" s="17" t="s">
        <v>85</v>
      </c>
      <c r="I5" s="17"/>
      <c r="J5" s="17"/>
      <c r="K5" s="17" t="s">
        <v>86</v>
      </c>
      <c r="L5" s="17"/>
      <c r="M5" s="17"/>
      <c r="N5" s="17">
        <v>900</v>
      </c>
      <c r="O5" s="17"/>
      <c r="P5" s="17"/>
      <c r="Q5" s="17">
        <v>900</v>
      </c>
      <c r="R5" s="17"/>
      <c r="S5" s="17"/>
      <c r="T5" s="17" t="s">
        <v>54</v>
      </c>
      <c r="U5" s="17" t="s">
        <v>55</v>
      </c>
      <c r="V5" s="17" t="s">
        <v>56</v>
      </c>
      <c r="W5" s="19" t="s">
        <v>1508</v>
      </c>
      <c r="X5" s="18">
        <v>37802.291666666701</v>
      </c>
      <c r="Y5" s="18">
        <v>39600.291666666701</v>
      </c>
      <c r="Z5" s="17"/>
      <c r="AA5" s="17" t="s">
        <v>59</v>
      </c>
      <c r="AB5" s="17"/>
      <c r="AC5" s="17"/>
      <c r="AD5" s="17"/>
      <c r="AE5" s="17"/>
    </row>
    <row r="6" spans="1:44" s="3" customFormat="1" ht="13" x14ac:dyDescent="0.3">
      <c r="A6" s="35" t="s">
        <v>1509</v>
      </c>
      <c r="B6" s="17">
        <v>6</v>
      </c>
      <c r="C6" s="18">
        <v>39318</v>
      </c>
      <c r="D6" s="18">
        <v>36761.291666666701</v>
      </c>
      <c r="E6" s="16" t="s">
        <v>1507</v>
      </c>
      <c r="F6" s="36">
        <v>40710.747638888897</v>
      </c>
      <c r="G6" s="16" t="s">
        <v>50</v>
      </c>
      <c r="H6" s="17" t="s">
        <v>85</v>
      </c>
      <c r="I6" s="17"/>
      <c r="J6" s="17"/>
      <c r="K6" s="17" t="s">
        <v>86</v>
      </c>
      <c r="L6" s="17"/>
      <c r="M6" s="17"/>
      <c r="N6" s="17">
        <v>1156</v>
      </c>
      <c r="O6" s="17"/>
      <c r="P6" s="17"/>
      <c r="Q6" s="17">
        <v>1156</v>
      </c>
      <c r="R6" s="17"/>
      <c r="S6" s="17"/>
      <c r="T6" s="17" t="s">
        <v>181</v>
      </c>
      <c r="U6" s="17" t="s">
        <v>55</v>
      </c>
      <c r="V6" s="17" t="s">
        <v>88</v>
      </c>
      <c r="W6" s="19" t="s">
        <v>1510</v>
      </c>
      <c r="X6" s="18">
        <v>39600.291666666701</v>
      </c>
      <c r="Y6" s="18">
        <v>41973.333333333299</v>
      </c>
      <c r="Z6" s="17" t="s">
        <v>58</v>
      </c>
      <c r="AA6" s="17" t="s">
        <v>59</v>
      </c>
      <c r="AB6" s="17" t="s">
        <v>59</v>
      </c>
      <c r="AC6" s="17" t="s">
        <v>59</v>
      </c>
      <c r="AD6" s="17"/>
      <c r="AE6" s="17"/>
    </row>
    <row r="7" spans="1:44" s="3" customFormat="1" ht="13" x14ac:dyDescent="0.3">
      <c r="A7" s="35" t="s">
        <v>1511</v>
      </c>
      <c r="B7" s="17">
        <v>8</v>
      </c>
      <c r="C7" s="18">
        <v>36858</v>
      </c>
      <c r="D7" s="18">
        <v>36858.333333333299</v>
      </c>
      <c r="E7" s="16" t="s">
        <v>1507</v>
      </c>
      <c r="F7" s="36"/>
      <c r="G7" s="16" t="s">
        <v>1127</v>
      </c>
      <c r="H7" s="17" t="s">
        <v>85</v>
      </c>
      <c r="I7" s="17"/>
      <c r="J7" s="17"/>
      <c r="K7" s="17" t="s">
        <v>86</v>
      </c>
      <c r="L7" s="17"/>
      <c r="M7" s="17"/>
      <c r="N7" s="17">
        <v>750</v>
      </c>
      <c r="O7" s="17"/>
      <c r="P7" s="17"/>
      <c r="Q7" s="17">
        <v>750</v>
      </c>
      <c r="R7" s="17"/>
      <c r="S7" s="17"/>
      <c r="T7" s="17" t="s">
        <v>54</v>
      </c>
      <c r="U7" s="17" t="s">
        <v>55</v>
      </c>
      <c r="V7" s="17" t="s">
        <v>56</v>
      </c>
      <c r="W7" s="19" t="s">
        <v>1512</v>
      </c>
      <c r="X7" s="18">
        <v>38139.291666666701</v>
      </c>
      <c r="Y7" s="18">
        <v>40543.333333333299</v>
      </c>
      <c r="Z7" s="17"/>
      <c r="AA7" s="17" t="s">
        <v>59</v>
      </c>
      <c r="AB7" s="17" t="s">
        <v>68</v>
      </c>
      <c r="AC7" s="17"/>
      <c r="AD7" s="17" t="s">
        <v>156</v>
      </c>
      <c r="AE7" s="17"/>
    </row>
    <row r="8" spans="1:44" s="3" customFormat="1" ht="13" x14ac:dyDescent="0.3">
      <c r="A8" s="35" t="s">
        <v>1513</v>
      </c>
      <c r="B8" s="17">
        <v>9</v>
      </c>
      <c r="C8" s="18">
        <v>36861</v>
      </c>
      <c r="D8" s="18">
        <v>36861.333333333299</v>
      </c>
      <c r="E8" s="16" t="s">
        <v>1507</v>
      </c>
      <c r="F8" s="36"/>
      <c r="G8" s="16" t="s">
        <v>1127</v>
      </c>
      <c r="H8" s="17" t="s">
        <v>85</v>
      </c>
      <c r="I8" s="17"/>
      <c r="J8" s="17"/>
      <c r="K8" s="17" t="s">
        <v>86</v>
      </c>
      <c r="L8" s="17"/>
      <c r="M8" s="17"/>
      <c r="N8" s="17">
        <v>1200</v>
      </c>
      <c r="O8" s="17"/>
      <c r="P8" s="17"/>
      <c r="Q8" s="17">
        <v>1200</v>
      </c>
      <c r="R8" s="17"/>
      <c r="S8" s="17"/>
      <c r="T8" s="17" t="s">
        <v>340</v>
      </c>
      <c r="U8" s="17" t="s">
        <v>55</v>
      </c>
      <c r="V8" s="17" t="s">
        <v>88</v>
      </c>
      <c r="W8" s="19" t="s">
        <v>586</v>
      </c>
      <c r="X8" s="18">
        <v>39448.333333333299</v>
      </c>
      <c r="Y8" s="18">
        <v>39448.333333333299</v>
      </c>
      <c r="Z8" s="17"/>
      <c r="AA8" s="17" t="s">
        <v>59</v>
      </c>
      <c r="AB8" s="17" t="s">
        <v>59</v>
      </c>
      <c r="AC8" s="17"/>
      <c r="AD8" s="17" t="s">
        <v>61</v>
      </c>
      <c r="AE8" s="17"/>
    </row>
    <row r="9" spans="1:44" s="3" customFormat="1" ht="25.5" x14ac:dyDescent="0.3">
      <c r="A9" s="35" t="s">
        <v>1514</v>
      </c>
      <c r="B9" s="17">
        <v>10</v>
      </c>
      <c r="C9" s="18">
        <v>37013</v>
      </c>
      <c r="D9" s="18">
        <v>37013.291666666701</v>
      </c>
      <c r="E9" s="16" t="s">
        <v>1507</v>
      </c>
      <c r="F9" s="36"/>
      <c r="G9" s="16" t="s">
        <v>1127</v>
      </c>
      <c r="H9" s="17" t="s">
        <v>85</v>
      </c>
      <c r="I9" s="17"/>
      <c r="J9" s="17"/>
      <c r="K9" s="17" t="s">
        <v>86</v>
      </c>
      <c r="L9" s="17"/>
      <c r="M9" s="17"/>
      <c r="N9" s="17">
        <v>620</v>
      </c>
      <c r="O9" s="17"/>
      <c r="P9" s="17"/>
      <c r="Q9" s="17">
        <v>620</v>
      </c>
      <c r="R9" s="17"/>
      <c r="S9" s="17"/>
      <c r="T9" s="17" t="s">
        <v>139</v>
      </c>
      <c r="U9" s="17" t="s">
        <v>55</v>
      </c>
      <c r="V9" s="17" t="s">
        <v>88</v>
      </c>
      <c r="W9" s="19" t="s">
        <v>1515</v>
      </c>
      <c r="X9" s="18">
        <v>39814.333333333299</v>
      </c>
      <c r="Y9" s="18">
        <v>39995.291666666701</v>
      </c>
      <c r="Z9" s="17"/>
      <c r="AA9" s="17" t="s">
        <v>59</v>
      </c>
      <c r="AB9" s="17" t="s">
        <v>59</v>
      </c>
      <c r="AC9" s="17"/>
      <c r="AD9" s="17" t="s">
        <v>61</v>
      </c>
      <c r="AE9" s="17"/>
    </row>
    <row r="10" spans="1:44" s="3" customFormat="1" ht="13" x14ac:dyDescent="0.3">
      <c r="A10" s="35" t="s">
        <v>1516</v>
      </c>
      <c r="B10" s="17">
        <v>11</v>
      </c>
      <c r="C10" s="18">
        <v>37543</v>
      </c>
      <c r="D10" s="18">
        <v>37552.291666666701</v>
      </c>
      <c r="E10" s="16" t="s">
        <v>1507</v>
      </c>
      <c r="F10" s="36"/>
      <c r="G10" s="16" t="s">
        <v>1140</v>
      </c>
      <c r="H10" s="17" t="s">
        <v>51</v>
      </c>
      <c r="I10" s="17"/>
      <c r="J10" s="17"/>
      <c r="K10" s="17" t="s">
        <v>51</v>
      </c>
      <c r="L10" s="17"/>
      <c r="M10" s="17"/>
      <c r="N10" s="17">
        <v>63</v>
      </c>
      <c r="O10" s="17"/>
      <c r="P10" s="17"/>
      <c r="Q10" s="17">
        <v>63</v>
      </c>
      <c r="R10" s="17"/>
      <c r="S10" s="17"/>
      <c r="T10" s="17" t="s">
        <v>130</v>
      </c>
      <c r="U10" s="17" t="s">
        <v>55</v>
      </c>
      <c r="V10" s="17" t="s">
        <v>71</v>
      </c>
      <c r="W10" s="19" t="s">
        <v>1517</v>
      </c>
      <c r="X10" s="18">
        <v>38322.333333333299</v>
      </c>
      <c r="Y10" s="18">
        <v>39508.333333333299</v>
      </c>
      <c r="Z10" s="17"/>
      <c r="AA10" s="17" t="s">
        <v>59</v>
      </c>
      <c r="AB10" s="17" t="s">
        <v>59</v>
      </c>
      <c r="AC10" s="17"/>
      <c r="AD10" s="17" t="s">
        <v>61</v>
      </c>
      <c r="AE10" s="17"/>
    </row>
    <row r="11" spans="1:44" s="3" customFormat="1" ht="13" x14ac:dyDescent="0.3">
      <c r="A11" s="35" t="s">
        <v>1518</v>
      </c>
      <c r="B11" s="17">
        <v>15</v>
      </c>
      <c r="C11" s="18">
        <v>37621</v>
      </c>
      <c r="D11" s="18">
        <v>37638.333333333299</v>
      </c>
      <c r="E11" s="16" t="s">
        <v>1507</v>
      </c>
      <c r="F11" s="36"/>
      <c r="G11" s="16" t="s">
        <v>1140</v>
      </c>
      <c r="H11" s="17" t="s">
        <v>51</v>
      </c>
      <c r="I11" s="17"/>
      <c r="J11" s="17"/>
      <c r="K11" s="17" t="s">
        <v>51</v>
      </c>
      <c r="L11" s="17"/>
      <c r="M11" s="17"/>
      <c r="N11" s="17">
        <v>50</v>
      </c>
      <c r="O11" s="17"/>
      <c r="P11" s="17"/>
      <c r="Q11" s="17">
        <v>50</v>
      </c>
      <c r="R11" s="17"/>
      <c r="S11" s="17"/>
      <c r="T11" s="17" t="s">
        <v>130</v>
      </c>
      <c r="U11" s="17" t="s">
        <v>55</v>
      </c>
      <c r="V11" s="17" t="s">
        <v>71</v>
      </c>
      <c r="W11" s="19" t="s">
        <v>1519</v>
      </c>
      <c r="X11" s="18">
        <v>38231.291666666701</v>
      </c>
      <c r="Y11" s="18">
        <v>40179.333333333299</v>
      </c>
      <c r="Z11" s="17"/>
      <c r="AA11" s="17" t="s">
        <v>59</v>
      </c>
      <c r="AB11" s="17" t="s">
        <v>59</v>
      </c>
      <c r="AC11" s="17"/>
      <c r="AD11" s="17"/>
      <c r="AE11" s="17"/>
    </row>
    <row r="12" spans="1:44" s="3" customFormat="1" ht="13" x14ac:dyDescent="0.3">
      <c r="A12" s="35" t="s">
        <v>1520</v>
      </c>
      <c r="B12" s="17">
        <v>16</v>
      </c>
      <c r="C12" s="18">
        <v>37691</v>
      </c>
      <c r="D12" s="18">
        <v>37691.333333333299</v>
      </c>
      <c r="E12" s="16" t="s">
        <v>1507</v>
      </c>
      <c r="F12" s="36"/>
      <c r="G12" s="16" t="s">
        <v>1140</v>
      </c>
      <c r="H12" s="17" t="s">
        <v>51</v>
      </c>
      <c r="I12" s="17"/>
      <c r="J12" s="17"/>
      <c r="K12" s="17" t="s">
        <v>51</v>
      </c>
      <c r="L12" s="17"/>
      <c r="M12" s="17"/>
      <c r="N12" s="17">
        <v>55.5</v>
      </c>
      <c r="O12" s="17"/>
      <c r="P12" s="17"/>
      <c r="Q12" s="17">
        <v>55.5</v>
      </c>
      <c r="R12" s="17"/>
      <c r="S12" s="17"/>
      <c r="T12" s="17" t="s">
        <v>1521</v>
      </c>
      <c r="U12" s="17" t="s">
        <v>55</v>
      </c>
      <c r="V12" s="17" t="s">
        <v>88</v>
      </c>
      <c r="W12" s="19" t="s">
        <v>1522</v>
      </c>
      <c r="X12" s="18">
        <v>38869.291666666701</v>
      </c>
      <c r="Y12" s="18">
        <v>42369.333333333299</v>
      </c>
      <c r="Z12" s="17"/>
      <c r="AA12" s="17" t="s">
        <v>59</v>
      </c>
      <c r="AB12" s="17" t="s">
        <v>59</v>
      </c>
      <c r="AC12" s="17"/>
      <c r="AD12" s="17" t="s">
        <v>61</v>
      </c>
      <c r="AE12" s="17"/>
    </row>
    <row r="13" spans="1:44" s="3" customFormat="1" ht="25.5" x14ac:dyDescent="0.3">
      <c r="A13" s="35" t="s">
        <v>1523</v>
      </c>
      <c r="B13" s="17">
        <v>17</v>
      </c>
      <c r="C13" s="18">
        <v>37698</v>
      </c>
      <c r="D13" s="18">
        <v>37698.333333333299</v>
      </c>
      <c r="E13" s="16" t="s">
        <v>1507</v>
      </c>
      <c r="F13" s="36"/>
      <c r="G13" s="16" t="s">
        <v>1140</v>
      </c>
      <c r="H13" s="17" t="s">
        <v>74</v>
      </c>
      <c r="I13" s="17"/>
      <c r="J13" s="17"/>
      <c r="K13" s="17" t="s">
        <v>75</v>
      </c>
      <c r="L13" s="17"/>
      <c r="M13" s="17"/>
      <c r="N13" s="17">
        <v>520</v>
      </c>
      <c r="O13" s="17"/>
      <c r="P13" s="17"/>
      <c r="Q13" s="17">
        <v>520</v>
      </c>
      <c r="R13" s="17"/>
      <c r="S13" s="17"/>
      <c r="T13" s="17" t="s">
        <v>66</v>
      </c>
      <c r="U13" s="17" t="s">
        <v>55</v>
      </c>
      <c r="V13" s="17" t="s">
        <v>71</v>
      </c>
      <c r="W13" s="19" t="s">
        <v>1524</v>
      </c>
      <c r="X13" s="18">
        <v>38718.333333333299</v>
      </c>
      <c r="Y13" s="18">
        <v>44198.333333333299</v>
      </c>
      <c r="Z13" s="17"/>
      <c r="AA13" s="17" t="s">
        <v>59</v>
      </c>
      <c r="AB13" s="17" t="s">
        <v>59</v>
      </c>
      <c r="AC13" s="17"/>
      <c r="AD13" s="17" t="s">
        <v>61</v>
      </c>
      <c r="AE13" s="17"/>
    </row>
    <row r="14" spans="1:44" s="3" customFormat="1" ht="13" x14ac:dyDescent="0.3">
      <c r="A14" s="35" t="s">
        <v>1525</v>
      </c>
      <c r="B14" s="17">
        <v>18</v>
      </c>
      <c r="C14" s="18">
        <v>37726</v>
      </c>
      <c r="D14" s="18">
        <v>37726.291666666701</v>
      </c>
      <c r="E14" s="16" t="s">
        <v>1507</v>
      </c>
      <c r="F14" s="36"/>
      <c r="G14" s="16" t="s">
        <v>1140</v>
      </c>
      <c r="H14" s="17" t="s">
        <v>51</v>
      </c>
      <c r="I14" s="17"/>
      <c r="J14" s="17"/>
      <c r="K14" s="17" t="s">
        <v>51</v>
      </c>
      <c r="L14" s="17"/>
      <c r="M14" s="17"/>
      <c r="N14" s="17">
        <v>200</v>
      </c>
      <c r="O14" s="17"/>
      <c r="P14" s="17"/>
      <c r="Q14" s="17">
        <v>200</v>
      </c>
      <c r="R14" s="17"/>
      <c r="S14" s="17"/>
      <c r="T14" s="17" t="s">
        <v>121</v>
      </c>
      <c r="U14" s="17" t="s">
        <v>55</v>
      </c>
      <c r="V14" s="17" t="s">
        <v>71</v>
      </c>
      <c r="W14" s="19" t="s">
        <v>1526</v>
      </c>
      <c r="X14" s="18">
        <v>38717.333333333299</v>
      </c>
      <c r="Y14" s="18">
        <v>39428.333333333299</v>
      </c>
      <c r="Z14" s="17"/>
      <c r="AA14" s="17" t="s">
        <v>59</v>
      </c>
      <c r="AB14" s="17" t="s">
        <v>59</v>
      </c>
      <c r="AC14" s="17"/>
      <c r="AD14" s="17" t="s">
        <v>156</v>
      </c>
      <c r="AE14" s="17"/>
    </row>
    <row r="15" spans="1:44" s="3" customFormat="1" ht="13" hidden="1" x14ac:dyDescent="0.3">
      <c r="A15" s="35" t="s">
        <v>1527</v>
      </c>
      <c r="B15" s="17">
        <v>25</v>
      </c>
      <c r="C15" s="18">
        <v>38022</v>
      </c>
      <c r="D15" s="18">
        <v>38022.333333333299</v>
      </c>
      <c r="E15" s="16" t="s">
        <v>1507</v>
      </c>
      <c r="F15" s="36"/>
      <c r="G15" s="16" t="s">
        <v>1140</v>
      </c>
      <c r="H15" s="17" t="s">
        <v>51</v>
      </c>
      <c r="I15" s="17"/>
      <c r="J15" s="17"/>
      <c r="K15" s="17" t="s">
        <v>51</v>
      </c>
      <c r="L15" s="17"/>
      <c r="M15" s="17"/>
      <c r="N15" s="17">
        <v>117</v>
      </c>
      <c r="O15" s="17"/>
      <c r="P15" s="17"/>
      <c r="Q15" s="17">
        <v>117</v>
      </c>
      <c r="R15" s="17"/>
      <c r="S15" s="17"/>
      <c r="T15" s="17" t="s">
        <v>54</v>
      </c>
      <c r="U15" s="17" t="s">
        <v>55</v>
      </c>
      <c r="V15" s="17" t="s">
        <v>56</v>
      </c>
      <c r="W15" s="19" t="s">
        <v>1528</v>
      </c>
      <c r="X15" s="18">
        <v>38509.291666666701</v>
      </c>
      <c r="Y15" s="18">
        <v>39234.291666666701</v>
      </c>
      <c r="Z15" s="17"/>
      <c r="AA15" s="17"/>
      <c r="AB15" s="17"/>
      <c r="AC15" s="17"/>
      <c r="AD15" s="17"/>
      <c r="AE15" s="17"/>
    </row>
    <row r="16" spans="1:44" s="3" customFormat="1" ht="13" hidden="1" x14ac:dyDescent="0.3">
      <c r="A16" s="35" t="s">
        <v>1529</v>
      </c>
      <c r="B16" s="17">
        <v>26</v>
      </c>
      <c r="C16" s="18">
        <v>38029</v>
      </c>
      <c r="D16" s="18">
        <v>38029.333333333299</v>
      </c>
      <c r="E16" s="16" t="s">
        <v>1507</v>
      </c>
      <c r="F16" s="36"/>
      <c r="G16" s="16" t="s">
        <v>1140</v>
      </c>
      <c r="H16" s="17" t="s">
        <v>51</v>
      </c>
      <c r="I16" s="17"/>
      <c r="J16" s="17"/>
      <c r="K16" s="17" t="s">
        <v>51</v>
      </c>
      <c r="L16" s="17"/>
      <c r="M16" s="17"/>
      <c r="N16" s="17">
        <v>36</v>
      </c>
      <c r="O16" s="17"/>
      <c r="P16" s="17"/>
      <c r="Q16" s="17">
        <v>36</v>
      </c>
      <c r="R16" s="17"/>
      <c r="S16" s="17"/>
      <c r="T16" s="17" t="s">
        <v>54</v>
      </c>
      <c r="U16" s="17" t="s">
        <v>55</v>
      </c>
      <c r="V16" s="17" t="s">
        <v>56</v>
      </c>
      <c r="W16" s="19" t="s">
        <v>1528</v>
      </c>
      <c r="X16" s="18">
        <v>38808.333333333299</v>
      </c>
      <c r="Y16" s="18">
        <v>39448.333333333299</v>
      </c>
      <c r="Z16" s="17"/>
      <c r="AA16" s="17"/>
      <c r="AB16" s="17"/>
      <c r="AC16" s="17"/>
      <c r="AD16" s="17"/>
      <c r="AE16" s="17"/>
    </row>
    <row r="17" spans="1:31" s="3" customFormat="1" ht="25.5" x14ac:dyDescent="0.3">
      <c r="A17" s="35" t="s">
        <v>1530</v>
      </c>
      <c r="B17" s="17">
        <v>27</v>
      </c>
      <c r="C17" s="18">
        <v>38040</v>
      </c>
      <c r="D17" s="18">
        <v>38040.333333333299</v>
      </c>
      <c r="E17" s="16" t="s">
        <v>1507</v>
      </c>
      <c r="F17" s="36"/>
      <c r="G17" s="16" t="s">
        <v>1140</v>
      </c>
      <c r="H17" s="17" t="s">
        <v>85</v>
      </c>
      <c r="I17" s="17"/>
      <c r="J17" s="17"/>
      <c r="K17" s="17" t="s">
        <v>86</v>
      </c>
      <c r="L17" s="17"/>
      <c r="M17" s="17"/>
      <c r="N17" s="17">
        <v>650</v>
      </c>
      <c r="O17" s="17"/>
      <c r="P17" s="17"/>
      <c r="Q17" s="17">
        <v>650</v>
      </c>
      <c r="R17" s="17"/>
      <c r="S17" s="17"/>
      <c r="T17" s="17" t="s">
        <v>54</v>
      </c>
      <c r="U17" s="17" t="s">
        <v>55</v>
      </c>
      <c r="V17" s="17" t="s">
        <v>56</v>
      </c>
      <c r="W17" s="19" t="s">
        <v>1531</v>
      </c>
      <c r="X17" s="18">
        <v>40179.333333333299</v>
      </c>
      <c r="Y17" s="18">
        <v>40179.333333333299</v>
      </c>
      <c r="Z17" s="17"/>
      <c r="AA17" s="17" t="s">
        <v>59</v>
      </c>
      <c r="AB17" s="17" t="s">
        <v>59</v>
      </c>
      <c r="AC17" s="17"/>
      <c r="AD17" s="17" t="s">
        <v>156</v>
      </c>
      <c r="AE17" s="17"/>
    </row>
    <row r="18" spans="1:31" s="3" customFormat="1" ht="13" x14ac:dyDescent="0.3">
      <c r="A18" s="35" t="s">
        <v>1532</v>
      </c>
      <c r="B18" s="17">
        <v>28</v>
      </c>
      <c r="C18" s="18">
        <v>38042</v>
      </c>
      <c r="D18" s="18">
        <v>38042.333333333299</v>
      </c>
      <c r="E18" s="16" t="s">
        <v>1507</v>
      </c>
      <c r="F18" s="36"/>
      <c r="G18" s="16" t="s">
        <v>1140</v>
      </c>
      <c r="H18" s="17" t="s">
        <v>1162</v>
      </c>
      <c r="I18" s="17"/>
      <c r="J18" s="17"/>
      <c r="K18" s="17" t="s">
        <v>86</v>
      </c>
      <c r="L18" s="17"/>
      <c r="M18" s="17"/>
      <c r="N18" s="17">
        <v>145.10000610351599</v>
      </c>
      <c r="O18" s="17"/>
      <c r="P18" s="17"/>
      <c r="Q18" s="17">
        <v>145.1</v>
      </c>
      <c r="R18" s="17"/>
      <c r="S18" s="17"/>
      <c r="T18" s="17" t="s">
        <v>387</v>
      </c>
      <c r="U18" s="17" t="s">
        <v>55</v>
      </c>
      <c r="V18" s="17" t="s">
        <v>88</v>
      </c>
      <c r="W18" s="19" t="s">
        <v>1533</v>
      </c>
      <c r="X18" s="18">
        <v>39052.333333333299</v>
      </c>
      <c r="Y18" s="18">
        <v>39600.291666666701</v>
      </c>
      <c r="Z18" s="17"/>
      <c r="AA18" s="17" t="s">
        <v>59</v>
      </c>
      <c r="AB18" s="17" t="s">
        <v>59</v>
      </c>
      <c r="AC18" s="17"/>
      <c r="AD18" s="17" t="s">
        <v>61</v>
      </c>
      <c r="AE18" s="17"/>
    </row>
    <row r="19" spans="1:31" s="3" customFormat="1" ht="25.5" x14ac:dyDescent="0.3">
      <c r="A19" s="35" t="s">
        <v>1534</v>
      </c>
      <c r="B19" s="17">
        <v>29</v>
      </c>
      <c r="C19" s="18">
        <v>38054</v>
      </c>
      <c r="D19" s="18">
        <v>38075.333333333299</v>
      </c>
      <c r="E19" s="16" t="s">
        <v>1507</v>
      </c>
      <c r="F19" s="36"/>
      <c r="G19" s="16" t="s">
        <v>1140</v>
      </c>
      <c r="H19" s="17" t="s">
        <v>51</v>
      </c>
      <c r="I19" s="17"/>
      <c r="J19" s="17"/>
      <c r="K19" s="17" t="s">
        <v>51</v>
      </c>
      <c r="L19" s="17"/>
      <c r="M19" s="17"/>
      <c r="N19" s="17">
        <v>201</v>
      </c>
      <c r="O19" s="17"/>
      <c r="P19" s="17"/>
      <c r="Q19" s="17">
        <v>201</v>
      </c>
      <c r="R19" s="17"/>
      <c r="S19" s="17"/>
      <c r="T19" s="17" t="s">
        <v>1535</v>
      </c>
      <c r="U19" s="17" t="s">
        <v>55</v>
      </c>
      <c r="V19" s="17" t="s">
        <v>88</v>
      </c>
      <c r="W19" s="19" t="s">
        <v>1536</v>
      </c>
      <c r="X19" s="18">
        <v>39052.333333333299</v>
      </c>
      <c r="Y19" s="18">
        <v>39995.291666666701</v>
      </c>
      <c r="Z19" s="17"/>
      <c r="AA19" s="17" t="s">
        <v>59</v>
      </c>
      <c r="AB19" s="17" t="s">
        <v>68</v>
      </c>
      <c r="AC19" s="17"/>
      <c r="AD19" s="17" t="s">
        <v>156</v>
      </c>
      <c r="AE19" s="17"/>
    </row>
    <row r="20" spans="1:31" s="3" customFormat="1" ht="13" x14ac:dyDescent="0.3">
      <c r="A20" s="35" t="s">
        <v>1537</v>
      </c>
      <c r="B20" s="17">
        <v>30</v>
      </c>
      <c r="C20" s="18">
        <v>38103</v>
      </c>
      <c r="D20" s="18">
        <v>38103.291666666701</v>
      </c>
      <c r="E20" s="16" t="s">
        <v>1507</v>
      </c>
      <c r="F20" s="36"/>
      <c r="G20" s="16" t="s">
        <v>1140</v>
      </c>
      <c r="H20" s="17" t="s">
        <v>1162</v>
      </c>
      <c r="I20" s="17"/>
      <c r="J20" s="17"/>
      <c r="K20" s="17" t="s">
        <v>86</v>
      </c>
      <c r="L20" s="17"/>
      <c r="M20" s="17"/>
      <c r="N20" s="17">
        <v>48.700000762939503</v>
      </c>
      <c r="O20" s="17"/>
      <c r="P20" s="17"/>
      <c r="Q20" s="17">
        <v>48.7</v>
      </c>
      <c r="R20" s="17"/>
      <c r="S20" s="17"/>
      <c r="T20" s="17" t="s">
        <v>387</v>
      </c>
      <c r="U20" s="17" t="s">
        <v>55</v>
      </c>
      <c r="V20" s="17" t="s">
        <v>88</v>
      </c>
      <c r="W20" s="19" t="s">
        <v>1538</v>
      </c>
      <c r="X20" s="18">
        <v>38869.291666666701</v>
      </c>
      <c r="Y20" s="18">
        <v>39600.291666666701</v>
      </c>
      <c r="Z20" s="17"/>
      <c r="AA20" s="17" t="s">
        <v>59</v>
      </c>
      <c r="AB20" s="17" t="s">
        <v>59</v>
      </c>
      <c r="AC20" s="17"/>
      <c r="AD20" s="17" t="s">
        <v>61</v>
      </c>
      <c r="AE20" s="17"/>
    </row>
    <row r="21" spans="1:31" s="3" customFormat="1" ht="13" hidden="1" x14ac:dyDescent="0.3">
      <c r="A21" s="35" t="s">
        <v>1539</v>
      </c>
      <c r="B21" s="17">
        <v>31</v>
      </c>
      <c r="C21" s="18">
        <v>38089</v>
      </c>
      <c r="D21" s="18">
        <v>38118.291666666701</v>
      </c>
      <c r="E21" s="16" t="s">
        <v>1507</v>
      </c>
      <c r="F21" s="36"/>
      <c r="G21" s="16" t="s">
        <v>1140</v>
      </c>
      <c r="H21" s="17" t="s">
        <v>51</v>
      </c>
      <c r="I21" s="17"/>
      <c r="J21" s="17"/>
      <c r="K21" s="17" t="s">
        <v>51</v>
      </c>
      <c r="L21" s="17"/>
      <c r="M21" s="17"/>
      <c r="N21" s="17">
        <v>201</v>
      </c>
      <c r="O21" s="17"/>
      <c r="P21" s="17"/>
      <c r="Q21" s="17">
        <v>201</v>
      </c>
      <c r="R21" s="17"/>
      <c r="S21" s="17"/>
      <c r="T21" s="17" t="s">
        <v>101</v>
      </c>
      <c r="U21" s="17" t="s">
        <v>55</v>
      </c>
      <c r="V21" s="17" t="s">
        <v>71</v>
      </c>
      <c r="W21" s="19" t="s">
        <v>1540</v>
      </c>
      <c r="X21" s="18">
        <v>39447.333333333299</v>
      </c>
      <c r="Y21" s="18">
        <v>40330.291666666701</v>
      </c>
      <c r="Z21" s="17"/>
      <c r="AA21" s="17" t="s">
        <v>59</v>
      </c>
      <c r="AB21" s="17"/>
      <c r="AC21" s="17"/>
      <c r="AD21" s="17"/>
      <c r="AE21" s="17"/>
    </row>
    <row r="22" spans="1:31" s="3" customFormat="1" ht="13" hidden="1" x14ac:dyDescent="0.3">
      <c r="A22" s="35" t="s">
        <v>1541</v>
      </c>
      <c r="B22" s="17">
        <v>34</v>
      </c>
      <c r="C22" s="18">
        <v>38187</v>
      </c>
      <c r="D22" s="18">
        <v>38187.291666666701</v>
      </c>
      <c r="E22" s="16" t="s">
        <v>1507</v>
      </c>
      <c r="F22" s="36"/>
      <c r="G22" s="16" t="s">
        <v>1140</v>
      </c>
      <c r="H22" s="17" t="s">
        <v>51</v>
      </c>
      <c r="I22" s="17"/>
      <c r="J22" s="17"/>
      <c r="K22" s="17" t="s">
        <v>51</v>
      </c>
      <c r="L22" s="17"/>
      <c r="M22" s="17"/>
      <c r="N22" s="17">
        <v>300</v>
      </c>
      <c r="O22" s="17"/>
      <c r="P22" s="17"/>
      <c r="Q22" s="17">
        <v>300</v>
      </c>
      <c r="R22" s="17"/>
      <c r="S22" s="17"/>
      <c r="T22" s="17" t="s">
        <v>101</v>
      </c>
      <c r="U22" s="17" t="s">
        <v>55</v>
      </c>
      <c r="V22" s="17" t="s">
        <v>71</v>
      </c>
      <c r="W22" s="19" t="s">
        <v>1540</v>
      </c>
      <c r="X22" s="18">
        <v>39264.291666666701</v>
      </c>
      <c r="Y22" s="18">
        <v>40725.291666666701</v>
      </c>
      <c r="Z22" s="17"/>
      <c r="AA22" s="17" t="s">
        <v>59</v>
      </c>
      <c r="AB22" s="17"/>
      <c r="AC22" s="17"/>
      <c r="AD22" s="17"/>
      <c r="AE22" s="17"/>
    </row>
    <row r="23" spans="1:31" s="3" customFormat="1" ht="13" x14ac:dyDescent="0.3">
      <c r="A23" s="35" t="s">
        <v>1542</v>
      </c>
      <c r="B23" s="17">
        <v>35</v>
      </c>
      <c r="C23" s="18">
        <v>38285</v>
      </c>
      <c r="D23" s="18">
        <v>38285.291666666701</v>
      </c>
      <c r="E23" s="16" t="s">
        <v>1507</v>
      </c>
      <c r="F23" s="36"/>
      <c r="G23" s="16" t="s">
        <v>1140</v>
      </c>
      <c r="H23" s="17" t="s">
        <v>1162</v>
      </c>
      <c r="I23" s="17"/>
      <c r="J23" s="17"/>
      <c r="K23" s="17" t="s">
        <v>86</v>
      </c>
      <c r="L23" s="17"/>
      <c r="M23" s="17"/>
      <c r="N23" s="17">
        <v>49.900001525878899</v>
      </c>
      <c r="O23" s="17"/>
      <c r="P23" s="17"/>
      <c r="Q23" s="17">
        <v>49.9</v>
      </c>
      <c r="R23" s="17"/>
      <c r="S23" s="17"/>
      <c r="T23" s="17" t="s">
        <v>136</v>
      </c>
      <c r="U23" s="17" t="s">
        <v>55</v>
      </c>
      <c r="V23" s="17" t="s">
        <v>88</v>
      </c>
      <c r="W23" s="19" t="s">
        <v>1543</v>
      </c>
      <c r="X23" s="18">
        <v>38868.291666666701</v>
      </c>
      <c r="Y23" s="18">
        <v>38868.291666666701</v>
      </c>
      <c r="Z23" s="17"/>
      <c r="AA23" s="17" t="s">
        <v>59</v>
      </c>
      <c r="AB23" s="17" t="s">
        <v>59</v>
      </c>
      <c r="AC23" s="17"/>
      <c r="AD23" s="17" t="s">
        <v>156</v>
      </c>
      <c r="AE23" s="17"/>
    </row>
    <row r="24" spans="1:31" s="3" customFormat="1" ht="25.5" x14ac:dyDescent="0.3">
      <c r="A24" s="35" t="s">
        <v>1544</v>
      </c>
      <c r="B24" s="17">
        <v>36</v>
      </c>
      <c r="C24" s="18">
        <v>38292</v>
      </c>
      <c r="D24" s="18">
        <v>38292.333333333299</v>
      </c>
      <c r="E24" s="16" t="s">
        <v>1507</v>
      </c>
      <c r="F24" s="36"/>
      <c r="G24" s="16" t="s">
        <v>1140</v>
      </c>
      <c r="H24" s="17" t="s">
        <v>1162</v>
      </c>
      <c r="I24" s="17"/>
      <c r="J24" s="17"/>
      <c r="K24" s="17" t="s">
        <v>86</v>
      </c>
      <c r="L24" s="17"/>
      <c r="M24" s="17"/>
      <c r="N24" s="17">
        <v>99.900001525878906</v>
      </c>
      <c r="O24" s="17"/>
      <c r="P24" s="17"/>
      <c r="Q24" s="17">
        <v>99.9</v>
      </c>
      <c r="R24" s="17"/>
      <c r="S24" s="17"/>
      <c r="T24" s="17" t="s">
        <v>236</v>
      </c>
      <c r="U24" s="17" t="s">
        <v>55</v>
      </c>
      <c r="V24" s="17" t="s">
        <v>88</v>
      </c>
      <c r="W24" s="19" t="s">
        <v>1545</v>
      </c>
      <c r="X24" s="18">
        <v>38868.291666666701</v>
      </c>
      <c r="Y24" s="18">
        <v>38868.291666666701</v>
      </c>
      <c r="Z24" s="17"/>
      <c r="AA24" s="17" t="s">
        <v>59</v>
      </c>
      <c r="AB24" s="17" t="s">
        <v>59</v>
      </c>
      <c r="AC24" s="17"/>
      <c r="AD24" s="17" t="s">
        <v>156</v>
      </c>
      <c r="AE24" s="17"/>
    </row>
    <row r="25" spans="1:31" s="3" customFormat="1" ht="13" x14ac:dyDescent="0.3">
      <c r="A25" s="35" t="s">
        <v>1546</v>
      </c>
      <c r="B25" s="17">
        <v>37</v>
      </c>
      <c r="C25" s="18">
        <v>38299</v>
      </c>
      <c r="D25" s="18">
        <v>38299.333333333299</v>
      </c>
      <c r="E25" s="16" t="s">
        <v>1507</v>
      </c>
      <c r="F25" s="36"/>
      <c r="G25" s="16" t="s">
        <v>1140</v>
      </c>
      <c r="H25" s="17" t="s">
        <v>1162</v>
      </c>
      <c r="I25" s="17"/>
      <c r="J25" s="17"/>
      <c r="K25" s="17" t="s">
        <v>86</v>
      </c>
      <c r="L25" s="17"/>
      <c r="M25" s="17"/>
      <c r="N25" s="17">
        <v>74.900001525878906</v>
      </c>
      <c r="O25" s="17"/>
      <c r="P25" s="17"/>
      <c r="Q25" s="17">
        <v>74.900000000000006</v>
      </c>
      <c r="R25" s="17"/>
      <c r="S25" s="17"/>
      <c r="T25" s="17" t="s">
        <v>181</v>
      </c>
      <c r="U25" s="17" t="s">
        <v>55</v>
      </c>
      <c r="V25" s="17" t="s">
        <v>88</v>
      </c>
      <c r="W25" s="19" t="s">
        <v>1547</v>
      </c>
      <c r="X25" s="18">
        <v>39083.333333333299</v>
      </c>
      <c r="Y25" s="18">
        <v>40908.333333333299</v>
      </c>
      <c r="Z25" s="17"/>
      <c r="AA25" s="17" t="s">
        <v>59</v>
      </c>
      <c r="AB25" s="17" t="s">
        <v>59</v>
      </c>
      <c r="AC25" s="17"/>
      <c r="AD25" s="17" t="s">
        <v>61</v>
      </c>
      <c r="AE25" s="17"/>
    </row>
    <row r="26" spans="1:31" s="3" customFormat="1" ht="13" x14ac:dyDescent="0.3">
      <c r="A26" s="35" t="s">
        <v>1548</v>
      </c>
      <c r="B26" s="17">
        <v>40</v>
      </c>
      <c r="C26" s="18">
        <v>38279</v>
      </c>
      <c r="D26" s="18">
        <v>38302.333333333299</v>
      </c>
      <c r="E26" s="16" t="s">
        <v>1507</v>
      </c>
      <c r="F26" s="36"/>
      <c r="G26" s="16" t="s">
        <v>1140</v>
      </c>
      <c r="H26" s="17" t="s">
        <v>1162</v>
      </c>
      <c r="I26" s="17"/>
      <c r="J26" s="17"/>
      <c r="K26" s="17" t="s">
        <v>86</v>
      </c>
      <c r="L26" s="17"/>
      <c r="M26" s="17"/>
      <c r="N26" s="17">
        <v>118</v>
      </c>
      <c r="O26" s="17"/>
      <c r="P26" s="17"/>
      <c r="Q26" s="17">
        <v>118</v>
      </c>
      <c r="R26" s="17"/>
      <c r="S26" s="17"/>
      <c r="T26" s="17" t="s">
        <v>171</v>
      </c>
      <c r="U26" s="17" t="s">
        <v>55</v>
      </c>
      <c r="V26" s="17" t="s">
        <v>88</v>
      </c>
      <c r="W26" s="19" t="s">
        <v>1549</v>
      </c>
      <c r="X26" s="18">
        <v>39203.291666666701</v>
      </c>
      <c r="Y26" s="18">
        <v>40087.291666666701</v>
      </c>
      <c r="Z26" s="17"/>
      <c r="AA26" s="17" t="s">
        <v>59</v>
      </c>
      <c r="AB26" s="17" t="s">
        <v>59</v>
      </c>
      <c r="AC26" s="17"/>
      <c r="AD26" s="17" t="s">
        <v>61</v>
      </c>
      <c r="AE26" s="17"/>
    </row>
    <row r="27" spans="1:31" s="3" customFormat="1" ht="13" x14ac:dyDescent="0.3">
      <c r="A27" s="35" t="s">
        <v>1550</v>
      </c>
      <c r="B27" s="17">
        <v>41</v>
      </c>
      <c r="C27" s="18">
        <v>38300</v>
      </c>
      <c r="D27" s="18">
        <v>38309.333333333299</v>
      </c>
      <c r="E27" s="16" t="s">
        <v>1507</v>
      </c>
      <c r="F27" s="36"/>
      <c r="G27" s="16" t="s">
        <v>1140</v>
      </c>
      <c r="H27" s="17" t="s">
        <v>1162</v>
      </c>
      <c r="I27" s="17"/>
      <c r="J27" s="17"/>
      <c r="K27" s="17" t="s">
        <v>86</v>
      </c>
      <c r="L27" s="17"/>
      <c r="M27" s="17"/>
      <c r="N27" s="17">
        <v>157</v>
      </c>
      <c r="O27" s="17"/>
      <c r="P27" s="17"/>
      <c r="Q27" s="17">
        <v>157</v>
      </c>
      <c r="R27" s="17"/>
      <c r="S27" s="17"/>
      <c r="T27" s="17" t="s">
        <v>101</v>
      </c>
      <c r="U27" s="17" t="s">
        <v>55</v>
      </c>
      <c r="V27" s="17" t="s">
        <v>71</v>
      </c>
      <c r="W27" s="19" t="s">
        <v>1551</v>
      </c>
      <c r="X27" s="18">
        <v>38929.291666666701</v>
      </c>
      <c r="Y27" s="18">
        <v>40695.291666666701</v>
      </c>
      <c r="Z27" s="17"/>
      <c r="AA27" s="17" t="s">
        <v>59</v>
      </c>
      <c r="AB27" s="17" t="s">
        <v>59</v>
      </c>
      <c r="AC27" s="17"/>
      <c r="AD27" s="17"/>
      <c r="AE27" s="17"/>
    </row>
    <row r="28" spans="1:31" s="3" customFormat="1" ht="13" x14ac:dyDescent="0.3">
      <c r="A28" s="35" t="s">
        <v>1552</v>
      </c>
      <c r="B28" s="17">
        <v>42</v>
      </c>
      <c r="C28" s="18">
        <v>38315</v>
      </c>
      <c r="D28" s="18">
        <v>38317.333333333299</v>
      </c>
      <c r="E28" s="16" t="s">
        <v>1507</v>
      </c>
      <c r="F28" s="36"/>
      <c r="G28" s="16" t="s">
        <v>1140</v>
      </c>
      <c r="H28" s="17" t="s">
        <v>1162</v>
      </c>
      <c r="I28" s="17"/>
      <c r="J28" s="17"/>
      <c r="K28" s="17" t="s">
        <v>86</v>
      </c>
      <c r="L28" s="17"/>
      <c r="M28" s="17"/>
      <c r="N28" s="17">
        <v>300</v>
      </c>
      <c r="O28" s="17"/>
      <c r="P28" s="17"/>
      <c r="Q28" s="17">
        <v>300</v>
      </c>
      <c r="R28" s="17"/>
      <c r="S28" s="17"/>
      <c r="T28" s="17" t="s">
        <v>136</v>
      </c>
      <c r="U28" s="17" t="s">
        <v>55</v>
      </c>
      <c r="V28" s="17" t="s">
        <v>88</v>
      </c>
      <c r="W28" s="19" t="s">
        <v>1553</v>
      </c>
      <c r="X28" s="18">
        <v>39233.291666666701</v>
      </c>
      <c r="Y28" s="18">
        <v>41364.291666666701</v>
      </c>
      <c r="Z28" s="17"/>
      <c r="AA28" s="17" t="s">
        <v>59</v>
      </c>
      <c r="AB28" s="17" t="s">
        <v>59</v>
      </c>
      <c r="AC28" s="17"/>
      <c r="AD28" s="17" t="s">
        <v>61</v>
      </c>
      <c r="AE28" s="17"/>
    </row>
    <row r="29" spans="1:31" s="3" customFormat="1" ht="13" hidden="1" x14ac:dyDescent="0.3">
      <c r="A29" s="35" t="s">
        <v>1554</v>
      </c>
      <c r="B29" s="17">
        <v>43</v>
      </c>
      <c r="C29" s="18">
        <v>38320</v>
      </c>
      <c r="D29" s="18">
        <v>38320.333333333299</v>
      </c>
      <c r="E29" s="16" t="s">
        <v>1507</v>
      </c>
      <c r="F29" s="36"/>
      <c r="G29" s="16" t="s">
        <v>1140</v>
      </c>
      <c r="H29" s="17" t="s">
        <v>1162</v>
      </c>
      <c r="I29" s="17"/>
      <c r="J29" s="17"/>
      <c r="K29" s="17" t="s">
        <v>86</v>
      </c>
      <c r="L29" s="17"/>
      <c r="M29" s="17"/>
      <c r="N29" s="17">
        <v>168.69999694824199</v>
      </c>
      <c r="O29" s="17"/>
      <c r="P29" s="17"/>
      <c r="Q29" s="17">
        <v>168.7</v>
      </c>
      <c r="R29" s="17"/>
      <c r="S29" s="17"/>
      <c r="T29" s="17" t="s">
        <v>181</v>
      </c>
      <c r="U29" s="17" t="s">
        <v>55</v>
      </c>
      <c r="V29" s="17" t="s">
        <v>88</v>
      </c>
      <c r="W29" s="19" t="s">
        <v>1555</v>
      </c>
      <c r="X29" s="18">
        <v>39448.333333333299</v>
      </c>
      <c r="Y29" s="18">
        <v>39356.291666666701</v>
      </c>
      <c r="Z29" s="17"/>
      <c r="AA29" s="17" t="s">
        <v>59</v>
      </c>
      <c r="AB29" s="17"/>
      <c r="AC29" s="17"/>
      <c r="AD29" s="17" t="s">
        <v>156</v>
      </c>
      <c r="AE29" s="17"/>
    </row>
    <row r="30" spans="1:31" s="3" customFormat="1" ht="13" x14ac:dyDescent="0.3">
      <c r="A30" s="35" t="s">
        <v>1556</v>
      </c>
      <c r="B30" s="17">
        <v>44</v>
      </c>
      <c r="C30" s="18">
        <v>38320</v>
      </c>
      <c r="D30" s="18">
        <v>38320.333333333299</v>
      </c>
      <c r="E30" s="16" t="s">
        <v>1507</v>
      </c>
      <c r="F30" s="36"/>
      <c r="G30" s="16" t="s">
        <v>1140</v>
      </c>
      <c r="H30" s="17" t="s">
        <v>1162</v>
      </c>
      <c r="I30" s="17"/>
      <c r="J30" s="17"/>
      <c r="K30" s="17" t="s">
        <v>86</v>
      </c>
      <c r="L30" s="17"/>
      <c r="M30" s="17"/>
      <c r="N30" s="17">
        <v>126.5</v>
      </c>
      <c r="O30" s="17"/>
      <c r="P30" s="17"/>
      <c r="Q30" s="17">
        <v>126.5</v>
      </c>
      <c r="R30" s="17"/>
      <c r="S30" s="17"/>
      <c r="T30" s="17" t="s">
        <v>765</v>
      </c>
      <c r="U30" s="17" t="s">
        <v>55</v>
      </c>
      <c r="V30" s="17" t="s">
        <v>88</v>
      </c>
      <c r="W30" s="19" t="s">
        <v>1557</v>
      </c>
      <c r="X30" s="18">
        <v>39448.333333333299</v>
      </c>
      <c r="Y30" s="18">
        <v>39356.291666666701</v>
      </c>
      <c r="Z30" s="17"/>
      <c r="AA30" s="17" t="s">
        <v>59</v>
      </c>
      <c r="AB30" s="17" t="s">
        <v>59</v>
      </c>
      <c r="AC30" s="17"/>
      <c r="AD30" s="17"/>
      <c r="AE30" s="17"/>
    </row>
    <row r="31" spans="1:31" s="3" customFormat="1" ht="25.5" x14ac:dyDescent="0.3">
      <c r="A31" s="35" t="s">
        <v>1558</v>
      </c>
      <c r="B31" s="17">
        <v>46</v>
      </c>
      <c r="C31" s="18">
        <v>38322</v>
      </c>
      <c r="D31" s="18">
        <v>38322.333333333299</v>
      </c>
      <c r="E31" s="16" t="s">
        <v>1507</v>
      </c>
      <c r="F31" s="36"/>
      <c r="G31" s="16" t="s">
        <v>1140</v>
      </c>
      <c r="H31" s="17" t="s">
        <v>1162</v>
      </c>
      <c r="I31" s="17"/>
      <c r="J31" s="17"/>
      <c r="K31" s="17" t="s">
        <v>86</v>
      </c>
      <c r="L31" s="17"/>
      <c r="M31" s="17"/>
      <c r="N31" s="17">
        <v>531</v>
      </c>
      <c r="O31" s="17"/>
      <c r="P31" s="17"/>
      <c r="Q31" s="17">
        <v>531</v>
      </c>
      <c r="R31" s="17"/>
      <c r="S31" s="17"/>
      <c r="T31" s="17" t="s">
        <v>333</v>
      </c>
      <c r="U31" s="17" t="s">
        <v>55</v>
      </c>
      <c r="V31" s="17" t="s">
        <v>88</v>
      </c>
      <c r="W31" s="19" t="s">
        <v>1559</v>
      </c>
      <c r="X31" s="18">
        <v>38929.291666666701</v>
      </c>
      <c r="Y31" s="18">
        <v>39660.291666666701</v>
      </c>
      <c r="Z31" s="17"/>
      <c r="AA31" s="17" t="s">
        <v>59</v>
      </c>
      <c r="AB31" s="17" t="s">
        <v>59</v>
      </c>
      <c r="AC31" s="17"/>
      <c r="AD31" s="17"/>
      <c r="AE31" s="17"/>
    </row>
    <row r="32" spans="1:31" s="3" customFormat="1" ht="13" x14ac:dyDescent="0.3">
      <c r="A32" s="35" t="s">
        <v>1560</v>
      </c>
      <c r="B32" s="17">
        <v>47</v>
      </c>
      <c r="C32" s="18">
        <v>38322</v>
      </c>
      <c r="D32" s="18">
        <v>38322.333333333299</v>
      </c>
      <c r="E32" s="16" t="s">
        <v>1507</v>
      </c>
      <c r="F32" s="36"/>
      <c r="G32" s="16" t="s">
        <v>1140</v>
      </c>
      <c r="H32" s="17" t="s">
        <v>1162</v>
      </c>
      <c r="I32" s="17"/>
      <c r="J32" s="17"/>
      <c r="K32" s="17" t="s">
        <v>86</v>
      </c>
      <c r="L32" s="17"/>
      <c r="M32" s="17"/>
      <c r="N32" s="17">
        <v>200.60000610351599</v>
      </c>
      <c r="O32" s="17"/>
      <c r="P32" s="17"/>
      <c r="Q32" s="17">
        <v>200.6</v>
      </c>
      <c r="R32" s="17"/>
      <c r="S32" s="17"/>
      <c r="T32" s="17" t="s">
        <v>136</v>
      </c>
      <c r="U32" s="17" t="s">
        <v>55</v>
      </c>
      <c r="V32" s="17" t="s">
        <v>88</v>
      </c>
      <c r="W32" s="19" t="s">
        <v>1561</v>
      </c>
      <c r="X32" s="18">
        <v>39629.291666666701</v>
      </c>
      <c r="Y32" s="18">
        <v>39629.291666666701</v>
      </c>
      <c r="Z32" s="17"/>
      <c r="AA32" s="17" t="s">
        <v>59</v>
      </c>
      <c r="AB32" s="17" t="s">
        <v>59</v>
      </c>
      <c r="AC32" s="17"/>
      <c r="AD32" s="17" t="s">
        <v>156</v>
      </c>
      <c r="AE32" s="17"/>
    </row>
    <row r="33" spans="1:31" s="3" customFormat="1" ht="25.5" x14ac:dyDescent="0.3">
      <c r="A33" s="35" t="s">
        <v>1562</v>
      </c>
      <c r="B33" s="17">
        <v>48</v>
      </c>
      <c r="C33" s="18">
        <v>38322</v>
      </c>
      <c r="D33" s="18">
        <v>38322.333333333299</v>
      </c>
      <c r="E33" s="16" t="s">
        <v>1507</v>
      </c>
      <c r="F33" s="36"/>
      <c r="G33" s="16" t="s">
        <v>1140</v>
      </c>
      <c r="H33" s="17" t="s">
        <v>1162</v>
      </c>
      <c r="I33" s="17"/>
      <c r="J33" s="17"/>
      <c r="K33" s="17" t="s">
        <v>86</v>
      </c>
      <c r="L33" s="17"/>
      <c r="M33" s="17"/>
      <c r="N33" s="17">
        <v>590</v>
      </c>
      <c r="O33" s="17"/>
      <c r="P33" s="17"/>
      <c r="Q33" s="17">
        <v>590</v>
      </c>
      <c r="R33" s="17"/>
      <c r="S33" s="17"/>
      <c r="T33" s="17" t="s">
        <v>333</v>
      </c>
      <c r="U33" s="17" t="s">
        <v>55</v>
      </c>
      <c r="V33" s="17" t="s">
        <v>88</v>
      </c>
      <c r="W33" s="19" t="s">
        <v>1563</v>
      </c>
      <c r="X33" s="18">
        <v>39448.333333333299</v>
      </c>
      <c r="Y33" s="18">
        <v>39722.291666666701</v>
      </c>
      <c r="Z33" s="17"/>
      <c r="AA33" s="17" t="s">
        <v>59</v>
      </c>
      <c r="AB33" s="17" t="s">
        <v>59</v>
      </c>
      <c r="AC33" s="17"/>
      <c r="AD33" s="17" t="s">
        <v>156</v>
      </c>
      <c r="AE33" s="17"/>
    </row>
    <row r="34" spans="1:31" s="3" customFormat="1" ht="13" x14ac:dyDescent="0.3">
      <c r="A34" s="35" t="s">
        <v>1564</v>
      </c>
      <c r="B34" s="17">
        <v>53</v>
      </c>
      <c r="C34" s="18">
        <v>38322</v>
      </c>
      <c r="D34" s="18">
        <v>38343.333333333299</v>
      </c>
      <c r="E34" s="16" t="s">
        <v>1507</v>
      </c>
      <c r="F34" s="36"/>
      <c r="G34" s="16" t="s">
        <v>1140</v>
      </c>
      <c r="H34" s="17" t="s">
        <v>1162</v>
      </c>
      <c r="I34" s="17"/>
      <c r="J34" s="17"/>
      <c r="K34" s="17" t="s">
        <v>86</v>
      </c>
      <c r="L34" s="17"/>
      <c r="M34" s="17"/>
      <c r="N34" s="17">
        <v>116.800003051758</v>
      </c>
      <c r="O34" s="17"/>
      <c r="P34" s="17"/>
      <c r="Q34" s="17">
        <v>116.8</v>
      </c>
      <c r="R34" s="17"/>
      <c r="S34" s="17"/>
      <c r="T34" s="17" t="s">
        <v>487</v>
      </c>
      <c r="U34" s="17" t="s">
        <v>55</v>
      </c>
      <c r="V34" s="17" t="s">
        <v>88</v>
      </c>
      <c r="W34" s="19" t="s">
        <v>1565</v>
      </c>
      <c r="X34" s="18">
        <v>39600.291666666701</v>
      </c>
      <c r="Y34" s="18">
        <v>39600.291666666701</v>
      </c>
      <c r="Z34" s="17"/>
      <c r="AA34" s="17" t="s">
        <v>59</v>
      </c>
      <c r="AB34" s="17" t="s">
        <v>59</v>
      </c>
      <c r="AC34" s="17"/>
      <c r="AD34" s="17" t="s">
        <v>156</v>
      </c>
      <c r="AE34" s="17"/>
    </row>
    <row r="35" spans="1:31" s="3" customFormat="1" ht="13" x14ac:dyDescent="0.3">
      <c r="A35" s="35" t="s">
        <v>1566</v>
      </c>
      <c r="B35" s="17">
        <v>56</v>
      </c>
      <c r="C35" s="18">
        <v>38342</v>
      </c>
      <c r="D35" s="18">
        <v>38377.333333333299</v>
      </c>
      <c r="E35" s="16" t="s">
        <v>1507</v>
      </c>
      <c r="F35" s="36"/>
      <c r="G35" s="16" t="s">
        <v>1140</v>
      </c>
      <c r="H35" s="17" t="s">
        <v>85</v>
      </c>
      <c r="I35" s="17"/>
      <c r="J35" s="17"/>
      <c r="K35" s="17" t="s">
        <v>86</v>
      </c>
      <c r="L35" s="17"/>
      <c r="M35" s="17"/>
      <c r="N35" s="17">
        <v>634</v>
      </c>
      <c r="O35" s="17"/>
      <c r="P35" s="17"/>
      <c r="Q35" s="17">
        <v>634</v>
      </c>
      <c r="R35" s="17"/>
      <c r="S35" s="17"/>
      <c r="T35" s="17" t="s">
        <v>96</v>
      </c>
      <c r="U35" s="17" t="s">
        <v>97</v>
      </c>
      <c r="V35" s="17" t="s">
        <v>71</v>
      </c>
      <c r="W35" s="19" t="s">
        <v>1567</v>
      </c>
      <c r="X35" s="18">
        <v>39234.291666666701</v>
      </c>
      <c r="Y35" s="18">
        <v>40026.291666666701</v>
      </c>
      <c r="Z35" s="17"/>
      <c r="AA35" s="17" t="s">
        <v>59</v>
      </c>
      <c r="AB35" s="17" t="s">
        <v>59</v>
      </c>
      <c r="AC35" s="17"/>
      <c r="AD35" s="17"/>
      <c r="AE35" s="17"/>
    </row>
    <row r="36" spans="1:31" s="3" customFormat="1" ht="13" x14ac:dyDescent="0.3">
      <c r="A36" s="35" t="s">
        <v>1568</v>
      </c>
      <c r="B36" s="17">
        <v>58</v>
      </c>
      <c r="C36" s="18">
        <v>38377</v>
      </c>
      <c r="D36" s="18">
        <v>38405.333333333299</v>
      </c>
      <c r="E36" s="16" t="s">
        <v>1507</v>
      </c>
      <c r="F36" s="36"/>
      <c r="G36" s="16" t="s">
        <v>1140</v>
      </c>
      <c r="H36" s="17" t="s">
        <v>91</v>
      </c>
      <c r="I36" s="17"/>
      <c r="J36" s="17"/>
      <c r="K36" s="17" t="s">
        <v>611</v>
      </c>
      <c r="L36" s="17"/>
      <c r="M36" s="17"/>
      <c r="N36" s="17">
        <v>62</v>
      </c>
      <c r="O36" s="17"/>
      <c r="P36" s="17"/>
      <c r="Q36" s="17">
        <v>62</v>
      </c>
      <c r="R36" s="17"/>
      <c r="S36" s="17"/>
      <c r="T36" s="17" t="s">
        <v>1569</v>
      </c>
      <c r="U36" s="17" t="s">
        <v>97</v>
      </c>
      <c r="V36" s="17" t="s">
        <v>71</v>
      </c>
      <c r="W36" s="19" t="s">
        <v>1570</v>
      </c>
      <c r="X36" s="18">
        <v>39362.291666666701</v>
      </c>
      <c r="Y36" s="18">
        <v>40940.333333333299</v>
      </c>
      <c r="Z36" s="17"/>
      <c r="AA36" s="17" t="s">
        <v>59</v>
      </c>
      <c r="AB36" s="17" t="s">
        <v>59</v>
      </c>
      <c r="AC36" s="17"/>
      <c r="AD36" s="17" t="s">
        <v>61</v>
      </c>
      <c r="AE36" s="17"/>
    </row>
    <row r="37" spans="1:31" s="3" customFormat="1" ht="13" x14ac:dyDescent="0.3">
      <c r="A37" s="35" t="s">
        <v>1571</v>
      </c>
      <c r="B37" s="17">
        <v>59</v>
      </c>
      <c r="C37" s="18">
        <v>38436</v>
      </c>
      <c r="D37" s="18">
        <v>38439.333333333299</v>
      </c>
      <c r="E37" s="16" t="s">
        <v>1507</v>
      </c>
      <c r="F37" s="36"/>
      <c r="G37" s="16" t="s">
        <v>1140</v>
      </c>
      <c r="H37" s="17" t="s">
        <v>1162</v>
      </c>
      <c r="I37" s="17"/>
      <c r="J37" s="17"/>
      <c r="K37" s="17" t="s">
        <v>86</v>
      </c>
      <c r="L37" s="17"/>
      <c r="M37" s="17"/>
      <c r="N37" s="17">
        <v>97.199996948242202</v>
      </c>
      <c r="O37" s="17"/>
      <c r="P37" s="17"/>
      <c r="Q37" s="17">
        <v>97.2</v>
      </c>
      <c r="R37" s="17"/>
      <c r="S37" s="17"/>
      <c r="T37" s="17" t="s">
        <v>139</v>
      </c>
      <c r="U37" s="17" t="s">
        <v>55</v>
      </c>
      <c r="V37" s="17" t="s">
        <v>88</v>
      </c>
      <c r="W37" s="19" t="s">
        <v>1572</v>
      </c>
      <c r="X37" s="18">
        <v>39448.333333333299</v>
      </c>
      <c r="Y37" s="18">
        <v>39448.333333333299</v>
      </c>
      <c r="Z37" s="17"/>
      <c r="AA37" s="17" t="s">
        <v>59</v>
      </c>
      <c r="AB37" s="17" t="s">
        <v>59</v>
      </c>
      <c r="AC37" s="17"/>
      <c r="AD37" s="17" t="s">
        <v>156</v>
      </c>
      <c r="AE37" s="17"/>
    </row>
    <row r="38" spans="1:31" s="3" customFormat="1" ht="13" x14ac:dyDescent="0.3">
      <c r="A38" s="35" t="s">
        <v>1573</v>
      </c>
      <c r="B38" s="17">
        <v>60</v>
      </c>
      <c r="C38" s="18">
        <v>38439</v>
      </c>
      <c r="D38" s="18">
        <v>38439.333333333299</v>
      </c>
      <c r="E38" s="16" t="s">
        <v>1507</v>
      </c>
      <c r="F38" s="36"/>
      <c r="G38" s="16" t="s">
        <v>1140</v>
      </c>
      <c r="H38" s="17" t="s">
        <v>1162</v>
      </c>
      <c r="I38" s="17"/>
      <c r="J38" s="17"/>
      <c r="K38" s="17" t="s">
        <v>86</v>
      </c>
      <c r="L38" s="17"/>
      <c r="M38" s="17"/>
      <c r="N38" s="17">
        <v>94</v>
      </c>
      <c r="O38" s="17"/>
      <c r="P38" s="17"/>
      <c r="Q38" s="17">
        <v>94</v>
      </c>
      <c r="R38" s="17"/>
      <c r="S38" s="17"/>
      <c r="T38" s="17" t="s">
        <v>101</v>
      </c>
      <c r="U38" s="17" t="s">
        <v>55</v>
      </c>
      <c r="V38" s="17" t="s">
        <v>88</v>
      </c>
      <c r="W38" s="19" t="s">
        <v>1574</v>
      </c>
      <c r="X38" s="18">
        <v>39172.291666666701</v>
      </c>
      <c r="Y38" s="18">
        <v>42308.291666666701</v>
      </c>
      <c r="Z38" s="17"/>
      <c r="AA38" s="17" t="s">
        <v>59</v>
      </c>
      <c r="AB38" s="17" t="s">
        <v>59</v>
      </c>
      <c r="AC38" s="17"/>
      <c r="AD38" s="17" t="s">
        <v>61</v>
      </c>
      <c r="AE38" s="17"/>
    </row>
    <row r="39" spans="1:31" s="3" customFormat="1" ht="13" hidden="1" x14ac:dyDescent="0.3">
      <c r="A39" s="35" t="s">
        <v>1575</v>
      </c>
      <c r="B39" s="17">
        <v>62</v>
      </c>
      <c r="C39" s="18">
        <v>38439</v>
      </c>
      <c r="D39" s="18">
        <v>38455.291666666701</v>
      </c>
      <c r="E39" s="16" t="s">
        <v>1507</v>
      </c>
      <c r="F39" s="36"/>
      <c r="G39" s="16" t="s">
        <v>1140</v>
      </c>
      <c r="H39" s="17" t="s">
        <v>85</v>
      </c>
      <c r="I39" s="17"/>
      <c r="J39" s="17"/>
      <c r="K39" s="17" t="s">
        <v>86</v>
      </c>
      <c r="L39" s="17"/>
      <c r="M39" s="17"/>
      <c r="N39" s="17">
        <v>166.5</v>
      </c>
      <c r="O39" s="17"/>
      <c r="P39" s="17"/>
      <c r="Q39" s="17">
        <v>166.5</v>
      </c>
      <c r="R39" s="17"/>
      <c r="S39" s="17"/>
      <c r="T39" s="17" t="s">
        <v>348</v>
      </c>
      <c r="U39" s="17" t="s">
        <v>55</v>
      </c>
      <c r="V39" s="17" t="s">
        <v>88</v>
      </c>
      <c r="W39" s="19" t="s">
        <v>1576</v>
      </c>
      <c r="X39" s="18">
        <v>39233.291666666701</v>
      </c>
      <c r="Y39" s="18">
        <v>39234.291666666701</v>
      </c>
      <c r="Z39" s="17"/>
      <c r="AA39" s="17"/>
      <c r="AB39" s="17"/>
      <c r="AC39" s="17"/>
      <c r="AD39" s="17"/>
      <c r="AE39" s="17"/>
    </row>
    <row r="40" spans="1:31" s="3" customFormat="1" ht="13" x14ac:dyDescent="0.3">
      <c r="A40" s="35" t="s">
        <v>1577</v>
      </c>
      <c r="B40" s="17">
        <v>63</v>
      </c>
      <c r="C40" s="18">
        <v>38436</v>
      </c>
      <c r="D40" s="18">
        <v>38460.291666666701</v>
      </c>
      <c r="E40" s="16" t="s">
        <v>1507</v>
      </c>
      <c r="F40" s="36"/>
      <c r="G40" s="16" t="s">
        <v>1140</v>
      </c>
      <c r="H40" s="17" t="s">
        <v>85</v>
      </c>
      <c r="I40" s="17"/>
      <c r="J40" s="17"/>
      <c r="K40" s="17" t="s">
        <v>86</v>
      </c>
      <c r="L40" s="17"/>
      <c r="M40" s="17"/>
      <c r="N40" s="17">
        <v>158</v>
      </c>
      <c r="O40" s="17"/>
      <c r="P40" s="17"/>
      <c r="Q40" s="17">
        <v>158</v>
      </c>
      <c r="R40" s="17"/>
      <c r="S40" s="17"/>
      <c r="T40" s="17" t="s">
        <v>333</v>
      </c>
      <c r="U40" s="17" t="s">
        <v>55</v>
      </c>
      <c r="V40" s="17" t="s">
        <v>88</v>
      </c>
      <c r="W40" s="19" t="s">
        <v>1578</v>
      </c>
      <c r="X40" s="18">
        <v>39448.333333333299</v>
      </c>
      <c r="Y40" s="18">
        <v>39448.333333333299</v>
      </c>
      <c r="Z40" s="17"/>
      <c r="AA40" s="17" t="s">
        <v>59</v>
      </c>
      <c r="AB40" s="17" t="s">
        <v>68</v>
      </c>
      <c r="AC40" s="17"/>
      <c r="AD40" s="17" t="s">
        <v>156</v>
      </c>
      <c r="AE40" s="17"/>
    </row>
    <row r="41" spans="1:31" s="3" customFormat="1" ht="13" hidden="1" x14ac:dyDescent="0.3">
      <c r="A41" s="35" t="s">
        <v>1579</v>
      </c>
      <c r="B41" s="17">
        <v>64</v>
      </c>
      <c r="C41" s="18">
        <v>38441</v>
      </c>
      <c r="D41" s="18">
        <v>38470.291666666701</v>
      </c>
      <c r="E41" s="16" t="s">
        <v>1507</v>
      </c>
      <c r="F41" s="36"/>
      <c r="G41" s="16" t="s">
        <v>1140</v>
      </c>
      <c r="H41" s="17" t="s">
        <v>1162</v>
      </c>
      <c r="I41" s="17"/>
      <c r="J41" s="17"/>
      <c r="K41" s="17" t="s">
        <v>86</v>
      </c>
      <c r="L41" s="17"/>
      <c r="M41" s="17"/>
      <c r="N41" s="17">
        <v>147</v>
      </c>
      <c r="O41" s="17"/>
      <c r="P41" s="17"/>
      <c r="Q41" s="17">
        <v>147</v>
      </c>
      <c r="R41" s="17"/>
      <c r="S41" s="17"/>
      <c r="T41" s="17" t="s">
        <v>348</v>
      </c>
      <c r="U41" s="17" t="s">
        <v>55</v>
      </c>
      <c r="V41" s="17" t="s">
        <v>88</v>
      </c>
      <c r="W41" s="19" t="s">
        <v>1580</v>
      </c>
      <c r="X41" s="18">
        <v>39569.291666666701</v>
      </c>
      <c r="Y41" s="18">
        <v>39508.333333333299</v>
      </c>
      <c r="Z41" s="17"/>
      <c r="AA41" s="17" t="s">
        <v>59</v>
      </c>
      <c r="AB41" s="17"/>
      <c r="AC41" s="17"/>
      <c r="AD41" s="17"/>
      <c r="AE41" s="17"/>
    </row>
    <row r="42" spans="1:31" s="3" customFormat="1" ht="25.5" x14ac:dyDescent="0.3">
      <c r="A42" s="35" t="s">
        <v>1581</v>
      </c>
      <c r="B42" s="17">
        <v>65</v>
      </c>
      <c r="C42" s="18">
        <v>38478</v>
      </c>
      <c r="D42" s="18">
        <v>38478.291666666701</v>
      </c>
      <c r="E42" s="16" t="s">
        <v>1507</v>
      </c>
      <c r="F42" s="36"/>
      <c r="G42" s="16" t="s">
        <v>1140</v>
      </c>
      <c r="H42" s="17" t="s">
        <v>1162</v>
      </c>
      <c r="I42" s="17"/>
      <c r="J42" s="17"/>
      <c r="K42" s="17" t="s">
        <v>86</v>
      </c>
      <c r="L42" s="17"/>
      <c r="M42" s="17"/>
      <c r="N42" s="17">
        <v>424.79998779296898</v>
      </c>
      <c r="O42" s="17"/>
      <c r="P42" s="17"/>
      <c r="Q42" s="17">
        <v>424.8</v>
      </c>
      <c r="R42" s="17"/>
      <c r="S42" s="17"/>
      <c r="T42" s="17" t="s">
        <v>121</v>
      </c>
      <c r="U42" s="17" t="s">
        <v>55</v>
      </c>
      <c r="V42" s="17" t="s">
        <v>71</v>
      </c>
      <c r="W42" s="19" t="s">
        <v>1582</v>
      </c>
      <c r="X42" s="18">
        <v>39083.333333333299</v>
      </c>
      <c r="Y42" s="18">
        <v>40330.291666666701</v>
      </c>
      <c r="Z42" s="17"/>
      <c r="AA42" s="17" t="s">
        <v>59</v>
      </c>
      <c r="AB42" s="17" t="s">
        <v>59</v>
      </c>
      <c r="AC42" s="17"/>
      <c r="AD42" s="17"/>
      <c r="AE42" s="17"/>
    </row>
    <row r="43" spans="1:31" s="3" customFormat="1" ht="13" x14ac:dyDescent="0.3">
      <c r="A43" s="35" t="s">
        <v>1583</v>
      </c>
      <c r="B43" s="17">
        <v>68</v>
      </c>
      <c r="C43" s="18">
        <v>38441</v>
      </c>
      <c r="D43" s="18">
        <v>38483.291666666701</v>
      </c>
      <c r="E43" s="16" t="s">
        <v>1507</v>
      </c>
      <c r="F43" s="36">
        <v>41429.946250000001</v>
      </c>
      <c r="G43" s="16" t="s">
        <v>50</v>
      </c>
      <c r="H43" s="17" t="s">
        <v>74</v>
      </c>
      <c r="I43" s="17"/>
      <c r="J43" s="17"/>
      <c r="K43" s="17" t="s">
        <v>75</v>
      </c>
      <c r="L43" s="17"/>
      <c r="M43" s="17"/>
      <c r="N43" s="17">
        <v>850</v>
      </c>
      <c r="O43" s="17"/>
      <c r="P43" s="17"/>
      <c r="Q43" s="17">
        <v>850</v>
      </c>
      <c r="R43" s="17"/>
      <c r="S43" s="17"/>
      <c r="T43" s="17" t="s">
        <v>130</v>
      </c>
      <c r="U43" s="17" t="s">
        <v>55</v>
      </c>
      <c r="V43" s="17" t="s">
        <v>71</v>
      </c>
      <c r="W43" s="19" t="s">
        <v>1584</v>
      </c>
      <c r="X43" s="18">
        <v>40178.333333333299</v>
      </c>
      <c r="Y43" s="18">
        <v>41364.291666666701</v>
      </c>
      <c r="Z43" s="17" t="s">
        <v>58</v>
      </c>
      <c r="AA43" s="17" t="s">
        <v>59</v>
      </c>
      <c r="AB43" s="17" t="s">
        <v>59</v>
      </c>
      <c r="AC43" s="17" t="s">
        <v>59</v>
      </c>
      <c r="AD43" s="17"/>
      <c r="AE43" s="17" t="s">
        <v>60</v>
      </c>
    </row>
    <row r="44" spans="1:31" s="3" customFormat="1" ht="13" hidden="1" x14ac:dyDescent="0.3">
      <c r="A44" s="35" t="s">
        <v>1585</v>
      </c>
      <c r="B44" s="17">
        <v>69</v>
      </c>
      <c r="C44" s="18">
        <v>38478</v>
      </c>
      <c r="D44" s="18">
        <v>38510.291666666701</v>
      </c>
      <c r="E44" s="16" t="s">
        <v>1507</v>
      </c>
      <c r="F44" s="36"/>
      <c r="G44" s="16" t="s">
        <v>1140</v>
      </c>
      <c r="H44" s="17" t="s">
        <v>1162</v>
      </c>
      <c r="I44" s="17"/>
      <c r="J44" s="17"/>
      <c r="K44" s="17" t="s">
        <v>86</v>
      </c>
      <c r="L44" s="17"/>
      <c r="M44" s="17"/>
      <c r="N44" s="17">
        <v>527</v>
      </c>
      <c r="O44" s="17"/>
      <c r="P44" s="17"/>
      <c r="Q44" s="17">
        <v>527</v>
      </c>
      <c r="R44" s="17"/>
      <c r="S44" s="17"/>
      <c r="T44" s="17" t="s">
        <v>130</v>
      </c>
      <c r="U44" s="17" t="s">
        <v>55</v>
      </c>
      <c r="V44" s="17" t="s">
        <v>71</v>
      </c>
      <c r="W44" s="19" t="s">
        <v>1586</v>
      </c>
      <c r="X44" s="18">
        <v>39661.291666666701</v>
      </c>
      <c r="Y44" s="18">
        <v>39661.291666666701</v>
      </c>
      <c r="Z44" s="17"/>
      <c r="AA44" s="17" t="s">
        <v>59</v>
      </c>
      <c r="AB44" s="17"/>
      <c r="AC44" s="17"/>
      <c r="AD44" s="17"/>
      <c r="AE44" s="17"/>
    </row>
    <row r="45" spans="1:31" s="3" customFormat="1" ht="13" x14ac:dyDescent="0.3">
      <c r="A45" s="35" t="s">
        <v>1587</v>
      </c>
      <c r="B45" s="17">
        <v>71</v>
      </c>
      <c r="C45" s="18"/>
      <c r="D45" s="18">
        <v>38518.291666666701</v>
      </c>
      <c r="E45" s="16" t="s">
        <v>1507</v>
      </c>
      <c r="F45" s="36">
        <v>38728.333333333299</v>
      </c>
      <c r="G45" s="16" t="s">
        <v>50</v>
      </c>
      <c r="H45" s="17" t="s">
        <v>85</v>
      </c>
      <c r="I45" s="17"/>
      <c r="J45" s="17"/>
      <c r="K45" s="17" t="s">
        <v>86</v>
      </c>
      <c r="L45" s="17"/>
      <c r="M45" s="17"/>
      <c r="N45" s="17">
        <v>591</v>
      </c>
      <c r="O45" s="17"/>
      <c r="P45" s="17"/>
      <c r="Q45" s="17">
        <v>591</v>
      </c>
      <c r="R45" s="17"/>
      <c r="S45" s="17"/>
      <c r="T45" s="17" t="s">
        <v>96</v>
      </c>
      <c r="U45" s="17" t="s">
        <v>97</v>
      </c>
      <c r="V45" s="17" t="s">
        <v>71</v>
      </c>
      <c r="W45" s="19" t="s">
        <v>1588</v>
      </c>
      <c r="X45" s="18">
        <v>39141.333333333299</v>
      </c>
      <c r="Y45" s="18">
        <v>39113.333333333299</v>
      </c>
      <c r="Z45" s="17" t="s">
        <v>60</v>
      </c>
      <c r="AA45" s="17" t="s">
        <v>60</v>
      </c>
      <c r="AB45" s="17" t="s">
        <v>60</v>
      </c>
      <c r="AC45" s="17" t="s">
        <v>60</v>
      </c>
      <c r="AD45" s="17"/>
      <c r="AE45" s="17"/>
    </row>
    <row r="46" spans="1:31" s="3" customFormat="1" ht="13" x14ac:dyDescent="0.3">
      <c r="A46" s="35" t="s">
        <v>1589</v>
      </c>
      <c r="B46" s="17">
        <v>77</v>
      </c>
      <c r="C46" s="18">
        <v>40526</v>
      </c>
      <c r="D46" s="18">
        <v>38586.291666666701</v>
      </c>
      <c r="E46" s="16" t="s">
        <v>1507</v>
      </c>
      <c r="F46" s="36">
        <v>40582.333333333299</v>
      </c>
      <c r="G46" s="16" t="s">
        <v>80</v>
      </c>
      <c r="H46" s="17" t="s">
        <v>51</v>
      </c>
      <c r="I46" s="17"/>
      <c r="J46" s="17"/>
      <c r="K46" s="17" t="s">
        <v>51</v>
      </c>
      <c r="L46" s="17"/>
      <c r="M46" s="17"/>
      <c r="N46" s="17">
        <v>300</v>
      </c>
      <c r="O46" s="17"/>
      <c r="P46" s="17"/>
      <c r="Q46" s="17">
        <v>300</v>
      </c>
      <c r="R46" s="17" t="s">
        <v>65</v>
      </c>
      <c r="S46" s="17"/>
      <c r="T46" s="17" t="s">
        <v>101</v>
      </c>
      <c r="U46" s="17" t="s">
        <v>55</v>
      </c>
      <c r="V46" s="17" t="s">
        <v>71</v>
      </c>
      <c r="W46" s="19" t="s">
        <v>1590</v>
      </c>
      <c r="X46" s="18">
        <v>39416.333333333299</v>
      </c>
      <c r="Y46" s="18">
        <v>39416.333333333299</v>
      </c>
      <c r="Z46" s="17" t="s">
        <v>82</v>
      </c>
      <c r="AA46" s="17" t="s">
        <v>60</v>
      </c>
      <c r="AB46" s="17" t="s">
        <v>60</v>
      </c>
      <c r="AC46" s="17" t="s">
        <v>82</v>
      </c>
      <c r="AD46" s="17"/>
      <c r="AE46" s="17"/>
    </row>
    <row r="47" spans="1:31" s="3" customFormat="1" ht="13" x14ac:dyDescent="0.3">
      <c r="A47" s="35" t="s">
        <v>1591</v>
      </c>
      <c r="B47" s="17">
        <v>78</v>
      </c>
      <c r="C47" s="18">
        <v>38595</v>
      </c>
      <c r="D47" s="18">
        <v>38595.291666666701</v>
      </c>
      <c r="E47" s="16" t="s">
        <v>1507</v>
      </c>
      <c r="F47" s="36">
        <v>40970.867800925902</v>
      </c>
      <c r="G47" s="16" t="s">
        <v>50</v>
      </c>
      <c r="H47" s="17" t="s">
        <v>74</v>
      </c>
      <c r="I47" s="17"/>
      <c r="J47" s="17"/>
      <c r="K47" s="17" t="s">
        <v>75</v>
      </c>
      <c r="L47" s="17"/>
      <c r="M47" s="17"/>
      <c r="N47" s="17">
        <v>300</v>
      </c>
      <c r="O47" s="17"/>
      <c r="P47" s="17"/>
      <c r="Q47" s="17">
        <v>300</v>
      </c>
      <c r="R47" s="17"/>
      <c r="S47" s="17"/>
      <c r="T47" s="17" t="s">
        <v>200</v>
      </c>
      <c r="U47" s="17" t="s">
        <v>55</v>
      </c>
      <c r="V47" s="17" t="s">
        <v>56</v>
      </c>
      <c r="W47" s="19" t="s">
        <v>1592</v>
      </c>
      <c r="X47" s="18">
        <v>40178.333333333299</v>
      </c>
      <c r="Y47" s="18">
        <v>41060.291666666701</v>
      </c>
      <c r="Z47" s="17" t="s">
        <v>58</v>
      </c>
      <c r="AA47" s="17" t="s">
        <v>59</v>
      </c>
      <c r="AB47" s="17" t="s">
        <v>59</v>
      </c>
      <c r="AC47" s="17" t="s">
        <v>60</v>
      </c>
      <c r="AD47" s="17"/>
      <c r="AE47" s="17"/>
    </row>
    <row r="48" spans="1:31" s="3" customFormat="1" ht="13" x14ac:dyDescent="0.3">
      <c r="A48" s="35" t="s">
        <v>1593</v>
      </c>
      <c r="B48" s="17">
        <v>80</v>
      </c>
      <c r="C48" s="18">
        <v>38607</v>
      </c>
      <c r="D48" s="18">
        <v>38607.291666666701</v>
      </c>
      <c r="E48" s="16" t="s">
        <v>1507</v>
      </c>
      <c r="F48" s="36">
        <v>40084.291666666701</v>
      </c>
      <c r="G48" s="16" t="s">
        <v>50</v>
      </c>
      <c r="H48" s="17" t="s">
        <v>85</v>
      </c>
      <c r="I48" s="17"/>
      <c r="J48" s="17"/>
      <c r="K48" s="17" t="s">
        <v>86</v>
      </c>
      <c r="L48" s="17"/>
      <c r="M48" s="17"/>
      <c r="N48" s="17">
        <v>610</v>
      </c>
      <c r="O48" s="17"/>
      <c r="P48" s="17"/>
      <c r="Q48" s="17">
        <v>610</v>
      </c>
      <c r="R48" s="17"/>
      <c r="S48" s="17"/>
      <c r="T48" s="17" t="s">
        <v>121</v>
      </c>
      <c r="U48" s="17" t="s">
        <v>55</v>
      </c>
      <c r="V48" s="17" t="s">
        <v>71</v>
      </c>
      <c r="W48" s="19" t="s">
        <v>1594</v>
      </c>
      <c r="X48" s="18">
        <v>39660.291666666701</v>
      </c>
      <c r="Y48" s="18">
        <v>41060.291666666701</v>
      </c>
      <c r="Z48" s="17" t="s">
        <v>77</v>
      </c>
      <c r="AA48" s="17" t="s">
        <v>59</v>
      </c>
      <c r="AB48" s="17" t="s">
        <v>68</v>
      </c>
      <c r="AC48" s="17" t="s">
        <v>60</v>
      </c>
      <c r="AD48" s="17"/>
      <c r="AE48" s="17"/>
    </row>
    <row r="49" spans="1:31" s="3" customFormat="1" ht="13" x14ac:dyDescent="0.3">
      <c r="A49" s="35" t="s">
        <v>1595</v>
      </c>
      <c r="B49" s="17">
        <v>82</v>
      </c>
      <c r="C49" s="18">
        <v>38513</v>
      </c>
      <c r="D49" s="18">
        <v>38609.291666666701</v>
      </c>
      <c r="E49" s="16" t="s">
        <v>1507</v>
      </c>
      <c r="F49" s="36">
        <v>40760.815289351798</v>
      </c>
      <c r="G49" s="16" t="s">
        <v>50</v>
      </c>
      <c r="H49" s="17" t="s">
        <v>91</v>
      </c>
      <c r="I49" s="17"/>
      <c r="J49" s="17"/>
      <c r="K49" s="17" t="s">
        <v>1187</v>
      </c>
      <c r="L49" s="17"/>
      <c r="M49" s="17"/>
      <c r="N49" s="17">
        <v>6.8</v>
      </c>
      <c r="O49" s="17"/>
      <c r="P49" s="17"/>
      <c r="Q49" s="17">
        <v>6.8</v>
      </c>
      <c r="R49" s="17"/>
      <c r="S49" s="17"/>
      <c r="T49" s="17" t="s">
        <v>348</v>
      </c>
      <c r="U49" s="17" t="s">
        <v>55</v>
      </c>
      <c r="V49" s="17" t="s">
        <v>88</v>
      </c>
      <c r="W49" s="19" t="s">
        <v>1596</v>
      </c>
      <c r="X49" s="18">
        <v>38718.333333333299</v>
      </c>
      <c r="Y49" s="18">
        <v>38718.333333333299</v>
      </c>
      <c r="Z49" s="17" t="s">
        <v>60</v>
      </c>
      <c r="AA49" s="17" t="s">
        <v>59</v>
      </c>
      <c r="AB49" s="17" t="s">
        <v>60</v>
      </c>
      <c r="AC49" s="17" t="s">
        <v>60</v>
      </c>
      <c r="AD49" s="17"/>
      <c r="AE49" s="17"/>
    </row>
    <row r="50" spans="1:31" s="3" customFormat="1" ht="13" x14ac:dyDescent="0.3">
      <c r="A50" s="35" t="s">
        <v>1597</v>
      </c>
      <c r="B50" s="17">
        <v>83</v>
      </c>
      <c r="C50" s="18">
        <v>38611</v>
      </c>
      <c r="D50" s="18">
        <v>38611.291666666701</v>
      </c>
      <c r="E50" s="16" t="s">
        <v>1507</v>
      </c>
      <c r="F50" s="36">
        <v>39729.291666666701</v>
      </c>
      <c r="G50" s="16" t="s">
        <v>50</v>
      </c>
      <c r="H50" s="17" t="s">
        <v>51</v>
      </c>
      <c r="I50" s="17"/>
      <c r="J50" s="17"/>
      <c r="K50" s="17" t="s">
        <v>51</v>
      </c>
      <c r="L50" s="17"/>
      <c r="M50" s="17"/>
      <c r="N50" s="17">
        <v>60</v>
      </c>
      <c r="O50" s="17"/>
      <c r="P50" s="17"/>
      <c r="Q50" s="17">
        <v>60</v>
      </c>
      <c r="R50" s="17"/>
      <c r="S50" s="17"/>
      <c r="T50" s="17" t="s">
        <v>130</v>
      </c>
      <c r="U50" s="17" t="s">
        <v>55</v>
      </c>
      <c r="V50" s="17" t="s">
        <v>71</v>
      </c>
      <c r="W50" s="19" t="s">
        <v>1598</v>
      </c>
      <c r="X50" s="18">
        <v>39813.333333333299</v>
      </c>
      <c r="Y50" s="18">
        <v>40330.291666666701</v>
      </c>
      <c r="Z50" s="17" t="s">
        <v>77</v>
      </c>
      <c r="AA50" s="17" t="s">
        <v>59</v>
      </c>
      <c r="AB50" s="17" t="s">
        <v>60</v>
      </c>
      <c r="AC50" s="17" t="s">
        <v>60</v>
      </c>
      <c r="AD50" s="17"/>
      <c r="AE50" s="17"/>
    </row>
    <row r="51" spans="1:31" s="3" customFormat="1" ht="25.5" x14ac:dyDescent="0.3">
      <c r="A51" s="35" t="s">
        <v>1599</v>
      </c>
      <c r="B51" s="17">
        <v>85</v>
      </c>
      <c r="C51" s="18">
        <v>38714</v>
      </c>
      <c r="D51" s="18">
        <v>38714.333333333299</v>
      </c>
      <c r="E51" s="16" t="s">
        <v>1507</v>
      </c>
      <c r="F51" s="36">
        <v>39533.291666666701</v>
      </c>
      <c r="G51" s="16" t="s">
        <v>50</v>
      </c>
      <c r="H51" s="17" t="s">
        <v>51</v>
      </c>
      <c r="I51" s="17"/>
      <c r="J51" s="17"/>
      <c r="K51" s="17" t="s">
        <v>51</v>
      </c>
      <c r="L51" s="17"/>
      <c r="M51" s="17"/>
      <c r="N51" s="17">
        <v>120</v>
      </c>
      <c r="O51" s="17"/>
      <c r="P51" s="17"/>
      <c r="Q51" s="17">
        <v>120</v>
      </c>
      <c r="R51" s="17"/>
      <c r="S51" s="17"/>
      <c r="T51" s="17" t="s">
        <v>101</v>
      </c>
      <c r="U51" s="17" t="s">
        <v>55</v>
      </c>
      <c r="V51" s="17" t="s">
        <v>71</v>
      </c>
      <c r="W51" s="19" t="s">
        <v>1600</v>
      </c>
      <c r="X51" s="18">
        <v>39447.333333333299</v>
      </c>
      <c r="Y51" s="18">
        <v>40178.333333333299</v>
      </c>
      <c r="Z51" s="17" t="s">
        <v>58</v>
      </c>
      <c r="AA51" s="17" t="s">
        <v>59</v>
      </c>
      <c r="AB51" s="17" t="s">
        <v>1601</v>
      </c>
      <c r="AC51" s="17" t="s">
        <v>60</v>
      </c>
      <c r="AD51" s="17"/>
      <c r="AE51" s="17"/>
    </row>
    <row r="52" spans="1:31" s="3" customFormat="1" ht="13" x14ac:dyDescent="0.3">
      <c r="A52" s="35" t="s">
        <v>1602</v>
      </c>
      <c r="B52" s="17" t="s">
        <v>1603</v>
      </c>
      <c r="C52" s="18">
        <v>38737</v>
      </c>
      <c r="D52" s="18">
        <v>38737.333333333299</v>
      </c>
      <c r="E52" s="16" t="s">
        <v>1507</v>
      </c>
      <c r="F52" s="36">
        <v>41247.818483796298</v>
      </c>
      <c r="G52" s="16" t="s">
        <v>50</v>
      </c>
      <c r="H52" s="17" t="s">
        <v>51</v>
      </c>
      <c r="I52" s="17"/>
      <c r="J52" s="17"/>
      <c r="K52" s="17" t="s">
        <v>51</v>
      </c>
      <c r="L52" s="17"/>
      <c r="M52" s="17"/>
      <c r="N52" s="17">
        <v>33.1</v>
      </c>
      <c r="O52" s="17"/>
      <c r="P52" s="17"/>
      <c r="Q52" s="17">
        <v>33.1</v>
      </c>
      <c r="R52" s="17"/>
      <c r="S52" s="17"/>
      <c r="T52" s="17" t="s">
        <v>101</v>
      </c>
      <c r="U52" s="17" t="s">
        <v>55</v>
      </c>
      <c r="V52" s="17" t="s">
        <v>71</v>
      </c>
      <c r="W52" s="19" t="s">
        <v>1604</v>
      </c>
      <c r="X52" s="18">
        <v>39448.333333333299</v>
      </c>
      <c r="Y52" s="18">
        <v>42005.333333333299</v>
      </c>
      <c r="Z52" s="17" t="s">
        <v>58</v>
      </c>
      <c r="AA52" s="17" t="s">
        <v>59</v>
      </c>
      <c r="AB52" s="17" t="s">
        <v>59</v>
      </c>
      <c r="AC52" s="17" t="s">
        <v>60</v>
      </c>
      <c r="AD52" s="17"/>
      <c r="AE52" s="17"/>
    </row>
    <row r="53" spans="1:31" s="3" customFormat="1" ht="13" x14ac:dyDescent="0.3">
      <c r="A53" s="35" t="s">
        <v>1605</v>
      </c>
      <c r="B53" s="17" t="s">
        <v>1606</v>
      </c>
      <c r="C53" s="18">
        <v>38737</v>
      </c>
      <c r="D53" s="18">
        <v>38737.333333333299</v>
      </c>
      <c r="E53" s="16" t="s">
        <v>1507</v>
      </c>
      <c r="F53" s="36">
        <v>41247.8187384259</v>
      </c>
      <c r="G53" s="16" t="s">
        <v>50</v>
      </c>
      <c r="H53" s="17" t="s">
        <v>51</v>
      </c>
      <c r="I53" s="17"/>
      <c r="J53" s="17"/>
      <c r="K53" s="17" t="s">
        <v>51</v>
      </c>
      <c r="L53" s="17"/>
      <c r="M53" s="17"/>
      <c r="N53" s="17">
        <v>34</v>
      </c>
      <c r="O53" s="17"/>
      <c r="P53" s="17"/>
      <c r="Q53" s="17">
        <v>34</v>
      </c>
      <c r="R53" s="17"/>
      <c r="S53" s="17"/>
      <c r="T53" s="17" t="s">
        <v>101</v>
      </c>
      <c r="U53" s="17" t="s">
        <v>55</v>
      </c>
      <c r="V53" s="17" t="s">
        <v>71</v>
      </c>
      <c r="W53" s="19" t="s">
        <v>1607</v>
      </c>
      <c r="X53" s="18">
        <v>39448.333333333299</v>
      </c>
      <c r="Y53" s="18">
        <v>42005.333333333299</v>
      </c>
      <c r="Z53" s="17" t="s">
        <v>58</v>
      </c>
      <c r="AA53" s="17" t="s">
        <v>59</v>
      </c>
      <c r="AB53" s="17" t="s">
        <v>59</v>
      </c>
      <c r="AC53" s="17" t="s">
        <v>60</v>
      </c>
      <c r="AD53" s="17"/>
      <c r="AE53" s="17"/>
    </row>
    <row r="54" spans="1:31" s="3" customFormat="1" ht="25.5" x14ac:dyDescent="0.3">
      <c r="A54" s="35" t="s">
        <v>1608</v>
      </c>
      <c r="B54" s="17">
        <v>87</v>
      </c>
      <c r="C54" s="18">
        <v>40526</v>
      </c>
      <c r="D54" s="18">
        <v>38751.333333333299</v>
      </c>
      <c r="E54" s="16" t="s">
        <v>1507</v>
      </c>
      <c r="F54" s="36">
        <v>40526.333333333299</v>
      </c>
      <c r="G54" s="16" t="s">
        <v>80</v>
      </c>
      <c r="H54" s="17" t="s">
        <v>91</v>
      </c>
      <c r="I54" s="17"/>
      <c r="J54" s="17"/>
      <c r="K54" s="17" t="s">
        <v>1200</v>
      </c>
      <c r="L54" s="17"/>
      <c r="M54" s="17"/>
      <c r="N54" s="17">
        <v>28</v>
      </c>
      <c r="O54" s="17"/>
      <c r="P54" s="17"/>
      <c r="Q54" s="17">
        <v>28</v>
      </c>
      <c r="R54" s="17" t="s">
        <v>65</v>
      </c>
      <c r="S54" s="17"/>
      <c r="T54" s="17" t="s">
        <v>340</v>
      </c>
      <c r="U54" s="17" t="s">
        <v>55</v>
      </c>
      <c r="V54" s="17" t="s">
        <v>88</v>
      </c>
      <c r="W54" s="19" t="s">
        <v>1609</v>
      </c>
      <c r="X54" s="18">
        <v>38694.333333333299</v>
      </c>
      <c r="Y54" s="18">
        <v>38694.333333333299</v>
      </c>
      <c r="Z54" s="17" t="s">
        <v>82</v>
      </c>
      <c r="AA54" s="17" t="s">
        <v>60</v>
      </c>
      <c r="AB54" s="17" t="s">
        <v>60</v>
      </c>
      <c r="AC54" s="17" t="s">
        <v>82</v>
      </c>
      <c r="AD54" s="17"/>
      <c r="AE54" s="17"/>
    </row>
    <row r="55" spans="1:31" s="3" customFormat="1" ht="13" x14ac:dyDescent="0.3">
      <c r="A55" s="35" t="s">
        <v>1610</v>
      </c>
      <c r="B55" s="17">
        <v>88</v>
      </c>
      <c r="C55" s="18">
        <v>38758</v>
      </c>
      <c r="D55" s="18">
        <v>38758.333333333299</v>
      </c>
      <c r="E55" s="16" t="s">
        <v>1507</v>
      </c>
      <c r="F55" s="36">
        <v>39492.333333333299</v>
      </c>
      <c r="G55" s="16" t="s">
        <v>50</v>
      </c>
      <c r="H55" s="17" t="s">
        <v>85</v>
      </c>
      <c r="I55" s="17"/>
      <c r="J55" s="17"/>
      <c r="K55" s="17" t="s">
        <v>86</v>
      </c>
      <c r="L55" s="17"/>
      <c r="M55" s="17"/>
      <c r="N55" s="17">
        <v>613.5</v>
      </c>
      <c r="O55" s="17"/>
      <c r="P55" s="17"/>
      <c r="Q55" s="17">
        <v>613.5</v>
      </c>
      <c r="R55" s="17"/>
      <c r="S55" s="17"/>
      <c r="T55" s="17" t="s">
        <v>121</v>
      </c>
      <c r="U55" s="17" t="s">
        <v>55</v>
      </c>
      <c r="V55" s="17" t="s">
        <v>71</v>
      </c>
      <c r="W55" s="19" t="s">
        <v>1611</v>
      </c>
      <c r="X55" s="18">
        <v>40725.291666666701</v>
      </c>
      <c r="Y55" s="18">
        <v>40725.291666666701</v>
      </c>
      <c r="Z55" s="17" t="s">
        <v>58</v>
      </c>
      <c r="AA55" s="17" t="s">
        <v>68</v>
      </c>
      <c r="AB55" s="17" t="s">
        <v>60</v>
      </c>
      <c r="AC55" s="17" t="s">
        <v>60</v>
      </c>
      <c r="AD55" s="17"/>
      <c r="AE55" s="17"/>
    </row>
    <row r="56" spans="1:31" s="3" customFormat="1" ht="13" x14ac:dyDescent="0.3">
      <c r="A56" s="35" t="s">
        <v>1612</v>
      </c>
      <c r="B56" s="17">
        <v>89</v>
      </c>
      <c r="C56" s="18">
        <v>38761</v>
      </c>
      <c r="D56" s="18">
        <v>38761.333333333299</v>
      </c>
      <c r="E56" s="16" t="s">
        <v>1507</v>
      </c>
      <c r="F56" s="36">
        <v>40458.291666666701</v>
      </c>
      <c r="G56" s="16" t="s">
        <v>50</v>
      </c>
      <c r="H56" s="17" t="s">
        <v>85</v>
      </c>
      <c r="I56" s="17"/>
      <c r="J56" s="17"/>
      <c r="K56" s="17" t="s">
        <v>86</v>
      </c>
      <c r="L56" s="17"/>
      <c r="M56" s="17"/>
      <c r="N56" s="17">
        <v>570</v>
      </c>
      <c r="O56" s="17"/>
      <c r="P56" s="17"/>
      <c r="Q56" s="17">
        <v>570</v>
      </c>
      <c r="R56" s="17"/>
      <c r="S56" s="17"/>
      <c r="T56" s="17" t="s">
        <v>130</v>
      </c>
      <c r="U56" s="17" t="s">
        <v>55</v>
      </c>
      <c r="V56" s="17" t="s">
        <v>71</v>
      </c>
      <c r="W56" s="19" t="s">
        <v>1613</v>
      </c>
      <c r="X56" s="18">
        <v>39995.291666666701</v>
      </c>
      <c r="Y56" s="18">
        <v>41091.291666666701</v>
      </c>
      <c r="Z56" s="17" t="s">
        <v>77</v>
      </c>
      <c r="AA56" s="17" t="s">
        <v>68</v>
      </c>
      <c r="AB56" s="17" t="s">
        <v>59</v>
      </c>
      <c r="AC56" s="17" t="s">
        <v>60</v>
      </c>
      <c r="AD56" s="17"/>
      <c r="AE56" s="17"/>
    </row>
    <row r="57" spans="1:31" s="3" customFormat="1" ht="25.5" x14ac:dyDescent="0.3">
      <c r="A57" s="35" t="s">
        <v>1614</v>
      </c>
      <c r="B57" s="17">
        <v>90</v>
      </c>
      <c r="C57" s="18">
        <v>38973</v>
      </c>
      <c r="D57" s="18">
        <v>38764.333333333299</v>
      </c>
      <c r="E57" s="16" t="s">
        <v>1507</v>
      </c>
      <c r="F57" s="36">
        <v>40112.291666666701</v>
      </c>
      <c r="G57" s="16" t="s">
        <v>50</v>
      </c>
      <c r="H57" s="17" t="s">
        <v>345</v>
      </c>
      <c r="I57" s="17"/>
      <c r="J57" s="17"/>
      <c r="K57" s="17" t="s">
        <v>86</v>
      </c>
      <c r="L57" s="17"/>
      <c r="M57" s="17"/>
      <c r="N57" s="17">
        <v>93</v>
      </c>
      <c r="O57" s="17"/>
      <c r="P57" s="17"/>
      <c r="Q57" s="17">
        <v>93</v>
      </c>
      <c r="R57" s="17"/>
      <c r="S57" s="17"/>
      <c r="T57" s="17" t="s">
        <v>54</v>
      </c>
      <c r="U57" s="17" t="s">
        <v>55</v>
      </c>
      <c r="V57" s="17" t="s">
        <v>56</v>
      </c>
      <c r="W57" s="19" t="s">
        <v>1615</v>
      </c>
      <c r="X57" s="18">
        <v>39234.291666666701</v>
      </c>
      <c r="Y57" s="18">
        <v>39965.291666666701</v>
      </c>
      <c r="Z57" s="17" t="s">
        <v>77</v>
      </c>
      <c r="AA57" s="17" t="s">
        <v>59</v>
      </c>
      <c r="AB57" s="17" t="s">
        <v>59</v>
      </c>
      <c r="AC57" s="17" t="s">
        <v>60</v>
      </c>
      <c r="AD57" s="17"/>
      <c r="AE57" s="17"/>
    </row>
    <row r="58" spans="1:31" s="3" customFormat="1" ht="13" x14ac:dyDescent="0.3">
      <c r="A58" s="35" t="s">
        <v>1616</v>
      </c>
      <c r="B58" s="17">
        <v>92</v>
      </c>
      <c r="C58" s="18">
        <v>38771</v>
      </c>
      <c r="D58" s="18">
        <v>38771.333333333299</v>
      </c>
      <c r="E58" s="16" t="s">
        <v>1507</v>
      </c>
      <c r="F58" s="36">
        <v>43668.291666666701</v>
      </c>
      <c r="G58" s="16" t="s">
        <v>50</v>
      </c>
      <c r="H58" s="17" t="s">
        <v>85</v>
      </c>
      <c r="I58" s="17"/>
      <c r="J58" s="17"/>
      <c r="K58" s="17" t="s">
        <v>86</v>
      </c>
      <c r="L58" s="17"/>
      <c r="M58" s="17"/>
      <c r="N58" s="17">
        <v>570</v>
      </c>
      <c r="O58" s="17"/>
      <c r="P58" s="17"/>
      <c r="Q58" s="17">
        <v>570</v>
      </c>
      <c r="R58" s="17" t="s">
        <v>65</v>
      </c>
      <c r="S58" s="17"/>
      <c r="T58" s="17" t="s">
        <v>121</v>
      </c>
      <c r="U58" s="17" t="s">
        <v>55</v>
      </c>
      <c r="V58" s="17" t="s">
        <v>71</v>
      </c>
      <c r="W58" s="19" t="s">
        <v>1617</v>
      </c>
      <c r="X58" s="18">
        <v>39995.291666666701</v>
      </c>
      <c r="Y58" s="18">
        <v>44652.291666666701</v>
      </c>
      <c r="Z58" s="17" t="s">
        <v>58</v>
      </c>
      <c r="AA58" s="17" t="s">
        <v>59</v>
      </c>
      <c r="AB58" s="17" t="s">
        <v>59</v>
      </c>
      <c r="AC58" s="17" t="s">
        <v>60</v>
      </c>
      <c r="AD58" s="17" t="s">
        <v>61</v>
      </c>
      <c r="AE58" s="17" t="s">
        <v>1618</v>
      </c>
    </row>
    <row r="59" spans="1:31" s="3" customFormat="1" ht="13" x14ac:dyDescent="0.3">
      <c r="A59" s="35" t="s">
        <v>1619</v>
      </c>
      <c r="B59" s="17">
        <v>94</v>
      </c>
      <c r="C59" s="18">
        <v>38763</v>
      </c>
      <c r="D59" s="18">
        <v>38777.333333333299</v>
      </c>
      <c r="E59" s="16" t="s">
        <v>1507</v>
      </c>
      <c r="F59" s="36">
        <v>41674.672337962998</v>
      </c>
      <c r="G59" s="16" t="s">
        <v>50</v>
      </c>
      <c r="H59" s="17" t="s">
        <v>51</v>
      </c>
      <c r="I59" s="17"/>
      <c r="J59" s="17"/>
      <c r="K59" s="17" t="s">
        <v>51</v>
      </c>
      <c r="L59" s="17"/>
      <c r="M59" s="17"/>
      <c r="N59" s="17">
        <v>180</v>
      </c>
      <c r="O59" s="17"/>
      <c r="P59" s="17"/>
      <c r="Q59" s="17">
        <v>180</v>
      </c>
      <c r="R59" s="17"/>
      <c r="S59" s="17"/>
      <c r="T59" s="17" t="s">
        <v>101</v>
      </c>
      <c r="U59" s="17" t="s">
        <v>55</v>
      </c>
      <c r="V59" s="17" t="s">
        <v>71</v>
      </c>
      <c r="W59" s="19" t="s">
        <v>1620</v>
      </c>
      <c r="X59" s="18">
        <v>40908.333333333299</v>
      </c>
      <c r="Y59" s="18">
        <v>42735.333333333299</v>
      </c>
      <c r="Z59" s="17" t="s">
        <v>58</v>
      </c>
      <c r="AA59" s="17" t="s">
        <v>59</v>
      </c>
      <c r="AB59" s="17" t="s">
        <v>59</v>
      </c>
      <c r="AC59" s="17" t="s">
        <v>60</v>
      </c>
      <c r="AD59" s="17"/>
      <c r="AE59" s="17"/>
    </row>
    <row r="60" spans="1:31" s="3" customFormat="1" ht="13" x14ac:dyDescent="0.3">
      <c r="A60" s="35" t="s">
        <v>1621</v>
      </c>
      <c r="B60" s="17">
        <v>97</v>
      </c>
      <c r="C60" s="18">
        <v>38763</v>
      </c>
      <c r="D60" s="18">
        <v>38777.333333333299</v>
      </c>
      <c r="E60" s="16" t="s">
        <v>1507</v>
      </c>
      <c r="F60" s="36">
        <v>41911.291666666701</v>
      </c>
      <c r="G60" s="16" t="s">
        <v>50</v>
      </c>
      <c r="H60" s="17" t="s">
        <v>51</v>
      </c>
      <c r="I60" s="17"/>
      <c r="J60" s="17"/>
      <c r="K60" s="17" t="s">
        <v>51</v>
      </c>
      <c r="L60" s="17"/>
      <c r="M60" s="17"/>
      <c r="N60" s="17">
        <v>160</v>
      </c>
      <c r="O60" s="17"/>
      <c r="P60" s="17"/>
      <c r="Q60" s="17">
        <v>160</v>
      </c>
      <c r="R60" s="17"/>
      <c r="S60" s="17"/>
      <c r="T60" s="17" t="s">
        <v>101</v>
      </c>
      <c r="U60" s="17" t="s">
        <v>55</v>
      </c>
      <c r="V60" s="17" t="s">
        <v>71</v>
      </c>
      <c r="W60" s="19" t="s">
        <v>1622</v>
      </c>
      <c r="X60" s="18">
        <v>41639.333333333299</v>
      </c>
      <c r="Y60" s="18">
        <v>42735.333333333299</v>
      </c>
      <c r="Z60" s="17" t="s">
        <v>58</v>
      </c>
      <c r="AA60" s="17" t="s">
        <v>59</v>
      </c>
      <c r="AB60" s="17" t="s">
        <v>59</v>
      </c>
      <c r="AC60" s="17" t="s">
        <v>60</v>
      </c>
      <c r="AD60" s="17"/>
      <c r="AE60" s="17" t="s">
        <v>60</v>
      </c>
    </row>
    <row r="61" spans="1:31" s="3" customFormat="1" ht="13" x14ac:dyDescent="0.3">
      <c r="A61" s="35" t="s">
        <v>1623</v>
      </c>
      <c r="B61" s="17">
        <v>101</v>
      </c>
      <c r="C61" s="18">
        <v>38814</v>
      </c>
      <c r="D61" s="18">
        <v>38814.291666666701</v>
      </c>
      <c r="E61" s="16" t="s">
        <v>1507</v>
      </c>
      <c r="F61" s="36">
        <v>38814.291666666701</v>
      </c>
      <c r="G61" s="16" t="s">
        <v>50</v>
      </c>
      <c r="H61" s="17" t="s">
        <v>345</v>
      </c>
      <c r="I61" s="17"/>
      <c r="J61" s="17"/>
      <c r="K61" s="17" t="s">
        <v>86</v>
      </c>
      <c r="L61" s="17"/>
      <c r="M61" s="17"/>
      <c r="N61" s="17">
        <v>100</v>
      </c>
      <c r="O61" s="17"/>
      <c r="P61" s="17"/>
      <c r="Q61" s="17">
        <v>100</v>
      </c>
      <c r="R61" s="17"/>
      <c r="S61" s="17"/>
      <c r="T61" s="17" t="s">
        <v>101</v>
      </c>
      <c r="U61" s="17" t="s">
        <v>55</v>
      </c>
      <c r="V61" s="17" t="s">
        <v>88</v>
      </c>
      <c r="W61" s="19" t="s">
        <v>1624</v>
      </c>
      <c r="X61" s="18">
        <v>39508.333333333299</v>
      </c>
      <c r="Y61" s="18">
        <v>39508.333333333299</v>
      </c>
      <c r="Z61" s="17" t="s">
        <v>60</v>
      </c>
      <c r="AA61" s="17" t="s">
        <v>60</v>
      </c>
      <c r="AB61" s="17" t="s">
        <v>60</v>
      </c>
      <c r="AC61" s="17" t="s">
        <v>60</v>
      </c>
      <c r="AD61" s="17"/>
      <c r="AE61" s="17"/>
    </row>
    <row r="62" spans="1:31" s="3" customFormat="1" ht="13" x14ac:dyDescent="0.3">
      <c r="A62" s="35" t="s">
        <v>1625</v>
      </c>
      <c r="B62" s="17">
        <v>102</v>
      </c>
      <c r="C62" s="18">
        <v>38826</v>
      </c>
      <c r="D62" s="18">
        <v>38826.291666666701</v>
      </c>
      <c r="E62" s="16" t="s">
        <v>1507</v>
      </c>
      <c r="F62" s="36">
        <v>39464.333333333299</v>
      </c>
      <c r="G62" s="16" t="s">
        <v>50</v>
      </c>
      <c r="H62" s="17" t="s">
        <v>51</v>
      </c>
      <c r="I62" s="17"/>
      <c r="J62" s="17"/>
      <c r="K62" s="17" t="s">
        <v>51</v>
      </c>
      <c r="L62" s="17"/>
      <c r="M62" s="17"/>
      <c r="N62" s="17">
        <v>210</v>
      </c>
      <c r="O62" s="17"/>
      <c r="P62" s="17"/>
      <c r="Q62" s="17">
        <v>210</v>
      </c>
      <c r="R62" s="17"/>
      <c r="S62" s="17"/>
      <c r="T62" s="17" t="s">
        <v>380</v>
      </c>
      <c r="U62" s="17" t="s">
        <v>55</v>
      </c>
      <c r="V62" s="17" t="s">
        <v>88</v>
      </c>
      <c r="W62" s="19" t="s">
        <v>1626</v>
      </c>
      <c r="X62" s="18">
        <v>39782.333333333299</v>
      </c>
      <c r="Y62" s="18">
        <v>39782.333333333299</v>
      </c>
      <c r="Z62" s="17" t="s">
        <v>77</v>
      </c>
      <c r="AA62" s="17" t="s">
        <v>59</v>
      </c>
      <c r="AB62" s="17" t="s">
        <v>59</v>
      </c>
      <c r="AC62" s="17" t="s">
        <v>60</v>
      </c>
      <c r="AD62" s="17"/>
      <c r="AE62" s="17"/>
    </row>
    <row r="63" spans="1:31" s="3" customFormat="1" ht="13" x14ac:dyDescent="0.3">
      <c r="A63" s="35" t="s">
        <v>1627</v>
      </c>
      <c r="B63" s="17" t="s">
        <v>1628</v>
      </c>
      <c r="C63" s="18">
        <v>40395</v>
      </c>
      <c r="D63" s="18">
        <v>38828.291666666701</v>
      </c>
      <c r="E63" s="16" t="s">
        <v>1507</v>
      </c>
      <c r="F63" s="36">
        <v>40732.767893518503</v>
      </c>
      <c r="G63" s="16" t="s">
        <v>50</v>
      </c>
      <c r="H63" s="17" t="s">
        <v>51</v>
      </c>
      <c r="I63" s="17"/>
      <c r="J63" s="17"/>
      <c r="K63" s="17" t="s">
        <v>51</v>
      </c>
      <c r="L63" s="17"/>
      <c r="M63" s="17"/>
      <c r="N63" s="17">
        <v>100</v>
      </c>
      <c r="O63" s="17"/>
      <c r="P63" s="17"/>
      <c r="Q63" s="17">
        <v>100</v>
      </c>
      <c r="R63" s="17"/>
      <c r="S63" s="17"/>
      <c r="T63" s="17" t="s">
        <v>101</v>
      </c>
      <c r="U63" s="17" t="s">
        <v>55</v>
      </c>
      <c r="V63" s="17" t="s">
        <v>88</v>
      </c>
      <c r="W63" s="19" t="s">
        <v>1629</v>
      </c>
      <c r="X63" s="18">
        <v>40178.333333333299</v>
      </c>
      <c r="Y63" s="18">
        <v>40178.333333333299</v>
      </c>
      <c r="Z63" s="17" t="s">
        <v>60</v>
      </c>
      <c r="AA63" s="17" t="s">
        <v>60</v>
      </c>
      <c r="AB63" s="17" t="s">
        <v>60</v>
      </c>
      <c r="AC63" s="17" t="s">
        <v>60</v>
      </c>
      <c r="AD63" s="17"/>
      <c r="AE63" s="17"/>
    </row>
    <row r="64" spans="1:31" s="3" customFormat="1" ht="13" x14ac:dyDescent="0.3">
      <c r="A64" s="35" t="s">
        <v>1630</v>
      </c>
      <c r="B64" s="17">
        <v>103</v>
      </c>
      <c r="C64" s="18">
        <v>38839</v>
      </c>
      <c r="D64" s="18">
        <v>38839.291666666701</v>
      </c>
      <c r="E64" s="16" t="s">
        <v>1507</v>
      </c>
      <c r="F64" s="36">
        <v>42726.333333333299</v>
      </c>
      <c r="G64" s="16" t="s">
        <v>50</v>
      </c>
      <c r="H64" s="17" t="s">
        <v>91</v>
      </c>
      <c r="I64" s="17"/>
      <c r="J64" s="17"/>
      <c r="K64" s="17" t="s">
        <v>1187</v>
      </c>
      <c r="L64" s="17"/>
      <c r="M64" s="17"/>
      <c r="N64" s="17">
        <v>27</v>
      </c>
      <c r="O64" s="17"/>
      <c r="P64" s="17"/>
      <c r="Q64" s="17">
        <v>27</v>
      </c>
      <c r="R64" s="17"/>
      <c r="S64" s="17"/>
      <c r="T64" s="17" t="s">
        <v>54</v>
      </c>
      <c r="U64" s="17" t="s">
        <v>55</v>
      </c>
      <c r="V64" s="17" t="s">
        <v>56</v>
      </c>
      <c r="W64" s="19" t="s">
        <v>1631</v>
      </c>
      <c r="X64" s="18">
        <v>39783.333333333299</v>
      </c>
      <c r="Y64" s="18">
        <v>43099.333333333299</v>
      </c>
      <c r="Z64" s="17" t="s">
        <v>77</v>
      </c>
      <c r="AA64" s="17" t="s">
        <v>59</v>
      </c>
      <c r="AB64" s="17" t="s">
        <v>59</v>
      </c>
      <c r="AC64" s="17" t="s">
        <v>60</v>
      </c>
      <c r="AD64" s="17" t="s">
        <v>61</v>
      </c>
      <c r="AE64" s="17" t="s">
        <v>1632</v>
      </c>
    </row>
    <row r="65" spans="1:31" s="3" customFormat="1" ht="13" x14ac:dyDescent="0.3">
      <c r="A65" s="35" t="s">
        <v>1633</v>
      </c>
      <c r="B65" s="17">
        <v>104</v>
      </c>
      <c r="C65" s="18">
        <v>38821</v>
      </c>
      <c r="D65" s="18">
        <v>38840.291666666701</v>
      </c>
      <c r="E65" s="16" t="s">
        <v>1507</v>
      </c>
      <c r="F65" s="36">
        <v>40084.291666666701</v>
      </c>
      <c r="G65" s="16" t="s">
        <v>50</v>
      </c>
      <c r="H65" s="17" t="s">
        <v>85</v>
      </c>
      <c r="I65" s="17"/>
      <c r="J65" s="17"/>
      <c r="K65" s="17" t="s">
        <v>86</v>
      </c>
      <c r="L65" s="17"/>
      <c r="M65" s="17"/>
      <c r="N65" s="17">
        <v>304</v>
      </c>
      <c r="O65" s="17"/>
      <c r="P65" s="17"/>
      <c r="Q65" s="17">
        <v>304</v>
      </c>
      <c r="R65" s="17"/>
      <c r="S65" s="17"/>
      <c r="T65" s="17" t="s">
        <v>121</v>
      </c>
      <c r="U65" s="17" t="s">
        <v>55</v>
      </c>
      <c r="V65" s="17" t="s">
        <v>71</v>
      </c>
      <c r="W65" s="19" t="s">
        <v>1594</v>
      </c>
      <c r="X65" s="18">
        <v>40025.291666666701</v>
      </c>
      <c r="Y65" s="18">
        <v>40025.291666666701</v>
      </c>
      <c r="Z65" s="17" t="s">
        <v>77</v>
      </c>
      <c r="AA65" s="17" t="s">
        <v>68</v>
      </c>
      <c r="AB65" s="17" t="s">
        <v>68</v>
      </c>
      <c r="AC65" s="17" t="s">
        <v>60</v>
      </c>
      <c r="AD65" s="17"/>
      <c r="AE65" s="17"/>
    </row>
    <row r="66" spans="1:31" s="3" customFormat="1" ht="25.5" x14ac:dyDescent="0.3">
      <c r="A66" s="35" t="s">
        <v>1634</v>
      </c>
      <c r="B66" s="17">
        <v>105</v>
      </c>
      <c r="C66" s="18">
        <v>38841</v>
      </c>
      <c r="D66" s="18">
        <v>38841.291666666701</v>
      </c>
      <c r="E66" s="16" t="s">
        <v>1507</v>
      </c>
      <c r="F66" s="36">
        <v>40760.835023148102</v>
      </c>
      <c r="G66" s="16" t="s">
        <v>50</v>
      </c>
      <c r="H66" s="17" t="s">
        <v>51</v>
      </c>
      <c r="I66" s="17"/>
      <c r="J66" s="17"/>
      <c r="K66" s="17" t="s">
        <v>51</v>
      </c>
      <c r="L66" s="17"/>
      <c r="M66" s="17"/>
      <c r="N66" s="17">
        <v>100</v>
      </c>
      <c r="O66" s="17"/>
      <c r="P66" s="17"/>
      <c r="Q66" s="17">
        <v>100</v>
      </c>
      <c r="R66" s="17"/>
      <c r="S66" s="17"/>
      <c r="T66" s="17" t="s">
        <v>348</v>
      </c>
      <c r="U66" s="17" t="s">
        <v>55</v>
      </c>
      <c r="V66" s="17" t="s">
        <v>88</v>
      </c>
      <c r="W66" s="19" t="s">
        <v>1635</v>
      </c>
      <c r="X66" s="18">
        <v>40116.291666666701</v>
      </c>
      <c r="Y66" s="18">
        <v>40116.291666666701</v>
      </c>
      <c r="Z66" s="17" t="s">
        <v>60</v>
      </c>
      <c r="AA66" s="17" t="s">
        <v>60</v>
      </c>
      <c r="AB66" s="17" t="s">
        <v>60</v>
      </c>
      <c r="AC66" s="17" t="s">
        <v>60</v>
      </c>
      <c r="AD66" s="17"/>
      <c r="AE66" s="17"/>
    </row>
    <row r="67" spans="1:31" s="3" customFormat="1" ht="13" x14ac:dyDescent="0.3">
      <c r="A67" s="35" t="s">
        <v>1636</v>
      </c>
      <c r="B67" s="17">
        <v>106</v>
      </c>
      <c r="C67" s="18">
        <v>38863</v>
      </c>
      <c r="D67" s="18">
        <v>38863.291666666701</v>
      </c>
      <c r="E67" s="16" t="s">
        <v>1507</v>
      </c>
      <c r="F67" s="36">
        <v>39734.291666666701</v>
      </c>
      <c r="G67" s="16" t="s">
        <v>50</v>
      </c>
      <c r="H67" s="17" t="s">
        <v>91</v>
      </c>
      <c r="I67" s="17"/>
      <c r="J67" s="17"/>
      <c r="K67" s="17" t="s">
        <v>75</v>
      </c>
      <c r="L67" s="17"/>
      <c r="M67" s="17"/>
      <c r="N67" s="17">
        <v>635</v>
      </c>
      <c r="O67" s="17"/>
      <c r="P67" s="17"/>
      <c r="Q67" s="17">
        <v>635</v>
      </c>
      <c r="R67" s="17"/>
      <c r="S67" s="17"/>
      <c r="T67" s="17" t="s">
        <v>130</v>
      </c>
      <c r="U67" s="17" t="s">
        <v>55</v>
      </c>
      <c r="V67" s="17" t="s">
        <v>71</v>
      </c>
      <c r="W67" s="19" t="s">
        <v>1637</v>
      </c>
      <c r="X67" s="18">
        <v>40178.333333333299</v>
      </c>
      <c r="Y67" s="18">
        <v>40543.333333333299</v>
      </c>
      <c r="Z67" s="17" t="s">
        <v>77</v>
      </c>
      <c r="AA67" s="17" t="s">
        <v>60</v>
      </c>
      <c r="AB67" s="17" t="s">
        <v>60</v>
      </c>
      <c r="AC67" s="17" t="s">
        <v>60</v>
      </c>
      <c r="AD67" s="17"/>
      <c r="AE67" s="17"/>
    </row>
    <row r="68" spans="1:31" s="3" customFormat="1" ht="13" x14ac:dyDescent="0.3">
      <c r="A68" s="35" t="s">
        <v>1638</v>
      </c>
      <c r="B68" s="17" t="s">
        <v>1639</v>
      </c>
      <c r="C68" s="18">
        <v>38838</v>
      </c>
      <c r="D68" s="18">
        <v>38874.291666666701</v>
      </c>
      <c r="E68" s="16" t="s">
        <v>1507</v>
      </c>
      <c r="F68" s="36">
        <v>43803.333333333299</v>
      </c>
      <c r="G68" s="16" t="s">
        <v>50</v>
      </c>
      <c r="H68" s="17" t="s">
        <v>74</v>
      </c>
      <c r="I68" s="17" t="s">
        <v>63</v>
      </c>
      <c r="J68" s="17"/>
      <c r="K68" s="17" t="s">
        <v>75</v>
      </c>
      <c r="L68" s="17" t="s">
        <v>70</v>
      </c>
      <c r="M68" s="17"/>
      <c r="N68" s="17">
        <v>50</v>
      </c>
      <c r="O68" s="17">
        <v>50</v>
      </c>
      <c r="P68" s="17"/>
      <c r="Q68" s="17">
        <v>100</v>
      </c>
      <c r="R68" s="17" t="s">
        <v>65</v>
      </c>
      <c r="S68" s="17"/>
      <c r="T68" s="17" t="s">
        <v>54</v>
      </c>
      <c r="U68" s="17" t="s">
        <v>55</v>
      </c>
      <c r="V68" s="17" t="s">
        <v>56</v>
      </c>
      <c r="W68" s="19" t="s">
        <v>1640</v>
      </c>
      <c r="X68" s="18">
        <v>39629.291666666701</v>
      </c>
      <c r="Y68" s="18">
        <v>44926.333333333299</v>
      </c>
      <c r="Z68" s="17" t="s">
        <v>77</v>
      </c>
      <c r="AA68" s="17" t="s">
        <v>59</v>
      </c>
      <c r="AB68" s="17" t="s">
        <v>59</v>
      </c>
      <c r="AC68" s="17" t="s">
        <v>60</v>
      </c>
      <c r="AD68" s="17" t="s">
        <v>61</v>
      </c>
      <c r="AE68" s="17" t="s">
        <v>1641</v>
      </c>
    </row>
    <row r="69" spans="1:31" s="3" customFormat="1" ht="13" x14ac:dyDescent="0.3">
      <c r="A69" s="35" t="s">
        <v>1642</v>
      </c>
      <c r="B69" s="17">
        <v>107</v>
      </c>
      <c r="C69" s="18">
        <v>38877</v>
      </c>
      <c r="D69" s="18">
        <v>38877.291666666701</v>
      </c>
      <c r="E69" s="16" t="s">
        <v>1507</v>
      </c>
      <c r="F69" s="36">
        <v>40760.8364814815</v>
      </c>
      <c r="G69" s="16" t="s">
        <v>50</v>
      </c>
      <c r="H69" s="17" t="s">
        <v>51</v>
      </c>
      <c r="I69" s="17"/>
      <c r="J69" s="17"/>
      <c r="K69" s="17" t="s">
        <v>51</v>
      </c>
      <c r="L69" s="17"/>
      <c r="M69" s="17"/>
      <c r="N69" s="17">
        <v>128</v>
      </c>
      <c r="O69" s="17"/>
      <c r="P69" s="17"/>
      <c r="Q69" s="17">
        <v>128</v>
      </c>
      <c r="R69" s="17"/>
      <c r="S69" s="17"/>
      <c r="T69" s="17" t="s">
        <v>242</v>
      </c>
      <c r="U69" s="17" t="s">
        <v>55</v>
      </c>
      <c r="V69" s="17" t="s">
        <v>88</v>
      </c>
      <c r="W69" s="19" t="s">
        <v>1643</v>
      </c>
      <c r="X69" s="18">
        <v>40603.333333333299</v>
      </c>
      <c r="Y69" s="18">
        <v>40603.333333333299</v>
      </c>
      <c r="Z69" s="17" t="s">
        <v>60</v>
      </c>
      <c r="AA69" s="17" t="s">
        <v>60</v>
      </c>
      <c r="AB69" s="17" t="s">
        <v>60</v>
      </c>
      <c r="AC69" s="17" t="s">
        <v>60</v>
      </c>
      <c r="AD69" s="17"/>
      <c r="AE69" s="17"/>
    </row>
    <row r="70" spans="1:31" s="3" customFormat="1" ht="13" x14ac:dyDescent="0.3">
      <c r="A70" s="35" t="s">
        <v>1644</v>
      </c>
      <c r="B70" s="17" t="s">
        <v>1645</v>
      </c>
      <c r="C70" s="18">
        <v>38882</v>
      </c>
      <c r="D70" s="18">
        <v>38882.291666666701</v>
      </c>
      <c r="E70" s="16" t="s">
        <v>1507</v>
      </c>
      <c r="F70" s="36">
        <v>39037.333333333299</v>
      </c>
      <c r="G70" s="16" t="s">
        <v>50</v>
      </c>
      <c r="H70" s="17" t="s">
        <v>91</v>
      </c>
      <c r="I70" s="17"/>
      <c r="J70" s="17"/>
      <c r="K70" s="17" t="s">
        <v>75</v>
      </c>
      <c r="L70" s="17"/>
      <c r="M70" s="17"/>
      <c r="N70" s="17">
        <v>300</v>
      </c>
      <c r="O70" s="17"/>
      <c r="P70" s="17"/>
      <c r="Q70" s="17">
        <v>300</v>
      </c>
      <c r="R70" s="17"/>
      <c r="S70" s="17"/>
      <c r="T70" s="17" t="s">
        <v>101</v>
      </c>
      <c r="U70" s="17" t="s">
        <v>55</v>
      </c>
      <c r="V70" s="17" t="s">
        <v>88</v>
      </c>
      <c r="W70" s="19" t="s">
        <v>1646</v>
      </c>
      <c r="X70" s="18">
        <v>40238.333333333299</v>
      </c>
      <c r="Y70" s="18">
        <v>40238.333333333299</v>
      </c>
      <c r="Z70" s="17" t="s">
        <v>60</v>
      </c>
      <c r="AA70" s="17" t="s">
        <v>60</v>
      </c>
      <c r="AB70" s="17" t="s">
        <v>60</v>
      </c>
      <c r="AC70" s="17" t="s">
        <v>60</v>
      </c>
      <c r="AD70" s="17"/>
      <c r="AE70" s="17"/>
    </row>
    <row r="71" spans="1:31" s="3" customFormat="1" ht="13" x14ac:dyDescent="0.3">
      <c r="A71" s="35" t="s">
        <v>1647</v>
      </c>
      <c r="B71" s="17">
        <v>109</v>
      </c>
      <c r="C71" s="18">
        <v>38882</v>
      </c>
      <c r="D71" s="18">
        <v>38884.291666666701</v>
      </c>
      <c r="E71" s="16" t="s">
        <v>1507</v>
      </c>
      <c r="F71" s="36">
        <v>40633.777418981503</v>
      </c>
      <c r="G71" s="16" t="s">
        <v>50</v>
      </c>
      <c r="H71" s="17" t="s">
        <v>74</v>
      </c>
      <c r="I71" s="17"/>
      <c r="J71" s="17"/>
      <c r="K71" s="17" t="s">
        <v>75</v>
      </c>
      <c r="L71" s="17"/>
      <c r="M71" s="17"/>
      <c r="N71" s="17">
        <v>550</v>
      </c>
      <c r="O71" s="17"/>
      <c r="P71" s="17"/>
      <c r="Q71" s="17">
        <v>550</v>
      </c>
      <c r="R71" s="17"/>
      <c r="S71" s="17"/>
      <c r="T71" s="17" t="s">
        <v>130</v>
      </c>
      <c r="U71" s="17" t="s">
        <v>55</v>
      </c>
      <c r="V71" s="17" t="s">
        <v>71</v>
      </c>
      <c r="W71" s="19" t="s">
        <v>1648</v>
      </c>
      <c r="X71" s="18">
        <v>40603.333333333299</v>
      </c>
      <c r="Y71" s="18">
        <v>40603.333333333299</v>
      </c>
      <c r="Z71" s="17" t="s">
        <v>77</v>
      </c>
      <c r="AA71" s="17" t="s">
        <v>60</v>
      </c>
      <c r="AB71" s="17" t="s">
        <v>60</v>
      </c>
      <c r="AC71" s="17" t="s">
        <v>60</v>
      </c>
      <c r="AD71" s="17"/>
      <c r="AE71" s="17"/>
    </row>
    <row r="72" spans="1:31" s="3" customFormat="1" ht="13" x14ac:dyDescent="0.3">
      <c r="A72" s="35" t="s">
        <v>1649</v>
      </c>
      <c r="B72" s="17">
        <v>110</v>
      </c>
      <c r="C72" s="18">
        <v>38882</v>
      </c>
      <c r="D72" s="18">
        <v>38884.291666666701</v>
      </c>
      <c r="E72" s="16" t="s">
        <v>1507</v>
      </c>
      <c r="F72" s="36">
        <v>40633.779108796298</v>
      </c>
      <c r="G72" s="16" t="s">
        <v>50</v>
      </c>
      <c r="H72" s="17" t="s">
        <v>74</v>
      </c>
      <c r="I72" s="17"/>
      <c r="J72" s="17"/>
      <c r="K72" s="17" t="s">
        <v>75</v>
      </c>
      <c r="L72" s="17"/>
      <c r="M72" s="17"/>
      <c r="N72" s="17">
        <v>1400</v>
      </c>
      <c r="O72" s="17"/>
      <c r="P72" s="17"/>
      <c r="Q72" s="17">
        <v>1400</v>
      </c>
      <c r="R72" s="17"/>
      <c r="S72" s="17"/>
      <c r="T72" s="17" t="s">
        <v>130</v>
      </c>
      <c r="U72" s="17" t="s">
        <v>55</v>
      </c>
      <c r="V72" s="17" t="s">
        <v>71</v>
      </c>
      <c r="W72" s="19" t="s">
        <v>1648</v>
      </c>
      <c r="X72" s="18">
        <v>41334.333333333299</v>
      </c>
      <c r="Y72" s="18">
        <v>41334.333333333299</v>
      </c>
      <c r="Z72" s="17" t="s">
        <v>77</v>
      </c>
      <c r="AA72" s="17" t="s">
        <v>60</v>
      </c>
      <c r="AB72" s="17" t="s">
        <v>60</v>
      </c>
      <c r="AC72" s="17" t="s">
        <v>60</v>
      </c>
      <c r="AD72" s="17"/>
      <c r="AE72" s="17"/>
    </row>
    <row r="73" spans="1:31" s="3" customFormat="1" ht="13" x14ac:dyDescent="0.3">
      <c r="A73" s="35" t="s">
        <v>1650</v>
      </c>
      <c r="B73" s="17">
        <v>111</v>
      </c>
      <c r="C73" s="18">
        <v>38891</v>
      </c>
      <c r="D73" s="18">
        <v>38894.291666666701</v>
      </c>
      <c r="E73" s="16" t="s">
        <v>1507</v>
      </c>
      <c r="F73" s="36"/>
      <c r="G73" s="16" t="s">
        <v>1140</v>
      </c>
      <c r="H73" s="17" t="s">
        <v>91</v>
      </c>
      <c r="I73" s="17"/>
      <c r="J73" s="17"/>
      <c r="K73" s="17" t="s">
        <v>1187</v>
      </c>
      <c r="L73" s="17"/>
      <c r="M73" s="17"/>
      <c r="N73" s="17">
        <v>16</v>
      </c>
      <c r="O73" s="17"/>
      <c r="P73" s="17"/>
      <c r="Q73" s="17">
        <v>16</v>
      </c>
      <c r="R73" s="17"/>
      <c r="S73" s="17"/>
      <c r="T73" s="17" t="s">
        <v>101</v>
      </c>
      <c r="U73" s="17" t="s">
        <v>55</v>
      </c>
      <c r="V73" s="17" t="s">
        <v>88</v>
      </c>
      <c r="W73" s="19" t="s">
        <v>1651</v>
      </c>
      <c r="X73" s="18">
        <v>40056.291666666701</v>
      </c>
      <c r="Y73" s="18">
        <v>42735.333333333299</v>
      </c>
      <c r="Z73" s="17"/>
      <c r="AA73" s="17" t="s">
        <v>59</v>
      </c>
      <c r="AB73" s="17" t="s">
        <v>59</v>
      </c>
      <c r="AC73" s="17"/>
      <c r="AD73" s="17" t="s">
        <v>61</v>
      </c>
      <c r="AE73" s="17"/>
    </row>
    <row r="74" spans="1:31" s="3" customFormat="1" ht="25.5" x14ac:dyDescent="0.3">
      <c r="A74" s="35" t="s">
        <v>1652</v>
      </c>
      <c r="B74" s="17">
        <v>112</v>
      </c>
      <c r="C74" s="18">
        <v>38896</v>
      </c>
      <c r="D74" s="18">
        <v>38896.291666666701</v>
      </c>
      <c r="E74" s="16" t="s">
        <v>1507</v>
      </c>
      <c r="F74" s="36">
        <v>39934.291666666701</v>
      </c>
      <c r="G74" s="16" t="s">
        <v>50</v>
      </c>
      <c r="H74" s="17" t="s">
        <v>51</v>
      </c>
      <c r="I74" s="17"/>
      <c r="J74" s="17"/>
      <c r="K74" s="17" t="s">
        <v>51</v>
      </c>
      <c r="L74" s="17"/>
      <c r="M74" s="17"/>
      <c r="N74" s="17">
        <v>300</v>
      </c>
      <c r="O74" s="17"/>
      <c r="P74" s="17"/>
      <c r="Q74" s="17">
        <v>300</v>
      </c>
      <c r="R74" s="17"/>
      <c r="S74" s="17"/>
      <c r="T74" s="17" t="s">
        <v>54</v>
      </c>
      <c r="U74" s="17" t="s">
        <v>55</v>
      </c>
      <c r="V74" s="17" t="s">
        <v>56</v>
      </c>
      <c r="W74" s="19" t="s">
        <v>1653</v>
      </c>
      <c r="X74" s="18">
        <v>39752.291666666701</v>
      </c>
      <c r="Y74" s="18">
        <v>39752.291666666701</v>
      </c>
      <c r="Z74" s="17" t="s">
        <v>77</v>
      </c>
      <c r="AA74" s="17" t="s">
        <v>59</v>
      </c>
      <c r="AB74" s="17" t="s">
        <v>60</v>
      </c>
      <c r="AC74" s="17" t="s">
        <v>60</v>
      </c>
      <c r="AD74" s="17"/>
      <c r="AE74" s="17"/>
    </row>
    <row r="75" spans="1:31" s="3" customFormat="1" ht="25.5" x14ac:dyDescent="0.3">
      <c r="A75" s="35" t="s">
        <v>1654</v>
      </c>
      <c r="B75" s="17">
        <v>113</v>
      </c>
      <c r="C75" s="18">
        <v>38897</v>
      </c>
      <c r="D75" s="18">
        <v>38898.291666666701</v>
      </c>
      <c r="E75" s="16" t="s">
        <v>1507</v>
      </c>
      <c r="F75" s="36">
        <v>41936.936249999999</v>
      </c>
      <c r="G75" s="16" t="s">
        <v>50</v>
      </c>
      <c r="H75" s="17" t="s">
        <v>51</v>
      </c>
      <c r="I75" s="17"/>
      <c r="J75" s="17"/>
      <c r="K75" s="17" t="s">
        <v>51</v>
      </c>
      <c r="L75" s="17"/>
      <c r="M75" s="17"/>
      <c r="N75" s="17">
        <v>30</v>
      </c>
      <c r="O75" s="17"/>
      <c r="P75" s="17"/>
      <c r="Q75" s="17">
        <v>30</v>
      </c>
      <c r="R75" s="17"/>
      <c r="S75" s="17"/>
      <c r="T75" s="17" t="s">
        <v>242</v>
      </c>
      <c r="U75" s="17" t="s">
        <v>55</v>
      </c>
      <c r="V75" s="17" t="s">
        <v>88</v>
      </c>
      <c r="W75" s="19" t="s">
        <v>1655</v>
      </c>
      <c r="X75" s="18">
        <v>39906.291666666701</v>
      </c>
      <c r="Y75" s="18">
        <v>42004.333333333299</v>
      </c>
      <c r="Z75" s="17" t="s">
        <v>77</v>
      </c>
      <c r="AA75" s="17" t="s">
        <v>59</v>
      </c>
      <c r="AB75" s="17" t="s">
        <v>60</v>
      </c>
      <c r="AC75" s="17" t="s">
        <v>60</v>
      </c>
      <c r="AD75" s="17" t="s">
        <v>61</v>
      </c>
      <c r="AE75" s="17"/>
    </row>
    <row r="76" spans="1:31" s="3" customFormat="1" ht="13" x14ac:dyDescent="0.3">
      <c r="A76" s="35" t="s">
        <v>1656</v>
      </c>
      <c r="B76" s="17">
        <v>114</v>
      </c>
      <c r="C76" s="18">
        <v>38897</v>
      </c>
      <c r="D76" s="18">
        <v>38910.291666666701</v>
      </c>
      <c r="E76" s="16" t="s">
        <v>1507</v>
      </c>
      <c r="F76" s="36">
        <v>39778.333333333299</v>
      </c>
      <c r="G76" s="16" t="s">
        <v>50</v>
      </c>
      <c r="H76" s="17" t="s">
        <v>51</v>
      </c>
      <c r="I76" s="17"/>
      <c r="J76" s="17"/>
      <c r="K76" s="17" t="s">
        <v>51</v>
      </c>
      <c r="L76" s="17"/>
      <c r="M76" s="17"/>
      <c r="N76" s="17">
        <v>150</v>
      </c>
      <c r="O76" s="17"/>
      <c r="P76" s="17"/>
      <c r="Q76" s="17">
        <v>150</v>
      </c>
      <c r="R76" s="17"/>
      <c r="S76" s="17"/>
      <c r="T76" s="17" t="s">
        <v>130</v>
      </c>
      <c r="U76" s="17" t="s">
        <v>55</v>
      </c>
      <c r="V76" s="17" t="s">
        <v>71</v>
      </c>
      <c r="W76" s="19" t="s">
        <v>1657</v>
      </c>
      <c r="X76" s="18">
        <v>39630.291666666701</v>
      </c>
      <c r="Y76" s="18">
        <v>39630.291666666701</v>
      </c>
      <c r="Z76" s="17" t="s">
        <v>77</v>
      </c>
      <c r="AA76" s="17" t="s">
        <v>60</v>
      </c>
      <c r="AB76" s="17" t="s">
        <v>60</v>
      </c>
      <c r="AC76" s="17" t="s">
        <v>60</v>
      </c>
      <c r="AD76" s="17"/>
      <c r="AE76" s="17"/>
    </row>
    <row r="77" spans="1:31" s="3" customFormat="1" ht="13" x14ac:dyDescent="0.3">
      <c r="A77" s="35" t="s">
        <v>1658</v>
      </c>
      <c r="B77" s="17">
        <v>115</v>
      </c>
      <c r="C77" s="18">
        <v>38897</v>
      </c>
      <c r="D77" s="18">
        <v>38910.291666666701</v>
      </c>
      <c r="E77" s="16" t="s">
        <v>1507</v>
      </c>
      <c r="F77" s="36">
        <v>39778.333333333299</v>
      </c>
      <c r="G77" s="16" t="s">
        <v>50</v>
      </c>
      <c r="H77" s="17" t="s">
        <v>51</v>
      </c>
      <c r="I77" s="17"/>
      <c r="J77" s="17"/>
      <c r="K77" s="17" t="s">
        <v>51</v>
      </c>
      <c r="L77" s="17"/>
      <c r="M77" s="17"/>
      <c r="N77" s="17">
        <v>150</v>
      </c>
      <c r="O77" s="17"/>
      <c r="P77" s="17"/>
      <c r="Q77" s="17">
        <v>150</v>
      </c>
      <c r="R77" s="17"/>
      <c r="S77" s="17"/>
      <c r="T77" s="17" t="s">
        <v>130</v>
      </c>
      <c r="U77" s="17" t="s">
        <v>55</v>
      </c>
      <c r="V77" s="17" t="s">
        <v>71</v>
      </c>
      <c r="W77" s="19" t="s">
        <v>1659</v>
      </c>
      <c r="X77" s="18">
        <v>39630.291666666701</v>
      </c>
      <c r="Y77" s="18">
        <v>39630.291666666701</v>
      </c>
      <c r="Z77" s="17" t="s">
        <v>77</v>
      </c>
      <c r="AA77" s="17" t="s">
        <v>60</v>
      </c>
      <c r="AB77" s="17" t="s">
        <v>60</v>
      </c>
      <c r="AC77" s="17" t="s">
        <v>60</v>
      </c>
      <c r="AD77" s="17"/>
      <c r="AE77" s="17"/>
    </row>
    <row r="78" spans="1:31" s="3" customFormat="1" ht="13" x14ac:dyDescent="0.3">
      <c r="A78" s="35" t="s">
        <v>1660</v>
      </c>
      <c r="B78" s="17">
        <v>116</v>
      </c>
      <c r="C78" s="18">
        <v>38897</v>
      </c>
      <c r="D78" s="18">
        <v>38910.291666666701</v>
      </c>
      <c r="E78" s="16" t="s">
        <v>1507</v>
      </c>
      <c r="F78" s="36">
        <v>39778.333333333299</v>
      </c>
      <c r="G78" s="16" t="s">
        <v>50</v>
      </c>
      <c r="H78" s="17" t="s">
        <v>51</v>
      </c>
      <c r="I78" s="17"/>
      <c r="J78" s="17"/>
      <c r="K78" s="17" t="s">
        <v>51</v>
      </c>
      <c r="L78" s="17"/>
      <c r="M78" s="17"/>
      <c r="N78" s="17">
        <v>50</v>
      </c>
      <c r="O78" s="17"/>
      <c r="P78" s="17"/>
      <c r="Q78" s="17">
        <v>50</v>
      </c>
      <c r="R78" s="17"/>
      <c r="S78" s="17"/>
      <c r="T78" s="17" t="s">
        <v>130</v>
      </c>
      <c r="U78" s="17" t="s">
        <v>55</v>
      </c>
      <c r="V78" s="17" t="s">
        <v>71</v>
      </c>
      <c r="W78" s="19" t="s">
        <v>1659</v>
      </c>
      <c r="X78" s="18">
        <v>39630.291666666701</v>
      </c>
      <c r="Y78" s="18">
        <v>39630.291666666701</v>
      </c>
      <c r="Z78" s="17" t="s">
        <v>77</v>
      </c>
      <c r="AA78" s="17" t="s">
        <v>60</v>
      </c>
      <c r="AB78" s="17" t="s">
        <v>60</v>
      </c>
      <c r="AC78" s="17" t="s">
        <v>60</v>
      </c>
      <c r="AD78" s="17"/>
      <c r="AE78" s="17"/>
    </row>
    <row r="79" spans="1:31" s="3" customFormat="1" ht="13" x14ac:dyDescent="0.3">
      <c r="A79" s="35" t="s">
        <v>1661</v>
      </c>
      <c r="B79" s="17">
        <v>117</v>
      </c>
      <c r="C79" s="18">
        <v>38841</v>
      </c>
      <c r="D79" s="18">
        <v>38918.291666666701</v>
      </c>
      <c r="E79" s="16" t="s">
        <v>1507</v>
      </c>
      <c r="F79" s="36">
        <v>40760.831608796303</v>
      </c>
      <c r="G79" s="16" t="s">
        <v>50</v>
      </c>
      <c r="H79" s="17" t="s">
        <v>51</v>
      </c>
      <c r="I79" s="17"/>
      <c r="J79" s="17"/>
      <c r="K79" s="17" t="s">
        <v>51</v>
      </c>
      <c r="L79" s="17"/>
      <c r="M79" s="17"/>
      <c r="N79" s="17">
        <v>70</v>
      </c>
      <c r="O79" s="17"/>
      <c r="P79" s="17"/>
      <c r="Q79" s="17">
        <v>70</v>
      </c>
      <c r="R79" s="17"/>
      <c r="S79" s="17"/>
      <c r="T79" s="17" t="s">
        <v>348</v>
      </c>
      <c r="U79" s="17" t="s">
        <v>55</v>
      </c>
      <c r="V79" s="17" t="s">
        <v>88</v>
      </c>
      <c r="W79" s="19" t="s">
        <v>1662</v>
      </c>
      <c r="X79" s="18">
        <v>40116.291666666701</v>
      </c>
      <c r="Y79" s="18">
        <v>40116.291666666701</v>
      </c>
      <c r="Z79" s="17" t="s">
        <v>60</v>
      </c>
      <c r="AA79" s="17" t="s">
        <v>60</v>
      </c>
      <c r="AB79" s="17" t="s">
        <v>60</v>
      </c>
      <c r="AC79" s="17" t="s">
        <v>60</v>
      </c>
      <c r="AD79" s="17"/>
      <c r="AE79" s="17"/>
    </row>
    <row r="80" spans="1:31" s="3" customFormat="1" ht="13" x14ac:dyDescent="0.3">
      <c r="A80" s="35" t="s">
        <v>1663</v>
      </c>
      <c r="B80" s="17">
        <v>118</v>
      </c>
      <c r="C80" s="18">
        <v>38931</v>
      </c>
      <c r="D80" s="18">
        <v>38933.291666666701</v>
      </c>
      <c r="E80" s="16" t="s">
        <v>1507</v>
      </c>
      <c r="F80" s="36">
        <v>39414.333333333299</v>
      </c>
      <c r="G80" s="16" t="s">
        <v>50</v>
      </c>
      <c r="H80" s="17" t="s">
        <v>85</v>
      </c>
      <c r="I80" s="17"/>
      <c r="J80" s="17"/>
      <c r="K80" s="17" t="s">
        <v>86</v>
      </c>
      <c r="L80" s="17"/>
      <c r="M80" s="17"/>
      <c r="N80" s="17">
        <v>550</v>
      </c>
      <c r="O80" s="17"/>
      <c r="P80" s="17"/>
      <c r="Q80" s="17">
        <v>550</v>
      </c>
      <c r="R80" s="17"/>
      <c r="S80" s="17"/>
      <c r="T80" s="17" t="s">
        <v>1664</v>
      </c>
      <c r="U80" s="17" t="s">
        <v>159</v>
      </c>
      <c r="V80" s="17" t="s">
        <v>71</v>
      </c>
      <c r="W80" s="19" t="s">
        <v>1665</v>
      </c>
      <c r="X80" s="18">
        <v>39821.333333333299</v>
      </c>
      <c r="Y80" s="18">
        <v>39821.333333333299</v>
      </c>
      <c r="Z80" s="17" t="s">
        <v>77</v>
      </c>
      <c r="AA80" s="17" t="s">
        <v>60</v>
      </c>
      <c r="AB80" s="17" t="s">
        <v>60</v>
      </c>
      <c r="AC80" s="17" t="s">
        <v>60</v>
      </c>
      <c r="AD80" s="17"/>
      <c r="AE80" s="17"/>
    </row>
    <row r="81" spans="1:31" s="3" customFormat="1" ht="13" x14ac:dyDescent="0.3">
      <c r="A81" s="35" t="s">
        <v>1666</v>
      </c>
      <c r="B81" s="17">
        <v>120</v>
      </c>
      <c r="C81" s="18">
        <v>38938</v>
      </c>
      <c r="D81" s="18">
        <v>38938.291666666701</v>
      </c>
      <c r="E81" s="16" t="s">
        <v>1507</v>
      </c>
      <c r="F81" s="36">
        <v>39778.333333333299</v>
      </c>
      <c r="G81" s="16" t="s">
        <v>50</v>
      </c>
      <c r="H81" s="17" t="s">
        <v>74</v>
      </c>
      <c r="I81" s="17"/>
      <c r="J81" s="17"/>
      <c r="K81" s="17" t="s">
        <v>75</v>
      </c>
      <c r="L81" s="17"/>
      <c r="M81" s="17"/>
      <c r="N81" s="17">
        <v>1200</v>
      </c>
      <c r="O81" s="17"/>
      <c r="P81" s="17"/>
      <c r="Q81" s="17">
        <v>1200</v>
      </c>
      <c r="R81" s="17"/>
      <c r="S81" s="17"/>
      <c r="T81" s="17" t="s">
        <v>130</v>
      </c>
      <c r="U81" s="17" t="s">
        <v>55</v>
      </c>
      <c r="V81" s="17" t="s">
        <v>71</v>
      </c>
      <c r="W81" s="19" t="s">
        <v>1667</v>
      </c>
      <c r="X81" s="18">
        <v>40603.333333333299</v>
      </c>
      <c r="Y81" s="18">
        <v>40603.333333333299</v>
      </c>
      <c r="Z81" s="17" t="s">
        <v>77</v>
      </c>
      <c r="AA81" s="17" t="s">
        <v>60</v>
      </c>
      <c r="AB81" s="17" t="s">
        <v>60</v>
      </c>
      <c r="AC81" s="17" t="s">
        <v>60</v>
      </c>
      <c r="AD81" s="17"/>
      <c r="AE81" s="17"/>
    </row>
    <row r="82" spans="1:31" s="3" customFormat="1" ht="13" x14ac:dyDescent="0.3">
      <c r="A82" s="35" t="s">
        <v>1668</v>
      </c>
      <c r="B82" s="17">
        <v>122</v>
      </c>
      <c r="C82" s="18">
        <v>38945</v>
      </c>
      <c r="D82" s="18">
        <v>38946.291666666701</v>
      </c>
      <c r="E82" s="16" t="s">
        <v>1507</v>
      </c>
      <c r="F82" s="36">
        <v>39098.333333333299</v>
      </c>
      <c r="G82" s="16" t="s">
        <v>50</v>
      </c>
      <c r="H82" s="17" t="s">
        <v>345</v>
      </c>
      <c r="I82" s="17"/>
      <c r="J82" s="17"/>
      <c r="K82" s="17" t="s">
        <v>86</v>
      </c>
      <c r="L82" s="17"/>
      <c r="M82" s="17"/>
      <c r="N82" s="17">
        <v>99</v>
      </c>
      <c r="O82" s="17"/>
      <c r="P82" s="17"/>
      <c r="Q82" s="17">
        <v>99</v>
      </c>
      <c r="R82" s="17"/>
      <c r="S82" s="17"/>
      <c r="T82" s="17" t="s">
        <v>448</v>
      </c>
      <c r="U82" s="17" t="s">
        <v>55</v>
      </c>
      <c r="V82" s="17" t="s">
        <v>56</v>
      </c>
      <c r="W82" s="19" t="s">
        <v>1669</v>
      </c>
      <c r="X82" s="18">
        <v>39903.291666666701</v>
      </c>
      <c r="Y82" s="18">
        <v>39629.291666666701</v>
      </c>
      <c r="Z82" s="17" t="s">
        <v>58</v>
      </c>
      <c r="AA82" s="17" t="s">
        <v>60</v>
      </c>
      <c r="AB82" s="17" t="s">
        <v>60</v>
      </c>
      <c r="AC82" s="17" t="s">
        <v>60</v>
      </c>
      <c r="AD82" s="17"/>
      <c r="AE82" s="17"/>
    </row>
    <row r="83" spans="1:31" s="3" customFormat="1" ht="13" x14ac:dyDescent="0.3">
      <c r="A83" s="35" t="s">
        <v>1670</v>
      </c>
      <c r="B83" s="17">
        <v>123</v>
      </c>
      <c r="C83" s="18"/>
      <c r="D83" s="18">
        <v>38946.291666666701</v>
      </c>
      <c r="E83" s="16" t="s">
        <v>1507</v>
      </c>
      <c r="F83" s="36">
        <v>39098.333333333299</v>
      </c>
      <c r="G83" s="16" t="s">
        <v>50</v>
      </c>
      <c r="H83" s="17" t="s">
        <v>345</v>
      </c>
      <c r="I83" s="17"/>
      <c r="J83" s="17"/>
      <c r="K83" s="17" t="s">
        <v>86</v>
      </c>
      <c r="L83" s="17"/>
      <c r="M83" s="17"/>
      <c r="N83" s="17">
        <v>99</v>
      </c>
      <c r="O83" s="17"/>
      <c r="P83" s="17"/>
      <c r="Q83" s="17">
        <v>99</v>
      </c>
      <c r="R83" s="17"/>
      <c r="S83" s="17"/>
      <c r="T83" s="17" t="s">
        <v>54</v>
      </c>
      <c r="U83" s="17" t="s">
        <v>55</v>
      </c>
      <c r="V83" s="17" t="s">
        <v>56</v>
      </c>
      <c r="W83" s="19" t="s">
        <v>1671</v>
      </c>
      <c r="X83" s="18">
        <v>39903.291666666701</v>
      </c>
      <c r="Y83" s="18">
        <v>39629.291666666701</v>
      </c>
      <c r="Z83" s="17" t="s">
        <v>60</v>
      </c>
      <c r="AA83" s="17" t="s">
        <v>60</v>
      </c>
      <c r="AB83" s="17" t="s">
        <v>60</v>
      </c>
      <c r="AC83" s="17" t="s">
        <v>60</v>
      </c>
      <c r="AD83" s="17"/>
      <c r="AE83" s="17"/>
    </row>
    <row r="84" spans="1:31" s="3" customFormat="1" ht="13" x14ac:dyDescent="0.3">
      <c r="A84" s="35" t="s">
        <v>1672</v>
      </c>
      <c r="B84" s="17">
        <v>126</v>
      </c>
      <c r="C84" s="18">
        <v>38960</v>
      </c>
      <c r="D84" s="18">
        <v>38960.291666666701</v>
      </c>
      <c r="E84" s="16" t="s">
        <v>1507</v>
      </c>
      <c r="F84" s="36">
        <v>41072.972962963002</v>
      </c>
      <c r="G84" s="16" t="s">
        <v>50</v>
      </c>
      <c r="H84" s="17" t="s">
        <v>51</v>
      </c>
      <c r="I84" s="17"/>
      <c r="J84" s="17"/>
      <c r="K84" s="17" t="s">
        <v>51</v>
      </c>
      <c r="L84" s="17"/>
      <c r="M84" s="17"/>
      <c r="N84" s="17">
        <v>1500</v>
      </c>
      <c r="O84" s="17"/>
      <c r="P84" s="17"/>
      <c r="Q84" s="17">
        <v>1500</v>
      </c>
      <c r="R84" s="17"/>
      <c r="S84" s="17"/>
      <c r="T84" s="17" t="s">
        <v>96</v>
      </c>
      <c r="U84" s="17" t="s">
        <v>97</v>
      </c>
      <c r="V84" s="17" t="s">
        <v>71</v>
      </c>
      <c r="W84" s="19" t="s">
        <v>1673</v>
      </c>
      <c r="X84" s="18">
        <v>40908.333333333299</v>
      </c>
      <c r="Y84" s="18">
        <v>40908.333333333299</v>
      </c>
      <c r="Z84" s="17" t="s">
        <v>77</v>
      </c>
      <c r="AA84" s="17" t="s">
        <v>59</v>
      </c>
      <c r="AB84" s="17" t="s">
        <v>68</v>
      </c>
      <c r="AC84" s="17" t="s">
        <v>60</v>
      </c>
      <c r="AD84" s="17"/>
      <c r="AE84" s="17"/>
    </row>
    <row r="85" spans="1:31" s="3" customFormat="1" ht="13" x14ac:dyDescent="0.3">
      <c r="A85" s="35" t="s">
        <v>1674</v>
      </c>
      <c r="B85" s="17">
        <v>127</v>
      </c>
      <c r="C85" s="18">
        <v>38951</v>
      </c>
      <c r="D85" s="18">
        <v>38961.291666666701</v>
      </c>
      <c r="E85" s="16" t="s">
        <v>1507</v>
      </c>
      <c r="F85" s="36">
        <v>39274.291666666701</v>
      </c>
      <c r="G85" s="16" t="s">
        <v>50</v>
      </c>
      <c r="H85" s="17" t="s">
        <v>91</v>
      </c>
      <c r="I85" s="17"/>
      <c r="J85" s="17"/>
      <c r="K85" s="17" t="s">
        <v>1675</v>
      </c>
      <c r="L85" s="17"/>
      <c r="M85" s="17"/>
      <c r="N85" s="17">
        <v>27.2</v>
      </c>
      <c r="O85" s="17"/>
      <c r="P85" s="17"/>
      <c r="Q85" s="17">
        <v>27.2</v>
      </c>
      <c r="R85" s="17"/>
      <c r="S85" s="17"/>
      <c r="T85" s="17" t="s">
        <v>333</v>
      </c>
      <c r="U85" s="17" t="s">
        <v>55</v>
      </c>
      <c r="V85" s="17" t="s">
        <v>88</v>
      </c>
      <c r="W85" s="19" t="s">
        <v>1676</v>
      </c>
      <c r="X85" s="18">
        <v>39661.291666666701</v>
      </c>
      <c r="Y85" s="18">
        <v>39661.291666666701</v>
      </c>
      <c r="Z85" s="17" t="s">
        <v>58</v>
      </c>
      <c r="AA85" s="17" t="s">
        <v>59</v>
      </c>
      <c r="AB85" s="17" t="s">
        <v>60</v>
      </c>
      <c r="AC85" s="17" t="s">
        <v>60</v>
      </c>
      <c r="AD85" s="17"/>
      <c r="AE85" s="17"/>
    </row>
    <row r="86" spans="1:31" s="3" customFormat="1" ht="13" x14ac:dyDescent="0.3">
      <c r="A86" s="35" t="s">
        <v>1677</v>
      </c>
      <c r="B86" s="17">
        <v>128</v>
      </c>
      <c r="C86" s="18">
        <v>38961</v>
      </c>
      <c r="D86" s="18">
        <v>38961.291666666701</v>
      </c>
      <c r="E86" s="16" t="s">
        <v>1507</v>
      </c>
      <c r="F86" s="36">
        <v>40031.291666666701</v>
      </c>
      <c r="G86" s="16" t="s">
        <v>50</v>
      </c>
      <c r="H86" s="17" t="s">
        <v>85</v>
      </c>
      <c r="I86" s="17"/>
      <c r="J86" s="17"/>
      <c r="K86" s="17" t="s">
        <v>86</v>
      </c>
      <c r="L86" s="17"/>
      <c r="M86" s="17"/>
      <c r="N86" s="17">
        <v>600</v>
      </c>
      <c r="O86" s="17"/>
      <c r="P86" s="17"/>
      <c r="Q86" s="17">
        <v>600</v>
      </c>
      <c r="R86" s="17"/>
      <c r="S86" s="17"/>
      <c r="T86" s="17" t="s">
        <v>136</v>
      </c>
      <c r="U86" s="17" t="s">
        <v>55</v>
      </c>
      <c r="V86" s="17" t="s">
        <v>88</v>
      </c>
      <c r="W86" s="19" t="s">
        <v>1553</v>
      </c>
      <c r="X86" s="18">
        <v>40513.333333333299</v>
      </c>
      <c r="Y86" s="18">
        <v>41244.333333333299</v>
      </c>
      <c r="Z86" s="17" t="s">
        <v>77</v>
      </c>
      <c r="AA86" s="17" t="s">
        <v>68</v>
      </c>
      <c r="AB86" s="17" t="s">
        <v>68</v>
      </c>
      <c r="AC86" s="17" t="s">
        <v>60</v>
      </c>
      <c r="AD86" s="17"/>
      <c r="AE86" s="17"/>
    </row>
    <row r="87" spans="1:31" s="3" customFormat="1" ht="13" x14ac:dyDescent="0.3">
      <c r="A87" s="35" t="s">
        <v>1678</v>
      </c>
      <c r="B87" s="17">
        <v>129</v>
      </c>
      <c r="C87" s="18"/>
      <c r="D87" s="18">
        <v>38973.291666666701</v>
      </c>
      <c r="E87" s="16" t="s">
        <v>1507</v>
      </c>
      <c r="F87" s="36">
        <v>39014.291666666701</v>
      </c>
      <c r="G87" s="16" t="s">
        <v>50</v>
      </c>
      <c r="H87" s="17" t="s">
        <v>51</v>
      </c>
      <c r="I87" s="17"/>
      <c r="J87" s="17"/>
      <c r="K87" s="17" t="s">
        <v>51</v>
      </c>
      <c r="L87" s="17"/>
      <c r="M87" s="17"/>
      <c r="N87" s="17">
        <v>400</v>
      </c>
      <c r="O87" s="17"/>
      <c r="P87" s="17"/>
      <c r="Q87" s="17">
        <v>400</v>
      </c>
      <c r="R87" s="17"/>
      <c r="S87" s="17"/>
      <c r="T87" s="17" t="s">
        <v>130</v>
      </c>
      <c r="U87" s="17" t="s">
        <v>55</v>
      </c>
      <c r="V87" s="17" t="s">
        <v>71</v>
      </c>
      <c r="W87" s="19" t="s">
        <v>1679</v>
      </c>
      <c r="X87" s="18">
        <v>40238.333333333299</v>
      </c>
      <c r="Y87" s="18">
        <v>40238.333333333299</v>
      </c>
      <c r="Z87" s="17" t="s">
        <v>60</v>
      </c>
      <c r="AA87" s="17" t="s">
        <v>60</v>
      </c>
      <c r="AB87" s="17" t="s">
        <v>60</v>
      </c>
      <c r="AC87" s="17" t="s">
        <v>60</v>
      </c>
      <c r="AD87" s="17"/>
      <c r="AE87" s="17"/>
    </row>
    <row r="88" spans="1:31" s="3" customFormat="1" ht="13" x14ac:dyDescent="0.3">
      <c r="A88" s="35" t="s">
        <v>1680</v>
      </c>
      <c r="B88" s="17">
        <v>130</v>
      </c>
      <c r="C88" s="18">
        <v>38973</v>
      </c>
      <c r="D88" s="18">
        <v>38973.291666666701</v>
      </c>
      <c r="E88" s="16" t="s">
        <v>1507</v>
      </c>
      <c r="F88" s="36">
        <v>39539.291666666701</v>
      </c>
      <c r="G88" s="16" t="s">
        <v>50</v>
      </c>
      <c r="H88" s="17" t="s">
        <v>91</v>
      </c>
      <c r="I88" s="17"/>
      <c r="J88" s="17"/>
      <c r="K88" s="17" t="s">
        <v>75</v>
      </c>
      <c r="L88" s="17"/>
      <c r="M88" s="17"/>
      <c r="N88" s="17">
        <v>565</v>
      </c>
      <c r="O88" s="17"/>
      <c r="P88" s="17"/>
      <c r="Q88" s="17">
        <v>565</v>
      </c>
      <c r="R88" s="17"/>
      <c r="S88" s="17"/>
      <c r="T88" s="17" t="s">
        <v>130</v>
      </c>
      <c r="U88" s="17" t="s">
        <v>55</v>
      </c>
      <c r="V88" s="17" t="s">
        <v>71</v>
      </c>
      <c r="W88" s="19" t="s">
        <v>1681</v>
      </c>
      <c r="X88" s="18">
        <v>40543.333333333299</v>
      </c>
      <c r="Y88" s="18">
        <v>40543.333333333299</v>
      </c>
      <c r="Z88" s="17" t="s">
        <v>77</v>
      </c>
      <c r="AA88" s="17" t="s">
        <v>60</v>
      </c>
      <c r="AB88" s="17" t="s">
        <v>60</v>
      </c>
      <c r="AC88" s="17" t="s">
        <v>60</v>
      </c>
      <c r="AD88" s="17"/>
      <c r="AE88" s="17"/>
    </row>
    <row r="89" spans="1:31" s="3" customFormat="1" ht="13" x14ac:dyDescent="0.3">
      <c r="A89" s="35" t="s">
        <v>1682</v>
      </c>
      <c r="B89" s="17">
        <v>133</v>
      </c>
      <c r="C89" s="18"/>
      <c r="D89" s="18">
        <v>38993.291666666701</v>
      </c>
      <c r="E89" s="16" t="s">
        <v>1507</v>
      </c>
      <c r="F89" s="36">
        <v>39072.333333333299</v>
      </c>
      <c r="G89" s="16" t="s">
        <v>50</v>
      </c>
      <c r="H89" s="17" t="s">
        <v>51</v>
      </c>
      <c r="I89" s="17"/>
      <c r="J89" s="17"/>
      <c r="K89" s="17" t="s">
        <v>51</v>
      </c>
      <c r="L89" s="17"/>
      <c r="M89" s="17"/>
      <c r="N89" s="17">
        <v>140</v>
      </c>
      <c r="O89" s="17"/>
      <c r="P89" s="17"/>
      <c r="Q89" s="17">
        <v>140</v>
      </c>
      <c r="R89" s="17"/>
      <c r="S89" s="17"/>
      <c r="T89" s="17" t="s">
        <v>130</v>
      </c>
      <c r="U89" s="17" t="s">
        <v>55</v>
      </c>
      <c r="V89" s="17" t="s">
        <v>71</v>
      </c>
      <c r="W89" s="19" t="s">
        <v>1683</v>
      </c>
      <c r="X89" s="18">
        <v>40238.333333333299</v>
      </c>
      <c r="Y89" s="18">
        <v>40238.333333333299</v>
      </c>
      <c r="Z89" s="17" t="s">
        <v>60</v>
      </c>
      <c r="AA89" s="17" t="s">
        <v>60</v>
      </c>
      <c r="AB89" s="17" t="s">
        <v>60</v>
      </c>
      <c r="AC89" s="17" t="s">
        <v>60</v>
      </c>
      <c r="AD89" s="17"/>
      <c r="AE89" s="17"/>
    </row>
    <row r="90" spans="1:31" s="3" customFormat="1" ht="13" x14ac:dyDescent="0.3">
      <c r="A90" s="35" t="s">
        <v>1684</v>
      </c>
      <c r="B90" s="17">
        <v>134</v>
      </c>
      <c r="C90" s="18"/>
      <c r="D90" s="18">
        <v>38999.291666666701</v>
      </c>
      <c r="E90" s="16" t="s">
        <v>1507</v>
      </c>
      <c r="F90" s="36">
        <v>39113.333333333299</v>
      </c>
      <c r="G90" s="16" t="s">
        <v>50</v>
      </c>
      <c r="H90" s="17" t="s">
        <v>345</v>
      </c>
      <c r="I90" s="17"/>
      <c r="J90" s="17"/>
      <c r="K90" s="17" t="s">
        <v>86</v>
      </c>
      <c r="L90" s="17"/>
      <c r="M90" s="17"/>
      <c r="N90" s="17">
        <v>200</v>
      </c>
      <c r="O90" s="17"/>
      <c r="P90" s="17"/>
      <c r="Q90" s="17">
        <v>200</v>
      </c>
      <c r="R90" s="17"/>
      <c r="S90" s="17"/>
      <c r="T90" s="17" t="s">
        <v>101</v>
      </c>
      <c r="U90" s="17" t="s">
        <v>55</v>
      </c>
      <c r="V90" s="17" t="s">
        <v>71</v>
      </c>
      <c r="W90" s="19" t="s">
        <v>1551</v>
      </c>
      <c r="X90" s="18">
        <v>40329.291666666701</v>
      </c>
      <c r="Y90" s="18">
        <v>40329.291666666701</v>
      </c>
      <c r="Z90" s="17" t="s">
        <v>60</v>
      </c>
      <c r="AA90" s="17" t="s">
        <v>60</v>
      </c>
      <c r="AB90" s="17" t="s">
        <v>60</v>
      </c>
      <c r="AC90" s="17" t="s">
        <v>60</v>
      </c>
      <c r="AD90" s="17"/>
      <c r="AE90" s="17"/>
    </row>
    <row r="91" spans="1:31" s="3" customFormat="1" ht="13" x14ac:dyDescent="0.3">
      <c r="A91" s="35" t="s">
        <v>1685</v>
      </c>
      <c r="B91" s="17">
        <v>135</v>
      </c>
      <c r="C91" s="18">
        <v>39000</v>
      </c>
      <c r="D91" s="18">
        <v>39000.291666666701</v>
      </c>
      <c r="E91" s="16" t="s">
        <v>1507</v>
      </c>
      <c r="F91" s="36">
        <v>41555.696319444403</v>
      </c>
      <c r="G91" s="16" t="s">
        <v>50</v>
      </c>
      <c r="H91" s="17" t="s">
        <v>51</v>
      </c>
      <c r="I91" s="17"/>
      <c r="J91" s="17"/>
      <c r="K91" s="17" t="s">
        <v>51</v>
      </c>
      <c r="L91" s="17"/>
      <c r="M91" s="17"/>
      <c r="N91" s="17">
        <v>60</v>
      </c>
      <c r="O91" s="17"/>
      <c r="P91" s="17"/>
      <c r="Q91" s="17">
        <v>60</v>
      </c>
      <c r="R91" s="17"/>
      <c r="S91" s="17"/>
      <c r="T91" s="17" t="s">
        <v>130</v>
      </c>
      <c r="U91" s="17" t="s">
        <v>55</v>
      </c>
      <c r="V91" s="17" t="s">
        <v>71</v>
      </c>
      <c r="W91" s="19" t="s">
        <v>1659</v>
      </c>
      <c r="X91" s="18">
        <v>39721.291666666701</v>
      </c>
      <c r="Y91" s="18">
        <v>42369.333333333299</v>
      </c>
      <c r="Z91" s="17" t="s">
        <v>77</v>
      </c>
      <c r="AA91" s="17" t="s">
        <v>59</v>
      </c>
      <c r="AB91" s="17" t="s">
        <v>59</v>
      </c>
      <c r="AC91" s="17" t="s">
        <v>59</v>
      </c>
      <c r="AD91" s="17" t="s">
        <v>61</v>
      </c>
      <c r="AE91" s="17"/>
    </row>
    <row r="92" spans="1:31" s="3" customFormat="1" ht="13" x14ac:dyDescent="0.3">
      <c r="A92" s="35" t="s">
        <v>1585</v>
      </c>
      <c r="B92" s="17">
        <v>136</v>
      </c>
      <c r="C92" s="18">
        <v>39006</v>
      </c>
      <c r="D92" s="18">
        <v>39006.291666666701</v>
      </c>
      <c r="E92" s="16" t="s">
        <v>1507</v>
      </c>
      <c r="F92" s="36">
        <v>40393.291666666701</v>
      </c>
      <c r="G92" s="16" t="s">
        <v>50</v>
      </c>
      <c r="H92" s="17" t="s">
        <v>345</v>
      </c>
      <c r="I92" s="17"/>
      <c r="J92" s="17"/>
      <c r="K92" s="17" t="s">
        <v>86</v>
      </c>
      <c r="L92" s="17"/>
      <c r="M92" s="17"/>
      <c r="N92" s="17">
        <v>300</v>
      </c>
      <c r="O92" s="17"/>
      <c r="P92" s="17"/>
      <c r="Q92" s="17">
        <v>300</v>
      </c>
      <c r="R92" s="17"/>
      <c r="S92" s="17"/>
      <c r="T92" s="17" t="s">
        <v>130</v>
      </c>
      <c r="U92" s="17" t="s">
        <v>55</v>
      </c>
      <c r="V92" s="17" t="s">
        <v>71</v>
      </c>
      <c r="W92" s="19" t="s">
        <v>1586</v>
      </c>
      <c r="X92" s="18">
        <v>40179.333333333299</v>
      </c>
      <c r="Y92" s="18">
        <v>40179.333333333299</v>
      </c>
      <c r="Z92" s="17" t="s">
        <v>58</v>
      </c>
      <c r="AA92" s="17" t="s">
        <v>59</v>
      </c>
      <c r="AB92" s="17" t="s">
        <v>59</v>
      </c>
      <c r="AC92" s="17" t="s">
        <v>60</v>
      </c>
      <c r="AD92" s="17"/>
      <c r="AE92" s="17"/>
    </row>
    <row r="93" spans="1:31" s="3" customFormat="1" ht="13" x14ac:dyDescent="0.3">
      <c r="A93" s="35" t="s">
        <v>1686</v>
      </c>
      <c r="B93" s="17">
        <v>139</v>
      </c>
      <c r="C93" s="18">
        <v>39014</v>
      </c>
      <c r="D93" s="18">
        <v>39014.291666666701</v>
      </c>
      <c r="E93" s="16" t="s">
        <v>1507</v>
      </c>
      <c r="F93" s="36">
        <v>40443.291666666701</v>
      </c>
      <c r="G93" s="16" t="s">
        <v>50</v>
      </c>
      <c r="H93" s="17" t="s">
        <v>85</v>
      </c>
      <c r="I93" s="17"/>
      <c r="J93" s="17"/>
      <c r="K93" s="17" t="s">
        <v>86</v>
      </c>
      <c r="L93" s="17"/>
      <c r="M93" s="17"/>
      <c r="N93" s="17">
        <v>698</v>
      </c>
      <c r="O93" s="17"/>
      <c r="P93" s="17"/>
      <c r="Q93" s="17">
        <v>698</v>
      </c>
      <c r="R93" s="17"/>
      <c r="S93" s="17"/>
      <c r="T93" s="17" t="s">
        <v>130</v>
      </c>
      <c r="U93" s="17" t="s">
        <v>55</v>
      </c>
      <c r="V93" s="17" t="s">
        <v>71</v>
      </c>
      <c r="W93" s="19" t="s">
        <v>1687</v>
      </c>
      <c r="X93" s="18">
        <v>40330.291666666701</v>
      </c>
      <c r="Y93" s="18">
        <v>41426.291666666701</v>
      </c>
      <c r="Z93" s="17" t="s">
        <v>58</v>
      </c>
      <c r="AA93" s="17" t="s">
        <v>59</v>
      </c>
      <c r="AB93" s="17" t="s">
        <v>59</v>
      </c>
      <c r="AC93" s="17" t="s">
        <v>60</v>
      </c>
      <c r="AD93" s="17"/>
      <c r="AE93" s="17"/>
    </row>
    <row r="94" spans="1:31" s="3" customFormat="1" ht="13" x14ac:dyDescent="0.3">
      <c r="A94" s="35" t="s">
        <v>1688</v>
      </c>
      <c r="B94" s="17">
        <v>140</v>
      </c>
      <c r="C94" s="18">
        <v>39021</v>
      </c>
      <c r="D94" s="18">
        <v>39021.333333333299</v>
      </c>
      <c r="E94" s="16" t="s">
        <v>1507</v>
      </c>
      <c r="F94" s="36">
        <v>39139.333333333299</v>
      </c>
      <c r="G94" s="16" t="s">
        <v>50</v>
      </c>
      <c r="H94" s="17" t="s">
        <v>91</v>
      </c>
      <c r="I94" s="17"/>
      <c r="J94" s="17"/>
      <c r="K94" s="17" t="s">
        <v>611</v>
      </c>
      <c r="L94" s="17"/>
      <c r="M94" s="17"/>
      <c r="N94" s="17">
        <v>75</v>
      </c>
      <c r="O94" s="17"/>
      <c r="P94" s="17"/>
      <c r="Q94" s="17">
        <v>75</v>
      </c>
      <c r="R94" s="17"/>
      <c r="S94" s="17"/>
      <c r="T94" s="17" t="s">
        <v>553</v>
      </c>
      <c r="U94" s="17" t="s">
        <v>55</v>
      </c>
      <c r="V94" s="17" t="s">
        <v>71</v>
      </c>
      <c r="W94" s="19" t="s">
        <v>1689</v>
      </c>
      <c r="X94" s="18">
        <v>40773.291666666701</v>
      </c>
      <c r="Y94" s="18">
        <v>40773.291666666701</v>
      </c>
      <c r="Z94" s="17" t="s">
        <v>60</v>
      </c>
      <c r="AA94" s="17" t="s">
        <v>60</v>
      </c>
      <c r="AB94" s="17" t="s">
        <v>60</v>
      </c>
      <c r="AC94" s="17" t="s">
        <v>60</v>
      </c>
      <c r="AD94" s="17"/>
      <c r="AE94" s="17"/>
    </row>
    <row r="95" spans="1:31" s="3" customFormat="1" ht="13" x14ac:dyDescent="0.3">
      <c r="A95" s="35" t="s">
        <v>1690</v>
      </c>
      <c r="B95" s="17">
        <v>141</v>
      </c>
      <c r="C95" s="18">
        <v>39024</v>
      </c>
      <c r="D95" s="18">
        <v>39024.333333333299</v>
      </c>
      <c r="E95" s="16" t="s">
        <v>1507</v>
      </c>
      <c r="F95" s="36">
        <v>39427.333333333299</v>
      </c>
      <c r="G95" s="16" t="s">
        <v>50</v>
      </c>
      <c r="H95" s="17" t="s">
        <v>345</v>
      </c>
      <c r="I95" s="17"/>
      <c r="J95" s="17"/>
      <c r="K95" s="17" t="s">
        <v>86</v>
      </c>
      <c r="L95" s="17"/>
      <c r="M95" s="17"/>
      <c r="N95" s="17">
        <v>504</v>
      </c>
      <c r="O95" s="17"/>
      <c r="P95" s="17"/>
      <c r="Q95" s="17">
        <v>504</v>
      </c>
      <c r="R95" s="17"/>
      <c r="S95" s="17"/>
      <c r="T95" s="17" t="s">
        <v>130</v>
      </c>
      <c r="U95" s="17" t="s">
        <v>55</v>
      </c>
      <c r="V95" s="17" t="s">
        <v>71</v>
      </c>
      <c r="W95" s="19" t="s">
        <v>1691</v>
      </c>
      <c r="X95" s="18">
        <v>40330.291666666701</v>
      </c>
      <c r="Y95" s="18"/>
      <c r="Z95" s="17" t="s">
        <v>58</v>
      </c>
      <c r="AA95" s="17" t="s">
        <v>60</v>
      </c>
      <c r="AB95" s="17" t="s">
        <v>60</v>
      </c>
      <c r="AC95" s="17" t="s">
        <v>60</v>
      </c>
      <c r="AD95" s="17"/>
      <c r="AE95" s="17"/>
    </row>
    <row r="96" spans="1:31" s="3" customFormat="1" ht="13" x14ac:dyDescent="0.3">
      <c r="A96" s="35" t="s">
        <v>1692</v>
      </c>
      <c r="B96" s="17">
        <v>142</v>
      </c>
      <c r="C96" s="18">
        <v>39027</v>
      </c>
      <c r="D96" s="18">
        <v>39027.333333333299</v>
      </c>
      <c r="E96" s="16" t="s">
        <v>1507</v>
      </c>
      <c r="F96" s="36">
        <v>42744.333333333299</v>
      </c>
      <c r="G96" s="16" t="s">
        <v>50</v>
      </c>
      <c r="H96" s="17" t="s">
        <v>91</v>
      </c>
      <c r="I96" s="17"/>
      <c r="J96" s="17"/>
      <c r="K96" s="17" t="s">
        <v>75</v>
      </c>
      <c r="L96" s="17"/>
      <c r="M96" s="17"/>
      <c r="N96" s="17">
        <v>80</v>
      </c>
      <c r="O96" s="17"/>
      <c r="P96" s="17"/>
      <c r="Q96" s="17">
        <v>80</v>
      </c>
      <c r="R96" s="17"/>
      <c r="S96" s="17"/>
      <c r="T96" s="17" t="s">
        <v>130</v>
      </c>
      <c r="U96" s="17" t="s">
        <v>55</v>
      </c>
      <c r="V96" s="17" t="s">
        <v>71</v>
      </c>
      <c r="W96" s="19" t="s">
        <v>1693</v>
      </c>
      <c r="X96" s="18">
        <v>40178.333333333299</v>
      </c>
      <c r="Y96" s="18">
        <v>42705.333333333299</v>
      </c>
      <c r="Z96" s="17" t="s">
        <v>77</v>
      </c>
      <c r="AA96" s="17" t="s">
        <v>59</v>
      </c>
      <c r="AB96" s="17" t="s">
        <v>59</v>
      </c>
      <c r="AC96" s="17" t="s">
        <v>60</v>
      </c>
      <c r="AD96" s="17" t="s">
        <v>61</v>
      </c>
      <c r="AE96" s="17" t="s">
        <v>1641</v>
      </c>
    </row>
    <row r="97" spans="1:31" s="3" customFormat="1" ht="13" x14ac:dyDescent="0.3">
      <c r="A97" s="35" t="s">
        <v>1694</v>
      </c>
      <c r="B97" s="17">
        <v>143</v>
      </c>
      <c r="C97" s="18">
        <v>39027</v>
      </c>
      <c r="D97" s="18">
        <v>39027.333333333299</v>
      </c>
      <c r="E97" s="16" t="s">
        <v>1507</v>
      </c>
      <c r="F97" s="36">
        <v>39778.333333333299</v>
      </c>
      <c r="G97" s="16" t="s">
        <v>50</v>
      </c>
      <c r="H97" s="17" t="s">
        <v>91</v>
      </c>
      <c r="I97" s="17"/>
      <c r="J97" s="17"/>
      <c r="K97" s="17" t="s">
        <v>75</v>
      </c>
      <c r="L97" s="17"/>
      <c r="M97" s="17"/>
      <c r="N97" s="17">
        <v>80</v>
      </c>
      <c r="O97" s="17"/>
      <c r="P97" s="17"/>
      <c r="Q97" s="17">
        <v>80</v>
      </c>
      <c r="R97" s="17"/>
      <c r="S97" s="17"/>
      <c r="T97" s="17" t="s">
        <v>130</v>
      </c>
      <c r="U97" s="17" t="s">
        <v>55</v>
      </c>
      <c r="V97" s="17" t="s">
        <v>71</v>
      </c>
      <c r="W97" s="19" t="s">
        <v>1695</v>
      </c>
      <c r="X97" s="18">
        <v>40178.333333333299</v>
      </c>
      <c r="Y97" s="18">
        <v>40178.333333333299</v>
      </c>
      <c r="Z97" s="17" t="s">
        <v>77</v>
      </c>
      <c r="AA97" s="17" t="s">
        <v>60</v>
      </c>
      <c r="AB97" s="17" t="s">
        <v>60</v>
      </c>
      <c r="AC97" s="17" t="s">
        <v>60</v>
      </c>
      <c r="AD97" s="17"/>
      <c r="AE97" s="17"/>
    </row>
    <row r="98" spans="1:31" s="3" customFormat="1" ht="13" x14ac:dyDescent="0.3">
      <c r="A98" s="35" t="s">
        <v>1696</v>
      </c>
      <c r="B98" s="17">
        <v>144</v>
      </c>
      <c r="C98" s="18">
        <v>39027</v>
      </c>
      <c r="D98" s="18">
        <v>39027.333333333299</v>
      </c>
      <c r="E98" s="16" t="s">
        <v>1507</v>
      </c>
      <c r="F98" s="36">
        <v>40154.889444444401</v>
      </c>
      <c r="G98" s="16" t="s">
        <v>50</v>
      </c>
      <c r="H98" s="17" t="s">
        <v>91</v>
      </c>
      <c r="I98" s="17"/>
      <c r="J98" s="17"/>
      <c r="K98" s="17" t="s">
        <v>75</v>
      </c>
      <c r="L98" s="17"/>
      <c r="M98" s="17"/>
      <c r="N98" s="17">
        <v>320</v>
      </c>
      <c r="O98" s="17"/>
      <c r="P98" s="17"/>
      <c r="Q98" s="17">
        <v>320</v>
      </c>
      <c r="R98" s="17"/>
      <c r="S98" s="17"/>
      <c r="T98" s="17" t="s">
        <v>130</v>
      </c>
      <c r="U98" s="17" t="s">
        <v>55</v>
      </c>
      <c r="V98" s="17" t="s">
        <v>71</v>
      </c>
      <c r="W98" s="19" t="s">
        <v>1695</v>
      </c>
      <c r="X98" s="18">
        <v>40178.333333333299</v>
      </c>
      <c r="Y98" s="18">
        <v>40178.333333333299</v>
      </c>
      <c r="Z98" s="17" t="s">
        <v>77</v>
      </c>
      <c r="AA98" s="17" t="s">
        <v>60</v>
      </c>
      <c r="AB98" s="17" t="s">
        <v>60</v>
      </c>
      <c r="AC98" s="17" t="s">
        <v>60</v>
      </c>
      <c r="AD98" s="17"/>
      <c r="AE98" s="17" t="s">
        <v>60</v>
      </c>
    </row>
    <row r="99" spans="1:31" s="3" customFormat="1" ht="13" x14ac:dyDescent="0.3">
      <c r="A99" s="35" t="s">
        <v>1697</v>
      </c>
      <c r="B99" s="17">
        <v>145</v>
      </c>
      <c r="C99" s="18">
        <v>39029</v>
      </c>
      <c r="D99" s="18">
        <v>39029.333333333299</v>
      </c>
      <c r="E99" s="16" t="s">
        <v>1507</v>
      </c>
      <c r="F99" s="36">
        <v>39744.291666666701</v>
      </c>
      <c r="G99" s="16" t="s">
        <v>50</v>
      </c>
      <c r="H99" s="17" t="s">
        <v>85</v>
      </c>
      <c r="I99" s="17"/>
      <c r="J99" s="17"/>
      <c r="K99" s="17" t="s">
        <v>86</v>
      </c>
      <c r="L99" s="17"/>
      <c r="M99" s="17"/>
      <c r="N99" s="17">
        <v>591</v>
      </c>
      <c r="O99" s="17"/>
      <c r="P99" s="17"/>
      <c r="Q99" s="17">
        <v>591</v>
      </c>
      <c r="R99" s="17"/>
      <c r="S99" s="17"/>
      <c r="T99" s="17" t="s">
        <v>96</v>
      </c>
      <c r="U99" s="17" t="s">
        <v>97</v>
      </c>
      <c r="V99" s="17" t="s">
        <v>71</v>
      </c>
      <c r="W99" s="19" t="s">
        <v>1698</v>
      </c>
      <c r="X99" s="18">
        <v>40330.291666666701</v>
      </c>
      <c r="Y99" s="18">
        <v>40330.291666666701</v>
      </c>
      <c r="Z99" s="17" t="s">
        <v>77</v>
      </c>
      <c r="AA99" s="17" t="s">
        <v>60</v>
      </c>
      <c r="AB99" s="17" t="s">
        <v>60</v>
      </c>
      <c r="AC99" s="17" t="s">
        <v>60</v>
      </c>
      <c r="AD99" s="17"/>
      <c r="AE99" s="17"/>
    </row>
    <row r="100" spans="1:31" s="3" customFormat="1" ht="13" x14ac:dyDescent="0.3">
      <c r="A100" s="35" t="s">
        <v>1699</v>
      </c>
      <c r="B100" s="17">
        <v>148</v>
      </c>
      <c r="C100" s="18"/>
      <c r="D100" s="18">
        <v>39037.333333333299</v>
      </c>
      <c r="E100" s="16" t="s">
        <v>1507</v>
      </c>
      <c r="F100" s="36">
        <v>39114.333333333299</v>
      </c>
      <c r="G100" s="16" t="s">
        <v>50</v>
      </c>
      <c r="H100" s="17" t="s">
        <v>91</v>
      </c>
      <c r="I100" s="17"/>
      <c r="J100" s="17"/>
      <c r="K100" s="17" t="s">
        <v>611</v>
      </c>
      <c r="L100" s="17"/>
      <c r="M100" s="17"/>
      <c r="N100" s="17">
        <v>90</v>
      </c>
      <c r="O100" s="17"/>
      <c r="P100" s="17"/>
      <c r="Q100" s="17">
        <v>90</v>
      </c>
      <c r="R100" s="17"/>
      <c r="S100" s="17"/>
      <c r="T100" s="17" t="s">
        <v>1700</v>
      </c>
      <c r="U100" s="17" t="s">
        <v>97</v>
      </c>
      <c r="V100" s="17" t="s">
        <v>71</v>
      </c>
      <c r="W100" s="19" t="s">
        <v>1701</v>
      </c>
      <c r="X100" s="18">
        <v>40817.291666666701</v>
      </c>
      <c r="Y100" s="18">
        <v>40817.291666666701</v>
      </c>
      <c r="Z100" s="17" t="s">
        <v>60</v>
      </c>
      <c r="AA100" s="17" t="s">
        <v>60</v>
      </c>
      <c r="AB100" s="17" t="s">
        <v>60</v>
      </c>
      <c r="AC100" s="17" t="s">
        <v>60</v>
      </c>
      <c r="AD100" s="17"/>
      <c r="AE100" s="17"/>
    </row>
    <row r="101" spans="1:31" s="3" customFormat="1" ht="25.5" x14ac:dyDescent="0.3">
      <c r="A101" s="35" t="s">
        <v>1702</v>
      </c>
      <c r="B101" s="17">
        <v>149</v>
      </c>
      <c r="C101" s="18">
        <v>39037</v>
      </c>
      <c r="D101" s="18">
        <v>39037.333333333299</v>
      </c>
      <c r="E101" s="16" t="s">
        <v>1507</v>
      </c>
      <c r="F101" s="36">
        <v>39741.291666666701</v>
      </c>
      <c r="G101" s="16" t="s">
        <v>50</v>
      </c>
      <c r="H101" s="17" t="s">
        <v>51</v>
      </c>
      <c r="I101" s="17"/>
      <c r="J101" s="17"/>
      <c r="K101" s="17" t="s">
        <v>51</v>
      </c>
      <c r="L101" s="17"/>
      <c r="M101" s="17"/>
      <c r="N101" s="17">
        <v>362</v>
      </c>
      <c r="O101" s="17"/>
      <c r="P101" s="17"/>
      <c r="Q101" s="17">
        <v>362</v>
      </c>
      <c r="R101" s="17"/>
      <c r="S101" s="17"/>
      <c r="T101" s="17" t="s">
        <v>101</v>
      </c>
      <c r="U101" s="17" t="s">
        <v>55</v>
      </c>
      <c r="V101" s="17" t="s">
        <v>71</v>
      </c>
      <c r="W101" s="19" t="s">
        <v>1703</v>
      </c>
      <c r="X101" s="18">
        <v>40543.333333333299</v>
      </c>
      <c r="Y101" s="18">
        <v>40543.333333333299</v>
      </c>
      <c r="Z101" s="17" t="s">
        <v>77</v>
      </c>
      <c r="AA101" s="17" t="s">
        <v>60</v>
      </c>
      <c r="AB101" s="17" t="s">
        <v>60</v>
      </c>
      <c r="AC101" s="17" t="s">
        <v>60</v>
      </c>
      <c r="AD101" s="17"/>
      <c r="AE101" s="17"/>
    </row>
    <row r="102" spans="1:31" s="3" customFormat="1" ht="13" x14ac:dyDescent="0.3">
      <c r="A102" s="35" t="s">
        <v>1704</v>
      </c>
      <c r="B102" s="17">
        <v>150</v>
      </c>
      <c r="C102" s="18">
        <v>39037</v>
      </c>
      <c r="D102" s="18">
        <v>39037.333333333299</v>
      </c>
      <c r="E102" s="16" t="s">
        <v>1507</v>
      </c>
      <c r="F102" s="36">
        <v>42453.0397337963</v>
      </c>
      <c r="G102" s="16" t="s">
        <v>50</v>
      </c>
      <c r="H102" s="17" t="s">
        <v>345</v>
      </c>
      <c r="I102" s="17"/>
      <c r="J102" s="17"/>
      <c r="K102" s="17" t="s">
        <v>86</v>
      </c>
      <c r="L102" s="17"/>
      <c r="M102" s="17"/>
      <c r="N102" s="17">
        <v>47.4</v>
      </c>
      <c r="O102" s="17"/>
      <c r="P102" s="17"/>
      <c r="Q102" s="17">
        <v>47.4</v>
      </c>
      <c r="R102" s="17"/>
      <c r="S102" s="17"/>
      <c r="T102" s="17" t="s">
        <v>54</v>
      </c>
      <c r="U102" s="17" t="s">
        <v>55</v>
      </c>
      <c r="V102" s="17" t="s">
        <v>56</v>
      </c>
      <c r="W102" s="19" t="s">
        <v>1631</v>
      </c>
      <c r="X102" s="18">
        <v>41774.291666666701</v>
      </c>
      <c r="Y102" s="18">
        <v>42689.333333333299</v>
      </c>
      <c r="Z102" s="17" t="s">
        <v>77</v>
      </c>
      <c r="AA102" s="17" t="s">
        <v>68</v>
      </c>
      <c r="AB102" s="17" t="s">
        <v>59</v>
      </c>
      <c r="AC102" s="17" t="s">
        <v>60</v>
      </c>
      <c r="AD102" s="17"/>
      <c r="AE102" s="17"/>
    </row>
    <row r="103" spans="1:31" s="3" customFormat="1" ht="13" x14ac:dyDescent="0.3">
      <c r="A103" s="35" t="s">
        <v>1705</v>
      </c>
      <c r="B103" s="17">
        <v>151</v>
      </c>
      <c r="C103" s="18">
        <v>39038</v>
      </c>
      <c r="D103" s="18">
        <v>39038.333333333299</v>
      </c>
      <c r="E103" s="16" t="s">
        <v>1507</v>
      </c>
      <c r="F103" s="36">
        <v>39062.333333333299</v>
      </c>
      <c r="G103" s="16" t="s">
        <v>50</v>
      </c>
      <c r="H103" s="17" t="s">
        <v>345</v>
      </c>
      <c r="I103" s="17"/>
      <c r="J103" s="17"/>
      <c r="K103" s="17" t="s">
        <v>86</v>
      </c>
      <c r="L103" s="17"/>
      <c r="M103" s="17"/>
      <c r="N103" s="17">
        <v>510</v>
      </c>
      <c r="O103" s="17"/>
      <c r="P103" s="17"/>
      <c r="Q103" s="17">
        <v>510</v>
      </c>
      <c r="R103" s="17"/>
      <c r="S103" s="17"/>
      <c r="T103" s="17" t="s">
        <v>130</v>
      </c>
      <c r="U103" s="17" t="s">
        <v>55</v>
      </c>
      <c r="V103" s="17" t="s">
        <v>71</v>
      </c>
      <c r="W103" s="19" t="s">
        <v>1706</v>
      </c>
      <c r="X103" s="18">
        <v>40664.291666666701</v>
      </c>
      <c r="Y103" s="18">
        <v>40664.291666666701</v>
      </c>
      <c r="Z103" s="17" t="s">
        <v>77</v>
      </c>
      <c r="AA103" s="17" t="s">
        <v>60</v>
      </c>
      <c r="AB103" s="17" t="s">
        <v>60</v>
      </c>
      <c r="AC103" s="17" t="s">
        <v>60</v>
      </c>
      <c r="AD103" s="17"/>
      <c r="AE103" s="17"/>
    </row>
    <row r="104" spans="1:31" s="3" customFormat="1" ht="13" x14ac:dyDescent="0.3">
      <c r="A104" s="35" t="s">
        <v>1707</v>
      </c>
      <c r="B104" s="17">
        <v>152</v>
      </c>
      <c r="C104" s="18">
        <v>39043</v>
      </c>
      <c r="D104" s="18">
        <v>39043.333333333299</v>
      </c>
      <c r="E104" s="16" t="s">
        <v>1507</v>
      </c>
      <c r="F104" s="36">
        <v>39750.291666666701</v>
      </c>
      <c r="G104" s="16" t="s">
        <v>50</v>
      </c>
      <c r="H104" s="17" t="s">
        <v>51</v>
      </c>
      <c r="I104" s="17"/>
      <c r="J104" s="17"/>
      <c r="K104" s="17" t="s">
        <v>51</v>
      </c>
      <c r="L104" s="17"/>
      <c r="M104" s="17"/>
      <c r="N104" s="17">
        <v>105</v>
      </c>
      <c r="O104" s="17"/>
      <c r="P104" s="17"/>
      <c r="Q104" s="17">
        <v>105</v>
      </c>
      <c r="R104" s="17"/>
      <c r="S104" s="17"/>
      <c r="T104" s="17" t="s">
        <v>1521</v>
      </c>
      <c r="U104" s="17" t="s">
        <v>55</v>
      </c>
      <c r="V104" s="17" t="s">
        <v>88</v>
      </c>
      <c r="W104" s="19" t="s">
        <v>1708</v>
      </c>
      <c r="X104" s="18">
        <v>40178.333333333299</v>
      </c>
      <c r="Y104" s="18">
        <v>40178.333333333299</v>
      </c>
      <c r="Z104" s="17" t="s">
        <v>77</v>
      </c>
      <c r="AA104" s="17" t="s">
        <v>59</v>
      </c>
      <c r="AB104" s="17" t="s">
        <v>60</v>
      </c>
      <c r="AC104" s="17" t="s">
        <v>60</v>
      </c>
      <c r="AD104" s="17"/>
      <c r="AE104" s="17"/>
    </row>
    <row r="105" spans="1:31" s="3" customFormat="1" ht="13" x14ac:dyDescent="0.3">
      <c r="A105" s="35" t="s">
        <v>1709</v>
      </c>
      <c r="B105" s="17">
        <v>153</v>
      </c>
      <c r="C105" s="18">
        <v>39043</v>
      </c>
      <c r="D105" s="18">
        <v>39043.333333333299</v>
      </c>
      <c r="E105" s="16" t="s">
        <v>1507</v>
      </c>
      <c r="F105" s="36">
        <v>41911.291666666701</v>
      </c>
      <c r="G105" s="16" t="s">
        <v>50</v>
      </c>
      <c r="H105" s="17" t="s">
        <v>51</v>
      </c>
      <c r="I105" s="17"/>
      <c r="J105" s="17"/>
      <c r="K105" s="17" t="s">
        <v>51</v>
      </c>
      <c r="L105" s="17"/>
      <c r="M105" s="17"/>
      <c r="N105" s="17">
        <v>100</v>
      </c>
      <c r="O105" s="17"/>
      <c r="P105" s="17"/>
      <c r="Q105" s="17">
        <v>100</v>
      </c>
      <c r="R105" s="17"/>
      <c r="S105" s="17"/>
      <c r="T105" s="17" t="s">
        <v>101</v>
      </c>
      <c r="U105" s="17" t="s">
        <v>55</v>
      </c>
      <c r="V105" s="17" t="s">
        <v>71</v>
      </c>
      <c r="W105" s="19" t="s">
        <v>102</v>
      </c>
      <c r="X105" s="18">
        <v>39598.291666666701</v>
      </c>
      <c r="Y105" s="18">
        <v>42735.333333333299</v>
      </c>
      <c r="Z105" s="17" t="s">
        <v>58</v>
      </c>
      <c r="AA105" s="17" t="s">
        <v>59</v>
      </c>
      <c r="AB105" s="17" t="s">
        <v>59</v>
      </c>
      <c r="AC105" s="17" t="s">
        <v>60</v>
      </c>
      <c r="AD105" s="17" t="s">
        <v>156</v>
      </c>
      <c r="AE105" s="17" t="s">
        <v>60</v>
      </c>
    </row>
    <row r="106" spans="1:31" s="3" customFormat="1" ht="13" x14ac:dyDescent="0.3">
      <c r="A106" s="35" t="s">
        <v>1710</v>
      </c>
      <c r="B106" s="17">
        <v>154</v>
      </c>
      <c r="C106" s="18">
        <v>39049</v>
      </c>
      <c r="D106" s="18">
        <v>39051.333333333299</v>
      </c>
      <c r="E106" s="16" t="s">
        <v>1507</v>
      </c>
      <c r="F106" s="36">
        <v>41382.291666666701</v>
      </c>
      <c r="G106" s="16" t="s">
        <v>80</v>
      </c>
      <c r="H106" s="17" t="s">
        <v>74</v>
      </c>
      <c r="I106" s="17"/>
      <c r="J106" s="17"/>
      <c r="K106" s="17" t="s">
        <v>75</v>
      </c>
      <c r="L106" s="17"/>
      <c r="M106" s="17"/>
      <c r="N106" s="17">
        <v>250</v>
      </c>
      <c r="O106" s="17"/>
      <c r="P106" s="17"/>
      <c r="Q106" s="17">
        <v>250</v>
      </c>
      <c r="R106" s="17" t="s">
        <v>65</v>
      </c>
      <c r="S106" s="17"/>
      <c r="T106" s="17" t="s">
        <v>101</v>
      </c>
      <c r="U106" s="17" t="s">
        <v>55</v>
      </c>
      <c r="V106" s="17" t="s">
        <v>71</v>
      </c>
      <c r="W106" s="19" t="s">
        <v>1711</v>
      </c>
      <c r="X106" s="18">
        <v>40178.333333333299</v>
      </c>
      <c r="Y106" s="18">
        <v>42156.291666666701</v>
      </c>
      <c r="Z106" s="17" t="s">
        <v>82</v>
      </c>
      <c r="AA106" s="17" t="s">
        <v>59</v>
      </c>
      <c r="AB106" s="17" t="s">
        <v>59</v>
      </c>
      <c r="AC106" s="17" t="s">
        <v>82</v>
      </c>
      <c r="AD106" s="17"/>
      <c r="AE106" s="17"/>
    </row>
    <row r="107" spans="1:31" s="3" customFormat="1" ht="13" x14ac:dyDescent="0.3">
      <c r="A107" s="35" t="s">
        <v>1712</v>
      </c>
      <c r="B107" s="17">
        <v>155</v>
      </c>
      <c r="C107" s="18">
        <v>39052</v>
      </c>
      <c r="D107" s="18">
        <v>39052.333333333299</v>
      </c>
      <c r="E107" s="16" t="s">
        <v>1507</v>
      </c>
      <c r="F107" s="36">
        <v>39815.333333333299</v>
      </c>
      <c r="G107" s="16" t="s">
        <v>50</v>
      </c>
      <c r="H107" s="17" t="s">
        <v>345</v>
      </c>
      <c r="I107" s="17"/>
      <c r="J107" s="17"/>
      <c r="K107" s="17" t="s">
        <v>86</v>
      </c>
      <c r="L107" s="17"/>
      <c r="M107" s="17"/>
      <c r="N107" s="17">
        <v>300</v>
      </c>
      <c r="O107" s="17"/>
      <c r="P107" s="17"/>
      <c r="Q107" s="17">
        <v>300</v>
      </c>
      <c r="R107" s="17"/>
      <c r="S107" s="17"/>
      <c r="T107" s="17" t="s">
        <v>171</v>
      </c>
      <c r="U107" s="17" t="s">
        <v>55</v>
      </c>
      <c r="V107" s="17" t="s">
        <v>88</v>
      </c>
      <c r="W107" s="19" t="s">
        <v>1713</v>
      </c>
      <c r="X107" s="18">
        <v>40329.291666666701</v>
      </c>
      <c r="Y107" s="18">
        <v>41060.291666666701</v>
      </c>
      <c r="Z107" s="17" t="s">
        <v>77</v>
      </c>
      <c r="AA107" s="17" t="s">
        <v>68</v>
      </c>
      <c r="AB107" s="17" t="s">
        <v>60</v>
      </c>
      <c r="AC107" s="17" t="s">
        <v>60</v>
      </c>
      <c r="AD107" s="17"/>
      <c r="AE107" s="17"/>
    </row>
    <row r="108" spans="1:31" s="3" customFormat="1" ht="13" x14ac:dyDescent="0.3">
      <c r="A108" s="35" t="s">
        <v>1714</v>
      </c>
      <c r="B108" s="17">
        <v>156</v>
      </c>
      <c r="C108" s="18">
        <v>39056</v>
      </c>
      <c r="D108" s="18">
        <v>39056.333333333299</v>
      </c>
      <c r="E108" s="16" t="s">
        <v>1507</v>
      </c>
      <c r="F108" s="36">
        <v>40981.916747685202</v>
      </c>
      <c r="G108" s="16" t="s">
        <v>50</v>
      </c>
      <c r="H108" s="17" t="s">
        <v>51</v>
      </c>
      <c r="I108" s="17"/>
      <c r="J108" s="17"/>
      <c r="K108" s="17" t="s">
        <v>51</v>
      </c>
      <c r="L108" s="17"/>
      <c r="M108" s="17"/>
      <c r="N108" s="17">
        <v>201</v>
      </c>
      <c r="O108" s="17"/>
      <c r="P108" s="17"/>
      <c r="Q108" s="17">
        <v>201</v>
      </c>
      <c r="R108" s="17"/>
      <c r="S108" s="17"/>
      <c r="T108" s="17" t="s">
        <v>130</v>
      </c>
      <c r="U108" s="17" t="s">
        <v>55</v>
      </c>
      <c r="V108" s="17" t="s">
        <v>71</v>
      </c>
      <c r="W108" s="19" t="s">
        <v>1659</v>
      </c>
      <c r="X108" s="18">
        <v>39873.333333333299</v>
      </c>
      <c r="Y108" s="18">
        <v>40969.333333333299</v>
      </c>
      <c r="Z108" s="17" t="s">
        <v>77</v>
      </c>
      <c r="AA108" s="17" t="s">
        <v>59</v>
      </c>
      <c r="AB108" s="17" t="s">
        <v>60</v>
      </c>
      <c r="AC108" s="17" t="s">
        <v>60</v>
      </c>
      <c r="AD108" s="17"/>
      <c r="AE108" s="17"/>
    </row>
    <row r="109" spans="1:31" s="3" customFormat="1" ht="13" x14ac:dyDescent="0.3">
      <c r="A109" s="35" t="s">
        <v>1715</v>
      </c>
      <c r="B109" s="17">
        <v>157</v>
      </c>
      <c r="C109" s="18">
        <v>39066</v>
      </c>
      <c r="D109" s="18">
        <v>39066.333333333299</v>
      </c>
      <c r="E109" s="16" t="s">
        <v>1507</v>
      </c>
      <c r="F109" s="36">
        <v>39778.333333333299</v>
      </c>
      <c r="G109" s="16" t="s">
        <v>50</v>
      </c>
      <c r="H109" s="17" t="s">
        <v>51</v>
      </c>
      <c r="I109" s="17"/>
      <c r="J109" s="17"/>
      <c r="K109" s="17" t="s">
        <v>51</v>
      </c>
      <c r="L109" s="17"/>
      <c r="M109" s="17"/>
      <c r="N109" s="17">
        <v>100</v>
      </c>
      <c r="O109" s="17"/>
      <c r="P109" s="17"/>
      <c r="Q109" s="17">
        <v>100</v>
      </c>
      <c r="R109" s="17"/>
      <c r="S109" s="17"/>
      <c r="T109" s="17" t="s">
        <v>101</v>
      </c>
      <c r="U109" s="17" t="s">
        <v>55</v>
      </c>
      <c r="V109" s="17" t="s">
        <v>71</v>
      </c>
      <c r="W109" s="19" t="s">
        <v>1716</v>
      </c>
      <c r="X109" s="18">
        <v>42004.333333333299</v>
      </c>
      <c r="Y109" s="18">
        <v>42004.333333333299</v>
      </c>
      <c r="Z109" s="17" t="s">
        <v>77</v>
      </c>
      <c r="AA109" s="17" t="s">
        <v>60</v>
      </c>
      <c r="AB109" s="17" t="s">
        <v>60</v>
      </c>
      <c r="AC109" s="17" t="s">
        <v>60</v>
      </c>
      <c r="AD109" s="17"/>
      <c r="AE109" s="17"/>
    </row>
    <row r="110" spans="1:31" s="3" customFormat="1" ht="13" x14ac:dyDescent="0.3">
      <c r="A110" s="35" t="s">
        <v>1717</v>
      </c>
      <c r="B110" s="17">
        <v>158</v>
      </c>
      <c r="C110" s="18">
        <v>39066</v>
      </c>
      <c r="D110" s="18">
        <v>39066.333333333299</v>
      </c>
      <c r="E110" s="16" t="s">
        <v>1507</v>
      </c>
      <c r="F110" s="36">
        <v>39778.333333333299</v>
      </c>
      <c r="G110" s="16" t="s">
        <v>50</v>
      </c>
      <c r="H110" s="17" t="s">
        <v>51</v>
      </c>
      <c r="I110" s="17"/>
      <c r="J110" s="17"/>
      <c r="K110" s="17" t="s">
        <v>51</v>
      </c>
      <c r="L110" s="17"/>
      <c r="M110" s="17"/>
      <c r="N110" s="17">
        <v>100</v>
      </c>
      <c r="O110" s="17"/>
      <c r="P110" s="17"/>
      <c r="Q110" s="17">
        <v>100</v>
      </c>
      <c r="R110" s="17"/>
      <c r="S110" s="17"/>
      <c r="T110" s="17" t="s">
        <v>101</v>
      </c>
      <c r="U110" s="17" t="s">
        <v>55</v>
      </c>
      <c r="V110" s="17" t="s">
        <v>71</v>
      </c>
      <c r="W110" s="19" t="s">
        <v>1718</v>
      </c>
      <c r="X110" s="18">
        <v>41639.333333333299</v>
      </c>
      <c r="Y110" s="18">
        <v>41639.333333333299</v>
      </c>
      <c r="Z110" s="17" t="s">
        <v>77</v>
      </c>
      <c r="AA110" s="17" t="s">
        <v>60</v>
      </c>
      <c r="AB110" s="17" t="s">
        <v>60</v>
      </c>
      <c r="AC110" s="17" t="s">
        <v>60</v>
      </c>
      <c r="AD110" s="17"/>
      <c r="AE110" s="17"/>
    </row>
    <row r="111" spans="1:31" s="3" customFormat="1" ht="13" x14ac:dyDescent="0.3">
      <c r="A111" s="35" t="s">
        <v>1719</v>
      </c>
      <c r="B111" s="17">
        <v>159</v>
      </c>
      <c r="C111" s="18">
        <v>39066</v>
      </c>
      <c r="D111" s="18">
        <v>39066.333333333299</v>
      </c>
      <c r="E111" s="16" t="s">
        <v>1507</v>
      </c>
      <c r="F111" s="36">
        <v>40162.953333333302</v>
      </c>
      <c r="G111" s="16" t="s">
        <v>50</v>
      </c>
      <c r="H111" s="17" t="s">
        <v>51</v>
      </c>
      <c r="I111" s="17"/>
      <c r="J111" s="17"/>
      <c r="K111" s="17" t="s">
        <v>51</v>
      </c>
      <c r="L111" s="17"/>
      <c r="M111" s="17"/>
      <c r="N111" s="17">
        <v>100</v>
      </c>
      <c r="O111" s="17"/>
      <c r="P111" s="17"/>
      <c r="Q111" s="17">
        <v>100</v>
      </c>
      <c r="R111" s="17"/>
      <c r="S111" s="17"/>
      <c r="T111" s="17" t="s">
        <v>101</v>
      </c>
      <c r="U111" s="17" t="s">
        <v>55</v>
      </c>
      <c r="V111" s="17" t="s">
        <v>71</v>
      </c>
      <c r="W111" s="19" t="s">
        <v>1720</v>
      </c>
      <c r="X111" s="18">
        <v>41639.333333333299</v>
      </c>
      <c r="Y111" s="18">
        <v>41639.333333333299</v>
      </c>
      <c r="Z111" s="17" t="s">
        <v>77</v>
      </c>
      <c r="AA111" s="17" t="s">
        <v>60</v>
      </c>
      <c r="AB111" s="17" t="s">
        <v>60</v>
      </c>
      <c r="AC111" s="17" t="s">
        <v>60</v>
      </c>
      <c r="AD111" s="17"/>
      <c r="AE111" s="17"/>
    </row>
    <row r="112" spans="1:31" s="3" customFormat="1" ht="13" x14ac:dyDescent="0.3">
      <c r="A112" s="35" t="s">
        <v>1721</v>
      </c>
      <c r="B112" s="17">
        <v>160</v>
      </c>
      <c r="C112" s="18">
        <v>39114</v>
      </c>
      <c r="D112" s="18">
        <v>39080.333333333299</v>
      </c>
      <c r="E112" s="16" t="s">
        <v>1507</v>
      </c>
      <c r="F112" s="36">
        <v>39342.291666666701</v>
      </c>
      <c r="G112" s="16" t="s">
        <v>50</v>
      </c>
      <c r="H112" s="17" t="s">
        <v>91</v>
      </c>
      <c r="I112" s="17"/>
      <c r="J112" s="17"/>
      <c r="K112" s="17" t="s">
        <v>75</v>
      </c>
      <c r="L112" s="17"/>
      <c r="M112" s="17"/>
      <c r="N112" s="17">
        <v>220</v>
      </c>
      <c r="O112" s="17"/>
      <c r="P112" s="17"/>
      <c r="Q112" s="17">
        <v>220</v>
      </c>
      <c r="R112" s="17"/>
      <c r="S112" s="17"/>
      <c r="T112" s="17" t="s">
        <v>130</v>
      </c>
      <c r="U112" s="17" t="s">
        <v>55</v>
      </c>
      <c r="V112" s="17" t="s">
        <v>71</v>
      </c>
      <c r="W112" s="19" t="s">
        <v>1722</v>
      </c>
      <c r="X112" s="18">
        <v>39814.333333333299</v>
      </c>
      <c r="Y112" s="18">
        <v>39814.333333333299</v>
      </c>
      <c r="Z112" s="17" t="s">
        <v>77</v>
      </c>
      <c r="AA112" s="17" t="s">
        <v>60</v>
      </c>
      <c r="AB112" s="17" t="s">
        <v>60</v>
      </c>
      <c r="AC112" s="17" t="s">
        <v>60</v>
      </c>
      <c r="AD112" s="17"/>
      <c r="AE112" s="17"/>
    </row>
    <row r="113" spans="1:31" s="3" customFormat="1" ht="13" x14ac:dyDescent="0.3">
      <c r="A113" s="35" t="s">
        <v>1723</v>
      </c>
      <c r="B113" s="17">
        <v>161</v>
      </c>
      <c r="C113" s="18">
        <v>39078</v>
      </c>
      <c r="D113" s="18">
        <v>39086.333333333299</v>
      </c>
      <c r="E113" s="16" t="s">
        <v>1507</v>
      </c>
      <c r="F113" s="36">
        <v>40717.291666666701</v>
      </c>
      <c r="G113" s="16" t="s">
        <v>50</v>
      </c>
      <c r="H113" s="17" t="s">
        <v>345</v>
      </c>
      <c r="I113" s="17"/>
      <c r="J113" s="17"/>
      <c r="K113" s="17" t="s">
        <v>86</v>
      </c>
      <c r="L113" s="17"/>
      <c r="M113" s="17"/>
      <c r="N113" s="17">
        <v>220</v>
      </c>
      <c r="O113" s="17"/>
      <c r="P113" s="17"/>
      <c r="Q113" s="17">
        <v>220</v>
      </c>
      <c r="R113" s="17"/>
      <c r="S113" s="17"/>
      <c r="T113" s="17" t="s">
        <v>121</v>
      </c>
      <c r="U113" s="17" t="s">
        <v>55</v>
      </c>
      <c r="V113" s="17" t="s">
        <v>71</v>
      </c>
      <c r="W113" s="19" t="s">
        <v>1724</v>
      </c>
      <c r="X113" s="18">
        <v>39934.291666666701</v>
      </c>
      <c r="Y113" s="18">
        <v>40969.333333333299</v>
      </c>
      <c r="Z113" s="17" t="s">
        <v>58</v>
      </c>
      <c r="AA113" s="17" t="s">
        <v>68</v>
      </c>
      <c r="AB113" s="17" t="s">
        <v>60</v>
      </c>
      <c r="AC113" s="17" t="s">
        <v>60</v>
      </c>
      <c r="AD113" s="17"/>
      <c r="AE113" s="17"/>
    </row>
    <row r="114" spans="1:31" s="3" customFormat="1" ht="13" x14ac:dyDescent="0.3">
      <c r="A114" s="35" t="s">
        <v>1725</v>
      </c>
      <c r="B114" s="17">
        <v>164</v>
      </c>
      <c r="C114" s="18">
        <v>39094</v>
      </c>
      <c r="D114" s="18">
        <v>39094.333333333299</v>
      </c>
      <c r="E114" s="16" t="s">
        <v>1507</v>
      </c>
      <c r="F114" s="36">
        <v>39771.333333333299</v>
      </c>
      <c r="G114" s="16" t="s">
        <v>50</v>
      </c>
      <c r="H114" s="17" t="s">
        <v>51</v>
      </c>
      <c r="I114" s="17"/>
      <c r="J114" s="17"/>
      <c r="K114" s="17" t="s">
        <v>51</v>
      </c>
      <c r="L114" s="17"/>
      <c r="M114" s="17"/>
      <c r="N114" s="17">
        <v>1000</v>
      </c>
      <c r="O114" s="17"/>
      <c r="P114" s="17"/>
      <c r="Q114" s="17">
        <v>1000</v>
      </c>
      <c r="R114" s="17"/>
      <c r="S114" s="17"/>
      <c r="T114" s="17" t="s">
        <v>455</v>
      </c>
      <c r="U114" s="17" t="s">
        <v>452</v>
      </c>
      <c r="V114" s="17" t="s">
        <v>56</v>
      </c>
      <c r="W114" s="19" t="s">
        <v>1726</v>
      </c>
      <c r="X114" s="18">
        <v>40452.291666666701</v>
      </c>
      <c r="Y114" s="18">
        <v>40452.291666666701</v>
      </c>
      <c r="Z114" s="17" t="s">
        <v>77</v>
      </c>
      <c r="AA114" s="17" t="s">
        <v>60</v>
      </c>
      <c r="AB114" s="17" t="s">
        <v>60</v>
      </c>
      <c r="AC114" s="17" t="s">
        <v>60</v>
      </c>
      <c r="AD114" s="17"/>
      <c r="AE114" s="17"/>
    </row>
    <row r="115" spans="1:31" s="3" customFormat="1" ht="13" x14ac:dyDescent="0.3">
      <c r="A115" s="35" t="s">
        <v>1727</v>
      </c>
      <c r="B115" s="17">
        <v>165</v>
      </c>
      <c r="C115" s="18">
        <v>39098</v>
      </c>
      <c r="D115" s="18">
        <v>39098.333333333299</v>
      </c>
      <c r="E115" s="16" t="s">
        <v>1507</v>
      </c>
      <c r="F115" s="36">
        <v>40319.291666666701</v>
      </c>
      <c r="G115" s="16" t="s">
        <v>50</v>
      </c>
      <c r="H115" s="17" t="s">
        <v>91</v>
      </c>
      <c r="I115" s="17"/>
      <c r="J115" s="17"/>
      <c r="K115" s="17" t="s">
        <v>75</v>
      </c>
      <c r="L115" s="17"/>
      <c r="M115" s="17"/>
      <c r="N115" s="17">
        <v>400</v>
      </c>
      <c r="O115" s="17"/>
      <c r="P115" s="17"/>
      <c r="Q115" s="17">
        <v>400</v>
      </c>
      <c r="R115" s="17"/>
      <c r="S115" s="17"/>
      <c r="T115" s="17" t="s">
        <v>130</v>
      </c>
      <c r="U115" s="17" t="s">
        <v>55</v>
      </c>
      <c r="V115" s="17" t="s">
        <v>71</v>
      </c>
      <c r="W115" s="19" t="s">
        <v>1728</v>
      </c>
      <c r="X115" s="18">
        <v>40724.291666666701</v>
      </c>
      <c r="Y115" s="18">
        <v>40724.291666666701</v>
      </c>
      <c r="Z115" s="17" t="s">
        <v>58</v>
      </c>
      <c r="AA115" s="17" t="s">
        <v>59</v>
      </c>
      <c r="AB115" s="17" t="s">
        <v>60</v>
      </c>
      <c r="AC115" s="17" t="s">
        <v>60</v>
      </c>
      <c r="AD115" s="17"/>
      <c r="AE115" s="17"/>
    </row>
    <row r="116" spans="1:31" s="3" customFormat="1" ht="25.5" x14ac:dyDescent="0.3">
      <c r="A116" s="35" t="s">
        <v>1729</v>
      </c>
      <c r="B116" s="17">
        <v>167</v>
      </c>
      <c r="C116" s="18"/>
      <c r="D116" s="18">
        <v>39107.333333333299</v>
      </c>
      <c r="E116" s="16" t="s">
        <v>1507</v>
      </c>
      <c r="F116" s="36">
        <v>39218.291666666701</v>
      </c>
      <c r="G116" s="16" t="s">
        <v>50</v>
      </c>
      <c r="H116" s="17" t="s">
        <v>85</v>
      </c>
      <c r="I116" s="17"/>
      <c r="J116" s="17"/>
      <c r="K116" s="17" t="s">
        <v>86</v>
      </c>
      <c r="L116" s="17"/>
      <c r="M116" s="17"/>
      <c r="N116" s="17">
        <v>700</v>
      </c>
      <c r="O116" s="17"/>
      <c r="P116" s="17"/>
      <c r="Q116" s="17">
        <v>700</v>
      </c>
      <c r="R116" s="17"/>
      <c r="S116" s="17"/>
      <c r="T116" s="17" t="s">
        <v>66</v>
      </c>
      <c r="U116" s="17" t="s">
        <v>55</v>
      </c>
      <c r="V116" s="17" t="s">
        <v>71</v>
      </c>
      <c r="W116" s="19" t="s">
        <v>1730</v>
      </c>
      <c r="X116" s="18">
        <v>41061.291666666701</v>
      </c>
      <c r="Y116" s="18">
        <v>41061.291666666701</v>
      </c>
      <c r="Z116" s="17" t="s">
        <v>60</v>
      </c>
      <c r="AA116" s="17" t="s">
        <v>60</v>
      </c>
      <c r="AB116" s="17" t="s">
        <v>60</v>
      </c>
      <c r="AC116" s="17" t="s">
        <v>60</v>
      </c>
      <c r="AD116" s="17"/>
      <c r="AE116" s="17"/>
    </row>
    <row r="117" spans="1:31" s="3" customFormat="1" ht="13" x14ac:dyDescent="0.3">
      <c r="A117" s="35" t="s">
        <v>1731</v>
      </c>
      <c r="B117" s="17">
        <v>168</v>
      </c>
      <c r="C117" s="18">
        <v>39114</v>
      </c>
      <c r="D117" s="18">
        <v>39115.333333333299</v>
      </c>
      <c r="E117" s="16" t="s">
        <v>1507</v>
      </c>
      <c r="F117" s="36">
        <v>40633.896296296298</v>
      </c>
      <c r="G117" s="16" t="s">
        <v>50</v>
      </c>
      <c r="H117" s="17" t="s">
        <v>51</v>
      </c>
      <c r="I117" s="17"/>
      <c r="J117" s="17"/>
      <c r="K117" s="17" t="s">
        <v>51</v>
      </c>
      <c r="L117" s="17"/>
      <c r="M117" s="17"/>
      <c r="N117" s="17">
        <v>1000</v>
      </c>
      <c r="O117" s="17"/>
      <c r="P117" s="17"/>
      <c r="Q117" s="17">
        <v>1000</v>
      </c>
      <c r="R117" s="17"/>
      <c r="S117" s="17"/>
      <c r="T117" s="17" t="s">
        <v>455</v>
      </c>
      <c r="U117" s="17" t="s">
        <v>452</v>
      </c>
      <c r="V117" s="17" t="s">
        <v>56</v>
      </c>
      <c r="W117" s="19" t="s">
        <v>1732</v>
      </c>
      <c r="X117" s="18">
        <v>40908.333333333299</v>
      </c>
      <c r="Y117" s="18">
        <v>40908.333333333299</v>
      </c>
      <c r="Z117" s="17" t="s">
        <v>77</v>
      </c>
      <c r="AA117" s="17" t="s">
        <v>60</v>
      </c>
      <c r="AB117" s="17" t="s">
        <v>60</v>
      </c>
      <c r="AC117" s="17" t="s">
        <v>60</v>
      </c>
      <c r="AD117" s="17"/>
      <c r="AE117" s="17"/>
    </row>
    <row r="118" spans="1:31" s="3" customFormat="1" ht="13" x14ac:dyDescent="0.3">
      <c r="A118" s="35" t="s">
        <v>1733</v>
      </c>
      <c r="B118" s="17">
        <v>169</v>
      </c>
      <c r="C118" s="18">
        <v>39114</v>
      </c>
      <c r="D118" s="18">
        <v>39115.333333333299</v>
      </c>
      <c r="E118" s="16" t="s">
        <v>1507</v>
      </c>
      <c r="F118" s="36">
        <v>39778.333333333299</v>
      </c>
      <c r="G118" s="16" t="s">
        <v>50</v>
      </c>
      <c r="H118" s="17" t="s">
        <v>91</v>
      </c>
      <c r="I118" s="17"/>
      <c r="J118" s="17"/>
      <c r="K118" s="17" t="s">
        <v>75</v>
      </c>
      <c r="L118" s="17"/>
      <c r="M118" s="17"/>
      <c r="N118" s="17">
        <v>211.6</v>
      </c>
      <c r="O118" s="17"/>
      <c r="P118" s="17"/>
      <c r="Q118" s="17">
        <v>211.6</v>
      </c>
      <c r="R118" s="17"/>
      <c r="S118" s="17"/>
      <c r="T118" s="17" t="s">
        <v>200</v>
      </c>
      <c r="U118" s="17" t="s">
        <v>55</v>
      </c>
      <c r="V118" s="17" t="s">
        <v>56</v>
      </c>
      <c r="W118" s="19" t="s">
        <v>1734</v>
      </c>
      <c r="X118" s="18">
        <v>40908.333333333299</v>
      </c>
      <c r="Y118" s="18">
        <v>40908.333333333299</v>
      </c>
      <c r="Z118" s="17" t="s">
        <v>77</v>
      </c>
      <c r="AA118" s="17" t="s">
        <v>60</v>
      </c>
      <c r="AB118" s="17" t="s">
        <v>60</v>
      </c>
      <c r="AC118" s="17" t="s">
        <v>60</v>
      </c>
      <c r="AD118" s="17"/>
      <c r="AE118" s="17"/>
    </row>
    <row r="119" spans="1:31" s="3" customFormat="1" ht="13" x14ac:dyDescent="0.3">
      <c r="A119" s="35" t="s">
        <v>1735</v>
      </c>
      <c r="B119" s="17">
        <v>170</v>
      </c>
      <c r="C119" s="18">
        <v>39115</v>
      </c>
      <c r="D119" s="18">
        <v>39115.333333333299</v>
      </c>
      <c r="E119" s="16" t="s">
        <v>1507</v>
      </c>
      <c r="F119" s="36">
        <v>40154.886319444398</v>
      </c>
      <c r="G119" s="16" t="s">
        <v>50</v>
      </c>
      <c r="H119" s="17" t="s">
        <v>74</v>
      </c>
      <c r="I119" s="17"/>
      <c r="J119" s="17"/>
      <c r="K119" s="17" t="s">
        <v>75</v>
      </c>
      <c r="L119" s="17"/>
      <c r="M119" s="17"/>
      <c r="N119" s="17">
        <v>150</v>
      </c>
      <c r="O119" s="17"/>
      <c r="P119" s="17"/>
      <c r="Q119" s="17">
        <v>150</v>
      </c>
      <c r="R119" s="17"/>
      <c r="S119" s="17"/>
      <c r="T119" s="17" t="s">
        <v>101</v>
      </c>
      <c r="U119" s="17" t="s">
        <v>55</v>
      </c>
      <c r="V119" s="17" t="s">
        <v>71</v>
      </c>
      <c r="W119" s="19" t="s">
        <v>1736</v>
      </c>
      <c r="X119" s="18">
        <v>40908.333333333299</v>
      </c>
      <c r="Y119" s="18">
        <v>41486.291666666701</v>
      </c>
      <c r="Z119" s="17" t="s">
        <v>77</v>
      </c>
      <c r="AA119" s="17" t="s">
        <v>60</v>
      </c>
      <c r="AB119" s="17" t="s">
        <v>60</v>
      </c>
      <c r="AC119" s="17" t="s">
        <v>60</v>
      </c>
      <c r="AD119" s="17"/>
      <c r="AE119" s="17"/>
    </row>
    <row r="120" spans="1:31" s="3" customFormat="1" ht="13" x14ac:dyDescent="0.3">
      <c r="A120" s="35" t="s">
        <v>1737</v>
      </c>
      <c r="B120" s="17">
        <v>171</v>
      </c>
      <c r="C120" s="18">
        <v>39122</v>
      </c>
      <c r="D120" s="18">
        <v>39122.333333333299</v>
      </c>
      <c r="E120" s="16" t="s">
        <v>1507</v>
      </c>
      <c r="F120" s="36">
        <v>40633.912303240701</v>
      </c>
      <c r="G120" s="16" t="s">
        <v>50</v>
      </c>
      <c r="H120" s="17" t="s">
        <v>51</v>
      </c>
      <c r="I120" s="17"/>
      <c r="J120" s="17"/>
      <c r="K120" s="17" t="s">
        <v>51</v>
      </c>
      <c r="L120" s="17"/>
      <c r="M120" s="17"/>
      <c r="N120" s="17">
        <v>500</v>
      </c>
      <c r="O120" s="17"/>
      <c r="P120" s="17"/>
      <c r="Q120" s="17">
        <v>500</v>
      </c>
      <c r="R120" s="17"/>
      <c r="S120" s="17"/>
      <c r="T120" s="17" t="s">
        <v>242</v>
      </c>
      <c r="U120" s="17" t="s">
        <v>55</v>
      </c>
      <c r="V120" s="17" t="s">
        <v>88</v>
      </c>
      <c r="W120" s="19" t="s">
        <v>1738</v>
      </c>
      <c r="X120" s="18">
        <v>40908.333333333299</v>
      </c>
      <c r="Y120" s="18">
        <v>40633.291666666701</v>
      </c>
      <c r="Z120" s="17" t="s">
        <v>77</v>
      </c>
      <c r="AA120" s="17" t="s">
        <v>60</v>
      </c>
      <c r="AB120" s="17" t="s">
        <v>60</v>
      </c>
      <c r="AC120" s="17" t="s">
        <v>60</v>
      </c>
      <c r="AD120" s="17"/>
      <c r="AE120" s="17"/>
    </row>
    <row r="121" spans="1:31" s="3" customFormat="1" ht="13" x14ac:dyDescent="0.3">
      <c r="A121" s="35" t="s">
        <v>1739</v>
      </c>
      <c r="B121" s="17">
        <v>172</v>
      </c>
      <c r="C121" s="18">
        <v>39121</v>
      </c>
      <c r="D121" s="18">
        <v>39128.333333333299</v>
      </c>
      <c r="E121" s="16" t="s">
        <v>1507</v>
      </c>
      <c r="F121" s="36">
        <v>42186.8849305556</v>
      </c>
      <c r="G121" s="16" t="s">
        <v>50</v>
      </c>
      <c r="H121" s="17" t="s">
        <v>85</v>
      </c>
      <c r="I121" s="17"/>
      <c r="J121" s="17"/>
      <c r="K121" s="17" t="s">
        <v>86</v>
      </c>
      <c r="L121" s="17"/>
      <c r="M121" s="17"/>
      <c r="N121" s="17">
        <v>508</v>
      </c>
      <c r="O121" s="17"/>
      <c r="P121" s="17"/>
      <c r="Q121" s="17">
        <v>508</v>
      </c>
      <c r="R121" s="17"/>
      <c r="S121" s="17"/>
      <c r="T121" s="17" t="s">
        <v>181</v>
      </c>
      <c r="U121" s="17" t="s">
        <v>55</v>
      </c>
      <c r="V121" s="17" t="s">
        <v>88</v>
      </c>
      <c r="W121" s="19" t="s">
        <v>1740</v>
      </c>
      <c r="X121" s="18">
        <v>40678.291666666701</v>
      </c>
      <c r="Y121" s="18">
        <v>41760.291666666701</v>
      </c>
      <c r="Z121" s="17" t="s">
        <v>77</v>
      </c>
      <c r="AA121" s="17" t="s">
        <v>59</v>
      </c>
      <c r="AB121" s="17" t="s">
        <v>59</v>
      </c>
      <c r="AC121" s="17" t="s">
        <v>60</v>
      </c>
      <c r="AD121" s="17"/>
      <c r="AE121" s="17"/>
    </row>
    <row r="122" spans="1:31" s="3" customFormat="1" ht="13" x14ac:dyDescent="0.3">
      <c r="A122" s="35" t="s">
        <v>1741</v>
      </c>
      <c r="B122" s="17">
        <v>173</v>
      </c>
      <c r="C122" s="18">
        <v>39129</v>
      </c>
      <c r="D122" s="18">
        <v>39129.333333333299</v>
      </c>
      <c r="E122" s="16" t="s">
        <v>1507</v>
      </c>
      <c r="F122" s="36">
        <v>39840.333333333299</v>
      </c>
      <c r="G122" s="16" t="s">
        <v>50</v>
      </c>
      <c r="H122" s="17" t="s">
        <v>345</v>
      </c>
      <c r="I122" s="17"/>
      <c r="J122" s="17"/>
      <c r="K122" s="17" t="s">
        <v>86</v>
      </c>
      <c r="L122" s="17"/>
      <c r="M122" s="17"/>
      <c r="N122" s="17">
        <v>49.9</v>
      </c>
      <c r="O122" s="17"/>
      <c r="P122" s="17"/>
      <c r="Q122" s="17">
        <v>49.9</v>
      </c>
      <c r="R122" s="17"/>
      <c r="S122" s="17"/>
      <c r="T122" s="17" t="s">
        <v>54</v>
      </c>
      <c r="U122" s="17" t="s">
        <v>55</v>
      </c>
      <c r="V122" s="17" t="s">
        <v>56</v>
      </c>
      <c r="W122" s="19" t="s">
        <v>1742</v>
      </c>
      <c r="X122" s="18">
        <v>40664.291666666701</v>
      </c>
      <c r="Y122" s="18">
        <v>40664.291666666701</v>
      </c>
      <c r="Z122" s="17" t="s">
        <v>58</v>
      </c>
      <c r="AA122" s="17" t="s">
        <v>59</v>
      </c>
      <c r="AB122" s="17" t="s">
        <v>59</v>
      </c>
      <c r="AC122" s="17" t="s">
        <v>60</v>
      </c>
      <c r="AD122" s="17"/>
      <c r="AE122" s="17"/>
    </row>
    <row r="123" spans="1:31" s="3" customFormat="1" ht="13" x14ac:dyDescent="0.3">
      <c r="A123" s="35" t="s">
        <v>1743</v>
      </c>
      <c r="B123" s="17">
        <v>174</v>
      </c>
      <c r="C123" s="18">
        <v>39129</v>
      </c>
      <c r="D123" s="18">
        <v>39129.333333333299</v>
      </c>
      <c r="E123" s="16" t="s">
        <v>1507</v>
      </c>
      <c r="F123" s="36">
        <v>39245.291666666701</v>
      </c>
      <c r="G123" s="16" t="s">
        <v>50</v>
      </c>
      <c r="H123" s="17" t="s">
        <v>51</v>
      </c>
      <c r="I123" s="17"/>
      <c r="J123" s="17"/>
      <c r="K123" s="17" t="s">
        <v>51</v>
      </c>
      <c r="L123" s="17"/>
      <c r="M123" s="17"/>
      <c r="N123" s="17">
        <v>30</v>
      </c>
      <c r="O123" s="17"/>
      <c r="P123" s="17"/>
      <c r="Q123" s="17">
        <v>30</v>
      </c>
      <c r="R123" s="17"/>
      <c r="S123" s="17"/>
      <c r="T123" s="17" t="s">
        <v>66</v>
      </c>
      <c r="U123" s="17" t="s">
        <v>55</v>
      </c>
      <c r="V123" s="17" t="s">
        <v>71</v>
      </c>
      <c r="W123" s="19" t="s">
        <v>1744</v>
      </c>
      <c r="X123" s="18">
        <v>39783.333333333299</v>
      </c>
      <c r="Y123" s="18">
        <v>39783.333333333299</v>
      </c>
      <c r="Z123" s="17" t="s">
        <v>77</v>
      </c>
      <c r="AA123" s="17" t="s">
        <v>60</v>
      </c>
      <c r="AB123" s="17" t="s">
        <v>60</v>
      </c>
      <c r="AC123" s="17" t="s">
        <v>60</v>
      </c>
      <c r="AD123" s="17"/>
      <c r="AE123" s="17"/>
    </row>
    <row r="124" spans="1:31" s="3" customFormat="1" ht="13" x14ac:dyDescent="0.3">
      <c r="A124" s="35" t="s">
        <v>1745</v>
      </c>
      <c r="B124" s="17">
        <v>175</v>
      </c>
      <c r="C124" s="18">
        <v>39134</v>
      </c>
      <c r="D124" s="18">
        <v>39134.333333333299</v>
      </c>
      <c r="E124" s="16" t="s">
        <v>1507</v>
      </c>
      <c r="F124" s="36">
        <v>42167.291666666701</v>
      </c>
      <c r="G124" s="16" t="s">
        <v>80</v>
      </c>
      <c r="H124" s="17" t="s">
        <v>51</v>
      </c>
      <c r="I124" s="17"/>
      <c r="J124" s="17"/>
      <c r="K124" s="17" t="s">
        <v>51</v>
      </c>
      <c r="L124" s="17"/>
      <c r="M124" s="17"/>
      <c r="N124" s="17">
        <v>650</v>
      </c>
      <c r="O124" s="17"/>
      <c r="P124" s="17"/>
      <c r="Q124" s="17">
        <v>650</v>
      </c>
      <c r="R124" s="17" t="s">
        <v>65</v>
      </c>
      <c r="S124" s="17"/>
      <c r="T124" s="17" t="s">
        <v>101</v>
      </c>
      <c r="U124" s="17" t="s">
        <v>55</v>
      </c>
      <c r="V124" s="17" t="s">
        <v>71</v>
      </c>
      <c r="W124" s="19" t="s">
        <v>222</v>
      </c>
      <c r="X124" s="18">
        <v>39721.291666666701</v>
      </c>
      <c r="Y124" s="18">
        <v>43100.333333333299</v>
      </c>
      <c r="Z124" s="17" t="s">
        <v>82</v>
      </c>
      <c r="AA124" s="17" t="s">
        <v>59</v>
      </c>
      <c r="AB124" s="17" t="s">
        <v>59</v>
      </c>
      <c r="AC124" s="17" t="s">
        <v>82</v>
      </c>
      <c r="AD124" s="17"/>
      <c r="AE124" s="17"/>
    </row>
    <row r="125" spans="1:31" s="3" customFormat="1" ht="13" x14ac:dyDescent="0.3">
      <c r="A125" s="35" t="s">
        <v>1746</v>
      </c>
      <c r="B125" s="17">
        <v>176</v>
      </c>
      <c r="C125" s="18">
        <v>39136</v>
      </c>
      <c r="D125" s="18">
        <v>39136.333333333299</v>
      </c>
      <c r="E125" s="16" t="s">
        <v>1507</v>
      </c>
      <c r="F125" s="36">
        <v>39567.291666666701</v>
      </c>
      <c r="G125" s="16" t="s">
        <v>50</v>
      </c>
      <c r="H125" s="17" t="s">
        <v>345</v>
      </c>
      <c r="I125" s="17"/>
      <c r="J125" s="17"/>
      <c r="K125" s="17" t="s">
        <v>86</v>
      </c>
      <c r="L125" s="17"/>
      <c r="M125" s="17"/>
      <c r="N125" s="17">
        <v>49.9</v>
      </c>
      <c r="O125" s="17"/>
      <c r="P125" s="17"/>
      <c r="Q125" s="17">
        <v>49.9</v>
      </c>
      <c r="R125" s="17"/>
      <c r="S125" s="17"/>
      <c r="T125" s="17" t="s">
        <v>448</v>
      </c>
      <c r="U125" s="17" t="s">
        <v>55</v>
      </c>
      <c r="V125" s="17" t="s">
        <v>56</v>
      </c>
      <c r="W125" s="19" t="s">
        <v>1747</v>
      </c>
      <c r="X125" s="18">
        <v>39569.291666666701</v>
      </c>
      <c r="Y125" s="18">
        <v>40344.291666666701</v>
      </c>
      <c r="Z125" s="17" t="s">
        <v>58</v>
      </c>
      <c r="AA125" s="17" t="s">
        <v>59</v>
      </c>
      <c r="AB125" s="17" t="s">
        <v>59</v>
      </c>
      <c r="AC125" s="17" t="s">
        <v>60</v>
      </c>
      <c r="AD125" s="17"/>
      <c r="AE125" s="17"/>
    </row>
    <row r="126" spans="1:31" s="3" customFormat="1" ht="13" x14ac:dyDescent="0.3">
      <c r="A126" s="35" t="s">
        <v>1748</v>
      </c>
      <c r="B126" s="17">
        <v>177</v>
      </c>
      <c r="C126" s="18">
        <v>39140</v>
      </c>
      <c r="D126" s="18">
        <v>39141.333333333299</v>
      </c>
      <c r="E126" s="16" t="s">
        <v>1507</v>
      </c>
      <c r="F126" s="36">
        <v>39834.333333333299</v>
      </c>
      <c r="G126" s="16" t="s">
        <v>50</v>
      </c>
      <c r="H126" s="17" t="s">
        <v>51</v>
      </c>
      <c r="I126" s="17"/>
      <c r="J126" s="17"/>
      <c r="K126" s="17" t="s">
        <v>51</v>
      </c>
      <c r="L126" s="17"/>
      <c r="M126" s="17"/>
      <c r="N126" s="17">
        <v>100</v>
      </c>
      <c r="O126" s="17"/>
      <c r="P126" s="17"/>
      <c r="Q126" s="17">
        <v>100</v>
      </c>
      <c r="R126" s="17"/>
      <c r="S126" s="17"/>
      <c r="T126" s="17" t="s">
        <v>333</v>
      </c>
      <c r="U126" s="17" t="s">
        <v>55</v>
      </c>
      <c r="V126" s="17" t="s">
        <v>88</v>
      </c>
      <c r="W126" s="19" t="s">
        <v>1749</v>
      </c>
      <c r="X126" s="18">
        <v>40908.333333333299</v>
      </c>
      <c r="Y126" s="18">
        <v>40908.333333333299</v>
      </c>
      <c r="Z126" s="17" t="s">
        <v>77</v>
      </c>
      <c r="AA126" s="17" t="s">
        <v>59</v>
      </c>
      <c r="AB126" s="17" t="s">
        <v>60</v>
      </c>
      <c r="AC126" s="17" t="s">
        <v>60</v>
      </c>
      <c r="AD126" s="17"/>
      <c r="AE126" s="17"/>
    </row>
    <row r="127" spans="1:31" s="3" customFormat="1" ht="25.5" x14ac:dyDescent="0.3">
      <c r="A127" s="35" t="s">
        <v>1750</v>
      </c>
      <c r="B127" s="17">
        <v>178</v>
      </c>
      <c r="C127" s="18">
        <v>39140</v>
      </c>
      <c r="D127" s="18">
        <v>39141.333333333299</v>
      </c>
      <c r="E127" s="16" t="s">
        <v>1507</v>
      </c>
      <c r="F127" s="36">
        <v>39405.333333333299</v>
      </c>
      <c r="G127" s="16" t="s">
        <v>50</v>
      </c>
      <c r="H127" s="17" t="s">
        <v>51</v>
      </c>
      <c r="I127" s="17"/>
      <c r="J127" s="17"/>
      <c r="K127" s="17" t="s">
        <v>51</v>
      </c>
      <c r="L127" s="17"/>
      <c r="M127" s="17"/>
      <c r="N127" s="17">
        <v>100</v>
      </c>
      <c r="O127" s="17"/>
      <c r="P127" s="17"/>
      <c r="Q127" s="17">
        <v>100</v>
      </c>
      <c r="R127" s="17"/>
      <c r="S127" s="17"/>
      <c r="T127" s="17" t="s">
        <v>124</v>
      </c>
      <c r="U127" s="17" t="s">
        <v>55</v>
      </c>
      <c r="V127" s="17" t="s">
        <v>88</v>
      </c>
      <c r="W127" s="19" t="s">
        <v>1751</v>
      </c>
      <c r="X127" s="18">
        <v>40908.333333333299</v>
      </c>
      <c r="Y127" s="18">
        <v>40908.333333333299</v>
      </c>
      <c r="Z127" s="17" t="s">
        <v>77</v>
      </c>
      <c r="AA127" s="17" t="s">
        <v>60</v>
      </c>
      <c r="AB127" s="17" t="s">
        <v>60</v>
      </c>
      <c r="AC127" s="17" t="s">
        <v>60</v>
      </c>
      <c r="AD127" s="17"/>
      <c r="AE127" s="17"/>
    </row>
    <row r="128" spans="1:31" s="3" customFormat="1" ht="13" x14ac:dyDescent="0.3">
      <c r="A128" s="35" t="s">
        <v>1752</v>
      </c>
      <c r="B128" s="17" t="s">
        <v>1753</v>
      </c>
      <c r="C128" s="18">
        <v>39140</v>
      </c>
      <c r="D128" s="18">
        <v>39141.333333333299</v>
      </c>
      <c r="E128" s="16" t="s">
        <v>1507</v>
      </c>
      <c r="F128" s="36">
        <v>39776.333333333299</v>
      </c>
      <c r="G128" s="16" t="s">
        <v>50</v>
      </c>
      <c r="H128" s="17" t="s">
        <v>51</v>
      </c>
      <c r="I128" s="17"/>
      <c r="J128" s="17"/>
      <c r="K128" s="17" t="s">
        <v>51</v>
      </c>
      <c r="L128" s="17"/>
      <c r="M128" s="17"/>
      <c r="N128" s="17">
        <v>500</v>
      </c>
      <c r="O128" s="17"/>
      <c r="P128" s="17"/>
      <c r="Q128" s="17">
        <v>500</v>
      </c>
      <c r="R128" s="17"/>
      <c r="S128" s="17"/>
      <c r="T128" s="17" t="s">
        <v>1754</v>
      </c>
      <c r="U128" s="17" t="s">
        <v>452</v>
      </c>
      <c r="V128" s="17" t="s">
        <v>56</v>
      </c>
      <c r="W128" s="19" t="s">
        <v>1755</v>
      </c>
      <c r="X128" s="18">
        <v>40725.291666666701</v>
      </c>
      <c r="Y128" s="18">
        <v>40725.291666666701</v>
      </c>
      <c r="Z128" s="17" t="s">
        <v>77</v>
      </c>
      <c r="AA128" s="17" t="s">
        <v>60</v>
      </c>
      <c r="AB128" s="17" t="s">
        <v>60</v>
      </c>
      <c r="AC128" s="17" t="s">
        <v>60</v>
      </c>
      <c r="AD128" s="17"/>
      <c r="AE128" s="17"/>
    </row>
    <row r="129" spans="1:31" s="3" customFormat="1" ht="13" x14ac:dyDescent="0.3">
      <c r="A129" s="35" t="s">
        <v>1756</v>
      </c>
      <c r="B129" s="17" t="s">
        <v>1757</v>
      </c>
      <c r="C129" s="18">
        <v>39140</v>
      </c>
      <c r="D129" s="18">
        <v>39141.333333333299</v>
      </c>
      <c r="E129" s="16" t="s">
        <v>1507</v>
      </c>
      <c r="F129" s="36">
        <v>40633.921412037002</v>
      </c>
      <c r="G129" s="16" t="s">
        <v>50</v>
      </c>
      <c r="H129" s="17" t="s">
        <v>51</v>
      </c>
      <c r="I129" s="17"/>
      <c r="J129" s="17"/>
      <c r="K129" s="17" t="s">
        <v>51</v>
      </c>
      <c r="L129" s="17"/>
      <c r="M129" s="17"/>
      <c r="N129" s="17">
        <v>500</v>
      </c>
      <c r="O129" s="17"/>
      <c r="P129" s="17"/>
      <c r="Q129" s="17">
        <v>500</v>
      </c>
      <c r="R129" s="17"/>
      <c r="S129" s="17"/>
      <c r="T129" s="17" t="s">
        <v>1754</v>
      </c>
      <c r="U129" s="17" t="s">
        <v>452</v>
      </c>
      <c r="V129" s="17" t="s">
        <v>56</v>
      </c>
      <c r="W129" s="19" t="s">
        <v>1758</v>
      </c>
      <c r="X129" s="18">
        <v>40360.291666666701</v>
      </c>
      <c r="Y129" s="18">
        <v>40344.291666666701</v>
      </c>
      <c r="Z129" s="17" t="s">
        <v>77</v>
      </c>
      <c r="AA129" s="17" t="s">
        <v>60</v>
      </c>
      <c r="AB129" s="17" t="s">
        <v>60</v>
      </c>
      <c r="AC129" s="17" t="s">
        <v>60</v>
      </c>
      <c r="AD129" s="17"/>
      <c r="AE129" s="17"/>
    </row>
    <row r="130" spans="1:31" s="3" customFormat="1" ht="13" x14ac:dyDescent="0.3">
      <c r="A130" s="35" t="s">
        <v>1759</v>
      </c>
      <c r="B130" s="17">
        <v>179</v>
      </c>
      <c r="C130" s="18">
        <v>39128</v>
      </c>
      <c r="D130" s="18">
        <v>39142.333333333299</v>
      </c>
      <c r="E130" s="16" t="s">
        <v>1507</v>
      </c>
      <c r="F130" s="36">
        <v>39778.333333333299</v>
      </c>
      <c r="G130" s="16" t="s">
        <v>50</v>
      </c>
      <c r="H130" s="17" t="s">
        <v>91</v>
      </c>
      <c r="I130" s="17"/>
      <c r="J130" s="17"/>
      <c r="K130" s="17" t="s">
        <v>75</v>
      </c>
      <c r="L130" s="17"/>
      <c r="M130" s="17"/>
      <c r="N130" s="17">
        <v>300</v>
      </c>
      <c r="O130" s="17"/>
      <c r="P130" s="17"/>
      <c r="Q130" s="17">
        <v>300</v>
      </c>
      <c r="R130" s="17"/>
      <c r="S130" s="17"/>
      <c r="T130" s="17" t="s">
        <v>66</v>
      </c>
      <c r="U130" s="17" t="s">
        <v>55</v>
      </c>
      <c r="V130" s="17" t="s">
        <v>71</v>
      </c>
      <c r="W130" s="19" t="s">
        <v>1760</v>
      </c>
      <c r="X130" s="18">
        <v>40543.333333333299</v>
      </c>
      <c r="Y130" s="18">
        <v>40543.333333333299</v>
      </c>
      <c r="Z130" s="17" t="s">
        <v>77</v>
      </c>
      <c r="AA130" s="17" t="s">
        <v>60</v>
      </c>
      <c r="AB130" s="17" t="s">
        <v>60</v>
      </c>
      <c r="AC130" s="17" t="s">
        <v>60</v>
      </c>
      <c r="AD130" s="17"/>
      <c r="AE130" s="17"/>
    </row>
    <row r="131" spans="1:31" s="3" customFormat="1" ht="25.5" x14ac:dyDescent="0.3">
      <c r="A131" s="35" t="s">
        <v>1761</v>
      </c>
      <c r="B131" s="17">
        <v>180</v>
      </c>
      <c r="C131" s="18">
        <v>39147</v>
      </c>
      <c r="D131" s="18">
        <v>39143.333333333299</v>
      </c>
      <c r="E131" s="16" t="s">
        <v>1507</v>
      </c>
      <c r="F131" s="36">
        <v>39569.291666666701</v>
      </c>
      <c r="G131" s="16" t="s">
        <v>50</v>
      </c>
      <c r="H131" s="17" t="s">
        <v>345</v>
      </c>
      <c r="I131" s="17"/>
      <c r="J131" s="17"/>
      <c r="K131" s="17" t="s">
        <v>86</v>
      </c>
      <c r="L131" s="17"/>
      <c r="M131" s="17"/>
      <c r="N131" s="17">
        <v>564</v>
      </c>
      <c r="O131" s="17"/>
      <c r="P131" s="17"/>
      <c r="Q131" s="17">
        <v>564</v>
      </c>
      <c r="R131" s="17"/>
      <c r="S131" s="17"/>
      <c r="T131" s="17" t="s">
        <v>130</v>
      </c>
      <c r="U131" s="17" t="s">
        <v>55</v>
      </c>
      <c r="V131" s="17" t="s">
        <v>71</v>
      </c>
      <c r="W131" s="19" t="s">
        <v>1762</v>
      </c>
      <c r="X131" s="18">
        <v>40664.291666666701</v>
      </c>
      <c r="Y131" s="18">
        <v>40664.291666666701</v>
      </c>
      <c r="Z131" s="17" t="s">
        <v>77</v>
      </c>
      <c r="AA131" s="17" t="s">
        <v>60</v>
      </c>
      <c r="AB131" s="17" t="s">
        <v>60</v>
      </c>
      <c r="AC131" s="17" t="s">
        <v>60</v>
      </c>
      <c r="AD131" s="17"/>
      <c r="AE131" s="17"/>
    </row>
    <row r="132" spans="1:31" s="3" customFormat="1" ht="25.5" x14ac:dyDescent="0.3">
      <c r="A132" s="35" t="s">
        <v>1763</v>
      </c>
      <c r="B132" s="17">
        <v>181</v>
      </c>
      <c r="C132" s="18">
        <v>39147</v>
      </c>
      <c r="D132" s="18">
        <v>39143.333333333299</v>
      </c>
      <c r="E132" s="16" t="s">
        <v>1507</v>
      </c>
      <c r="F132" s="36">
        <v>39569.291666666701</v>
      </c>
      <c r="G132" s="16" t="s">
        <v>50</v>
      </c>
      <c r="H132" s="17" t="s">
        <v>345</v>
      </c>
      <c r="I132" s="17"/>
      <c r="J132" s="17"/>
      <c r="K132" s="17" t="s">
        <v>86</v>
      </c>
      <c r="L132" s="17"/>
      <c r="M132" s="17"/>
      <c r="N132" s="17">
        <v>400</v>
      </c>
      <c r="O132" s="17"/>
      <c r="P132" s="17"/>
      <c r="Q132" s="17">
        <v>400</v>
      </c>
      <c r="R132" s="17"/>
      <c r="S132" s="17"/>
      <c r="T132" s="17" t="s">
        <v>130</v>
      </c>
      <c r="U132" s="17" t="s">
        <v>55</v>
      </c>
      <c r="V132" s="17" t="s">
        <v>71</v>
      </c>
      <c r="W132" s="19" t="s">
        <v>1764</v>
      </c>
      <c r="X132" s="18">
        <v>40238.333333333299</v>
      </c>
      <c r="Y132" s="18">
        <v>40238.333333333299</v>
      </c>
      <c r="Z132" s="17" t="s">
        <v>77</v>
      </c>
      <c r="AA132" s="17" t="s">
        <v>60</v>
      </c>
      <c r="AB132" s="17" t="s">
        <v>60</v>
      </c>
      <c r="AC132" s="17" t="s">
        <v>60</v>
      </c>
      <c r="AD132" s="17"/>
      <c r="AE132" s="17"/>
    </row>
    <row r="133" spans="1:31" s="3" customFormat="1" ht="13" x14ac:dyDescent="0.3">
      <c r="A133" s="35" t="s">
        <v>1765</v>
      </c>
      <c r="B133" s="17">
        <v>182</v>
      </c>
      <c r="C133" s="18">
        <v>39146</v>
      </c>
      <c r="D133" s="18">
        <v>39146.333333333299</v>
      </c>
      <c r="E133" s="16" t="s">
        <v>1507</v>
      </c>
      <c r="F133" s="36">
        <v>40154.999409722201</v>
      </c>
      <c r="G133" s="16" t="s">
        <v>50</v>
      </c>
      <c r="H133" s="17" t="s">
        <v>74</v>
      </c>
      <c r="I133" s="17"/>
      <c r="J133" s="17"/>
      <c r="K133" s="17" t="s">
        <v>75</v>
      </c>
      <c r="L133" s="17"/>
      <c r="M133" s="17"/>
      <c r="N133" s="17">
        <v>500</v>
      </c>
      <c r="O133" s="17"/>
      <c r="P133" s="17"/>
      <c r="Q133" s="17">
        <v>500</v>
      </c>
      <c r="R133" s="17"/>
      <c r="S133" s="17"/>
      <c r="T133" s="17" t="s">
        <v>101</v>
      </c>
      <c r="U133" s="17" t="s">
        <v>55</v>
      </c>
      <c r="V133" s="17" t="s">
        <v>71</v>
      </c>
      <c r="W133" s="19" t="s">
        <v>1766</v>
      </c>
      <c r="X133" s="18">
        <v>40543.333333333299</v>
      </c>
      <c r="Y133" s="18">
        <v>42186.291666666701</v>
      </c>
      <c r="Z133" s="17" t="s">
        <v>77</v>
      </c>
      <c r="AA133" s="17" t="s">
        <v>60</v>
      </c>
      <c r="AB133" s="17" t="s">
        <v>60</v>
      </c>
      <c r="AC133" s="17" t="s">
        <v>60</v>
      </c>
      <c r="AD133" s="17"/>
      <c r="AE133" s="17"/>
    </row>
    <row r="134" spans="1:31" s="3" customFormat="1" ht="25.5" x14ac:dyDescent="0.3">
      <c r="A134" s="35" t="s">
        <v>1767</v>
      </c>
      <c r="B134" s="17">
        <v>183</v>
      </c>
      <c r="C134" s="18">
        <v>39146</v>
      </c>
      <c r="D134" s="18">
        <v>39146.333333333299</v>
      </c>
      <c r="E134" s="16" t="s">
        <v>1507</v>
      </c>
      <c r="F134" s="36">
        <v>43018.291666666701</v>
      </c>
      <c r="G134" s="16" t="s">
        <v>80</v>
      </c>
      <c r="H134" s="17" t="s">
        <v>51</v>
      </c>
      <c r="I134" s="17"/>
      <c r="J134" s="17"/>
      <c r="K134" s="17" t="s">
        <v>51</v>
      </c>
      <c r="L134" s="17"/>
      <c r="M134" s="17"/>
      <c r="N134" s="17">
        <v>300</v>
      </c>
      <c r="O134" s="17"/>
      <c r="P134" s="17"/>
      <c r="Q134" s="17">
        <v>300</v>
      </c>
      <c r="R134" s="17" t="s">
        <v>92</v>
      </c>
      <c r="S134" s="17"/>
      <c r="T134" s="17" t="s">
        <v>455</v>
      </c>
      <c r="U134" s="17" t="s">
        <v>452</v>
      </c>
      <c r="V134" s="17" t="s">
        <v>56</v>
      </c>
      <c r="W134" s="19" t="s">
        <v>1768</v>
      </c>
      <c r="X134" s="18">
        <v>40118.291666666701</v>
      </c>
      <c r="Y134" s="18">
        <v>43646.291666666701</v>
      </c>
      <c r="Z134" s="17" t="s">
        <v>82</v>
      </c>
      <c r="AA134" s="17" t="s">
        <v>59</v>
      </c>
      <c r="AB134" s="17" t="s">
        <v>59</v>
      </c>
      <c r="AC134" s="17" t="s">
        <v>82</v>
      </c>
      <c r="AD134" s="17"/>
      <c r="AE134" s="17" t="s">
        <v>1641</v>
      </c>
    </row>
    <row r="135" spans="1:31" s="3" customFormat="1" ht="13" x14ac:dyDescent="0.3">
      <c r="A135" s="35" t="s">
        <v>1769</v>
      </c>
      <c r="B135" s="17">
        <v>184</v>
      </c>
      <c r="C135" s="18">
        <v>39146</v>
      </c>
      <c r="D135" s="18">
        <v>39146.333333333299</v>
      </c>
      <c r="E135" s="16" t="s">
        <v>1507</v>
      </c>
      <c r="F135" s="36">
        <v>41500.861250000002</v>
      </c>
      <c r="G135" s="16" t="s">
        <v>50</v>
      </c>
      <c r="H135" s="17" t="s">
        <v>91</v>
      </c>
      <c r="I135" s="17"/>
      <c r="J135" s="17"/>
      <c r="K135" s="17" t="s">
        <v>611</v>
      </c>
      <c r="L135" s="17"/>
      <c r="M135" s="17"/>
      <c r="N135" s="17">
        <v>32</v>
      </c>
      <c r="O135" s="17"/>
      <c r="P135" s="17"/>
      <c r="Q135" s="17">
        <v>32</v>
      </c>
      <c r="R135" s="17"/>
      <c r="S135" s="17"/>
      <c r="T135" s="17" t="s">
        <v>598</v>
      </c>
      <c r="U135" s="17" t="s">
        <v>55</v>
      </c>
      <c r="V135" s="17" t="s">
        <v>88</v>
      </c>
      <c r="W135" s="19" t="s">
        <v>1770</v>
      </c>
      <c r="X135" s="18">
        <v>40179.333333333299</v>
      </c>
      <c r="Y135" s="18">
        <v>42278.291666666701</v>
      </c>
      <c r="Z135" s="17" t="s">
        <v>77</v>
      </c>
      <c r="AA135" s="17" t="s">
        <v>59</v>
      </c>
      <c r="AB135" s="17" t="s">
        <v>59</v>
      </c>
      <c r="AC135" s="17" t="s">
        <v>60</v>
      </c>
      <c r="AD135" s="17"/>
      <c r="AE135" s="17"/>
    </row>
    <row r="136" spans="1:31" s="3" customFormat="1" ht="13" x14ac:dyDescent="0.3">
      <c r="A136" s="35" t="s">
        <v>1771</v>
      </c>
      <c r="B136" s="17">
        <v>185</v>
      </c>
      <c r="C136" s="18">
        <v>39147</v>
      </c>
      <c r="D136" s="18">
        <v>39147.333333333299</v>
      </c>
      <c r="E136" s="16" t="s">
        <v>1507</v>
      </c>
      <c r="F136" s="36">
        <v>40546.333333333299</v>
      </c>
      <c r="G136" s="16" t="s">
        <v>50</v>
      </c>
      <c r="H136" s="17" t="s">
        <v>91</v>
      </c>
      <c r="I136" s="17"/>
      <c r="J136" s="17"/>
      <c r="K136" s="17" t="s">
        <v>611</v>
      </c>
      <c r="L136" s="17"/>
      <c r="M136" s="17"/>
      <c r="N136" s="17">
        <v>150</v>
      </c>
      <c r="O136" s="17"/>
      <c r="P136" s="17"/>
      <c r="Q136" s="17">
        <v>150</v>
      </c>
      <c r="R136" s="17"/>
      <c r="S136" s="17"/>
      <c r="T136" s="17" t="s">
        <v>1569</v>
      </c>
      <c r="U136" s="17" t="s">
        <v>97</v>
      </c>
      <c r="V136" s="17" t="s">
        <v>71</v>
      </c>
      <c r="W136" s="19" t="s">
        <v>1772</v>
      </c>
      <c r="X136" s="18">
        <v>40756.291666666701</v>
      </c>
      <c r="Y136" s="18">
        <v>40544.333333333299</v>
      </c>
      <c r="Z136" s="17" t="s">
        <v>58</v>
      </c>
      <c r="AA136" s="17" t="s">
        <v>59</v>
      </c>
      <c r="AB136" s="17" t="s">
        <v>60</v>
      </c>
      <c r="AC136" s="17" t="s">
        <v>60</v>
      </c>
      <c r="AD136" s="17"/>
      <c r="AE136" s="17"/>
    </row>
    <row r="137" spans="1:31" s="3" customFormat="1" ht="38" x14ac:dyDescent="0.3">
      <c r="A137" s="35" t="s">
        <v>1773</v>
      </c>
      <c r="B137" s="17">
        <v>186</v>
      </c>
      <c r="C137" s="18">
        <v>39148</v>
      </c>
      <c r="D137" s="18">
        <v>39148.333333333299</v>
      </c>
      <c r="E137" s="16" t="s">
        <v>1507</v>
      </c>
      <c r="F137" s="36">
        <v>39414.333333333299</v>
      </c>
      <c r="G137" s="16" t="s">
        <v>50</v>
      </c>
      <c r="H137" s="17" t="s">
        <v>345</v>
      </c>
      <c r="I137" s="17"/>
      <c r="J137" s="17"/>
      <c r="K137" s="17" t="s">
        <v>86</v>
      </c>
      <c r="L137" s="17"/>
      <c r="M137" s="17"/>
      <c r="N137" s="17">
        <v>211</v>
      </c>
      <c r="O137" s="17"/>
      <c r="P137" s="17"/>
      <c r="Q137" s="17">
        <v>211</v>
      </c>
      <c r="R137" s="17"/>
      <c r="S137" s="17"/>
      <c r="T137" s="17" t="s">
        <v>181</v>
      </c>
      <c r="U137" s="17" t="s">
        <v>55</v>
      </c>
      <c r="V137" s="17" t="s">
        <v>88</v>
      </c>
      <c r="W137" s="19" t="s">
        <v>1774</v>
      </c>
      <c r="X137" s="18">
        <v>40178.333333333299</v>
      </c>
      <c r="Y137" s="18">
        <v>40178.333333333299</v>
      </c>
      <c r="Z137" s="17" t="s">
        <v>77</v>
      </c>
      <c r="AA137" s="17" t="s">
        <v>60</v>
      </c>
      <c r="AB137" s="17" t="s">
        <v>60</v>
      </c>
      <c r="AC137" s="17" t="s">
        <v>60</v>
      </c>
      <c r="AD137" s="17"/>
      <c r="AE137" s="17"/>
    </row>
    <row r="138" spans="1:31" s="3" customFormat="1" ht="25.5" x14ac:dyDescent="0.3">
      <c r="A138" s="35" t="s">
        <v>1775</v>
      </c>
      <c r="B138" s="17">
        <v>187</v>
      </c>
      <c r="C138" s="18">
        <v>39155</v>
      </c>
      <c r="D138" s="18">
        <v>39155.291666666701</v>
      </c>
      <c r="E138" s="16" t="s">
        <v>1507</v>
      </c>
      <c r="F138" s="36">
        <v>39605.291666666701</v>
      </c>
      <c r="G138" s="16" t="s">
        <v>50</v>
      </c>
      <c r="H138" s="17" t="s">
        <v>91</v>
      </c>
      <c r="I138" s="17"/>
      <c r="J138" s="17"/>
      <c r="K138" s="17" t="s">
        <v>611</v>
      </c>
      <c r="L138" s="17"/>
      <c r="M138" s="17"/>
      <c r="N138" s="17">
        <v>50</v>
      </c>
      <c r="O138" s="17"/>
      <c r="P138" s="17"/>
      <c r="Q138" s="17">
        <v>50</v>
      </c>
      <c r="R138" s="17"/>
      <c r="S138" s="17"/>
      <c r="T138" s="17" t="s">
        <v>598</v>
      </c>
      <c r="U138" s="17" t="s">
        <v>55</v>
      </c>
      <c r="V138" s="17" t="s">
        <v>88</v>
      </c>
      <c r="W138" s="19" t="s">
        <v>1776</v>
      </c>
      <c r="X138" s="18">
        <v>40544.333333333299</v>
      </c>
      <c r="Y138" s="18">
        <v>40544.333333333299</v>
      </c>
      <c r="Z138" s="17" t="s">
        <v>77</v>
      </c>
      <c r="AA138" s="17" t="s">
        <v>59</v>
      </c>
      <c r="AB138" s="17" t="s">
        <v>60</v>
      </c>
      <c r="AC138" s="17" t="s">
        <v>60</v>
      </c>
      <c r="AD138" s="17"/>
      <c r="AE138" s="17"/>
    </row>
    <row r="139" spans="1:31" s="3" customFormat="1" ht="25.5" x14ac:dyDescent="0.3">
      <c r="A139" s="35" t="s">
        <v>1777</v>
      </c>
      <c r="B139" s="17">
        <v>190</v>
      </c>
      <c r="C139" s="18">
        <v>39172</v>
      </c>
      <c r="D139" s="18">
        <v>39171.291666666701</v>
      </c>
      <c r="E139" s="16" t="s">
        <v>1507</v>
      </c>
      <c r="F139" s="36">
        <v>40694.887280092596</v>
      </c>
      <c r="G139" s="16" t="s">
        <v>50</v>
      </c>
      <c r="H139" s="17" t="s">
        <v>345</v>
      </c>
      <c r="I139" s="17"/>
      <c r="J139" s="17"/>
      <c r="K139" s="17" t="s">
        <v>86</v>
      </c>
      <c r="L139" s="17"/>
      <c r="M139" s="17"/>
      <c r="N139" s="17">
        <v>330</v>
      </c>
      <c r="O139" s="17"/>
      <c r="P139" s="17"/>
      <c r="Q139" s="17">
        <v>330</v>
      </c>
      <c r="R139" s="17"/>
      <c r="S139" s="17"/>
      <c r="T139" s="17" t="s">
        <v>54</v>
      </c>
      <c r="U139" s="17" t="s">
        <v>55</v>
      </c>
      <c r="V139" s="17" t="s">
        <v>56</v>
      </c>
      <c r="W139" s="19" t="s">
        <v>1778</v>
      </c>
      <c r="X139" s="18">
        <v>40603.333333333299</v>
      </c>
      <c r="Y139" s="18">
        <v>41395.291666666701</v>
      </c>
      <c r="Z139" s="17" t="s">
        <v>77</v>
      </c>
      <c r="AA139" s="17" t="s">
        <v>59</v>
      </c>
      <c r="AB139" s="17" t="s">
        <v>59</v>
      </c>
      <c r="AC139" s="17" t="s">
        <v>60</v>
      </c>
      <c r="AD139" s="17"/>
      <c r="AE139" s="17"/>
    </row>
    <row r="140" spans="1:31" s="3" customFormat="1" ht="25.5" x14ac:dyDescent="0.3">
      <c r="A140" s="35" t="s">
        <v>1779</v>
      </c>
      <c r="B140" s="17">
        <v>191</v>
      </c>
      <c r="C140" s="18">
        <v>39174</v>
      </c>
      <c r="D140" s="18">
        <v>39174.291666666701</v>
      </c>
      <c r="E140" s="16" t="s">
        <v>1507</v>
      </c>
      <c r="F140" s="36">
        <v>39356.291666666701</v>
      </c>
      <c r="G140" s="16" t="s">
        <v>50</v>
      </c>
      <c r="H140" s="17" t="s">
        <v>345</v>
      </c>
      <c r="I140" s="17"/>
      <c r="J140" s="17"/>
      <c r="K140" s="17" t="s">
        <v>86</v>
      </c>
      <c r="L140" s="17"/>
      <c r="M140" s="17"/>
      <c r="N140" s="17">
        <v>315</v>
      </c>
      <c r="O140" s="17"/>
      <c r="P140" s="17"/>
      <c r="Q140" s="17">
        <v>315</v>
      </c>
      <c r="R140" s="17"/>
      <c r="S140" s="17"/>
      <c r="T140" s="17" t="s">
        <v>54</v>
      </c>
      <c r="U140" s="17" t="s">
        <v>55</v>
      </c>
      <c r="V140" s="17" t="s">
        <v>56</v>
      </c>
      <c r="W140" s="19" t="s">
        <v>1780</v>
      </c>
      <c r="X140" s="18">
        <v>40238.333333333299</v>
      </c>
      <c r="Y140" s="18">
        <v>40238.333333333299</v>
      </c>
      <c r="Z140" s="17" t="s">
        <v>77</v>
      </c>
      <c r="AA140" s="17" t="s">
        <v>60</v>
      </c>
      <c r="AB140" s="17" t="s">
        <v>60</v>
      </c>
      <c r="AC140" s="17" t="s">
        <v>60</v>
      </c>
      <c r="AD140" s="17"/>
      <c r="AE140" s="17"/>
    </row>
    <row r="141" spans="1:31" s="3" customFormat="1" ht="25.5" x14ac:dyDescent="0.3">
      <c r="A141" s="35" t="s">
        <v>1781</v>
      </c>
      <c r="B141" s="17">
        <v>192</v>
      </c>
      <c r="C141" s="18">
        <v>39174</v>
      </c>
      <c r="D141" s="18">
        <v>39174.291666666701</v>
      </c>
      <c r="E141" s="16" t="s">
        <v>1507</v>
      </c>
      <c r="F141" s="36">
        <v>39356.291666666701</v>
      </c>
      <c r="G141" s="16" t="s">
        <v>50</v>
      </c>
      <c r="H141" s="17" t="s">
        <v>345</v>
      </c>
      <c r="I141" s="17"/>
      <c r="J141" s="17"/>
      <c r="K141" s="17" t="s">
        <v>86</v>
      </c>
      <c r="L141" s="17"/>
      <c r="M141" s="17"/>
      <c r="N141" s="17">
        <v>315</v>
      </c>
      <c r="O141" s="17"/>
      <c r="P141" s="17"/>
      <c r="Q141" s="17">
        <v>315</v>
      </c>
      <c r="R141" s="17"/>
      <c r="S141" s="17"/>
      <c r="T141" s="17" t="s">
        <v>54</v>
      </c>
      <c r="U141" s="17" t="s">
        <v>55</v>
      </c>
      <c r="V141" s="17" t="s">
        <v>56</v>
      </c>
      <c r="W141" s="19" t="s">
        <v>1782</v>
      </c>
      <c r="X141" s="18">
        <v>40238.333333333299</v>
      </c>
      <c r="Y141" s="18">
        <v>40238.333333333299</v>
      </c>
      <c r="Z141" s="17" t="s">
        <v>77</v>
      </c>
      <c r="AA141" s="17" t="s">
        <v>60</v>
      </c>
      <c r="AB141" s="17" t="s">
        <v>60</v>
      </c>
      <c r="AC141" s="17" t="s">
        <v>60</v>
      </c>
      <c r="AD141" s="17"/>
      <c r="AE141" s="17"/>
    </row>
    <row r="142" spans="1:31" s="3" customFormat="1" ht="13" x14ac:dyDescent="0.3">
      <c r="A142" s="35" t="s">
        <v>1783</v>
      </c>
      <c r="B142" s="17">
        <v>195</v>
      </c>
      <c r="C142" s="18">
        <v>39178</v>
      </c>
      <c r="D142" s="18">
        <v>39178.291666666701</v>
      </c>
      <c r="E142" s="16" t="s">
        <v>1507</v>
      </c>
      <c r="F142" s="36">
        <v>39346.291666666701</v>
      </c>
      <c r="G142" s="16" t="s">
        <v>50</v>
      </c>
      <c r="H142" s="17" t="s">
        <v>85</v>
      </c>
      <c r="I142" s="17"/>
      <c r="J142" s="17"/>
      <c r="K142" s="17" t="s">
        <v>86</v>
      </c>
      <c r="L142" s="17"/>
      <c r="M142" s="17"/>
      <c r="N142" s="17">
        <v>725</v>
      </c>
      <c r="O142" s="17"/>
      <c r="P142" s="17"/>
      <c r="Q142" s="17">
        <v>725</v>
      </c>
      <c r="R142" s="17"/>
      <c r="S142" s="17"/>
      <c r="T142" s="17" t="s">
        <v>101</v>
      </c>
      <c r="U142" s="17" t="s">
        <v>55</v>
      </c>
      <c r="V142" s="17" t="s">
        <v>71</v>
      </c>
      <c r="W142" s="19" t="s">
        <v>1784</v>
      </c>
      <c r="X142" s="18">
        <v>41275.333333333299</v>
      </c>
      <c r="Y142" s="18">
        <v>41275.333333333299</v>
      </c>
      <c r="Z142" s="17" t="s">
        <v>58</v>
      </c>
      <c r="AA142" s="17" t="s">
        <v>60</v>
      </c>
      <c r="AB142" s="17" t="s">
        <v>60</v>
      </c>
      <c r="AC142" s="17" t="s">
        <v>60</v>
      </c>
      <c r="AD142" s="17"/>
      <c r="AE142" s="17"/>
    </row>
    <row r="143" spans="1:31" s="3" customFormat="1" ht="13" x14ac:dyDescent="0.3">
      <c r="A143" s="35" t="s">
        <v>1785</v>
      </c>
      <c r="B143" s="17">
        <v>196</v>
      </c>
      <c r="C143" s="18">
        <v>39185</v>
      </c>
      <c r="D143" s="18">
        <v>39185.291666666701</v>
      </c>
      <c r="E143" s="16" t="s">
        <v>1507</v>
      </c>
      <c r="F143" s="36">
        <v>40634.601689814801</v>
      </c>
      <c r="G143" s="16" t="s">
        <v>50</v>
      </c>
      <c r="H143" s="17" t="s">
        <v>85</v>
      </c>
      <c r="I143" s="17"/>
      <c r="J143" s="17"/>
      <c r="K143" s="17" t="s">
        <v>86</v>
      </c>
      <c r="L143" s="17"/>
      <c r="M143" s="17"/>
      <c r="N143" s="17">
        <v>210</v>
      </c>
      <c r="O143" s="17"/>
      <c r="P143" s="17"/>
      <c r="Q143" s="17">
        <v>210</v>
      </c>
      <c r="R143" s="17"/>
      <c r="S143" s="17"/>
      <c r="T143" s="17" t="s">
        <v>765</v>
      </c>
      <c r="U143" s="17" t="s">
        <v>55</v>
      </c>
      <c r="V143" s="17" t="s">
        <v>88</v>
      </c>
      <c r="W143" s="19" t="s">
        <v>1786</v>
      </c>
      <c r="X143" s="18">
        <v>40725.291666666701</v>
      </c>
      <c r="Y143" s="18">
        <v>41805.291666666701</v>
      </c>
      <c r="Z143" s="17" t="s">
        <v>77</v>
      </c>
      <c r="AA143" s="17" t="s">
        <v>60</v>
      </c>
      <c r="AB143" s="17" t="s">
        <v>60</v>
      </c>
      <c r="AC143" s="17" t="s">
        <v>60</v>
      </c>
      <c r="AD143" s="17"/>
      <c r="AE143" s="17"/>
    </row>
    <row r="144" spans="1:31" s="3" customFormat="1" ht="13" x14ac:dyDescent="0.3">
      <c r="A144" s="35" t="s">
        <v>1787</v>
      </c>
      <c r="B144" s="17">
        <v>197</v>
      </c>
      <c r="C144" s="18">
        <v>39188</v>
      </c>
      <c r="D144" s="18">
        <v>39188.291666666701</v>
      </c>
      <c r="E144" s="16" t="s">
        <v>1507</v>
      </c>
      <c r="F144" s="36">
        <v>39419.333333333299</v>
      </c>
      <c r="G144" s="16" t="s">
        <v>50</v>
      </c>
      <c r="H144" s="17" t="s">
        <v>345</v>
      </c>
      <c r="I144" s="17"/>
      <c r="J144" s="17"/>
      <c r="K144" s="17" t="s">
        <v>86</v>
      </c>
      <c r="L144" s="17"/>
      <c r="M144" s="17"/>
      <c r="N144" s="17">
        <v>315</v>
      </c>
      <c r="O144" s="17"/>
      <c r="P144" s="17"/>
      <c r="Q144" s="17">
        <v>315</v>
      </c>
      <c r="R144" s="17"/>
      <c r="S144" s="17"/>
      <c r="T144" s="17" t="s">
        <v>54</v>
      </c>
      <c r="U144" s="17" t="s">
        <v>55</v>
      </c>
      <c r="V144" s="17" t="s">
        <v>56</v>
      </c>
      <c r="W144" s="19" t="s">
        <v>1788</v>
      </c>
      <c r="X144" s="18">
        <v>40878.333333333299</v>
      </c>
      <c r="Y144" s="18">
        <v>40878.333333333299</v>
      </c>
      <c r="Z144" s="17" t="s">
        <v>77</v>
      </c>
      <c r="AA144" s="17" t="s">
        <v>60</v>
      </c>
      <c r="AB144" s="17" t="s">
        <v>60</v>
      </c>
      <c r="AC144" s="17" t="s">
        <v>60</v>
      </c>
      <c r="AD144" s="17"/>
      <c r="AE144" s="17"/>
    </row>
    <row r="145" spans="1:31" s="3" customFormat="1" ht="13" x14ac:dyDescent="0.3">
      <c r="A145" s="35" t="s">
        <v>1789</v>
      </c>
      <c r="B145" s="17">
        <v>198</v>
      </c>
      <c r="C145" s="18">
        <v>39190</v>
      </c>
      <c r="D145" s="18">
        <v>39190.291666666701</v>
      </c>
      <c r="E145" s="16" t="s">
        <v>1507</v>
      </c>
      <c r="F145" s="36">
        <v>39458.333333333299</v>
      </c>
      <c r="G145" s="16" t="s">
        <v>50</v>
      </c>
      <c r="H145" s="17" t="s">
        <v>345</v>
      </c>
      <c r="I145" s="17"/>
      <c r="J145" s="17"/>
      <c r="K145" s="17" t="s">
        <v>86</v>
      </c>
      <c r="L145" s="17"/>
      <c r="M145" s="17"/>
      <c r="N145" s="17">
        <v>400</v>
      </c>
      <c r="O145" s="17"/>
      <c r="P145" s="17"/>
      <c r="Q145" s="17">
        <v>400</v>
      </c>
      <c r="R145" s="17"/>
      <c r="S145" s="17"/>
      <c r="T145" s="17" t="s">
        <v>54</v>
      </c>
      <c r="U145" s="17" t="s">
        <v>55</v>
      </c>
      <c r="V145" s="17" t="s">
        <v>56</v>
      </c>
      <c r="W145" s="19" t="s">
        <v>1790</v>
      </c>
      <c r="X145" s="18">
        <v>40237.333333333299</v>
      </c>
      <c r="Y145" s="18">
        <v>40237.333333333299</v>
      </c>
      <c r="Z145" s="17" t="s">
        <v>77</v>
      </c>
      <c r="AA145" s="17" t="s">
        <v>60</v>
      </c>
      <c r="AB145" s="17" t="s">
        <v>60</v>
      </c>
      <c r="AC145" s="17" t="s">
        <v>60</v>
      </c>
      <c r="AD145" s="17"/>
      <c r="AE145" s="17"/>
    </row>
    <row r="146" spans="1:31" s="3" customFormat="1" ht="13" x14ac:dyDescent="0.3">
      <c r="A146" s="35" t="s">
        <v>1791</v>
      </c>
      <c r="B146" s="17">
        <v>199</v>
      </c>
      <c r="C146" s="18">
        <v>39191</v>
      </c>
      <c r="D146" s="18">
        <v>39191.291666666701</v>
      </c>
      <c r="E146" s="16" t="s">
        <v>1507</v>
      </c>
      <c r="F146" s="36">
        <v>39510.333333333299</v>
      </c>
      <c r="G146" s="16" t="s">
        <v>50</v>
      </c>
      <c r="H146" s="17" t="s">
        <v>345</v>
      </c>
      <c r="I146" s="17"/>
      <c r="J146" s="17"/>
      <c r="K146" s="17" t="s">
        <v>86</v>
      </c>
      <c r="L146" s="17"/>
      <c r="M146" s="17"/>
      <c r="N146" s="17">
        <v>50</v>
      </c>
      <c r="O146" s="17"/>
      <c r="P146" s="17"/>
      <c r="Q146" s="17">
        <v>50</v>
      </c>
      <c r="R146" s="17"/>
      <c r="S146" s="17"/>
      <c r="T146" s="17" t="s">
        <v>181</v>
      </c>
      <c r="U146" s="17" t="s">
        <v>55</v>
      </c>
      <c r="V146" s="17" t="s">
        <v>88</v>
      </c>
      <c r="W146" s="19" t="s">
        <v>1792</v>
      </c>
      <c r="X146" s="18">
        <v>40178.333333333299</v>
      </c>
      <c r="Y146" s="18">
        <v>40178.333333333299</v>
      </c>
      <c r="Z146" s="17" t="s">
        <v>77</v>
      </c>
      <c r="AA146" s="17" t="s">
        <v>59</v>
      </c>
      <c r="AB146" s="17" t="s">
        <v>60</v>
      </c>
      <c r="AC146" s="17" t="s">
        <v>60</v>
      </c>
      <c r="AD146" s="17"/>
      <c r="AE146" s="17"/>
    </row>
    <row r="147" spans="1:31" s="3" customFormat="1" ht="13" x14ac:dyDescent="0.3">
      <c r="A147" s="35" t="s">
        <v>1793</v>
      </c>
      <c r="B147" s="17">
        <v>200</v>
      </c>
      <c r="C147" s="18">
        <v>39174</v>
      </c>
      <c r="D147" s="18">
        <v>39191.291666666701</v>
      </c>
      <c r="E147" s="16" t="s">
        <v>1507</v>
      </c>
      <c r="F147" s="36">
        <v>39216.291666666701</v>
      </c>
      <c r="G147" s="16" t="s">
        <v>50</v>
      </c>
      <c r="H147" s="17" t="s">
        <v>345</v>
      </c>
      <c r="I147" s="17"/>
      <c r="J147" s="17"/>
      <c r="K147" s="17" t="s">
        <v>86</v>
      </c>
      <c r="L147" s="17"/>
      <c r="M147" s="17"/>
      <c r="N147" s="17">
        <v>200</v>
      </c>
      <c r="O147" s="17"/>
      <c r="P147" s="17"/>
      <c r="Q147" s="17">
        <v>200</v>
      </c>
      <c r="R147" s="17"/>
      <c r="S147" s="17"/>
      <c r="T147" s="17" t="s">
        <v>66</v>
      </c>
      <c r="U147" s="17" t="s">
        <v>55</v>
      </c>
      <c r="V147" s="17" t="s">
        <v>71</v>
      </c>
      <c r="W147" s="19" t="s">
        <v>1794</v>
      </c>
      <c r="X147" s="18">
        <v>40329.291666666701</v>
      </c>
      <c r="Y147" s="18">
        <v>40329.291666666701</v>
      </c>
      <c r="Z147" s="17" t="s">
        <v>60</v>
      </c>
      <c r="AA147" s="17" t="s">
        <v>60</v>
      </c>
      <c r="AB147" s="17" t="s">
        <v>60</v>
      </c>
      <c r="AC147" s="17" t="s">
        <v>60</v>
      </c>
      <c r="AD147" s="17"/>
      <c r="AE147" s="17"/>
    </row>
    <row r="148" spans="1:31" s="3" customFormat="1" ht="13" x14ac:dyDescent="0.3">
      <c r="A148" s="35" t="s">
        <v>1795</v>
      </c>
      <c r="B148" s="17">
        <v>202</v>
      </c>
      <c r="C148" s="18">
        <v>39191</v>
      </c>
      <c r="D148" s="18">
        <v>39191.291666666701</v>
      </c>
      <c r="E148" s="16" t="s">
        <v>1507</v>
      </c>
      <c r="F148" s="36">
        <v>39764.333333333299</v>
      </c>
      <c r="G148" s="16" t="s">
        <v>50</v>
      </c>
      <c r="H148" s="17" t="s">
        <v>51</v>
      </c>
      <c r="I148" s="17"/>
      <c r="J148" s="17"/>
      <c r="K148" s="17" t="s">
        <v>51</v>
      </c>
      <c r="L148" s="17"/>
      <c r="M148" s="17"/>
      <c r="N148" s="17">
        <v>198.65</v>
      </c>
      <c r="O148" s="17"/>
      <c r="P148" s="17"/>
      <c r="Q148" s="17">
        <v>198.65</v>
      </c>
      <c r="R148" s="17"/>
      <c r="S148" s="17"/>
      <c r="T148" s="17" t="s">
        <v>130</v>
      </c>
      <c r="U148" s="17" t="s">
        <v>55</v>
      </c>
      <c r="V148" s="17" t="s">
        <v>71</v>
      </c>
      <c r="W148" s="19" t="s">
        <v>1796</v>
      </c>
      <c r="X148" s="18">
        <v>41593.333333333299</v>
      </c>
      <c r="Y148" s="18">
        <v>41593.333333333299</v>
      </c>
      <c r="Z148" s="17" t="s">
        <v>77</v>
      </c>
      <c r="AA148" s="17" t="s">
        <v>60</v>
      </c>
      <c r="AB148" s="17" t="s">
        <v>60</v>
      </c>
      <c r="AC148" s="17" t="s">
        <v>60</v>
      </c>
      <c r="AD148" s="17"/>
      <c r="AE148" s="17"/>
    </row>
    <row r="149" spans="1:31" s="3" customFormat="1" ht="25.5" x14ac:dyDescent="0.3">
      <c r="A149" s="35" t="s">
        <v>1797</v>
      </c>
      <c r="B149" s="17">
        <v>203</v>
      </c>
      <c r="C149" s="18">
        <v>39191</v>
      </c>
      <c r="D149" s="18">
        <v>39191.291666666701</v>
      </c>
      <c r="E149" s="16" t="s">
        <v>1507</v>
      </c>
      <c r="F149" s="36">
        <v>40634.619189814803</v>
      </c>
      <c r="G149" s="16" t="s">
        <v>50</v>
      </c>
      <c r="H149" s="17" t="s">
        <v>51</v>
      </c>
      <c r="I149" s="17"/>
      <c r="J149" s="17"/>
      <c r="K149" s="17" t="s">
        <v>51</v>
      </c>
      <c r="L149" s="17"/>
      <c r="M149" s="17"/>
      <c r="N149" s="17">
        <v>198.65</v>
      </c>
      <c r="O149" s="17"/>
      <c r="P149" s="17"/>
      <c r="Q149" s="17">
        <v>198.65</v>
      </c>
      <c r="R149" s="17"/>
      <c r="S149" s="17"/>
      <c r="T149" s="17" t="s">
        <v>130</v>
      </c>
      <c r="U149" s="17" t="s">
        <v>55</v>
      </c>
      <c r="V149" s="17" t="s">
        <v>71</v>
      </c>
      <c r="W149" s="19" t="s">
        <v>1798</v>
      </c>
      <c r="X149" s="18">
        <v>41623.333333333299</v>
      </c>
      <c r="Y149" s="18">
        <v>41623.333333333299</v>
      </c>
      <c r="Z149" s="17" t="s">
        <v>77</v>
      </c>
      <c r="AA149" s="17" t="s">
        <v>60</v>
      </c>
      <c r="AB149" s="17" t="s">
        <v>60</v>
      </c>
      <c r="AC149" s="17" t="s">
        <v>60</v>
      </c>
      <c r="AD149" s="17"/>
      <c r="AE149" s="17"/>
    </row>
    <row r="150" spans="1:31" s="3" customFormat="1" ht="13" x14ac:dyDescent="0.3">
      <c r="A150" s="35" t="s">
        <v>1799</v>
      </c>
      <c r="B150" s="17">
        <v>204</v>
      </c>
      <c r="C150" s="18">
        <v>39191</v>
      </c>
      <c r="D150" s="18">
        <v>39191.291666666701</v>
      </c>
      <c r="E150" s="16" t="s">
        <v>1507</v>
      </c>
      <c r="F150" s="36">
        <v>39801.333333333299</v>
      </c>
      <c r="G150" s="16" t="s">
        <v>50</v>
      </c>
      <c r="H150" s="17" t="s">
        <v>51</v>
      </c>
      <c r="I150" s="17"/>
      <c r="J150" s="17"/>
      <c r="K150" s="17" t="s">
        <v>51</v>
      </c>
      <c r="L150" s="17"/>
      <c r="M150" s="17"/>
      <c r="N150" s="17">
        <v>149.4</v>
      </c>
      <c r="O150" s="17"/>
      <c r="P150" s="17"/>
      <c r="Q150" s="17">
        <v>149.4</v>
      </c>
      <c r="R150" s="17"/>
      <c r="S150" s="17"/>
      <c r="T150" s="17" t="s">
        <v>130</v>
      </c>
      <c r="U150" s="17" t="s">
        <v>55</v>
      </c>
      <c r="V150" s="17" t="s">
        <v>71</v>
      </c>
      <c r="W150" s="19" t="s">
        <v>1800</v>
      </c>
      <c r="X150" s="18">
        <v>41593.333333333299</v>
      </c>
      <c r="Y150" s="18">
        <v>41593.333333333299</v>
      </c>
      <c r="Z150" s="17" t="s">
        <v>77</v>
      </c>
      <c r="AA150" s="17" t="s">
        <v>60</v>
      </c>
      <c r="AB150" s="17" t="s">
        <v>60</v>
      </c>
      <c r="AC150" s="17" t="s">
        <v>60</v>
      </c>
      <c r="AD150" s="17"/>
      <c r="AE150" s="17"/>
    </row>
    <row r="151" spans="1:31" s="3" customFormat="1" ht="13" x14ac:dyDescent="0.3">
      <c r="A151" s="35" t="s">
        <v>1801</v>
      </c>
      <c r="B151" s="17">
        <v>205</v>
      </c>
      <c r="C151" s="18">
        <v>39192</v>
      </c>
      <c r="D151" s="18">
        <v>39192.291666666701</v>
      </c>
      <c r="E151" s="16" t="s">
        <v>1507</v>
      </c>
      <c r="F151" s="36">
        <v>41642.333333333299</v>
      </c>
      <c r="G151" s="16" t="s">
        <v>80</v>
      </c>
      <c r="H151" s="17" t="s">
        <v>91</v>
      </c>
      <c r="I151" s="17"/>
      <c r="J151" s="17"/>
      <c r="K151" s="17" t="s">
        <v>75</v>
      </c>
      <c r="L151" s="17"/>
      <c r="M151" s="17"/>
      <c r="N151" s="17">
        <v>5</v>
      </c>
      <c r="O151" s="17"/>
      <c r="P151" s="17"/>
      <c r="Q151" s="17">
        <v>5</v>
      </c>
      <c r="R151" s="17" t="s">
        <v>65</v>
      </c>
      <c r="S151" s="17"/>
      <c r="T151" s="17" t="s">
        <v>96</v>
      </c>
      <c r="U151" s="17" t="s">
        <v>97</v>
      </c>
      <c r="V151" s="17" t="s">
        <v>71</v>
      </c>
      <c r="W151" s="19" t="s">
        <v>1802</v>
      </c>
      <c r="X151" s="18">
        <v>40543.333333333299</v>
      </c>
      <c r="Y151" s="18">
        <v>42004.333333333299</v>
      </c>
      <c r="Z151" s="17" t="s">
        <v>82</v>
      </c>
      <c r="AA151" s="17" t="s">
        <v>59</v>
      </c>
      <c r="AB151" s="17" t="s">
        <v>59</v>
      </c>
      <c r="AC151" s="17" t="s">
        <v>82</v>
      </c>
      <c r="AD151" s="17"/>
      <c r="AE151" s="17"/>
    </row>
    <row r="152" spans="1:31" s="3" customFormat="1" ht="13" x14ac:dyDescent="0.3">
      <c r="A152" s="35" t="s">
        <v>1803</v>
      </c>
      <c r="B152" s="17">
        <v>206</v>
      </c>
      <c r="C152" s="18">
        <v>39198</v>
      </c>
      <c r="D152" s="18">
        <v>39195.291666666701</v>
      </c>
      <c r="E152" s="16" t="s">
        <v>1507</v>
      </c>
      <c r="F152" s="36">
        <v>39253.291666666701</v>
      </c>
      <c r="G152" s="16" t="s">
        <v>50</v>
      </c>
      <c r="H152" s="17" t="s">
        <v>85</v>
      </c>
      <c r="I152" s="17"/>
      <c r="J152" s="17"/>
      <c r="K152" s="17" t="s">
        <v>75</v>
      </c>
      <c r="L152" s="17"/>
      <c r="M152" s="17"/>
      <c r="N152" s="17">
        <v>200</v>
      </c>
      <c r="O152" s="17"/>
      <c r="P152" s="17"/>
      <c r="Q152" s="17">
        <v>200</v>
      </c>
      <c r="R152" s="17"/>
      <c r="S152" s="17"/>
      <c r="T152" s="17" t="s">
        <v>121</v>
      </c>
      <c r="U152" s="17" t="s">
        <v>55</v>
      </c>
      <c r="V152" s="17" t="s">
        <v>71</v>
      </c>
      <c r="W152" s="19" t="s">
        <v>1804</v>
      </c>
      <c r="X152" s="18">
        <v>41304.333333333299</v>
      </c>
      <c r="Y152" s="18">
        <v>41304.333333333299</v>
      </c>
      <c r="Z152" s="17" t="s">
        <v>60</v>
      </c>
      <c r="AA152" s="17" t="s">
        <v>60</v>
      </c>
      <c r="AB152" s="17" t="s">
        <v>60</v>
      </c>
      <c r="AC152" s="17" t="s">
        <v>60</v>
      </c>
      <c r="AD152" s="17"/>
      <c r="AE152" s="17"/>
    </row>
    <row r="153" spans="1:31" s="3" customFormat="1" ht="13" x14ac:dyDescent="0.3">
      <c r="A153" s="35" t="s">
        <v>1805</v>
      </c>
      <c r="B153" s="17">
        <v>207</v>
      </c>
      <c r="C153" s="18">
        <v>39198</v>
      </c>
      <c r="D153" s="18">
        <v>39198.291666666701</v>
      </c>
      <c r="E153" s="16" t="s">
        <v>1507</v>
      </c>
      <c r="F153" s="36">
        <v>39513.333333333299</v>
      </c>
      <c r="G153" s="16" t="s">
        <v>50</v>
      </c>
      <c r="H153" s="17" t="s">
        <v>85</v>
      </c>
      <c r="I153" s="17"/>
      <c r="J153" s="17"/>
      <c r="K153" s="17" t="s">
        <v>86</v>
      </c>
      <c r="L153" s="17"/>
      <c r="M153" s="17"/>
      <c r="N153" s="17">
        <v>557.29999999999995</v>
      </c>
      <c r="O153" s="17"/>
      <c r="P153" s="17"/>
      <c r="Q153" s="17">
        <v>557.29999999999995</v>
      </c>
      <c r="R153" s="17"/>
      <c r="S153" s="17"/>
      <c r="T153" s="17" t="s">
        <v>121</v>
      </c>
      <c r="U153" s="17" t="s">
        <v>55</v>
      </c>
      <c r="V153" s="17" t="s">
        <v>71</v>
      </c>
      <c r="W153" s="19" t="s">
        <v>1806</v>
      </c>
      <c r="X153" s="18">
        <v>41516.291666666701</v>
      </c>
      <c r="Y153" s="18"/>
      <c r="Z153" s="17" t="s">
        <v>77</v>
      </c>
      <c r="AA153" s="17" t="s">
        <v>60</v>
      </c>
      <c r="AB153" s="17" t="s">
        <v>60</v>
      </c>
      <c r="AC153" s="17" t="s">
        <v>60</v>
      </c>
      <c r="AD153" s="17"/>
      <c r="AE153" s="17"/>
    </row>
    <row r="154" spans="1:31" s="3" customFormat="1" ht="13" hidden="1" x14ac:dyDescent="0.3">
      <c r="A154" s="35" t="s">
        <v>1807</v>
      </c>
      <c r="B154" s="17">
        <v>208</v>
      </c>
      <c r="C154" s="18">
        <v>39192</v>
      </c>
      <c r="D154" s="18">
        <v>39205.291666666701</v>
      </c>
      <c r="E154" s="16" t="s">
        <v>1507</v>
      </c>
      <c r="F154" s="36"/>
      <c r="G154" s="16" t="s">
        <v>1140</v>
      </c>
      <c r="H154" s="17" t="s">
        <v>74</v>
      </c>
      <c r="I154" s="17"/>
      <c r="J154" s="17"/>
      <c r="K154" s="17" t="s">
        <v>75</v>
      </c>
      <c r="L154" s="17"/>
      <c r="M154" s="17"/>
      <c r="N154" s="17">
        <v>2</v>
      </c>
      <c r="O154" s="17"/>
      <c r="P154" s="17"/>
      <c r="Q154" s="17">
        <v>2</v>
      </c>
      <c r="R154" s="17"/>
      <c r="S154" s="17"/>
      <c r="T154" s="17" t="s">
        <v>171</v>
      </c>
      <c r="U154" s="17" t="s">
        <v>55</v>
      </c>
      <c r="V154" s="17" t="s">
        <v>88</v>
      </c>
      <c r="W154" s="19" t="s">
        <v>1808</v>
      </c>
      <c r="X154" s="18">
        <v>39600.291666666701</v>
      </c>
      <c r="Y154" s="18">
        <v>39692.291666666701</v>
      </c>
      <c r="Z154" s="17"/>
      <c r="AA154" s="17" t="s">
        <v>58</v>
      </c>
      <c r="AB154" s="17"/>
      <c r="AC154" s="17"/>
      <c r="AD154" s="17"/>
      <c r="AE154" s="17"/>
    </row>
    <row r="155" spans="1:31" s="3" customFormat="1" ht="25.5" x14ac:dyDescent="0.3">
      <c r="A155" s="35" t="s">
        <v>1809</v>
      </c>
      <c r="B155" s="17">
        <v>209</v>
      </c>
      <c r="C155" s="18">
        <v>39204</v>
      </c>
      <c r="D155" s="18">
        <v>39205.291666666701</v>
      </c>
      <c r="E155" s="16" t="s">
        <v>1507</v>
      </c>
      <c r="F155" s="36">
        <v>40164.802349537</v>
      </c>
      <c r="G155" s="16" t="s">
        <v>50</v>
      </c>
      <c r="H155" s="17" t="s">
        <v>51</v>
      </c>
      <c r="I155" s="17"/>
      <c r="J155" s="17"/>
      <c r="K155" s="17" t="s">
        <v>51</v>
      </c>
      <c r="L155" s="17"/>
      <c r="M155" s="17"/>
      <c r="N155" s="17">
        <v>400</v>
      </c>
      <c r="O155" s="17"/>
      <c r="P155" s="17"/>
      <c r="Q155" s="17">
        <v>400</v>
      </c>
      <c r="R155" s="17"/>
      <c r="S155" s="17"/>
      <c r="T155" s="17" t="s">
        <v>455</v>
      </c>
      <c r="U155" s="17" t="s">
        <v>452</v>
      </c>
      <c r="V155" s="17" t="s">
        <v>56</v>
      </c>
      <c r="W155" s="19" t="s">
        <v>1810</v>
      </c>
      <c r="X155" s="18">
        <v>40543.333333333299</v>
      </c>
      <c r="Y155" s="18">
        <v>40543.333333333299</v>
      </c>
      <c r="Z155" s="17" t="s">
        <v>77</v>
      </c>
      <c r="AA155" s="17" t="s">
        <v>60</v>
      </c>
      <c r="AB155" s="17" t="s">
        <v>60</v>
      </c>
      <c r="AC155" s="17" t="s">
        <v>60</v>
      </c>
      <c r="AD155" s="17"/>
      <c r="AE155" s="17"/>
    </row>
    <row r="156" spans="1:31" s="3" customFormat="1" ht="25.5" x14ac:dyDescent="0.3">
      <c r="A156" s="35" t="s">
        <v>1811</v>
      </c>
      <c r="B156" s="17">
        <v>210</v>
      </c>
      <c r="C156" s="18">
        <v>39205</v>
      </c>
      <c r="D156" s="18">
        <v>39205.291666666701</v>
      </c>
      <c r="E156" s="16" t="s">
        <v>1507</v>
      </c>
      <c r="F156" s="36">
        <v>40155.000208333302</v>
      </c>
      <c r="G156" s="16" t="s">
        <v>50</v>
      </c>
      <c r="H156" s="17" t="s">
        <v>74</v>
      </c>
      <c r="I156" s="17"/>
      <c r="J156" s="17"/>
      <c r="K156" s="17" t="s">
        <v>75</v>
      </c>
      <c r="L156" s="17"/>
      <c r="M156" s="17"/>
      <c r="N156" s="17">
        <v>500</v>
      </c>
      <c r="O156" s="17"/>
      <c r="P156" s="17"/>
      <c r="Q156" s="17">
        <v>500</v>
      </c>
      <c r="R156" s="17"/>
      <c r="S156" s="17"/>
      <c r="T156" s="17" t="s">
        <v>66</v>
      </c>
      <c r="U156" s="17" t="s">
        <v>55</v>
      </c>
      <c r="V156" s="17" t="s">
        <v>71</v>
      </c>
      <c r="W156" s="19" t="s">
        <v>1812</v>
      </c>
      <c r="X156" s="18">
        <v>41274.333333333299</v>
      </c>
      <c r="Y156" s="18">
        <v>42705.333333333299</v>
      </c>
      <c r="Z156" s="17" t="s">
        <v>77</v>
      </c>
      <c r="AA156" s="17" t="s">
        <v>60</v>
      </c>
      <c r="AB156" s="17" t="s">
        <v>60</v>
      </c>
      <c r="AC156" s="17" t="s">
        <v>60</v>
      </c>
      <c r="AD156" s="17"/>
      <c r="AE156" s="17"/>
    </row>
    <row r="157" spans="1:31" s="3" customFormat="1" ht="13" x14ac:dyDescent="0.3">
      <c r="A157" s="35" t="s">
        <v>1813</v>
      </c>
      <c r="B157" s="17">
        <v>211</v>
      </c>
      <c r="C157" s="18">
        <v>39216</v>
      </c>
      <c r="D157" s="18">
        <v>39206.291666666701</v>
      </c>
      <c r="E157" s="16" t="s">
        <v>1507</v>
      </c>
      <c r="F157" s="36">
        <v>39793.988449074102</v>
      </c>
      <c r="G157" s="16" t="s">
        <v>50</v>
      </c>
      <c r="H157" s="17" t="s">
        <v>51</v>
      </c>
      <c r="I157" s="17"/>
      <c r="J157" s="17"/>
      <c r="K157" s="17" t="s">
        <v>51</v>
      </c>
      <c r="L157" s="17"/>
      <c r="M157" s="17"/>
      <c r="N157" s="17">
        <v>201</v>
      </c>
      <c r="O157" s="17"/>
      <c r="P157" s="17"/>
      <c r="Q157" s="17">
        <v>201</v>
      </c>
      <c r="R157" s="17"/>
      <c r="S157" s="17"/>
      <c r="T157" s="17" t="s">
        <v>1814</v>
      </c>
      <c r="U157" s="17" t="s">
        <v>55</v>
      </c>
      <c r="V157" s="17" t="s">
        <v>88</v>
      </c>
      <c r="W157" s="19" t="s">
        <v>1815</v>
      </c>
      <c r="X157" s="18">
        <v>39752.291666666701</v>
      </c>
      <c r="Y157" s="18">
        <v>39752.291666666701</v>
      </c>
      <c r="Z157" s="17" t="s">
        <v>77</v>
      </c>
      <c r="AA157" s="17" t="s">
        <v>60</v>
      </c>
      <c r="AB157" s="17" t="s">
        <v>60</v>
      </c>
      <c r="AC157" s="17" t="s">
        <v>60</v>
      </c>
      <c r="AD157" s="17"/>
      <c r="AE157" s="17"/>
    </row>
    <row r="158" spans="1:31" s="3" customFormat="1" ht="13" x14ac:dyDescent="0.3">
      <c r="A158" s="35" t="s">
        <v>1816</v>
      </c>
      <c r="B158" s="17">
        <v>212</v>
      </c>
      <c r="C158" s="18">
        <v>39211</v>
      </c>
      <c r="D158" s="18">
        <v>39211.291666666701</v>
      </c>
      <c r="E158" s="16" t="s">
        <v>1507</v>
      </c>
      <c r="F158" s="36">
        <v>41113.886354166701</v>
      </c>
      <c r="G158" s="16" t="s">
        <v>50</v>
      </c>
      <c r="H158" s="17" t="s">
        <v>51</v>
      </c>
      <c r="I158" s="17"/>
      <c r="J158" s="17"/>
      <c r="K158" s="17" t="s">
        <v>51</v>
      </c>
      <c r="L158" s="17"/>
      <c r="M158" s="17"/>
      <c r="N158" s="17">
        <v>50</v>
      </c>
      <c r="O158" s="17"/>
      <c r="P158" s="17"/>
      <c r="Q158" s="17">
        <v>50</v>
      </c>
      <c r="R158" s="17"/>
      <c r="S158" s="17"/>
      <c r="T158" s="17" t="s">
        <v>348</v>
      </c>
      <c r="U158" s="17" t="s">
        <v>55</v>
      </c>
      <c r="V158" s="17" t="s">
        <v>88</v>
      </c>
      <c r="W158" s="19" t="s">
        <v>1596</v>
      </c>
      <c r="X158" s="18">
        <v>40481.291666666701</v>
      </c>
      <c r="Y158" s="18">
        <v>41623.333333333299</v>
      </c>
      <c r="Z158" s="17" t="s">
        <v>77</v>
      </c>
      <c r="AA158" s="17" t="s">
        <v>59</v>
      </c>
      <c r="AB158" s="17" t="s">
        <v>59</v>
      </c>
      <c r="AC158" s="17" t="s">
        <v>60</v>
      </c>
      <c r="AD158" s="17" t="s">
        <v>156</v>
      </c>
      <c r="AE158" s="17"/>
    </row>
    <row r="159" spans="1:31" s="3" customFormat="1" ht="13" x14ac:dyDescent="0.3">
      <c r="A159" s="35" t="s">
        <v>1817</v>
      </c>
      <c r="B159" s="17">
        <v>213</v>
      </c>
      <c r="C159" s="18">
        <v>39209</v>
      </c>
      <c r="D159" s="18">
        <v>39211.291666666701</v>
      </c>
      <c r="E159" s="16" t="s">
        <v>1507</v>
      </c>
      <c r="F159" s="36">
        <v>39778.333333333299</v>
      </c>
      <c r="G159" s="16" t="s">
        <v>50</v>
      </c>
      <c r="H159" s="17" t="s">
        <v>51</v>
      </c>
      <c r="I159" s="17"/>
      <c r="J159" s="17"/>
      <c r="K159" s="17" t="s">
        <v>51</v>
      </c>
      <c r="L159" s="17"/>
      <c r="M159" s="17"/>
      <c r="N159" s="17">
        <v>180</v>
      </c>
      <c r="O159" s="17"/>
      <c r="P159" s="17"/>
      <c r="Q159" s="17">
        <v>180</v>
      </c>
      <c r="R159" s="17"/>
      <c r="S159" s="17"/>
      <c r="T159" s="17" t="s">
        <v>130</v>
      </c>
      <c r="U159" s="17" t="s">
        <v>55</v>
      </c>
      <c r="V159" s="17" t="s">
        <v>71</v>
      </c>
      <c r="W159" s="19" t="s">
        <v>1818</v>
      </c>
      <c r="X159" s="18">
        <v>40497.333333333299</v>
      </c>
      <c r="Y159" s="18">
        <v>40497.333333333299</v>
      </c>
      <c r="Z159" s="17" t="s">
        <v>77</v>
      </c>
      <c r="AA159" s="17" t="s">
        <v>60</v>
      </c>
      <c r="AB159" s="17" t="s">
        <v>60</v>
      </c>
      <c r="AC159" s="17" t="s">
        <v>60</v>
      </c>
      <c r="AD159" s="17"/>
      <c r="AE159" s="17"/>
    </row>
    <row r="160" spans="1:31" s="3" customFormat="1" ht="13" x14ac:dyDescent="0.3">
      <c r="A160" s="35" t="s">
        <v>1819</v>
      </c>
      <c r="B160" s="17">
        <v>214</v>
      </c>
      <c r="C160" s="18">
        <v>39212</v>
      </c>
      <c r="D160" s="18">
        <v>39212.291666666701</v>
      </c>
      <c r="E160" s="16" t="s">
        <v>1507</v>
      </c>
      <c r="F160" s="36">
        <v>39764.333333333299</v>
      </c>
      <c r="G160" s="16" t="s">
        <v>50</v>
      </c>
      <c r="H160" s="17" t="s">
        <v>51</v>
      </c>
      <c r="I160" s="17"/>
      <c r="J160" s="17"/>
      <c r="K160" s="17" t="s">
        <v>51</v>
      </c>
      <c r="L160" s="17"/>
      <c r="M160" s="17"/>
      <c r="N160" s="17">
        <v>49.25</v>
      </c>
      <c r="O160" s="17"/>
      <c r="P160" s="17"/>
      <c r="Q160" s="17">
        <v>49.25</v>
      </c>
      <c r="R160" s="17"/>
      <c r="S160" s="17"/>
      <c r="T160" s="17" t="s">
        <v>130</v>
      </c>
      <c r="U160" s="17" t="s">
        <v>55</v>
      </c>
      <c r="V160" s="17" t="s">
        <v>71</v>
      </c>
      <c r="W160" s="19" t="s">
        <v>1820</v>
      </c>
      <c r="X160" s="18">
        <v>41623.333333333299</v>
      </c>
      <c r="Y160" s="18">
        <v>41623.333333333299</v>
      </c>
      <c r="Z160" s="17" t="s">
        <v>77</v>
      </c>
      <c r="AA160" s="17" t="s">
        <v>60</v>
      </c>
      <c r="AB160" s="17" t="s">
        <v>60</v>
      </c>
      <c r="AC160" s="17" t="s">
        <v>60</v>
      </c>
      <c r="AD160" s="17"/>
      <c r="AE160" s="17"/>
    </row>
    <row r="161" spans="1:31" s="3" customFormat="1" ht="25.5" x14ac:dyDescent="0.3">
      <c r="A161" s="35" t="s">
        <v>1821</v>
      </c>
      <c r="B161" s="17">
        <v>215</v>
      </c>
      <c r="C161" s="18">
        <v>39223</v>
      </c>
      <c r="D161" s="18">
        <v>39223.291666666701</v>
      </c>
      <c r="E161" s="16" t="s">
        <v>1507</v>
      </c>
      <c r="F161" s="36">
        <v>43018.291666666701</v>
      </c>
      <c r="G161" s="16" t="s">
        <v>80</v>
      </c>
      <c r="H161" s="17" t="s">
        <v>51</v>
      </c>
      <c r="I161" s="17"/>
      <c r="J161" s="17"/>
      <c r="K161" s="17" t="s">
        <v>51</v>
      </c>
      <c r="L161" s="17"/>
      <c r="M161" s="17"/>
      <c r="N161" s="17">
        <v>420</v>
      </c>
      <c r="O161" s="17"/>
      <c r="P161" s="17"/>
      <c r="Q161" s="17">
        <v>420</v>
      </c>
      <c r="R161" s="17" t="s">
        <v>92</v>
      </c>
      <c r="S161" s="17"/>
      <c r="T161" s="17" t="s">
        <v>455</v>
      </c>
      <c r="U161" s="17" t="s">
        <v>452</v>
      </c>
      <c r="V161" s="17" t="s">
        <v>56</v>
      </c>
      <c r="W161" s="19" t="s">
        <v>1768</v>
      </c>
      <c r="X161" s="18">
        <v>40664.291666666701</v>
      </c>
      <c r="Y161" s="18">
        <v>43646.291666666701</v>
      </c>
      <c r="Z161" s="17" t="s">
        <v>82</v>
      </c>
      <c r="AA161" s="17" t="s">
        <v>59</v>
      </c>
      <c r="AB161" s="17" t="s">
        <v>59</v>
      </c>
      <c r="AC161" s="17" t="s">
        <v>82</v>
      </c>
      <c r="AD161" s="17"/>
      <c r="AE161" s="17" t="s">
        <v>1641</v>
      </c>
    </row>
    <row r="162" spans="1:31" s="3" customFormat="1" ht="13" x14ac:dyDescent="0.3">
      <c r="A162" s="35" t="s">
        <v>1822</v>
      </c>
      <c r="B162" s="17">
        <v>216</v>
      </c>
      <c r="C162" s="18">
        <v>39224</v>
      </c>
      <c r="D162" s="18">
        <v>39224.291666666701</v>
      </c>
      <c r="E162" s="16" t="s">
        <v>1507</v>
      </c>
      <c r="F162" s="36">
        <v>39287.291666666701</v>
      </c>
      <c r="G162" s="16" t="s">
        <v>50</v>
      </c>
      <c r="H162" s="17" t="s">
        <v>345</v>
      </c>
      <c r="I162" s="17"/>
      <c r="J162" s="17"/>
      <c r="K162" s="17" t="s">
        <v>86</v>
      </c>
      <c r="L162" s="17"/>
      <c r="M162" s="17"/>
      <c r="N162" s="17">
        <v>98.8</v>
      </c>
      <c r="O162" s="17"/>
      <c r="P162" s="17"/>
      <c r="Q162" s="17">
        <v>98.8</v>
      </c>
      <c r="R162" s="17"/>
      <c r="S162" s="17"/>
      <c r="T162" s="17" t="s">
        <v>54</v>
      </c>
      <c r="U162" s="17" t="s">
        <v>55</v>
      </c>
      <c r="V162" s="17" t="s">
        <v>56</v>
      </c>
      <c r="W162" s="19" t="s">
        <v>1823</v>
      </c>
      <c r="X162" s="18">
        <v>40268.291666666701</v>
      </c>
      <c r="Y162" s="18">
        <v>40268.291666666701</v>
      </c>
      <c r="Z162" s="17" t="s">
        <v>60</v>
      </c>
      <c r="AA162" s="17" t="s">
        <v>60</v>
      </c>
      <c r="AB162" s="17" t="s">
        <v>60</v>
      </c>
      <c r="AC162" s="17" t="s">
        <v>60</v>
      </c>
      <c r="AD162" s="17"/>
      <c r="AE162" s="17"/>
    </row>
    <row r="163" spans="1:31" s="3" customFormat="1" ht="13" x14ac:dyDescent="0.3">
      <c r="A163" s="35" t="s">
        <v>1824</v>
      </c>
      <c r="B163" s="17">
        <v>217</v>
      </c>
      <c r="C163" s="18"/>
      <c r="D163" s="18">
        <v>39224.291666666701</v>
      </c>
      <c r="E163" s="16" t="s">
        <v>1507</v>
      </c>
      <c r="F163" s="36">
        <v>39287.291666666701</v>
      </c>
      <c r="G163" s="16" t="s">
        <v>50</v>
      </c>
      <c r="H163" s="17" t="s">
        <v>345</v>
      </c>
      <c r="I163" s="17"/>
      <c r="J163" s="17"/>
      <c r="K163" s="17" t="s">
        <v>86</v>
      </c>
      <c r="L163" s="17"/>
      <c r="M163" s="17"/>
      <c r="N163" s="17">
        <v>98.8</v>
      </c>
      <c r="O163" s="17"/>
      <c r="P163" s="17"/>
      <c r="Q163" s="17">
        <v>98.8</v>
      </c>
      <c r="R163" s="17"/>
      <c r="S163" s="17"/>
      <c r="T163" s="17" t="s">
        <v>54</v>
      </c>
      <c r="U163" s="17" t="s">
        <v>55</v>
      </c>
      <c r="V163" s="17" t="s">
        <v>56</v>
      </c>
      <c r="W163" s="19" t="s">
        <v>1825</v>
      </c>
      <c r="X163" s="18">
        <v>40268.291666666701</v>
      </c>
      <c r="Y163" s="18">
        <v>40268.291666666701</v>
      </c>
      <c r="Z163" s="17" t="s">
        <v>60</v>
      </c>
      <c r="AA163" s="17" t="s">
        <v>60</v>
      </c>
      <c r="AB163" s="17" t="s">
        <v>60</v>
      </c>
      <c r="AC163" s="17" t="s">
        <v>60</v>
      </c>
      <c r="AD163" s="17"/>
      <c r="AE163" s="17"/>
    </row>
    <row r="164" spans="1:31" s="3" customFormat="1" ht="13" x14ac:dyDescent="0.3">
      <c r="A164" s="35" t="s">
        <v>1826</v>
      </c>
      <c r="B164" s="17">
        <v>218</v>
      </c>
      <c r="C164" s="18">
        <v>39224</v>
      </c>
      <c r="D164" s="18">
        <v>39224.291666666701</v>
      </c>
      <c r="E164" s="16" t="s">
        <v>1507</v>
      </c>
      <c r="F164" s="36">
        <v>39287.291666666701</v>
      </c>
      <c r="G164" s="16" t="s">
        <v>50</v>
      </c>
      <c r="H164" s="17" t="s">
        <v>345</v>
      </c>
      <c r="I164" s="17"/>
      <c r="J164" s="17"/>
      <c r="K164" s="17" t="s">
        <v>86</v>
      </c>
      <c r="L164" s="17"/>
      <c r="M164" s="17"/>
      <c r="N164" s="17">
        <v>98.8</v>
      </c>
      <c r="O164" s="17"/>
      <c r="P164" s="17"/>
      <c r="Q164" s="17">
        <v>98.8</v>
      </c>
      <c r="R164" s="17"/>
      <c r="S164" s="17"/>
      <c r="T164" s="17" t="s">
        <v>54</v>
      </c>
      <c r="U164" s="17" t="s">
        <v>55</v>
      </c>
      <c r="V164" s="17" t="s">
        <v>56</v>
      </c>
      <c r="W164" s="19" t="s">
        <v>1827</v>
      </c>
      <c r="X164" s="18">
        <v>40268.291666666701</v>
      </c>
      <c r="Y164" s="18">
        <v>40268.291666666701</v>
      </c>
      <c r="Z164" s="17" t="s">
        <v>60</v>
      </c>
      <c r="AA164" s="17" t="s">
        <v>60</v>
      </c>
      <c r="AB164" s="17" t="s">
        <v>60</v>
      </c>
      <c r="AC164" s="17" t="s">
        <v>60</v>
      </c>
      <c r="AD164" s="17"/>
      <c r="AE164" s="17"/>
    </row>
    <row r="165" spans="1:31" s="3" customFormat="1" ht="25.5" x14ac:dyDescent="0.3">
      <c r="A165" s="35" t="s">
        <v>1828</v>
      </c>
      <c r="B165" s="17">
        <v>219</v>
      </c>
      <c r="C165" s="18">
        <v>39209</v>
      </c>
      <c r="D165" s="18">
        <v>39225.291666666701</v>
      </c>
      <c r="E165" s="16" t="s">
        <v>1507</v>
      </c>
      <c r="F165" s="36">
        <v>43549.291666666701</v>
      </c>
      <c r="G165" s="16" t="s">
        <v>50</v>
      </c>
      <c r="H165" s="17" t="s">
        <v>74</v>
      </c>
      <c r="I165" s="17"/>
      <c r="J165" s="17"/>
      <c r="K165" s="17" t="s">
        <v>75</v>
      </c>
      <c r="L165" s="17"/>
      <c r="M165" s="17"/>
      <c r="N165" s="17">
        <v>50</v>
      </c>
      <c r="O165" s="17"/>
      <c r="P165" s="17"/>
      <c r="Q165" s="17">
        <v>50</v>
      </c>
      <c r="R165" s="17"/>
      <c r="S165" s="17"/>
      <c r="T165" s="17" t="s">
        <v>66</v>
      </c>
      <c r="U165" s="17" t="s">
        <v>55</v>
      </c>
      <c r="V165" s="17" t="s">
        <v>71</v>
      </c>
      <c r="W165" s="19" t="s">
        <v>1524</v>
      </c>
      <c r="X165" s="18">
        <v>41061.291666666701</v>
      </c>
      <c r="Y165" s="18">
        <v>44198.333333333299</v>
      </c>
      <c r="Z165" s="17" t="s">
        <v>77</v>
      </c>
      <c r="AA165" s="17" t="s">
        <v>60</v>
      </c>
      <c r="AB165" s="17" t="s">
        <v>60</v>
      </c>
      <c r="AC165" s="17" t="s">
        <v>60</v>
      </c>
      <c r="AD165" s="17" t="s">
        <v>61</v>
      </c>
      <c r="AE165" s="17" t="s">
        <v>1641</v>
      </c>
    </row>
    <row r="166" spans="1:31" s="3" customFormat="1" ht="13" x14ac:dyDescent="0.3">
      <c r="A166" s="35" t="s">
        <v>1829</v>
      </c>
      <c r="B166" s="17">
        <v>220</v>
      </c>
      <c r="C166" s="18">
        <v>39225</v>
      </c>
      <c r="D166" s="18">
        <v>39225.291666666701</v>
      </c>
      <c r="E166" s="16" t="s">
        <v>1507</v>
      </c>
      <c r="F166" s="36">
        <v>40154.8903125</v>
      </c>
      <c r="G166" s="16" t="s">
        <v>50</v>
      </c>
      <c r="H166" s="17" t="s">
        <v>74</v>
      </c>
      <c r="I166" s="17"/>
      <c r="J166" s="17"/>
      <c r="K166" s="17" t="s">
        <v>75</v>
      </c>
      <c r="L166" s="17"/>
      <c r="M166" s="17"/>
      <c r="N166" s="17">
        <v>450</v>
      </c>
      <c r="O166" s="17"/>
      <c r="P166" s="17"/>
      <c r="Q166" s="17">
        <v>450</v>
      </c>
      <c r="R166" s="17"/>
      <c r="S166" s="17"/>
      <c r="T166" s="17" t="s">
        <v>130</v>
      </c>
      <c r="U166" s="17" t="s">
        <v>55</v>
      </c>
      <c r="V166" s="17" t="s">
        <v>71</v>
      </c>
      <c r="W166" s="19" t="s">
        <v>1830</v>
      </c>
      <c r="X166" s="18">
        <v>40878.333333333299</v>
      </c>
      <c r="Y166" s="18">
        <v>42644.291666666701</v>
      </c>
      <c r="Z166" s="17" t="s">
        <v>77</v>
      </c>
      <c r="AA166" s="17" t="s">
        <v>60</v>
      </c>
      <c r="AB166" s="17" t="s">
        <v>60</v>
      </c>
      <c r="AC166" s="17" t="s">
        <v>60</v>
      </c>
      <c r="AD166" s="17"/>
      <c r="AE166" s="17"/>
    </row>
    <row r="167" spans="1:31" s="3" customFormat="1" ht="13" x14ac:dyDescent="0.3">
      <c r="A167" s="35" t="s">
        <v>1831</v>
      </c>
      <c r="B167" s="17">
        <v>221</v>
      </c>
      <c r="C167" s="18">
        <v>39225</v>
      </c>
      <c r="D167" s="18">
        <v>39225.291666666701</v>
      </c>
      <c r="E167" s="16" t="s">
        <v>1507</v>
      </c>
      <c r="F167" s="36">
        <v>40154.995729166701</v>
      </c>
      <c r="G167" s="16" t="s">
        <v>50</v>
      </c>
      <c r="H167" s="17" t="s">
        <v>74</v>
      </c>
      <c r="I167" s="17"/>
      <c r="J167" s="17"/>
      <c r="K167" s="17" t="s">
        <v>75</v>
      </c>
      <c r="L167" s="17"/>
      <c r="M167" s="17"/>
      <c r="N167" s="17">
        <v>450</v>
      </c>
      <c r="O167" s="17"/>
      <c r="P167" s="17"/>
      <c r="Q167" s="17">
        <v>450</v>
      </c>
      <c r="R167" s="17"/>
      <c r="S167" s="17"/>
      <c r="T167" s="17" t="s">
        <v>130</v>
      </c>
      <c r="U167" s="17" t="s">
        <v>55</v>
      </c>
      <c r="V167" s="17" t="s">
        <v>71</v>
      </c>
      <c r="W167" s="19" t="s">
        <v>1796</v>
      </c>
      <c r="X167" s="18">
        <v>40878.333333333299</v>
      </c>
      <c r="Y167" s="18">
        <v>42309.291666666701</v>
      </c>
      <c r="Z167" s="17" t="s">
        <v>77</v>
      </c>
      <c r="AA167" s="17" t="s">
        <v>60</v>
      </c>
      <c r="AB167" s="17" t="s">
        <v>60</v>
      </c>
      <c r="AC167" s="17" t="s">
        <v>60</v>
      </c>
      <c r="AD167" s="17"/>
      <c r="AE167" s="17"/>
    </row>
    <row r="168" spans="1:31" s="3" customFormat="1" ht="13" x14ac:dyDescent="0.3">
      <c r="A168" s="35" t="s">
        <v>1832</v>
      </c>
      <c r="B168" s="17">
        <v>223</v>
      </c>
      <c r="C168" s="18">
        <v>39226</v>
      </c>
      <c r="D168" s="18">
        <v>39231.291666666701</v>
      </c>
      <c r="E168" s="16" t="s">
        <v>1507</v>
      </c>
      <c r="F168" s="36">
        <v>39675.690277777801</v>
      </c>
      <c r="G168" s="16" t="s">
        <v>50</v>
      </c>
      <c r="H168" s="17" t="s">
        <v>51</v>
      </c>
      <c r="I168" s="17"/>
      <c r="J168" s="17"/>
      <c r="K168" s="17" t="s">
        <v>51</v>
      </c>
      <c r="L168" s="17"/>
      <c r="M168" s="17"/>
      <c r="N168" s="17">
        <v>170</v>
      </c>
      <c r="O168" s="17"/>
      <c r="P168" s="17"/>
      <c r="Q168" s="17">
        <v>170</v>
      </c>
      <c r="R168" s="17"/>
      <c r="S168" s="17"/>
      <c r="T168" s="17" t="s">
        <v>130</v>
      </c>
      <c r="U168" s="17" t="s">
        <v>55</v>
      </c>
      <c r="V168" s="17" t="s">
        <v>71</v>
      </c>
      <c r="W168" s="19" t="s">
        <v>1796</v>
      </c>
      <c r="X168" s="18">
        <v>40543.333333333299</v>
      </c>
      <c r="Y168" s="18">
        <v>40543.333333333299</v>
      </c>
      <c r="Z168" s="17" t="s">
        <v>77</v>
      </c>
      <c r="AA168" s="17" t="s">
        <v>60</v>
      </c>
      <c r="AB168" s="17" t="s">
        <v>60</v>
      </c>
      <c r="AC168" s="17" t="s">
        <v>60</v>
      </c>
      <c r="AD168" s="17"/>
      <c r="AE168" s="17"/>
    </row>
    <row r="169" spans="1:31" s="3" customFormat="1" ht="25.5" x14ac:dyDescent="0.3">
      <c r="A169" s="35" t="s">
        <v>1833</v>
      </c>
      <c r="B169" s="17">
        <v>224</v>
      </c>
      <c r="C169" s="18">
        <v>39225</v>
      </c>
      <c r="D169" s="18">
        <v>39232.291666666701</v>
      </c>
      <c r="E169" s="16" t="s">
        <v>1507</v>
      </c>
      <c r="F169" s="36">
        <v>39286.291666666701</v>
      </c>
      <c r="G169" s="16" t="s">
        <v>50</v>
      </c>
      <c r="H169" s="17" t="s">
        <v>1283</v>
      </c>
      <c r="I169" s="17"/>
      <c r="J169" s="17"/>
      <c r="K169" s="17" t="s">
        <v>86</v>
      </c>
      <c r="L169" s="17"/>
      <c r="M169" s="17"/>
      <c r="N169" s="17">
        <v>99</v>
      </c>
      <c r="O169" s="17"/>
      <c r="P169" s="17"/>
      <c r="Q169" s="17">
        <v>99</v>
      </c>
      <c r="R169" s="17"/>
      <c r="S169" s="17"/>
      <c r="T169" s="17" t="s">
        <v>54</v>
      </c>
      <c r="U169" s="17" t="s">
        <v>55</v>
      </c>
      <c r="V169" s="17" t="s">
        <v>56</v>
      </c>
      <c r="W169" s="19" t="s">
        <v>1834</v>
      </c>
      <c r="X169" s="18">
        <v>40299.291666666701</v>
      </c>
      <c r="Y169" s="18">
        <v>40299.291666666701</v>
      </c>
      <c r="Z169" s="17" t="s">
        <v>60</v>
      </c>
      <c r="AA169" s="17" t="s">
        <v>60</v>
      </c>
      <c r="AB169" s="17" t="s">
        <v>60</v>
      </c>
      <c r="AC169" s="17" t="s">
        <v>60</v>
      </c>
      <c r="AD169" s="17"/>
      <c r="AE169" s="17"/>
    </row>
    <row r="170" spans="1:31" s="3" customFormat="1" ht="25.5" x14ac:dyDescent="0.3">
      <c r="A170" s="35" t="s">
        <v>1835</v>
      </c>
      <c r="B170" s="17">
        <v>225</v>
      </c>
      <c r="C170" s="18">
        <v>39225</v>
      </c>
      <c r="D170" s="18">
        <v>39237.291666666701</v>
      </c>
      <c r="E170" s="16" t="s">
        <v>1507</v>
      </c>
      <c r="F170" s="36">
        <v>40634.940162036997</v>
      </c>
      <c r="G170" s="16" t="s">
        <v>50</v>
      </c>
      <c r="H170" s="17" t="s">
        <v>85</v>
      </c>
      <c r="I170" s="17"/>
      <c r="J170" s="17"/>
      <c r="K170" s="17" t="s">
        <v>86</v>
      </c>
      <c r="L170" s="17"/>
      <c r="M170" s="17"/>
      <c r="N170" s="17">
        <v>640</v>
      </c>
      <c r="O170" s="17"/>
      <c r="P170" s="17"/>
      <c r="Q170" s="17">
        <v>640</v>
      </c>
      <c r="R170" s="17"/>
      <c r="S170" s="17"/>
      <c r="T170" s="17" t="s">
        <v>66</v>
      </c>
      <c r="U170" s="17" t="s">
        <v>55</v>
      </c>
      <c r="V170" s="17" t="s">
        <v>71</v>
      </c>
      <c r="W170" s="19" t="s">
        <v>1836</v>
      </c>
      <c r="X170" s="18">
        <v>41061.291666666701</v>
      </c>
      <c r="Y170" s="18">
        <v>42155.291666666701</v>
      </c>
      <c r="Z170" s="17" t="s">
        <v>77</v>
      </c>
      <c r="AA170" s="17" t="s">
        <v>60</v>
      </c>
      <c r="AB170" s="17" t="s">
        <v>60</v>
      </c>
      <c r="AC170" s="17" t="s">
        <v>60</v>
      </c>
      <c r="AD170" s="17"/>
      <c r="AE170" s="17"/>
    </row>
    <row r="171" spans="1:31" s="3" customFormat="1" ht="25.5" x14ac:dyDescent="0.3">
      <c r="A171" s="35" t="s">
        <v>1837</v>
      </c>
      <c r="B171" s="17">
        <v>226</v>
      </c>
      <c r="C171" s="18">
        <v>39218</v>
      </c>
      <c r="D171" s="18">
        <v>39238.291666666701</v>
      </c>
      <c r="E171" s="16" t="s">
        <v>1507</v>
      </c>
      <c r="F171" s="36">
        <v>39541.291666666701</v>
      </c>
      <c r="G171" s="16" t="s">
        <v>50</v>
      </c>
      <c r="H171" s="17" t="s">
        <v>85</v>
      </c>
      <c r="I171" s="17"/>
      <c r="J171" s="17"/>
      <c r="K171" s="17" t="s">
        <v>86</v>
      </c>
      <c r="L171" s="17"/>
      <c r="M171" s="17"/>
      <c r="N171" s="17">
        <v>620</v>
      </c>
      <c r="O171" s="17"/>
      <c r="P171" s="17"/>
      <c r="Q171" s="17">
        <v>620</v>
      </c>
      <c r="R171" s="17"/>
      <c r="S171" s="17"/>
      <c r="T171" s="17" t="s">
        <v>54</v>
      </c>
      <c r="U171" s="17" t="s">
        <v>55</v>
      </c>
      <c r="V171" s="17" t="s">
        <v>56</v>
      </c>
      <c r="W171" s="19" t="s">
        <v>1838</v>
      </c>
      <c r="X171" s="18">
        <v>40998.291666666701</v>
      </c>
      <c r="Y171" s="18">
        <v>40998.291666666701</v>
      </c>
      <c r="Z171" s="17" t="s">
        <v>77</v>
      </c>
      <c r="AA171" s="17" t="s">
        <v>60</v>
      </c>
      <c r="AB171" s="17" t="s">
        <v>60</v>
      </c>
      <c r="AC171" s="17" t="s">
        <v>60</v>
      </c>
      <c r="AD171" s="17"/>
      <c r="AE171" s="17"/>
    </row>
    <row r="172" spans="1:31" s="3" customFormat="1" ht="13" x14ac:dyDescent="0.3">
      <c r="A172" s="35" t="s">
        <v>1839</v>
      </c>
      <c r="B172" s="17">
        <v>227</v>
      </c>
      <c r="C172" s="18">
        <v>39251</v>
      </c>
      <c r="D172" s="18">
        <v>39247.291666666701</v>
      </c>
      <c r="E172" s="16" t="s">
        <v>1507</v>
      </c>
      <c r="F172" s="36">
        <v>39517.291666666701</v>
      </c>
      <c r="G172" s="16" t="s">
        <v>50</v>
      </c>
      <c r="H172" s="17" t="s">
        <v>51</v>
      </c>
      <c r="I172" s="17"/>
      <c r="J172" s="17"/>
      <c r="K172" s="17" t="s">
        <v>51</v>
      </c>
      <c r="L172" s="17"/>
      <c r="M172" s="17"/>
      <c r="N172" s="17">
        <v>175</v>
      </c>
      <c r="O172" s="17"/>
      <c r="P172" s="17"/>
      <c r="Q172" s="17">
        <v>175</v>
      </c>
      <c r="R172" s="17"/>
      <c r="S172" s="17"/>
      <c r="T172" s="17" t="s">
        <v>595</v>
      </c>
      <c r="U172" s="17" t="s">
        <v>55</v>
      </c>
      <c r="V172" s="17" t="s">
        <v>88</v>
      </c>
      <c r="W172" s="19" t="s">
        <v>1840</v>
      </c>
      <c r="X172" s="18">
        <v>40543.333333333299</v>
      </c>
      <c r="Y172" s="18">
        <v>40543.333333333299</v>
      </c>
      <c r="Z172" s="17" t="s">
        <v>77</v>
      </c>
      <c r="AA172" s="17" t="s">
        <v>60</v>
      </c>
      <c r="AB172" s="17" t="s">
        <v>60</v>
      </c>
      <c r="AC172" s="17" t="s">
        <v>60</v>
      </c>
      <c r="AD172" s="17"/>
      <c r="AE172" s="17"/>
    </row>
    <row r="173" spans="1:31" s="3" customFormat="1" ht="13" x14ac:dyDescent="0.3">
      <c r="A173" s="35" t="s">
        <v>1841</v>
      </c>
      <c r="B173" s="17">
        <v>228</v>
      </c>
      <c r="C173" s="18">
        <v>39253</v>
      </c>
      <c r="D173" s="18">
        <v>39253.291666666701</v>
      </c>
      <c r="E173" s="16" t="s">
        <v>1507</v>
      </c>
      <c r="F173" s="36">
        <v>39377.291666666701</v>
      </c>
      <c r="G173" s="16" t="s">
        <v>50</v>
      </c>
      <c r="H173" s="17" t="s">
        <v>345</v>
      </c>
      <c r="I173" s="17"/>
      <c r="J173" s="17"/>
      <c r="K173" s="17" t="s">
        <v>86</v>
      </c>
      <c r="L173" s="17"/>
      <c r="M173" s="17"/>
      <c r="N173" s="17">
        <v>630</v>
      </c>
      <c r="O173" s="17"/>
      <c r="P173" s="17"/>
      <c r="Q173" s="17">
        <v>630</v>
      </c>
      <c r="R173" s="17"/>
      <c r="S173" s="17"/>
      <c r="T173" s="17" t="s">
        <v>171</v>
      </c>
      <c r="U173" s="17" t="s">
        <v>55</v>
      </c>
      <c r="V173" s="17" t="s">
        <v>88</v>
      </c>
      <c r="W173" s="19" t="s">
        <v>1842</v>
      </c>
      <c r="X173" s="18">
        <v>40695.291666666701</v>
      </c>
      <c r="Y173" s="18">
        <v>40695.291666666701</v>
      </c>
      <c r="Z173" s="17" t="s">
        <v>77</v>
      </c>
      <c r="AA173" s="17" t="s">
        <v>60</v>
      </c>
      <c r="AB173" s="17" t="s">
        <v>60</v>
      </c>
      <c r="AC173" s="17" t="s">
        <v>60</v>
      </c>
      <c r="AD173" s="17"/>
      <c r="AE173" s="17"/>
    </row>
    <row r="174" spans="1:31" s="3" customFormat="1" ht="13" x14ac:dyDescent="0.3">
      <c r="A174" s="35" t="s">
        <v>1843</v>
      </c>
      <c r="B174" s="17">
        <v>229</v>
      </c>
      <c r="C174" s="18">
        <v>39254</v>
      </c>
      <c r="D174" s="18">
        <v>39254.291666666701</v>
      </c>
      <c r="E174" s="16" t="s">
        <v>1507</v>
      </c>
      <c r="F174" s="36">
        <v>40154.996516203697</v>
      </c>
      <c r="G174" s="16" t="s">
        <v>50</v>
      </c>
      <c r="H174" s="17" t="s">
        <v>74</v>
      </c>
      <c r="I174" s="17"/>
      <c r="J174" s="17"/>
      <c r="K174" s="17" t="s">
        <v>75</v>
      </c>
      <c r="L174" s="17"/>
      <c r="M174" s="17"/>
      <c r="N174" s="17">
        <v>1000</v>
      </c>
      <c r="O174" s="17"/>
      <c r="P174" s="17"/>
      <c r="Q174" s="17">
        <v>1000</v>
      </c>
      <c r="R174" s="17"/>
      <c r="S174" s="17"/>
      <c r="T174" s="17" t="s">
        <v>130</v>
      </c>
      <c r="U174" s="17" t="s">
        <v>55</v>
      </c>
      <c r="V174" s="17" t="s">
        <v>71</v>
      </c>
      <c r="W174" s="19" t="s">
        <v>1844</v>
      </c>
      <c r="X174" s="18">
        <v>41639.333333333299</v>
      </c>
      <c r="Y174" s="18">
        <v>42735.333333333299</v>
      </c>
      <c r="Z174" s="17" t="s">
        <v>77</v>
      </c>
      <c r="AA174" s="17" t="s">
        <v>60</v>
      </c>
      <c r="AB174" s="17" t="s">
        <v>60</v>
      </c>
      <c r="AC174" s="17" t="s">
        <v>60</v>
      </c>
      <c r="AD174" s="17"/>
      <c r="AE174" s="17"/>
    </row>
    <row r="175" spans="1:31" s="3" customFormat="1" ht="13" x14ac:dyDescent="0.3">
      <c r="A175" s="35" t="s">
        <v>1845</v>
      </c>
      <c r="B175" s="17">
        <v>230</v>
      </c>
      <c r="C175" s="18">
        <v>39254</v>
      </c>
      <c r="D175" s="18">
        <v>39254.291666666701</v>
      </c>
      <c r="E175" s="16" t="s">
        <v>1507</v>
      </c>
      <c r="F175" s="36">
        <v>40154.998703703699</v>
      </c>
      <c r="G175" s="16" t="s">
        <v>50</v>
      </c>
      <c r="H175" s="17" t="s">
        <v>74</v>
      </c>
      <c r="I175" s="17"/>
      <c r="J175" s="17"/>
      <c r="K175" s="17" t="s">
        <v>75</v>
      </c>
      <c r="L175" s="17"/>
      <c r="M175" s="17"/>
      <c r="N175" s="17">
        <v>1000</v>
      </c>
      <c r="O175" s="17"/>
      <c r="P175" s="17"/>
      <c r="Q175" s="17">
        <v>1000</v>
      </c>
      <c r="R175" s="17"/>
      <c r="S175" s="17"/>
      <c r="T175" s="17" t="s">
        <v>130</v>
      </c>
      <c r="U175" s="17" t="s">
        <v>55</v>
      </c>
      <c r="V175" s="17" t="s">
        <v>71</v>
      </c>
      <c r="W175" s="19" t="s">
        <v>1844</v>
      </c>
      <c r="X175" s="18">
        <v>41639.333333333299</v>
      </c>
      <c r="Y175" s="18">
        <v>41639.333333333299</v>
      </c>
      <c r="Z175" s="17" t="s">
        <v>77</v>
      </c>
      <c r="AA175" s="17" t="s">
        <v>60</v>
      </c>
      <c r="AB175" s="17" t="s">
        <v>60</v>
      </c>
      <c r="AC175" s="17" t="s">
        <v>60</v>
      </c>
      <c r="AD175" s="17"/>
      <c r="AE175" s="17"/>
    </row>
    <row r="176" spans="1:31" s="3" customFormat="1" ht="25.5" x14ac:dyDescent="0.3">
      <c r="A176" s="35" t="s">
        <v>1846</v>
      </c>
      <c r="B176" s="17">
        <v>231</v>
      </c>
      <c r="C176" s="18">
        <v>39246</v>
      </c>
      <c r="D176" s="18">
        <v>39258.291666666701</v>
      </c>
      <c r="E176" s="16" t="s">
        <v>1507</v>
      </c>
      <c r="F176" s="36">
        <v>39778.333333333299</v>
      </c>
      <c r="G176" s="16" t="s">
        <v>50</v>
      </c>
      <c r="H176" s="17" t="s">
        <v>51</v>
      </c>
      <c r="I176" s="17"/>
      <c r="J176" s="17"/>
      <c r="K176" s="17" t="s">
        <v>51</v>
      </c>
      <c r="L176" s="17"/>
      <c r="M176" s="17"/>
      <c r="N176" s="17">
        <v>50</v>
      </c>
      <c r="O176" s="17"/>
      <c r="P176" s="17"/>
      <c r="Q176" s="17">
        <v>50</v>
      </c>
      <c r="R176" s="17"/>
      <c r="S176" s="17"/>
      <c r="T176" s="17" t="s">
        <v>66</v>
      </c>
      <c r="U176" s="17" t="s">
        <v>55</v>
      </c>
      <c r="V176" s="17" t="s">
        <v>71</v>
      </c>
      <c r="W176" s="19" t="s">
        <v>1847</v>
      </c>
      <c r="X176" s="18">
        <v>40148.333333333299</v>
      </c>
      <c r="Y176" s="18">
        <v>40148.333333333299</v>
      </c>
      <c r="Z176" s="17" t="s">
        <v>77</v>
      </c>
      <c r="AA176" s="17" t="s">
        <v>60</v>
      </c>
      <c r="AB176" s="17" t="s">
        <v>60</v>
      </c>
      <c r="AC176" s="17" t="s">
        <v>60</v>
      </c>
      <c r="AD176" s="17"/>
      <c r="AE176" s="17"/>
    </row>
    <row r="177" spans="1:31" s="3" customFormat="1" ht="13" x14ac:dyDescent="0.3">
      <c r="A177" s="35" t="s">
        <v>1848</v>
      </c>
      <c r="B177" s="17">
        <v>232</v>
      </c>
      <c r="C177" s="18">
        <v>39259</v>
      </c>
      <c r="D177" s="18">
        <v>39259.291666666701</v>
      </c>
      <c r="E177" s="16" t="s">
        <v>1507</v>
      </c>
      <c r="F177" s="36">
        <v>39300.291666666701</v>
      </c>
      <c r="G177" s="16" t="s">
        <v>50</v>
      </c>
      <c r="H177" s="17" t="s">
        <v>1283</v>
      </c>
      <c r="I177" s="17"/>
      <c r="J177" s="17"/>
      <c r="K177" s="17" t="s">
        <v>86</v>
      </c>
      <c r="L177" s="17"/>
      <c r="M177" s="17"/>
      <c r="N177" s="17">
        <v>99</v>
      </c>
      <c r="O177" s="17"/>
      <c r="P177" s="17"/>
      <c r="Q177" s="17">
        <v>99</v>
      </c>
      <c r="R177" s="17"/>
      <c r="S177" s="17"/>
      <c r="T177" s="17" t="s">
        <v>54</v>
      </c>
      <c r="U177" s="17" t="s">
        <v>55</v>
      </c>
      <c r="V177" s="17" t="s">
        <v>56</v>
      </c>
      <c r="W177" s="19" t="s">
        <v>1849</v>
      </c>
      <c r="X177" s="18">
        <v>40313.291666666701</v>
      </c>
      <c r="Y177" s="18"/>
      <c r="Z177" s="17" t="s">
        <v>60</v>
      </c>
      <c r="AA177" s="17" t="s">
        <v>60</v>
      </c>
      <c r="AB177" s="17" t="s">
        <v>60</v>
      </c>
      <c r="AC177" s="17" t="s">
        <v>60</v>
      </c>
      <c r="AD177" s="17"/>
      <c r="AE177" s="17"/>
    </row>
    <row r="178" spans="1:31" s="3" customFormat="1" ht="25.5" x14ac:dyDescent="0.3">
      <c r="A178" s="35" t="s">
        <v>1850</v>
      </c>
      <c r="B178" s="17">
        <v>234</v>
      </c>
      <c r="C178" s="18">
        <v>39260</v>
      </c>
      <c r="D178" s="18">
        <v>39260.291666666701</v>
      </c>
      <c r="E178" s="16" t="s">
        <v>1507</v>
      </c>
      <c r="F178" s="36">
        <v>40637.643425925897</v>
      </c>
      <c r="G178" s="16" t="s">
        <v>50</v>
      </c>
      <c r="H178" s="17" t="s">
        <v>91</v>
      </c>
      <c r="I178" s="17"/>
      <c r="J178" s="17"/>
      <c r="K178" s="17" t="s">
        <v>75</v>
      </c>
      <c r="L178" s="17"/>
      <c r="M178" s="17"/>
      <c r="N178" s="17">
        <v>400</v>
      </c>
      <c r="O178" s="17"/>
      <c r="P178" s="17"/>
      <c r="Q178" s="17">
        <v>400</v>
      </c>
      <c r="R178" s="17"/>
      <c r="S178" s="17"/>
      <c r="T178" s="17" t="s">
        <v>96</v>
      </c>
      <c r="U178" s="17" t="s">
        <v>97</v>
      </c>
      <c r="V178" s="17" t="s">
        <v>71</v>
      </c>
      <c r="W178" s="19" t="s">
        <v>1851</v>
      </c>
      <c r="X178" s="18">
        <v>41455.291666666701</v>
      </c>
      <c r="Y178" s="18">
        <v>41455.291666666701</v>
      </c>
      <c r="Z178" s="17" t="s">
        <v>77</v>
      </c>
      <c r="AA178" s="17" t="s">
        <v>60</v>
      </c>
      <c r="AB178" s="17" t="s">
        <v>60</v>
      </c>
      <c r="AC178" s="17" t="s">
        <v>60</v>
      </c>
      <c r="AD178" s="17"/>
      <c r="AE178" s="17"/>
    </row>
    <row r="179" spans="1:31" s="3" customFormat="1" ht="13" x14ac:dyDescent="0.3">
      <c r="A179" s="35" t="s">
        <v>1852</v>
      </c>
      <c r="B179" s="17">
        <v>235</v>
      </c>
      <c r="C179" s="18">
        <v>39262</v>
      </c>
      <c r="D179" s="18">
        <v>39262.291666666701</v>
      </c>
      <c r="E179" s="16" t="s">
        <v>1507</v>
      </c>
      <c r="F179" s="36">
        <v>39778.333333333299</v>
      </c>
      <c r="G179" s="16" t="s">
        <v>50</v>
      </c>
      <c r="H179" s="17" t="s">
        <v>345</v>
      </c>
      <c r="I179" s="17"/>
      <c r="J179" s="17"/>
      <c r="K179" s="17" t="s">
        <v>86</v>
      </c>
      <c r="L179" s="17"/>
      <c r="M179" s="17"/>
      <c r="N179" s="17">
        <v>630</v>
      </c>
      <c r="O179" s="17"/>
      <c r="P179" s="17"/>
      <c r="Q179" s="17">
        <v>630</v>
      </c>
      <c r="R179" s="17"/>
      <c r="S179" s="17"/>
      <c r="T179" s="17" t="s">
        <v>333</v>
      </c>
      <c r="U179" s="17" t="s">
        <v>55</v>
      </c>
      <c r="V179" s="17" t="s">
        <v>88</v>
      </c>
      <c r="W179" s="19" t="s">
        <v>1853</v>
      </c>
      <c r="X179" s="18">
        <v>40695.291666666701</v>
      </c>
      <c r="Y179" s="18">
        <v>40695.291666666701</v>
      </c>
      <c r="Z179" s="17" t="s">
        <v>77</v>
      </c>
      <c r="AA179" s="17" t="s">
        <v>60</v>
      </c>
      <c r="AB179" s="17" t="s">
        <v>60</v>
      </c>
      <c r="AC179" s="17" t="s">
        <v>60</v>
      </c>
      <c r="AD179" s="17"/>
      <c r="AE179" s="17"/>
    </row>
    <row r="180" spans="1:31" s="3" customFormat="1" ht="13" x14ac:dyDescent="0.3">
      <c r="A180" s="35" t="s">
        <v>1854</v>
      </c>
      <c r="B180" s="17">
        <v>236</v>
      </c>
      <c r="C180" s="18">
        <v>39262</v>
      </c>
      <c r="D180" s="18">
        <v>39262.291666666701</v>
      </c>
      <c r="E180" s="16" t="s">
        <v>1507</v>
      </c>
      <c r="F180" s="36">
        <v>39778.333333333299</v>
      </c>
      <c r="G180" s="16" t="s">
        <v>50</v>
      </c>
      <c r="H180" s="17" t="s">
        <v>345</v>
      </c>
      <c r="I180" s="17"/>
      <c r="J180" s="17"/>
      <c r="K180" s="17" t="s">
        <v>86</v>
      </c>
      <c r="L180" s="17"/>
      <c r="M180" s="17"/>
      <c r="N180" s="17">
        <v>630</v>
      </c>
      <c r="O180" s="17"/>
      <c r="P180" s="17"/>
      <c r="Q180" s="17">
        <v>630</v>
      </c>
      <c r="R180" s="17"/>
      <c r="S180" s="17"/>
      <c r="T180" s="17" t="s">
        <v>181</v>
      </c>
      <c r="U180" s="17" t="s">
        <v>55</v>
      </c>
      <c r="V180" s="17" t="s">
        <v>88</v>
      </c>
      <c r="W180" s="19" t="s">
        <v>1855</v>
      </c>
      <c r="X180" s="18">
        <v>40695.291666666701</v>
      </c>
      <c r="Y180" s="18">
        <v>40695.291666666701</v>
      </c>
      <c r="Z180" s="17" t="s">
        <v>77</v>
      </c>
      <c r="AA180" s="17" t="s">
        <v>60</v>
      </c>
      <c r="AB180" s="17" t="s">
        <v>60</v>
      </c>
      <c r="AC180" s="17" t="s">
        <v>60</v>
      </c>
      <c r="AD180" s="17"/>
      <c r="AE180" s="17"/>
    </row>
    <row r="181" spans="1:31" s="3" customFormat="1" ht="13" x14ac:dyDescent="0.3">
      <c r="A181" s="35" t="s">
        <v>1856</v>
      </c>
      <c r="B181" s="17">
        <v>237</v>
      </c>
      <c r="C181" s="18">
        <v>39245</v>
      </c>
      <c r="D181" s="18">
        <v>39265.291666666701</v>
      </c>
      <c r="E181" s="16" t="s">
        <v>1507</v>
      </c>
      <c r="F181" s="36">
        <v>39776.333333333299</v>
      </c>
      <c r="G181" s="16" t="s">
        <v>50</v>
      </c>
      <c r="H181" s="17" t="s">
        <v>85</v>
      </c>
      <c r="I181" s="17"/>
      <c r="J181" s="17"/>
      <c r="K181" s="17" t="s">
        <v>86</v>
      </c>
      <c r="L181" s="17"/>
      <c r="M181" s="17"/>
      <c r="N181" s="17">
        <v>634</v>
      </c>
      <c r="O181" s="17"/>
      <c r="P181" s="17"/>
      <c r="Q181" s="17">
        <v>634</v>
      </c>
      <c r="R181" s="17"/>
      <c r="S181" s="17"/>
      <c r="T181" s="17" t="s">
        <v>96</v>
      </c>
      <c r="U181" s="17" t="s">
        <v>97</v>
      </c>
      <c r="V181" s="17" t="s">
        <v>71</v>
      </c>
      <c r="W181" s="19" t="s">
        <v>1857</v>
      </c>
      <c r="X181" s="18">
        <v>40664.291666666701</v>
      </c>
      <c r="Y181" s="18">
        <v>40664.291666666701</v>
      </c>
      <c r="Z181" s="17" t="s">
        <v>58</v>
      </c>
      <c r="AA181" s="17" t="s">
        <v>60</v>
      </c>
      <c r="AB181" s="17" t="s">
        <v>60</v>
      </c>
      <c r="AC181" s="17" t="s">
        <v>60</v>
      </c>
      <c r="AD181" s="17"/>
      <c r="AE181" s="17"/>
    </row>
    <row r="182" spans="1:31" s="3" customFormat="1" ht="25.5" x14ac:dyDescent="0.3">
      <c r="A182" s="35" t="s">
        <v>1858</v>
      </c>
      <c r="B182" s="17">
        <v>238</v>
      </c>
      <c r="C182" s="18">
        <v>39275</v>
      </c>
      <c r="D182" s="18">
        <v>39274.291666666701</v>
      </c>
      <c r="E182" s="16" t="s">
        <v>1507</v>
      </c>
      <c r="F182" s="36">
        <v>39778.333333333299</v>
      </c>
      <c r="G182" s="16" t="s">
        <v>50</v>
      </c>
      <c r="H182" s="17" t="s">
        <v>74</v>
      </c>
      <c r="I182" s="17"/>
      <c r="J182" s="17"/>
      <c r="K182" s="17" t="s">
        <v>75</v>
      </c>
      <c r="L182" s="17"/>
      <c r="M182" s="17"/>
      <c r="N182" s="17">
        <v>45</v>
      </c>
      <c r="O182" s="17"/>
      <c r="P182" s="17"/>
      <c r="Q182" s="17">
        <v>45</v>
      </c>
      <c r="R182" s="17"/>
      <c r="S182" s="17"/>
      <c r="T182" s="17" t="s">
        <v>340</v>
      </c>
      <c r="U182" s="17" t="s">
        <v>55</v>
      </c>
      <c r="V182" s="17" t="s">
        <v>88</v>
      </c>
      <c r="W182" s="19" t="s">
        <v>1859</v>
      </c>
      <c r="X182" s="18">
        <v>39783.333333333299</v>
      </c>
      <c r="Y182" s="18">
        <v>39783.333333333299</v>
      </c>
      <c r="Z182" s="17" t="s">
        <v>77</v>
      </c>
      <c r="AA182" s="17" t="s">
        <v>60</v>
      </c>
      <c r="AB182" s="17" t="s">
        <v>60</v>
      </c>
      <c r="AC182" s="17" t="s">
        <v>60</v>
      </c>
      <c r="AD182" s="17"/>
      <c r="AE182" s="17"/>
    </row>
    <row r="183" spans="1:31" s="3" customFormat="1" ht="13" x14ac:dyDescent="0.3">
      <c r="A183" s="35" t="s">
        <v>1860</v>
      </c>
      <c r="B183" s="17">
        <v>240</v>
      </c>
      <c r="C183" s="18">
        <v>39275</v>
      </c>
      <c r="D183" s="18">
        <v>39275.291666666701</v>
      </c>
      <c r="E183" s="16" t="s">
        <v>1507</v>
      </c>
      <c r="F183" s="36">
        <v>41584.688831018502</v>
      </c>
      <c r="G183" s="16" t="s">
        <v>50</v>
      </c>
      <c r="H183" s="17" t="s">
        <v>91</v>
      </c>
      <c r="I183" s="17"/>
      <c r="J183" s="17"/>
      <c r="K183" s="17" t="s">
        <v>75</v>
      </c>
      <c r="L183" s="17"/>
      <c r="M183" s="17"/>
      <c r="N183" s="17">
        <v>400</v>
      </c>
      <c r="O183" s="17"/>
      <c r="P183" s="17"/>
      <c r="Q183" s="17">
        <v>400</v>
      </c>
      <c r="R183" s="17"/>
      <c r="S183" s="17"/>
      <c r="T183" s="17" t="s">
        <v>130</v>
      </c>
      <c r="U183" s="17" t="s">
        <v>55</v>
      </c>
      <c r="V183" s="17" t="s">
        <v>71</v>
      </c>
      <c r="W183" s="19" t="s">
        <v>1861</v>
      </c>
      <c r="X183" s="18">
        <v>41820.291666666701</v>
      </c>
      <c r="Y183" s="18">
        <v>43101.333333333299</v>
      </c>
      <c r="Z183" s="17" t="s">
        <v>58</v>
      </c>
      <c r="AA183" s="17" t="s">
        <v>59</v>
      </c>
      <c r="AB183" s="17" t="s">
        <v>59</v>
      </c>
      <c r="AC183" s="17" t="s">
        <v>60</v>
      </c>
      <c r="AD183" s="17"/>
      <c r="AE183" s="17"/>
    </row>
    <row r="184" spans="1:31" s="3" customFormat="1" ht="13" x14ac:dyDescent="0.3">
      <c r="A184" s="35" t="s">
        <v>1862</v>
      </c>
      <c r="B184" s="17">
        <v>241</v>
      </c>
      <c r="C184" s="18">
        <v>39275</v>
      </c>
      <c r="D184" s="18">
        <v>39275.291666666701</v>
      </c>
      <c r="E184" s="16" t="s">
        <v>1507</v>
      </c>
      <c r="F184" s="36">
        <v>41649.902638888903</v>
      </c>
      <c r="G184" s="16" t="s">
        <v>50</v>
      </c>
      <c r="H184" s="17" t="s">
        <v>91</v>
      </c>
      <c r="I184" s="17"/>
      <c r="J184" s="17"/>
      <c r="K184" s="17" t="s">
        <v>75</v>
      </c>
      <c r="L184" s="17"/>
      <c r="M184" s="17"/>
      <c r="N184" s="17">
        <v>400</v>
      </c>
      <c r="O184" s="17"/>
      <c r="P184" s="17"/>
      <c r="Q184" s="17">
        <v>400</v>
      </c>
      <c r="R184" s="17"/>
      <c r="S184" s="17"/>
      <c r="T184" s="17" t="s">
        <v>130</v>
      </c>
      <c r="U184" s="17" t="s">
        <v>55</v>
      </c>
      <c r="V184" s="17" t="s">
        <v>71</v>
      </c>
      <c r="W184" s="19" t="s">
        <v>1861</v>
      </c>
      <c r="X184" s="18">
        <v>42185.291666666701</v>
      </c>
      <c r="Y184" s="18">
        <v>42185.291666666701</v>
      </c>
      <c r="Z184" s="17" t="s">
        <v>58</v>
      </c>
      <c r="AA184" s="17" t="s">
        <v>59</v>
      </c>
      <c r="AB184" s="17" t="s">
        <v>59</v>
      </c>
      <c r="AC184" s="17" t="s">
        <v>60</v>
      </c>
      <c r="AD184" s="17"/>
      <c r="AE184" s="17"/>
    </row>
    <row r="185" spans="1:31" s="3" customFormat="1" ht="13" x14ac:dyDescent="0.3">
      <c r="A185" s="35" t="s">
        <v>1863</v>
      </c>
      <c r="B185" s="17">
        <v>243</v>
      </c>
      <c r="C185" s="18">
        <v>39279</v>
      </c>
      <c r="D185" s="18">
        <v>39279.291666666701</v>
      </c>
      <c r="E185" s="16" t="s">
        <v>1507</v>
      </c>
      <c r="F185" s="36">
        <v>39778.333333333299</v>
      </c>
      <c r="G185" s="16" t="s">
        <v>50</v>
      </c>
      <c r="H185" s="17" t="s">
        <v>51</v>
      </c>
      <c r="I185" s="17"/>
      <c r="J185" s="17"/>
      <c r="K185" s="17" t="s">
        <v>75</v>
      </c>
      <c r="L185" s="17"/>
      <c r="M185" s="17"/>
      <c r="N185" s="17">
        <v>429</v>
      </c>
      <c r="O185" s="17"/>
      <c r="P185" s="17"/>
      <c r="Q185" s="17">
        <v>429</v>
      </c>
      <c r="R185" s="17"/>
      <c r="S185" s="17"/>
      <c r="T185" s="17" t="s">
        <v>130</v>
      </c>
      <c r="U185" s="17" t="s">
        <v>55</v>
      </c>
      <c r="V185" s="17" t="s">
        <v>71</v>
      </c>
      <c r="W185" s="19" t="s">
        <v>1679</v>
      </c>
      <c r="X185" s="18">
        <v>40542.333333333299</v>
      </c>
      <c r="Y185" s="18">
        <v>40542.333333333299</v>
      </c>
      <c r="Z185" s="17" t="s">
        <v>77</v>
      </c>
      <c r="AA185" s="17" t="s">
        <v>60</v>
      </c>
      <c r="AB185" s="17" t="s">
        <v>60</v>
      </c>
      <c r="AC185" s="17" t="s">
        <v>60</v>
      </c>
      <c r="AD185" s="17"/>
      <c r="AE185" s="17"/>
    </row>
    <row r="186" spans="1:31" s="3" customFormat="1" ht="13" x14ac:dyDescent="0.3">
      <c r="A186" s="35" t="s">
        <v>1864</v>
      </c>
      <c r="B186" s="17">
        <v>244</v>
      </c>
      <c r="C186" s="18">
        <v>39279</v>
      </c>
      <c r="D186" s="18">
        <v>39279.291666666701</v>
      </c>
      <c r="E186" s="16" t="s">
        <v>1507</v>
      </c>
      <c r="F186" s="36">
        <v>39778.333333333299</v>
      </c>
      <c r="G186" s="16" t="s">
        <v>50</v>
      </c>
      <c r="H186" s="17" t="s">
        <v>51</v>
      </c>
      <c r="I186" s="17"/>
      <c r="J186" s="17"/>
      <c r="K186" s="17" t="s">
        <v>51</v>
      </c>
      <c r="L186" s="17"/>
      <c r="M186" s="17"/>
      <c r="N186" s="17">
        <v>120</v>
      </c>
      <c r="O186" s="17"/>
      <c r="P186" s="17"/>
      <c r="Q186" s="17">
        <v>120</v>
      </c>
      <c r="R186" s="17"/>
      <c r="S186" s="17"/>
      <c r="T186" s="17" t="s">
        <v>1865</v>
      </c>
      <c r="U186" s="17" t="s">
        <v>55</v>
      </c>
      <c r="V186" s="17" t="s">
        <v>71</v>
      </c>
      <c r="W186" s="19" t="s">
        <v>1866</v>
      </c>
      <c r="X186" s="18">
        <v>40527.333333333299</v>
      </c>
      <c r="Y186" s="18">
        <v>40527.333333333299</v>
      </c>
      <c r="Z186" s="17" t="s">
        <v>77</v>
      </c>
      <c r="AA186" s="17" t="s">
        <v>60</v>
      </c>
      <c r="AB186" s="17" t="s">
        <v>60</v>
      </c>
      <c r="AC186" s="17" t="s">
        <v>60</v>
      </c>
      <c r="AD186" s="17"/>
      <c r="AE186" s="17"/>
    </row>
    <row r="187" spans="1:31" s="3" customFormat="1" ht="25.5" x14ac:dyDescent="0.3">
      <c r="A187" s="35" t="s">
        <v>1867</v>
      </c>
      <c r="B187" s="17">
        <v>245</v>
      </c>
      <c r="C187" s="18">
        <v>39279</v>
      </c>
      <c r="D187" s="18">
        <v>39279.291666666701</v>
      </c>
      <c r="E187" s="16" t="s">
        <v>1507</v>
      </c>
      <c r="F187" s="36">
        <v>39778.333333333299</v>
      </c>
      <c r="G187" s="16" t="s">
        <v>50</v>
      </c>
      <c r="H187" s="17" t="s">
        <v>51</v>
      </c>
      <c r="I187" s="17"/>
      <c r="J187" s="17"/>
      <c r="K187" s="17" t="s">
        <v>51</v>
      </c>
      <c r="L187" s="17"/>
      <c r="M187" s="17"/>
      <c r="N187" s="17">
        <v>228</v>
      </c>
      <c r="O187" s="17"/>
      <c r="P187" s="17"/>
      <c r="Q187" s="17">
        <v>228</v>
      </c>
      <c r="R187" s="17"/>
      <c r="S187" s="17"/>
      <c r="T187" s="17" t="s">
        <v>66</v>
      </c>
      <c r="U187" s="17" t="s">
        <v>55</v>
      </c>
      <c r="V187" s="17" t="s">
        <v>71</v>
      </c>
      <c r="W187" s="19" t="s">
        <v>1868</v>
      </c>
      <c r="X187" s="18">
        <v>40527.333333333299</v>
      </c>
      <c r="Y187" s="18">
        <v>40527.333333333299</v>
      </c>
      <c r="Z187" s="17" t="s">
        <v>77</v>
      </c>
      <c r="AA187" s="17" t="s">
        <v>60</v>
      </c>
      <c r="AB187" s="17" t="s">
        <v>60</v>
      </c>
      <c r="AC187" s="17" t="s">
        <v>60</v>
      </c>
      <c r="AD187" s="17"/>
      <c r="AE187" s="17"/>
    </row>
    <row r="188" spans="1:31" s="3" customFormat="1" ht="25.5" x14ac:dyDescent="0.3">
      <c r="A188" s="35" t="s">
        <v>1869</v>
      </c>
      <c r="B188" s="17">
        <v>246</v>
      </c>
      <c r="C188" s="18">
        <v>39280</v>
      </c>
      <c r="D188" s="18">
        <v>39280.291666666701</v>
      </c>
      <c r="E188" s="16" t="s">
        <v>1507</v>
      </c>
      <c r="F188" s="36">
        <v>39778.333333333299</v>
      </c>
      <c r="G188" s="16" t="s">
        <v>50</v>
      </c>
      <c r="H188" s="17" t="s">
        <v>51</v>
      </c>
      <c r="I188" s="17"/>
      <c r="J188" s="17"/>
      <c r="K188" s="17" t="s">
        <v>51</v>
      </c>
      <c r="L188" s="17"/>
      <c r="M188" s="17"/>
      <c r="N188" s="17">
        <v>120</v>
      </c>
      <c r="O188" s="17"/>
      <c r="P188" s="17"/>
      <c r="Q188" s="17">
        <v>120</v>
      </c>
      <c r="R188" s="17"/>
      <c r="S188" s="17"/>
      <c r="T188" s="17" t="s">
        <v>101</v>
      </c>
      <c r="U188" s="17" t="s">
        <v>55</v>
      </c>
      <c r="V188" s="17" t="s">
        <v>71</v>
      </c>
      <c r="W188" s="19" t="s">
        <v>1870</v>
      </c>
      <c r="X188" s="18">
        <v>40527.333333333299</v>
      </c>
      <c r="Y188" s="18">
        <v>40527.333333333299</v>
      </c>
      <c r="Z188" s="17" t="s">
        <v>77</v>
      </c>
      <c r="AA188" s="17" t="s">
        <v>60</v>
      </c>
      <c r="AB188" s="17" t="s">
        <v>60</v>
      </c>
      <c r="AC188" s="17" t="s">
        <v>60</v>
      </c>
      <c r="AD188" s="17"/>
      <c r="AE188" s="17"/>
    </row>
    <row r="189" spans="1:31" s="3" customFormat="1" ht="13" x14ac:dyDescent="0.3">
      <c r="A189" s="35" t="s">
        <v>1871</v>
      </c>
      <c r="B189" s="17">
        <v>247</v>
      </c>
      <c r="C189" s="18">
        <v>39293</v>
      </c>
      <c r="D189" s="18">
        <v>39293.291666666701</v>
      </c>
      <c r="E189" s="16" t="s">
        <v>1507</v>
      </c>
      <c r="F189" s="36">
        <v>40640.889594907399</v>
      </c>
      <c r="G189" s="16" t="s">
        <v>50</v>
      </c>
      <c r="H189" s="17" t="s">
        <v>85</v>
      </c>
      <c r="I189" s="17"/>
      <c r="J189" s="17"/>
      <c r="K189" s="17" t="s">
        <v>86</v>
      </c>
      <c r="L189" s="17"/>
      <c r="M189" s="17"/>
      <c r="N189" s="17">
        <v>67</v>
      </c>
      <c r="O189" s="17"/>
      <c r="P189" s="17"/>
      <c r="Q189" s="17">
        <v>67</v>
      </c>
      <c r="R189" s="17"/>
      <c r="S189" s="17"/>
      <c r="T189" s="17" t="s">
        <v>765</v>
      </c>
      <c r="U189" s="17" t="s">
        <v>55</v>
      </c>
      <c r="V189" s="17" t="s">
        <v>88</v>
      </c>
      <c r="W189" s="19" t="s">
        <v>1786</v>
      </c>
      <c r="X189" s="18">
        <v>40725.291666666701</v>
      </c>
      <c r="Y189" s="18">
        <v>41014.291666666701</v>
      </c>
      <c r="Z189" s="17" t="s">
        <v>58</v>
      </c>
      <c r="AA189" s="17" t="s">
        <v>60</v>
      </c>
      <c r="AB189" s="17" t="s">
        <v>60</v>
      </c>
      <c r="AC189" s="17" t="s">
        <v>60</v>
      </c>
      <c r="AD189" s="17"/>
      <c r="AE189" s="17"/>
    </row>
    <row r="190" spans="1:31" s="3" customFormat="1" ht="13" x14ac:dyDescent="0.3">
      <c r="A190" s="35" t="s">
        <v>1872</v>
      </c>
      <c r="B190" s="17">
        <v>248</v>
      </c>
      <c r="C190" s="18">
        <v>39293</v>
      </c>
      <c r="D190" s="18">
        <v>39293.291666666701</v>
      </c>
      <c r="E190" s="16" t="s">
        <v>1507</v>
      </c>
      <c r="F190" s="36">
        <v>42186.885312500002</v>
      </c>
      <c r="G190" s="16" t="s">
        <v>50</v>
      </c>
      <c r="H190" s="17" t="s">
        <v>85</v>
      </c>
      <c r="I190" s="17"/>
      <c r="J190" s="17"/>
      <c r="K190" s="17" t="s">
        <v>86</v>
      </c>
      <c r="L190" s="17"/>
      <c r="M190" s="17"/>
      <c r="N190" s="17">
        <v>67</v>
      </c>
      <c r="O190" s="17"/>
      <c r="P190" s="17"/>
      <c r="Q190" s="17">
        <v>67</v>
      </c>
      <c r="R190" s="17"/>
      <c r="S190" s="17"/>
      <c r="T190" s="17" t="s">
        <v>181</v>
      </c>
      <c r="U190" s="17" t="s">
        <v>55</v>
      </c>
      <c r="V190" s="17" t="s">
        <v>88</v>
      </c>
      <c r="W190" s="19" t="s">
        <v>1873</v>
      </c>
      <c r="X190" s="18">
        <v>40678.291666666701</v>
      </c>
      <c r="Y190" s="18">
        <v>41760.291666666701</v>
      </c>
      <c r="Z190" s="17" t="s">
        <v>58</v>
      </c>
      <c r="AA190" s="17" t="s">
        <v>59</v>
      </c>
      <c r="AB190" s="17" t="s">
        <v>59</v>
      </c>
      <c r="AC190" s="17" t="s">
        <v>60</v>
      </c>
      <c r="AD190" s="17"/>
      <c r="AE190" s="17"/>
    </row>
    <row r="191" spans="1:31" s="3" customFormat="1" ht="50.5" x14ac:dyDescent="0.3">
      <c r="A191" s="35" t="s">
        <v>1874</v>
      </c>
      <c r="B191" s="17">
        <v>249</v>
      </c>
      <c r="C191" s="18">
        <v>39293</v>
      </c>
      <c r="D191" s="18">
        <v>39293.291666666701</v>
      </c>
      <c r="E191" s="16" t="s">
        <v>1507</v>
      </c>
      <c r="F191" s="36">
        <v>39778.333333333299</v>
      </c>
      <c r="G191" s="16" t="s">
        <v>50</v>
      </c>
      <c r="H191" s="17" t="s">
        <v>51</v>
      </c>
      <c r="I191" s="17"/>
      <c r="J191" s="17"/>
      <c r="K191" s="17" t="s">
        <v>51</v>
      </c>
      <c r="L191" s="17"/>
      <c r="M191" s="17"/>
      <c r="N191" s="17">
        <v>105</v>
      </c>
      <c r="O191" s="17"/>
      <c r="P191" s="17"/>
      <c r="Q191" s="17">
        <v>105</v>
      </c>
      <c r="R191" s="17"/>
      <c r="S191" s="17"/>
      <c r="T191" s="17" t="s">
        <v>380</v>
      </c>
      <c r="U191" s="17" t="s">
        <v>55</v>
      </c>
      <c r="V191" s="17" t="s">
        <v>88</v>
      </c>
      <c r="W191" s="19" t="s">
        <v>1875</v>
      </c>
      <c r="X191" s="18">
        <v>40483.291666666701</v>
      </c>
      <c r="Y191" s="18">
        <v>40483.291666666701</v>
      </c>
      <c r="Z191" s="17" t="s">
        <v>77</v>
      </c>
      <c r="AA191" s="17" t="s">
        <v>60</v>
      </c>
      <c r="AB191" s="17" t="s">
        <v>60</v>
      </c>
      <c r="AC191" s="17" t="s">
        <v>60</v>
      </c>
      <c r="AD191" s="17"/>
      <c r="AE191" s="17"/>
    </row>
    <row r="192" spans="1:31" s="3" customFormat="1" ht="13" x14ac:dyDescent="0.3">
      <c r="A192" s="35" t="s">
        <v>1876</v>
      </c>
      <c r="B192" s="17">
        <v>250</v>
      </c>
      <c r="C192" s="18">
        <v>39298</v>
      </c>
      <c r="D192" s="18">
        <v>39293.291666666701</v>
      </c>
      <c r="E192" s="16" t="s">
        <v>1507</v>
      </c>
      <c r="F192" s="36">
        <v>41429.291666666701</v>
      </c>
      <c r="G192" s="16" t="s">
        <v>80</v>
      </c>
      <c r="H192" s="17" t="s">
        <v>51</v>
      </c>
      <c r="I192" s="17"/>
      <c r="J192" s="17"/>
      <c r="K192" s="17" t="s">
        <v>51</v>
      </c>
      <c r="L192" s="17"/>
      <c r="M192" s="17"/>
      <c r="N192" s="17">
        <v>66.2</v>
      </c>
      <c r="O192" s="17"/>
      <c r="P192" s="17"/>
      <c r="Q192" s="17">
        <v>66.2</v>
      </c>
      <c r="R192" s="17" t="s">
        <v>65</v>
      </c>
      <c r="S192" s="17"/>
      <c r="T192" s="17" t="s">
        <v>1877</v>
      </c>
      <c r="U192" s="17" t="s">
        <v>55</v>
      </c>
      <c r="V192" s="17" t="s">
        <v>88</v>
      </c>
      <c r="W192" s="19" t="s">
        <v>1878</v>
      </c>
      <c r="X192" s="18">
        <v>40026.291666666701</v>
      </c>
      <c r="Y192" s="18">
        <v>41854.291666666701</v>
      </c>
      <c r="Z192" s="17" t="s">
        <v>82</v>
      </c>
      <c r="AA192" s="17" t="s">
        <v>59</v>
      </c>
      <c r="AB192" s="17" t="s">
        <v>59</v>
      </c>
      <c r="AC192" s="17" t="s">
        <v>82</v>
      </c>
      <c r="AD192" s="17"/>
      <c r="AE192" s="17"/>
    </row>
    <row r="193" spans="1:31" s="3" customFormat="1" ht="13" x14ac:dyDescent="0.3">
      <c r="A193" s="35" t="s">
        <v>1879</v>
      </c>
      <c r="B193" s="17">
        <v>251</v>
      </c>
      <c r="C193" s="18">
        <v>39295</v>
      </c>
      <c r="D193" s="18">
        <v>39295.291666666701</v>
      </c>
      <c r="E193" s="16" t="s">
        <v>1507</v>
      </c>
      <c r="F193" s="36">
        <v>39778.333333333299</v>
      </c>
      <c r="G193" s="16" t="s">
        <v>50</v>
      </c>
      <c r="H193" s="17" t="s">
        <v>74</v>
      </c>
      <c r="I193" s="17"/>
      <c r="J193" s="17"/>
      <c r="K193" s="17" t="s">
        <v>75</v>
      </c>
      <c r="L193" s="17"/>
      <c r="M193" s="17"/>
      <c r="N193" s="17">
        <v>200</v>
      </c>
      <c r="O193" s="17"/>
      <c r="P193" s="17"/>
      <c r="Q193" s="17">
        <v>200</v>
      </c>
      <c r="R193" s="17"/>
      <c r="S193" s="17"/>
      <c r="T193" s="17" t="s">
        <v>66</v>
      </c>
      <c r="U193" s="17" t="s">
        <v>55</v>
      </c>
      <c r="V193" s="17" t="s">
        <v>71</v>
      </c>
      <c r="W193" s="19" t="s">
        <v>1880</v>
      </c>
      <c r="X193" s="18">
        <v>40162.333333333299</v>
      </c>
      <c r="Y193" s="18">
        <v>40162.333333333299</v>
      </c>
      <c r="Z193" s="17" t="s">
        <v>77</v>
      </c>
      <c r="AA193" s="17" t="s">
        <v>60</v>
      </c>
      <c r="AB193" s="17" t="s">
        <v>60</v>
      </c>
      <c r="AC193" s="17" t="s">
        <v>60</v>
      </c>
      <c r="AD193" s="17"/>
      <c r="AE193" s="17"/>
    </row>
    <row r="194" spans="1:31" s="3" customFormat="1" ht="13" x14ac:dyDescent="0.3">
      <c r="A194" s="35" t="s">
        <v>1881</v>
      </c>
      <c r="B194" s="17">
        <v>253</v>
      </c>
      <c r="C194" s="18">
        <v>39307</v>
      </c>
      <c r="D194" s="18">
        <v>39307.291666666701</v>
      </c>
      <c r="E194" s="16" t="s">
        <v>1507</v>
      </c>
      <c r="F194" s="36">
        <v>39778.333333333299</v>
      </c>
      <c r="G194" s="16" t="s">
        <v>50</v>
      </c>
      <c r="H194" s="17" t="s">
        <v>51</v>
      </c>
      <c r="I194" s="17"/>
      <c r="J194" s="17"/>
      <c r="K194" s="17" t="s">
        <v>51</v>
      </c>
      <c r="L194" s="17"/>
      <c r="M194" s="17"/>
      <c r="N194" s="17">
        <v>40</v>
      </c>
      <c r="O194" s="17"/>
      <c r="P194" s="17"/>
      <c r="Q194" s="17">
        <v>40</v>
      </c>
      <c r="R194" s="17"/>
      <c r="S194" s="17"/>
      <c r="T194" s="17" t="s">
        <v>1521</v>
      </c>
      <c r="U194" s="17" t="s">
        <v>55</v>
      </c>
      <c r="V194" s="17" t="s">
        <v>88</v>
      </c>
      <c r="W194" s="19" t="s">
        <v>1882</v>
      </c>
      <c r="X194" s="18">
        <v>40908.333333333299</v>
      </c>
      <c r="Y194" s="18">
        <v>40908.333333333299</v>
      </c>
      <c r="Z194" s="17" t="s">
        <v>77</v>
      </c>
      <c r="AA194" s="17" t="s">
        <v>60</v>
      </c>
      <c r="AB194" s="17" t="s">
        <v>60</v>
      </c>
      <c r="AC194" s="17" t="s">
        <v>60</v>
      </c>
      <c r="AD194" s="17"/>
      <c r="AE194" s="17"/>
    </row>
    <row r="195" spans="1:31" s="3" customFormat="1" ht="13" x14ac:dyDescent="0.3">
      <c r="A195" s="35" t="s">
        <v>1514</v>
      </c>
      <c r="B195" s="17">
        <v>254</v>
      </c>
      <c r="C195" s="18">
        <v>39315</v>
      </c>
      <c r="D195" s="18">
        <v>39315.291666666701</v>
      </c>
      <c r="E195" s="16" t="s">
        <v>1507</v>
      </c>
      <c r="F195" s="36">
        <v>42240.291666666701</v>
      </c>
      <c r="G195" s="16" t="s">
        <v>80</v>
      </c>
      <c r="H195" s="17" t="s">
        <v>85</v>
      </c>
      <c r="I195" s="17"/>
      <c r="J195" s="17"/>
      <c r="K195" s="17" t="s">
        <v>86</v>
      </c>
      <c r="L195" s="17"/>
      <c r="M195" s="17"/>
      <c r="N195" s="17">
        <v>600</v>
      </c>
      <c r="O195" s="17"/>
      <c r="P195" s="17"/>
      <c r="Q195" s="17">
        <v>600</v>
      </c>
      <c r="R195" s="17" t="s">
        <v>65</v>
      </c>
      <c r="S195" s="17"/>
      <c r="T195" s="17" t="s">
        <v>139</v>
      </c>
      <c r="U195" s="17" t="s">
        <v>55</v>
      </c>
      <c r="V195" s="17" t="s">
        <v>88</v>
      </c>
      <c r="W195" s="19" t="s">
        <v>1883</v>
      </c>
      <c r="X195" s="18">
        <v>41061.291666666701</v>
      </c>
      <c r="Y195" s="18">
        <v>42887.291666666701</v>
      </c>
      <c r="Z195" s="17" t="s">
        <v>82</v>
      </c>
      <c r="AA195" s="17" t="s">
        <v>59</v>
      </c>
      <c r="AB195" s="17" t="s">
        <v>59</v>
      </c>
      <c r="AC195" s="17" t="s">
        <v>82</v>
      </c>
      <c r="AD195" s="17"/>
      <c r="AE195" s="17"/>
    </row>
    <row r="196" spans="1:31" s="3" customFormat="1" ht="13" x14ac:dyDescent="0.3">
      <c r="A196" s="35" t="s">
        <v>1884</v>
      </c>
      <c r="B196" s="17">
        <v>255</v>
      </c>
      <c r="C196" s="18">
        <v>40502</v>
      </c>
      <c r="D196" s="18">
        <v>39317.291666666701</v>
      </c>
      <c r="E196" s="16" t="s">
        <v>1507</v>
      </c>
      <c r="F196" s="36">
        <v>40569.333333333299</v>
      </c>
      <c r="G196" s="16" t="s">
        <v>80</v>
      </c>
      <c r="H196" s="17" t="s">
        <v>91</v>
      </c>
      <c r="I196" s="17"/>
      <c r="J196" s="17"/>
      <c r="K196" s="17" t="s">
        <v>75</v>
      </c>
      <c r="L196" s="17"/>
      <c r="M196" s="17"/>
      <c r="N196" s="17">
        <v>250</v>
      </c>
      <c r="O196" s="17"/>
      <c r="P196" s="17"/>
      <c r="Q196" s="17">
        <v>250</v>
      </c>
      <c r="R196" s="17" t="s">
        <v>65</v>
      </c>
      <c r="S196" s="17"/>
      <c r="T196" s="17" t="s">
        <v>101</v>
      </c>
      <c r="U196" s="17" t="s">
        <v>55</v>
      </c>
      <c r="V196" s="17" t="s">
        <v>71</v>
      </c>
      <c r="W196" s="19" t="s">
        <v>1885</v>
      </c>
      <c r="X196" s="18">
        <v>41636.333333333299</v>
      </c>
      <c r="Y196" s="18">
        <v>41456.291666666701</v>
      </c>
      <c r="Z196" s="17" t="s">
        <v>82</v>
      </c>
      <c r="AA196" s="17" t="s">
        <v>59</v>
      </c>
      <c r="AB196" s="17" t="s">
        <v>59</v>
      </c>
      <c r="AC196" s="17" t="s">
        <v>82</v>
      </c>
      <c r="AD196" s="17"/>
      <c r="AE196" s="17"/>
    </row>
    <row r="197" spans="1:31" s="3" customFormat="1" ht="13" x14ac:dyDescent="0.3">
      <c r="A197" s="35" t="s">
        <v>1886</v>
      </c>
      <c r="B197" s="17">
        <v>256</v>
      </c>
      <c r="C197" s="18">
        <v>39317</v>
      </c>
      <c r="D197" s="18">
        <v>39317.291666666701</v>
      </c>
      <c r="E197" s="16" t="s">
        <v>1507</v>
      </c>
      <c r="F197" s="36">
        <v>39349.291666666701</v>
      </c>
      <c r="G197" s="16" t="s">
        <v>50</v>
      </c>
      <c r="H197" s="17" t="s">
        <v>74</v>
      </c>
      <c r="I197" s="17"/>
      <c r="J197" s="17"/>
      <c r="K197" s="17" t="s">
        <v>75</v>
      </c>
      <c r="L197" s="17"/>
      <c r="M197" s="17"/>
      <c r="N197" s="17">
        <v>30</v>
      </c>
      <c r="O197" s="17"/>
      <c r="P197" s="17"/>
      <c r="Q197" s="17">
        <v>30</v>
      </c>
      <c r="R197" s="17"/>
      <c r="S197" s="17"/>
      <c r="T197" s="17" t="s">
        <v>136</v>
      </c>
      <c r="U197" s="17" t="s">
        <v>55</v>
      </c>
      <c r="V197" s="17" t="s">
        <v>88</v>
      </c>
      <c r="W197" s="19" t="s">
        <v>1887</v>
      </c>
      <c r="X197" s="18">
        <v>39918.291666666701</v>
      </c>
      <c r="Y197" s="18">
        <v>39918.291666666701</v>
      </c>
      <c r="Z197" s="17" t="s">
        <v>60</v>
      </c>
      <c r="AA197" s="17" t="s">
        <v>60</v>
      </c>
      <c r="AB197" s="17" t="s">
        <v>60</v>
      </c>
      <c r="AC197" s="17" t="s">
        <v>60</v>
      </c>
      <c r="AD197" s="17"/>
      <c r="AE197" s="17"/>
    </row>
    <row r="198" spans="1:31" s="3" customFormat="1" ht="13" x14ac:dyDescent="0.3">
      <c r="A198" s="35" t="s">
        <v>1888</v>
      </c>
      <c r="B198" s="17">
        <v>257</v>
      </c>
      <c r="C198" s="18">
        <v>39273</v>
      </c>
      <c r="D198" s="18">
        <v>39335.291666666701</v>
      </c>
      <c r="E198" s="16" t="s">
        <v>1507</v>
      </c>
      <c r="F198" s="36">
        <v>40654.670960648102</v>
      </c>
      <c r="G198" s="16" t="s">
        <v>50</v>
      </c>
      <c r="H198" s="17" t="s">
        <v>85</v>
      </c>
      <c r="I198" s="17"/>
      <c r="J198" s="17"/>
      <c r="K198" s="17" t="s">
        <v>86</v>
      </c>
      <c r="L198" s="17"/>
      <c r="M198" s="17"/>
      <c r="N198" s="17">
        <v>575</v>
      </c>
      <c r="O198" s="17"/>
      <c r="P198" s="17"/>
      <c r="Q198" s="17">
        <v>575</v>
      </c>
      <c r="R198" s="17"/>
      <c r="S198" s="17"/>
      <c r="T198" s="17" t="s">
        <v>242</v>
      </c>
      <c r="U198" s="17" t="s">
        <v>55</v>
      </c>
      <c r="V198" s="17" t="s">
        <v>88</v>
      </c>
      <c r="W198" s="19" t="s">
        <v>1889</v>
      </c>
      <c r="X198" s="18">
        <v>40695.291666666701</v>
      </c>
      <c r="Y198" s="18">
        <v>40695.291666666701</v>
      </c>
      <c r="Z198" s="17" t="s">
        <v>77</v>
      </c>
      <c r="AA198" s="17" t="s">
        <v>60</v>
      </c>
      <c r="AB198" s="17" t="s">
        <v>60</v>
      </c>
      <c r="AC198" s="17" t="s">
        <v>60</v>
      </c>
      <c r="AD198" s="17"/>
      <c r="AE198" s="17"/>
    </row>
    <row r="199" spans="1:31" s="3" customFormat="1" ht="13" x14ac:dyDescent="0.3">
      <c r="A199" s="35" t="s">
        <v>1890</v>
      </c>
      <c r="B199" s="17">
        <v>258</v>
      </c>
      <c r="C199" s="18">
        <v>39337</v>
      </c>
      <c r="D199" s="18">
        <v>39337.291666666701</v>
      </c>
      <c r="E199" s="16" t="s">
        <v>1507</v>
      </c>
      <c r="F199" s="36">
        <v>43340.291666666701</v>
      </c>
      <c r="G199" s="16" t="s">
        <v>80</v>
      </c>
      <c r="H199" s="17" t="s">
        <v>85</v>
      </c>
      <c r="I199" s="17"/>
      <c r="J199" s="17"/>
      <c r="K199" s="17" t="s">
        <v>86</v>
      </c>
      <c r="L199" s="17"/>
      <c r="M199" s="17"/>
      <c r="N199" s="17">
        <v>651</v>
      </c>
      <c r="O199" s="17"/>
      <c r="P199" s="17"/>
      <c r="Q199" s="17">
        <v>651</v>
      </c>
      <c r="R199" s="17" t="s">
        <v>92</v>
      </c>
      <c r="S199" s="17"/>
      <c r="T199" s="17" t="s">
        <v>333</v>
      </c>
      <c r="U199" s="17" t="s">
        <v>55</v>
      </c>
      <c r="V199" s="17" t="s">
        <v>88</v>
      </c>
      <c r="W199" s="19" t="s">
        <v>1891</v>
      </c>
      <c r="X199" s="18">
        <v>40940.333333333299</v>
      </c>
      <c r="Y199" s="18">
        <v>44196.333333333299</v>
      </c>
      <c r="Z199" s="17" t="s">
        <v>82</v>
      </c>
      <c r="AA199" s="17" t="s">
        <v>59</v>
      </c>
      <c r="AB199" s="17" t="s">
        <v>59</v>
      </c>
      <c r="AC199" s="17" t="s">
        <v>82</v>
      </c>
      <c r="AD199" s="17" t="s">
        <v>61</v>
      </c>
      <c r="AE199" s="17"/>
    </row>
    <row r="200" spans="1:31" s="3" customFormat="1" ht="13" x14ac:dyDescent="0.3">
      <c r="A200" s="35" t="s">
        <v>1892</v>
      </c>
      <c r="B200" s="17">
        <v>259</v>
      </c>
      <c r="C200" s="18">
        <v>39339</v>
      </c>
      <c r="D200" s="18">
        <v>39337.291666666701</v>
      </c>
      <c r="E200" s="16" t="s">
        <v>1507</v>
      </c>
      <c r="F200" s="36">
        <v>39793.994016203702</v>
      </c>
      <c r="G200" s="16" t="s">
        <v>50</v>
      </c>
      <c r="H200" s="17" t="s">
        <v>85</v>
      </c>
      <c r="I200" s="17"/>
      <c r="J200" s="17"/>
      <c r="K200" s="17" t="s">
        <v>86</v>
      </c>
      <c r="L200" s="17"/>
      <c r="M200" s="17"/>
      <c r="N200" s="17">
        <v>345</v>
      </c>
      <c r="O200" s="17"/>
      <c r="P200" s="17"/>
      <c r="Q200" s="17">
        <v>345</v>
      </c>
      <c r="R200" s="17"/>
      <c r="S200" s="17"/>
      <c r="T200" s="17" t="s">
        <v>622</v>
      </c>
      <c r="U200" s="17" t="s">
        <v>55</v>
      </c>
      <c r="V200" s="17" t="s">
        <v>88</v>
      </c>
      <c r="W200" s="19" t="s">
        <v>1893</v>
      </c>
      <c r="X200" s="18">
        <v>40940.333333333299</v>
      </c>
      <c r="Y200" s="18">
        <v>40940.333333333299</v>
      </c>
      <c r="Z200" s="17" t="s">
        <v>77</v>
      </c>
      <c r="AA200" s="17" t="s">
        <v>60</v>
      </c>
      <c r="AB200" s="17" t="s">
        <v>60</v>
      </c>
      <c r="AC200" s="17" t="s">
        <v>60</v>
      </c>
      <c r="AD200" s="17"/>
      <c r="AE200" s="17"/>
    </row>
    <row r="201" spans="1:31" s="3" customFormat="1" ht="25.5" x14ac:dyDescent="0.3">
      <c r="A201" s="35" t="s">
        <v>1894</v>
      </c>
      <c r="B201" s="17">
        <v>260</v>
      </c>
      <c r="C201" s="18">
        <v>39339</v>
      </c>
      <c r="D201" s="18">
        <v>39337.291666666701</v>
      </c>
      <c r="E201" s="16" t="s">
        <v>1507</v>
      </c>
      <c r="F201" s="36">
        <v>39778.333333333299</v>
      </c>
      <c r="G201" s="16" t="s">
        <v>50</v>
      </c>
      <c r="H201" s="17" t="s">
        <v>85</v>
      </c>
      <c r="I201" s="17"/>
      <c r="J201" s="17"/>
      <c r="K201" s="17" t="s">
        <v>86</v>
      </c>
      <c r="L201" s="17"/>
      <c r="M201" s="17"/>
      <c r="N201" s="17">
        <v>260</v>
      </c>
      <c r="O201" s="17"/>
      <c r="P201" s="17"/>
      <c r="Q201" s="17">
        <v>260</v>
      </c>
      <c r="R201" s="17"/>
      <c r="S201" s="17"/>
      <c r="T201" s="17" t="s">
        <v>181</v>
      </c>
      <c r="U201" s="17" t="s">
        <v>55</v>
      </c>
      <c r="V201" s="17" t="s">
        <v>88</v>
      </c>
      <c r="W201" s="19" t="s">
        <v>1895</v>
      </c>
      <c r="X201" s="18">
        <v>40940.333333333299</v>
      </c>
      <c r="Y201" s="18">
        <v>40940.333333333299</v>
      </c>
      <c r="Z201" s="17" t="s">
        <v>77</v>
      </c>
      <c r="AA201" s="17" t="s">
        <v>60</v>
      </c>
      <c r="AB201" s="17" t="s">
        <v>60</v>
      </c>
      <c r="AC201" s="17" t="s">
        <v>60</v>
      </c>
      <c r="AD201" s="17"/>
      <c r="AE201" s="17"/>
    </row>
    <row r="202" spans="1:31" s="3" customFormat="1" ht="13" x14ac:dyDescent="0.3">
      <c r="A202" s="35" t="s">
        <v>1896</v>
      </c>
      <c r="B202" s="17">
        <v>261</v>
      </c>
      <c r="C202" s="18">
        <v>39353</v>
      </c>
      <c r="D202" s="18">
        <v>39353.291666666701</v>
      </c>
      <c r="E202" s="16" t="s">
        <v>1507</v>
      </c>
      <c r="F202" s="36">
        <v>39778.333333333299</v>
      </c>
      <c r="G202" s="16" t="s">
        <v>50</v>
      </c>
      <c r="H202" s="17" t="s">
        <v>85</v>
      </c>
      <c r="I202" s="17"/>
      <c r="J202" s="17"/>
      <c r="K202" s="17" t="s">
        <v>86</v>
      </c>
      <c r="L202" s="17"/>
      <c r="M202" s="17"/>
      <c r="N202" s="17">
        <v>104</v>
      </c>
      <c r="O202" s="17"/>
      <c r="P202" s="17"/>
      <c r="Q202" s="17">
        <v>104</v>
      </c>
      <c r="R202" s="17"/>
      <c r="S202" s="17"/>
      <c r="T202" s="17" t="s">
        <v>121</v>
      </c>
      <c r="U202" s="17" t="s">
        <v>55</v>
      </c>
      <c r="V202" s="17" t="s">
        <v>71</v>
      </c>
      <c r="W202" s="19" t="s">
        <v>1897</v>
      </c>
      <c r="X202" s="18">
        <v>40452.291666666701</v>
      </c>
      <c r="Y202" s="18">
        <v>40452.291666666701</v>
      </c>
      <c r="Z202" s="17" t="s">
        <v>77</v>
      </c>
      <c r="AA202" s="17" t="s">
        <v>60</v>
      </c>
      <c r="AB202" s="17" t="s">
        <v>60</v>
      </c>
      <c r="AC202" s="17" t="s">
        <v>60</v>
      </c>
      <c r="AD202" s="17"/>
      <c r="AE202" s="17"/>
    </row>
    <row r="203" spans="1:31" s="3" customFormat="1" ht="25.5" x14ac:dyDescent="0.3">
      <c r="A203" s="35" t="s">
        <v>1898</v>
      </c>
      <c r="B203" s="17">
        <v>262</v>
      </c>
      <c r="C203" s="18">
        <v>39366</v>
      </c>
      <c r="D203" s="18">
        <v>39365.291666666701</v>
      </c>
      <c r="E203" s="16" t="s">
        <v>1507</v>
      </c>
      <c r="F203" s="36">
        <v>39602.291666666701</v>
      </c>
      <c r="G203" s="16" t="s">
        <v>50</v>
      </c>
      <c r="H203" s="17" t="s">
        <v>1283</v>
      </c>
      <c r="I203" s="17"/>
      <c r="J203" s="17"/>
      <c r="K203" s="17" t="s">
        <v>86</v>
      </c>
      <c r="L203" s="17"/>
      <c r="M203" s="17"/>
      <c r="N203" s="17">
        <v>390.6</v>
      </c>
      <c r="O203" s="17"/>
      <c r="P203" s="17"/>
      <c r="Q203" s="17">
        <v>390.6</v>
      </c>
      <c r="R203" s="17"/>
      <c r="S203" s="17"/>
      <c r="T203" s="17" t="s">
        <v>242</v>
      </c>
      <c r="U203" s="17" t="s">
        <v>55</v>
      </c>
      <c r="V203" s="17" t="s">
        <v>88</v>
      </c>
      <c r="W203" s="19" t="s">
        <v>1899</v>
      </c>
      <c r="X203" s="18">
        <v>41014.291666666701</v>
      </c>
      <c r="Y203" s="18">
        <v>41014.291666666701</v>
      </c>
      <c r="Z203" s="17" t="s">
        <v>77</v>
      </c>
      <c r="AA203" s="17" t="s">
        <v>60</v>
      </c>
      <c r="AB203" s="17" t="s">
        <v>60</v>
      </c>
      <c r="AC203" s="17" t="s">
        <v>60</v>
      </c>
      <c r="AD203" s="17"/>
      <c r="AE203" s="17"/>
    </row>
    <row r="204" spans="1:31" s="3" customFormat="1" ht="25.5" x14ac:dyDescent="0.3">
      <c r="A204" s="35" t="s">
        <v>1900</v>
      </c>
      <c r="B204" s="17">
        <v>263</v>
      </c>
      <c r="C204" s="18">
        <v>39365</v>
      </c>
      <c r="D204" s="18">
        <v>39365.291666666701</v>
      </c>
      <c r="E204" s="16" t="s">
        <v>1507</v>
      </c>
      <c r="F204" s="36">
        <v>39491.333333333299</v>
      </c>
      <c r="G204" s="16" t="s">
        <v>50</v>
      </c>
      <c r="H204" s="17" t="s">
        <v>85</v>
      </c>
      <c r="I204" s="17"/>
      <c r="J204" s="17"/>
      <c r="K204" s="17" t="s">
        <v>86</v>
      </c>
      <c r="L204" s="17"/>
      <c r="M204" s="17"/>
      <c r="N204" s="17">
        <v>634</v>
      </c>
      <c r="O204" s="17"/>
      <c r="P204" s="17"/>
      <c r="Q204" s="17">
        <v>634</v>
      </c>
      <c r="R204" s="17"/>
      <c r="S204" s="17"/>
      <c r="T204" s="17" t="s">
        <v>96</v>
      </c>
      <c r="U204" s="17" t="s">
        <v>97</v>
      </c>
      <c r="V204" s="17" t="s">
        <v>71</v>
      </c>
      <c r="W204" s="19" t="s">
        <v>1901</v>
      </c>
      <c r="X204" s="18">
        <v>40664.291666666701</v>
      </c>
      <c r="Y204" s="18">
        <v>40664.291666666701</v>
      </c>
      <c r="Z204" s="17" t="s">
        <v>58</v>
      </c>
      <c r="AA204" s="17" t="s">
        <v>60</v>
      </c>
      <c r="AB204" s="17" t="s">
        <v>60</v>
      </c>
      <c r="AC204" s="17" t="s">
        <v>60</v>
      </c>
      <c r="AD204" s="17"/>
      <c r="AE204" s="17"/>
    </row>
    <row r="205" spans="1:31" s="3" customFormat="1" ht="13" x14ac:dyDescent="0.3">
      <c r="A205" s="35" t="s">
        <v>1902</v>
      </c>
      <c r="B205" s="17">
        <v>264</v>
      </c>
      <c r="C205" s="18">
        <v>39370</v>
      </c>
      <c r="D205" s="18">
        <v>39370.291666666701</v>
      </c>
      <c r="E205" s="16" t="s">
        <v>1507</v>
      </c>
      <c r="F205" s="36">
        <v>40164.803124999999</v>
      </c>
      <c r="G205" s="16" t="s">
        <v>50</v>
      </c>
      <c r="H205" s="17" t="s">
        <v>51</v>
      </c>
      <c r="I205" s="17"/>
      <c r="J205" s="17"/>
      <c r="K205" s="17" t="s">
        <v>51</v>
      </c>
      <c r="L205" s="17"/>
      <c r="M205" s="17"/>
      <c r="N205" s="17">
        <v>300</v>
      </c>
      <c r="O205" s="17"/>
      <c r="P205" s="17"/>
      <c r="Q205" s="17">
        <v>300</v>
      </c>
      <c r="R205" s="17"/>
      <c r="S205" s="17"/>
      <c r="T205" s="17" t="s">
        <v>130</v>
      </c>
      <c r="U205" s="17" t="s">
        <v>55</v>
      </c>
      <c r="V205" s="17" t="s">
        <v>71</v>
      </c>
      <c r="W205" s="19" t="s">
        <v>1903</v>
      </c>
      <c r="X205" s="18">
        <v>40542.333333333299</v>
      </c>
      <c r="Y205" s="18">
        <v>40542.333333333299</v>
      </c>
      <c r="Z205" s="17" t="s">
        <v>77</v>
      </c>
      <c r="AA205" s="17" t="s">
        <v>60</v>
      </c>
      <c r="AB205" s="17" t="s">
        <v>60</v>
      </c>
      <c r="AC205" s="17" t="s">
        <v>60</v>
      </c>
      <c r="AD205" s="17"/>
      <c r="AE205" s="17"/>
    </row>
    <row r="206" spans="1:31" s="3" customFormat="1" ht="13" x14ac:dyDescent="0.3">
      <c r="A206" s="35" t="s">
        <v>1904</v>
      </c>
      <c r="B206" s="17">
        <v>265</v>
      </c>
      <c r="C206" s="18">
        <v>39371</v>
      </c>
      <c r="D206" s="18">
        <v>39371.291666666701</v>
      </c>
      <c r="E206" s="16" t="s">
        <v>1507</v>
      </c>
      <c r="F206" s="36">
        <v>39421.333333333299</v>
      </c>
      <c r="G206" s="16" t="s">
        <v>50</v>
      </c>
      <c r="H206" s="17" t="s">
        <v>74</v>
      </c>
      <c r="I206" s="17"/>
      <c r="J206" s="17"/>
      <c r="K206" s="17" t="s">
        <v>75</v>
      </c>
      <c r="L206" s="17"/>
      <c r="M206" s="17"/>
      <c r="N206" s="17">
        <v>25</v>
      </c>
      <c r="O206" s="17"/>
      <c r="P206" s="17"/>
      <c r="Q206" s="17">
        <v>25</v>
      </c>
      <c r="R206" s="17"/>
      <c r="S206" s="17"/>
      <c r="T206" s="17" t="s">
        <v>66</v>
      </c>
      <c r="U206" s="17" t="s">
        <v>55</v>
      </c>
      <c r="V206" s="17" t="s">
        <v>71</v>
      </c>
      <c r="W206" s="19" t="s">
        <v>1905</v>
      </c>
      <c r="X206" s="18">
        <v>40148.333333333299</v>
      </c>
      <c r="Y206" s="18">
        <v>40148.333333333299</v>
      </c>
      <c r="Z206" s="17" t="s">
        <v>77</v>
      </c>
      <c r="AA206" s="17" t="s">
        <v>60</v>
      </c>
      <c r="AB206" s="17" t="s">
        <v>60</v>
      </c>
      <c r="AC206" s="17" t="s">
        <v>60</v>
      </c>
      <c r="AD206" s="17"/>
      <c r="AE206" s="17"/>
    </row>
    <row r="207" spans="1:31" s="3" customFormat="1" ht="13" x14ac:dyDescent="0.3">
      <c r="A207" s="35" t="s">
        <v>1906</v>
      </c>
      <c r="B207" s="17">
        <v>266</v>
      </c>
      <c r="C207" s="18">
        <v>39374</v>
      </c>
      <c r="D207" s="18">
        <v>39374.291666666701</v>
      </c>
      <c r="E207" s="16" t="s">
        <v>1507</v>
      </c>
      <c r="F207" s="36">
        <v>39778.333333333299</v>
      </c>
      <c r="G207" s="16" t="s">
        <v>50</v>
      </c>
      <c r="H207" s="17" t="s">
        <v>85</v>
      </c>
      <c r="I207" s="17"/>
      <c r="J207" s="17"/>
      <c r="K207" s="17" t="s">
        <v>86</v>
      </c>
      <c r="L207" s="17"/>
      <c r="M207" s="17"/>
      <c r="N207" s="17">
        <v>325</v>
      </c>
      <c r="O207" s="17"/>
      <c r="P207" s="17"/>
      <c r="Q207" s="17">
        <v>325</v>
      </c>
      <c r="R207" s="17"/>
      <c r="S207" s="17"/>
      <c r="T207" s="17" t="s">
        <v>622</v>
      </c>
      <c r="U207" s="17" t="s">
        <v>55</v>
      </c>
      <c r="V207" s="17" t="s">
        <v>88</v>
      </c>
      <c r="W207" s="19" t="s">
        <v>1907</v>
      </c>
      <c r="X207" s="18">
        <v>40940.333333333299</v>
      </c>
      <c r="Y207" s="18">
        <v>40940.333333333299</v>
      </c>
      <c r="Z207" s="17" t="s">
        <v>77</v>
      </c>
      <c r="AA207" s="17" t="s">
        <v>60</v>
      </c>
      <c r="AB207" s="17" t="s">
        <v>60</v>
      </c>
      <c r="AC207" s="17" t="s">
        <v>60</v>
      </c>
      <c r="AD207" s="17"/>
      <c r="AE207" s="17"/>
    </row>
    <row r="208" spans="1:31" s="3" customFormat="1" ht="13" x14ac:dyDescent="0.3">
      <c r="A208" s="35" t="s">
        <v>1908</v>
      </c>
      <c r="B208" s="17">
        <v>269</v>
      </c>
      <c r="C208" s="18">
        <v>39385</v>
      </c>
      <c r="D208" s="18">
        <v>39386.291666666701</v>
      </c>
      <c r="E208" s="16" t="s">
        <v>1507</v>
      </c>
      <c r="F208" s="36">
        <v>40640.9119907407</v>
      </c>
      <c r="G208" s="16" t="s">
        <v>50</v>
      </c>
      <c r="H208" s="17" t="s">
        <v>1283</v>
      </c>
      <c r="I208" s="17"/>
      <c r="J208" s="17"/>
      <c r="K208" s="17" t="s">
        <v>86</v>
      </c>
      <c r="L208" s="17"/>
      <c r="M208" s="17"/>
      <c r="N208" s="17">
        <v>371.3</v>
      </c>
      <c r="O208" s="17"/>
      <c r="P208" s="17"/>
      <c r="Q208" s="17">
        <v>371.3</v>
      </c>
      <c r="R208" s="17"/>
      <c r="S208" s="17"/>
      <c r="T208" s="17" t="s">
        <v>181</v>
      </c>
      <c r="U208" s="17" t="s">
        <v>55</v>
      </c>
      <c r="V208" s="17" t="s">
        <v>88</v>
      </c>
      <c r="W208" s="19" t="s">
        <v>1909</v>
      </c>
      <c r="X208" s="18">
        <v>41014.291666666701</v>
      </c>
      <c r="Y208" s="18">
        <v>42125.291666666701</v>
      </c>
      <c r="Z208" s="17" t="s">
        <v>77</v>
      </c>
      <c r="AA208" s="17" t="s">
        <v>60</v>
      </c>
      <c r="AB208" s="17" t="s">
        <v>60</v>
      </c>
      <c r="AC208" s="17" t="s">
        <v>60</v>
      </c>
      <c r="AD208" s="17"/>
      <c r="AE208" s="17"/>
    </row>
    <row r="209" spans="1:31" s="3" customFormat="1" ht="25.5" x14ac:dyDescent="0.3">
      <c r="A209" s="35" t="s">
        <v>1910</v>
      </c>
      <c r="B209" s="17">
        <v>270</v>
      </c>
      <c r="C209" s="18">
        <v>39387</v>
      </c>
      <c r="D209" s="18">
        <v>39387.291666666701</v>
      </c>
      <c r="E209" s="16" t="s">
        <v>1507</v>
      </c>
      <c r="F209" s="36">
        <v>40154.997280092597</v>
      </c>
      <c r="G209" s="16" t="s">
        <v>50</v>
      </c>
      <c r="H209" s="17" t="s">
        <v>74</v>
      </c>
      <c r="I209" s="17"/>
      <c r="J209" s="17"/>
      <c r="K209" s="17" t="s">
        <v>75</v>
      </c>
      <c r="L209" s="17"/>
      <c r="M209" s="17"/>
      <c r="N209" s="17">
        <v>700</v>
      </c>
      <c r="O209" s="17"/>
      <c r="P209" s="17"/>
      <c r="Q209" s="17">
        <v>700</v>
      </c>
      <c r="R209" s="17"/>
      <c r="S209" s="17"/>
      <c r="T209" s="17" t="s">
        <v>66</v>
      </c>
      <c r="U209" s="17" t="s">
        <v>55</v>
      </c>
      <c r="V209" s="17" t="s">
        <v>71</v>
      </c>
      <c r="W209" s="19" t="s">
        <v>1911</v>
      </c>
      <c r="X209" s="18">
        <v>40878.333333333299</v>
      </c>
      <c r="Y209" s="18">
        <v>42339.333333333299</v>
      </c>
      <c r="Z209" s="17" t="s">
        <v>77</v>
      </c>
      <c r="AA209" s="17" t="s">
        <v>60</v>
      </c>
      <c r="AB209" s="17" t="s">
        <v>60</v>
      </c>
      <c r="AC209" s="17" t="s">
        <v>60</v>
      </c>
      <c r="AD209" s="17"/>
      <c r="AE209" s="17"/>
    </row>
    <row r="210" spans="1:31" s="3" customFormat="1" ht="13" x14ac:dyDescent="0.3">
      <c r="A210" s="35" t="s">
        <v>1912</v>
      </c>
      <c r="B210" s="17">
        <v>271</v>
      </c>
      <c r="C210" s="18">
        <v>39387</v>
      </c>
      <c r="D210" s="18">
        <v>39387.291666666701</v>
      </c>
      <c r="E210" s="16" t="s">
        <v>1507</v>
      </c>
      <c r="F210" s="36">
        <v>40154.9295486111</v>
      </c>
      <c r="G210" s="16" t="s">
        <v>50</v>
      </c>
      <c r="H210" s="17" t="s">
        <v>74</v>
      </c>
      <c r="I210" s="17"/>
      <c r="J210" s="17"/>
      <c r="K210" s="17" t="s">
        <v>75</v>
      </c>
      <c r="L210" s="17"/>
      <c r="M210" s="17"/>
      <c r="N210" s="17">
        <v>400</v>
      </c>
      <c r="O210" s="17"/>
      <c r="P210" s="17"/>
      <c r="Q210" s="17">
        <v>400</v>
      </c>
      <c r="R210" s="17"/>
      <c r="S210" s="17"/>
      <c r="T210" s="17" t="s">
        <v>130</v>
      </c>
      <c r="U210" s="17" t="s">
        <v>55</v>
      </c>
      <c r="V210" s="17" t="s">
        <v>71</v>
      </c>
      <c r="W210" s="19" t="s">
        <v>1659</v>
      </c>
      <c r="X210" s="18">
        <v>41244.333333333299</v>
      </c>
      <c r="Y210" s="18">
        <v>42614.291666666701</v>
      </c>
      <c r="Z210" s="17" t="s">
        <v>77</v>
      </c>
      <c r="AA210" s="17" t="s">
        <v>60</v>
      </c>
      <c r="AB210" s="17" t="s">
        <v>60</v>
      </c>
      <c r="AC210" s="17" t="s">
        <v>60</v>
      </c>
      <c r="AD210" s="17"/>
      <c r="AE210" s="17"/>
    </row>
    <row r="211" spans="1:31" s="3" customFormat="1" ht="13" x14ac:dyDescent="0.3">
      <c r="A211" s="35" t="s">
        <v>1913</v>
      </c>
      <c r="B211" s="17">
        <v>273</v>
      </c>
      <c r="C211" s="18">
        <v>39387</v>
      </c>
      <c r="D211" s="18">
        <v>39387.291666666701</v>
      </c>
      <c r="E211" s="16" t="s">
        <v>1507</v>
      </c>
      <c r="F211" s="36">
        <v>39472.333333333299</v>
      </c>
      <c r="G211" s="16" t="s">
        <v>50</v>
      </c>
      <c r="H211" s="17" t="s">
        <v>85</v>
      </c>
      <c r="I211" s="17"/>
      <c r="J211" s="17"/>
      <c r="K211" s="17" t="s">
        <v>86</v>
      </c>
      <c r="L211" s="17"/>
      <c r="M211" s="17"/>
      <c r="N211" s="17">
        <v>99</v>
      </c>
      <c r="O211" s="17"/>
      <c r="P211" s="17"/>
      <c r="Q211" s="17">
        <v>99</v>
      </c>
      <c r="R211" s="17"/>
      <c r="S211" s="17"/>
      <c r="T211" s="17" t="s">
        <v>139</v>
      </c>
      <c r="U211" s="17" t="s">
        <v>55</v>
      </c>
      <c r="V211" s="17" t="s">
        <v>88</v>
      </c>
      <c r="W211" s="19" t="s">
        <v>1914</v>
      </c>
      <c r="X211" s="18">
        <v>40299.291666666701</v>
      </c>
      <c r="Y211" s="18">
        <v>40299.291666666701</v>
      </c>
      <c r="Z211" s="17" t="s">
        <v>58</v>
      </c>
      <c r="AA211" s="17" t="s">
        <v>60</v>
      </c>
      <c r="AB211" s="17" t="s">
        <v>60</v>
      </c>
      <c r="AC211" s="17" t="s">
        <v>60</v>
      </c>
      <c r="AD211" s="17"/>
      <c r="AE211" s="17"/>
    </row>
    <row r="212" spans="1:31" s="3" customFormat="1" ht="25.5" x14ac:dyDescent="0.3">
      <c r="A212" s="35" t="s">
        <v>1915</v>
      </c>
      <c r="B212" s="17">
        <v>275</v>
      </c>
      <c r="C212" s="18">
        <v>39393</v>
      </c>
      <c r="D212" s="18">
        <v>39393.333333333299</v>
      </c>
      <c r="E212" s="16" t="s">
        <v>1507</v>
      </c>
      <c r="F212" s="36">
        <v>40640.919467592597</v>
      </c>
      <c r="G212" s="16" t="s">
        <v>50</v>
      </c>
      <c r="H212" s="17" t="s">
        <v>345</v>
      </c>
      <c r="I212" s="17"/>
      <c r="J212" s="17"/>
      <c r="K212" s="17" t="s">
        <v>86</v>
      </c>
      <c r="L212" s="17"/>
      <c r="M212" s="17"/>
      <c r="N212" s="17">
        <v>630</v>
      </c>
      <c r="O212" s="17"/>
      <c r="P212" s="17"/>
      <c r="Q212" s="17">
        <v>630</v>
      </c>
      <c r="R212" s="17"/>
      <c r="S212" s="17"/>
      <c r="T212" s="17" t="s">
        <v>242</v>
      </c>
      <c r="U212" s="17" t="s">
        <v>55</v>
      </c>
      <c r="V212" s="17" t="s">
        <v>88</v>
      </c>
      <c r="W212" s="19" t="s">
        <v>1916</v>
      </c>
      <c r="X212" s="18">
        <v>41153.291666666701</v>
      </c>
      <c r="Y212" s="18">
        <v>41395.291666666701</v>
      </c>
      <c r="Z212" s="17" t="s">
        <v>77</v>
      </c>
      <c r="AA212" s="17" t="s">
        <v>60</v>
      </c>
      <c r="AB212" s="17" t="s">
        <v>60</v>
      </c>
      <c r="AC212" s="17" t="s">
        <v>60</v>
      </c>
      <c r="AD212" s="17"/>
      <c r="AE212" s="17"/>
    </row>
    <row r="213" spans="1:31" s="3" customFormat="1" ht="13" x14ac:dyDescent="0.3">
      <c r="A213" s="35" t="s">
        <v>1917</v>
      </c>
      <c r="B213" s="17">
        <v>276</v>
      </c>
      <c r="C213" s="18">
        <v>39395</v>
      </c>
      <c r="D213" s="18">
        <v>39395.333333333299</v>
      </c>
      <c r="E213" s="16" t="s">
        <v>1507</v>
      </c>
      <c r="F213" s="36">
        <v>39770.333333333299</v>
      </c>
      <c r="G213" s="16" t="s">
        <v>50</v>
      </c>
      <c r="H213" s="17" t="s">
        <v>85</v>
      </c>
      <c r="I213" s="17"/>
      <c r="J213" s="17"/>
      <c r="K213" s="17" t="s">
        <v>86</v>
      </c>
      <c r="L213" s="17"/>
      <c r="M213" s="17"/>
      <c r="N213" s="17">
        <v>650</v>
      </c>
      <c r="O213" s="17"/>
      <c r="P213" s="17"/>
      <c r="Q213" s="17">
        <v>650</v>
      </c>
      <c r="R213" s="17"/>
      <c r="S213" s="17"/>
      <c r="T213" s="17" t="s">
        <v>333</v>
      </c>
      <c r="U213" s="17" t="s">
        <v>55</v>
      </c>
      <c r="V213" s="17" t="s">
        <v>88</v>
      </c>
      <c r="W213" s="19" t="s">
        <v>1918</v>
      </c>
      <c r="X213" s="18">
        <v>40923.333333333299</v>
      </c>
      <c r="Y213" s="18">
        <v>40923.333333333299</v>
      </c>
      <c r="Z213" s="17" t="s">
        <v>77</v>
      </c>
      <c r="AA213" s="17" t="s">
        <v>60</v>
      </c>
      <c r="AB213" s="17" t="s">
        <v>60</v>
      </c>
      <c r="AC213" s="17" t="s">
        <v>60</v>
      </c>
      <c r="AD213" s="17"/>
      <c r="AE213" s="17"/>
    </row>
    <row r="214" spans="1:31" s="3" customFormat="1" ht="13" x14ac:dyDescent="0.3">
      <c r="A214" s="35" t="s">
        <v>1919</v>
      </c>
      <c r="B214" s="17">
        <v>277</v>
      </c>
      <c r="C214" s="18">
        <v>39401</v>
      </c>
      <c r="D214" s="18">
        <v>39401.333333333299</v>
      </c>
      <c r="E214" s="16" t="s">
        <v>1507</v>
      </c>
      <c r="F214" s="36">
        <v>39513.333333333299</v>
      </c>
      <c r="G214" s="16" t="s">
        <v>50</v>
      </c>
      <c r="H214" s="17" t="s">
        <v>51</v>
      </c>
      <c r="I214" s="17"/>
      <c r="J214" s="17"/>
      <c r="K214" s="17" t="s">
        <v>51</v>
      </c>
      <c r="L214" s="17"/>
      <c r="M214" s="17"/>
      <c r="N214" s="17">
        <v>75</v>
      </c>
      <c r="O214" s="17"/>
      <c r="P214" s="17"/>
      <c r="Q214" s="17">
        <v>75</v>
      </c>
      <c r="R214" s="17"/>
      <c r="S214" s="17"/>
      <c r="T214" s="17" t="s">
        <v>130</v>
      </c>
      <c r="U214" s="17" t="s">
        <v>55</v>
      </c>
      <c r="V214" s="17" t="s">
        <v>71</v>
      </c>
      <c r="W214" s="19" t="s">
        <v>1920</v>
      </c>
      <c r="X214" s="18">
        <v>40497.333333333299</v>
      </c>
      <c r="Y214" s="18">
        <v>40497.333333333299</v>
      </c>
      <c r="Z214" s="17" t="s">
        <v>77</v>
      </c>
      <c r="AA214" s="17" t="s">
        <v>60</v>
      </c>
      <c r="AB214" s="17" t="s">
        <v>60</v>
      </c>
      <c r="AC214" s="17" t="s">
        <v>60</v>
      </c>
      <c r="AD214" s="17"/>
      <c r="AE214" s="17"/>
    </row>
    <row r="215" spans="1:31" s="3" customFormat="1" ht="13" x14ac:dyDescent="0.3">
      <c r="A215" s="35" t="s">
        <v>1921</v>
      </c>
      <c r="B215" s="17">
        <v>279</v>
      </c>
      <c r="C215" s="18">
        <v>39416</v>
      </c>
      <c r="D215" s="18">
        <v>39416.333333333299</v>
      </c>
      <c r="E215" s="16" t="s">
        <v>1507</v>
      </c>
      <c r="F215" s="36">
        <v>39507.333333333299</v>
      </c>
      <c r="G215" s="16" t="s">
        <v>50</v>
      </c>
      <c r="H215" s="17" t="s">
        <v>114</v>
      </c>
      <c r="I215" s="17"/>
      <c r="J215" s="17"/>
      <c r="K215" s="17" t="s">
        <v>115</v>
      </c>
      <c r="L215" s="17"/>
      <c r="M215" s="17"/>
      <c r="N215" s="17">
        <v>40</v>
      </c>
      <c r="O215" s="17"/>
      <c r="P215" s="17"/>
      <c r="Q215" s="17">
        <v>40</v>
      </c>
      <c r="R215" s="17"/>
      <c r="S215" s="17"/>
      <c r="T215" s="17" t="s">
        <v>348</v>
      </c>
      <c r="U215" s="17" t="s">
        <v>55</v>
      </c>
      <c r="V215" s="17" t="s">
        <v>88</v>
      </c>
      <c r="W215" s="19" t="s">
        <v>1922</v>
      </c>
      <c r="X215" s="18">
        <v>41061.291666666701</v>
      </c>
      <c r="Y215" s="18">
        <v>41061.291666666701</v>
      </c>
      <c r="Z215" s="17" t="s">
        <v>77</v>
      </c>
      <c r="AA215" s="17" t="s">
        <v>60</v>
      </c>
      <c r="AB215" s="17" t="s">
        <v>60</v>
      </c>
      <c r="AC215" s="17" t="s">
        <v>60</v>
      </c>
      <c r="AD215" s="17"/>
      <c r="AE215" s="17"/>
    </row>
    <row r="216" spans="1:31" s="3" customFormat="1" ht="13" x14ac:dyDescent="0.3">
      <c r="A216" s="35" t="s">
        <v>1923</v>
      </c>
      <c r="B216" s="17">
        <v>280</v>
      </c>
      <c r="C216" s="18">
        <v>39416</v>
      </c>
      <c r="D216" s="18">
        <v>39416.333333333299</v>
      </c>
      <c r="E216" s="16" t="s">
        <v>1507</v>
      </c>
      <c r="F216" s="36">
        <v>39770.333333333299</v>
      </c>
      <c r="G216" s="16" t="s">
        <v>50</v>
      </c>
      <c r="H216" s="17" t="s">
        <v>114</v>
      </c>
      <c r="I216" s="17"/>
      <c r="J216" s="17"/>
      <c r="K216" s="17" t="s">
        <v>115</v>
      </c>
      <c r="L216" s="17"/>
      <c r="M216" s="17"/>
      <c r="N216" s="17">
        <v>40</v>
      </c>
      <c r="O216" s="17"/>
      <c r="P216" s="17"/>
      <c r="Q216" s="17">
        <v>40</v>
      </c>
      <c r="R216" s="17"/>
      <c r="S216" s="17"/>
      <c r="T216" s="17" t="s">
        <v>1924</v>
      </c>
      <c r="U216" s="17" t="s">
        <v>55</v>
      </c>
      <c r="V216" s="17" t="s">
        <v>88</v>
      </c>
      <c r="W216" s="19" t="s">
        <v>1925</v>
      </c>
      <c r="X216" s="18">
        <v>41061.291666666701</v>
      </c>
      <c r="Y216" s="18">
        <v>41061.291666666701</v>
      </c>
      <c r="Z216" s="17" t="s">
        <v>77</v>
      </c>
      <c r="AA216" s="17" t="s">
        <v>60</v>
      </c>
      <c r="AB216" s="17" t="s">
        <v>60</v>
      </c>
      <c r="AC216" s="17" t="s">
        <v>60</v>
      </c>
      <c r="AD216" s="17"/>
      <c r="AE216" s="17"/>
    </row>
    <row r="217" spans="1:31" s="3" customFormat="1" ht="25.5" x14ac:dyDescent="0.3">
      <c r="A217" s="35" t="s">
        <v>1926</v>
      </c>
      <c r="B217" s="17">
        <v>281</v>
      </c>
      <c r="C217" s="18">
        <v>39419</v>
      </c>
      <c r="D217" s="18">
        <v>39419.333333333299</v>
      </c>
      <c r="E217" s="16" t="s">
        <v>1507</v>
      </c>
      <c r="F217" s="36">
        <v>39595.291666666701</v>
      </c>
      <c r="G217" s="16" t="s">
        <v>50</v>
      </c>
      <c r="H217" s="17" t="s">
        <v>85</v>
      </c>
      <c r="I217" s="17"/>
      <c r="J217" s="17"/>
      <c r="K217" s="17" t="s">
        <v>86</v>
      </c>
      <c r="L217" s="17"/>
      <c r="M217" s="17"/>
      <c r="N217" s="17">
        <v>500</v>
      </c>
      <c r="O217" s="17"/>
      <c r="P217" s="17"/>
      <c r="Q217" s="17">
        <v>500</v>
      </c>
      <c r="R217" s="17"/>
      <c r="S217" s="17"/>
      <c r="T217" s="17" t="s">
        <v>181</v>
      </c>
      <c r="U217" s="17" t="s">
        <v>55</v>
      </c>
      <c r="V217" s="17" t="s">
        <v>88</v>
      </c>
      <c r="W217" s="19" t="s">
        <v>1927</v>
      </c>
      <c r="X217" s="18">
        <v>40543.333333333299</v>
      </c>
      <c r="Y217" s="18">
        <v>40543.333333333299</v>
      </c>
      <c r="Z217" s="17" t="s">
        <v>77</v>
      </c>
      <c r="AA217" s="17" t="s">
        <v>60</v>
      </c>
      <c r="AB217" s="17" t="s">
        <v>60</v>
      </c>
      <c r="AC217" s="17" t="s">
        <v>60</v>
      </c>
      <c r="AD217" s="17"/>
      <c r="AE217" s="17"/>
    </row>
    <row r="218" spans="1:31" s="3" customFormat="1" ht="13" x14ac:dyDescent="0.3">
      <c r="A218" s="35" t="s">
        <v>1928</v>
      </c>
      <c r="B218" s="17">
        <v>282</v>
      </c>
      <c r="C218" s="18">
        <v>39428</v>
      </c>
      <c r="D218" s="18">
        <v>39428.333333333299</v>
      </c>
      <c r="E218" s="16" t="s">
        <v>1507</v>
      </c>
      <c r="F218" s="36">
        <v>41976.333333333299</v>
      </c>
      <c r="G218" s="16" t="s">
        <v>80</v>
      </c>
      <c r="H218" s="17" t="s">
        <v>91</v>
      </c>
      <c r="I218" s="17"/>
      <c r="J218" s="17"/>
      <c r="K218" s="17" t="s">
        <v>1187</v>
      </c>
      <c r="L218" s="17"/>
      <c r="M218" s="17"/>
      <c r="N218" s="17">
        <v>29</v>
      </c>
      <c r="O218" s="17"/>
      <c r="P218" s="17"/>
      <c r="Q218" s="17">
        <v>29</v>
      </c>
      <c r="R218" s="17" t="s">
        <v>65</v>
      </c>
      <c r="S218" s="17"/>
      <c r="T218" s="17" t="s">
        <v>765</v>
      </c>
      <c r="U218" s="17" t="s">
        <v>55</v>
      </c>
      <c r="V218" s="17" t="s">
        <v>88</v>
      </c>
      <c r="W218" s="19" t="s">
        <v>1929</v>
      </c>
      <c r="X218" s="18">
        <v>39599.291666666701</v>
      </c>
      <c r="Y218" s="18">
        <v>40724.291666666701</v>
      </c>
      <c r="Z218" s="17" t="s">
        <v>82</v>
      </c>
      <c r="AA218" s="17" t="s">
        <v>59</v>
      </c>
      <c r="AB218" s="17" t="s">
        <v>59</v>
      </c>
      <c r="AC218" s="17" t="s">
        <v>82</v>
      </c>
      <c r="AD218" s="17" t="s">
        <v>61</v>
      </c>
      <c r="AE218" s="17"/>
    </row>
    <row r="219" spans="1:31" s="3" customFormat="1" ht="13" x14ac:dyDescent="0.3">
      <c r="A219" s="35" t="s">
        <v>1930</v>
      </c>
      <c r="B219" s="17">
        <v>283</v>
      </c>
      <c r="C219" s="18">
        <v>39428</v>
      </c>
      <c r="D219" s="18">
        <v>39428.333333333299</v>
      </c>
      <c r="E219" s="16" t="s">
        <v>1507</v>
      </c>
      <c r="F219" s="36">
        <v>40645.826620370397</v>
      </c>
      <c r="G219" s="16" t="s">
        <v>50</v>
      </c>
      <c r="H219" s="17" t="s">
        <v>91</v>
      </c>
      <c r="I219" s="17"/>
      <c r="J219" s="17"/>
      <c r="K219" s="17" t="s">
        <v>1187</v>
      </c>
      <c r="L219" s="17"/>
      <c r="M219" s="17"/>
      <c r="N219" s="17">
        <v>106.8</v>
      </c>
      <c r="O219" s="17"/>
      <c r="P219" s="17"/>
      <c r="Q219" s="17">
        <v>106.8</v>
      </c>
      <c r="R219" s="17"/>
      <c r="S219" s="17"/>
      <c r="T219" s="17" t="s">
        <v>136</v>
      </c>
      <c r="U219" s="17" t="s">
        <v>55</v>
      </c>
      <c r="V219" s="17" t="s">
        <v>88</v>
      </c>
      <c r="W219" s="19" t="s">
        <v>1883</v>
      </c>
      <c r="X219" s="18">
        <v>40238.333333333299</v>
      </c>
      <c r="Y219" s="18">
        <v>41182.291666666701</v>
      </c>
      <c r="Z219" s="17" t="s">
        <v>77</v>
      </c>
      <c r="AA219" s="17" t="s">
        <v>60</v>
      </c>
      <c r="AB219" s="17" t="s">
        <v>60</v>
      </c>
      <c r="AC219" s="17" t="s">
        <v>60</v>
      </c>
      <c r="AD219" s="17"/>
      <c r="AE219" s="17"/>
    </row>
    <row r="220" spans="1:31" s="3" customFormat="1" ht="13" x14ac:dyDescent="0.3">
      <c r="A220" s="35" t="s">
        <v>1931</v>
      </c>
      <c r="B220" s="17">
        <v>284</v>
      </c>
      <c r="C220" s="18">
        <v>39429</v>
      </c>
      <c r="D220" s="18">
        <v>39429.333333333299</v>
      </c>
      <c r="E220" s="16" t="s">
        <v>1507</v>
      </c>
      <c r="F220" s="36">
        <v>39778.333333333299</v>
      </c>
      <c r="G220" s="16" t="s">
        <v>50</v>
      </c>
      <c r="H220" s="17" t="s">
        <v>1283</v>
      </c>
      <c r="I220" s="17"/>
      <c r="J220" s="17"/>
      <c r="K220" s="17" t="s">
        <v>86</v>
      </c>
      <c r="L220" s="17"/>
      <c r="M220" s="17"/>
      <c r="N220" s="17">
        <v>115</v>
      </c>
      <c r="O220" s="17"/>
      <c r="P220" s="17"/>
      <c r="Q220" s="17">
        <v>115</v>
      </c>
      <c r="R220" s="17"/>
      <c r="S220" s="17"/>
      <c r="T220" s="17" t="s">
        <v>1924</v>
      </c>
      <c r="U220" s="17" t="s">
        <v>55</v>
      </c>
      <c r="V220" s="17" t="s">
        <v>88</v>
      </c>
      <c r="W220" s="19" t="s">
        <v>1932</v>
      </c>
      <c r="X220" s="18">
        <v>41014.291666666701</v>
      </c>
      <c r="Y220" s="18">
        <v>41014.291666666701</v>
      </c>
      <c r="Z220" s="17" t="s">
        <v>77</v>
      </c>
      <c r="AA220" s="17" t="s">
        <v>60</v>
      </c>
      <c r="AB220" s="17" t="s">
        <v>60</v>
      </c>
      <c r="AC220" s="17" t="s">
        <v>60</v>
      </c>
      <c r="AD220" s="17"/>
      <c r="AE220" s="17"/>
    </row>
    <row r="221" spans="1:31" s="3" customFormat="1" ht="13" x14ac:dyDescent="0.3">
      <c r="A221" s="35" t="s">
        <v>1933</v>
      </c>
      <c r="B221" s="17">
        <v>285</v>
      </c>
      <c r="C221" s="18">
        <v>39429</v>
      </c>
      <c r="D221" s="18">
        <v>39429.333333333299</v>
      </c>
      <c r="E221" s="16" t="s">
        <v>1507</v>
      </c>
      <c r="F221" s="36">
        <v>39778.333333333299</v>
      </c>
      <c r="G221" s="16" t="s">
        <v>50</v>
      </c>
      <c r="H221" s="17" t="s">
        <v>51</v>
      </c>
      <c r="I221" s="17"/>
      <c r="J221" s="17"/>
      <c r="K221" s="17" t="s">
        <v>51</v>
      </c>
      <c r="L221" s="17"/>
      <c r="M221" s="17"/>
      <c r="N221" s="17">
        <v>150</v>
      </c>
      <c r="O221" s="17"/>
      <c r="P221" s="17"/>
      <c r="Q221" s="17">
        <v>150</v>
      </c>
      <c r="R221" s="17"/>
      <c r="S221" s="17"/>
      <c r="T221" s="17" t="s">
        <v>130</v>
      </c>
      <c r="U221" s="17" t="s">
        <v>55</v>
      </c>
      <c r="V221" s="17" t="s">
        <v>71</v>
      </c>
      <c r="W221" s="19" t="s">
        <v>1934</v>
      </c>
      <c r="X221" s="18">
        <v>40908.333333333299</v>
      </c>
      <c r="Y221" s="18">
        <v>40908.333333333299</v>
      </c>
      <c r="Z221" s="17" t="s">
        <v>77</v>
      </c>
      <c r="AA221" s="17" t="s">
        <v>60</v>
      </c>
      <c r="AB221" s="17" t="s">
        <v>60</v>
      </c>
      <c r="AC221" s="17" t="s">
        <v>60</v>
      </c>
      <c r="AD221" s="17"/>
      <c r="AE221" s="17"/>
    </row>
    <row r="222" spans="1:31" s="3" customFormat="1" ht="13" x14ac:dyDescent="0.3">
      <c r="A222" s="35" t="s">
        <v>1935</v>
      </c>
      <c r="B222" s="17">
        <v>286</v>
      </c>
      <c r="C222" s="18">
        <v>39436</v>
      </c>
      <c r="D222" s="18">
        <v>39436.333333333299</v>
      </c>
      <c r="E222" s="16" t="s">
        <v>1507</v>
      </c>
      <c r="F222" s="36">
        <v>39575.291666666701</v>
      </c>
      <c r="G222" s="16" t="s">
        <v>50</v>
      </c>
      <c r="H222" s="17" t="s">
        <v>91</v>
      </c>
      <c r="I222" s="17"/>
      <c r="J222" s="17"/>
      <c r="K222" s="17" t="s">
        <v>75</v>
      </c>
      <c r="L222" s="17"/>
      <c r="M222" s="17"/>
      <c r="N222" s="17">
        <v>375</v>
      </c>
      <c r="O222" s="17"/>
      <c r="P222" s="17"/>
      <c r="Q222" s="17">
        <v>375</v>
      </c>
      <c r="R222" s="17"/>
      <c r="S222" s="17"/>
      <c r="T222" s="17" t="s">
        <v>200</v>
      </c>
      <c r="U222" s="17" t="s">
        <v>55</v>
      </c>
      <c r="V222" s="17" t="s">
        <v>56</v>
      </c>
      <c r="W222" s="19" t="s">
        <v>1936</v>
      </c>
      <c r="X222" s="18">
        <v>41091.291666666701</v>
      </c>
      <c r="Y222" s="18">
        <v>41091.291666666701</v>
      </c>
      <c r="Z222" s="17" t="s">
        <v>77</v>
      </c>
      <c r="AA222" s="17" t="s">
        <v>60</v>
      </c>
      <c r="AB222" s="17" t="s">
        <v>60</v>
      </c>
      <c r="AC222" s="17" t="s">
        <v>60</v>
      </c>
      <c r="AD222" s="17"/>
      <c r="AE222" s="17"/>
    </row>
    <row r="223" spans="1:31" s="3" customFormat="1" ht="13" x14ac:dyDescent="0.3">
      <c r="A223" s="35" t="s">
        <v>1937</v>
      </c>
      <c r="B223" s="17">
        <v>287</v>
      </c>
      <c r="C223" s="18">
        <v>39437</v>
      </c>
      <c r="D223" s="18">
        <v>39437.333333333299</v>
      </c>
      <c r="E223" s="16" t="s">
        <v>1507</v>
      </c>
      <c r="F223" s="36">
        <v>40645.832511574103</v>
      </c>
      <c r="G223" s="16" t="s">
        <v>50</v>
      </c>
      <c r="H223" s="17" t="s">
        <v>91</v>
      </c>
      <c r="I223" s="17"/>
      <c r="J223" s="17"/>
      <c r="K223" s="17" t="s">
        <v>75</v>
      </c>
      <c r="L223" s="17"/>
      <c r="M223" s="17"/>
      <c r="N223" s="17">
        <v>231</v>
      </c>
      <c r="O223" s="17"/>
      <c r="P223" s="17"/>
      <c r="Q223" s="17">
        <v>231</v>
      </c>
      <c r="R223" s="17"/>
      <c r="S223" s="17"/>
      <c r="T223" s="17" t="s">
        <v>101</v>
      </c>
      <c r="U223" s="17" t="s">
        <v>55</v>
      </c>
      <c r="V223" s="17" t="s">
        <v>71</v>
      </c>
      <c r="W223" s="19" t="s">
        <v>1938</v>
      </c>
      <c r="X223" s="18">
        <v>40634.291666666701</v>
      </c>
      <c r="Y223" s="18">
        <v>40634.291666666701</v>
      </c>
      <c r="Z223" s="17" t="s">
        <v>58</v>
      </c>
      <c r="AA223" s="17" t="s">
        <v>60</v>
      </c>
      <c r="AB223" s="17" t="s">
        <v>60</v>
      </c>
      <c r="AC223" s="17" t="s">
        <v>60</v>
      </c>
      <c r="AD223" s="17"/>
      <c r="AE223" s="17"/>
    </row>
    <row r="224" spans="1:31" s="3" customFormat="1" ht="13" x14ac:dyDescent="0.3">
      <c r="A224" s="35" t="s">
        <v>1939</v>
      </c>
      <c r="B224" s="17">
        <v>288</v>
      </c>
      <c r="C224" s="18">
        <v>39436</v>
      </c>
      <c r="D224" s="18">
        <v>39437.333333333299</v>
      </c>
      <c r="E224" s="16" t="s">
        <v>1507</v>
      </c>
      <c r="F224" s="36">
        <v>39582.291666666701</v>
      </c>
      <c r="G224" s="16" t="s">
        <v>50</v>
      </c>
      <c r="H224" s="17" t="s">
        <v>74</v>
      </c>
      <c r="I224" s="17"/>
      <c r="J224" s="17"/>
      <c r="K224" s="17" t="s">
        <v>75</v>
      </c>
      <c r="L224" s="17"/>
      <c r="M224" s="17"/>
      <c r="N224" s="17">
        <v>375</v>
      </c>
      <c r="O224" s="17"/>
      <c r="P224" s="17"/>
      <c r="Q224" s="17">
        <v>375</v>
      </c>
      <c r="R224" s="17"/>
      <c r="S224" s="17"/>
      <c r="T224" s="17" t="s">
        <v>340</v>
      </c>
      <c r="U224" s="17" t="s">
        <v>55</v>
      </c>
      <c r="V224" s="17" t="s">
        <v>88</v>
      </c>
      <c r="W224" s="19" t="s">
        <v>1940</v>
      </c>
      <c r="X224" s="18">
        <v>40725.291666666701</v>
      </c>
      <c r="Y224" s="18">
        <v>41091.291666666701</v>
      </c>
      <c r="Z224" s="17" t="s">
        <v>77</v>
      </c>
      <c r="AA224" s="17" t="s">
        <v>60</v>
      </c>
      <c r="AB224" s="17" t="s">
        <v>60</v>
      </c>
      <c r="AC224" s="17" t="s">
        <v>60</v>
      </c>
      <c r="AD224" s="17"/>
      <c r="AE224" s="17"/>
    </row>
    <row r="225" spans="1:31" s="3" customFormat="1" ht="13" x14ac:dyDescent="0.3">
      <c r="A225" s="35" t="s">
        <v>1941</v>
      </c>
      <c r="B225" s="17">
        <v>289</v>
      </c>
      <c r="C225" s="18">
        <v>39436</v>
      </c>
      <c r="D225" s="18">
        <v>39437.333333333299</v>
      </c>
      <c r="E225" s="16" t="s">
        <v>1507</v>
      </c>
      <c r="F225" s="36">
        <v>39597.291666666701</v>
      </c>
      <c r="G225" s="16" t="s">
        <v>50</v>
      </c>
      <c r="H225" s="17" t="s">
        <v>91</v>
      </c>
      <c r="I225" s="17"/>
      <c r="J225" s="17"/>
      <c r="K225" s="17" t="s">
        <v>75</v>
      </c>
      <c r="L225" s="17"/>
      <c r="M225" s="17"/>
      <c r="N225" s="17">
        <v>375</v>
      </c>
      <c r="O225" s="17"/>
      <c r="P225" s="17"/>
      <c r="Q225" s="17">
        <v>375</v>
      </c>
      <c r="R225" s="17"/>
      <c r="S225" s="17"/>
      <c r="T225" s="17" t="s">
        <v>130</v>
      </c>
      <c r="U225" s="17" t="s">
        <v>55</v>
      </c>
      <c r="V225" s="17" t="s">
        <v>71</v>
      </c>
      <c r="W225" s="19" t="s">
        <v>1942</v>
      </c>
      <c r="X225" s="18">
        <v>40725.291666666701</v>
      </c>
      <c r="Y225" s="18">
        <v>40725.291666666701</v>
      </c>
      <c r="Z225" s="17" t="s">
        <v>77</v>
      </c>
      <c r="AA225" s="17" t="s">
        <v>60</v>
      </c>
      <c r="AB225" s="17" t="s">
        <v>60</v>
      </c>
      <c r="AC225" s="17" t="s">
        <v>60</v>
      </c>
      <c r="AD225" s="17"/>
      <c r="AE225" s="17"/>
    </row>
    <row r="226" spans="1:31" s="3" customFormat="1" ht="13" x14ac:dyDescent="0.3">
      <c r="A226" s="35" t="s">
        <v>1943</v>
      </c>
      <c r="B226" s="17">
        <v>290</v>
      </c>
      <c r="C226" s="18">
        <v>39443</v>
      </c>
      <c r="D226" s="18">
        <v>39443.333333333299</v>
      </c>
      <c r="E226" s="16" t="s">
        <v>1507</v>
      </c>
      <c r="F226" s="36">
        <v>40154.887581018498</v>
      </c>
      <c r="G226" s="16" t="s">
        <v>50</v>
      </c>
      <c r="H226" s="17" t="s">
        <v>91</v>
      </c>
      <c r="I226" s="17"/>
      <c r="J226" s="17"/>
      <c r="K226" s="17" t="s">
        <v>75</v>
      </c>
      <c r="L226" s="17"/>
      <c r="M226" s="17"/>
      <c r="N226" s="17">
        <v>750</v>
      </c>
      <c r="O226" s="17"/>
      <c r="P226" s="17"/>
      <c r="Q226" s="17">
        <v>750</v>
      </c>
      <c r="R226" s="17"/>
      <c r="S226" s="17"/>
      <c r="T226" s="17" t="s">
        <v>130</v>
      </c>
      <c r="U226" s="17" t="s">
        <v>55</v>
      </c>
      <c r="V226" s="17" t="s">
        <v>71</v>
      </c>
      <c r="W226" s="19" t="s">
        <v>1934</v>
      </c>
      <c r="X226" s="18">
        <v>42156.291666666701</v>
      </c>
      <c r="Y226" s="18">
        <v>41274.333333333299</v>
      </c>
      <c r="Z226" s="17" t="s">
        <v>77</v>
      </c>
      <c r="AA226" s="17" t="s">
        <v>60</v>
      </c>
      <c r="AB226" s="17" t="s">
        <v>60</v>
      </c>
      <c r="AC226" s="17" t="s">
        <v>60</v>
      </c>
      <c r="AD226" s="17"/>
      <c r="AE226" s="17"/>
    </row>
    <row r="227" spans="1:31" s="3" customFormat="1" ht="13" x14ac:dyDescent="0.3">
      <c r="A227" s="35" t="s">
        <v>1944</v>
      </c>
      <c r="B227" s="17">
        <v>291</v>
      </c>
      <c r="C227" s="18">
        <v>39443</v>
      </c>
      <c r="D227" s="18">
        <v>39443.333333333299</v>
      </c>
      <c r="E227" s="16" t="s">
        <v>1507</v>
      </c>
      <c r="F227" s="36">
        <v>39772.333333333299</v>
      </c>
      <c r="G227" s="16" t="s">
        <v>50</v>
      </c>
      <c r="H227" s="17" t="s">
        <v>91</v>
      </c>
      <c r="I227" s="17"/>
      <c r="J227" s="17"/>
      <c r="K227" s="17" t="s">
        <v>75</v>
      </c>
      <c r="L227" s="17"/>
      <c r="M227" s="17"/>
      <c r="N227" s="17">
        <v>250</v>
      </c>
      <c r="O227" s="17"/>
      <c r="P227" s="17"/>
      <c r="Q227" s="17">
        <v>250</v>
      </c>
      <c r="R227" s="17"/>
      <c r="S227" s="17"/>
      <c r="T227" s="17" t="s">
        <v>130</v>
      </c>
      <c r="U227" s="17" t="s">
        <v>55</v>
      </c>
      <c r="V227" s="17" t="s">
        <v>71</v>
      </c>
      <c r="W227" s="19" t="s">
        <v>1945</v>
      </c>
      <c r="X227" s="18">
        <v>42156.291666666701</v>
      </c>
      <c r="Y227" s="18">
        <v>42156.291666666701</v>
      </c>
      <c r="Z227" s="17" t="s">
        <v>77</v>
      </c>
      <c r="AA227" s="17" t="s">
        <v>60</v>
      </c>
      <c r="AB227" s="17" t="s">
        <v>60</v>
      </c>
      <c r="AC227" s="17" t="s">
        <v>60</v>
      </c>
      <c r="AD227" s="17"/>
      <c r="AE227" s="17"/>
    </row>
    <row r="228" spans="1:31" s="3" customFormat="1" ht="25.5" x14ac:dyDescent="0.3">
      <c r="A228" s="35" t="s">
        <v>1946</v>
      </c>
      <c r="B228" s="17">
        <v>292</v>
      </c>
      <c r="C228" s="18">
        <v>39443</v>
      </c>
      <c r="D228" s="18">
        <v>39443.333333333299</v>
      </c>
      <c r="E228" s="16" t="s">
        <v>1507</v>
      </c>
      <c r="F228" s="36">
        <v>39484.333333333299</v>
      </c>
      <c r="G228" s="16" t="s">
        <v>50</v>
      </c>
      <c r="H228" s="17" t="s">
        <v>91</v>
      </c>
      <c r="I228" s="17"/>
      <c r="J228" s="17"/>
      <c r="K228" s="17" t="s">
        <v>75</v>
      </c>
      <c r="L228" s="17"/>
      <c r="M228" s="17"/>
      <c r="N228" s="17">
        <v>250</v>
      </c>
      <c r="O228" s="17"/>
      <c r="P228" s="17"/>
      <c r="Q228" s="17">
        <v>250</v>
      </c>
      <c r="R228" s="17"/>
      <c r="S228" s="17"/>
      <c r="T228" s="17" t="s">
        <v>101</v>
      </c>
      <c r="U228" s="17" t="s">
        <v>55</v>
      </c>
      <c r="V228" s="17" t="s">
        <v>71</v>
      </c>
      <c r="W228" s="19" t="s">
        <v>1947</v>
      </c>
      <c r="X228" s="18">
        <v>41791.291666666701</v>
      </c>
      <c r="Y228" s="18">
        <v>41791.291666666701</v>
      </c>
      <c r="Z228" s="17" t="s">
        <v>77</v>
      </c>
      <c r="AA228" s="17" t="s">
        <v>60</v>
      </c>
      <c r="AB228" s="17" t="s">
        <v>60</v>
      </c>
      <c r="AC228" s="17" t="s">
        <v>60</v>
      </c>
      <c r="AD228" s="17"/>
      <c r="AE228" s="17"/>
    </row>
    <row r="229" spans="1:31" s="3" customFormat="1" ht="13" x14ac:dyDescent="0.3">
      <c r="A229" s="35" t="s">
        <v>1948</v>
      </c>
      <c r="B229" s="17">
        <v>293</v>
      </c>
      <c r="C229" s="18">
        <v>39447</v>
      </c>
      <c r="D229" s="18">
        <v>39450.333333333299</v>
      </c>
      <c r="E229" s="16" t="s">
        <v>1507</v>
      </c>
      <c r="F229" s="36">
        <v>39791.333333333299</v>
      </c>
      <c r="G229" s="16" t="s">
        <v>50</v>
      </c>
      <c r="H229" s="17" t="s">
        <v>1283</v>
      </c>
      <c r="I229" s="17"/>
      <c r="J229" s="17"/>
      <c r="K229" s="17" t="s">
        <v>1187</v>
      </c>
      <c r="L229" s="17"/>
      <c r="M229" s="17"/>
      <c r="N229" s="17">
        <v>5.2</v>
      </c>
      <c r="O229" s="17"/>
      <c r="P229" s="17"/>
      <c r="Q229" s="17">
        <v>5.2</v>
      </c>
      <c r="R229" s="17"/>
      <c r="S229" s="17"/>
      <c r="T229" s="17" t="s">
        <v>136</v>
      </c>
      <c r="U229" s="17" t="s">
        <v>55</v>
      </c>
      <c r="V229" s="17" t="s">
        <v>88</v>
      </c>
      <c r="W229" s="19" t="s">
        <v>1177</v>
      </c>
      <c r="X229" s="18">
        <v>39965.291666666701</v>
      </c>
      <c r="Y229" s="18">
        <v>39965.291666666701</v>
      </c>
      <c r="Z229" s="17" t="s">
        <v>77</v>
      </c>
      <c r="AA229" s="17" t="s">
        <v>60</v>
      </c>
      <c r="AB229" s="17" t="s">
        <v>60</v>
      </c>
      <c r="AC229" s="17" t="s">
        <v>60</v>
      </c>
      <c r="AD229" s="17"/>
      <c r="AE229" s="17"/>
    </row>
    <row r="230" spans="1:31" s="3" customFormat="1" ht="13" x14ac:dyDescent="0.3">
      <c r="A230" s="35" t="s">
        <v>1949</v>
      </c>
      <c r="B230" s="17">
        <v>295</v>
      </c>
      <c r="C230" s="18">
        <v>39464</v>
      </c>
      <c r="D230" s="18">
        <v>39464.333333333299</v>
      </c>
      <c r="E230" s="16" t="s">
        <v>1507</v>
      </c>
      <c r="F230" s="36">
        <v>40154.886979166702</v>
      </c>
      <c r="G230" s="16" t="s">
        <v>50</v>
      </c>
      <c r="H230" s="17" t="s">
        <v>91</v>
      </c>
      <c r="I230" s="17"/>
      <c r="J230" s="17"/>
      <c r="K230" s="17" t="s">
        <v>75</v>
      </c>
      <c r="L230" s="17"/>
      <c r="M230" s="17"/>
      <c r="N230" s="17">
        <v>300</v>
      </c>
      <c r="O230" s="17"/>
      <c r="P230" s="17"/>
      <c r="Q230" s="17">
        <v>300</v>
      </c>
      <c r="R230" s="17"/>
      <c r="S230" s="17"/>
      <c r="T230" s="17" t="s">
        <v>130</v>
      </c>
      <c r="U230" s="17" t="s">
        <v>55</v>
      </c>
      <c r="V230" s="17" t="s">
        <v>71</v>
      </c>
      <c r="W230" s="19" t="s">
        <v>1950</v>
      </c>
      <c r="X230" s="18">
        <v>40908.333333333299</v>
      </c>
      <c r="Y230" s="18">
        <v>40908.333333333299</v>
      </c>
      <c r="Z230" s="17" t="s">
        <v>77</v>
      </c>
      <c r="AA230" s="17" t="s">
        <v>60</v>
      </c>
      <c r="AB230" s="17" t="s">
        <v>60</v>
      </c>
      <c r="AC230" s="17" t="s">
        <v>60</v>
      </c>
      <c r="AD230" s="17"/>
      <c r="AE230" s="17"/>
    </row>
    <row r="231" spans="1:31" s="3" customFormat="1" ht="13" x14ac:dyDescent="0.3">
      <c r="A231" s="35" t="s">
        <v>1951</v>
      </c>
      <c r="B231" s="17">
        <v>296</v>
      </c>
      <c r="C231" s="18">
        <v>39465</v>
      </c>
      <c r="D231" s="18">
        <v>39465.333333333299</v>
      </c>
      <c r="E231" s="16" t="s">
        <v>1507</v>
      </c>
      <c r="F231" s="36">
        <v>39591.291666666701</v>
      </c>
      <c r="G231" s="16" t="s">
        <v>50</v>
      </c>
      <c r="H231" s="17" t="s">
        <v>91</v>
      </c>
      <c r="I231" s="17"/>
      <c r="J231" s="17"/>
      <c r="K231" s="17" t="s">
        <v>75</v>
      </c>
      <c r="L231" s="17"/>
      <c r="M231" s="17"/>
      <c r="N231" s="17">
        <v>33</v>
      </c>
      <c r="O231" s="17"/>
      <c r="P231" s="17"/>
      <c r="Q231" s="17">
        <v>33</v>
      </c>
      <c r="R231" s="17"/>
      <c r="S231" s="17"/>
      <c r="T231" s="17" t="s">
        <v>121</v>
      </c>
      <c r="U231" s="17" t="s">
        <v>55</v>
      </c>
      <c r="V231" s="17" t="s">
        <v>71</v>
      </c>
      <c r="W231" s="19" t="s">
        <v>1952</v>
      </c>
      <c r="X231" s="18">
        <v>40148.333333333299</v>
      </c>
      <c r="Y231" s="18">
        <v>40148.333333333299</v>
      </c>
      <c r="Z231" s="17" t="s">
        <v>58</v>
      </c>
      <c r="AA231" s="17" t="s">
        <v>60</v>
      </c>
      <c r="AB231" s="17" t="s">
        <v>60</v>
      </c>
      <c r="AC231" s="17" t="s">
        <v>60</v>
      </c>
      <c r="AD231" s="17"/>
      <c r="AE231" s="17"/>
    </row>
    <row r="232" spans="1:31" s="3" customFormat="1" ht="13" x14ac:dyDescent="0.3">
      <c r="A232" s="35" t="s">
        <v>1953</v>
      </c>
      <c r="B232" s="17">
        <v>298</v>
      </c>
      <c r="C232" s="18">
        <v>39470</v>
      </c>
      <c r="D232" s="18">
        <v>39470.333333333299</v>
      </c>
      <c r="E232" s="16" t="s">
        <v>1507</v>
      </c>
      <c r="F232" s="36">
        <v>39771.333333333299</v>
      </c>
      <c r="G232" s="16" t="s">
        <v>50</v>
      </c>
      <c r="H232" s="17" t="s">
        <v>91</v>
      </c>
      <c r="I232" s="17"/>
      <c r="J232" s="17"/>
      <c r="K232" s="17" t="s">
        <v>75</v>
      </c>
      <c r="L232" s="17"/>
      <c r="M232" s="17"/>
      <c r="N232" s="17">
        <v>140</v>
      </c>
      <c r="O232" s="17"/>
      <c r="P232" s="17"/>
      <c r="Q232" s="17">
        <v>140</v>
      </c>
      <c r="R232" s="17"/>
      <c r="S232" s="17"/>
      <c r="T232" s="17" t="s">
        <v>96</v>
      </c>
      <c r="U232" s="17" t="s">
        <v>97</v>
      </c>
      <c r="V232" s="17" t="s">
        <v>71</v>
      </c>
      <c r="W232" s="19" t="s">
        <v>1954</v>
      </c>
      <c r="X232" s="18">
        <v>40848.291666666701</v>
      </c>
      <c r="Y232" s="18">
        <v>40848.291666666701</v>
      </c>
      <c r="Z232" s="17" t="s">
        <v>77</v>
      </c>
      <c r="AA232" s="17" t="s">
        <v>60</v>
      </c>
      <c r="AB232" s="17" t="s">
        <v>60</v>
      </c>
      <c r="AC232" s="17" t="s">
        <v>60</v>
      </c>
      <c r="AD232" s="17"/>
      <c r="AE232" s="17"/>
    </row>
    <row r="233" spans="1:31" s="3" customFormat="1" ht="13" x14ac:dyDescent="0.3">
      <c r="A233" s="35" t="s">
        <v>1955</v>
      </c>
      <c r="B233" s="17">
        <v>299</v>
      </c>
      <c r="C233" s="18">
        <v>40502</v>
      </c>
      <c r="D233" s="18">
        <v>39476.333333333299</v>
      </c>
      <c r="E233" s="16" t="s">
        <v>1507</v>
      </c>
      <c r="F233" s="36">
        <v>40569.333333333299</v>
      </c>
      <c r="G233" s="16" t="s">
        <v>80</v>
      </c>
      <c r="H233" s="17" t="s">
        <v>85</v>
      </c>
      <c r="I233" s="17"/>
      <c r="J233" s="17"/>
      <c r="K233" s="17" t="s">
        <v>86</v>
      </c>
      <c r="L233" s="17"/>
      <c r="M233" s="17"/>
      <c r="N233" s="17">
        <v>27</v>
      </c>
      <c r="O233" s="17"/>
      <c r="P233" s="17"/>
      <c r="Q233" s="17">
        <v>27</v>
      </c>
      <c r="R233" s="17" t="s">
        <v>65</v>
      </c>
      <c r="S233" s="17"/>
      <c r="T233" s="17" t="s">
        <v>139</v>
      </c>
      <c r="U233" s="17" t="s">
        <v>55</v>
      </c>
      <c r="V233" s="17" t="s">
        <v>88</v>
      </c>
      <c r="W233" s="19" t="s">
        <v>1914</v>
      </c>
      <c r="X233" s="18">
        <v>40299.291666666701</v>
      </c>
      <c r="Y233" s="18">
        <v>41395.291666666701</v>
      </c>
      <c r="Z233" s="17" t="s">
        <v>82</v>
      </c>
      <c r="AA233" s="17" t="s">
        <v>59</v>
      </c>
      <c r="AB233" s="17" t="s">
        <v>59</v>
      </c>
      <c r="AC233" s="17" t="s">
        <v>82</v>
      </c>
      <c r="AD233" s="17"/>
      <c r="AE233" s="17"/>
    </row>
    <row r="234" spans="1:31" s="3" customFormat="1" ht="25.5" x14ac:dyDescent="0.3">
      <c r="A234" s="35" t="s">
        <v>1956</v>
      </c>
      <c r="B234" s="17">
        <v>300</v>
      </c>
      <c r="C234" s="18">
        <v>40502</v>
      </c>
      <c r="D234" s="18">
        <v>39482.333333333299</v>
      </c>
      <c r="E234" s="16" t="s">
        <v>1507</v>
      </c>
      <c r="F234" s="36">
        <v>40680.291666666701</v>
      </c>
      <c r="G234" s="16" t="s">
        <v>80</v>
      </c>
      <c r="H234" s="17" t="s">
        <v>85</v>
      </c>
      <c r="I234" s="17"/>
      <c r="J234" s="17"/>
      <c r="K234" s="17" t="s">
        <v>86</v>
      </c>
      <c r="L234" s="17"/>
      <c r="M234" s="17"/>
      <c r="N234" s="17">
        <v>400</v>
      </c>
      <c r="O234" s="17"/>
      <c r="P234" s="17"/>
      <c r="Q234" s="17">
        <v>400</v>
      </c>
      <c r="R234" s="17" t="s">
        <v>65</v>
      </c>
      <c r="S234" s="17"/>
      <c r="T234" s="17" t="s">
        <v>101</v>
      </c>
      <c r="U234" s="17" t="s">
        <v>55</v>
      </c>
      <c r="V234" s="17" t="s">
        <v>88</v>
      </c>
      <c r="W234" s="19" t="s">
        <v>1957</v>
      </c>
      <c r="X234" s="18">
        <v>41883.291666666701</v>
      </c>
      <c r="Y234" s="18">
        <v>42248.291666666701</v>
      </c>
      <c r="Z234" s="17" t="s">
        <v>82</v>
      </c>
      <c r="AA234" s="17" t="s">
        <v>59</v>
      </c>
      <c r="AB234" s="17" t="s">
        <v>59</v>
      </c>
      <c r="AC234" s="17" t="s">
        <v>82</v>
      </c>
      <c r="AD234" s="17"/>
      <c r="AE234" s="17"/>
    </row>
    <row r="235" spans="1:31" s="3" customFormat="1" ht="13" x14ac:dyDescent="0.3">
      <c r="A235" s="35" t="s">
        <v>1958</v>
      </c>
      <c r="B235" s="17">
        <v>301</v>
      </c>
      <c r="C235" s="18">
        <v>39486</v>
      </c>
      <c r="D235" s="18">
        <v>39486.333333333299</v>
      </c>
      <c r="E235" s="16" t="s">
        <v>1507</v>
      </c>
      <c r="F235" s="36">
        <v>39748.291666666701</v>
      </c>
      <c r="G235" s="16" t="s">
        <v>50</v>
      </c>
      <c r="H235" s="17" t="s">
        <v>74</v>
      </c>
      <c r="I235" s="17"/>
      <c r="J235" s="17"/>
      <c r="K235" s="17" t="s">
        <v>75</v>
      </c>
      <c r="L235" s="17"/>
      <c r="M235" s="17"/>
      <c r="N235" s="17">
        <v>500</v>
      </c>
      <c r="O235" s="17"/>
      <c r="P235" s="17"/>
      <c r="Q235" s="17">
        <v>500</v>
      </c>
      <c r="R235" s="17"/>
      <c r="S235" s="17"/>
      <c r="T235" s="17" t="s">
        <v>130</v>
      </c>
      <c r="U235" s="17" t="s">
        <v>55</v>
      </c>
      <c r="V235" s="17" t="s">
        <v>71</v>
      </c>
      <c r="W235" s="19" t="s">
        <v>1959</v>
      </c>
      <c r="X235" s="18">
        <v>42370.333333333299</v>
      </c>
      <c r="Y235" s="18">
        <v>42370.333333333299</v>
      </c>
      <c r="Z235" s="17" t="s">
        <v>77</v>
      </c>
      <c r="AA235" s="17" t="s">
        <v>60</v>
      </c>
      <c r="AB235" s="17" t="s">
        <v>60</v>
      </c>
      <c r="AC235" s="17" t="s">
        <v>60</v>
      </c>
      <c r="AD235" s="17"/>
      <c r="AE235" s="17" t="s">
        <v>60</v>
      </c>
    </row>
    <row r="236" spans="1:31" s="3" customFormat="1" ht="13" x14ac:dyDescent="0.3">
      <c r="A236" s="35" t="s">
        <v>1960</v>
      </c>
      <c r="B236" s="17">
        <v>302</v>
      </c>
      <c r="C236" s="18">
        <v>39497</v>
      </c>
      <c r="D236" s="18">
        <v>39497.333333333299</v>
      </c>
      <c r="E236" s="16" t="s">
        <v>1507</v>
      </c>
      <c r="F236" s="36">
        <v>39545.291666666701</v>
      </c>
      <c r="G236" s="16" t="s">
        <v>50</v>
      </c>
      <c r="H236" s="17" t="s">
        <v>74</v>
      </c>
      <c r="I236" s="17"/>
      <c r="J236" s="17"/>
      <c r="K236" s="17" t="s">
        <v>75</v>
      </c>
      <c r="L236" s="17"/>
      <c r="M236" s="17"/>
      <c r="N236" s="17">
        <v>200</v>
      </c>
      <c r="O236" s="17"/>
      <c r="P236" s="17"/>
      <c r="Q236" s="17">
        <v>200</v>
      </c>
      <c r="R236" s="17"/>
      <c r="S236" s="17"/>
      <c r="T236" s="17" t="s">
        <v>130</v>
      </c>
      <c r="U236" s="17" t="s">
        <v>55</v>
      </c>
      <c r="V236" s="17" t="s">
        <v>71</v>
      </c>
      <c r="W236" s="19" t="s">
        <v>1961</v>
      </c>
      <c r="X236" s="18">
        <v>40210.333333333299</v>
      </c>
      <c r="Y236" s="18">
        <v>40210.333333333299</v>
      </c>
      <c r="Z236" s="17" t="s">
        <v>77</v>
      </c>
      <c r="AA236" s="17" t="s">
        <v>60</v>
      </c>
      <c r="AB236" s="17" t="s">
        <v>60</v>
      </c>
      <c r="AC236" s="17" t="s">
        <v>60</v>
      </c>
      <c r="AD236" s="17"/>
      <c r="AE236" s="17"/>
    </row>
    <row r="237" spans="1:31" s="3" customFormat="1" ht="13" x14ac:dyDescent="0.3">
      <c r="A237" s="35" t="s">
        <v>1962</v>
      </c>
      <c r="B237" s="17">
        <v>303</v>
      </c>
      <c r="C237" s="18">
        <v>39505</v>
      </c>
      <c r="D237" s="18">
        <v>39505.333333333299</v>
      </c>
      <c r="E237" s="16" t="s">
        <v>1507</v>
      </c>
      <c r="F237" s="36">
        <v>39748.291666666701</v>
      </c>
      <c r="G237" s="16" t="s">
        <v>50</v>
      </c>
      <c r="H237" s="17" t="s">
        <v>51</v>
      </c>
      <c r="I237" s="17"/>
      <c r="J237" s="17"/>
      <c r="K237" s="17" t="s">
        <v>51</v>
      </c>
      <c r="L237" s="17"/>
      <c r="M237" s="17"/>
      <c r="N237" s="17">
        <v>500</v>
      </c>
      <c r="O237" s="17"/>
      <c r="P237" s="17"/>
      <c r="Q237" s="17">
        <v>500</v>
      </c>
      <c r="R237" s="17"/>
      <c r="S237" s="17"/>
      <c r="T237" s="17" t="s">
        <v>455</v>
      </c>
      <c r="U237" s="17" t="s">
        <v>452</v>
      </c>
      <c r="V237" s="17" t="s">
        <v>56</v>
      </c>
      <c r="W237" s="19" t="s">
        <v>1963</v>
      </c>
      <c r="X237" s="18">
        <v>40908.333333333299</v>
      </c>
      <c r="Y237" s="18">
        <v>40908.333333333299</v>
      </c>
      <c r="Z237" s="17" t="s">
        <v>77</v>
      </c>
      <c r="AA237" s="17" t="s">
        <v>60</v>
      </c>
      <c r="AB237" s="17" t="s">
        <v>60</v>
      </c>
      <c r="AC237" s="17" t="s">
        <v>60</v>
      </c>
      <c r="AD237" s="17"/>
      <c r="AE237" s="17"/>
    </row>
    <row r="238" spans="1:31" s="3" customFormat="1" ht="25.5" x14ac:dyDescent="0.3">
      <c r="A238" s="35" t="s">
        <v>1964</v>
      </c>
      <c r="B238" s="17">
        <v>305</v>
      </c>
      <c r="C238" s="18">
        <v>39525</v>
      </c>
      <c r="D238" s="18">
        <v>39517.291666666701</v>
      </c>
      <c r="E238" s="16" t="s">
        <v>1507</v>
      </c>
      <c r="F238" s="36">
        <v>40520.739467592597</v>
      </c>
      <c r="G238" s="16" t="s">
        <v>50</v>
      </c>
      <c r="H238" s="17" t="s">
        <v>85</v>
      </c>
      <c r="I238" s="17"/>
      <c r="J238" s="17"/>
      <c r="K238" s="17" t="s">
        <v>86</v>
      </c>
      <c r="L238" s="17"/>
      <c r="M238" s="17"/>
      <c r="N238" s="17">
        <v>611</v>
      </c>
      <c r="O238" s="17"/>
      <c r="P238" s="17"/>
      <c r="Q238" s="17">
        <v>611</v>
      </c>
      <c r="R238" s="17"/>
      <c r="S238" s="17"/>
      <c r="T238" s="17" t="s">
        <v>333</v>
      </c>
      <c r="U238" s="17" t="s">
        <v>55</v>
      </c>
      <c r="V238" s="17" t="s">
        <v>88</v>
      </c>
      <c r="W238" s="19" t="s">
        <v>1965</v>
      </c>
      <c r="X238" s="18">
        <v>41120.291666666701</v>
      </c>
      <c r="Y238" s="18">
        <v>41120.291666666701</v>
      </c>
      <c r="Z238" s="17" t="s">
        <v>77</v>
      </c>
      <c r="AA238" s="17" t="s">
        <v>60</v>
      </c>
      <c r="AB238" s="17" t="s">
        <v>60</v>
      </c>
      <c r="AC238" s="17" t="s">
        <v>60</v>
      </c>
      <c r="AD238" s="17"/>
      <c r="AE238" s="17"/>
    </row>
    <row r="239" spans="1:31" s="3" customFormat="1" ht="25.5" x14ac:dyDescent="0.3">
      <c r="A239" s="35" t="s">
        <v>1966</v>
      </c>
      <c r="B239" s="17">
        <v>306</v>
      </c>
      <c r="C239" s="18">
        <v>39518</v>
      </c>
      <c r="D239" s="18">
        <v>39518.291666666701</v>
      </c>
      <c r="E239" s="16" t="s">
        <v>1507</v>
      </c>
      <c r="F239" s="36">
        <v>39772.333333333299</v>
      </c>
      <c r="G239" s="16" t="s">
        <v>50</v>
      </c>
      <c r="H239" s="17" t="s">
        <v>345</v>
      </c>
      <c r="I239" s="17"/>
      <c r="J239" s="17"/>
      <c r="K239" s="17" t="s">
        <v>86</v>
      </c>
      <c r="L239" s="17"/>
      <c r="M239" s="17"/>
      <c r="N239" s="17">
        <v>200</v>
      </c>
      <c r="O239" s="17"/>
      <c r="P239" s="17"/>
      <c r="Q239" s="17">
        <v>200</v>
      </c>
      <c r="R239" s="17"/>
      <c r="S239" s="17"/>
      <c r="T239" s="17" t="s">
        <v>181</v>
      </c>
      <c r="U239" s="17" t="s">
        <v>55</v>
      </c>
      <c r="V239" s="17" t="s">
        <v>88</v>
      </c>
      <c r="W239" s="19" t="s">
        <v>1967</v>
      </c>
      <c r="X239" s="18">
        <v>41030.291666666701</v>
      </c>
      <c r="Y239" s="18">
        <v>41030.291666666701</v>
      </c>
      <c r="Z239" s="17" t="s">
        <v>77</v>
      </c>
      <c r="AA239" s="17" t="s">
        <v>60</v>
      </c>
      <c r="AB239" s="17" t="s">
        <v>60</v>
      </c>
      <c r="AC239" s="17" t="s">
        <v>60</v>
      </c>
      <c r="AD239" s="17"/>
      <c r="AE239" s="17"/>
    </row>
    <row r="240" spans="1:31" s="3" customFormat="1" ht="13" x14ac:dyDescent="0.3">
      <c r="A240" s="35" t="s">
        <v>1968</v>
      </c>
      <c r="B240" s="17">
        <v>307</v>
      </c>
      <c r="C240" s="18">
        <v>39518</v>
      </c>
      <c r="D240" s="18">
        <v>39518.291666666701</v>
      </c>
      <c r="E240" s="16" t="s">
        <v>1507</v>
      </c>
      <c r="F240" s="36">
        <v>39562.291666666701</v>
      </c>
      <c r="G240" s="16" t="s">
        <v>50</v>
      </c>
      <c r="H240" s="17" t="s">
        <v>74</v>
      </c>
      <c r="I240" s="17"/>
      <c r="J240" s="17"/>
      <c r="K240" s="17" t="s">
        <v>75</v>
      </c>
      <c r="L240" s="17"/>
      <c r="M240" s="17"/>
      <c r="N240" s="17">
        <v>100</v>
      </c>
      <c r="O240" s="17"/>
      <c r="P240" s="17"/>
      <c r="Q240" s="17">
        <v>100</v>
      </c>
      <c r="R240" s="17"/>
      <c r="S240" s="17"/>
      <c r="T240" s="17" t="s">
        <v>121</v>
      </c>
      <c r="U240" s="17" t="s">
        <v>55</v>
      </c>
      <c r="V240" s="17" t="s">
        <v>71</v>
      </c>
      <c r="W240" s="19" t="s">
        <v>1969</v>
      </c>
      <c r="X240" s="18">
        <v>39934.291666666701</v>
      </c>
      <c r="Y240" s="18">
        <v>39934.291666666701</v>
      </c>
      <c r="Z240" s="17" t="s">
        <v>77</v>
      </c>
      <c r="AA240" s="17" t="s">
        <v>60</v>
      </c>
      <c r="AB240" s="17" t="s">
        <v>60</v>
      </c>
      <c r="AC240" s="17" t="s">
        <v>60</v>
      </c>
      <c r="AD240" s="17"/>
      <c r="AE240" s="17"/>
    </row>
    <row r="241" spans="1:31" s="3" customFormat="1" ht="25.5" x14ac:dyDescent="0.3">
      <c r="A241" s="35" t="s">
        <v>1970</v>
      </c>
      <c r="B241" s="17">
        <v>308</v>
      </c>
      <c r="C241" s="18">
        <v>39518</v>
      </c>
      <c r="D241" s="18">
        <v>39518.291666666701</v>
      </c>
      <c r="E241" s="16" t="s">
        <v>1507</v>
      </c>
      <c r="F241" s="36">
        <v>39562.291666666701</v>
      </c>
      <c r="G241" s="16" t="s">
        <v>50</v>
      </c>
      <c r="H241" s="17" t="s">
        <v>74</v>
      </c>
      <c r="I241" s="17"/>
      <c r="J241" s="17"/>
      <c r="K241" s="17" t="s">
        <v>75</v>
      </c>
      <c r="L241" s="17"/>
      <c r="M241" s="17"/>
      <c r="N241" s="17">
        <v>100</v>
      </c>
      <c r="O241" s="17"/>
      <c r="P241" s="17"/>
      <c r="Q241" s="17">
        <v>100</v>
      </c>
      <c r="R241" s="17"/>
      <c r="S241" s="17"/>
      <c r="T241" s="17" t="s">
        <v>121</v>
      </c>
      <c r="U241" s="17" t="s">
        <v>55</v>
      </c>
      <c r="V241" s="17" t="s">
        <v>71</v>
      </c>
      <c r="W241" s="19" t="s">
        <v>1971</v>
      </c>
      <c r="X241" s="18">
        <v>39934.291666666701</v>
      </c>
      <c r="Y241" s="18">
        <v>39934.291666666701</v>
      </c>
      <c r="Z241" s="17" t="s">
        <v>77</v>
      </c>
      <c r="AA241" s="17" t="s">
        <v>60</v>
      </c>
      <c r="AB241" s="17" t="s">
        <v>60</v>
      </c>
      <c r="AC241" s="17" t="s">
        <v>60</v>
      </c>
      <c r="AD241" s="17"/>
      <c r="AE241" s="17"/>
    </row>
    <row r="242" spans="1:31" s="3" customFormat="1" ht="13" x14ac:dyDescent="0.3">
      <c r="A242" s="35" t="s">
        <v>1972</v>
      </c>
      <c r="B242" s="17">
        <v>309</v>
      </c>
      <c r="C242" s="18">
        <v>40502</v>
      </c>
      <c r="D242" s="18">
        <v>39518.291666666701</v>
      </c>
      <c r="E242" s="16" t="s">
        <v>1507</v>
      </c>
      <c r="F242" s="36">
        <v>40625.763090277796</v>
      </c>
      <c r="G242" s="16" t="s">
        <v>80</v>
      </c>
      <c r="H242" s="17" t="s">
        <v>74</v>
      </c>
      <c r="I242" s="17"/>
      <c r="J242" s="17"/>
      <c r="K242" s="17" t="s">
        <v>75</v>
      </c>
      <c r="L242" s="17"/>
      <c r="M242" s="17"/>
      <c r="N242" s="17">
        <v>100</v>
      </c>
      <c r="O242" s="17"/>
      <c r="P242" s="17"/>
      <c r="Q242" s="17">
        <v>100</v>
      </c>
      <c r="R242" s="17" t="s">
        <v>65</v>
      </c>
      <c r="S242" s="17"/>
      <c r="T242" s="17" t="s">
        <v>121</v>
      </c>
      <c r="U242" s="17" t="s">
        <v>55</v>
      </c>
      <c r="V242" s="17" t="s">
        <v>71</v>
      </c>
      <c r="W242" s="19" t="s">
        <v>1973</v>
      </c>
      <c r="X242" s="18">
        <v>39934.291666666701</v>
      </c>
      <c r="Y242" s="18">
        <v>41456.291666666701</v>
      </c>
      <c r="Z242" s="17" t="s">
        <v>82</v>
      </c>
      <c r="AA242" s="17" t="s">
        <v>60</v>
      </c>
      <c r="AB242" s="17" t="s">
        <v>60</v>
      </c>
      <c r="AC242" s="17" t="s">
        <v>82</v>
      </c>
      <c r="AD242" s="17"/>
      <c r="AE242" s="17"/>
    </row>
    <row r="243" spans="1:31" s="3" customFormat="1" ht="25.5" x14ac:dyDescent="0.3">
      <c r="A243" s="35" t="s">
        <v>1974</v>
      </c>
      <c r="B243" s="17">
        <v>310</v>
      </c>
      <c r="C243" s="18">
        <v>39518</v>
      </c>
      <c r="D243" s="18">
        <v>39518.291666666701</v>
      </c>
      <c r="E243" s="16" t="s">
        <v>1507</v>
      </c>
      <c r="F243" s="36">
        <v>39562.291666666701</v>
      </c>
      <c r="G243" s="16" t="s">
        <v>50</v>
      </c>
      <c r="H243" s="17" t="s">
        <v>74</v>
      </c>
      <c r="I243" s="17"/>
      <c r="J243" s="17"/>
      <c r="K243" s="17" t="s">
        <v>75</v>
      </c>
      <c r="L243" s="17"/>
      <c r="M243" s="17"/>
      <c r="N243" s="17">
        <v>100</v>
      </c>
      <c r="O243" s="17"/>
      <c r="P243" s="17"/>
      <c r="Q243" s="17">
        <v>100</v>
      </c>
      <c r="R243" s="17"/>
      <c r="S243" s="17"/>
      <c r="T243" s="17" t="s">
        <v>121</v>
      </c>
      <c r="U243" s="17" t="s">
        <v>55</v>
      </c>
      <c r="V243" s="17" t="s">
        <v>71</v>
      </c>
      <c r="W243" s="19" t="s">
        <v>1975</v>
      </c>
      <c r="X243" s="18">
        <v>39934.291666666701</v>
      </c>
      <c r="Y243" s="18">
        <v>39934.291666666701</v>
      </c>
      <c r="Z243" s="17" t="s">
        <v>77</v>
      </c>
      <c r="AA243" s="17" t="s">
        <v>60</v>
      </c>
      <c r="AB243" s="17" t="s">
        <v>60</v>
      </c>
      <c r="AC243" s="17" t="s">
        <v>60</v>
      </c>
      <c r="AD243" s="17" t="s">
        <v>156</v>
      </c>
      <c r="AE243" s="17"/>
    </row>
    <row r="244" spans="1:31" s="3" customFormat="1" ht="25.5" x14ac:dyDescent="0.3">
      <c r="A244" s="35" t="s">
        <v>1976</v>
      </c>
      <c r="B244" s="17">
        <v>311</v>
      </c>
      <c r="C244" s="18">
        <v>39518</v>
      </c>
      <c r="D244" s="18">
        <v>39518.291666666701</v>
      </c>
      <c r="E244" s="16" t="s">
        <v>1507</v>
      </c>
      <c r="F244" s="36">
        <v>39562.291666666701</v>
      </c>
      <c r="G244" s="16" t="s">
        <v>50</v>
      </c>
      <c r="H244" s="17" t="s">
        <v>74</v>
      </c>
      <c r="I244" s="17"/>
      <c r="J244" s="17"/>
      <c r="K244" s="17" t="s">
        <v>75</v>
      </c>
      <c r="L244" s="17"/>
      <c r="M244" s="17"/>
      <c r="N244" s="17">
        <v>100</v>
      </c>
      <c r="O244" s="17"/>
      <c r="P244" s="17"/>
      <c r="Q244" s="17">
        <v>100</v>
      </c>
      <c r="R244" s="17"/>
      <c r="S244" s="17"/>
      <c r="T244" s="17" t="s">
        <v>121</v>
      </c>
      <c r="U244" s="17" t="s">
        <v>55</v>
      </c>
      <c r="V244" s="17" t="s">
        <v>71</v>
      </c>
      <c r="W244" s="19" t="s">
        <v>1977</v>
      </c>
      <c r="X244" s="18">
        <v>39934.291666666701</v>
      </c>
      <c r="Y244" s="18">
        <v>39934.291666666701</v>
      </c>
      <c r="Z244" s="17" t="s">
        <v>77</v>
      </c>
      <c r="AA244" s="17" t="s">
        <v>60</v>
      </c>
      <c r="AB244" s="17" t="s">
        <v>60</v>
      </c>
      <c r="AC244" s="17" t="s">
        <v>60</v>
      </c>
      <c r="AD244" s="17"/>
      <c r="AE244" s="17"/>
    </row>
    <row r="245" spans="1:31" s="3" customFormat="1" ht="13" x14ac:dyDescent="0.3">
      <c r="A245" s="35" t="s">
        <v>1978</v>
      </c>
      <c r="B245" s="17">
        <v>312</v>
      </c>
      <c r="C245" s="18">
        <v>39518</v>
      </c>
      <c r="D245" s="18">
        <v>39518.291666666701</v>
      </c>
      <c r="E245" s="16" t="s">
        <v>1507</v>
      </c>
      <c r="F245" s="36">
        <v>39574.291666666701</v>
      </c>
      <c r="G245" s="16" t="s">
        <v>50</v>
      </c>
      <c r="H245" s="17" t="s">
        <v>74</v>
      </c>
      <c r="I245" s="17"/>
      <c r="J245" s="17"/>
      <c r="K245" s="17" t="s">
        <v>75</v>
      </c>
      <c r="L245" s="17"/>
      <c r="M245" s="17"/>
      <c r="N245" s="17">
        <v>100</v>
      </c>
      <c r="O245" s="17"/>
      <c r="P245" s="17"/>
      <c r="Q245" s="17">
        <v>100</v>
      </c>
      <c r="R245" s="17"/>
      <c r="S245" s="17"/>
      <c r="T245" s="17" t="s">
        <v>121</v>
      </c>
      <c r="U245" s="17" t="s">
        <v>55</v>
      </c>
      <c r="V245" s="17" t="s">
        <v>71</v>
      </c>
      <c r="W245" s="19" t="s">
        <v>1979</v>
      </c>
      <c r="X245" s="18">
        <v>39934.291666666701</v>
      </c>
      <c r="Y245" s="18">
        <v>39934.291666666701</v>
      </c>
      <c r="Z245" s="17" t="s">
        <v>77</v>
      </c>
      <c r="AA245" s="17" t="s">
        <v>60</v>
      </c>
      <c r="AB245" s="17" t="s">
        <v>60</v>
      </c>
      <c r="AC245" s="17" t="s">
        <v>60</v>
      </c>
      <c r="AD245" s="17"/>
      <c r="AE245" s="17"/>
    </row>
    <row r="246" spans="1:31" s="3" customFormat="1" ht="13" x14ac:dyDescent="0.3">
      <c r="A246" s="35" t="s">
        <v>1980</v>
      </c>
      <c r="B246" s="17">
        <v>313</v>
      </c>
      <c r="C246" s="18">
        <v>39518</v>
      </c>
      <c r="D246" s="18">
        <v>39518.291666666701</v>
      </c>
      <c r="E246" s="16" t="s">
        <v>1507</v>
      </c>
      <c r="F246" s="36">
        <v>39562.291666666701</v>
      </c>
      <c r="G246" s="16" t="s">
        <v>50</v>
      </c>
      <c r="H246" s="17" t="s">
        <v>74</v>
      </c>
      <c r="I246" s="17"/>
      <c r="J246" s="17"/>
      <c r="K246" s="17" t="s">
        <v>75</v>
      </c>
      <c r="L246" s="17"/>
      <c r="M246" s="17"/>
      <c r="N246" s="17">
        <v>100</v>
      </c>
      <c r="O246" s="17"/>
      <c r="P246" s="17"/>
      <c r="Q246" s="17">
        <v>100</v>
      </c>
      <c r="R246" s="17"/>
      <c r="S246" s="17"/>
      <c r="T246" s="17" t="s">
        <v>121</v>
      </c>
      <c r="U246" s="17" t="s">
        <v>55</v>
      </c>
      <c r="V246" s="17" t="s">
        <v>71</v>
      </c>
      <c r="W246" s="19" t="s">
        <v>1981</v>
      </c>
      <c r="X246" s="18">
        <v>39934.291666666701</v>
      </c>
      <c r="Y246" s="18">
        <v>39934.291666666701</v>
      </c>
      <c r="Z246" s="17" t="s">
        <v>77</v>
      </c>
      <c r="AA246" s="17" t="s">
        <v>60</v>
      </c>
      <c r="AB246" s="17" t="s">
        <v>60</v>
      </c>
      <c r="AC246" s="17" t="s">
        <v>60</v>
      </c>
      <c r="AD246" s="17"/>
      <c r="AE246" s="17"/>
    </row>
    <row r="247" spans="1:31" s="3" customFormat="1" ht="25.5" x14ac:dyDescent="0.3">
      <c r="A247" s="35" t="s">
        <v>1982</v>
      </c>
      <c r="B247" s="17">
        <v>314</v>
      </c>
      <c r="C247" s="18">
        <v>39518</v>
      </c>
      <c r="D247" s="18">
        <v>39518.291666666701</v>
      </c>
      <c r="E247" s="16" t="s">
        <v>1507</v>
      </c>
      <c r="F247" s="36">
        <v>39562.291666666701</v>
      </c>
      <c r="G247" s="16" t="s">
        <v>50</v>
      </c>
      <c r="H247" s="17" t="s">
        <v>74</v>
      </c>
      <c r="I247" s="17"/>
      <c r="J247" s="17"/>
      <c r="K247" s="17" t="s">
        <v>75</v>
      </c>
      <c r="L247" s="17"/>
      <c r="M247" s="17"/>
      <c r="N247" s="17">
        <v>100</v>
      </c>
      <c r="O247" s="17"/>
      <c r="P247" s="17"/>
      <c r="Q247" s="17">
        <v>100</v>
      </c>
      <c r="R247" s="17"/>
      <c r="S247" s="17"/>
      <c r="T247" s="17" t="s">
        <v>121</v>
      </c>
      <c r="U247" s="17" t="s">
        <v>55</v>
      </c>
      <c r="V247" s="17" t="s">
        <v>71</v>
      </c>
      <c r="W247" s="19" t="s">
        <v>1977</v>
      </c>
      <c r="X247" s="18">
        <v>39934.291666666701</v>
      </c>
      <c r="Y247" s="18">
        <v>39934.291666666701</v>
      </c>
      <c r="Z247" s="17" t="s">
        <v>77</v>
      </c>
      <c r="AA247" s="17" t="s">
        <v>60</v>
      </c>
      <c r="AB247" s="17" t="s">
        <v>60</v>
      </c>
      <c r="AC247" s="17" t="s">
        <v>60</v>
      </c>
      <c r="AD247" s="17"/>
      <c r="AE247" s="17"/>
    </row>
    <row r="248" spans="1:31" s="3" customFormat="1" ht="25.5" x14ac:dyDescent="0.3">
      <c r="A248" s="35" t="s">
        <v>1983</v>
      </c>
      <c r="B248" s="17">
        <v>315</v>
      </c>
      <c r="C248" s="18">
        <v>39518</v>
      </c>
      <c r="D248" s="18">
        <v>39518.291666666701</v>
      </c>
      <c r="E248" s="16" t="s">
        <v>1507</v>
      </c>
      <c r="F248" s="36">
        <v>39562.291666666701</v>
      </c>
      <c r="G248" s="16" t="s">
        <v>50</v>
      </c>
      <c r="H248" s="17" t="s">
        <v>74</v>
      </c>
      <c r="I248" s="17"/>
      <c r="J248" s="17"/>
      <c r="K248" s="17" t="s">
        <v>75</v>
      </c>
      <c r="L248" s="17"/>
      <c r="M248" s="17"/>
      <c r="N248" s="17">
        <v>100</v>
      </c>
      <c r="O248" s="17"/>
      <c r="P248" s="17"/>
      <c r="Q248" s="17">
        <v>100</v>
      </c>
      <c r="R248" s="17"/>
      <c r="S248" s="17"/>
      <c r="T248" s="17" t="s">
        <v>121</v>
      </c>
      <c r="U248" s="17" t="s">
        <v>55</v>
      </c>
      <c r="V248" s="17" t="s">
        <v>71</v>
      </c>
      <c r="W248" s="19" t="s">
        <v>1971</v>
      </c>
      <c r="X248" s="18">
        <v>39934.291666666701</v>
      </c>
      <c r="Y248" s="18">
        <v>39934.291666666701</v>
      </c>
      <c r="Z248" s="17" t="s">
        <v>77</v>
      </c>
      <c r="AA248" s="17" t="s">
        <v>60</v>
      </c>
      <c r="AB248" s="17" t="s">
        <v>60</v>
      </c>
      <c r="AC248" s="17" t="s">
        <v>60</v>
      </c>
      <c r="AD248" s="17"/>
      <c r="AE248" s="17"/>
    </row>
    <row r="249" spans="1:31" s="3" customFormat="1" ht="13" x14ac:dyDescent="0.3">
      <c r="A249" s="35" t="s">
        <v>1984</v>
      </c>
      <c r="B249" s="17">
        <v>316</v>
      </c>
      <c r="C249" s="18">
        <v>39518</v>
      </c>
      <c r="D249" s="18">
        <v>39518.291666666701</v>
      </c>
      <c r="E249" s="16" t="s">
        <v>1507</v>
      </c>
      <c r="F249" s="36">
        <v>39562.291666666701</v>
      </c>
      <c r="G249" s="16" t="s">
        <v>50</v>
      </c>
      <c r="H249" s="17" t="s">
        <v>74</v>
      </c>
      <c r="I249" s="17"/>
      <c r="J249" s="17"/>
      <c r="K249" s="17" t="s">
        <v>75</v>
      </c>
      <c r="L249" s="17"/>
      <c r="M249" s="17"/>
      <c r="N249" s="17">
        <v>100</v>
      </c>
      <c r="O249" s="17"/>
      <c r="P249" s="17"/>
      <c r="Q249" s="17">
        <v>100</v>
      </c>
      <c r="R249" s="17"/>
      <c r="S249" s="17"/>
      <c r="T249" s="17" t="s">
        <v>121</v>
      </c>
      <c r="U249" s="17" t="s">
        <v>55</v>
      </c>
      <c r="V249" s="17" t="s">
        <v>71</v>
      </c>
      <c r="W249" s="19" t="s">
        <v>1985</v>
      </c>
      <c r="X249" s="18">
        <v>39934.291666666701</v>
      </c>
      <c r="Y249" s="18">
        <v>39934.291666666701</v>
      </c>
      <c r="Z249" s="17" t="s">
        <v>77</v>
      </c>
      <c r="AA249" s="17" t="s">
        <v>60</v>
      </c>
      <c r="AB249" s="17" t="s">
        <v>60</v>
      </c>
      <c r="AC249" s="17" t="s">
        <v>60</v>
      </c>
      <c r="AD249" s="17"/>
      <c r="AE249" s="17"/>
    </row>
    <row r="250" spans="1:31" s="3" customFormat="1" ht="13" x14ac:dyDescent="0.3">
      <c r="A250" s="35" t="s">
        <v>1986</v>
      </c>
      <c r="B250" s="17">
        <v>317</v>
      </c>
      <c r="C250" s="18">
        <v>40502</v>
      </c>
      <c r="D250" s="18">
        <v>39518.291666666701</v>
      </c>
      <c r="E250" s="16" t="s">
        <v>1507</v>
      </c>
      <c r="F250" s="36">
        <v>40625.737326388902</v>
      </c>
      <c r="G250" s="16" t="s">
        <v>80</v>
      </c>
      <c r="H250" s="17" t="s">
        <v>74</v>
      </c>
      <c r="I250" s="17"/>
      <c r="J250" s="17"/>
      <c r="K250" s="17" t="s">
        <v>75</v>
      </c>
      <c r="L250" s="17"/>
      <c r="M250" s="17"/>
      <c r="N250" s="17">
        <v>100</v>
      </c>
      <c r="O250" s="17"/>
      <c r="P250" s="17"/>
      <c r="Q250" s="17">
        <v>100</v>
      </c>
      <c r="R250" s="17" t="s">
        <v>65</v>
      </c>
      <c r="S250" s="17"/>
      <c r="T250" s="17" t="s">
        <v>121</v>
      </c>
      <c r="U250" s="17" t="s">
        <v>55</v>
      </c>
      <c r="V250" s="17" t="s">
        <v>71</v>
      </c>
      <c r="W250" s="19" t="s">
        <v>1973</v>
      </c>
      <c r="X250" s="18">
        <v>39934.291666666701</v>
      </c>
      <c r="Y250" s="18">
        <v>41426.291666666701</v>
      </c>
      <c r="Z250" s="17" t="s">
        <v>82</v>
      </c>
      <c r="AA250" s="17" t="s">
        <v>60</v>
      </c>
      <c r="AB250" s="17" t="s">
        <v>60</v>
      </c>
      <c r="AC250" s="17" t="s">
        <v>82</v>
      </c>
      <c r="AD250" s="17"/>
      <c r="AE250" s="17"/>
    </row>
    <row r="251" spans="1:31" s="3" customFormat="1" ht="13" x14ac:dyDescent="0.3">
      <c r="A251" s="35" t="s">
        <v>1987</v>
      </c>
      <c r="B251" s="17">
        <v>318</v>
      </c>
      <c r="C251" s="18">
        <v>39518</v>
      </c>
      <c r="D251" s="18">
        <v>39518.291666666701</v>
      </c>
      <c r="E251" s="16" t="s">
        <v>1507</v>
      </c>
      <c r="F251" s="36">
        <v>39562.291666666701</v>
      </c>
      <c r="G251" s="16" t="s">
        <v>50</v>
      </c>
      <c r="H251" s="17" t="s">
        <v>74</v>
      </c>
      <c r="I251" s="17"/>
      <c r="J251" s="17"/>
      <c r="K251" s="17" t="s">
        <v>75</v>
      </c>
      <c r="L251" s="17"/>
      <c r="M251" s="17"/>
      <c r="N251" s="17">
        <v>100</v>
      </c>
      <c r="O251" s="17"/>
      <c r="P251" s="17"/>
      <c r="Q251" s="17">
        <v>100</v>
      </c>
      <c r="R251" s="17"/>
      <c r="S251" s="17"/>
      <c r="T251" s="17" t="s">
        <v>101</v>
      </c>
      <c r="U251" s="17" t="s">
        <v>55</v>
      </c>
      <c r="V251" s="17" t="s">
        <v>71</v>
      </c>
      <c r="W251" s="19" t="s">
        <v>1988</v>
      </c>
      <c r="X251" s="18">
        <v>39934.291666666701</v>
      </c>
      <c r="Y251" s="18">
        <v>39934.291666666701</v>
      </c>
      <c r="Z251" s="17" t="s">
        <v>77</v>
      </c>
      <c r="AA251" s="17" t="s">
        <v>60</v>
      </c>
      <c r="AB251" s="17" t="s">
        <v>60</v>
      </c>
      <c r="AC251" s="17" t="s">
        <v>60</v>
      </c>
      <c r="AD251" s="17"/>
      <c r="AE251" s="17"/>
    </row>
    <row r="252" spans="1:31" s="3" customFormat="1" ht="13" x14ac:dyDescent="0.3">
      <c r="A252" s="35" t="s">
        <v>1989</v>
      </c>
      <c r="B252" s="17">
        <v>319</v>
      </c>
      <c r="C252" s="18">
        <v>39518</v>
      </c>
      <c r="D252" s="18">
        <v>39518.291666666701</v>
      </c>
      <c r="E252" s="16" t="s">
        <v>1507</v>
      </c>
      <c r="F252" s="36">
        <v>39562.291666666701</v>
      </c>
      <c r="G252" s="16" t="s">
        <v>50</v>
      </c>
      <c r="H252" s="17" t="s">
        <v>74</v>
      </c>
      <c r="I252" s="17"/>
      <c r="J252" s="17"/>
      <c r="K252" s="17" t="s">
        <v>75</v>
      </c>
      <c r="L252" s="17"/>
      <c r="M252" s="17"/>
      <c r="N252" s="17">
        <v>100</v>
      </c>
      <c r="O252" s="17"/>
      <c r="P252" s="17"/>
      <c r="Q252" s="17">
        <v>100</v>
      </c>
      <c r="R252" s="17"/>
      <c r="S252" s="17"/>
      <c r="T252" s="17" t="s">
        <v>121</v>
      </c>
      <c r="U252" s="17" t="s">
        <v>55</v>
      </c>
      <c r="V252" s="17" t="s">
        <v>71</v>
      </c>
      <c r="W252" s="19" t="s">
        <v>1990</v>
      </c>
      <c r="X252" s="18">
        <v>39934.291666666701</v>
      </c>
      <c r="Y252" s="18">
        <v>39934.291666666701</v>
      </c>
      <c r="Z252" s="17" t="s">
        <v>77</v>
      </c>
      <c r="AA252" s="17" t="s">
        <v>60</v>
      </c>
      <c r="AB252" s="17" t="s">
        <v>60</v>
      </c>
      <c r="AC252" s="17" t="s">
        <v>60</v>
      </c>
      <c r="AD252" s="17"/>
      <c r="AE252" s="17"/>
    </row>
    <row r="253" spans="1:31" s="3" customFormat="1" ht="25.5" x14ac:dyDescent="0.3">
      <c r="A253" s="35" t="s">
        <v>1991</v>
      </c>
      <c r="B253" s="17">
        <v>321</v>
      </c>
      <c r="C253" s="18">
        <v>39525</v>
      </c>
      <c r="D253" s="18">
        <v>39525.291666666701</v>
      </c>
      <c r="E253" s="16" t="s">
        <v>1507</v>
      </c>
      <c r="F253" s="36">
        <v>40520.7871296296</v>
      </c>
      <c r="G253" s="16" t="s">
        <v>50</v>
      </c>
      <c r="H253" s="17" t="s">
        <v>51</v>
      </c>
      <c r="I253" s="17"/>
      <c r="J253" s="17"/>
      <c r="K253" s="17" t="s">
        <v>51</v>
      </c>
      <c r="L253" s="17"/>
      <c r="M253" s="17"/>
      <c r="N253" s="17">
        <v>100</v>
      </c>
      <c r="O253" s="17"/>
      <c r="P253" s="17"/>
      <c r="Q253" s="17">
        <v>100</v>
      </c>
      <c r="R253" s="17"/>
      <c r="S253" s="17"/>
      <c r="T253" s="17" t="s">
        <v>1992</v>
      </c>
      <c r="U253" s="17" t="s">
        <v>55</v>
      </c>
      <c r="V253" s="17" t="s">
        <v>88</v>
      </c>
      <c r="W253" s="19" t="s">
        <v>1993</v>
      </c>
      <c r="X253" s="18">
        <v>41623.333333333299</v>
      </c>
      <c r="Y253" s="18">
        <v>41609.333333333299</v>
      </c>
      <c r="Z253" s="17" t="s">
        <v>77</v>
      </c>
      <c r="AA253" s="17" t="s">
        <v>60</v>
      </c>
      <c r="AB253" s="17" t="s">
        <v>60</v>
      </c>
      <c r="AC253" s="17" t="s">
        <v>60</v>
      </c>
      <c r="AD253" s="17"/>
      <c r="AE253" s="17"/>
    </row>
    <row r="254" spans="1:31" s="3" customFormat="1" ht="13" x14ac:dyDescent="0.3">
      <c r="A254" s="35" t="s">
        <v>1994</v>
      </c>
      <c r="B254" s="17">
        <v>322</v>
      </c>
      <c r="C254" s="18">
        <v>39524</v>
      </c>
      <c r="D254" s="18">
        <v>39525.291666666701</v>
      </c>
      <c r="E254" s="16" t="s">
        <v>1507</v>
      </c>
      <c r="F254" s="36">
        <v>40520.695787037002</v>
      </c>
      <c r="G254" s="16" t="s">
        <v>50</v>
      </c>
      <c r="H254" s="17" t="s">
        <v>85</v>
      </c>
      <c r="I254" s="17"/>
      <c r="J254" s="17"/>
      <c r="K254" s="17" t="s">
        <v>86</v>
      </c>
      <c r="L254" s="17"/>
      <c r="M254" s="17"/>
      <c r="N254" s="17">
        <v>611</v>
      </c>
      <c r="O254" s="17"/>
      <c r="P254" s="17"/>
      <c r="Q254" s="17">
        <v>611</v>
      </c>
      <c r="R254" s="17"/>
      <c r="S254" s="17"/>
      <c r="T254" s="17" t="s">
        <v>333</v>
      </c>
      <c r="U254" s="17" t="s">
        <v>55</v>
      </c>
      <c r="V254" s="17" t="s">
        <v>88</v>
      </c>
      <c r="W254" s="19" t="s">
        <v>1995</v>
      </c>
      <c r="X254" s="18">
        <v>41182.291666666701</v>
      </c>
      <c r="Y254" s="18">
        <v>41182.291666666701</v>
      </c>
      <c r="Z254" s="17" t="s">
        <v>77</v>
      </c>
      <c r="AA254" s="17" t="s">
        <v>60</v>
      </c>
      <c r="AB254" s="17" t="s">
        <v>60</v>
      </c>
      <c r="AC254" s="17" t="s">
        <v>60</v>
      </c>
      <c r="AD254" s="17"/>
      <c r="AE254" s="17"/>
    </row>
    <row r="255" spans="1:31" s="3" customFormat="1" ht="13" x14ac:dyDescent="0.3">
      <c r="A255" s="35" t="s">
        <v>1996</v>
      </c>
      <c r="B255" s="17">
        <v>323</v>
      </c>
      <c r="C255" s="18">
        <v>39534</v>
      </c>
      <c r="D255" s="18">
        <v>39534.291666666701</v>
      </c>
      <c r="E255" s="16" t="s">
        <v>1507</v>
      </c>
      <c r="F255" s="36">
        <v>39562.291666666701</v>
      </c>
      <c r="G255" s="16" t="s">
        <v>50</v>
      </c>
      <c r="H255" s="17" t="s">
        <v>74</v>
      </c>
      <c r="I255" s="17"/>
      <c r="J255" s="17"/>
      <c r="K255" s="17" t="s">
        <v>75</v>
      </c>
      <c r="L255" s="17"/>
      <c r="M255" s="17"/>
      <c r="N255" s="17">
        <v>100</v>
      </c>
      <c r="O255" s="17"/>
      <c r="P255" s="17"/>
      <c r="Q255" s="17">
        <v>100</v>
      </c>
      <c r="R255" s="17"/>
      <c r="S255" s="17"/>
      <c r="T255" s="17" t="s">
        <v>101</v>
      </c>
      <c r="U255" s="17" t="s">
        <v>55</v>
      </c>
      <c r="V255" s="17" t="s">
        <v>71</v>
      </c>
      <c r="W255" s="19" t="s">
        <v>1997</v>
      </c>
      <c r="X255" s="18">
        <v>39934.291666666701</v>
      </c>
      <c r="Y255" s="18">
        <v>39934.291666666701</v>
      </c>
      <c r="Z255" s="17" t="s">
        <v>77</v>
      </c>
      <c r="AA255" s="17" t="s">
        <v>60</v>
      </c>
      <c r="AB255" s="17" t="s">
        <v>60</v>
      </c>
      <c r="AC255" s="17" t="s">
        <v>60</v>
      </c>
      <c r="AD255" s="17"/>
      <c r="AE255" s="17"/>
    </row>
    <row r="256" spans="1:31" s="3" customFormat="1" ht="25.5" x14ac:dyDescent="0.3">
      <c r="A256" s="35" t="s">
        <v>1998</v>
      </c>
      <c r="B256" s="17">
        <v>324</v>
      </c>
      <c r="C256" s="18">
        <v>39534</v>
      </c>
      <c r="D256" s="18">
        <v>39534.291666666701</v>
      </c>
      <c r="E256" s="16" t="s">
        <v>1507</v>
      </c>
      <c r="F256" s="36">
        <v>39562.291666666701</v>
      </c>
      <c r="G256" s="16" t="s">
        <v>50</v>
      </c>
      <c r="H256" s="17" t="s">
        <v>74</v>
      </c>
      <c r="I256" s="17"/>
      <c r="J256" s="17"/>
      <c r="K256" s="17" t="s">
        <v>75</v>
      </c>
      <c r="L256" s="17"/>
      <c r="M256" s="17"/>
      <c r="N256" s="17">
        <v>250</v>
      </c>
      <c r="O256" s="17"/>
      <c r="P256" s="17"/>
      <c r="Q256" s="17">
        <v>250</v>
      </c>
      <c r="R256" s="17"/>
      <c r="S256" s="17"/>
      <c r="T256" s="17" t="s">
        <v>130</v>
      </c>
      <c r="U256" s="17" t="s">
        <v>55</v>
      </c>
      <c r="V256" s="17" t="s">
        <v>71</v>
      </c>
      <c r="W256" s="19" t="s">
        <v>1999</v>
      </c>
      <c r="X256" s="18">
        <v>39934.291666666701</v>
      </c>
      <c r="Y256" s="18">
        <v>39934.291666666701</v>
      </c>
      <c r="Z256" s="17" t="s">
        <v>77</v>
      </c>
      <c r="AA256" s="17" t="s">
        <v>60</v>
      </c>
      <c r="AB256" s="17" t="s">
        <v>60</v>
      </c>
      <c r="AC256" s="17" t="s">
        <v>60</v>
      </c>
      <c r="AD256" s="17"/>
      <c r="AE256" s="17"/>
    </row>
    <row r="257" spans="1:31" s="3" customFormat="1" ht="13" x14ac:dyDescent="0.3">
      <c r="A257" s="35" t="s">
        <v>2000</v>
      </c>
      <c r="B257" s="17">
        <v>325</v>
      </c>
      <c r="C257" s="18">
        <v>39534</v>
      </c>
      <c r="D257" s="18">
        <v>39534.291666666701</v>
      </c>
      <c r="E257" s="16" t="s">
        <v>1507</v>
      </c>
      <c r="F257" s="36">
        <v>39562.291666666701</v>
      </c>
      <c r="G257" s="16" t="s">
        <v>50</v>
      </c>
      <c r="H257" s="17" t="s">
        <v>74</v>
      </c>
      <c r="I257" s="17"/>
      <c r="J257" s="17"/>
      <c r="K257" s="17" t="s">
        <v>75</v>
      </c>
      <c r="L257" s="17"/>
      <c r="M257" s="17"/>
      <c r="N257" s="17">
        <v>100</v>
      </c>
      <c r="O257" s="17"/>
      <c r="P257" s="17"/>
      <c r="Q257" s="17">
        <v>100</v>
      </c>
      <c r="R257" s="17"/>
      <c r="S257" s="17"/>
      <c r="T257" s="17" t="s">
        <v>101</v>
      </c>
      <c r="U257" s="17" t="s">
        <v>55</v>
      </c>
      <c r="V257" s="17" t="s">
        <v>71</v>
      </c>
      <c r="W257" s="19" t="s">
        <v>2001</v>
      </c>
      <c r="X257" s="18">
        <v>39934.291666666701</v>
      </c>
      <c r="Y257" s="18">
        <v>39934.291666666701</v>
      </c>
      <c r="Z257" s="17" t="s">
        <v>77</v>
      </c>
      <c r="AA257" s="17" t="s">
        <v>60</v>
      </c>
      <c r="AB257" s="17" t="s">
        <v>60</v>
      </c>
      <c r="AC257" s="17" t="s">
        <v>60</v>
      </c>
      <c r="AD257" s="17"/>
      <c r="AE257" s="17"/>
    </row>
    <row r="258" spans="1:31" s="3" customFormat="1" ht="13" x14ac:dyDescent="0.3">
      <c r="A258" s="35" t="s">
        <v>2002</v>
      </c>
      <c r="B258" s="17">
        <v>326</v>
      </c>
      <c r="C258" s="18">
        <v>39534</v>
      </c>
      <c r="D258" s="18">
        <v>39534.291666666701</v>
      </c>
      <c r="E258" s="16" t="s">
        <v>1507</v>
      </c>
      <c r="F258" s="36">
        <v>39562.291666666701</v>
      </c>
      <c r="G258" s="16" t="s">
        <v>50</v>
      </c>
      <c r="H258" s="17" t="s">
        <v>74</v>
      </c>
      <c r="I258" s="17"/>
      <c r="J258" s="17"/>
      <c r="K258" s="17" t="s">
        <v>75</v>
      </c>
      <c r="L258" s="17"/>
      <c r="M258" s="17"/>
      <c r="N258" s="17">
        <v>100</v>
      </c>
      <c r="O258" s="17"/>
      <c r="P258" s="17"/>
      <c r="Q258" s="17">
        <v>100</v>
      </c>
      <c r="R258" s="17"/>
      <c r="S258" s="17"/>
      <c r="T258" s="17" t="s">
        <v>101</v>
      </c>
      <c r="U258" s="17" t="s">
        <v>55</v>
      </c>
      <c r="V258" s="17" t="s">
        <v>71</v>
      </c>
      <c r="W258" s="19" t="s">
        <v>2003</v>
      </c>
      <c r="X258" s="18">
        <v>39934.291666666701</v>
      </c>
      <c r="Y258" s="18">
        <v>39934.291666666701</v>
      </c>
      <c r="Z258" s="17" t="s">
        <v>77</v>
      </c>
      <c r="AA258" s="17" t="s">
        <v>60</v>
      </c>
      <c r="AB258" s="17" t="s">
        <v>60</v>
      </c>
      <c r="AC258" s="17" t="s">
        <v>60</v>
      </c>
      <c r="AD258" s="17"/>
      <c r="AE258" s="17"/>
    </row>
    <row r="259" spans="1:31" s="3" customFormat="1" ht="25.5" x14ac:dyDescent="0.3">
      <c r="A259" s="35" t="s">
        <v>2004</v>
      </c>
      <c r="B259" s="17">
        <v>327</v>
      </c>
      <c r="C259" s="18">
        <v>39532</v>
      </c>
      <c r="D259" s="18">
        <v>39534.291666666701</v>
      </c>
      <c r="E259" s="16" t="s">
        <v>1507</v>
      </c>
      <c r="F259" s="36">
        <v>39773.333333333299</v>
      </c>
      <c r="G259" s="16" t="s">
        <v>50</v>
      </c>
      <c r="H259" s="17" t="s">
        <v>74</v>
      </c>
      <c r="I259" s="17"/>
      <c r="J259" s="17"/>
      <c r="K259" s="17" t="s">
        <v>75</v>
      </c>
      <c r="L259" s="17"/>
      <c r="M259" s="17"/>
      <c r="N259" s="17">
        <v>100</v>
      </c>
      <c r="O259" s="17"/>
      <c r="P259" s="17"/>
      <c r="Q259" s="17">
        <v>100</v>
      </c>
      <c r="R259" s="17"/>
      <c r="S259" s="17"/>
      <c r="T259" s="17" t="s">
        <v>101</v>
      </c>
      <c r="U259" s="17" t="s">
        <v>55</v>
      </c>
      <c r="V259" s="17" t="s">
        <v>71</v>
      </c>
      <c r="W259" s="19" t="s">
        <v>2005</v>
      </c>
      <c r="X259" s="18">
        <v>39934.291666666701</v>
      </c>
      <c r="Y259" s="18">
        <v>39934.291666666701</v>
      </c>
      <c r="Z259" s="17" t="s">
        <v>77</v>
      </c>
      <c r="AA259" s="17" t="s">
        <v>60</v>
      </c>
      <c r="AB259" s="17" t="s">
        <v>60</v>
      </c>
      <c r="AC259" s="17" t="s">
        <v>60</v>
      </c>
      <c r="AD259" s="17"/>
      <c r="AE259" s="17"/>
    </row>
    <row r="260" spans="1:31" s="3" customFormat="1" ht="25.5" x14ac:dyDescent="0.3">
      <c r="A260" s="35" t="s">
        <v>2006</v>
      </c>
      <c r="B260" s="17">
        <v>328</v>
      </c>
      <c r="C260" s="18">
        <v>39534</v>
      </c>
      <c r="D260" s="18">
        <v>39534.291666666701</v>
      </c>
      <c r="E260" s="16" t="s">
        <v>1507</v>
      </c>
      <c r="F260" s="36">
        <v>39562.291666666701</v>
      </c>
      <c r="G260" s="16" t="s">
        <v>50</v>
      </c>
      <c r="H260" s="17" t="s">
        <v>74</v>
      </c>
      <c r="I260" s="17"/>
      <c r="J260" s="17"/>
      <c r="K260" s="17" t="s">
        <v>75</v>
      </c>
      <c r="L260" s="17"/>
      <c r="M260" s="17"/>
      <c r="N260" s="17">
        <v>100</v>
      </c>
      <c r="O260" s="17"/>
      <c r="P260" s="17"/>
      <c r="Q260" s="17">
        <v>100</v>
      </c>
      <c r="R260" s="17"/>
      <c r="S260" s="17"/>
      <c r="T260" s="17" t="s">
        <v>101</v>
      </c>
      <c r="U260" s="17" t="s">
        <v>55</v>
      </c>
      <c r="V260" s="17" t="s">
        <v>71</v>
      </c>
      <c r="W260" s="19" t="s">
        <v>2007</v>
      </c>
      <c r="X260" s="18">
        <v>39934.291666666701</v>
      </c>
      <c r="Y260" s="18">
        <v>39934.291666666701</v>
      </c>
      <c r="Z260" s="17" t="s">
        <v>77</v>
      </c>
      <c r="AA260" s="17" t="s">
        <v>60</v>
      </c>
      <c r="AB260" s="17" t="s">
        <v>60</v>
      </c>
      <c r="AC260" s="17" t="s">
        <v>60</v>
      </c>
      <c r="AD260" s="17"/>
      <c r="AE260" s="17"/>
    </row>
    <row r="261" spans="1:31" s="3" customFormat="1" ht="13" x14ac:dyDescent="0.3">
      <c r="A261" s="35" t="s">
        <v>2008</v>
      </c>
      <c r="B261" s="17">
        <v>329</v>
      </c>
      <c r="C261" s="18">
        <v>39538</v>
      </c>
      <c r="D261" s="18">
        <v>39538.291666666701</v>
      </c>
      <c r="E261" s="16" t="s">
        <v>1507</v>
      </c>
      <c r="F261" s="36">
        <v>39778.333333333299</v>
      </c>
      <c r="G261" s="16" t="s">
        <v>50</v>
      </c>
      <c r="H261" s="17" t="s">
        <v>91</v>
      </c>
      <c r="I261" s="17"/>
      <c r="J261" s="17"/>
      <c r="K261" s="17" t="s">
        <v>75</v>
      </c>
      <c r="L261" s="17"/>
      <c r="M261" s="17"/>
      <c r="N261" s="17">
        <v>264</v>
      </c>
      <c r="O261" s="17"/>
      <c r="P261" s="17"/>
      <c r="Q261" s="17">
        <v>264</v>
      </c>
      <c r="R261" s="17"/>
      <c r="S261" s="17"/>
      <c r="T261" s="17" t="s">
        <v>101</v>
      </c>
      <c r="U261" s="17" t="s">
        <v>55</v>
      </c>
      <c r="V261" s="17" t="s">
        <v>71</v>
      </c>
      <c r="W261" s="19" t="s">
        <v>102</v>
      </c>
      <c r="X261" s="18">
        <v>41122.291666666701</v>
      </c>
      <c r="Y261" s="18">
        <v>41122.291666666701</v>
      </c>
      <c r="Z261" s="17" t="s">
        <v>60</v>
      </c>
      <c r="AA261" s="17" t="s">
        <v>60</v>
      </c>
      <c r="AB261" s="17" t="s">
        <v>60</v>
      </c>
      <c r="AC261" s="17" t="s">
        <v>60</v>
      </c>
      <c r="AD261" s="17"/>
      <c r="AE261" s="17"/>
    </row>
    <row r="262" spans="1:31" s="3" customFormat="1" ht="13" x14ac:dyDescent="0.3">
      <c r="A262" s="35" t="s">
        <v>2009</v>
      </c>
      <c r="B262" s="17">
        <v>330</v>
      </c>
      <c r="C262" s="18">
        <v>39538</v>
      </c>
      <c r="D262" s="18">
        <v>39538.291666666701</v>
      </c>
      <c r="E262" s="16" t="s">
        <v>1507</v>
      </c>
      <c r="F262" s="36">
        <v>39778.333333333299</v>
      </c>
      <c r="G262" s="16" t="s">
        <v>50</v>
      </c>
      <c r="H262" s="17" t="s">
        <v>91</v>
      </c>
      <c r="I262" s="17"/>
      <c r="J262" s="17"/>
      <c r="K262" s="17" t="s">
        <v>75</v>
      </c>
      <c r="L262" s="17"/>
      <c r="M262" s="17"/>
      <c r="N262" s="17">
        <v>33</v>
      </c>
      <c r="O262" s="17"/>
      <c r="P262" s="17"/>
      <c r="Q262" s="17">
        <v>33</v>
      </c>
      <c r="R262" s="17"/>
      <c r="S262" s="17"/>
      <c r="T262" s="17" t="s">
        <v>121</v>
      </c>
      <c r="U262" s="17" t="s">
        <v>55</v>
      </c>
      <c r="V262" s="17" t="s">
        <v>71</v>
      </c>
      <c r="W262" s="19" t="s">
        <v>2010</v>
      </c>
      <c r="X262" s="18">
        <v>40148.333333333299</v>
      </c>
      <c r="Y262" s="18">
        <v>40148.333333333299</v>
      </c>
      <c r="Z262" s="17" t="s">
        <v>60</v>
      </c>
      <c r="AA262" s="17" t="s">
        <v>60</v>
      </c>
      <c r="AB262" s="17" t="s">
        <v>60</v>
      </c>
      <c r="AC262" s="17" t="s">
        <v>60</v>
      </c>
      <c r="AD262" s="17"/>
      <c r="AE262" s="17"/>
    </row>
    <row r="263" spans="1:31" s="3" customFormat="1" ht="13" x14ac:dyDescent="0.3">
      <c r="A263" s="35" t="s">
        <v>2011</v>
      </c>
      <c r="B263" s="17">
        <v>331</v>
      </c>
      <c r="C263" s="18">
        <v>39538</v>
      </c>
      <c r="D263" s="18">
        <v>39538.291666666701</v>
      </c>
      <c r="E263" s="16" t="s">
        <v>1507</v>
      </c>
      <c r="F263" s="36">
        <v>39778.333333333299</v>
      </c>
      <c r="G263" s="16" t="s">
        <v>50</v>
      </c>
      <c r="H263" s="17" t="s">
        <v>91</v>
      </c>
      <c r="I263" s="17"/>
      <c r="J263" s="17"/>
      <c r="K263" s="17" t="s">
        <v>75</v>
      </c>
      <c r="L263" s="17"/>
      <c r="M263" s="17"/>
      <c r="N263" s="17">
        <v>231</v>
      </c>
      <c r="O263" s="17"/>
      <c r="P263" s="17"/>
      <c r="Q263" s="17">
        <v>231</v>
      </c>
      <c r="R263" s="17"/>
      <c r="S263" s="17"/>
      <c r="T263" s="17" t="s">
        <v>101</v>
      </c>
      <c r="U263" s="17" t="s">
        <v>55</v>
      </c>
      <c r="V263" s="17" t="s">
        <v>71</v>
      </c>
      <c r="W263" s="19" t="s">
        <v>1766</v>
      </c>
      <c r="X263" s="18">
        <v>40299.291666666701</v>
      </c>
      <c r="Y263" s="18">
        <v>40299.291666666701</v>
      </c>
      <c r="Z263" s="17" t="s">
        <v>60</v>
      </c>
      <c r="AA263" s="17" t="s">
        <v>60</v>
      </c>
      <c r="AB263" s="17" t="s">
        <v>60</v>
      </c>
      <c r="AC263" s="17" t="s">
        <v>60</v>
      </c>
      <c r="AD263" s="17"/>
      <c r="AE263" s="17"/>
    </row>
    <row r="264" spans="1:31" s="3" customFormat="1" ht="13" x14ac:dyDescent="0.3">
      <c r="A264" s="35" t="s">
        <v>2012</v>
      </c>
      <c r="B264" s="17">
        <v>332</v>
      </c>
      <c r="C264" s="18">
        <v>39538</v>
      </c>
      <c r="D264" s="18">
        <v>39538.291666666701</v>
      </c>
      <c r="E264" s="16" t="s">
        <v>1507</v>
      </c>
      <c r="F264" s="36">
        <v>39778.333333333299</v>
      </c>
      <c r="G264" s="16" t="s">
        <v>50</v>
      </c>
      <c r="H264" s="17" t="s">
        <v>91</v>
      </c>
      <c r="I264" s="17"/>
      <c r="J264" s="17"/>
      <c r="K264" s="17" t="s">
        <v>75</v>
      </c>
      <c r="L264" s="17"/>
      <c r="M264" s="17"/>
      <c r="N264" s="17">
        <v>264</v>
      </c>
      <c r="O264" s="17"/>
      <c r="P264" s="17"/>
      <c r="Q264" s="17">
        <v>264</v>
      </c>
      <c r="R264" s="17"/>
      <c r="S264" s="17"/>
      <c r="T264" s="17" t="s">
        <v>101</v>
      </c>
      <c r="U264" s="17" t="s">
        <v>55</v>
      </c>
      <c r="V264" s="17" t="s">
        <v>71</v>
      </c>
      <c r="W264" s="19" t="s">
        <v>1766</v>
      </c>
      <c r="X264" s="18">
        <v>40787.291666666701</v>
      </c>
      <c r="Y264" s="18">
        <v>40787.291666666701</v>
      </c>
      <c r="Z264" s="17" t="s">
        <v>60</v>
      </c>
      <c r="AA264" s="17" t="s">
        <v>60</v>
      </c>
      <c r="AB264" s="17" t="s">
        <v>60</v>
      </c>
      <c r="AC264" s="17" t="s">
        <v>60</v>
      </c>
      <c r="AD264" s="17"/>
      <c r="AE264" s="17"/>
    </row>
    <row r="265" spans="1:31" s="3" customFormat="1" ht="13" x14ac:dyDescent="0.3">
      <c r="A265" s="35" t="s">
        <v>2013</v>
      </c>
      <c r="B265" s="17">
        <v>333</v>
      </c>
      <c r="C265" s="18">
        <v>39538</v>
      </c>
      <c r="D265" s="18">
        <v>39538.291666666701</v>
      </c>
      <c r="E265" s="16" t="s">
        <v>1507</v>
      </c>
      <c r="F265" s="36">
        <v>39778.333333333299</v>
      </c>
      <c r="G265" s="16" t="s">
        <v>50</v>
      </c>
      <c r="H265" s="17" t="s">
        <v>91</v>
      </c>
      <c r="I265" s="17"/>
      <c r="J265" s="17"/>
      <c r="K265" s="17" t="s">
        <v>75</v>
      </c>
      <c r="L265" s="17"/>
      <c r="M265" s="17"/>
      <c r="N265" s="17">
        <v>33</v>
      </c>
      <c r="O265" s="17"/>
      <c r="P265" s="17"/>
      <c r="Q265" s="17">
        <v>33</v>
      </c>
      <c r="R265" s="17"/>
      <c r="S265" s="17"/>
      <c r="T265" s="17" t="s">
        <v>130</v>
      </c>
      <c r="U265" s="17" t="s">
        <v>55</v>
      </c>
      <c r="V265" s="17" t="s">
        <v>71</v>
      </c>
      <c r="W265" s="19" t="s">
        <v>2014</v>
      </c>
      <c r="X265" s="18">
        <v>39995.291666666701</v>
      </c>
      <c r="Y265" s="18">
        <v>39995.291666666701</v>
      </c>
      <c r="Z265" s="17" t="s">
        <v>60</v>
      </c>
      <c r="AA265" s="17" t="s">
        <v>60</v>
      </c>
      <c r="AB265" s="17" t="s">
        <v>60</v>
      </c>
      <c r="AC265" s="17" t="s">
        <v>60</v>
      </c>
      <c r="AD265" s="17"/>
      <c r="AE265" s="17"/>
    </row>
    <row r="266" spans="1:31" s="3" customFormat="1" ht="13" x14ac:dyDescent="0.3">
      <c r="A266" s="35" t="s">
        <v>2015</v>
      </c>
      <c r="B266" s="17">
        <v>335</v>
      </c>
      <c r="C266" s="18">
        <v>39542</v>
      </c>
      <c r="D266" s="18">
        <v>39542.291666666701</v>
      </c>
      <c r="E266" s="16" t="s">
        <v>1507</v>
      </c>
      <c r="F266" s="36">
        <v>39573.291666666701</v>
      </c>
      <c r="G266" s="16" t="s">
        <v>50</v>
      </c>
      <c r="H266" s="17" t="s">
        <v>1283</v>
      </c>
      <c r="I266" s="17"/>
      <c r="J266" s="17"/>
      <c r="K266" s="17" t="s">
        <v>86</v>
      </c>
      <c r="L266" s="17"/>
      <c r="M266" s="17"/>
      <c r="N266" s="17">
        <v>99</v>
      </c>
      <c r="O266" s="17"/>
      <c r="P266" s="17"/>
      <c r="Q266" s="17">
        <v>99</v>
      </c>
      <c r="R266" s="17"/>
      <c r="S266" s="17"/>
      <c r="T266" s="17" t="s">
        <v>171</v>
      </c>
      <c r="U266" s="17" t="s">
        <v>55</v>
      </c>
      <c r="V266" s="17" t="s">
        <v>88</v>
      </c>
      <c r="W266" s="19" t="s">
        <v>1262</v>
      </c>
      <c r="X266" s="18">
        <v>41061.291666666701</v>
      </c>
      <c r="Y266" s="18">
        <v>41061.291666666701</v>
      </c>
      <c r="Z266" s="17" t="s">
        <v>60</v>
      </c>
      <c r="AA266" s="17" t="s">
        <v>60</v>
      </c>
      <c r="AB266" s="17" t="s">
        <v>60</v>
      </c>
      <c r="AC266" s="17" t="s">
        <v>60</v>
      </c>
      <c r="AD266" s="17"/>
      <c r="AE266" s="17"/>
    </row>
    <row r="267" spans="1:31" s="3" customFormat="1" ht="13" x14ac:dyDescent="0.3">
      <c r="A267" s="35" t="s">
        <v>2016</v>
      </c>
      <c r="B267" s="17">
        <v>336</v>
      </c>
      <c r="C267" s="18">
        <v>39545</v>
      </c>
      <c r="D267" s="18">
        <v>39545.291666666701</v>
      </c>
      <c r="E267" s="16" t="s">
        <v>1507</v>
      </c>
      <c r="F267" s="36">
        <v>39773.333333333299</v>
      </c>
      <c r="G267" s="16" t="s">
        <v>50</v>
      </c>
      <c r="H267" s="17" t="s">
        <v>74</v>
      </c>
      <c r="I267" s="17"/>
      <c r="J267" s="17"/>
      <c r="K267" s="17" t="s">
        <v>75</v>
      </c>
      <c r="L267" s="17"/>
      <c r="M267" s="17"/>
      <c r="N267" s="17">
        <v>75</v>
      </c>
      <c r="O267" s="17"/>
      <c r="P267" s="17"/>
      <c r="Q267" s="17">
        <v>75</v>
      </c>
      <c r="R267" s="17"/>
      <c r="S267" s="17"/>
      <c r="T267" s="17" t="s">
        <v>54</v>
      </c>
      <c r="U267" s="17" t="s">
        <v>55</v>
      </c>
      <c r="V267" s="17" t="s">
        <v>56</v>
      </c>
      <c r="W267" s="19" t="s">
        <v>2017</v>
      </c>
      <c r="X267" s="18">
        <v>40543.333333333299</v>
      </c>
      <c r="Y267" s="18">
        <v>40543.333333333299</v>
      </c>
      <c r="Z267" s="17" t="s">
        <v>60</v>
      </c>
      <c r="AA267" s="17" t="s">
        <v>60</v>
      </c>
      <c r="AB267" s="17" t="s">
        <v>60</v>
      </c>
      <c r="AC267" s="17" t="s">
        <v>60</v>
      </c>
      <c r="AD267" s="17"/>
      <c r="AE267" s="17"/>
    </row>
    <row r="268" spans="1:31" s="3" customFormat="1" ht="13" x14ac:dyDescent="0.3">
      <c r="A268" s="35" t="s">
        <v>2018</v>
      </c>
      <c r="B268" s="17">
        <v>338</v>
      </c>
      <c r="C268" s="18">
        <v>39555</v>
      </c>
      <c r="D268" s="18">
        <v>39555.291666666701</v>
      </c>
      <c r="E268" s="16" t="s">
        <v>1507</v>
      </c>
      <c r="F268" s="36">
        <v>39777.333333333299</v>
      </c>
      <c r="G268" s="16" t="s">
        <v>50</v>
      </c>
      <c r="H268" s="17" t="s">
        <v>85</v>
      </c>
      <c r="I268" s="17"/>
      <c r="J268" s="17"/>
      <c r="K268" s="17" t="s">
        <v>86</v>
      </c>
      <c r="L268" s="17"/>
      <c r="M268" s="17"/>
      <c r="N268" s="17">
        <v>10</v>
      </c>
      <c r="O268" s="17"/>
      <c r="P268" s="17"/>
      <c r="Q268" s="17">
        <v>10</v>
      </c>
      <c r="R268" s="17"/>
      <c r="S268" s="17"/>
      <c r="T268" s="17" t="s">
        <v>136</v>
      </c>
      <c r="U268" s="17" t="s">
        <v>55</v>
      </c>
      <c r="V268" s="17" t="s">
        <v>88</v>
      </c>
      <c r="W268" s="19" t="s">
        <v>2019</v>
      </c>
      <c r="X268" s="18">
        <v>40330.291666666701</v>
      </c>
      <c r="Y268" s="18">
        <v>40330.291666666701</v>
      </c>
      <c r="Z268" s="17" t="s">
        <v>60</v>
      </c>
      <c r="AA268" s="17" t="s">
        <v>60</v>
      </c>
      <c r="AB268" s="17" t="s">
        <v>60</v>
      </c>
      <c r="AC268" s="17" t="s">
        <v>60</v>
      </c>
      <c r="AD268" s="17"/>
      <c r="AE268" s="17"/>
    </row>
    <row r="269" spans="1:31" s="3" customFormat="1" ht="13" x14ac:dyDescent="0.3">
      <c r="A269" s="35" t="s">
        <v>2020</v>
      </c>
      <c r="B269" s="17">
        <v>339</v>
      </c>
      <c r="C269" s="18">
        <v>39556</v>
      </c>
      <c r="D269" s="18">
        <v>39556.291666666701</v>
      </c>
      <c r="E269" s="16" t="s">
        <v>1507</v>
      </c>
      <c r="F269" s="36">
        <v>39777.333333333299</v>
      </c>
      <c r="G269" s="16" t="s">
        <v>50</v>
      </c>
      <c r="H269" s="17" t="s">
        <v>345</v>
      </c>
      <c r="I269" s="17"/>
      <c r="J269" s="17"/>
      <c r="K269" s="17" t="s">
        <v>86</v>
      </c>
      <c r="L269" s="17"/>
      <c r="M269" s="17"/>
      <c r="N269" s="17">
        <v>50</v>
      </c>
      <c r="O269" s="17"/>
      <c r="P269" s="17"/>
      <c r="Q269" s="17">
        <v>50</v>
      </c>
      <c r="R269" s="17"/>
      <c r="S269" s="17"/>
      <c r="T269" s="17" t="s">
        <v>387</v>
      </c>
      <c r="U269" s="17" t="s">
        <v>55</v>
      </c>
      <c r="V269" s="17" t="s">
        <v>88</v>
      </c>
      <c r="W269" s="19" t="s">
        <v>2021</v>
      </c>
      <c r="X269" s="18">
        <v>40695.291666666701</v>
      </c>
      <c r="Y269" s="18">
        <v>40695.291666666701</v>
      </c>
      <c r="Z269" s="17" t="s">
        <v>60</v>
      </c>
      <c r="AA269" s="17" t="s">
        <v>60</v>
      </c>
      <c r="AB269" s="17" t="s">
        <v>60</v>
      </c>
      <c r="AC269" s="17" t="s">
        <v>60</v>
      </c>
      <c r="AD269" s="17"/>
      <c r="AE269" s="17"/>
    </row>
    <row r="270" spans="1:31" s="3" customFormat="1" ht="13" x14ac:dyDescent="0.3">
      <c r="A270" s="35" t="s">
        <v>2022</v>
      </c>
      <c r="B270" s="17">
        <v>341</v>
      </c>
      <c r="C270" s="18">
        <v>39561</v>
      </c>
      <c r="D270" s="18">
        <v>39561.291666666701</v>
      </c>
      <c r="E270" s="16" t="s">
        <v>1507</v>
      </c>
      <c r="F270" s="36">
        <v>39777.333333333299</v>
      </c>
      <c r="G270" s="16" t="s">
        <v>50</v>
      </c>
      <c r="H270" s="17" t="s">
        <v>345</v>
      </c>
      <c r="I270" s="17"/>
      <c r="J270" s="17"/>
      <c r="K270" s="17" t="s">
        <v>86</v>
      </c>
      <c r="L270" s="17"/>
      <c r="M270" s="17"/>
      <c r="N270" s="17">
        <v>525</v>
      </c>
      <c r="O270" s="17"/>
      <c r="P270" s="17"/>
      <c r="Q270" s="17">
        <v>525</v>
      </c>
      <c r="R270" s="17"/>
      <c r="S270" s="17"/>
      <c r="T270" s="17" t="s">
        <v>124</v>
      </c>
      <c r="U270" s="17" t="s">
        <v>55</v>
      </c>
      <c r="V270" s="17" t="s">
        <v>88</v>
      </c>
      <c r="W270" s="19" t="s">
        <v>2023</v>
      </c>
      <c r="X270" s="18">
        <v>40969.333333333299</v>
      </c>
      <c r="Y270" s="18">
        <v>40969.333333333299</v>
      </c>
      <c r="Z270" s="17" t="s">
        <v>60</v>
      </c>
      <c r="AA270" s="17" t="s">
        <v>60</v>
      </c>
      <c r="AB270" s="17" t="s">
        <v>60</v>
      </c>
      <c r="AC270" s="17" t="s">
        <v>60</v>
      </c>
      <c r="AD270" s="17"/>
      <c r="AE270" s="17"/>
    </row>
    <row r="271" spans="1:31" s="3" customFormat="1" ht="13" x14ac:dyDescent="0.3">
      <c r="A271" s="35" t="s">
        <v>2024</v>
      </c>
      <c r="B271" s="17">
        <v>343</v>
      </c>
      <c r="C271" s="18">
        <v>39563</v>
      </c>
      <c r="D271" s="18">
        <v>39563.291666666701</v>
      </c>
      <c r="E271" s="16" t="s">
        <v>1507</v>
      </c>
      <c r="F271" s="36">
        <v>39773.333333333299</v>
      </c>
      <c r="G271" s="16" t="s">
        <v>50</v>
      </c>
      <c r="H271" s="17" t="s">
        <v>74</v>
      </c>
      <c r="I271" s="17"/>
      <c r="J271" s="17"/>
      <c r="K271" s="17" t="s">
        <v>75</v>
      </c>
      <c r="L271" s="17"/>
      <c r="M271" s="17"/>
      <c r="N271" s="17">
        <v>40</v>
      </c>
      <c r="O271" s="17"/>
      <c r="P271" s="17"/>
      <c r="Q271" s="17">
        <v>40</v>
      </c>
      <c r="R271" s="17"/>
      <c r="S271" s="17"/>
      <c r="T271" s="17" t="s">
        <v>121</v>
      </c>
      <c r="U271" s="17" t="s">
        <v>55</v>
      </c>
      <c r="V271" s="17" t="s">
        <v>71</v>
      </c>
      <c r="W271" s="19" t="s">
        <v>2025</v>
      </c>
      <c r="X271" s="18">
        <v>40664.291666666701</v>
      </c>
      <c r="Y271" s="18">
        <v>40664.291666666701</v>
      </c>
      <c r="Z271" s="17" t="s">
        <v>60</v>
      </c>
      <c r="AA271" s="17" t="s">
        <v>60</v>
      </c>
      <c r="AB271" s="17" t="s">
        <v>60</v>
      </c>
      <c r="AC271" s="17" t="s">
        <v>60</v>
      </c>
      <c r="AD271" s="17"/>
      <c r="AE271" s="17"/>
    </row>
    <row r="272" spans="1:31" s="3" customFormat="1" ht="25.5" x14ac:dyDescent="0.3">
      <c r="A272" s="35" t="s">
        <v>2026</v>
      </c>
      <c r="B272" s="17">
        <v>344</v>
      </c>
      <c r="C272" s="18">
        <v>39573</v>
      </c>
      <c r="D272" s="18">
        <v>39563.291666666701</v>
      </c>
      <c r="E272" s="16" t="s">
        <v>1507</v>
      </c>
      <c r="F272" s="36">
        <v>40371.841516203698</v>
      </c>
      <c r="G272" s="16" t="s">
        <v>50</v>
      </c>
      <c r="H272" s="17" t="s">
        <v>74</v>
      </c>
      <c r="I272" s="17"/>
      <c r="J272" s="17"/>
      <c r="K272" s="17" t="s">
        <v>75</v>
      </c>
      <c r="L272" s="17"/>
      <c r="M272" s="17"/>
      <c r="N272" s="17">
        <v>40</v>
      </c>
      <c r="O272" s="17"/>
      <c r="P272" s="17"/>
      <c r="Q272" s="17">
        <v>40</v>
      </c>
      <c r="R272" s="17"/>
      <c r="S272" s="17"/>
      <c r="T272" s="17" t="s">
        <v>121</v>
      </c>
      <c r="U272" s="17" t="s">
        <v>55</v>
      </c>
      <c r="V272" s="17" t="s">
        <v>71</v>
      </c>
      <c r="W272" s="19" t="s">
        <v>1977</v>
      </c>
      <c r="X272" s="18">
        <v>40664.291666666701</v>
      </c>
      <c r="Y272" s="18">
        <v>40664.291666666701</v>
      </c>
      <c r="Z272" s="17" t="s">
        <v>58</v>
      </c>
      <c r="AA272" s="17" t="s">
        <v>60</v>
      </c>
      <c r="AB272" s="17" t="s">
        <v>60</v>
      </c>
      <c r="AC272" s="17" t="s">
        <v>60</v>
      </c>
      <c r="AD272" s="17"/>
      <c r="AE272" s="17" t="s">
        <v>60</v>
      </c>
    </row>
    <row r="273" spans="1:31" s="3" customFormat="1" ht="25.5" x14ac:dyDescent="0.3">
      <c r="A273" s="35" t="s">
        <v>2027</v>
      </c>
      <c r="B273" s="17">
        <v>345</v>
      </c>
      <c r="C273" s="18">
        <v>39563</v>
      </c>
      <c r="D273" s="18">
        <v>39563.291666666701</v>
      </c>
      <c r="E273" s="16" t="s">
        <v>1507</v>
      </c>
      <c r="F273" s="36">
        <v>39773.333333333299</v>
      </c>
      <c r="G273" s="16" t="s">
        <v>50</v>
      </c>
      <c r="H273" s="17" t="s">
        <v>74</v>
      </c>
      <c r="I273" s="17"/>
      <c r="J273" s="17"/>
      <c r="K273" s="17" t="s">
        <v>75</v>
      </c>
      <c r="L273" s="17"/>
      <c r="M273" s="17"/>
      <c r="N273" s="17">
        <v>40</v>
      </c>
      <c r="O273" s="17"/>
      <c r="P273" s="17"/>
      <c r="Q273" s="17">
        <v>40</v>
      </c>
      <c r="R273" s="17"/>
      <c r="S273" s="17"/>
      <c r="T273" s="17" t="s">
        <v>121</v>
      </c>
      <c r="U273" s="17" t="s">
        <v>55</v>
      </c>
      <c r="V273" s="17" t="s">
        <v>71</v>
      </c>
      <c r="W273" s="19" t="s">
        <v>2028</v>
      </c>
      <c r="X273" s="18">
        <v>40664.291666666701</v>
      </c>
      <c r="Y273" s="18">
        <v>40664.291666666701</v>
      </c>
      <c r="Z273" s="17" t="s">
        <v>60</v>
      </c>
      <c r="AA273" s="17" t="s">
        <v>60</v>
      </c>
      <c r="AB273" s="17" t="s">
        <v>60</v>
      </c>
      <c r="AC273" s="17" t="s">
        <v>60</v>
      </c>
      <c r="AD273" s="17"/>
      <c r="AE273" s="17"/>
    </row>
    <row r="274" spans="1:31" s="3" customFormat="1" ht="13" x14ac:dyDescent="0.3">
      <c r="A274" s="35" t="s">
        <v>2029</v>
      </c>
      <c r="B274" s="17">
        <v>346</v>
      </c>
      <c r="C274" s="18">
        <v>39563</v>
      </c>
      <c r="D274" s="18">
        <v>39563.291666666701</v>
      </c>
      <c r="E274" s="16" t="s">
        <v>1507</v>
      </c>
      <c r="F274" s="36">
        <v>39773.333333333299</v>
      </c>
      <c r="G274" s="16" t="s">
        <v>50</v>
      </c>
      <c r="H274" s="17" t="s">
        <v>74</v>
      </c>
      <c r="I274" s="17"/>
      <c r="J274" s="17"/>
      <c r="K274" s="17" t="s">
        <v>75</v>
      </c>
      <c r="L274" s="17"/>
      <c r="M274" s="17"/>
      <c r="N274" s="17">
        <v>30</v>
      </c>
      <c r="O274" s="17"/>
      <c r="P274" s="17"/>
      <c r="Q274" s="17">
        <v>30</v>
      </c>
      <c r="R274" s="17"/>
      <c r="S274" s="17"/>
      <c r="T274" s="17" t="s">
        <v>121</v>
      </c>
      <c r="U274" s="17" t="s">
        <v>55</v>
      </c>
      <c r="V274" s="17" t="s">
        <v>71</v>
      </c>
      <c r="W274" s="19" t="s">
        <v>2030</v>
      </c>
      <c r="X274" s="18">
        <v>40664.291666666701</v>
      </c>
      <c r="Y274" s="18">
        <v>40664.291666666701</v>
      </c>
      <c r="Z274" s="17" t="s">
        <v>60</v>
      </c>
      <c r="AA274" s="17" t="s">
        <v>60</v>
      </c>
      <c r="AB274" s="17" t="s">
        <v>60</v>
      </c>
      <c r="AC274" s="17" t="s">
        <v>60</v>
      </c>
      <c r="AD274" s="17"/>
      <c r="AE274" s="17"/>
    </row>
    <row r="275" spans="1:31" s="3" customFormat="1" ht="50.5" x14ac:dyDescent="0.3">
      <c r="A275" s="35" t="s">
        <v>2031</v>
      </c>
      <c r="B275" s="17">
        <v>347</v>
      </c>
      <c r="C275" s="18">
        <v>39563</v>
      </c>
      <c r="D275" s="18">
        <v>39563.291666666701</v>
      </c>
      <c r="E275" s="16" t="s">
        <v>1507</v>
      </c>
      <c r="F275" s="36">
        <v>40371.842002314799</v>
      </c>
      <c r="G275" s="16" t="s">
        <v>50</v>
      </c>
      <c r="H275" s="17" t="s">
        <v>74</v>
      </c>
      <c r="I275" s="17"/>
      <c r="J275" s="17"/>
      <c r="K275" s="17" t="s">
        <v>75</v>
      </c>
      <c r="L275" s="17"/>
      <c r="M275" s="17"/>
      <c r="N275" s="17">
        <v>50</v>
      </c>
      <c r="O275" s="17"/>
      <c r="P275" s="17"/>
      <c r="Q275" s="17">
        <v>50</v>
      </c>
      <c r="R275" s="17"/>
      <c r="S275" s="17"/>
      <c r="T275" s="17" t="s">
        <v>121</v>
      </c>
      <c r="U275" s="17" t="s">
        <v>55</v>
      </c>
      <c r="V275" s="17" t="s">
        <v>71</v>
      </c>
      <c r="W275" s="19" t="s">
        <v>2032</v>
      </c>
      <c r="X275" s="18">
        <v>40664.291666666701</v>
      </c>
      <c r="Y275" s="18">
        <v>40664.291666666701</v>
      </c>
      <c r="Z275" s="17" t="s">
        <v>60</v>
      </c>
      <c r="AA275" s="17" t="s">
        <v>60</v>
      </c>
      <c r="AB275" s="17" t="s">
        <v>60</v>
      </c>
      <c r="AC275" s="17" t="s">
        <v>60</v>
      </c>
      <c r="AD275" s="17"/>
      <c r="AE275" s="17"/>
    </row>
    <row r="276" spans="1:31" s="3" customFormat="1" ht="25.5" x14ac:dyDescent="0.3">
      <c r="A276" s="35" t="s">
        <v>2033</v>
      </c>
      <c r="B276" s="17">
        <v>350</v>
      </c>
      <c r="C276" s="18">
        <v>39563</v>
      </c>
      <c r="D276" s="18">
        <v>39563.291666666701</v>
      </c>
      <c r="E276" s="16" t="s">
        <v>1507</v>
      </c>
      <c r="F276" s="36">
        <v>40371.840150463002</v>
      </c>
      <c r="G276" s="16" t="s">
        <v>50</v>
      </c>
      <c r="H276" s="17" t="s">
        <v>74</v>
      </c>
      <c r="I276" s="17"/>
      <c r="J276" s="17"/>
      <c r="K276" s="17" t="s">
        <v>75</v>
      </c>
      <c r="L276" s="17"/>
      <c r="M276" s="17"/>
      <c r="N276" s="17">
        <v>80</v>
      </c>
      <c r="O276" s="17"/>
      <c r="P276" s="17"/>
      <c r="Q276" s="17">
        <v>80</v>
      </c>
      <c r="R276" s="17"/>
      <c r="S276" s="17"/>
      <c r="T276" s="17" t="s">
        <v>130</v>
      </c>
      <c r="U276" s="17" t="s">
        <v>55</v>
      </c>
      <c r="V276" s="17" t="s">
        <v>71</v>
      </c>
      <c r="W276" s="19" t="s">
        <v>2034</v>
      </c>
      <c r="X276" s="18">
        <v>41395.291666666701</v>
      </c>
      <c r="Y276" s="18">
        <v>41395.291666666701</v>
      </c>
      <c r="Z276" s="17" t="s">
        <v>58</v>
      </c>
      <c r="AA276" s="17" t="s">
        <v>60</v>
      </c>
      <c r="AB276" s="17" t="s">
        <v>60</v>
      </c>
      <c r="AC276" s="17" t="s">
        <v>60</v>
      </c>
      <c r="AD276" s="17"/>
      <c r="AE276" s="17"/>
    </row>
    <row r="277" spans="1:31" s="3" customFormat="1" ht="13" x14ac:dyDescent="0.3">
      <c r="A277" s="35" t="s">
        <v>2035</v>
      </c>
      <c r="B277" s="17">
        <v>351</v>
      </c>
      <c r="C277" s="18">
        <v>39563</v>
      </c>
      <c r="D277" s="18">
        <v>39563.291666666701</v>
      </c>
      <c r="E277" s="16" t="s">
        <v>1507</v>
      </c>
      <c r="F277" s="36">
        <v>39777.333333333299</v>
      </c>
      <c r="G277" s="16" t="s">
        <v>50</v>
      </c>
      <c r="H277" s="17" t="s">
        <v>345</v>
      </c>
      <c r="I277" s="17"/>
      <c r="J277" s="17"/>
      <c r="K277" s="17" t="s">
        <v>86</v>
      </c>
      <c r="L277" s="17"/>
      <c r="M277" s="17"/>
      <c r="N277" s="17">
        <v>49</v>
      </c>
      <c r="O277" s="17"/>
      <c r="P277" s="17"/>
      <c r="Q277" s="17">
        <v>49</v>
      </c>
      <c r="R277" s="17"/>
      <c r="S277" s="17"/>
      <c r="T277" s="17" t="s">
        <v>110</v>
      </c>
      <c r="U277" s="17" t="s">
        <v>55</v>
      </c>
      <c r="V277" s="17" t="s">
        <v>88</v>
      </c>
      <c r="W277" s="19" t="s">
        <v>2036</v>
      </c>
      <c r="X277" s="18">
        <v>39995.291666666701</v>
      </c>
      <c r="Y277" s="18">
        <v>39995.291666666701</v>
      </c>
      <c r="Z277" s="17" t="s">
        <v>60</v>
      </c>
      <c r="AA277" s="17" t="s">
        <v>60</v>
      </c>
      <c r="AB277" s="17" t="s">
        <v>60</v>
      </c>
      <c r="AC277" s="17" t="s">
        <v>60</v>
      </c>
      <c r="AD277" s="17"/>
      <c r="AE277" s="17"/>
    </row>
    <row r="278" spans="1:31" s="3" customFormat="1" ht="13" x14ac:dyDescent="0.3">
      <c r="A278" s="35" t="s">
        <v>2037</v>
      </c>
      <c r="B278" s="17">
        <v>352</v>
      </c>
      <c r="C278" s="18">
        <v>39563</v>
      </c>
      <c r="D278" s="18">
        <v>39563.291666666701</v>
      </c>
      <c r="E278" s="16" t="s">
        <v>1507</v>
      </c>
      <c r="F278" s="36">
        <v>39777.333333333299</v>
      </c>
      <c r="G278" s="16" t="s">
        <v>50</v>
      </c>
      <c r="H278" s="17" t="s">
        <v>345</v>
      </c>
      <c r="I278" s="17"/>
      <c r="J278" s="17"/>
      <c r="K278" s="17" t="s">
        <v>86</v>
      </c>
      <c r="L278" s="17"/>
      <c r="M278" s="17"/>
      <c r="N278" s="17">
        <v>49</v>
      </c>
      <c r="O278" s="17"/>
      <c r="P278" s="17"/>
      <c r="Q278" s="17">
        <v>49</v>
      </c>
      <c r="R278" s="17"/>
      <c r="S278" s="17"/>
      <c r="T278" s="17" t="s">
        <v>236</v>
      </c>
      <c r="U278" s="17" t="s">
        <v>55</v>
      </c>
      <c r="V278" s="17" t="s">
        <v>88</v>
      </c>
      <c r="W278" s="19" t="s">
        <v>2038</v>
      </c>
      <c r="X278" s="18">
        <v>39995.291666666701</v>
      </c>
      <c r="Y278" s="18">
        <v>39995.291666666701</v>
      </c>
      <c r="Z278" s="17" t="s">
        <v>60</v>
      </c>
      <c r="AA278" s="17" t="s">
        <v>60</v>
      </c>
      <c r="AB278" s="17" t="s">
        <v>60</v>
      </c>
      <c r="AC278" s="17" t="s">
        <v>60</v>
      </c>
      <c r="AD278" s="17"/>
      <c r="AE278" s="17"/>
    </row>
    <row r="279" spans="1:31" s="3" customFormat="1" ht="13" x14ac:dyDescent="0.3">
      <c r="A279" s="35" t="s">
        <v>2039</v>
      </c>
      <c r="B279" s="17">
        <v>353</v>
      </c>
      <c r="C279" s="18">
        <v>39563</v>
      </c>
      <c r="D279" s="18">
        <v>39563.291666666701</v>
      </c>
      <c r="E279" s="16" t="s">
        <v>1507</v>
      </c>
      <c r="F279" s="36">
        <v>39777.333333333299</v>
      </c>
      <c r="G279" s="16" t="s">
        <v>50</v>
      </c>
      <c r="H279" s="17" t="s">
        <v>345</v>
      </c>
      <c r="I279" s="17"/>
      <c r="J279" s="17"/>
      <c r="K279" s="17" t="s">
        <v>86</v>
      </c>
      <c r="L279" s="17"/>
      <c r="M279" s="17"/>
      <c r="N279" s="17">
        <v>49</v>
      </c>
      <c r="O279" s="17"/>
      <c r="P279" s="17"/>
      <c r="Q279" s="17">
        <v>49</v>
      </c>
      <c r="R279" s="17"/>
      <c r="S279" s="17"/>
      <c r="T279" s="17" t="s">
        <v>136</v>
      </c>
      <c r="U279" s="17" t="s">
        <v>55</v>
      </c>
      <c r="V279" s="17" t="s">
        <v>88</v>
      </c>
      <c r="W279" s="19" t="s">
        <v>2040</v>
      </c>
      <c r="X279" s="18">
        <v>39995.291666666701</v>
      </c>
      <c r="Y279" s="18">
        <v>39995.291666666701</v>
      </c>
      <c r="Z279" s="17" t="s">
        <v>60</v>
      </c>
      <c r="AA279" s="17" t="s">
        <v>60</v>
      </c>
      <c r="AB279" s="17" t="s">
        <v>60</v>
      </c>
      <c r="AC279" s="17" t="s">
        <v>60</v>
      </c>
      <c r="AD279" s="17"/>
      <c r="AE279" s="17"/>
    </row>
    <row r="280" spans="1:31" s="3" customFormat="1" ht="25.5" x14ac:dyDescent="0.3">
      <c r="A280" s="35" t="s">
        <v>2041</v>
      </c>
      <c r="B280" s="17">
        <v>354</v>
      </c>
      <c r="C280" s="18">
        <v>39563</v>
      </c>
      <c r="D280" s="18">
        <v>39563.291666666701</v>
      </c>
      <c r="E280" s="16" t="s">
        <v>1507</v>
      </c>
      <c r="F280" s="36">
        <v>39777.333333333299</v>
      </c>
      <c r="G280" s="16" t="s">
        <v>50</v>
      </c>
      <c r="H280" s="17" t="s">
        <v>345</v>
      </c>
      <c r="I280" s="17"/>
      <c r="J280" s="17"/>
      <c r="K280" s="17" t="s">
        <v>86</v>
      </c>
      <c r="L280" s="17"/>
      <c r="M280" s="17"/>
      <c r="N280" s="17">
        <v>49</v>
      </c>
      <c r="O280" s="17"/>
      <c r="P280" s="17"/>
      <c r="Q280" s="17">
        <v>49</v>
      </c>
      <c r="R280" s="17"/>
      <c r="S280" s="17"/>
      <c r="T280" s="17" t="s">
        <v>136</v>
      </c>
      <c r="U280" s="17" t="s">
        <v>55</v>
      </c>
      <c r="V280" s="17" t="s">
        <v>88</v>
      </c>
      <c r="W280" s="19" t="s">
        <v>2042</v>
      </c>
      <c r="X280" s="18">
        <v>39995.291666666701</v>
      </c>
      <c r="Y280" s="18">
        <v>39995.291666666701</v>
      </c>
      <c r="Z280" s="17" t="s">
        <v>60</v>
      </c>
      <c r="AA280" s="17" t="s">
        <v>60</v>
      </c>
      <c r="AB280" s="17" t="s">
        <v>60</v>
      </c>
      <c r="AC280" s="17" t="s">
        <v>60</v>
      </c>
      <c r="AD280" s="17"/>
      <c r="AE280" s="17"/>
    </row>
    <row r="281" spans="1:31" s="3" customFormat="1" ht="25.5" x14ac:dyDescent="0.3">
      <c r="A281" s="35" t="s">
        <v>2043</v>
      </c>
      <c r="B281" s="17">
        <v>355</v>
      </c>
      <c r="C281" s="18">
        <v>39566</v>
      </c>
      <c r="D281" s="18">
        <v>39566.291666666701</v>
      </c>
      <c r="E281" s="16" t="s">
        <v>1507</v>
      </c>
      <c r="F281" s="36">
        <v>39772.333333333299</v>
      </c>
      <c r="G281" s="16" t="s">
        <v>50</v>
      </c>
      <c r="H281" s="17" t="s">
        <v>74</v>
      </c>
      <c r="I281" s="17"/>
      <c r="J281" s="17"/>
      <c r="K281" s="17" t="s">
        <v>75</v>
      </c>
      <c r="L281" s="17"/>
      <c r="M281" s="17"/>
      <c r="N281" s="17">
        <v>100</v>
      </c>
      <c r="O281" s="17"/>
      <c r="P281" s="17"/>
      <c r="Q281" s="17">
        <v>100</v>
      </c>
      <c r="R281" s="17"/>
      <c r="S281" s="17"/>
      <c r="T281" s="17" t="s">
        <v>340</v>
      </c>
      <c r="U281" s="17" t="s">
        <v>55</v>
      </c>
      <c r="V281" s="17" t="s">
        <v>88</v>
      </c>
      <c r="W281" s="19" t="s">
        <v>2044</v>
      </c>
      <c r="X281" s="18">
        <v>40664.291666666701</v>
      </c>
      <c r="Y281" s="18">
        <v>40664.291666666701</v>
      </c>
      <c r="Z281" s="17" t="s">
        <v>60</v>
      </c>
      <c r="AA281" s="17" t="s">
        <v>60</v>
      </c>
      <c r="AB281" s="17" t="s">
        <v>60</v>
      </c>
      <c r="AC281" s="17" t="s">
        <v>60</v>
      </c>
      <c r="AD281" s="17"/>
      <c r="AE281" s="17"/>
    </row>
    <row r="282" spans="1:31" s="3" customFormat="1" ht="25.5" x14ac:dyDescent="0.3">
      <c r="A282" s="35" t="s">
        <v>2045</v>
      </c>
      <c r="B282" s="17">
        <v>357</v>
      </c>
      <c r="C282" s="18">
        <v>39566</v>
      </c>
      <c r="D282" s="18">
        <v>39566.291666666701</v>
      </c>
      <c r="E282" s="16" t="s">
        <v>1507</v>
      </c>
      <c r="F282" s="36">
        <v>40519.9711342593</v>
      </c>
      <c r="G282" s="16" t="s">
        <v>50</v>
      </c>
      <c r="H282" s="17" t="s">
        <v>74</v>
      </c>
      <c r="I282" s="17"/>
      <c r="J282" s="17"/>
      <c r="K282" s="17" t="s">
        <v>75</v>
      </c>
      <c r="L282" s="17"/>
      <c r="M282" s="17"/>
      <c r="N282" s="17">
        <v>100</v>
      </c>
      <c r="O282" s="17"/>
      <c r="P282" s="17"/>
      <c r="Q282" s="17">
        <v>100</v>
      </c>
      <c r="R282" s="17"/>
      <c r="S282" s="17"/>
      <c r="T282" s="17" t="s">
        <v>101</v>
      </c>
      <c r="U282" s="17" t="s">
        <v>55</v>
      </c>
      <c r="V282" s="17" t="s">
        <v>88</v>
      </c>
      <c r="W282" s="19" t="s">
        <v>2046</v>
      </c>
      <c r="X282" s="18">
        <v>40299.291666666701</v>
      </c>
      <c r="Y282" s="18">
        <v>41609.333333333299</v>
      </c>
      <c r="Z282" s="17" t="s">
        <v>60</v>
      </c>
      <c r="AA282" s="17" t="s">
        <v>60</v>
      </c>
      <c r="AB282" s="17" t="s">
        <v>60</v>
      </c>
      <c r="AC282" s="17" t="s">
        <v>60</v>
      </c>
      <c r="AD282" s="17"/>
      <c r="AE282" s="17"/>
    </row>
    <row r="283" spans="1:31" s="3" customFormat="1" ht="25.5" x14ac:dyDescent="0.3">
      <c r="A283" s="35" t="s">
        <v>2047</v>
      </c>
      <c r="B283" s="17">
        <v>358</v>
      </c>
      <c r="C283" s="18">
        <v>39568</v>
      </c>
      <c r="D283" s="18">
        <v>39568.291666666701</v>
      </c>
      <c r="E283" s="16" t="s">
        <v>1507</v>
      </c>
      <c r="F283" s="36">
        <v>39772.333333333299</v>
      </c>
      <c r="G283" s="16" t="s">
        <v>50</v>
      </c>
      <c r="H283" s="17" t="s">
        <v>74</v>
      </c>
      <c r="I283" s="17"/>
      <c r="J283" s="17"/>
      <c r="K283" s="17" t="s">
        <v>75</v>
      </c>
      <c r="L283" s="17"/>
      <c r="M283" s="17"/>
      <c r="N283" s="17">
        <v>100</v>
      </c>
      <c r="O283" s="17"/>
      <c r="P283" s="17"/>
      <c r="Q283" s="17">
        <v>100</v>
      </c>
      <c r="R283" s="17"/>
      <c r="S283" s="17"/>
      <c r="T283" s="17" t="s">
        <v>101</v>
      </c>
      <c r="U283" s="17" t="s">
        <v>55</v>
      </c>
      <c r="V283" s="17" t="s">
        <v>88</v>
      </c>
      <c r="W283" s="19" t="s">
        <v>2048</v>
      </c>
      <c r="X283" s="18">
        <v>40664.291666666701</v>
      </c>
      <c r="Y283" s="18">
        <v>40664.291666666701</v>
      </c>
      <c r="Z283" s="17" t="s">
        <v>60</v>
      </c>
      <c r="AA283" s="17" t="s">
        <v>60</v>
      </c>
      <c r="AB283" s="17" t="s">
        <v>60</v>
      </c>
      <c r="AC283" s="17" t="s">
        <v>60</v>
      </c>
      <c r="AD283" s="17"/>
      <c r="AE283" s="17"/>
    </row>
    <row r="284" spans="1:31" s="3" customFormat="1" ht="25.5" x14ac:dyDescent="0.3">
      <c r="A284" s="35" t="s">
        <v>2049</v>
      </c>
      <c r="B284" s="17">
        <v>359</v>
      </c>
      <c r="C284" s="18">
        <v>39570</v>
      </c>
      <c r="D284" s="18">
        <v>39569.291666666701</v>
      </c>
      <c r="E284" s="16" t="s">
        <v>1507</v>
      </c>
      <c r="F284" s="36">
        <v>39778.333333333299</v>
      </c>
      <c r="G284" s="16" t="s">
        <v>50</v>
      </c>
      <c r="H284" s="17" t="s">
        <v>74</v>
      </c>
      <c r="I284" s="17"/>
      <c r="J284" s="17"/>
      <c r="K284" s="17" t="s">
        <v>75</v>
      </c>
      <c r="L284" s="17"/>
      <c r="M284" s="17"/>
      <c r="N284" s="17">
        <v>350</v>
      </c>
      <c r="O284" s="17"/>
      <c r="P284" s="17"/>
      <c r="Q284" s="17">
        <v>350</v>
      </c>
      <c r="R284" s="17"/>
      <c r="S284" s="17"/>
      <c r="T284" s="17" t="s">
        <v>130</v>
      </c>
      <c r="U284" s="17" t="s">
        <v>55</v>
      </c>
      <c r="V284" s="17" t="s">
        <v>71</v>
      </c>
      <c r="W284" s="19" t="s">
        <v>1215</v>
      </c>
      <c r="X284" s="18">
        <v>40603.333333333299</v>
      </c>
      <c r="Y284" s="18">
        <v>40603.333333333299</v>
      </c>
      <c r="Z284" s="17" t="s">
        <v>77</v>
      </c>
      <c r="AA284" s="17" t="s">
        <v>60</v>
      </c>
      <c r="AB284" s="17" t="s">
        <v>60</v>
      </c>
      <c r="AC284" s="17" t="s">
        <v>60</v>
      </c>
      <c r="AD284" s="17"/>
      <c r="AE284" s="17"/>
    </row>
    <row r="285" spans="1:31" s="3" customFormat="1" ht="13" x14ac:dyDescent="0.3">
      <c r="A285" s="35" t="s">
        <v>2050</v>
      </c>
      <c r="B285" s="17">
        <v>360</v>
      </c>
      <c r="C285" s="18">
        <v>39573</v>
      </c>
      <c r="D285" s="18">
        <v>39569.291666666701</v>
      </c>
      <c r="E285" s="16" t="s">
        <v>1507</v>
      </c>
      <c r="F285" s="36">
        <v>39640.291666666701</v>
      </c>
      <c r="G285" s="16" t="s">
        <v>50</v>
      </c>
      <c r="H285" s="17" t="s">
        <v>345</v>
      </c>
      <c r="I285" s="17"/>
      <c r="J285" s="17"/>
      <c r="K285" s="17" t="s">
        <v>86</v>
      </c>
      <c r="L285" s="17"/>
      <c r="M285" s="17"/>
      <c r="N285" s="17">
        <v>200</v>
      </c>
      <c r="O285" s="17"/>
      <c r="P285" s="17"/>
      <c r="Q285" s="17">
        <v>200</v>
      </c>
      <c r="R285" s="17"/>
      <c r="S285" s="17"/>
      <c r="T285" s="17" t="s">
        <v>321</v>
      </c>
      <c r="U285" s="17" t="s">
        <v>55</v>
      </c>
      <c r="V285" s="17" t="s">
        <v>88</v>
      </c>
      <c r="W285" s="19" t="s">
        <v>2051</v>
      </c>
      <c r="X285" s="18">
        <v>41061.291666666701</v>
      </c>
      <c r="Y285" s="18">
        <v>41061.291666666701</v>
      </c>
      <c r="Z285" s="17" t="s">
        <v>60</v>
      </c>
      <c r="AA285" s="17" t="s">
        <v>60</v>
      </c>
      <c r="AB285" s="17" t="s">
        <v>60</v>
      </c>
      <c r="AC285" s="17" t="s">
        <v>60</v>
      </c>
      <c r="AD285" s="17"/>
      <c r="AE285" s="17"/>
    </row>
    <row r="286" spans="1:31" s="3" customFormat="1" ht="13" x14ac:dyDescent="0.3">
      <c r="A286" s="35" t="s">
        <v>2052</v>
      </c>
      <c r="B286" s="17">
        <v>361</v>
      </c>
      <c r="C286" s="18">
        <v>39570</v>
      </c>
      <c r="D286" s="18">
        <v>39570.291666666701</v>
      </c>
      <c r="E286" s="16" t="s">
        <v>1507</v>
      </c>
      <c r="F286" s="36">
        <v>39778.333333333299</v>
      </c>
      <c r="G286" s="16" t="s">
        <v>50</v>
      </c>
      <c r="H286" s="17" t="s">
        <v>91</v>
      </c>
      <c r="I286" s="17"/>
      <c r="J286" s="17"/>
      <c r="K286" s="17" t="s">
        <v>75</v>
      </c>
      <c r="L286" s="17"/>
      <c r="M286" s="17"/>
      <c r="N286" s="17">
        <v>200</v>
      </c>
      <c r="O286" s="17"/>
      <c r="P286" s="17"/>
      <c r="Q286" s="17">
        <v>200</v>
      </c>
      <c r="R286" s="17"/>
      <c r="S286" s="17"/>
      <c r="T286" s="17" t="s">
        <v>66</v>
      </c>
      <c r="U286" s="17" t="s">
        <v>55</v>
      </c>
      <c r="V286" s="17" t="s">
        <v>71</v>
      </c>
      <c r="W286" s="19" t="s">
        <v>2053</v>
      </c>
      <c r="X286" s="18">
        <v>41151.291666666701</v>
      </c>
      <c r="Y286" s="18">
        <v>41151.291666666701</v>
      </c>
      <c r="Z286" s="17" t="s">
        <v>77</v>
      </c>
      <c r="AA286" s="17" t="s">
        <v>60</v>
      </c>
      <c r="AB286" s="17" t="s">
        <v>60</v>
      </c>
      <c r="AC286" s="17" t="s">
        <v>60</v>
      </c>
      <c r="AD286" s="17"/>
      <c r="AE286" s="17"/>
    </row>
    <row r="287" spans="1:31" s="3" customFormat="1" ht="13" x14ac:dyDescent="0.3">
      <c r="A287" s="35" t="s">
        <v>2054</v>
      </c>
      <c r="B287" s="17">
        <v>362</v>
      </c>
      <c r="C287" s="18">
        <v>39570</v>
      </c>
      <c r="D287" s="18">
        <v>39570.291666666701</v>
      </c>
      <c r="E287" s="16" t="s">
        <v>1507</v>
      </c>
      <c r="F287" s="36">
        <v>39778.333333333299</v>
      </c>
      <c r="G287" s="16" t="s">
        <v>50</v>
      </c>
      <c r="H287" s="17" t="s">
        <v>91</v>
      </c>
      <c r="I287" s="17"/>
      <c r="J287" s="17"/>
      <c r="K287" s="17" t="s">
        <v>75</v>
      </c>
      <c r="L287" s="17"/>
      <c r="M287" s="17"/>
      <c r="N287" s="17">
        <v>300</v>
      </c>
      <c r="O287" s="17"/>
      <c r="P287" s="17"/>
      <c r="Q287" s="17">
        <v>300</v>
      </c>
      <c r="R287" s="17"/>
      <c r="S287" s="17"/>
      <c r="T287" s="17" t="s">
        <v>66</v>
      </c>
      <c r="U287" s="17" t="s">
        <v>55</v>
      </c>
      <c r="V287" s="17" t="s">
        <v>71</v>
      </c>
      <c r="W287" s="19" t="s">
        <v>2055</v>
      </c>
      <c r="X287" s="18">
        <v>41151.291666666701</v>
      </c>
      <c r="Y287" s="18">
        <v>41151.291666666701</v>
      </c>
      <c r="Z287" s="17" t="s">
        <v>77</v>
      </c>
      <c r="AA287" s="17" t="s">
        <v>60</v>
      </c>
      <c r="AB287" s="17" t="s">
        <v>60</v>
      </c>
      <c r="AC287" s="17" t="s">
        <v>60</v>
      </c>
      <c r="AD287" s="17"/>
      <c r="AE287" s="17"/>
    </row>
    <row r="288" spans="1:31" s="3" customFormat="1" ht="13" x14ac:dyDescent="0.3">
      <c r="A288" s="35" t="s">
        <v>2056</v>
      </c>
      <c r="B288" s="17">
        <v>363</v>
      </c>
      <c r="C288" s="18">
        <v>39573</v>
      </c>
      <c r="D288" s="18">
        <v>39574.291666666701</v>
      </c>
      <c r="E288" s="16" t="s">
        <v>1507</v>
      </c>
      <c r="F288" s="36">
        <v>40371.840810185196</v>
      </c>
      <c r="G288" s="16" t="s">
        <v>50</v>
      </c>
      <c r="H288" s="17" t="s">
        <v>74</v>
      </c>
      <c r="I288" s="17"/>
      <c r="J288" s="17"/>
      <c r="K288" s="17" t="s">
        <v>75</v>
      </c>
      <c r="L288" s="17"/>
      <c r="M288" s="17"/>
      <c r="N288" s="17">
        <v>700</v>
      </c>
      <c r="O288" s="17"/>
      <c r="P288" s="17"/>
      <c r="Q288" s="17">
        <v>700</v>
      </c>
      <c r="R288" s="17"/>
      <c r="S288" s="17"/>
      <c r="T288" s="17" t="s">
        <v>101</v>
      </c>
      <c r="U288" s="17" t="s">
        <v>55</v>
      </c>
      <c r="V288" s="17" t="s">
        <v>71</v>
      </c>
      <c r="W288" s="19" t="s">
        <v>2057</v>
      </c>
      <c r="X288" s="18">
        <v>41395.291666666701</v>
      </c>
      <c r="Y288" s="18">
        <v>40664.291666666701</v>
      </c>
      <c r="Z288" s="17" t="s">
        <v>58</v>
      </c>
      <c r="AA288" s="17" t="s">
        <v>60</v>
      </c>
      <c r="AB288" s="17" t="s">
        <v>60</v>
      </c>
      <c r="AC288" s="17" t="s">
        <v>60</v>
      </c>
      <c r="AD288" s="17"/>
      <c r="AE288" s="17"/>
    </row>
    <row r="289" spans="1:31" s="3" customFormat="1" ht="13" x14ac:dyDescent="0.3">
      <c r="A289" s="35" t="s">
        <v>2058</v>
      </c>
      <c r="B289" s="17">
        <v>364</v>
      </c>
      <c r="C289" s="18">
        <v>39573</v>
      </c>
      <c r="D289" s="18">
        <v>39574.291666666701</v>
      </c>
      <c r="E289" s="16" t="s">
        <v>1507</v>
      </c>
      <c r="F289" s="36">
        <v>39773.333333333299</v>
      </c>
      <c r="G289" s="16" t="s">
        <v>50</v>
      </c>
      <c r="H289" s="17" t="s">
        <v>74</v>
      </c>
      <c r="I289" s="17"/>
      <c r="J289" s="17"/>
      <c r="K289" s="17" t="s">
        <v>75</v>
      </c>
      <c r="L289" s="17"/>
      <c r="M289" s="17"/>
      <c r="N289" s="17">
        <v>700</v>
      </c>
      <c r="O289" s="17"/>
      <c r="P289" s="17"/>
      <c r="Q289" s="17">
        <v>700</v>
      </c>
      <c r="R289" s="17"/>
      <c r="S289" s="17"/>
      <c r="T289" s="17" t="s">
        <v>101</v>
      </c>
      <c r="U289" s="17" t="s">
        <v>55</v>
      </c>
      <c r="V289" s="17" t="s">
        <v>71</v>
      </c>
      <c r="W289" s="19" t="s">
        <v>2057</v>
      </c>
      <c r="X289" s="18">
        <v>41760.291666666701</v>
      </c>
      <c r="Y289" s="18">
        <v>41395.291666666701</v>
      </c>
      <c r="Z289" s="17" t="s">
        <v>60</v>
      </c>
      <c r="AA289" s="17" t="s">
        <v>60</v>
      </c>
      <c r="AB289" s="17" t="s">
        <v>60</v>
      </c>
      <c r="AC289" s="17" t="s">
        <v>60</v>
      </c>
      <c r="AD289" s="17"/>
      <c r="AE289" s="17"/>
    </row>
    <row r="290" spans="1:31" s="3" customFormat="1" ht="13" x14ac:dyDescent="0.3">
      <c r="A290" s="35" t="s">
        <v>2059</v>
      </c>
      <c r="B290" s="17">
        <v>366</v>
      </c>
      <c r="C290" s="18">
        <v>39563</v>
      </c>
      <c r="D290" s="18">
        <v>39580.291666666701</v>
      </c>
      <c r="E290" s="16" t="s">
        <v>1507</v>
      </c>
      <c r="F290" s="36">
        <v>39751.291666666701</v>
      </c>
      <c r="G290" s="16" t="s">
        <v>50</v>
      </c>
      <c r="H290" s="17" t="s">
        <v>1283</v>
      </c>
      <c r="I290" s="17"/>
      <c r="J290" s="17"/>
      <c r="K290" s="17" t="s">
        <v>86</v>
      </c>
      <c r="L290" s="17"/>
      <c r="M290" s="17"/>
      <c r="N290" s="17">
        <v>115.5</v>
      </c>
      <c r="O290" s="17"/>
      <c r="P290" s="17"/>
      <c r="Q290" s="17">
        <v>115.5</v>
      </c>
      <c r="R290" s="17"/>
      <c r="S290" s="17"/>
      <c r="T290" s="17" t="s">
        <v>171</v>
      </c>
      <c r="U290" s="17" t="s">
        <v>55</v>
      </c>
      <c r="V290" s="17" t="s">
        <v>88</v>
      </c>
      <c r="W290" s="19" t="s">
        <v>2060</v>
      </c>
      <c r="X290" s="18">
        <v>41061.291666666701</v>
      </c>
      <c r="Y290" s="18">
        <v>41061.291666666701</v>
      </c>
      <c r="Z290" s="17" t="s">
        <v>60</v>
      </c>
      <c r="AA290" s="17" t="s">
        <v>60</v>
      </c>
      <c r="AB290" s="17" t="s">
        <v>60</v>
      </c>
      <c r="AC290" s="17" t="s">
        <v>60</v>
      </c>
      <c r="AD290" s="17"/>
      <c r="AE290" s="17"/>
    </row>
    <row r="291" spans="1:31" s="3" customFormat="1" ht="25.5" x14ac:dyDescent="0.3">
      <c r="A291" s="35" t="s">
        <v>2061</v>
      </c>
      <c r="B291" s="17">
        <v>367</v>
      </c>
      <c r="C291" s="18">
        <v>39580</v>
      </c>
      <c r="D291" s="18">
        <v>39580.291666666701</v>
      </c>
      <c r="E291" s="16" t="s">
        <v>1507</v>
      </c>
      <c r="F291" s="36">
        <v>39776.333333333299</v>
      </c>
      <c r="G291" s="16" t="s">
        <v>50</v>
      </c>
      <c r="H291" s="17" t="s">
        <v>74</v>
      </c>
      <c r="I291" s="17"/>
      <c r="J291" s="17"/>
      <c r="K291" s="17" t="s">
        <v>75</v>
      </c>
      <c r="L291" s="17"/>
      <c r="M291" s="17"/>
      <c r="N291" s="17">
        <v>50</v>
      </c>
      <c r="O291" s="17"/>
      <c r="P291" s="17"/>
      <c r="Q291" s="17">
        <v>50</v>
      </c>
      <c r="R291" s="17"/>
      <c r="S291" s="17"/>
      <c r="T291" s="17" t="s">
        <v>1521</v>
      </c>
      <c r="U291" s="17" t="s">
        <v>55</v>
      </c>
      <c r="V291" s="17" t="s">
        <v>88</v>
      </c>
      <c r="W291" s="19" t="s">
        <v>2062</v>
      </c>
      <c r="X291" s="18">
        <v>40178.333333333299</v>
      </c>
      <c r="Y291" s="18">
        <v>40178.333333333299</v>
      </c>
      <c r="Z291" s="17" t="s">
        <v>60</v>
      </c>
      <c r="AA291" s="17" t="s">
        <v>60</v>
      </c>
      <c r="AB291" s="17" t="s">
        <v>60</v>
      </c>
      <c r="AC291" s="17" t="s">
        <v>60</v>
      </c>
      <c r="AD291" s="17"/>
      <c r="AE291" s="17"/>
    </row>
    <row r="292" spans="1:31" s="3" customFormat="1" ht="13" x14ac:dyDescent="0.3">
      <c r="A292" s="35" t="s">
        <v>2063</v>
      </c>
      <c r="B292" s="17">
        <v>368</v>
      </c>
      <c r="C292" s="18">
        <v>39577</v>
      </c>
      <c r="D292" s="18">
        <v>39584.291666666701</v>
      </c>
      <c r="E292" s="16" t="s">
        <v>1507</v>
      </c>
      <c r="F292" s="36">
        <v>39772.333333333299</v>
      </c>
      <c r="G292" s="16" t="s">
        <v>50</v>
      </c>
      <c r="H292" s="17" t="s">
        <v>345</v>
      </c>
      <c r="I292" s="17"/>
      <c r="J292" s="17"/>
      <c r="K292" s="17" t="s">
        <v>86</v>
      </c>
      <c r="L292" s="17"/>
      <c r="M292" s="17"/>
      <c r="N292" s="17">
        <v>150</v>
      </c>
      <c r="O292" s="17"/>
      <c r="P292" s="17"/>
      <c r="Q292" s="17">
        <v>150</v>
      </c>
      <c r="R292" s="17"/>
      <c r="S292" s="17"/>
      <c r="T292" s="17" t="s">
        <v>54</v>
      </c>
      <c r="U292" s="17" t="s">
        <v>55</v>
      </c>
      <c r="V292" s="17" t="s">
        <v>56</v>
      </c>
      <c r="W292" s="19" t="s">
        <v>155</v>
      </c>
      <c r="X292" s="18">
        <v>40330.291666666701</v>
      </c>
      <c r="Y292" s="18">
        <v>40330.291666666701</v>
      </c>
      <c r="Z292" s="17" t="s">
        <v>60</v>
      </c>
      <c r="AA292" s="17" t="s">
        <v>60</v>
      </c>
      <c r="AB292" s="17" t="s">
        <v>60</v>
      </c>
      <c r="AC292" s="17" t="s">
        <v>60</v>
      </c>
      <c r="AD292" s="17"/>
      <c r="AE292" s="17"/>
    </row>
    <row r="293" spans="1:31" s="3" customFormat="1" ht="13" x14ac:dyDescent="0.3">
      <c r="A293" s="35" t="s">
        <v>2064</v>
      </c>
      <c r="B293" s="17">
        <v>369</v>
      </c>
      <c r="C293" s="18">
        <v>39584</v>
      </c>
      <c r="D293" s="18">
        <v>39584.291666666701</v>
      </c>
      <c r="E293" s="16" t="s">
        <v>1507</v>
      </c>
      <c r="F293" s="36">
        <v>39745.291666666701</v>
      </c>
      <c r="G293" s="16" t="s">
        <v>50</v>
      </c>
      <c r="H293" s="17" t="s">
        <v>114</v>
      </c>
      <c r="I293" s="17"/>
      <c r="J293" s="17"/>
      <c r="K293" s="17" t="s">
        <v>115</v>
      </c>
      <c r="L293" s="17"/>
      <c r="M293" s="17"/>
      <c r="N293" s="17">
        <v>1300</v>
      </c>
      <c r="O293" s="17"/>
      <c r="P293" s="17"/>
      <c r="Q293" s="17">
        <v>1300</v>
      </c>
      <c r="R293" s="17"/>
      <c r="S293" s="17"/>
      <c r="T293" s="17" t="s">
        <v>66</v>
      </c>
      <c r="U293" s="17" t="s">
        <v>55</v>
      </c>
      <c r="V293" s="17" t="s">
        <v>71</v>
      </c>
      <c r="W293" s="19" t="s">
        <v>2065</v>
      </c>
      <c r="X293" s="18">
        <v>41791.291666666701</v>
      </c>
      <c r="Y293" s="18">
        <v>41791.291666666701</v>
      </c>
      <c r="Z293" s="17" t="s">
        <v>60</v>
      </c>
      <c r="AA293" s="17" t="s">
        <v>60</v>
      </c>
      <c r="AB293" s="17" t="s">
        <v>60</v>
      </c>
      <c r="AC293" s="17" t="s">
        <v>60</v>
      </c>
      <c r="AD293" s="17"/>
      <c r="AE293" s="17"/>
    </row>
    <row r="294" spans="1:31" s="3" customFormat="1" ht="25.5" x14ac:dyDescent="0.3">
      <c r="A294" s="35" t="s">
        <v>2066</v>
      </c>
      <c r="B294" s="17">
        <v>370</v>
      </c>
      <c r="C294" s="18">
        <v>39573</v>
      </c>
      <c r="D294" s="18">
        <v>39587.291666666701</v>
      </c>
      <c r="E294" s="16" t="s">
        <v>1507</v>
      </c>
      <c r="F294" s="36">
        <v>39776.333333333299</v>
      </c>
      <c r="G294" s="16" t="s">
        <v>50</v>
      </c>
      <c r="H294" s="17" t="s">
        <v>345</v>
      </c>
      <c r="I294" s="17"/>
      <c r="J294" s="17"/>
      <c r="K294" s="17" t="s">
        <v>86</v>
      </c>
      <c r="L294" s="17"/>
      <c r="M294" s="17"/>
      <c r="N294" s="17">
        <v>390.4</v>
      </c>
      <c r="O294" s="17"/>
      <c r="P294" s="17"/>
      <c r="Q294" s="17">
        <v>390.4</v>
      </c>
      <c r="R294" s="17"/>
      <c r="S294" s="17"/>
      <c r="T294" s="17" t="s">
        <v>242</v>
      </c>
      <c r="U294" s="17" t="s">
        <v>55</v>
      </c>
      <c r="V294" s="17" t="s">
        <v>88</v>
      </c>
      <c r="W294" s="19" t="s">
        <v>2067</v>
      </c>
      <c r="X294" s="18">
        <v>41061.291666666701</v>
      </c>
      <c r="Y294" s="18">
        <v>41061.291666666701</v>
      </c>
      <c r="Z294" s="17" t="s">
        <v>77</v>
      </c>
      <c r="AA294" s="17" t="s">
        <v>60</v>
      </c>
      <c r="AB294" s="17" t="s">
        <v>60</v>
      </c>
      <c r="AC294" s="17" t="s">
        <v>60</v>
      </c>
      <c r="AD294" s="17"/>
      <c r="AE294" s="17"/>
    </row>
    <row r="295" spans="1:31" s="3" customFormat="1" ht="25.5" x14ac:dyDescent="0.3">
      <c r="A295" s="35" t="s">
        <v>2068</v>
      </c>
      <c r="B295" s="17">
        <v>371</v>
      </c>
      <c r="C295" s="18">
        <v>39577</v>
      </c>
      <c r="D295" s="18">
        <v>39591.291666666701</v>
      </c>
      <c r="E295" s="16" t="s">
        <v>1507</v>
      </c>
      <c r="F295" s="36">
        <v>39778.333333333299</v>
      </c>
      <c r="G295" s="16" t="s">
        <v>50</v>
      </c>
      <c r="H295" s="17" t="s">
        <v>85</v>
      </c>
      <c r="I295" s="17"/>
      <c r="J295" s="17"/>
      <c r="K295" s="17" t="s">
        <v>86</v>
      </c>
      <c r="L295" s="17"/>
      <c r="M295" s="17"/>
      <c r="N295" s="17">
        <v>337.5</v>
      </c>
      <c r="O295" s="17"/>
      <c r="P295" s="17"/>
      <c r="Q295" s="17">
        <v>337.5</v>
      </c>
      <c r="R295" s="17"/>
      <c r="S295" s="17"/>
      <c r="T295" s="17" t="s">
        <v>136</v>
      </c>
      <c r="U295" s="17" t="s">
        <v>55</v>
      </c>
      <c r="V295" s="17" t="s">
        <v>88</v>
      </c>
      <c r="W295" s="19" t="s">
        <v>2069</v>
      </c>
      <c r="X295" s="18">
        <v>40513.333333333299</v>
      </c>
      <c r="Y295" s="18">
        <v>40513.333333333299</v>
      </c>
      <c r="Z295" s="17" t="s">
        <v>60</v>
      </c>
      <c r="AA295" s="17" t="s">
        <v>60</v>
      </c>
      <c r="AB295" s="17" t="s">
        <v>60</v>
      </c>
      <c r="AC295" s="17" t="s">
        <v>60</v>
      </c>
      <c r="AD295" s="17"/>
      <c r="AE295" s="17"/>
    </row>
    <row r="296" spans="1:31" s="3" customFormat="1" ht="25.5" x14ac:dyDescent="0.3">
      <c r="A296" s="35" t="s">
        <v>2070</v>
      </c>
      <c r="B296" s="17">
        <v>372</v>
      </c>
      <c r="C296" s="18">
        <v>39589</v>
      </c>
      <c r="D296" s="18">
        <v>39589.291666666701</v>
      </c>
      <c r="E296" s="16" t="s">
        <v>1507</v>
      </c>
      <c r="F296" s="36">
        <v>41527.814641203702</v>
      </c>
      <c r="G296" s="16" t="s">
        <v>1266</v>
      </c>
      <c r="H296" s="17" t="s">
        <v>74</v>
      </c>
      <c r="I296" s="17"/>
      <c r="J296" s="17"/>
      <c r="K296" s="17" t="s">
        <v>75</v>
      </c>
      <c r="L296" s="17"/>
      <c r="M296" s="17"/>
      <c r="N296" s="17">
        <v>20</v>
      </c>
      <c r="O296" s="17"/>
      <c r="P296" s="17"/>
      <c r="Q296" s="17">
        <v>20</v>
      </c>
      <c r="R296" s="17" t="s">
        <v>92</v>
      </c>
      <c r="S296" s="17"/>
      <c r="T296" s="17" t="s">
        <v>139</v>
      </c>
      <c r="U296" s="17" t="s">
        <v>55</v>
      </c>
      <c r="V296" s="17" t="s">
        <v>88</v>
      </c>
      <c r="W296" s="19" t="s">
        <v>2071</v>
      </c>
      <c r="X296" s="18">
        <v>40483.291666666701</v>
      </c>
      <c r="Y296" s="18">
        <v>41001.291666666701</v>
      </c>
      <c r="Z296" s="17" t="s">
        <v>60</v>
      </c>
      <c r="AA296" s="17" t="s">
        <v>1268</v>
      </c>
      <c r="AB296" s="17" t="s">
        <v>1269</v>
      </c>
      <c r="AC296" s="17" t="s">
        <v>82</v>
      </c>
      <c r="AD296" s="17"/>
      <c r="AE296" s="17"/>
    </row>
    <row r="297" spans="1:31" s="3" customFormat="1" ht="25.5" x14ac:dyDescent="0.3">
      <c r="A297" s="35" t="s">
        <v>2072</v>
      </c>
      <c r="B297" s="17">
        <v>373</v>
      </c>
      <c r="C297" s="18">
        <v>39595</v>
      </c>
      <c r="D297" s="18">
        <v>39595.291666666701</v>
      </c>
      <c r="E297" s="16" t="s">
        <v>1507</v>
      </c>
      <c r="F297" s="36">
        <v>39778.333333333299</v>
      </c>
      <c r="G297" s="16" t="s">
        <v>50</v>
      </c>
      <c r="H297" s="17" t="s">
        <v>345</v>
      </c>
      <c r="I297" s="17"/>
      <c r="J297" s="17"/>
      <c r="K297" s="17" t="s">
        <v>86</v>
      </c>
      <c r="L297" s="17"/>
      <c r="M297" s="17"/>
      <c r="N297" s="17">
        <v>315</v>
      </c>
      <c r="O297" s="17"/>
      <c r="P297" s="17"/>
      <c r="Q297" s="17">
        <v>315</v>
      </c>
      <c r="R297" s="17"/>
      <c r="S297" s="17"/>
      <c r="T297" s="17" t="s">
        <v>181</v>
      </c>
      <c r="U297" s="17" t="s">
        <v>55</v>
      </c>
      <c r="V297" s="17" t="s">
        <v>88</v>
      </c>
      <c r="W297" s="19" t="s">
        <v>2073</v>
      </c>
      <c r="X297" s="18">
        <v>41091.291666666701</v>
      </c>
      <c r="Y297" s="18">
        <v>41091.291666666701</v>
      </c>
      <c r="Z297" s="17" t="s">
        <v>60</v>
      </c>
      <c r="AA297" s="17" t="s">
        <v>60</v>
      </c>
      <c r="AB297" s="17" t="s">
        <v>60</v>
      </c>
      <c r="AC297" s="17" t="s">
        <v>60</v>
      </c>
      <c r="AD297" s="17"/>
      <c r="AE297" s="17"/>
    </row>
    <row r="298" spans="1:31" s="3" customFormat="1" ht="25.5" x14ac:dyDescent="0.3">
      <c r="A298" s="35" t="s">
        <v>2074</v>
      </c>
      <c r="B298" s="17">
        <v>374</v>
      </c>
      <c r="C298" s="18">
        <v>39595</v>
      </c>
      <c r="D298" s="18">
        <v>39595.291666666701</v>
      </c>
      <c r="E298" s="16" t="s">
        <v>1507</v>
      </c>
      <c r="F298" s="36">
        <v>39777.333333333299</v>
      </c>
      <c r="G298" s="16" t="s">
        <v>50</v>
      </c>
      <c r="H298" s="17" t="s">
        <v>345</v>
      </c>
      <c r="I298" s="17"/>
      <c r="J298" s="17"/>
      <c r="K298" s="17" t="s">
        <v>86</v>
      </c>
      <c r="L298" s="17"/>
      <c r="M298" s="17"/>
      <c r="N298" s="17">
        <v>49</v>
      </c>
      <c r="O298" s="17"/>
      <c r="P298" s="17"/>
      <c r="Q298" s="17">
        <v>49</v>
      </c>
      <c r="R298" s="17"/>
      <c r="S298" s="17"/>
      <c r="T298" s="17" t="s">
        <v>606</v>
      </c>
      <c r="U298" s="17" t="s">
        <v>55</v>
      </c>
      <c r="V298" s="17" t="s">
        <v>88</v>
      </c>
      <c r="W298" s="19" t="s">
        <v>2075</v>
      </c>
      <c r="X298" s="18">
        <v>40330.291666666701</v>
      </c>
      <c r="Y298" s="18">
        <v>40330.291666666701</v>
      </c>
      <c r="Z298" s="17" t="s">
        <v>60</v>
      </c>
      <c r="AA298" s="17" t="s">
        <v>60</v>
      </c>
      <c r="AB298" s="17" t="s">
        <v>60</v>
      </c>
      <c r="AC298" s="17" t="s">
        <v>60</v>
      </c>
      <c r="AD298" s="17"/>
      <c r="AE298" s="17"/>
    </row>
    <row r="299" spans="1:31" s="3" customFormat="1" ht="13" x14ac:dyDescent="0.3">
      <c r="A299" s="35" t="s">
        <v>2076</v>
      </c>
      <c r="B299" s="17">
        <v>375</v>
      </c>
      <c r="C299" s="18">
        <v>39596</v>
      </c>
      <c r="D299" s="18">
        <v>39596.291666666701</v>
      </c>
      <c r="E299" s="16" t="s">
        <v>1507</v>
      </c>
      <c r="F299" s="36">
        <v>39778.333333333299</v>
      </c>
      <c r="G299" s="16" t="s">
        <v>50</v>
      </c>
      <c r="H299" s="17" t="s">
        <v>91</v>
      </c>
      <c r="I299" s="17"/>
      <c r="J299" s="17"/>
      <c r="K299" s="17" t="s">
        <v>86</v>
      </c>
      <c r="L299" s="17"/>
      <c r="M299" s="17"/>
      <c r="N299" s="17">
        <v>49.9</v>
      </c>
      <c r="O299" s="17"/>
      <c r="P299" s="17"/>
      <c r="Q299" s="17">
        <v>49.9</v>
      </c>
      <c r="R299" s="17"/>
      <c r="S299" s="17"/>
      <c r="T299" s="17" t="s">
        <v>101</v>
      </c>
      <c r="U299" s="17" t="s">
        <v>55</v>
      </c>
      <c r="V299" s="17" t="s">
        <v>88</v>
      </c>
      <c r="W299" s="19" t="s">
        <v>2077</v>
      </c>
      <c r="X299" s="18">
        <v>40696.291666666701</v>
      </c>
      <c r="Y299" s="18">
        <v>40696.291666666701</v>
      </c>
      <c r="Z299" s="17" t="s">
        <v>60</v>
      </c>
      <c r="AA299" s="17" t="s">
        <v>60</v>
      </c>
      <c r="AB299" s="17" t="s">
        <v>60</v>
      </c>
      <c r="AC299" s="17" t="s">
        <v>60</v>
      </c>
      <c r="AD299" s="17"/>
      <c r="AE299" s="17"/>
    </row>
    <row r="300" spans="1:31" s="3" customFormat="1" ht="13" x14ac:dyDescent="0.3">
      <c r="A300" s="35" t="s">
        <v>2078</v>
      </c>
      <c r="B300" s="17">
        <v>376</v>
      </c>
      <c r="C300" s="18">
        <v>39596</v>
      </c>
      <c r="D300" s="18">
        <v>39596.291666666701</v>
      </c>
      <c r="E300" s="16" t="s">
        <v>1507</v>
      </c>
      <c r="F300" s="36">
        <v>39801.333333333299</v>
      </c>
      <c r="G300" s="16" t="s">
        <v>50</v>
      </c>
      <c r="H300" s="17" t="s">
        <v>91</v>
      </c>
      <c r="I300" s="17"/>
      <c r="J300" s="17"/>
      <c r="K300" s="17" t="s">
        <v>75</v>
      </c>
      <c r="L300" s="17"/>
      <c r="M300" s="17"/>
      <c r="N300" s="17">
        <v>612</v>
      </c>
      <c r="O300" s="17"/>
      <c r="P300" s="17"/>
      <c r="Q300" s="17">
        <v>612</v>
      </c>
      <c r="R300" s="17"/>
      <c r="S300" s="17"/>
      <c r="T300" s="17" t="s">
        <v>130</v>
      </c>
      <c r="U300" s="17" t="s">
        <v>55</v>
      </c>
      <c r="V300" s="17" t="s">
        <v>71</v>
      </c>
      <c r="W300" s="19" t="s">
        <v>2079</v>
      </c>
      <c r="X300" s="18">
        <v>41244.333333333299</v>
      </c>
      <c r="Y300" s="18">
        <v>41244.333333333299</v>
      </c>
      <c r="Z300" s="17" t="s">
        <v>58</v>
      </c>
      <c r="AA300" s="17" t="s">
        <v>60</v>
      </c>
      <c r="AB300" s="17" t="s">
        <v>60</v>
      </c>
      <c r="AC300" s="17" t="s">
        <v>60</v>
      </c>
      <c r="AD300" s="17"/>
      <c r="AE300" s="17"/>
    </row>
    <row r="301" spans="1:31" s="3" customFormat="1" ht="13" x14ac:dyDescent="0.3">
      <c r="A301" s="35" t="s">
        <v>2080</v>
      </c>
      <c r="B301" s="17">
        <v>377</v>
      </c>
      <c r="C301" s="18">
        <v>39596</v>
      </c>
      <c r="D301" s="18">
        <v>39596.291666666701</v>
      </c>
      <c r="E301" s="16" t="s">
        <v>1507</v>
      </c>
      <c r="F301" s="36">
        <v>39778.333333333299</v>
      </c>
      <c r="G301" s="16" t="s">
        <v>50</v>
      </c>
      <c r="H301" s="17" t="s">
        <v>345</v>
      </c>
      <c r="I301" s="17"/>
      <c r="J301" s="17"/>
      <c r="K301" s="17" t="s">
        <v>86</v>
      </c>
      <c r="L301" s="17"/>
      <c r="M301" s="17"/>
      <c r="N301" s="17">
        <v>600</v>
      </c>
      <c r="O301" s="17"/>
      <c r="P301" s="17"/>
      <c r="Q301" s="17">
        <v>600</v>
      </c>
      <c r="R301" s="17"/>
      <c r="S301" s="17"/>
      <c r="T301" s="17" t="s">
        <v>2081</v>
      </c>
      <c r="U301" s="17" t="s">
        <v>55</v>
      </c>
      <c r="V301" s="17" t="s">
        <v>88</v>
      </c>
      <c r="W301" s="19" t="s">
        <v>2082</v>
      </c>
      <c r="X301" s="18">
        <v>41395.291666666701</v>
      </c>
      <c r="Y301" s="18">
        <v>41395.291666666701</v>
      </c>
      <c r="Z301" s="17" t="s">
        <v>60</v>
      </c>
      <c r="AA301" s="17" t="s">
        <v>60</v>
      </c>
      <c r="AB301" s="17" t="s">
        <v>60</v>
      </c>
      <c r="AC301" s="17" t="s">
        <v>60</v>
      </c>
      <c r="AD301" s="17"/>
      <c r="AE301" s="17"/>
    </row>
    <row r="302" spans="1:31" s="3" customFormat="1" ht="13" x14ac:dyDescent="0.3">
      <c r="A302" s="35" t="s">
        <v>2083</v>
      </c>
      <c r="B302" s="17">
        <v>379</v>
      </c>
      <c r="C302" s="18">
        <v>39596</v>
      </c>
      <c r="D302" s="18">
        <v>39596.291666666701</v>
      </c>
      <c r="E302" s="16" t="s">
        <v>1507</v>
      </c>
      <c r="F302" s="36">
        <v>40519.887523148202</v>
      </c>
      <c r="G302" s="16" t="s">
        <v>50</v>
      </c>
      <c r="H302" s="17" t="s">
        <v>85</v>
      </c>
      <c r="I302" s="17"/>
      <c r="J302" s="17"/>
      <c r="K302" s="17" t="s">
        <v>86</v>
      </c>
      <c r="L302" s="17"/>
      <c r="M302" s="17"/>
      <c r="N302" s="17">
        <v>600</v>
      </c>
      <c r="O302" s="17"/>
      <c r="P302" s="17"/>
      <c r="Q302" s="17">
        <v>600</v>
      </c>
      <c r="R302" s="17"/>
      <c r="S302" s="17"/>
      <c r="T302" s="17" t="s">
        <v>622</v>
      </c>
      <c r="U302" s="17" t="s">
        <v>55</v>
      </c>
      <c r="V302" s="17" t="s">
        <v>88</v>
      </c>
      <c r="W302" s="19" t="s">
        <v>2084</v>
      </c>
      <c r="X302" s="18">
        <v>41030.291666666701</v>
      </c>
      <c r="Y302" s="18">
        <v>41640.333333333299</v>
      </c>
      <c r="Z302" s="17" t="s">
        <v>60</v>
      </c>
      <c r="AA302" s="17" t="s">
        <v>60</v>
      </c>
      <c r="AB302" s="17" t="s">
        <v>60</v>
      </c>
      <c r="AC302" s="17" t="s">
        <v>60</v>
      </c>
      <c r="AD302" s="17"/>
      <c r="AE302" s="17"/>
    </row>
    <row r="303" spans="1:31" s="3" customFormat="1" ht="13" x14ac:dyDescent="0.3">
      <c r="A303" s="35" t="s">
        <v>2085</v>
      </c>
      <c r="B303" s="17">
        <v>380</v>
      </c>
      <c r="C303" s="18">
        <v>39597</v>
      </c>
      <c r="D303" s="18">
        <v>39597.291666666701</v>
      </c>
      <c r="E303" s="16" t="s">
        <v>1507</v>
      </c>
      <c r="F303" s="36">
        <v>39764.333333333299</v>
      </c>
      <c r="G303" s="16" t="s">
        <v>50</v>
      </c>
      <c r="H303" s="17" t="s">
        <v>91</v>
      </c>
      <c r="I303" s="17"/>
      <c r="J303" s="17"/>
      <c r="K303" s="17" t="s">
        <v>75</v>
      </c>
      <c r="L303" s="17"/>
      <c r="M303" s="17"/>
      <c r="N303" s="17">
        <v>145</v>
      </c>
      <c r="O303" s="17"/>
      <c r="P303" s="17"/>
      <c r="Q303" s="17">
        <v>145</v>
      </c>
      <c r="R303" s="17"/>
      <c r="S303" s="17"/>
      <c r="T303" s="17" t="s">
        <v>130</v>
      </c>
      <c r="U303" s="17" t="s">
        <v>55</v>
      </c>
      <c r="V303" s="17" t="s">
        <v>71</v>
      </c>
      <c r="W303" s="19" t="s">
        <v>2086</v>
      </c>
      <c r="X303" s="18">
        <v>41395.291666666701</v>
      </c>
      <c r="Y303" s="18">
        <v>41395.291666666701</v>
      </c>
      <c r="Z303" s="17" t="s">
        <v>60</v>
      </c>
      <c r="AA303" s="17" t="s">
        <v>60</v>
      </c>
      <c r="AB303" s="17" t="s">
        <v>60</v>
      </c>
      <c r="AC303" s="17" t="s">
        <v>60</v>
      </c>
      <c r="AD303" s="17"/>
      <c r="AE303" s="17"/>
    </row>
    <row r="304" spans="1:31" s="3" customFormat="1" ht="13" x14ac:dyDescent="0.3">
      <c r="A304" s="35" t="s">
        <v>2087</v>
      </c>
      <c r="B304" s="17">
        <v>381</v>
      </c>
      <c r="C304" s="18">
        <v>39597</v>
      </c>
      <c r="D304" s="18">
        <v>39597.291666666701</v>
      </c>
      <c r="E304" s="16" t="s">
        <v>1507</v>
      </c>
      <c r="F304" s="36">
        <v>40154.8887384259</v>
      </c>
      <c r="G304" s="16" t="s">
        <v>50</v>
      </c>
      <c r="H304" s="17" t="s">
        <v>91</v>
      </c>
      <c r="I304" s="17"/>
      <c r="J304" s="17"/>
      <c r="K304" s="17" t="s">
        <v>75</v>
      </c>
      <c r="L304" s="17"/>
      <c r="M304" s="17"/>
      <c r="N304" s="17">
        <v>240</v>
      </c>
      <c r="O304" s="17"/>
      <c r="P304" s="17"/>
      <c r="Q304" s="17">
        <v>240</v>
      </c>
      <c r="R304" s="17"/>
      <c r="S304" s="17"/>
      <c r="T304" s="17" t="s">
        <v>96</v>
      </c>
      <c r="U304" s="17" t="s">
        <v>97</v>
      </c>
      <c r="V304" s="17" t="s">
        <v>71</v>
      </c>
      <c r="W304" s="19" t="s">
        <v>2088</v>
      </c>
      <c r="X304" s="18">
        <v>41395.291666666701</v>
      </c>
      <c r="Y304" s="18">
        <v>41395.291666666701</v>
      </c>
      <c r="Z304" s="17" t="s">
        <v>60</v>
      </c>
      <c r="AA304" s="17" t="s">
        <v>60</v>
      </c>
      <c r="AB304" s="17" t="s">
        <v>60</v>
      </c>
      <c r="AC304" s="17" t="s">
        <v>60</v>
      </c>
      <c r="AD304" s="17"/>
      <c r="AE304" s="17"/>
    </row>
    <row r="305" spans="1:31" s="3" customFormat="1" ht="13" x14ac:dyDescent="0.3">
      <c r="A305" s="35" t="s">
        <v>2089</v>
      </c>
      <c r="B305" s="17">
        <v>382</v>
      </c>
      <c r="C305" s="18">
        <v>39597</v>
      </c>
      <c r="D305" s="18">
        <v>39597.291666666701</v>
      </c>
      <c r="E305" s="16" t="s">
        <v>1507</v>
      </c>
      <c r="F305" s="36">
        <v>40154.888206018499</v>
      </c>
      <c r="G305" s="16" t="s">
        <v>50</v>
      </c>
      <c r="H305" s="17" t="s">
        <v>91</v>
      </c>
      <c r="I305" s="17"/>
      <c r="J305" s="17"/>
      <c r="K305" s="17" t="s">
        <v>75</v>
      </c>
      <c r="L305" s="17"/>
      <c r="M305" s="17"/>
      <c r="N305" s="17">
        <v>290</v>
      </c>
      <c r="O305" s="17"/>
      <c r="P305" s="17"/>
      <c r="Q305" s="17">
        <v>290</v>
      </c>
      <c r="R305" s="17"/>
      <c r="S305" s="17"/>
      <c r="T305" s="17" t="s">
        <v>130</v>
      </c>
      <c r="U305" s="17" t="s">
        <v>55</v>
      </c>
      <c r="V305" s="17" t="s">
        <v>71</v>
      </c>
      <c r="W305" s="19" t="s">
        <v>2090</v>
      </c>
      <c r="X305" s="18">
        <v>41395.291666666701</v>
      </c>
      <c r="Y305" s="18">
        <v>41395.291666666701</v>
      </c>
      <c r="Z305" s="17" t="s">
        <v>60</v>
      </c>
      <c r="AA305" s="17" t="s">
        <v>60</v>
      </c>
      <c r="AB305" s="17" t="s">
        <v>60</v>
      </c>
      <c r="AC305" s="17" t="s">
        <v>60</v>
      </c>
      <c r="AD305" s="17"/>
      <c r="AE305" s="17"/>
    </row>
    <row r="306" spans="1:31" s="3" customFormat="1" ht="13" x14ac:dyDescent="0.3">
      <c r="A306" s="35" t="s">
        <v>2091</v>
      </c>
      <c r="B306" s="17">
        <v>383</v>
      </c>
      <c r="C306" s="18">
        <v>39597</v>
      </c>
      <c r="D306" s="18">
        <v>39597.291666666701</v>
      </c>
      <c r="E306" s="16" t="s">
        <v>1507</v>
      </c>
      <c r="F306" s="36">
        <v>41961.333333333299</v>
      </c>
      <c r="G306" s="16" t="s">
        <v>80</v>
      </c>
      <c r="H306" s="17" t="s">
        <v>85</v>
      </c>
      <c r="I306" s="17"/>
      <c r="J306" s="17"/>
      <c r="K306" s="17" t="s">
        <v>86</v>
      </c>
      <c r="L306" s="17"/>
      <c r="M306" s="17"/>
      <c r="N306" s="17">
        <v>85</v>
      </c>
      <c r="O306" s="17"/>
      <c r="P306" s="17"/>
      <c r="Q306" s="17">
        <v>85</v>
      </c>
      <c r="R306" s="17" t="s">
        <v>65</v>
      </c>
      <c r="S306" s="17"/>
      <c r="T306" s="17" t="s">
        <v>121</v>
      </c>
      <c r="U306" s="17" t="s">
        <v>55</v>
      </c>
      <c r="V306" s="17" t="s">
        <v>71</v>
      </c>
      <c r="W306" s="19" t="s">
        <v>2092</v>
      </c>
      <c r="X306" s="18">
        <v>41060.291666666701</v>
      </c>
      <c r="Y306" s="18">
        <v>41244.333333333299</v>
      </c>
      <c r="Z306" s="17" t="s">
        <v>82</v>
      </c>
      <c r="AA306" s="17" t="s">
        <v>59</v>
      </c>
      <c r="AB306" s="17" t="s">
        <v>59</v>
      </c>
      <c r="AC306" s="17" t="s">
        <v>82</v>
      </c>
      <c r="AD306" s="17"/>
      <c r="AE306" s="17"/>
    </row>
    <row r="307" spans="1:31" s="3" customFormat="1" ht="13" x14ac:dyDescent="0.3">
      <c r="A307" s="35" t="s">
        <v>2093</v>
      </c>
      <c r="B307" s="17">
        <v>384</v>
      </c>
      <c r="C307" s="18">
        <v>39597</v>
      </c>
      <c r="D307" s="18">
        <v>39597.291666666701</v>
      </c>
      <c r="E307" s="16" t="s">
        <v>1507</v>
      </c>
      <c r="F307" s="36">
        <v>40119.923668981501</v>
      </c>
      <c r="G307" s="16" t="s">
        <v>50</v>
      </c>
      <c r="H307" s="17" t="s">
        <v>91</v>
      </c>
      <c r="I307" s="17"/>
      <c r="J307" s="17"/>
      <c r="K307" s="17" t="s">
        <v>75</v>
      </c>
      <c r="L307" s="17"/>
      <c r="M307" s="17"/>
      <c r="N307" s="17">
        <v>900</v>
      </c>
      <c r="O307" s="17"/>
      <c r="P307" s="17"/>
      <c r="Q307" s="17">
        <v>900</v>
      </c>
      <c r="R307" s="17"/>
      <c r="S307" s="17"/>
      <c r="T307" s="17" t="s">
        <v>130</v>
      </c>
      <c r="U307" s="17" t="s">
        <v>55</v>
      </c>
      <c r="V307" s="17" t="s">
        <v>71</v>
      </c>
      <c r="W307" s="19" t="s">
        <v>2094</v>
      </c>
      <c r="X307" s="18">
        <v>40940.333333333299</v>
      </c>
      <c r="Y307" s="18">
        <v>42036.333333333299</v>
      </c>
      <c r="Z307" s="17" t="s">
        <v>58</v>
      </c>
      <c r="AA307" s="17" t="s">
        <v>60</v>
      </c>
      <c r="AB307" s="17" t="s">
        <v>60</v>
      </c>
      <c r="AC307" s="17" t="s">
        <v>60</v>
      </c>
      <c r="AD307" s="17"/>
      <c r="AE307" s="17"/>
    </row>
    <row r="308" spans="1:31" s="3" customFormat="1" ht="13" x14ac:dyDescent="0.3">
      <c r="A308" s="35" t="s">
        <v>2095</v>
      </c>
      <c r="B308" s="17">
        <v>385</v>
      </c>
      <c r="C308" s="18">
        <v>39597</v>
      </c>
      <c r="D308" s="18">
        <v>39597.291666666701</v>
      </c>
      <c r="E308" s="16" t="s">
        <v>1507</v>
      </c>
      <c r="F308" s="36">
        <v>40119.9230439815</v>
      </c>
      <c r="G308" s="16" t="s">
        <v>50</v>
      </c>
      <c r="H308" s="17" t="s">
        <v>91</v>
      </c>
      <c r="I308" s="17"/>
      <c r="J308" s="17"/>
      <c r="K308" s="17" t="s">
        <v>75</v>
      </c>
      <c r="L308" s="17"/>
      <c r="M308" s="17"/>
      <c r="N308" s="17">
        <v>600</v>
      </c>
      <c r="O308" s="17"/>
      <c r="P308" s="17"/>
      <c r="Q308" s="17">
        <v>600</v>
      </c>
      <c r="R308" s="17"/>
      <c r="S308" s="17"/>
      <c r="T308" s="17" t="s">
        <v>130</v>
      </c>
      <c r="U308" s="17" t="s">
        <v>55</v>
      </c>
      <c r="V308" s="17" t="s">
        <v>71</v>
      </c>
      <c r="W308" s="19" t="s">
        <v>2096</v>
      </c>
      <c r="X308" s="18">
        <v>40575.333333333299</v>
      </c>
      <c r="Y308" s="18">
        <v>41671.333333333299</v>
      </c>
      <c r="Z308" s="17" t="s">
        <v>60</v>
      </c>
      <c r="AA308" s="17" t="s">
        <v>60</v>
      </c>
      <c r="AB308" s="17" t="s">
        <v>60</v>
      </c>
      <c r="AC308" s="17" t="s">
        <v>60</v>
      </c>
      <c r="AD308" s="17"/>
      <c r="AE308" s="17"/>
    </row>
    <row r="309" spans="1:31" s="3" customFormat="1" ht="25.5" x14ac:dyDescent="0.3">
      <c r="A309" s="35" t="s">
        <v>2097</v>
      </c>
      <c r="B309" s="17">
        <v>386</v>
      </c>
      <c r="C309" s="18">
        <v>39597</v>
      </c>
      <c r="D309" s="18">
        <v>39597.291666666701</v>
      </c>
      <c r="E309" s="16" t="s">
        <v>1507</v>
      </c>
      <c r="F309" s="36">
        <v>40624.875011574099</v>
      </c>
      <c r="G309" s="16" t="s">
        <v>50</v>
      </c>
      <c r="H309" s="17" t="s">
        <v>91</v>
      </c>
      <c r="I309" s="17"/>
      <c r="J309" s="17"/>
      <c r="K309" s="17" t="s">
        <v>75</v>
      </c>
      <c r="L309" s="17"/>
      <c r="M309" s="17"/>
      <c r="N309" s="17">
        <v>600</v>
      </c>
      <c r="O309" s="17"/>
      <c r="P309" s="17"/>
      <c r="Q309" s="17">
        <v>600</v>
      </c>
      <c r="R309" s="17"/>
      <c r="S309" s="17"/>
      <c r="T309" s="17" t="s">
        <v>200</v>
      </c>
      <c r="U309" s="17" t="s">
        <v>55</v>
      </c>
      <c r="V309" s="17" t="s">
        <v>56</v>
      </c>
      <c r="W309" s="19" t="s">
        <v>2098</v>
      </c>
      <c r="X309" s="18">
        <v>40909.333333333299</v>
      </c>
      <c r="Y309" s="18">
        <v>41913.291666666701</v>
      </c>
      <c r="Z309" s="17" t="s">
        <v>58</v>
      </c>
      <c r="AA309" s="17" t="s">
        <v>60</v>
      </c>
      <c r="AB309" s="17" t="s">
        <v>60</v>
      </c>
      <c r="AC309" s="17" t="s">
        <v>60</v>
      </c>
      <c r="AD309" s="17"/>
      <c r="AE309" s="17"/>
    </row>
    <row r="310" spans="1:31" s="3" customFormat="1" ht="13" x14ac:dyDescent="0.3">
      <c r="A310" s="35" t="s">
        <v>2099</v>
      </c>
      <c r="B310" s="17">
        <v>387</v>
      </c>
      <c r="C310" s="18">
        <v>39597</v>
      </c>
      <c r="D310" s="18">
        <v>39597.291666666701</v>
      </c>
      <c r="E310" s="16" t="s">
        <v>1507</v>
      </c>
      <c r="F310" s="36">
        <v>40624.873344907399</v>
      </c>
      <c r="G310" s="16" t="s">
        <v>50</v>
      </c>
      <c r="H310" s="17" t="s">
        <v>91</v>
      </c>
      <c r="I310" s="17"/>
      <c r="J310" s="17"/>
      <c r="K310" s="17" t="s">
        <v>75</v>
      </c>
      <c r="L310" s="17"/>
      <c r="M310" s="17"/>
      <c r="N310" s="17">
        <v>900</v>
      </c>
      <c r="O310" s="17"/>
      <c r="P310" s="17"/>
      <c r="Q310" s="17">
        <v>900</v>
      </c>
      <c r="R310" s="17"/>
      <c r="S310" s="17"/>
      <c r="T310" s="17" t="s">
        <v>303</v>
      </c>
      <c r="U310" s="17" t="s">
        <v>159</v>
      </c>
      <c r="V310" s="17" t="s">
        <v>71</v>
      </c>
      <c r="W310" s="19" t="s">
        <v>2100</v>
      </c>
      <c r="X310" s="18">
        <v>42036.333333333299</v>
      </c>
      <c r="Y310" s="18">
        <v>42036.333333333299</v>
      </c>
      <c r="Z310" s="17" t="s">
        <v>58</v>
      </c>
      <c r="AA310" s="17" t="s">
        <v>60</v>
      </c>
      <c r="AB310" s="17" t="s">
        <v>60</v>
      </c>
      <c r="AC310" s="17" t="s">
        <v>60</v>
      </c>
      <c r="AD310" s="17"/>
      <c r="AE310" s="17"/>
    </row>
    <row r="311" spans="1:31" s="3" customFormat="1" ht="13" x14ac:dyDescent="0.3">
      <c r="A311" s="35" t="s">
        <v>2101</v>
      </c>
      <c r="B311" s="17">
        <v>388</v>
      </c>
      <c r="C311" s="18">
        <v>39597</v>
      </c>
      <c r="D311" s="18">
        <v>39597.291666666701</v>
      </c>
      <c r="E311" s="16" t="s">
        <v>1507</v>
      </c>
      <c r="F311" s="36">
        <v>40624.871203703697</v>
      </c>
      <c r="G311" s="16" t="s">
        <v>50</v>
      </c>
      <c r="H311" s="17" t="s">
        <v>91</v>
      </c>
      <c r="I311" s="17"/>
      <c r="J311" s="17"/>
      <c r="K311" s="17" t="s">
        <v>75</v>
      </c>
      <c r="L311" s="17"/>
      <c r="M311" s="17"/>
      <c r="N311" s="17">
        <v>900</v>
      </c>
      <c r="O311" s="17"/>
      <c r="P311" s="17"/>
      <c r="Q311" s="17">
        <v>900</v>
      </c>
      <c r="R311" s="17"/>
      <c r="S311" s="17"/>
      <c r="T311" s="17" t="s">
        <v>2102</v>
      </c>
      <c r="U311" s="17" t="s">
        <v>159</v>
      </c>
      <c r="V311" s="17" t="s">
        <v>71</v>
      </c>
      <c r="W311" s="19" t="s">
        <v>2100</v>
      </c>
      <c r="X311" s="18">
        <v>41791.291666666701</v>
      </c>
      <c r="Y311" s="18">
        <v>41791.291666666701</v>
      </c>
      <c r="Z311" s="17" t="s">
        <v>58</v>
      </c>
      <c r="AA311" s="17" t="s">
        <v>60</v>
      </c>
      <c r="AB311" s="17" t="s">
        <v>60</v>
      </c>
      <c r="AC311" s="17" t="s">
        <v>60</v>
      </c>
      <c r="AD311" s="17"/>
      <c r="AE311" s="17"/>
    </row>
    <row r="312" spans="1:31" s="3" customFormat="1" ht="13" x14ac:dyDescent="0.3">
      <c r="A312" s="35" t="s">
        <v>2103</v>
      </c>
      <c r="B312" s="17">
        <v>389</v>
      </c>
      <c r="C312" s="18">
        <v>39597</v>
      </c>
      <c r="D312" s="18">
        <v>39597.291666666701</v>
      </c>
      <c r="E312" s="16" t="s">
        <v>1507</v>
      </c>
      <c r="F312" s="36">
        <v>40164.801261574103</v>
      </c>
      <c r="G312" s="16" t="s">
        <v>50</v>
      </c>
      <c r="H312" s="17" t="s">
        <v>91</v>
      </c>
      <c r="I312" s="17"/>
      <c r="J312" s="17"/>
      <c r="K312" s="17" t="s">
        <v>75</v>
      </c>
      <c r="L312" s="17"/>
      <c r="M312" s="17"/>
      <c r="N312" s="17">
        <v>900</v>
      </c>
      <c r="O312" s="17"/>
      <c r="P312" s="17"/>
      <c r="Q312" s="17">
        <v>900</v>
      </c>
      <c r="R312" s="17"/>
      <c r="S312" s="17"/>
      <c r="T312" s="17" t="s">
        <v>227</v>
      </c>
      <c r="U312" s="17" t="s">
        <v>159</v>
      </c>
      <c r="V312" s="17" t="s">
        <v>71</v>
      </c>
      <c r="W312" s="19" t="s">
        <v>2104</v>
      </c>
      <c r="X312" s="18">
        <v>42125.291666666701</v>
      </c>
      <c r="Y312" s="18">
        <v>42125.291666666701</v>
      </c>
      <c r="Z312" s="17" t="s">
        <v>60</v>
      </c>
      <c r="AA312" s="17" t="s">
        <v>60</v>
      </c>
      <c r="AB312" s="17" t="s">
        <v>60</v>
      </c>
      <c r="AC312" s="17" t="s">
        <v>60</v>
      </c>
      <c r="AD312" s="17"/>
      <c r="AE312" s="17"/>
    </row>
    <row r="313" spans="1:31" s="3" customFormat="1" ht="13" x14ac:dyDescent="0.3">
      <c r="A313" s="35" t="s">
        <v>1098</v>
      </c>
      <c r="B313" s="17">
        <v>390</v>
      </c>
      <c r="C313" s="18">
        <v>39597</v>
      </c>
      <c r="D313" s="18">
        <v>39597.291666666701</v>
      </c>
      <c r="E313" s="16" t="s">
        <v>1507</v>
      </c>
      <c r="F313" s="36">
        <v>40164.804166666698</v>
      </c>
      <c r="G313" s="16" t="s">
        <v>50</v>
      </c>
      <c r="H313" s="17" t="s">
        <v>91</v>
      </c>
      <c r="I313" s="17"/>
      <c r="J313" s="17"/>
      <c r="K313" s="17" t="s">
        <v>75</v>
      </c>
      <c r="L313" s="17"/>
      <c r="M313" s="17"/>
      <c r="N313" s="17">
        <v>300</v>
      </c>
      <c r="O313" s="17"/>
      <c r="P313" s="17"/>
      <c r="Q313" s="17">
        <v>300</v>
      </c>
      <c r="R313" s="17"/>
      <c r="S313" s="17"/>
      <c r="T313" s="17" t="s">
        <v>227</v>
      </c>
      <c r="U313" s="17" t="s">
        <v>159</v>
      </c>
      <c r="V313" s="17" t="s">
        <v>56</v>
      </c>
      <c r="W313" s="19" t="s">
        <v>2105</v>
      </c>
      <c r="X313" s="18">
        <v>40664.291666666701</v>
      </c>
      <c r="Y313" s="18">
        <v>40969.333333333299</v>
      </c>
      <c r="Z313" s="17" t="s">
        <v>58</v>
      </c>
      <c r="AA313" s="17" t="s">
        <v>60</v>
      </c>
      <c r="AB313" s="17" t="s">
        <v>60</v>
      </c>
      <c r="AC313" s="17" t="s">
        <v>60</v>
      </c>
      <c r="AD313" s="17"/>
      <c r="AE313" s="17"/>
    </row>
    <row r="314" spans="1:31" s="3" customFormat="1" ht="13" x14ac:dyDescent="0.3">
      <c r="A314" s="35" t="s">
        <v>2106</v>
      </c>
      <c r="B314" s="17">
        <v>391</v>
      </c>
      <c r="C314" s="18">
        <v>40502</v>
      </c>
      <c r="D314" s="18">
        <v>39597.291666666701</v>
      </c>
      <c r="E314" s="16" t="s">
        <v>1507</v>
      </c>
      <c r="F314" s="36">
        <v>40581.333333333299</v>
      </c>
      <c r="G314" s="16" t="s">
        <v>80</v>
      </c>
      <c r="H314" s="17" t="s">
        <v>91</v>
      </c>
      <c r="I314" s="17"/>
      <c r="J314" s="17"/>
      <c r="K314" s="17" t="s">
        <v>611</v>
      </c>
      <c r="L314" s="17"/>
      <c r="M314" s="17"/>
      <c r="N314" s="17">
        <v>15</v>
      </c>
      <c r="O314" s="17"/>
      <c r="P314" s="17"/>
      <c r="Q314" s="17">
        <v>15</v>
      </c>
      <c r="R314" s="17" t="s">
        <v>65</v>
      </c>
      <c r="S314" s="17"/>
      <c r="T314" s="17" t="s">
        <v>553</v>
      </c>
      <c r="U314" s="17" t="s">
        <v>55</v>
      </c>
      <c r="V314" s="17" t="s">
        <v>71</v>
      </c>
      <c r="W314" s="19" t="s">
        <v>215</v>
      </c>
      <c r="X314" s="18">
        <v>40189.333333333299</v>
      </c>
      <c r="Y314" s="18">
        <v>40189.333333333299</v>
      </c>
      <c r="Z314" s="17" t="s">
        <v>82</v>
      </c>
      <c r="AA314" s="17" t="s">
        <v>59</v>
      </c>
      <c r="AB314" s="17" t="s">
        <v>59</v>
      </c>
      <c r="AC314" s="17" t="s">
        <v>82</v>
      </c>
      <c r="AD314" s="17"/>
      <c r="AE314" s="17"/>
    </row>
    <row r="315" spans="1:31" s="3" customFormat="1" ht="13" x14ac:dyDescent="0.3">
      <c r="A315" s="35" t="s">
        <v>2107</v>
      </c>
      <c r="B315" s="17">
        <v>392</v>
      </c>
      <c r="C315" s="18">
        <v>40502</v>
      </c>
      <c r="D315" s="18">
        <v>39597.291666666701</v>
      </c>
      <c r="E315" s="16" t="s">
        <v>1507</v>
      </c>
      <c r="F315" s="36">
        <v>40581.333333333299</v>
      </c>
      <c r="G315" s="16" t="s">
        <v>80</v>
      </c>
      <c r="H315" s="17" t="s">
        <v>91</v>
      </c>
      <c r="I315" s="17"/>
      <c r="J315" s="17"/>
      <c r="K315" s="17" t="s">
        <v>611</v>
      </c>
      <c r="L315" s="17"/>
      <c r="M315" s="17"/>
      <c r="N315" s="17">
        <v>15</v>
      </c>
      <c r="O315" s="17"/>
      <c r="P315" s="17"/>
      <c r="Q315" s="17">
        <v>15</v>
      </c>
      <c r="R315" s="17" t="s">
        <v>65</v>
      </c>
      <c r="S315" s="17"/>
      <c r="T315" s="17" t="s">
        <v>553</v>
      </c>
      <c r="U315" s="17" t="s">
        <v>55</v>
      </c>
      <c r="V315" s="17" t="s">
        <v>71</v>
      </c>
      <c r="W315" s="19" t="s">
        <v>2108</v>
      </c>
      <c r="X315" s="18">
        <v>43537.291666666701</v>
      </c>
      <c r="Y315" s="18">
        <v>40189.333333333299</v>
      </c>
      <c r="Z315" s="17" t="s">
        <v>82</v>
      </c>
      <c r="AA315" s="17" t="s">
        <v>59</v>
      </c>
      <c r="AB315" s="17" t="s">
        <v>59</v>
      </c>
      <c r="AC315" s="17" t="s">
        <v>82</v>
      </c>
      <c r="AD315" s="17"/>
      <c r="AE315" s="17"/>
    </row>
    <row r="316" spans="1:31" s="3" customFormat="1" ht="13" x14ac:dyDescent="0.3">
      <c r="A316" s="35" t="s">
        <v>2109</v>
      </c>
      <c r="B316" s="17">
        <v>393</v>
      </c>
      <c r="C316" s="18">
        <v>40502</v>
      </c>
      <c r="D316" s="18">
        <v>39597.291666666701</v>
      </c>
      <c r="E316" s="16" t="s">
        <v>1507</v>
      </c>
      <c r="F316" s="36">
        <v>40581.333333333299</v>
      </c>
      <c r="G316" s="16" t="s">
        <v>80</v>
      </c>
      <c r="H316" s="17" t="s">
        <v>91</v>
      </c>
      <c r="I316" s="17"/>
      <c r="J316" s="17"/>
      <c r="K316" s="17" t="s">
        <v>611</v>
      </c>
      <c r="L316" s="17"/>
      <c r="M316" s="17"/>
      <c r="N316" s="17">
        <v>15</v>
      </c>
      <c r="O316" s="17"/>
      <c r="P316" s="17"/>
      <c r="Q316" s="17">
        <v>15</v>
      </c>
      <c r="R316" s="17" t="s">
        <v>65</v>
      </c>
      <c r="S316" s="17"/>
      <c r="T316" s="17" t="s">
        <v>553</v>
      </c>
      <c r="U316" s="17" t="s">
        <v>55</v>
      </c>
      <c r="V316" s="17" t="s">
        <v>71</v>
      </c>
      <c r="W316" s="19" t="s">
        <v>2110</v>
      </c>
      <c r="X316" s="18">
        <v>40774.291666666701</v>
      </c>
      <c r="Y316" s="18">
        <v>40189.333333333299</v>
      </c>
      <c r="Z316" s="17" t="s">
        <v>82</v>
      </c>
      <c r="AA316" s="17" t="s">
        <v>59</v>
      </c>
      <c r="AB316" s="17" t="s">
        <v>59</v>
      </c>
      <c r="AC316" s="17" t="s">
        <v>82</v>
      </c>
      <c r="AD316" s="17"/>
      <c r="AE316" s="17"/>
    </row>
    <row r="317" spans="1:31" s="3" customFormat="1" ht="13" x14ac:dyDescent="0.3">
      <c r="A317" s="35" t="s">
        <v>2111</v>
      </c>
      <c r="B317" s="17">
        <v>394</v>
      </c>
      <c r="C317" s="18">
        <v>40502</v>
      </c>
      <c r="D317" s="18">
        <v>39597.291666666701</v>
      </c>
      <c r="E317" s="16" t="s">
        <v>1507</v>
      </c>
      <c r="F317" s="36">
        <v>40582.333333333299</v>
      </c>
      <c r="G317" s="16" t="s">
        <v>80</v>
      </c>
      <c r="H317" s="17" t="s">
        <v>91</v>
      </c>
      <c r="I317" s="17"/>
      <c r="J317" s="17"/>
      <c r="K317" s="17" t="s">
        <v>611</v>
      </c>
      <c r="L317" s="17"/>
      <c r="M317" s="17"/>
      <c r="N317" s="17">
        <v>60.7</v>
      </c>
      <c r="O317" s="17"/>
      <c r="P317" s="17"/>
      <c r="Q317" s="17">
        <v>60.7</v>
      </c>
      <c r="R317" s="17" t="s">
        <v>65</v>
      </c>
      <c r="S317" s="17"/>
      <c r="T317" s="17" t="s">
        <v>1159</v>
      </c>
      <c r="U317" s="17" t="s">
        <v>97</v>
      </c>
      <c r="V317" s="17" t="s">
        <v>71</v>
      </c>
      <c r="W317" s="19" t="s">
        <v>2112</v>
      </c>
      <c r="X317" s="18">
        <v>41244.333333333299</v>
      </c>
      <c r="Y317" s="18">
        <v>42339.333333333299</v>
      </c>
      <c r="Z317" s="17" t="s">
        <v>82</v>
      </c>
      <c r="AA317" s="17" t="s">
        <v>59</v>
      </c>
      <c r="AB317" s="17" t="s">
        <v>59</v>
      </c>
      <c r="AC317" s="17" t="s">
        <v>82</v>
      </c>
      <c r="AD317" s="17"/>
      <c r="AE317" s="17"/>
    </row>
    <row r="318" spans="1:31" s="3" customFormat="1" ht="13" x14ac:dyDescent="0.3">
      <c r="A318" s="35" t="s">
        <v>2113</v>
      </c>
      <c r="B318" s="17">
        <v>395</v>
      </c>
      <c r="C318" s="18">
        <v>39597</v>
      </c>
      <c r="D318" s="18">
        <v>39597.291666666701</v>
      </c>
      <c r="E318" s="16" t="s">
        <v>1507</v>
      </c>
      <c r="F318" s="36">
        <v>39778.333333333299</v>
      </c>
      <c r="G318" s="16" t="s">
        <v>50</v>
      </c>
      <c r="H318" s="17" t="s">
        <v>91</v>
      </c>
      <c r="I318" s="17"/>
      <c r="J318" s="17"/>
      <c r="K318" s="17" t="s">
        <v>611</v>
      </c>
      <c r="L318" s="17"/>
      <c r="M318" s="17"/>
      <c r="N318" s="17">
        <v>52.5</v>
      </c>
      <c r="O318" s="17"/>
      <c r="P318" s="17"/>
      <c r="Q318" s="17">
        <v>52.5</v>
      </c>
      <c r="R318" s="17"/>
      <c r="S318" s="17"/>
      <c r="T318" s="17" t="s">
        <v>1159</v>
      </c>
      <c r="U318" s="17" t="s">
        <v>97</v>
      </c>
      <c r="V318" s="17" t="s">
        <v>71</v>
      </c>
      <c r="W318" s="19" t="s">
        <v>2114</v>
      </c>
      <c r="X318" s="18">
        <v>41244.333333333299</v>
      </c>
      <c r="Y318" s="18">
        <v>41244.333333333299</v>
      </c>
      <c r="Z318" s="17" t="s">
        <v>60</v>
      </c>
      <c r="AA318" s="17" t="s">
        <v>60</v>
      </c>
      <c r="AB318" s="17" t="s">
        <v>60</v>
      </c>
      <c r="AC318" s="17" t="s">
        <v>60</v>
      </c>
      <c r="AD318" s="17"/>
      <c r="AE318" s="17"/>
    </row>
    <row r="319" spans="1:31" s="3" customFormat="1" ht="13" x14ac:dyDescent="0.3">
      <c r="A319" s="35" t="s">
        <v>2115</v>
      </c>
      <c r="B319" s="17">
        <v>396</v>
      </c>
      <c r="C319" s="18">
        <v>40502</v>
      </c>
      <c r="D319" s="18">
        <v>39597.291666666701</v>
      </c>
      <c r="E319" s="16" t="s">
        <v>1507</v>
      </c>
      <c r="F319" s="36">
        <v>40582.333333333299</v>
      </c>
      <c r="G319" s="16" t="s">
        <v>80</v>
      </c>
      <c r="H319" s="17" t="s">
        <v>91</v>
      </c>
      <c r="I319" s="17"/>
      <c r="J319" s="17"/>
      <c r="K319" s="17" t="s">
        <v>611</v>
      </c>
      <c r="L319" s="17"/>
      <c r="M319" s="17"/>
      <c r="N319" s="17">
        <v>60.7</v>
      </c>
      <c r="O319" s="17"/>
      <c r="P319" s="17"/>
      <c r="Q319" s="17">
        <v>60.7</v>
      </c>
      <c r="R319" s="17" t="s">
        <v>65</v>
      </c>
      <c r="S319" s="17"/>
      <c r="T319" s="17" t="s">
        <v>1159</v>
      </c>
      <c r="U319" s="17" t="s">
        <v>97</v>
      </c>
      <c r="V319" s="17" t="s">
        <v>71</v>
      </c>
      <c r="W319" s="19" t="s">
        <v>2112</v>
      </c>
      <c r="X319" s="18">
        <v>41426.291666666701</v>
      </c>
      <c r="Y319" s="18">
        <v>42522.291666666701</v>
      </c>
      <c r="Z319" s="17" t="s">
        <v>82</v>
      </c>
      <c r="AA319" s="17" t="s">
        <v>59</v>
      </c>
      <c r="AB319" s="17" t="s">
        <v>59</v>
      </c>
      <c r="AC319" s="17" t="s">
        <v>82</v>
      </c>
      <c r="AD319" s="17"/>
      <c r="AE319" s="17"/>
    </row>
    <row r="320" spans="1:31" s="3" customFormat="1" ht="13" x14ac:dyDescent="0.3">
      <c r="A320" s="35" t="s">
        <v>2116</v>
      </c>
      <c r="B320" s="17">
        <v>397</v>
      </c>
      <c r="C320" s="18">
        <v>39597</v>
      </c>
      <c r="D320" s="18">
        <v>39597.291666666701</v>
      </c>
      <c r="E320" s="16" t="s">
        <v>1507</v>
      </c>
      <c r="F320" s="36">
        <v>39778.333333333299</v>
      </c>
      <c r="G320" s="16" t="s">
        <v>50</v>
      </c>
      <c r="H320" s="17" t="s">
        <v>91</v>
      </c>
      <c r="I320" s="17"/>
      <c r="J320" s="17"/>
      <c r="K320" s="17" t="s">
        <v>611</v>
      </c>
      <c r="L320" s="17"/>
      <c r="M320" s="17"/>
      <c r="N320" s="17">
        <v>52.5</v>
      </c>
      <c r="O320" s="17"/>
      <c r="P320" s="17"/>
      <c r="Q320" s="17">
        <v>52.5</v>
      </c>
      <c r="R320" s="17"/>
      <c r="S320" s="17"/>
      <c r="T320" s="17" t="s">
        <v>1159</v>
      </c>
      <c r="U320" s="17" t="s">
        <v>97</v>
      </c>
      <c r="V320" s="17" t="s">
        <v>71</v>
      </c>
      <c r="W320" s="19" t="s">
        <v>2117</v>
      </c>
      <c r="X320" s="18">
        <v>41426.291666666701</v>
      </c>
      <c r="Y320" s="18">
        <v>41426.291666666701</v>
      </c>
      <c r="Z320" s="17" t="s">
        <v>60</v>
      </c>
      <c r="AA320" s="17" t="s">
        <v>60</v>
      </c>
      <c r="AB320" s="17" t="s">
        <v>60</v>
      </c>
      <c r="AC320" s="17" t="s">
        <v>60</v>
      </c>
      <c r="AD320" s="17"/>
      <c r="AE320" s="17"/>
    </row>
    <row r="321" spans="1:31" s="3" customFormat="1" ht="13" x14ac:dyDescent="0.3">
      <c r="A321" s="35" t="s">
        <v>2118</v>
      </c>
      <c r="B321" s="17">
        <v>398</v>
      </c>
      <c r="C321" s="18">
        <v>40502</v>
      </c>
      <c r="D321" s="18">
        <v>39597.291666666701</v>
      </c>
      <c r="E321" s="16" t="s">
        <v>1507</v>
      </c>
      <c r="F321" s="36">
        <v>40582.333333333299</v>
      </c>
      <c r="G321" s="16" t="s">
        <v>80</v>
      </c>
      <c r="H321" s="17" t="s">
        <v>91</v>
      </c>
      <c r="I321" s="17"/>
      <c r="J321" s="17"/>
      <c r="K321" s="17" t="s">
        <v>611</v>
      </c>
      <c r="L321" s="17"/>
      <c r="M321" s="17"/>
      <c r="N321" s="17">
        <v>60.7</v>
      </c>
      <c r="O321" s="17"/>
      <c r="P321" s="17"/>
      <c r="Q321" s="17">
        <v>60.7</v>
      </c>
      <c r="R321" s="17" t="s">
        <v>65</v>
      </c>
      <c r="S321" s="17"/>
      <c r="T321" s="17" t="s">
        <v>1159</v>
      </c>
      <c r="U321" s="17" t="s">
        <v>97</v>
      </c>
      <c r="V321" s="17" t="s">
        <v>71</v>
      </c>
      <c r="W321" s="19" t="s">
        <v>2112</v>
      </c>
      <c r="X321" s="18">
        <v>41061.291666666701</v>
      </c>
      <c r="Y321" s="18">
        <v>41061.291666666701</v>
      </c>
      <c r="Z321" s="17" t="s">
        <v>82</v>
      </c>
      <c r="AA321" s="17" t="s">
        <v>59</v>
      </c>
      <c r="AB321" s="17" t="s">
        <v>59</v>
      </c>
      <c r="AC321" s="17" t="s">
        <v>82</v>
      </c>
      <c r="AD321" s="17"/>
      <c r="AE321" s="17"/>
    </row>
    <row r="322" spans="1:31" s="3" customFormat="1" ht="13" x14ac:dyDescent="0.3">
      <c r="A322" s="35" t="s">
        <v>2119</v>
      </c>
      <c r="B322" s="17">
        <v>399</v>
      </c>
      <c r="C322" s="18">
        <v>40502</v>
      </c>
      <c r="D322" s="18">
        <v>39597.291666666701</v>
      </c>
      <c r="E322" s="16" t="s">
        <v>1507</v>
      </c>
      <c r="F322" s="36">
        <v>40624.842118055603</v>
      </c>
      <c r="G322" s="16" t="s">
        <v>80</v>
      </c>
      <c r="H322" s="17" t="s">
        <v>91</v>
      </c>
      <c r="I322" s="17"/>
      <c r="J322" s="17"/>
      <c r="K322" s="17" t="s">
        <v>611</v>
      </c>
      <c r="L322" s="17"/>
      <c r="M322" s="17"/>
      <c r="N322" s="17">
        <v>60.7</v>
      </c>
      <c r="O322" s="17"/>
      <c r="P322" s="17"/>
      <c r="Q322" s="17">
        <v>60.7</v>
      </c>
      <c r="R322" s="17" t="s">
        <v>65</v>
      </c>
      <c r="S322" s="17"/>
      <c r="T322" s="17" t="s">
        <v>1159</v>
      </c>
      <c r="U322" s="17" t="s">
        <v>97</v>
      </c>
      <c r="V322" s="17" t="s">
        <v>71</v>
      </c>
      <c r="W322" s="19" t="s">
        <v>2112</v>
      </c>
      <c r="X322" s="18">
        <v>41061.291666666701</v>
      </c>
      <c r="Y322" s="18">
        <v>41426.291666666701</v>
      </c>
      <c r="Z322" s="17" t="s">
        <v>82</v>
      </c>
      <c r="AA322" s="17" t="s">
        <v>60</v>
      </c>
      <c r="AB322" s="17" t="s">
        <v>60</v>
      </c>
      <c r="AC322" s="17" t="s">
        <v>82</v>
      </c>
      <c r="AD322" s="17"/>
      <c r="AE322" s="17"/>
    </row>
    <row r="323" spans="1:31" s="3" customFormat="1" ht="13" x14ac:dyDescent="0.3">
      <c r="A323" s="35" t="s">
        <v>2120</v>
      </c>
      <c r="B323" s="17">
        <v>400</v>
      </c>
      <c r="C323" s="18">
        <v>39598</v>
      </c>
      <c r="D323" s="18">
        <v>39598.291666666701</v>
      </c>
      <c r="E323" s="16" t="s">
        <v>1507</v>
      </c>
      <c r="F323" s="36">
        <v>39651.291666666701</v>
      </c>
      <c r="G323" s="16" t="s">
        <v>50</v>
      </c>
      <c r="H323" s="17" t="s">
        <v>74</v>
      </c>
      <c r="I323" s="17"/>
      <c r="J323" s="17"/>
      <c r="K323" s="17" t="s">
        <v>75</v>
      </c>
      <c r="L323" s="17"/>
      <c r="M323" s="17"/>
      <c r="N323" s="17">
        <v>700</v>
      </c>
      <c r="O323" s="17"/>
      <c r="P323" s="17"/>
      <c r="Q323" s="17">
        <v>700</v>
      </c>
      <c r="R323" s="17"/>
      <c r="S323" s="17"/>
      <c r="T323" s="17" t="s">
        <v>101</v>
      </c>
      <c r="U323" s="17" t="s">
        <v>55</v>
      </c>
      <c r="V323" s="17" t="s">
        <v>71</v>
      </c>
      <c r="W323" s="19" t="s">
        <v>2121</v>
      </c>
      <c r="X323" s="18">
        <v>40664.291666666701</v>
      </c>
      <c r="Y323" s="18">
        <v>40664.291666666701</v>
      </c>
      <c r="Z323" s="17" t="s">
        <v>60</v>
      </c>
      <c r="AA323" s="17" t="s">
        <v>60</v>
      </c>
      <c r="AB323" s="17" t="s">
        <v>60</v>
      </c>
      <c r="AC323" s="17" t="s">
        <v>60</v>
      </c>
      <c r="AD323" s="17"/>
      <c r="AE323" s="17"/>
    </row>
    <row r="324" spans="1:31" s="3" customFormat="1" ht="13" x14ac:dyDescent="0.3">
      <c r="A324" s="35" t="s">
        <v>2122</v>
      </c>
      <c r="B324" s="17">
        <v>401</v>
      </c>
      <c r="C324" s="18">
        <v>39598</v>
      </c>
      <c r="D324" s="18">
        <v>39598.291666666701</v>
      </c>
      <c r="E324" s="16" t="s">
        <v>1507</v>
      </c>
      <c r="F324" s="36">
        <v>39657.291666666701</v>
      </c>
      <c r="G324" s="16" t="s">
        <v>50</v>
      </c>
      <c r="H324" s="17" t="s">
        <v>91</v>
      </c>
      <c r="I324" s="17"/>
      <c r="J324" s="17"/>
      <c r="K324" s="17" t="s">
        <v>86</v>
      </c>
      <c r="L324" s="17"/>
      <c r="M324" s="17"/>
      <c r="N324" s="17">
        <v>49.85</v>
      </c>
      <c r="O324" s="17"/>
      <c r="P324" s="17"/>
      <c r="Q324" s="17">
        <v>49.85</v>
      </c>
      <c r="R324" s="17"/>
      <c r="S324" s="17"/>
      <c r="T324" s="17" t="s">
        <v>121</v>
      </c>
      <c r="U324" s="17" t="s">
        <v>55</v>
      </c>
      <c r="V324" s="17" t="s">
        <v>71</v>
      </c>
      <c r="W324" s="19" t="s">
        <v>2123</v>
      </c>
      <c r="X324" s="18">
        <v>40422.291666666701</v>
      </c>
      <c r="Y324" s="18">
        <v>40422.291666666701</v>
      </c>
      <c r="Z324" s="17" t="s">
        <v>60</v>
      </c>
      <c r="AA324" s="17" t="s">
        <v>60</v>
      </c>
      <c r="AB324" s="17" t="s">
        <v>60</v>
      </c>
      <c r="AC324" s="17" t="s">
        <v>60</v>
      </c>
      <c r="AD324" s="17"/>
      <c r="AE324" s="17"/>
    </row>
    <row r="325" spans="1:31" s="3" customFormat="1" ht="13" x14ac:dyDescent="0.3">
      <c r="A325" s="35" t="s">
        <v>2124</v>
      </c>
      <c r="B325" s="17">
        <v>402</v>
      </c>
      <c r="C325" s="18">
        <v>39598</v>
      </c>
      <c r="D325" s="18">
        <v>39598.291666666701</v>
      </c>
      <c r="E325" s="16" t="s">
        <v>1507</v>
      </c>
      <c r="F325" s="36">
        <v>39679.291666666701</v>
      </c>
      <c r="G325" s="16" t="s">
        <v>50</v>
      </c>
      <c r="H325" s="17" t="s">
        <v>85</v>
      </c>
      <c r="I325" s="17"/>
      <c r="J325" s="17"/>
      <c r="K325" s="17" t="s">
        <v>86</v>
      </c>
      <c r="L325" s="17"/>
      <c r="M325" s="17"/>
      <c r="N325" s="17">
        <v>600</v>
      </c>
      <c r="O325" s="17"/>
      <c r="P325" s="17"/>
      <c r="Q325" s="17">
        <v>600</v>
      </c>
      <c r="R325" s="17"/>
      <c r="S325" s="17"/>
      <c r="T325" s="17" t="s">
        <v>101</v>
      </c>
      <c r="U325" s="17" t="s">
        <v>55</v>
      </c>
      <c r="V325" s="17" t="s">
        <v>88</v>
      </c>
      <c r="W325" s="19" t="s">
        <v>2125</v>
      </c>
      <c r="X325" s="18">
        <v>41061.291666666701</v>
      </c>
      <c r="Y325" s="18">
        <v>41061.291666666701</v>
      </c>
      <c r="Z325" s="17" t="s">
        <v>60</v>
      </c>
      <c r="AA325" s="17" t="s">
        <v>60</v>
      </c>
      <c r="AB325" s="17" t="s">
        <v>60</v>
      </c>
      <c r="AC325" s="17" t="s">
        <v>60</v>
      </c>
      <c r="AD325" s="17"/>
      <c r="AE325" s="17"/>
    </row>
    <row r="326" spans="1:31" s="3" customFormat="1" ht="13" x14ac:dyDescent="0.3">
      <c r="A326" s="35" t="s">
        <v>2126</v>
      </c>
      <c r="B326" s="17">
        <v>403</v>
      </c>
      <c r="C326" s="18">
        <v>39598</v>
      </c>
      <c r="D326" s="18">
        <v>39598.291666666701</v>
      </c>
      <c r="E326" s="16" t="s">
        <v>1507</v>
      </c>
      <c r="F326" s="36">
        <v>40519.871273148201</v>
      </c>
      <c r="G326" s="16" t="s">
        <v>50</v>
      </c>
      <c r="H326" s="17" t="s">
        <v>74</v>
      </c>
      <c r="I326" s="17"/>
      <c r="J326" s="17"/>
      <c r="K326" s="17" t="s">
        <v>75</v>
      </c>
      <c r="L326" s="17"/>
      <c r="M326" s="17"/>
      <c r="N326" s="17">
        <v>30</v>
      </c>
      <c r="O326" s="17"/>
      <c r="P326" s="17"/>
      <c r="Q326" s="17">
        <v>30</v>
      </c>
      <c r="R326" s="17"/>
      <c r="S326" s="17"/>
      <c r="T326" s="17" t="s">
        <v>101</v>
      </c>
      <c r="U326" s="17" t="s">
        <v>55</v>
      </c>
      <c r="V326" s="17" t="s">
        <v>88</v>
      </c>
      <c r="W326" s="19" t="s">
        <v>2127</v>
      </c>
      <c r="X326" s="18">
        <v>41061.291666666701</v>
      </c>
      <c r="Y326" s="18">
        <v>40908.333333333299</v>
      </c>
      <c r="Z326" s="17" t="s">
        <v>60</v>
      </c>
      <c r="AA326" s="17" t="s">
        <v>60</v>
      </c>
      <c r="AB326" s="17" t="s">
        <v>60</v>
      </c>
      <c r="AC326" s="17" t="s">
        <v>60</v>
      </c>
      <c r="AD326" s="17"/>
      <c r="AE326" s="17"/>
    </row>
    <row r="327" spans="1:31" s="3" customFormat="1" ht="13" x14ac:dyDescent="0.3">
      <c r="A327" s="35" t="s">
        <v>2128</v>
      </c>
      <c r="B327" s="17">
        <v>404</v>
      </c>
      <c r="C327" s="18">
        <v>39598</v>
      </c>
      <c r="D327" s="18">
        <v>39598.291666666701</v>
      </c>
      <c r="E327" s="16" t="s">
        <v>1507</v>
      </c>
      <c r="F327" s="36">
        <v>39679.291666666701</v>
      </c>
      <c r="G327" s="16" t="s">
        <v>50</v>
      </c>
      <c r="H327" s="17" t="s">
        <v>345</v>
      </c>
      <c r="I327" s="17"/>
      <c r="J327" s="17"/>
      <c r="K327" s="17" t="s">
        <v>86</v>
      </c>
      <c r="L327" s="17"/>
      <c r="M327" s="17"/>
      <c r="N327" s="17">
        <v>450</v>
      </c>
      <c r="O327" s="17"/>
      <c r="P327" s="17"/>
      <c r="Q327" s="17">
        <v>450</v>
      </c>
      <c r="R327" s="17"/>
      <c r="S327" s="17"/>
      <c r="T327" s="17" t="s">
        <v>101</v>
      </c>
      <c r="U327" s="17" t="s">
        <v>55</v>
      </c>
      <c r="V327" s="17" t="s">
        <v>88</v>
      </c>
      <c r="W327" s="19" t="s">
        <v>2125</v>
      </c>
      <c r="X327" s="18">
        <v>40695.291666666701</v>
      </c>
      <c r="Y327" s="18">
        <v>40695.291666666701</v>
      </c>
      <c r="Z327" s="17" t="s">
        <v>60</v>
      </c>
      <c r="AA327" s="17" t="s">
        <v>60</v>
      </c>
      <c r="AB327" s="17" t="s">
        <v>60</v>
      </c>
      <c r="AC327" s="17" t="s">
        <v>60</v>
      </c>
      <c r="AD327" s="17"/>
      <c r="AE327" s="17"/>
    </row>
    <row r="328" spans="1:31" s="3" customFormat="1" ht="13" x14ac:dyDescent="0.3">
      <c r="A328" s="35" t="s">
        <v>2129</v>
      </c>
      <c r="B328" s="17">
        <v>405</v>
      </c>
      <c r="C328" s="18">
        <v>39583</v>
      </c>
      <c r="D328" s="18">
        <v>39598.291666666701</v>
      </c>
      <c r="E328" s="16" t="s">
        <v>1507</v>
      </c>
      <c r="F328" s="36">
        <v>39778.333333333299</v>
      </c>
      <c r="G328" s="16" t="s">
        <v>50</v>
      </c>
      <c r="H328" s="17" t="s">
        <v>91</v>
      </c>
      <c r="I328" s="17"/>
      <c r="J328" s="17"/>
      <c r="K328" s="17" t="s">
        <v>75</v>
      </c>
      <c r="L328" s="17"/>
      <c r="M328" s="17"/>
      <c r="N328" s="17">
        <v>450</v>
      </c>
      <c r="O328" s="17"/>
      <c r="P328" s="17"/>
      <c r="Q328" s="17">
        <v>450</v>
      </c>
      <c r="R328" s="17"/>
      <c r="S328" s="17"/>
      <c r="T328" s="17" t="s">
        <v>2130</v>
      </c>
      <c r="U328" s="17" t="s">
        <v>55</v>
      </c>
      <c r="V328" s="17" t="s">
        <v>56</v>
      </c>
      <c r="W328" s="19" t="s">
        <v>2131</v>
      </c>
      <c r="X328" s="18">
        <v>41274.333333333299</v>
      </c>
      <c r="Y328" s="18">
        <v>41274.333333333299</v>
      </c>
      <c r="Z328" s="17" t="s">
        <v>58</v>
      </c>
      <c r="AA328" s="17" t="s">
        <v>60</v>
      </c>
      <c r="AB328" s="17" t="s">
        <v>60</v>
      </c>
      <c r="AC328" s="17" t="s">
        <v>60</v>
      </c>
      <c r="AD328" s="17"/>
      <c r="AE328" s="17"/>
    </row>
    <row r="329" spans="1:31" s="3" customFormat="1" ht="13" x14ac:dyDescent="0.3">
      <c r="A329" s="35" t="s">
        <v>2132</v>
      </c>
      <c r="B329" s="17">
        <v>406</v>
      </c>
      <c r="C329" s="18">
        <v>39598</v>
      </c>
      <c r="D329" s="18">
        <v>39598.291666666701</v>
      </c>
      <c r="E329" s="16" t="s">
        <v>1507</v>
      </c>
      <c r="F329" s="36">
        <v>39778.333333333299</v>
      </c>
      <c r="G329" s="16" t="s">
        <v>50</v>
      </c>
      <c r="H329" s="17" t="s">
        <v>51</v>
      </c>
      <c r="I329" s="17"/>
      <c r="J329" s="17"/>
      <c r="K329" s="17" t="s">
        <v>51</v>
      </c>
      <c r="L329" s="17"/>
      <c r="M329" s="17"/>
      <c r="N329" s="17">
        <v>130</v>
      </c>
      <c r="O329" s="17"/>
      <c r="P329" s="17"/>
      <c r="Q329" s="17">
        <v>130</v>
      </c>
      <c r="R329" s="17"/>
      <c r="S329" s="17"/>
      <c r="T329" s="17" t="s">
        <v>54</v>
      </c>
      <c r="U329" s="17" t="s">
        <v>55</v>
      </c>
      <c r="V329" s="17" t="s">
        <v>56</v>
      </c>
      <c r="W329" s="19" t="s">
        <v>2133</v>
      </c>
      <c r="X329" s="18">
        <v>40695.291666666701</v>
      </c>
      <c r="Y329" s="18">
        <v>40695.291666666701</v>
      </c>
      <c r="Z329" s="17" t="s">
        <v>58</v>
      </c>
      <c r="AA329" s="17" t="s">
        <v>60</v>
      </c>
      <c r="AB329" s="17" t="s">
        <v>60</v>
      </c>
      <c r="AC329" s="17" t="s">
        <v>60</v>
      </c>
      <c r="AD329" s="17"/>
      <c r="AE329" s="17"/>
    </row>
    <row r="330" spans="1:31" s="3" customFormat="1" ht="13" x14ac:dyDescent="0.3">
      <c r="A330" s="35" t="s">
        <v>2134</v>
      </c>
      <c r="B330" s="17">
        <v>409</v>
      </c>
      <c r="C330" s="18">
        <v>39598</v>
      </c>
      <c r="D330" s="18">
        <v>39598.291666666701</v>
      </c>
      <c r="E330" s="16" t="s">
        <v>1507</v>
      </c>
      <c r="F330" s="36">
        <v>41023.966249999998</v>
      </c>
      <c r="G330" s="16" t="s">
        <v>80</v>
      </c>
      <c r="H330" s="17" t="s">
        <v>51</v>
      </c>
      <c r="I330" s="17"/>
      <c r="J330" s="17"/>
      <c r="K330" s="17" t="s">
        <v>51</v>
      </c>
      <c r="L330" s="17"/>
      <c r="M330" s="17"/>
      <c r="N330" s="17">
        <v>150</v>
      </c>
      <c r="O330" s="17"/>
      <c r="P330" s="17"/>
      <c r="Q330" s="17">
        <v>150</v>
      </c>
      <c r="R330" s="17" t="s">
        <v>92</v>
      </c>
      <c r="S330" s="17"/>
      <c r="T330" s="17" t="s">
        <v>101</v>
      </c>
      <c r="U330" s="17" t="s">
        <v>55</v>
      </c>
      <c r="V330" s="17" t="s">
        <v>71</v>
      </c>
      <c r="W330" s="19" t="s">
        <v>2135</v>
      </c>
      <c r="X330" s="18">
        <v>40817.291666666701</v>
      </c>
      <c r="Y330" s="18">
        <v>41274.333333333299</v>
      </c>
      <c r="Z330" s="17" t="s">
        <v>82</v>
      </c>
      <c r="AA330" s="17" t="s">
        <v>59</v>
      </c>
      <c r="AB330" s="17" t="s">
        <v>59</v>
      </c>
      <c r="AC330" s="17" t="s">
        <v>82</v>
      </c>
      <c r="AD330" s="17"/>
      <c r="AE330" s="17"/>
    </row>
    <row r="331" spans="1:31" s="3" customFormat="1" ht="13" x14ac:dyDescent="0.3">
      <c r="A331" s="35" t="s">
        <v>2136</v>
      </c>
      <c r="B331" s="17">
        <v>410</v>
      </c>
      <c r="C331" s="18">
        <v>39598</v>
      </c>
      <c r="D331" s="18">
        <v>39598.291666666701</v>
      </c>
      <c r="E331" s="16" t="s">
        <v>1507</v>
      </c>
      <c r="F331" s="36">
        <v>39778.333333333299</v>
      </c>
      <c r="G331" s="16" t="s">
        <v>50</v>
      </c>
      <c r="H331" s="17" t="s">
        <v>91</v>
      </c>
      <c r="I331" s="17"/>
      <c r="J331" s="17"/>
      <c r="K331" s="17" t="s">
        <v>75</v>
      </c>
      <c r="L331" s="17"/>
      <c r="M331" s="17"/>
      <c r="N331" s="17">
        <v>49.5</v>
      </c>
      <c r="O331" s="17"/>
      <c r="P331" s="17"/>
      <c r="Q331" s="17">
        <v>49.5</v>
      </c>
      <c r="R331" s="17"/>
      <c r="S331" s="17"/>
      <c r="T331" s="17" t="s">
        <v>66</v>
      </c>
      <c r="U331" s="17" t="s">
        <v>55</v>
      </c>
      <c r="V331" s="17" t="s">
        <v>71</v>
      </c>
      <c r="W331" s="19" t="s">
        <v>2137</v>
      </c>
      <c r="X331" s="18">
        <v>41122.291666666701</v>
      </c>
      <c r="Y331" s="18">
        <v>41122.291666666701</v>
      </c>
      <c r="Z331" s="17" t="s">
        <v>60</v>
      </c>
      <c r="AA331" s="17" t="s">
        <v>60</v>
      </c>
      <c r="AB331" s="17" t="s">
        <v>60</v>
      </c>
      <c r="AC331" s="17" t="s">
        <v>60</v>
      </c>
      <c r="AD331" s="17"/>
      <c r="AE331" s="17"/>
    </row>
    <row r="332" spans="1:31" s="3" customFormat="1" ht="13" x14ac:dyDescent="0.3">
      <c r="A332" s="35" t="s">
        <v>2138</v>
      </c>
      <c r="B332" s="17">
        <v>411</v>
      </c>
      <c r="C332" s="18">
        <v>39598</v>
      </c>
      <c r="D332" s="18">
        <v>39598.291666666701</v>
      </c>
      <c r="E332" s="16" t="s">
        <v>1507</v>
      </c>
      <c r="F332" s="36">
        <v>39778.333333333299</v>
      </c>
      <c r="G332" s="16" t="s">
        <v>50</v>
      </c>
      <c r="H332" s="17" t="s">
        <v>91</v>
      </c>
      <c r="I332" s="17"/>
      <c r="J332" s="17"/>
      <c r="K332" s="17" t="s">
        <v>75</v>
      </c>
      <c r="L332" s="17"/>
      <c r="M332" s="17"/>
      <c r="N332" s="17">
        <v>49.5</v>
      </c>
      <c r="O332" s="17"/>
      <c r="P332" s="17"/>
      <c r="Q332" s="17">
        <v>49.5</v>
      </c>
      <c r="R332" s="17"/>
      <c r="S332" s="17"/>
      <c r="T332" s="17" t="s">
        <v>66</v>
      </c>
      <c r="U332" s="17" t="s">
        <v>55</v>
      </c>
      <c r="V332" s="17" t="s">
        <v>71</v>
      </c>
      <c r="W332" s="19" t="s">
        <v>2065</v>
      </c>
      <c r="X332" s="18">
        <v>41122.291666666701</v>
      </c>
      <c r="Y332" s="18">
        <v>41122.291666666701</v>
      </c>
      <c r="Z332" s="17" t="s">
        <v>60</v>
      </c>
      <c r="AA332" s="17" t="s">
        <v>60</v>
      </c>
      <c r="AB332" s="17" t="s">
        <v>60</v>
      </c>
      <c r="AC332" s="17" t="s">
        <v>60</v>
      </c>
      <c r="AD332" s="17"/>
      <c r="AE332" s="17"/>
    </row>
    <row r="333" spans="1:31" s="3" customFormat="1" ht="13" x14ac:dyDescent="0.3">
      <c r="A333" s="35" t="s">
        <v>2139</v>
      </c>
      <c r="B333" s="17">
        <v>413</v>
      </c>
      <c r="C333" s="18">
        <v>39598</v>
      </c>
      <c r="D333" s="18">
        <v>39598.291666666701</v>
      </c>
      <c r="E333" s="16" t="s">
        <v>1507</v>
      </c>
      <c r="F333" s="36">
        <v>39773.333333333299</v>
      </c>
      <c r="G333" s="16" t="s">
        <v>50</v>
      </c>
      <c r="H333" s="17" t="s">
        <v>91</v>
      </c>
      <c r="I333" s="17"/>
      <c r="J333" s="17"/>
      <c r="K333" s="17" t="s">
        <v>75</v>
      </c>
      <c r="L333" s="17"/>
      <c r="M333" s="17"/>
      <c r="N333" s="17">
        <v>280</v>
      </c>
      <c r="O333" s="17"/>
      <c r="P333" s="17"/>
      <c r="Q333" s="17">
        <v>280</v>
      </c>
      <c r="R333" s="17"/>
      <c r="S333" s="17"/>
      <c r="T333" s="17" t="s">
        <v>130</v>
      </c>
      <c r="U333" s="17" t="s">
        <v>55</v>
      </c>
      <c r="V333" s="17" t="s">
        <v>71</v>
      </c>
      <c r="W333" s="19" t="s">
        <v>988</v>
      </c>
      <c r="X333" s="18">
        <v>41122.291666666701</v>
      </c>
      <c r="Y333" s="18">
        <v>41122.291666666701</v>
      </c>
      <c r="Z333" s="17" t="s">
        <v>60</v>
      </c>
      <c r="AA333" s="17" t="s">
        <v>60</v>
      </c>
      <c r="AB333" s="17" t="s">
        <v>60</v>
      </c>
      <c r="AC333" s="17" t="s">
        <v>60</v>
      </c>
      <c r="AD333" s="17"/>
      <c r="AE333" s="17"/>
    </row>
    <row r="334" spans="1:31" s="3" customFormat="1" ht="25.5" x14ac:dyDescent="0.3">
      <c r="A334" s="35" t="s">
        <v>2140</v>
      </c>
      <c r="B334" s="17">
        <v>414</v>
      </c>
      <c r="C334" s="18">
        <v>39598</v>
      </c>
      <c r="D334" s="18">
        <v>39598.291666666701</v>
      </c>
      <c r="E334" s="16" t="s">
        <v>1507</v>
      </c>
      <c r="F334" s="36">
        <v>39773.333333333299</v>
      </c>
      <c r="G334" s="16" t="s">
        <v>50</v>
      </c>
      <c r="H334" s="17" t="s">
        <v>91</v>
      </c>
      <c r="I334" s="17"/>
      <c r="J334" s="17"/>
      <c r="K334" s="17" t="s">
        <v>75</v>
      </c>
      <c r="L334" s="17"/>
      <c r="M334" s="17"/>
      <c r="N334" s="17">
        <v>280</v>
      </c>
      <c r="O334" s="17"/>
      <c r="P334" s="17"/>
      <c r="Q334" s="17">
        <v>280</v>
      </c>
      <c r="R334" s="17"/>
      <c r="S334" s="17"/>
      <c r="T334" s="17" t="s">
        <v>200</v>
      </c>
      <c r="U334" s="17" t="s">
        <v>55</v>
      </c>
      <c r="V334" s="17" t="s">
        <v>56</v>
      </c>
      <c r="W334" s="19" t="s">
        <v>2141</v>
      </c>
      <c r="X334" s="18">
        <v>41091.291666666701</v>
      </c>
      <c r="Y334" s="18">
        <v>41091.291666666701</v>
      </c>
      <c r="Z334" s="17" t="s">
        <v>60</v>
      </c>
      <c r="AA334" s="17" t="s">
        <v>60</v>
      </c>
      <c r="AB334" s="17" t="s">
        <v>60</v>
      </c>
      <c r="AC334" s="17" t="s">
        <v>60</v>
      </c>
      <c r="AD334" s="17"/>
      <c r="AE334" s="17"/>
    </row>
    <row r="335" spans="1:31" s="3" customFormat="1" ht="13" x14ac:dyDescent="0.3">
      <c r="A335" s="35" t="s">
        <v>2142</v>
      </c>
      <c r="B335" s="17">
        <v>415</v>
      </c>
      <c r="C335" s="18">
        <v>39598</v>
      </c>
      <c r="D335" s="18">
        <v>39598.291666666701</v>
      </c>
      <c r="E335" s="16" t="s">
        <v>1507</v>
      </c>
      <c r="F335" s="36">
        <v>39773.333333333299</v>
      </c>
      <c r="G335" s="16" t="s">
        <v>50</v>
      </c>
      <c r="H335" s="17" t="s">
        <v>91</v>
      </c>
      <c r="I335" s="17"/>
      <c r="J335" s="17"/>
      <c r="K335" s="17" t="s">
        <v>75</v>
      </c>
      <c r="L335" s="17"/>
      <c r="M335" s="17"/>
      <c r="N335" s="17">
        <v>280</v>
      </c>
      <c r="O335" s="17"/>
      <c r="P335" s="17"/>
      <c r="Q335" s="17">
        <v>280</v>
      </c>
      <c r="R335" s="17"/>
      <c r="S335" s="17"/>
      <c r="T335" s="17" t="s">
        <v>66</v>
      </c>
      <c r="U335" s="17" t="s">
        <v>55</v>
      </c>
      <c r="V335" s="17" t="s">
        <v>71</v>
      </c>
      <c r="W335" s="19" t="s">
        <v>2100</v>
      </c>
      <c r="X335" s="18">
        <v>41122.291666666701</v>
      </c>
      <c r="Y335" s="18">
        <v>41122.291666666701</v>
      </c>
      <c r="Z335" s="17" t="s">
        <v>60</v>
      </c>
      <c r="AA335" s="17" t="s">
        <v>60</v>
      </c>
      <c r="AB335" s="17" t="s">
        <v>60</v>
      </c>
      <c r="AC335" s="17" t="s">
        <v>60</v>
      </c>
      <c r="AD335" s="17"/>
      <c r="AE335" s="17"/>
    </row>
    <row r="336" spans="1:31" s="3" customFormat="1" ht="13" x14ac:dyDescent="0.3">
      <c r="A336" s="35" t="s">
        <v>2143</v>
      </c>
      <c r="B336" s="17">
        <v>416</v>
      </c>
      <c r="C336" s="18">
        <v>39598</v>
      </c>
      <c r="D336" s="18">
        <v>39598.291666666701</v>
      </c>
      <c r="E336" s="16" t="s">
        <v>1507</v>
      </c>
      <c r="F336" s="36">
        <v>39773.333333333299</v>
      </c>
      <c r="G336" s="16" t="s">
        <v>50</v>
      </c>
      <c r="H336" s="17" t="s">
        <v>91</v>
      </c>
      <c r="I336" s="17"/>
      <c r="J336" s="17"/>
      <c r="K336" s="17" t="s">
        <v>75</v>
      </c>
      <c r="L336" s="17"/>
      <c r="M336" s="17"/>
      <c r="N336" s="17">
        <v>280</v>
      </c>
      <c r="O336" s="17"/>
      <c r="P336" s="17"/>
      <c r="Q336" s="17">
        <v>280</v>
      </c>
      <c r="R336" s="17"/>
      <c r="S336" s="17"/>
      <c r="T336" s="17" t="s">
        <v>66</v>
      </c>
      <c r="U336" s="17" t="s">
        <v>55</v>
      </c>
      <c r="V336" s="17" t="s">
        <v>71</v>
      </c>
      <c r="W336" s="19" t="s">
        <v>2144</v>
      </c>
      <c r="X336" s="18">
        <v>41122.291666666701</v>
      </c>
      <c r="Y336" s="18">
        <v>41122.291666666701</v>
      </c>
      <c r="Z336" s="17" t="s">
        <v>60</v>
      </c>
      <c r="AA336" s="17" t="s">
        <v>60</v>
      </c>
      <c r="AB336" s="17" t="s">
        <v>60</v>
      </c>
      <c r="AC336" s="17" t="s">
        <v>60</v>
      </c>
      <c r="AD336" s="17"/>
      <c r="AE336" s="17"/>
    </row>
    <row r="337" spans="1:31" s="3" customFormat="1" ht="13" x14ac:dyDescent="0.3">
      <c r="A337" s="35" t="s">
        <v>2145</v>
      </c>
      <c r="B337" s="17">
        <v>417</v>
      </c>
      <c r="C337" s="18">
        <v>39598</v>
      </c>
      <c r="D337" s="18">
        <v>39598.291666666701</v>
      </c>
      <c r="E337" s="16" t="s">
        <v>1507</v>
      </c>
      <c r="F337" s="36">
        <v>41612.333333333299</v>
      </c>
      <c r="G337" s="16" t="s">
        <v>80</v>
      </c>
      <c r="H337" s="17" t="s">
        <v>51</v>
      </c>
      <c r="I337" s="17"/>
      <c r="J337" s="17"/>
      <c r="K337" s="17" t="s">
        <v>51</v>
      </c>
      <c r="L337" s="17"/>
      <c r="M337" s="17"/>
      <c r="N337" s="17">
        <v>14</v>
      </c>
      <c r="O337" s="17"/>
      <c r="P337" s="17"/>
      <c r="Q337" s="17">
        <v>14</v>
      </c>
      <c r="R337" s="17" t="s">
        <v>65</v>
      </c>
      <c r="S337" s="17"/>
      <c r="T337" s="17" t="s">
        <v>333</v>
      </c>
      <c r="U337" s="17" t="s">
        <v>55</v>
      </c>
      <c r="V337" s="17" t="s">
        <v>88</v>
      </c>
      <c r="W337" s="19" t="s">
        <v>2146</v>
      </c>
      <c r="X337" s="18">
        <v>40451.291666666701</v>
      </c>
      <c r="Y337" s="18">
        <v>42154.291666666701</v>
      </c>
      <c r="Z337" s="17" t="s">
        <v>82</v>
      </c>
      <c r="AA337" s="17" t="s">
        <v>59</v>
      </c>
      <c r="AB337" s="17" t="s">
        <v>59</v>
      </c>
      <c r="AC337" s="17" t="s">
        <v>82</v>
      </c>
      <c r="AD337" s="17"/>
      <c r="AE337" s="17"/>
    </row>
    <row r="338" spans="1:31" s="3" customFormat="1" ht="13" x14ac:dyDescent="0.3">
      <c r="A338" s="35" t="s">
        <v>2147</v>
      </c>
      <c r="B338" s="17">
        <v>418</v>
      </c>
      <c r="C338" s="18">
        <v>39598</v>
      </c>
      <c r="D338" s="18">
        <v>39598.291666666701</v>
      </c>
      <c r="E338" s="16" t="s">
        <v>1507</v>
      </c>
      <c r="F338" s="36">
        <v>39777.333333333299</v>
      </c>
      <c r="G338" s="16" t="s">
        <v>50</v>
      </c>
      <c r="H338" s="17" t="s">
        <v>345</v>
      </c>
      <c r="I338" s="17"/>
      <c r="J338" s="17"/>
      <c r="K338" s="17" t="s">
        <v>86</v>
      </c>
      <c r="L338" s="17"/>
      <c r="M338" s="17"/>
      <c r="N338" s="17">
        <v>400</v>
      </c>
      <c r="O338" s="17"/>
      <c r="P338" s="17"/>
      <c r="Q338" s="17">
        <v>400</v>
      </c>
      <c r="R338" s="17"/>
      <c r="S338" s="17"/>
      <c r="T338" s="17" t="s">
        <v>181</v>
      </c>
      <c r="U338" s="17" t="s">
        <v>55</v>
      </c>
      <c r="V338" s="17" t="s">
        <v>88</v>
      </c>
      <c r="W338" s="19" t="s">
        <v>2148</v>
      </c>
      <c r="X338" s="18">
        <v>41214.291666666701</v>
      </c>
      <c r="Y338" s="18">
        <v>41214.291666666701</v>
      </c>
      <c r="Z338" s="17" t="s">
        <v>60</v>
      </c>
      <c r="AA338" s="17" t="s">
        <v>60</v>
      </c>
      <c r="AB338" s="17" t="s">
        <v>60</v>
      </c>
      <c r="AC338" s="17" t="s">
        <v>60</v>
      </c>
      <c r="AD338" s="17"/>
      <c r="AE338" s="17"/>
    </row>
    <row r="339" spans="1:31" s="3" customFormat="1" ht="13" x14ac:dyDescent="0.3">
      <c r="A339" s="35" t="s">
        <v>2149</v>
      </c>
      <c r="B339" s="17">
        <v>419</v>
      </c>
      <c r="C339" s="18">
        <v>39598</v>
      </c>
      <c r="D339" s="18">
        <v>39598.291666666701</v>
      </c>
      <c r="E339" s="16" t="s">
        <v>1507</v>
      </c>
      <c r="F339" s="36">
        <v>39778.333333333299</v>
      </c>
      <c r="G339" s="16" t="s">
        <v>50</v>
      </c>
      <c r="H339" s="17" t="s">
        <v>345</v>
      </c>
      <c r="I339" s="17"/>
      <c r="J339" s="17"/>
      <c r="K339" s="17" t="s">
        <v>86</v>
      </c>
      <c r="L339" s="17"/>
      <c r="M339" s="17"/>
      <c r="N339" s="17">
        <v>188</v>
      </c>
      <c r="O339" s="17"/>
      <c r="P339" s="17"/>
      <c r="Q339" s="17">
        <v>188</v>
      </c>
      <c r="R339" s="17"/>
      <c r="S339" s="17"/>
      <c r="T339" s="17" t="s">
        <v>136</v>
      </c>
      <c r="U339" s="17" t="s">
        <v>55</v>
      </c>
      <c r="V339" s="17" t="s">
        <v>88</v>
      </c>
      <c r="W339" s="19" t="s">
        <v>2150</v>
      </c>
      <c r="X339" s="18">
        <v>40603.333333333299</v>
      </c>
      <c r="Y339" s="18">
        <v>40603.333333333299</v>
      </c>
      <c r="Z339" s="17" t="s">
        <v>60</v>
      </c>
      <c r="AA339" s="17" t="s">
        <v>60</v>
      </c>
      <c r="AB339" s="17" t="s">
        <v>60</v>
      </c>
      <c r="AC339" s="17" t="s">
        <v>60</v>
      </c>
      <c r="AD339" s="17"/>
      <c r="AE339" s="17"/>
    </row>
    <row r="340" spans="1:31" s="3" customFormat="1" ht="13" x14ac:dyDescent="0.3">
      <c r="A340" s="35" t="s">
        <v>2151</v>
      </c>
      <c r="B340" s="17">
        <v>420</v>
      </c>
      <c r="C340" s="18">
        <v>39598</v>
      </c>
      <c r="D340" s="18">
        <v>39598.291666666701</v>
      </c>
      <c r="E340" s="16" t="s">
        <v>1507</v>
      </c>
      <c r="F340" s="36">
        <v>40158.754270833299</v>
      </c>
      <c r="G340" s="16" t="s">
        <v>50</v>
      </c>
      <c r="H340" s="17" t="s">
        <v>91</v>
      </c>
      <c r="I340" s="17"/>
      <c r="J340" s="17"/>
      <c r="K340" s="17" t="s">
        <v>75</v>
      </c>
      <c r="L340" s="17"/>
      <c r="M340" s="17"/>
      <c r="N340" s="17">
        <v>49.5</v>
      </c>
      <c r="O340" s="17"/>
      <c r="P340" s="17"/>
      <c r="Q340" s="17">
        <v>49.5</v>
      </c>
      <c r="R340" s="17"/>
      <c r="S340" s="17"/>
      <c r="T340" s="17" t="s">
        <v>54</v>
      </c>
      <c r="U340" s="17" t="s">
        <v>55</v>
      </c>
      <c r="V340" s="17" t="s">
        <v>56</v>
      </c>
      <c r="W340" s="19" t="s">
        <v>2017</v>
      </c>
      <c r="X340" s="18">
        <v>41306.333333333299</v>
      </c>
      <c r="Y340" s="18">
        <v>41306.333333333299</v>
      </c>
      <c r="Z340" s="17" t="s">
        <v>60</v>
      </c>
      <c r="AA340" s="17" t="s">
        <v>60</v>
      </c>
      <c r="AB340" s="17" t="s">
        <v>60</v>
      </c>
      <c r="AC340" s="17" t="s">
        <v>60</v>
      </c>
      <c r="AD340" s="17"/>
      <c r="AE340" s="17"/>
    </row>
    <row r="341" spans="1:31" s="3" customFormat="1" ht="13" x14ac:dyDescent="0.3">
      <c r="A341" s="35" t="s">
        <v>2152</v>
      </c>
      <c r="B341" s="17">
        <v>422</v>
      </c>
      <c r="C341" s="18">
        <v>39598</v>
      </c>
      <c r="D341" s="18">
        <v>39598.291666666701</v>
      </c>
      <c r="E341" s="16" t="s">
        <v>1507</v>
      </c>
      <c r="F341" s="36">
        <v>39778.333333333299</v>
      </c>
      <c r="G341" s="16" t="s">
        <v>50</v>
      </c>
      <c r="H341" s="17" t="s">
        <v>91</v>
      </c>
      <c r="I341" s="17"/>
      <c r="J341" s="17"/>
      <c r="K341" s="17" t="s">
        <v>75</v>
      </c>
      <c r="L341" s="17"/>
      <c r="M341" s="17"/>
      <c r="N341" s="17">
        <v>49.5</v>
      </c>
      <c r="O341" s="17"/>
      <c r="P341" s="17"/>
      <c r="Q341" s="17">
        <v>49.5</v>
      </c>
      <c r="R341" s="17"/>
      <c r="S341" s="17"/>
      <c r="T341" s="17" t="s">
        <v>66</v>
      </c>
      <c r="U341" s="17" t="s">
        <v>55</v>
      </c>
      <c r="V341" s="17" t="s">
        <v>71</v>
      </c>
      <c r="W341" s="19" t="s">
        <v>2153</v>
      </c>
      <c r="X341" s="18">
        <v>40940.333333333299</v>
      </c>
      <c r="Y341" s="18">
        <v>40940.333333333299</v>
      </c>
      <c r="Z341" s="17" t="s">
        <v>60</v>
      </c>
      <c r="AA341" s="17" t="s">
        <v>60</v>
      </c>
      <c r="AB341" s="17" t="s">
        <v>60</v>
      </c>
      <c r="AC341" s="17" t="s">
        <v>60</v>
      </c>
      <c r="AD341" s="17"/>
      <c r="AE341" s="17"/>
    </row>
    <row r="342" spans="1:31" s="3" customFormat="1" ht="13" x14ac:dyDescent="0.3">
      <c r="A342" s="35" t="s">
        <v>2154</v>
      </c>
      <c r="B342" s="17">
        <v>423</v>
      </c>
      <c r="C342" s="18">
        <v>39598</v>
      </c>
      <c r="D342" s="18">
        <v>39598.291666666701</v>
      </c>
      <c r="E342" s="16" t="s">
        <v>1507</v>
      </c>
      <c r="F342" s="36">
        <v>39778.333333333299</v>
      </c>
      <c r="G342" s="16" t="s">
        <v>50</v>
      </c>
      <c r="H342" s="17" t="s">
        <v>91</v>
      </c>
      <c r="I342" s="17"/>
      <c r="J342" s="17"/>
      <c r="K342" s="17" t="s">
        <v>75</v>
      </c>
      <c r="L342" s="17"/>
      <c r="M342" s="17"/>
      <c r="N342" s="17">
        <v>49.5</v>
      </c>
      <c r="O342" s="17"/>
      <c r="P342" s="17"/>
      <c r="Q342" s="17">
        <v>49.5</v>
      </c>
      <c r="R342" s="17"/>
      <c r="S342" s="17"/>
      <c r="T342" s="17" t="s">
        <v>66</v>
      </c>
      <c r="U342" s="17" t="s">
        <v>55</v>
      </c>
      <c r="V342" s="17" t="s">
        <v>71</v>
      </c>
      <c r="W342" s="19" t="s">
        <v>2153</v>
      </c>
      <c r="X342" s="18">
        <v>40940.333333333299</v>
      </c>
      <c r="Y342" s="18">
        <v>40940.333333333299</v>
      </c>
      <c r="Z342" s="17" t="s">
        <v>60</v>
      </c>
      <c r="AA342" s="17" t="s">
        <v>60</v>
      </c>
      <c r="AB342" s="17" t="s">
        <v>60</v>
      </c>
      <c r="AC342" s="17" t="s">
        <v>60</v>
      </c>
      <c r="AD342" s="17"/>
      <c r="AE342" s="17"/>
    </row>
    <row r="343" spans="1:31" s="3" customFormat="1" ht="13" x14ac:dyDescent="0.3">
      <c r="A343" s="35" t="s">
        <v>2155</v>
      </c>
      <c r="B343" s="17">
        <v>424</v>
      </c>
      <c r="C343" s="18">
        <v>39598</v>
      </c>
      <c r="D343" s="18">
        <v>39598.291666666701</v>
      </c>
      <c r="E343" s="16" t="s">
        <v>1507</v>
      </c>
      <c r="F343" s="36">
        <v>39778.333333333299</v>
      </c>
      <c r="G343" s="16" t="s">
        <v>50</v>
      </c>
      <c r="H343" s="17" t="s">
        <v>91</v>
      </c>
      <c r="I343" s="17"/>
      <c r="J343" s="17"/>
      <c r="K343" s="17" t="s">
        <v>75</v>
      </c>
      <c r="L343" s="17"/>
      <c r="M343" s="17"/>
      <c r="N343" s="17">
        <v>250</v>
      </c>
      <c r="O343" s="17"/>
      <c r="P343" s="17"/>
      <c r="Q343" s="17">
        <v>250</v>
      </c>
      <c r="R343" s="17"/>
      <c r="S343" s="17"/>
      <c r="T343" s="17" t="s">
        <v>130</v>
      </c>
      <c r="U343" s="17" t="s">
        <v>55</v>
      </c>
      <c r="V343" s="17" t="s">
        <v>71</v>
      </c>
      <c r="W343" s="19" t="s">
        <v>2156</v>
      </c>
      <c r="X343" s="18">
        <v>41821.291666666701</v>
      </c>
      <c r="Y343" s="18">
        <v>41821.291666666701</v>
      </c>
      <c r="Z343" s="17" t="s">
        <v>58</v>
      </c>
      <c r="AA343" s="17" t="s">
        <v>60</v>
      </c>
      <c r="AB343" s="17" t="s">
        <v>60</v>
      </c>
      <c r="AC343" s="17" t="s">
        <v>60</v>
      </c>
      <c r="AD343" s="17"/>
      <c r="AE343" s="17"/>
    </row>
    <row r="344" spans="1:31" s="3" customFormat="1" ht="13" x14ac:dyDescent="0.3">
      <c r="A344" s="35" t="s">
        <v>2157</v>
      </c>
      <c r="B344" s="17">
        <v>425</v>
      </c>
      <c r="C344" s="18">
        <v>39598</v>
      </c>
      <c r="D344" s="18">
        <v>39598.291666666701</v>
      </c>
      <c r="E344" s="16" t="s">
        <v>1507</v>
      </c>
      <c r="F344" s="36">
        <v>39778.333333333299</v>
      </c>
      <c r="G344" s="16" t="s">
        <v>50</v>
      </c>
      <c r="H344" s="17" t="s">
        <v>91</v>
      </c>
      <c r="I344" s="17"/>
      <c r="J344" s="17"/>
      <c r="K344" s="17" t="s">
        <v>75</v>
      </c>
      <c r="L344" s="17"/>
      <c r="M344" s="17"/>
      <c r="N344" s="17">
        <v>250</v>
      </c>
      <c r="O344" s="17"/>
      <c r="P344" s="17"/>
      <c r="Q344" s="17">
        <v>250</v>
      </c>
      <c r="R344" s="17"/>
      <c r="S344" s="17"/>
      <c r="T344" s="17" t="s">
        <v>2158</v>
      </c>
      <c r="U344" s="17" t="s">
        <v>55</v>
      </c>
      <c r="V344" s="17" t="s">
        <v>71</v>
      </c>
      <c r="W344" s="19" t="s">
        <v>2159</v>
      </c>
      <c r="X344" s="18">
        <v>41821.291666666701</v>
      </c>
      <c r="Y344" s="18">
        <v>41821.291666666701</v>
      </c>
      <c r="Z344" s="17" t="s">
        <v>58</v>
      </c>
      <c r="AA344" s="17" t="s">
        <v>60</v>
      </c>
      <c r="AB344" s="17" t="s">
        <v>60</v>
      </c>
      <c r="AC344" s="17" t="s">
        <v>60</v>
      </c>
      <c r="AD344" s="17"/>
      <c r="AE344" s="17"/>
    </row>
    <row r="345" spans="1:31" s="3" customFormat="1" ht="13" x14ac:dyDescent="0.3">
      <c r="A345" s="35" t="s">
        <v>2160</v>
      </c>
      <c r="B345" s="17">
        <v>426</v>
      </c>
      <c r="C345" s="18">
        <v>39598</v>
      </c>
      <c r="D345" s="18">
        <v>39598.291666666701</v>
      </c>
      <c r="E345" s="16" t="s">
        <v>1507</v>
      </c>
      <c r="F345" s="36">
        <v>39778.333333333299</v>
      </c>
      <c r="G345" s="16" t="s">
        <v>50</v>
      </c>
      <c r="H345" s="17" t="s">
        <v>91</v>
      </c>
      <c r="I345" s="17"/>
      <c r="J345" s="17"/>
      <c r="K345" s="17" t="s">
        <v>75</v>
      </c>
      <c r="L345" s="17"/>
      <c r="M345" s="17"/>
      <c r="N345" s="17">
        <v>250</v>
      </c>
      <c r="O345" s="17"/>
      <c r="P345" s="17"/>
      <c r="Q345" s="17">
        <v>250</v>
      </c>
      <c r="R345" s="17"/>
      <c r="S345" s="17"/>
      <c r="T345" s="17" t="s">
        <v>96</v>
      </c>
      <c r="U345" s="17" t="s">
        <v>97</v>
      </c>
      <c r="V345" s="17" t="s">
        <v>71</v>
      </c>
      <c r="W345" s="19" t="s">
        <v>2161</v>
      </c>
      <c r="X345" s="18">
        <v>41821.291666666701</v>
      </c>
      <c r="Y345" s="18">
        <v>41821.291666666701</v>
      </c>
      <c r="Z345" s="17" t="s">
        <v>60</v>
      </c>
      <c r="AA345" s="17" t="s">
        <v>60</v>
      </c>
      <c r="AB345" s="17" t="s">
        <v>60</v>
      </c>
      <c r="AC345" s="17" t="s">
        <v>60</v>
      </c>
      <c r="AD345" s="17"/>
      <c r="AE345" s="17"/>
    </row>
    <row r="346" spans="1:31" s="3" customFormat="1" ht="13" x14ac:dyDescent="0.3">
      <c r="A346" s="35" t="s">
        <v>2162</v>
      </c>
      <c r="B346" s="17">
        <v>427</v>
      </c>
      <c r="C346" s="18">
        <v>39568</v>
      </c>
      <c r="D346" s="18">
        <v>39598.291666666701</v>
      </c>
      <c r="E346" s="16" t="s">
        <v>1507</v>
      </c>
      <c r="F346" s="36">
        <v>40164.801736111098</v>
      </c>
      <c r="G346" s="16" t="s">
        <v>50</v>
      </c>
      <c r="H346" s="17" t="s">
        <v>91</v>
      </c>
      <c r="I346" s="17"/>
      <c r="J346" s="17"/>
      <c r="K346" s="17" t="s">
        <v>75</v>
      </c>
      <c r="L346" s="17"/>
      <c r="M346" s="17"/>
      <c r="N346" s="17">
        <v>250</v>
      </c>
      <c r="O346" s="17"/>
      <c r="P346" s="17"/>
      <c r="Q346" s="17">
        <v>250</v>
      </c>
      <c r="R346" s="17"/>
      <c r="S346" s="17"/>
      <c r="T346" s="17" t="s">
        <v>101</v>
      </c>
      <c r="U346" s="17" t="s">
        <v>55</v>
      </c>
      <c r="V346" s="17" t="s">
        <v>71</v>
      </c>
      <c r="W346" s="19" t="s">
        <v>2163</v>
      </c>
      <c r="X346" s="18">
        <v>41821.291666666701</v>
      </c>
      <c r="Y346" s="18">
        <v>41821.291666666701</v>
      </c>
      <c r="Z346" s="17" t="s">
        <v>58</v>
      </c>
      <c r="AA346" s="17" t="s">
        <v>60</v>
      </c>
      <c r="AB346" s="17" t="s">
        <v>60</v>
      </c>
      <c r="AC346" s="17" t="s">
        <v>60</v>
      </c>
      <c r="AD346" s="17"/>
      <c r="AE346" s="17"/>
    </row>
    <row r="347" spans="1:31" s="3" customFormat="1" ht="13" x14ac:dyDescent="0.3">
      <c r="A347" s="35" t="s">
        <v>2164</v>
      </c>
      <c r="B347" s="17">
        <v>428</v>
      </c>
      <c r="C347" s="18">
        <v>39598</v>
      </c>
      <c r="D347" s="18">
        <v>39598.291666666701</v>
      </c>
      <c r="E347" s="16" t="s">
        <v>1507</v>
      </c>
      <c r="F347" s="36">
        <v>39778.333333333299</v>
      </c>
      <c r="G347" s="16" t="s">
        <v>50</v>
      </c>
      <c r="H347" s="17" t="s">
        <v>91</v>
      </c>
      <c r="I347" s="17"/>
      <c r="J347" s="17"/>
      <c r="K347" s="17" t="s">
        <v>75</v>
      </c>
      <c r="L347" s="17"/>
      <c r="M347" s="17"/>
      <c r="N347" s="17">
        <v>250</v>
      </c>
      <c r="O347" s="17"/>
      <c r="P347" s="17"/>
      <c r="Q347" s="17">
        <v>250</v>
      </c>
      <c r="R347" s="17"/>
      <c r="S347" s="17"/>
      <c r="T347" s="17" t="s">
        <v>2165</v>
      </c>
      <c r="U347" s="17" t="s">
        <v>55</v>
      </c>
      <c r="V347" s="17" t="s">
        <v>71</v>
      </c>
      <c r="W347" s="19" t="s">
        <v>2166</v>
      </c>
      <c r="X347" s="18">
        <v>41821.291666666701</v>
      </c>
      <c r="Y347" s="18">
        <v>41821.291666666701</v>
      </c>
      <c r="Z347" s="17" t="s">
        <v>58</v>
      </c>
      <c r="AA347" s="17" t="s">
        <v>60</v>
      </c>
      <c r="AB347" s="17" t="s">
        <v>60</v>
      </c>
      <c r="AC347" s="17" t="s">
        <v>60</v>
      </c>
      <c r="AD347" s="17"/>
      <c r="AE347" s="17"/>
    </row>
    <row r="348" spans="1:31" s="3" customFormat="1" ht="13" x14ac:dyDescent="0.3">
      <c r="A348" s="35" t="s">
        <v>2167</v>
      </c>
      <c r="B348" s="17">
        <v>430</v>
      </c>
      <c r="C348" s="18">
        <v>39598</v>
      </c>
      <c r="D348" s="18">
        <v>39598.291666666701</v>
      </c>
      <c r="E348" s="16" t="s">
        <v>1507</v>
      </c>
      <c r="F348" s="36">
        <v>40624.709525462997</v>
      </c>
      <c r="G348" s="16" t="s">
        <v>50</v>
      </c>
      <c r="H348" s="17" t="s">
        <v>91</v>
      </c>
      <c r="I348" s="17"/>
      <c r="J348" s="17"/>
      <c r="K348" s="17" t="s">
        <v>75</v>
      </c>
      <c r="L348" s="17"/>
      <c r="M348" s="17"/>
      <c r="N348" s="17">
        <v>250</v>
      </c>
      <c r="O348" s="17"/>
      <c r="P348" s="17"/>
      <c r="Q348" s="17">
        <v>250</v>
      </c>
      <c r="R348" s="17"/>
      <c r="S348" s="17"/>
      <c r="T348" s="17" t="s">
        <v>101</v>
      </c>
      <c r="U348" s="17" t="s">
        <v>55</v>
      </c>
      <c r="V348" s="17" t="s">
        <v>71</v>
      </c>
      <c r="W348" s="19" t="s">
        <v>1695</v>
      </c>
      <c r="X348" s="18">
        <v>41821.291666666701</v>
      </c>
      <c r="Y348" s="18">
        <v>41821.291666666701</v>
      </c>
      <c r="Z348" s="17" t="s">
        <v>58</v>
      </c>
      <c r="AA348" s="17" t="s">
        <v>60</v>
      </c>
      <c r="AB348" s="17" t="s">
        <v>60</v>
      </c>
      <c r="AC348" s="17" t="s">
        <v>60</v>
      </c>
      <c r="AD348" s="17"/>
      <c r="AE348" s="17"/>
    </row>
    <row r="349" spans="1:31" s="3" customFormat="1" ht="13" x14ac:dyDescent="0.3">
      <c r="A349" s="35" t="s">
        <v>2168</v>
      </c>
      <c r="B349" s="17">
        <v>431</v>
      </c>
      <c r="C349" s="18">
        <v>40502</v>
      </c>
      <c r="D349" s="18">
        <v>39598.291666666701</v>
      </c>
      <c r="E349" s="16" t="s">
        <v>1507</v>
      </c>
      <c r="F349" s="36">
        <v>40550.333333333299</v>
      </c>
      <c r="G349" s="16" t="s">
        <v>80</v>
      </c>
      <c r="H349" s="17" t="s">
        <v>91</v>
      </c>
      <c r="I349" s="17"/>
      <c r="J349" s="17"/>
      <c r="K349" s="17" t="s">
        <v>75</v>
      </c>
      <c r="L349" s="17"/>
      <c r="M349" s="17"/>
      <c r="N349" s="17">
        <v>150</v>
      </c>
      <c r="O349" s="17"/>
      <c r="P349" s="17"/>
      <c r="Q349" s="17">
        <v>150</v>
      </c>
      <c r="R349" s="17" t="s">
        <v>65</v>
      </c>
      <c r="S349" s="17"/>
      <c r="T349" s="17" t="s">
        <v>66</v>
      </c>
      <c r="U349" s="17" t="s">
        <v>55</v>
      </c>
      <c r="V349" s="17" t="s">
        <v>71</v>
      </c>
      <c r="W349" s="19" t="s">
        <v>2169</v>
      </c>
      <c r="X349" s="18">
        <v>41821.291666666701</v>
      </c>
      <c r="Y349" s="18">
        <v>41821.291666666701</v>
      </c>
      <c r="Z349" s="17" t="s">
        <v>82</v>
      </c>
      <c r="AA349" s="17" t="s">
        <v>59</v>
      </c>
      <c r="AB349" s="17" t="s">
        <v>59</v>
      </c>
      <c r="AC349" s="17" t="s">
        <v>82</v>
      </c>
      <c r="AD349" s="17"/>
      <c r="AE349" s="17"/>
    </row>
    <row r="350" spans="1:31" s="3" customFormat="1" ht="13" x14ac:dyDescent="0.3">
      <c r="A350" s="35" t="s">
        <v>2170</v>
      </c>
      <c r="B350" s="17">
        <v>432</v>
      </c>
      <c r="C350" s="18">
        <v>39598</v>
      </c>
      <c r="D350" s="18">
        <v>39598.291666666701</v>
      </c>
      <c r="E350" s="16" t="s">
        <v>1507</v>
      </c>
      <c r="F350" s="36">
        <v>40654.678333333301</v>
      </c>
      <c r="G350" s="16" t="s">
        <v>50</v>
      </c>
      <c r="H350" s="17" t="s">
        <v>91</v>
      </c>
      <c r="I350" s="17"/>
      <c r="J350" s="17"/>
      <c r="K350" s="17" t="s">
        <v>75</v>
      </c>
      <c r="L350" s="17"/>
      <c r="M350" s="17"/>
      <c r="N350" s="17">
        <v>250</v>
      </c>
      <c r="O350" s="17"/>
      <c r="P350" s="17"/>
      <c r="Q350" s="17">
        <v>250</v>
      </c>
      <c r="R350" s="17"/>
      <c r="S350" s="17"/>
      <c r="T350" s="17" t="s">
        <v>66</v>
      </c>
      <c r="U350" s="17" t="s">
        <v>55</v>
      </c>
      <c r="V350" s="17" t="s">
        <v>71</v>
      </c>
      <c r="W350" s="19" t="s">
        <v>912</v>
      </c>
      <c r="X350" s="18">
        <v>41821.291666666701</v>
      </c>
      <c r="Y350" s="18">
        <v>41821.291666666701</v>
      </c>
      <c r="Z350" s="17" t="s">
        <v>58</v>
      </c>
      <c r="AA350" s="17" t="s">
        <v>60</v>
      </c>
      <c r="AB350" s="17" t="s">
        <v>60</v>
      </c>
      <c r="AC350" s="17" t="s">
        <v>60</v>
      </c>
      <c r="AD350" s="17"/>
      <c r="AE350" s="17"/>
    </row>
    <row r="351" spans="1:31" s="3" customFormat="1" ht="13" x14ac:dyDescent="0.3">
      <c r="A351" s="35" t="s">
        <v>2171</v>
      </c>
      <c r="B351" s="17">
        <v>433</v>
      </c>
      <c r="C351" s="18">
        <v>39598</v>
      </c>
      <c r="D351" s="18">
        <v>39598.291666666701</v>
      </c>
      <c r="E351" s="16" t="s">
        <v>1507</v>
      </c>
      <c r="F351" s="36">
        <v>39778.333333333299</v>
      </c>
      <c r="G351" s="16" t="s">
        <v>50</v>
      </c>
      <c r="H351" s="17" t="s">
        <v>91</v>
      </c>
      <c r="I351" s="17"/>
      <c r="J351" s="17"/>
      <c r="K351" s="17" t="s">
        <v>75</v>
      </c>
      <c r="L351" s="17"/>
      <c r="M351" s="17"/>
      <c r="N351" s="17">
        <v>250</v>
      </c>
      <c r="O351" s="17"/>
      <c r="P351" s="17"/>
      <c r="Q351" s="17">
        <v>250</v>
      </c>
      <c r="R351" s="17"/>
      <c r="S351" s="17"/>
      <c r="T351" s="17" t="s">
        <v>2165</v>
      </c>
      <c r="U351" s="17" t="s">
        <v>55</v>
      </c>
      <c r="V351" s="17" t="s">
        <v>71</v>
      </c>
      <c r="W351" s="19" t="s">
        <v>2172</v>
      </c>
      <c r="X351" s="18">
        <v>42153.291666666701</v>
      </c>
      <c r="Y351" s="18">
        <v>42153.291666666701</v>
      </c>
      <c r="Z351" s="17" t="s">
        <v>58</v>
      </c>
      <c r="AA351" s="17" t="s">
        <v>60</v>
      </c>
      <c r="AB351" s="17" t="s">
        <v>60</v>
      </c>
      <c r="AC351" s="17" t="s">
        <v>60</v>
      </c>
      <c r="AD351" s="17"/>
      <c r="AE351" s="17"/>
    </row>
    <row r="352" spans="1:31" s="3" customFormat="1" ht="13" x14ac:dyDescent="0.3">
      <c r="A352" s="35" t="s">
        <v>2173</v>
      </c>
      <c r="B352" s="17">
        <v>434</v>
      </c>
      <c r="C352" s="18">
        <v>39598</v>
      </c>
      <c r="D352" s="18">
        <v>39598.291666666701</v>
      </c>
      <c r="E352" s="16" t="s">
        <v>1507</v>
      </c>
      <c r="F352" s="36">
        <v>39778.333333333299</v>
      </c>
      <c r="G352" s="16" t="s">
        <v>50</v>
      </c>
      <c r="H352" s="17" t="s">
        <v>91</v>
      </c>
      <c r="I352" s="17"/>
      <c r="J352" s="17"/>
      <c r="K352" s="17" t="s">
        <v>75</v>
      </c>
      <c r="L352" s="17"/>
      <c r="M352" s="17"/>
      <c r="N352" s="17">
        <v>500</v>
      </c>
      <c r="O352" s="17"/>
      <c r="P352" s="17"/>
      <c r="Q352" s="17">
        <v>500</v>
      </c>
      <c r="R352" s="17"/>
      <c r="S352" s="17"/>
      <c r="T352" s="17" t="s">
        <v>2165</v>
      </c>
      <c r="U352" s="17" t="s">
        <v>55</v>
      </c>
      <c r="V352" s="17" t="s">
        <v>71</v>
      </c>
      <c r="W352" s="19" t="s">
        <v>2174</v>
      </c>
      <c r="X352" s="18">
        <v>42153.291666666701</v>
      </c>
      <c r="Y352" s="18">
        <v>42153.291666666701</v>
      </c>
      <c r="Z352" s="17" t="s">
        <v>60</v>
      </c>
      <c r="AA352" s="17" t="s">
        <v>60</v>
      </c>
      <c r="AB352" s="17" t="s">
        <v>60</v>
      </c>
      <c r="AC352" s="17" t="s">
        <v>60</v>
      </c>
      <c r="AD352" s="17"/>
      <c r="AE352" s="17"/>
    </row>
    <row r="353" spans="1:31" s="3" customFormat="1" ht="13" x14ac:dyDescent="0.3">
      <c r="A353" s="35" t="s">
        <v>2175</v>
      </c>
      <c r="B353" s="17">
        <v>435</v>
      </c>
      <c r="C353" s="18">
        <v>39598</v>
      </c>
      <c r="D353" s="18">
        <v>39598.291666666701</v>
      </c>
      <c r="E353" s="16" t="s">
        <v>1507</v>
      </c>
      <c r="F353" s="36">
        <v>40654.6788773148</v>
      </c>
      <c r="G353" s="16" t="s">
        <v>50</v>
      </c>
      <c r="H353" s="17" t="s">
        <v>91</v>
      </c>
      <c r="I353" s="17"/>
      <c r="J353" s="17"/>
      <c r="K353" s="17" t="s">
        <v>75</v>
      </c>
      <c r="L353" s="17"/>
      <c r="M353" s="17"/>
      <c r="N353" s="17">
        <v>250</v>
      </c>
      <c r="O353" s="17"/>
      <c r="P353" s="17"/>
      <c r="Q353" s="17">
        <v>250</v>
      </c>
      <c r="R353" s="17"/>
      <c r="S353" s="17"/>
      <c r="T353" s="17" t="s">
        <v>303</v>
      </c>
      <c r="U353" s="17" t="s">
        <v>159</v>
      </c>
      <c r="V353" s="17" t="s">
        <v>71</v>
      </c>
      <c r="W353" s="19" t="s">
        <v>2176</v>
      </c>
      <c r="X353" s="18">
        <v>41821.291666666701</v>
      </c>
      <c r="Y353" s="18">
        <v>41821.291666666701</v>
      </c>
      <c r="Z353" s="17" t="s">
        <v>58</v>
      </c>
      <c r="AA353" s="17" t="s">
        <v>60</v>
      </c>
      <c r="AB353" s="17" t="s">
        <v>60</v>
      </c>
      <c r="AC353" s="17" t="s">
        <v>60</v>
      </c>
      <c r="AD353" s="17"/>
      <c r="AE353" s="17"/>
    </row>
    <row r="354" spans="1:31" s="3" customFormat="1" ht="13" x14ac:dyDescent="0.3">
      <c r="A354" s="35" t="s">
        <v>2177</v>
      </c>
      <c r="B354" s="17">
        <v>436</v>
      </c>
      <c r="C354" s="18">
        <v>39598</v>
      </c>
      <c r="D354" s="18">
        <v>39598.291666666701</v>
      </c>
      <c r="E354" s="16" t="s">
        <v>1507</v>
      </c>
      <c r="F354" s="36">
        <v>39778.333333333299</v>
      </c>
      <c r="G354" s="16" t="s">
        <v>50</v>
      </c>
      <c r="H354" s="17" t="s">
        <v>91</v>
      </c>
      <c r="I354" s="17"/>
      <c r="J354" s="17"/>
      <c r="K354" s="17" t="s">
        <v>75</v>
      </c>
      <c r="L354" s="17"/>
      <c r="M354" s="17"/>
      <c r="N354" s="17">
        <v>250</v>
      </c>
      <c r="O354" s="17"/>
      <c r="P354" s="17"/>
      <c r="Q354" s="17">
        <v>250</v>
      </c>
      <c r="R354" s="17"/>
      <c r="S354" s="17"/>
      <c r="T354" s="17" t="s">
        <v>227</v>
      </c>
      <c r="U354" s="17" t="s">
        <v>159</v>
      </c>
      <c r="V354" s="17" t="s">
        <v>71</v>
      </c>
      <c r="W354" s="19" t="s">
        <v>2176</v>
      </c>
      <c r="X354" s="18">
        <v>41821.291666666701</v>
      </c>
      <c r="Y354" s="18">
        <v>41821.291666666701</v>
      </c>
      <c r="Z354" s="17" t="s">
        <v>58</v>
      </c>
      <c r="AA354" s="17" t="s">
        <v>60</v>
      </c>
      <c r="AB354" s="17" t="s">
        <v>60</v>
      </c>
      <c r="AC354" s="17" t="s">
        <v>60</v>
      </c>
      <c r="AD354" s="17"/>
      <c r="AE354" s="17"/>
    </row>
    <row r="355" spans="1:31" s="3" customFormat="1" ht="13" x14ac:dyDescent="0.3">
      <c r="A355" s="35" t="s">
        <v>2178</v>
      </c>
      <c r="B355" s="17">
        <v>437</v>
      </c>
      <c r="C355" s="18">
        <v>39598</v>
      </c>
      <c r="D355" s="18">
        <v>39598.291666666701</v>
      </c>
      <c r="E355" s="16" t="s">
        <v>1507</v>
      </c>
      <c r="F355" s="36">
        <v>39745.291666666701</v>
      </c>
      <c r="G355" s="16" t="s">
        <v>50</v>
      </c>
      <c r="H355" s="17" t="s">
        <v>51</v>
      </c>
      <c r="I355" s="17"/>
      <c r="J355" s="17"/>
      <c r="K355" s="17" t="s">
        <v>51</v>
      </c>
      <c r="L355" s="17"/>
      <c r="M355" s="17"/>
      <c r="N355" s="17">
        <v>350</v>
      </c>
      <c r="O355" s="17"/>
      <c r="P355" s="17"/>
      <c r="Q355" s="17">
        <v>350</v>
      </c>
      <c r="R355" s="17"/>
      <c r="S355" s="17"/>
      <c r="T355" s="17" t="s">
        <v>178</v>
      </c>
      <c r="U355" s="17" t="s">
        <v>55</v>
      </c>
      <c r="V355" s="17" t="s">
        <v>88</v>
      </c>
      <c r="W355" s="19" t="s">
        <v>2179</v>
      </c>
      <c r="X355" s="18">
        <v>40695.291666666701</v>
      </c>
      <c r="Y355" s="18">
        <v>40695.291666666701</v>
      </c>
      <c r="Z355" s="17" t="s">
        <v>60</v>
      </c>
      <c r="AA355" s="17" t="s">
        <v>60</v>
      </c>
      <c r="AB355" s="17" t="s">
        <v>60</v>
      </c>
      <c r="AC355" s="17" t="s">
        <v>60</v>
      </c>
      <c r="AD355" s="17"/>
      <c r="AE355" s="17"/>
    </row>
    <row r="356" spans="1:31" s="3" customFormat="1" ht="13" x14ac:dyDescent="0.3">
      <c r="A356" s="35" t="s">
        <v>2180</v>
      </c>
      <c r="B356" s="17">
        <v>438</v>
      </c>
      <c r="C356" s="18">
        <v>39598</v>
      </c>
      <c r="D356" s="18">
        <v>39598.291666666701</v>
      </c>
      <c r="E356" s="16" t="s">
        <v>1507</v>
      </c>
      <c r="F356" s="36">
        <v>39778.333333333299</v>
      </c>
      <c r="G356" s="16" t="s">
        <v>50</v>
      </c>
      <c r="H356" s="17" t="s">
        <v>51</v>
      </c>
      <c r="I356" s="17"/>
      <c r="J356" s="17"/>
      <c r="K356" s="17" t="s">
        <v>51</v>
      </c>
      <c r="L356" s="17"/>
      <c r="M356" s="17"/>
      <c r="N356" s="17">
        <v>500</v>
      </c>
      <c r="O356" s="17"/>
      <c r="P356" s="17"/>
      <c r="Q356" s="17">
        <v>500</v>
      </c>
      <c r="R356" s="17"/>
      <c r="S356" s="17"/>
      <c r="T356" s="17" t="s">
        <v>101</v>
      </c>
      <c r="U356" s="17" t="s">
        <v>55</v>
      </c>
      <c r="V356" s="17" t="s">
        <v>71</v>
      </c>
      <c r="W356" s="19" t="s">
        <v>1766</v>
      </c>
      <c r="X356" s="18">
        <v>40908.333333333299</v>
      </c>
      <c r="Y356" s="18">
        <v>40908.333333333299</v>
      </c>
      <c r="Z356" s="17" t="s">
        <v>60</v>
      </c>
      <c r="AA356" s="17" t="s">
        <v>60</v>
      </c>
      <c r="AB356" s="17" t="s">
        <v>60</v>
      </c>
      <c r="AC356" s="17" t="s">
        <v>60</v>
      </c>
      <c r="AD356" s="17"/>
      <c r="AE356" s="17"/>
    </row>
    <row r="357" spans="1:31" s="3" customFormat="1" ht="13" x14ac:dyDescent="0.3">
      <c r="A357" s="35" t="s">
        <v>2181</v>
      </c>
      <c r="B357" s="17">
        <v>439</v>
      </c>
      <c r="C357" s="18">
        <v>39598</v>
      </c>
      <c r="D357" s="18">
        <v>39598.291666666701</v>
      </c>
      <c r="E357" s="16" t="s">
        <v>1507</v>
      </c>
      <c r="F357" s="36">
        <v>39778.333333333299</v>
      </c>
      <c r="G357" s="16" t="s">
        <v>50</v>
      </c>
      <c r="H357" s="17" t="s">
        <v>91</v>
      </c>
      <c r="I357" s="17"/>
      <c r="J357" s="17"/>
      <c r="K357" s="17" t="s">
        <v>75</v>
      </c>
      <c r="L357" s="17"/>
      <c r="M357" s="17"/>
      <c r="N357" s="17">
        <v>500</v>
      </c>
      <c r="O357" s="17"/>
      <c r="P357" s="17"/>
      <c r="Q357" s="17">
        <v>500</v>
      </c>
      <c r="R357" s="17"/>
      <c r="S357" s="17"/>
      <c r="T357" s="17" t="s">
        <v>2158</v>
      </c>
      <c r="U357" s="17" t="s">
        <v>55</v>
      </c>
      <c r="V357" s="17" t="s">
        <v>71</v>
      </c>
      <c r="W357" s="19" t="s">
        <v>2055</v>
      </c>
      <c r="X357" s="18">
        <v>40908.333333333299</v>
      </c>
      <c r="Y357" s="18">
        <v>40908.333333333299</v>
      </c>
      <c r="Z357" s="17" t="s">
        <v>58</v>
      </c>
      <c r="AA357" s="17" t="s">
        <v>60</v>
      </c>
      <c r="AB357" s="17" t="s">
        <v>60</v>
      </c>
      <c r="AC357" s="17" t="s">
        <v>60</v>
      </c>
      <c r="AD357" s="17"/>
      <c r="AE357" s="17"/>
    </row>
    <row r="358" spans="1:31" s="3" customFormat="1" ht="13" x14ac:dyDescent="0.3">
      <c r="A358" s="35" t="s">
        <v>2182</v>
      </c>
      <c r="B358" s="17">
        <v>440</v>
      </c>
      <c r="C358" s="18">
        <v>39598</v>
      </c>
      <c r="D358" s="18">
        <v>39598.291666666701</v>
      </c>
      <c r="E358" s="16" t="s">
        <v>1507</v>
      </c>
      <c r="F358" s="36">
        <v>39778.333333333299</v>
      </c>
      <c r="G358" s="16" t="s">
        <v>50</v>
      </c>
      <c r="H358" s="17" t="s">
        <v>91</v>
      </c>
      <c r="I358" s="17"/>
      <c r="J358" s="17"/>
      <c r="K358" s="17" t="s">
        <v>75</v>
      </c>
      <c r="L358" s="17"/>
      <c r="M358" s="17"/>
      <c r="N358" s="17">
        <v>500</v>
      </c>
      <c r="O358" s="17"/>
      <c r="P358" s="17"/>
      <c r="Q358" s="17">
        <v>500</v>
      </c>
      <c r="R358" s="17"/>
      <c r="S358" s="17"/>
      <c r="T358" s="17" t="s">
        <v>101</v>
      </c>
      <c r="U358" s="17" t="s">
        <v>55</v>
      </c>
      <c r="V358" s="17" t="s">
        <v>71</v>
      </c>
      <c r="W358" s="19" t="s">
        <v>1503</v>
      </c>
      <c r="X358" s="18">
        <v>40908.333333333299</v>
      </c>
      <c r="Y358" s="18">
        <v>40908.333333333299</v>
      </c>
      <c r="Z358" s="17" t="s">
        <v>58</v>
      </c>
      <c r="AA358" s="17" t="s">
        <v>60</v>
      </c>
      <c r="AB358" s="17" t="s">
        <v>60</v>
      </c>
      <c r="AC358" s="17" t="s">
        <v>60</v>
      </c>
      <c r="AD358" s="17"/>
      <c r="AE358" s="17"/>
    </row>
    <row r="359" spans="1:31" s="3" customFormat="1" ht="13" x14ac:dyDescent="0.3">
      <c r="A359" s="35" t="s">
        <v>2183</v>
      </c>
      <c r="B359" s="17">
        <v>441</v>
      </c>
      <c r="C359" s="18">
        <v>39598</v>
      </c>
      <c r="D359" s="18">
        <v>39598.291666666701</v>
      </c>
      <c r="E359" s="16" t="s">
        <v>1507</v>
      </c>
      <c r="F359" s="36">
        <v>39778.333333333299</v>
      </c>
      <c r="G359" s="16" t="s">
        <v>50</v>
      </c>
      <c r="H359" s="17" t="s">
        <v>91</v>
      </c>
      <c r="I359" s="17"/>
      <c r="J359" s="17"/>
      <c r="K359" s="17" t="s">
        <v>611</v>
      </c>
      <c r="L359" s="17"/>
      <c r="M359" s="17"/>
      <c r="N359" s="17">
        <v>50</v>
      </c>
      <c r="O359" s="17"/>
      <c r="P359" s="17"/>
      <c r="Q359" s="17">
        <v>50</v>
      </c>
      <c r="R359" s="17"/>
      <c r="S359" s="17"/>
      <c r="T359" s="17" t="s">
        <v>175</v>
      </c>
      <c r="U359" s="17" t="s">
        <v>55</v>
      </c>
      <c r="V359" s="17" t="s">
        <v>88</v>
      </c>
      <c r="W359" s="19" t="s">
        <v>2184</v>
      </c>
      <c r="X359" s="18">
        <v>41121.291666666701</v>
      </c>
      <c r="Y359" s="18">
        <v>41121.291666666701</v>
      </c>
      <c r="Z359" s="17" t="s">
        <v>60</v>
      </c>
      <c r="AA359" s="17" t="s">
        <v>60</v>
      </c>
      <c r="AB359" s="17" t="s">
        <v>60</v>
      </c>
      <c r="AC359" s="17" t="s">
        <v>60</v>
      </c>
      <c r="AD359" s="17"/>
      <c r="AE359" s="17"/>
    </row>
    <row r="360" spans="1:31" s="3" customFormat="1" ht="13" x14ac:dyDescent="0.3">
      <c r="A360" s="35" t="s">
        <v>2185</v>
      </c>
      <c r="B360" s="17">
        <v>443</v>
      </c>
      <c r="C360" s="18">
        <v>39598</v>
      </c>
      <c r="D360" s="18">
        <v>39598.291666666701</v>
      </c>
      <c r="E360" s="16" t="s">
        <v>1507</v>
      </c>
      <c r="F360" s="36">
        <v>39777.333333333299</v>
      </c>
      <c r="G360" s="16" t="s">
        <v>50</v>
      </c>
      <c r="H360" s="17" t="s">
        <v>345</v>
      </c>
      <c r="I360" s="17"/>
      <c r="J360" s="17"/>
      <c r="K360" s="17" t="s">
        <v>86</v>
      </c>
      <c r="L360" s="17"/>
      <c r="M360" s="17"/>
      <c r="N360" s="17">
        <v>49</v>
      </c>
      <c r="O360" s="17"/>
      <c r="P360" s="17"/>
      <c r="Q360" s="17">
        <v>49</v>
      </c>
      <c r="R360" s="17"/>
      <c r="S360" s="17"/>
      <c r="T360" s="17" t="s">
        <v>54</v>
      </c>
      <c r="U360" s="17" t="s">
        <v>55</v>
      </c>
      <c r="V360" s="17" t="s">
        <v>56</v>
      </c>
      <c r="W360" s="19" t="s">
        <v>2186</v>
      </c>
      <c r="X360" s="18">
        <v>39995.291666666701</v>
      </c>
      <c r="Y360" s="18">
        <v>39995.291666666701</v>
      </c>
      <c r="Z360" s="17" t="s">
        <v>58</v>
      </c>
      <c r="AA360" s="17" t="s">
        <v>60</v>
      </c>
      <c r="AB360" s="17" t="s">
        <v>60</v>
      </c>
      <c r="AC360" s="17" t="s">
        <v>60</v>
      </c>
      <c r="AD360" s="17"/>
      <c r="AE360" s="17"/>
    </row>
    <row r="361" spans="1:31" s="3" customFormat="1" ht="13" x14ac:dyDescent="0.3">
      <c r="A361" s="35" t="s">
        <v>2187</v>
      </c>
      <c r="B361" s="17">
        <v>444</v>
      </c>
      <c r="C361" s="18">
        <v>39598</v>
      </c>
      <c r="D361" s="18">
        <v>39598.291666666701</v>
      </c>
      <c r="E361" s="16" t="s">
        <v>1507</v>
      </c>
      <c r="F361" s="36">
        <v>39777.333333333299</v>
      </c>
      <c r="G361" s="16" t="s">
        <v>50</v>
      </c>
      <c r="H361" s="17" t="s">
        <v>345</v>
      </c>
      <c r="I361" s="17"/>
      <c r="J361" s="17"/>
      <c r="K361" s="17" t="s">
        <v>86</v>
      </c>
      <c r="L361" s="17"/>
      <c r="M361" s="17"/>
      <c r="N361" s="17">
        <v>49</v>
      </c>
      <c r="O361" s="17"/>
      <c r="P361" s="17"/>
      <c r="Q361" s="17">
        <v>49</v>
      </c>
      <c r="R361" s="17"/>
      <c r="S361" s="17"/>
      <c r="T361" s="17" t="s">
        <v>54</v>
      </c>
      <c r="U361" s="17" t="s">
        <v>55</v>
      </c>
      <c r="V361" s="17" t="s">
        <v>56</v>
      </c>
      <c r="W361" s="19" t="s">
        <v>2188</v>
      </c>
      <c r="X361" s="18">
        <v>39995.291666666701</v>
      </c>
      <c r="Y361" s="18">
        <v>39995.291666666701</v>
      </c>
      <c r="Z361" s="17" t="s">
        <v>58</v>
      </c>
      <c r="AA361" s="17" t="s">
        <v>60</v>
      </c>
      <c r="AB361" s="17" t="s">
        <v>60</v>
      </c>
      <c r="AC361" s="17" t="s">
        <v>60</v>
      </c>
      <c r="AD361" s="17"/>
      <c r="AE361" s="17"/>
    </row>
    <row r="362" spans="1:31" s="3" customFormat="1" ht="13" x14ac:dyDescent="0.3">
      <c r="A362" s="35" t="s">
        <v>2189</v>
      </c>
      <c r="B362" s="17">
        <v>445</v>
      </c>
      <c r="C362" s="18">
        <v>39606</v>
      </c>
      <c r="D362" s="18">
        <v>39598.291666666701</v>
      </c>
      <c r="E362" s="16" t="s">
        <v>1507</v>
      </c>
      <c r="F362" s="36">
        <v>39777.333333333299</v>
      </c>
      <c r="G362" s="16" t="s">
        <v>50</v>
      </c>
      <c r="H362" s="17" t="s">
        <v>345</v>
      </c>
      <c r="I362" s="17"/>
      <c r="J362" s="17"/>
      <c r="K362" s="17" t="s">
        <v>86</v>
      </c>
      <c r="L362" s="17"/>
      <c r="M362" s="17"/>
      <c r="N362" s="17">
        <v>49</v>
      </c>
      <c r="O362" s="17"/>
      <c r="P362" s="17"/>
      <c r="Q362" s="17">
        <v>49</v>
      </c>
      <c r="R362" s="17"/>
      <c r="S362" s="17"/>
      <c r="T362" s="17" t="s">
        <v>54</v>
      </c>
      <c r="U362" s="17" t="s">
        <v>55</v>
      </c>
      <c r="V362" s="17" t="s">
        <v>56</v>
      </c>
      <c r="W362" s="19" t="s">
        <v>2190</v>
      </c>
      <c r="X362" s="18">
        <v>39995.291666666701</v>
      </c>
      <c r="Y362" s="18">
        <v>39995.291666666701</v>
      </c>
      <c r="Z362" s="17" t="s">
        <v>58</v>
      </c>
      <c r="AA362" s="17" t="s">
        <v>60</v>
      </c>
      <c r="AB362" s="17" t="s">
        <v>60</v>
      </c>
      <c r="AC362" s="17" t="s">
        <v>60</v>
      </c>
      <c r="AD362" s="17"/>
      <c r="AE362" s="17"/>
    </row>
    <row r="363" spans="1:31" s="3" customFormat="1" ht="13" x14ac:dyDescent="0.3">
      <c r="A363" s="35" t="s">
        <v>2191</v>
      </c>
      <c r="B363" s="17">
        <v>446</v>
      </c>
      <c r="C363" s="18">
        <v>39598</v>
      </c>
      <c r="D363" s="18">
        <v>39598.291666666701</v>
      </c>
      <c r="E363" s="16" t="s">
        <v>1507</v>
      </c>
      <c r="F363" s="36">
        <v>39777.333333333299</v>
      </c>
      <c r="G363" s="16" t="s">
        <v>50</v>
      </c>
      <c r="H363" s="17" t="s">
        <v>345</v>
      </c>
      <c r="I363" s="17"/>
      <c r="J363" s="17"/>
      <c r="K363" s="17" t="s">
        <v>86</v>
      </c>
      <c r="L363" s="17"/>
      <c r="M363" s="17"/>
      <c r="N363" s="17">
        <v>49</v>
      </c>
      <c r="O363" s="17"/>
      <c r="P363" s="17"/>
      <c r="Q363" s="17">
        <v>49</v>
      </c>
      <c r="R363" s="17"/>
      <c r="S363" s="17"/>
      <c r="T363" s="17" t="s">
        <v>448</v>
      </c>
      <c r="U363" s="17" t="s">
        <v>55</v>
      </c>
      <c r="V363" s="17" t="s">
        <v>56</v>
      </c>
      <c r="W363" s="19" t="s">
        <v>2192</v>
      </c>
      <c r="X363" s="18">
        <v>39995.291666666701</v>
      </c>
      <c r="Y363" s="18">
        <v>39995.291666666701</v>
      </c>
      <c r="Z363" s="17" t="s">
        <v>58</v>
      </c>
      <c r="AA363" s="17" t="s">
        <v>60</v>
      </c>
      <c r="AB363" s="17" t="s">
        <v>60</v>
      </c>
      <c r="AC363" s="17" t="s">
        <v>60</v>
      </c>
      <c r="AD363" s="17"/>
      <c r="AE363" s="17" t="s">
        <v>60</v>
      </c>
    </row>
    <row r="364" spans="1:31" s="3" customFormat="1" ht="13" x14ac:dyDescent="0.3">
      <c r="A364" s="35" t="s">
        <v>2193</v>
      </c>
      <c r="B364" s="17">
        <v>447</v>
      </c>
      <c r="C364" s="18">
        <v>39598</v>
      </c>
      <c r="D364" s="18">
        <v>39598.291666666701</v>
      </c>
      <c r="E364" s="16" t="s">
        <v>1507</v>
      </c>
      <c r="F364" s="36">
        <v>39777.333333333299</v>
      </c>
      <c r="G364" s="16" t="s">
        <v>50</v>
      </c>
      <c r="H364" s="17" t="s">
        <v>345</v>
      </c>
      <c r="I364" s="17"/>
      <c r="J364" s="17"/>
      <c r="K364" s="17" t="s">
        <v>86</v>
      </c>
      <c r="L364" s="17"/>
      <c r="M364" s="17"/>
      <c r="N364" s="17">
        <v>49</v>
      </c>
      <c r="O364" s="17"/>
      <c r="P364" s="17"/>
      <c r="Q364" s="17">
        <v>49</v>
      </c>
      <c r="R364" s="17"/>
      <c r="S364" s="17"/>
      <c r="T364" s="17" t="s">
        <v>54</v>
      </c>
      <c r="U364" s="17" t="s">
        <v>55</v>
      </c>
      <c r="V364" s="17" t="s">
        <v>56</v>
      </c>
      <c r="W364" s="19" t="s">
        <v>2194</v>
      </c>
      <c r="X364" s="18">
        <v>39995.291666666701</v>
      </c>
      <c r="Y364" s="18">
        <v>39995.291666666701</v>
      </c>
      <c r="Z364" s="17" t="s">
        <v>58</v>
      </c>
      <c r="AA364" s="17" t="s">
        <v>60</v>
      </c>
      <c r="AB364" s="17" t="s">
        <v>60</v>
      </c>
      <c r="AC364" s="17" t="s">
        <v>60</v>
      </c>
      <c r="AD364" s="17"/>
      <c r="AE364" s="17"/>
    </row>
    <row r="365" spans="1:31" s="3" customFormat="1" ht="13" x14ac:dyDescent="0.3">
      <c r="A365" s="35" t="s">
        <v>2195</v>
      </c>
      <c r="B365" s="17">
        <v>448</v>
      </c>
      <c r="C365" s="18">
        <v>39606</v>
      </c>
      <c r="D365" s="18">
        <v>39598.291666666701</v>
      </c>
      <c r="E365" s="16" t="s">
        <v>1507</v>
      </c>
      <c r="F365" s="36">
        <v>39777.333333333299</v>
      </c>
      <c r="G365" s="16" t="s">
        <v>50</v>
      </c>
      <c r="H365" s="17" t="s">
        <v>345</v>
      </c>
      <c r="I365" s="17"/>
      <c r="J365" s="17"/>
      <c r="K365" s="17" t="s">
        <v>86</v>
      </c>
      <c r="L365" s="17"/>
      <c r="M365" s="17"/>
      <c r="N365" s="17">
        <v>49</v>
      </c>
      <c r="O365" s="17"/>
      <c r="P365" s="17"/>
      <c r="Q365" s="17">
        <v>49</v>
      </c>
      <c r="R365" s="17"/>
      <c r="S365" s="17"/>
      <c r="T365" s="17" t="s">
        <v>54</v>
      </c>
      <c r="U365" s="17" t="s">
        <v>55</v>
      </c>
      <c r="V365" s="17" t="s">
        <v>56</v>
      </c>
      <c r="W365" s="19" t="s">
        <v>1631</v>
      </c>
      <c r="X365" s="18">
        <v>39995.291666666701</v>
      </c>
      <c r="Y365" s="18">
        <v>39995.291666666701</v>
      </c>
      <c r="Z365" s="17" t="s">
        <v>58</v>
      </c>
      <c r="AA365" s="17" t="s">
        <v>60</v>
      </c>
      <c r="AB365" s="17" t="s">
        <v>60</v>
      </c>
      <c r="AC365" s="17" t="s">
        <v>60</v>
      </c>
      <c r="AD365" s="17"/>
      <c r="AE365" s="17"/>
    </row>
    <row r="366" spans="1:31" s="3" customFormat="1" ht="13" x14ac:dyDescent="0.3">
      <c r="A366" s="35" t="s">
        <v>2196</v>
      </c>
      <c r="B366" s="17">
        <v>449</v>
      </c>
      <c r="C366" s="18">
        <v>39598</v>
      </c>
      <c r="D366" s="18">
        <v>39598.291666666701</v>
      </c>
      <c r="E366" s="16" t="s">
        <v>1507</v>
      </c>
      <c r="F366" s="36">
        <v>39801.333333333299</v>
      </c>
      <c r="G366" s="16" t="s">
        <v>50</v>
      </c>
      <c r="H366" s="17" t="s">
        <v>91</v>
      </c>
      <c r="I366" s="17"/>
      <c r="J366" s="17"/>
      <c r="K366" s="17" t="s">
        <v>75</v>
      </c>
      <c r="L366" s="17"/>
      <c r="M366" s="17"/>
      <c r="N366" s="17">
        <v>250</v>
      </c>
      <c r="O366" s="17"/>
      <c r="P366" s="17"/>
      <c r="Q366" s="17">
        <v>250</v>
      </c>
      <c r="R366" s="17"/>
      <c r="S366" s="17"/>
      <c r="T366" s="17" t="s">
        <v>66</v>
      </c>
      <c r="U366" s="17" t="s">
        <v>55</v>
      </c>
      <c r="V366" s="17" t="s">
        <v>71</v>
      </c>
      <c r="W366" s="19" t="s">
        <v>2065</v>
      </c>
      <c r="X366" s="18">
        <v>41091.291666666701</v>
      </c>
      <c r="Y366" s="18">
        <v>41091.291666666701</v>
      </c>
      <c r="Z366" s="17" t="s">
        <v>60</v>
      </c>
      <c r="AA366" s="17" t="s">
        <v>60</v>
      </c>
      <c r="AB366" s="17" t="s">
        <v>60</v>
      </c>
      <c r="AC366" s="17" t="s">
        <v>60</v>
      </c>
      <c r="AD366" s="17"/>
      <c r="AE366" s="17"/>
    </row>
    <row r="367" spans="1:31" s="3" customFormat="1" ht="13" x14ac:dyDescent="0.3">
      <c r="A367" s="35" t="s">
        <v>2197</v>
      </c>
      <c r="B367" s="17">
        <v>450</v>
      </c>
      <c r="C367" s="18">
        <v>39598</v>
      </c>
      <c r="D367" s="18">
        <v>39598.291666666701</v>
      </c>
      <c r="E367" s="16" t="s">
        <v>1507</v>
      </c>
      <c r="F367" s="36">
        <v>39778.333333333299</v>
      </c>
      <c r="G367" s="16" t="s">
        <v>50</v>
      </c>
      <c r="H367" s="17" t="s">
        <v>51</v>
      </c>
      <c r="I367" s="17"/>
      <c r="J367" s="17"/>
      <c r="K367" s="17" t="s">
        <v>51</v>
      </c>
      <c r="L367" s="17"/>
      <c r="M367" s="17"/>
      <c r="N367" s="17">
        <v>1150</v>
      </c>
      <c r="O367" s="17"/>
      <c r="P367" s="17"/>
      <c r="Q367" s="17">
        <v>1150</v>
      </c>
      <c r="R367" s="17"/>
      <c r="S367" s="17"/>
      <c r="T367" s="17" t="s">
        <v>2198</v>
      </c>
      <c r="U367" s="17" t="s">
        <v>55</v>
      </c>
      <c r="V367" s="17" t="s">
        <v>71</v>
      </c>
      <c r="W367" s="19" t="s">
        <v>168</v>
      </c>
      <c r="X367" s="18">
        <v>41424.291666666701</v>
      </c>
      <c r="Y367" s="18">
        <v>41424.291666666701</v>
      </c>
      <c r="Z367" s="17" t="s">
        <v>60</v>
      </c>
      <c r="AA367" s="17" t="s">
        <v>60</v>
      </c>
      <c r="AB367" s="17" t="s">
        <v>60</v>
      </c>
      <c r="AC367" s="17" t="s">
        <v>60</v>
      </c>
      <c r="AD367" s="17"/>
      <c r="AE367" s="17"/>
    </row>
    <row r="368" spans="1:31" s="3" customFormat="1" ht="13" x14ac:dyDescent="0.3">
      <c r="A368" s="35" t="s">
        <v>2199</v>
      </c>
      <c r="B368" s="17">
        <v>451</v>
      </c>
      <c r="C368" s="18">
        <v>39598</v>
      </c>
      <c r="D368" s="18">
        <v>39598.291666666701</v>
      </c>
      <c r="E368" s="16" t="s">
        <v>1507</v>
      </c>
      <c r="F368" s="36">
        <v>39778.333333333299</v>
      </c>
      <c r="G368" s="16" t="s">
        <v>50</v>
      </c>
      <c r="H368" s="17" t="s">
        <v>91</v>
      </c>
      <c r="I368" s="17"/>
      <c r="J368" s="17"/>
      <c r="K368" s="17" t="s">
        <v>75</v>
      </c>
      <c r="L368" s="17"/>
      <c r="M368" s="17"/>
      <c r="N368" s="17">
        <v>1150</v>
      </c>
      <c r="O368" s="17"/>
      <c r="P368" s="17"/>
      <c r="Q368" s="17">
        <v>1150</v>
      </c>
      <c r="R368" s="17"/>
      <c r="S368" s="17"/>
      <c r="T368" s="17" t="s">
        <v>130</v>
      </c>
      <c r="U368" s="17" t="s">
        <v>55</v>
      </c>
      <c r="V368" s="17" t="s">
        <v>71</v>
      </c>
      <c r="W368" s="19" t="s">
        <v>988</v>
      </c>
      <c r="X368" s="18">
        <v>41424.291666666701</v>
      </c>
      <c r="Y368" s="18">
        <v>41424.291666666701</v>
      </c>
      <c r="Z368" s="17" t="s">
        <v>60</v>
      </c>
      <c r="AA368" s="17" t="s">
        <v>60</v>
      </c>
      <c r="AB368" s="17" t="s">
        <v>60</v>
      </c>
      <c r="AC368" s="17" t="s">
        <v>60</v>
      </c>
      <c r="AD368" s="17"/>
      <c r="AE368" s="17"/>
    </row>
    <row r="369" spans="1:31" s="3" customFormat="1" ht="25.5" x14ac:dyDescent="0.3">
      <c r="A369" s="35" t="s">
        <v>2200</v>
      </c>
      <c r="B369" s="17">
        <v>452</v>
      </c>
      <c r="C369" s="18">
        <v>39601</v>
      </c>
      <c r="D369" s="18">
        <v>39601.291666666701</v>
      </c>
      <c r="E369" s="16" t="s">
        <v>1507</v>
      </c>
      <c r="F369" s="36">
        <v>39776.333333333299</v>
      </c>
      <c r="G369" s="16" t="s">
        <v>50</v>
      </c>
      <c r="H369" s="17" t="s">
        <v>85</v>
      </c>
      <c r="I369" s="17"/>
      <c r="J369" s="17"/>
      <c r="K369" s="17" t="s">
        <v>86</v>
      </c>
      <c r="L369" s="17"/>
      <c r="M369" s="17"/>
      <c r="N369" s="17">
        <v>730</v>
      </c>
      <c r="O369" s="17"/>
      <c r="P369" s="17"/>
      <c r="Q369" s="17">
        <v>730</v>
      </c>
      <c r="R369" s="17"/>
      <c r="S369" s="17"/>
      <c r="T369" s="17" t="s">
        <v>242</v>
      </c>
      <c r="U369" s="17" t="s">
        <v>55</v>
      </c>
      <c r="V369" s="17" t="s">
        <v>88</v>
      </c>
      <c r="W369" s="19" t="s">
        <v>2201</v>
      </c>
      <c r="X369" s="18">
        <v>41075.291666666701</v>
      </c>
      <c r="Y369" s="18">
        <v>41075.291666666701</v>
      </c>
      <c r="Z369" s="17" t="s">
        <v>60</v>
      </c>
      <c r="AA369" s="17" t="s">
        <v>60</v>
      </c>
      <c r="AB369" s="17" t="s">
        <v>60</v>
      </c>
      <c r="AC369" s="17" t="s">
        <v>60</v>
      </c>
      <c r="AD369" s="17"/>
      <c r="AE369" s="17"/>
    </row>
    <row r="370" spans="1:31" s="3" customFormat="1" ht="13" x14ac:dyDescent="0.3">
      <c r="A370" s="35" t="s">
        <v>2202</v>
      </c>
      <c r="B370" s="17">
        <v>453</v>
      </c>
      <c r="C370" s="18">
        <v>39601</v>
      </c>
      <c r="D370" s="18">
        <v>39601.291666666701</v>
      </c>
      <c r="E370" s="16" t="s">
        <v>1507</v>
      </c>
      <c r="F370" s="36">
        <v>39778.333333333299</v>
      </c>
      <c r="G370" s="16" t="s">
        <v>50</v>
      </c>
      <c r="H370" s="17" t="s">
        <v>91</v>
      </c>
      <c r="I370" s="17"/>
      <c r="J370" s="17"/>
      <c r="K370" s="17" t="s">
        <v>75</v>
      </c>
      <c r="L370" s="17"/>
      <c r="M370" s="17"/>
      <c r="N370" s="17">
        <v>250</v>
      </c>
      <c r="O370" s="17"/>
      <c r="P370" s="17"/>
      <c r="Q370" s="17">
        <v>250</v>
      </c>
      <c r="R370" s="17"/>
      <c r="S370" s="17"/>
      <c r="T370" s="17" t="s">
        <v>303</v>
      </c>
      <c r="U370" s="17" t="s">
        <v>159</v>
      </c>
      <c r="V370" s="17" t="s">
        <v>71</v>
      </c>
      <c r="W370" s="19" t="s">
        <v>2161</v>
      </c>
      <c r="X370" s="18">
        <v>41821.291666666701</v>
      </c>
      <c r="Y370" s="18">
        <v>41821.291666666701</v>
      </c>
      <c r="Z370" s="17" t="s">
        <v>60</v>
      </c>
      <c r="AA370" s="17" t="s">
        <v>60</v>
      </c>
      <c r="AB370" s="17" t="s">
        <v>60</v>
      </c>
      <c r="AC370" s="17" t="s">
        <v>60</v>
      </c>
      <c r="AD370" s="17"/>
      <c r="AE370" s="17"/>
    </row>
    <row r="371" spans="1:31" s="3" customFormat="1" ht="13" x14ac:dyDescent="0.3">
      <c r="A371" s="35" t="s">
        <v>2203</v>
      </c>
      <c r="B371" s="17">
        <v>454</v>
      </c>
      <c r="C371" s="18">
        <v>39598</v>
      </c>
      <c r="D371" s="18">
        <v>39601.291666666701</v>
      </c>
      <c r="E371" s="16" t="s">
        <v>1507</v>
      </c>
      <c r="F371" s="36">
        <v>39778.333333333299</v>
      </c>
      <c r="G371" s="16" t="s">
        <v>50</v>
      </c>
      <c r="H371" s="17" t="s">
        <v>91</v>
      </c>
      <c r="I371" s="17"/>
      <c r="J371" s="17"/>
      <c r="K371" s="17" t="s">
        <v>75</v>
      </c>
      <c r="L371" s="17"/>
      <c r="M371" s="17"/>
      <c r="N371" s="17">
        <v>84</v>
      </c>
      <c r="O371" s="17"/>
      <c r="P371" s="17"/>
      <c r="Q371" s="17">
        <v>84</v>
      </c>
      <c r="R371" s="17"/>
      <c r="S371" s="17"/>
      <c r="T371" s="17" t="s">
        <v>2130</v>
      </c>
      <c r="U371" s="17" t="s">
        <v>55</v>
      </c>
      <c r="V371" s="17" t="s">
        <v>56</v>
      </c>
      <c r="W371" s="19" t="s">
        <v>201</v>
      </c>
      <c r="X371" s="18">
        <v>40575.333333333299</v>
      </c>
      <c r="Y371" s="18">
        <v>40575.333333333299</v>
      </c>
      <c r="Z371" s="17" t="s">
        <v>58</v>
      </c>
      <c r="AA371" s="17" t="s">
        <v>60</v>
      </c>
      <c r="AB371" s="17" t="s">
        <v>60</v>
      </c>
      <c r="AC371" s="17" t="s">
        <v>60</v>
      </c>
      <c r="AD371" s="17"/>
      <c r="AE371" s="17"/>
    </row>
    <row r="372" spans="1:31" s="3" customFormat="1" ht="13" x14ac:dyDescent="0.3">
      <c r="A372" s="35" t="s">
        <v>2204</v>
      </c>
      <c r="B372" s="17">
        <v>455</v>
      </c>
      <c r="C372" s="18">
        <v>39598</v>
      </c>
      <c r="D372" s="18">
        <v>39601.291666666701</v>
      </c>
      <c r="E372" s="16" t="s">
        <v>1507</v>
      </c>
      <c r="F372" s="36">
        <v>40624.605601851901</v>
      </c>
      <c r="G372" s="16" t="s">
        <v>50</v>
      </c>
      <c r="H372" s="17" t="s">
        <v>91</v>
      </c>
      <c r="I372" s="17"/>
      <c r="J372" s="17"/>
      <c r="K372" s="17" t="s">
        <v>75</v>
      </c>
      <c r="L372" s="17"/>
      <c r="M372" s="17"/>
      <c r="N372" s="17">
        <v>141</v>
      </c>
      <c r="O372" s="17"/>
      <c r="P372" s="17"/>
      <c r="Q372" s="17">
        <v>141</v>
      </c>
      <c r="R372" s="17"/>
      <c r="S372" s="17"/>
      <c r="T372" s="17" t="s">
        <v>121</v>
      </c>
      <c r="U372" s="17" t="s">
        <v>55</v>
      </c>
      <c r="V372" s="17" t="s">
        <v>71</v>
      </c>
      <c r="W372" s="19" t="s">
        <v>168</v>
      </c>
      <c r="X372" s="18">
        <v>41548.291666666701</v>
      </c>
      <c r="Y372" s="18">
        <v>41548.291666666701</v>
      </c>
      <c r="Z372" s="17" t="s">
        <v>58</v>
      </c>
      <c r="AA372" s="17" t="s">
        <v>60</v>
      </c>
      <c r="AB372" s="17" t="s">
        <v>60</v>
      </c>
      <c r="AC372" s="17" t="s">
        <v>60</v>
      </c>
      <c r="AD372" s="17"/>
      <c r="AE372" s="17" t="s">
        <v>60</v>
      </c>
    </row>
    <row r="373" spans="1:31" s="3" customFormat="1" ht="13" x14ac:dyDescent="0.3">
      <c r="A373" s="35" t="s">
        <v>2205</v>
      </c>
      <c r="B373" s="17">
        <v>456</v>
      </c>
      <c r="C373" s="18">
        <v>39598</v>
      </c>
      <c r="D373" s="18">
        <v>39601.291666666701</v>
      </c>
      <c r="E373" s="16" t="s">
        <v>1507</v>
      </c>
      <c r="F373" s="36">
        <v>39778.333333333299</v>
      </c>
      <c r="G373" s="16" t="s">
        <v>50</v>
      </c>
      <c r="H373" s="17" t="s">
        <v>91</v>
      </c>
      <c r="I373" s="17"/>
      <c r="J373" s="17"/>
      <c r="K373" s="17" t="s">
        <v>75</v>
      </c>
      <c r="L373" s="17"/>
      <c r="M373" s="17"/>
      <c r="N373" s="17">
        <v>840</v>
      </c>
      <c r="O373" s="17"/>
      <c r="P373" s="17"/>
      <c r="Q373" s="17">
        <v>840</v>
      </c>
      <c r="R373" s="17"/>
      <c r="S373" s="17"/>
      <c r="T373" s="17" t="s">
        <v>121</v>
      </c>
      <c r="U373" s="17" t="s">
        <v>55</v>
      </c>
      <c r="V373" s="17" t="s">
        <v>71</v>
      </c>
      <c r="W373" s="19" t="s">
        <v>1604</v>
      </c>
      <c r="X373" s="18">
        <v>41883.291666666701</v>
      </c>
      <c r="Y373" s="18">
        <v>41883.291666666701</v>
      </c>
      <c r="Z373" s="17" t="s">
        <v>60</v>
      </c>
      <c r="AA373" s="17" t="s">
        <v>60</v>
      </c>
      <c r="AB373" s="17" t="s">
        <v>60</v>
      </c>
      <c r="AC373" s="17" t="s">
        <v>60</v>
      </c>
      <c r="AD373" s="17"/>
      <c r="AE373" s="17"/>
    </row>
    <row r="374" spans="1:31" s="3" customFormat="1" ht="13" x14ac:dyDescent="0.3">
      <c r="A374" s="35" t="s">
        <v>2206</v>
      </c>
      <c r="B374" s="17">
        <v>457</v>
      </c>
      <c r="C374" s="18">
        <v>39601</v>
      </c>
      <c r="D374" s="18">
        <v>39601.291666666701</v>
      </c>
      <c r="E374" s="16" t="s">
        <v>1507</v>
      </c>
      <c r="F374" s="36">
        <v>39778.333333333299</v>
      </c>
      <c r="G374" s="16" t="s">
        <v>50</v>
      </c>
      <c r="H374" s="17" t="s">
        <v>74</v>
      </c>
      <c r="I374" s="17"/>
      <c r="J374" s="17"/>
      <c r="K374" s="17" t="s">
        <v>75</v>
      </c>
      <c r="L374" s="17"/>
      <c r="M374" s="17"/>
      <c r="N374" s="17">
        <v>55</v>
      </c>
      <c r="O374" s="17"/>
      <c r="P374" s="17"/>
      <c r="Q374" s="17">
        <v>55</v>
      </c>
      <c r="R374" s="17"/>
      <c r="S374" s="17"/>
      <c r="T374" s="17" t="s">
        <v>2158</v>
      </c>
      <c r="U374" s="17" t="s">
        <v>55</v>
      </c>
      <c r="V374" s="17" t="s">
        <v>71</v>
      </c>
      <c r="W374" s="19" t="s">
        <v>2207</v>
      </c>
      <c r="X374" s="18">
        <v>40344.291666666701</v>
      </c>
      <c r="Y374" s="18">
        <v>40344.291666666701</v>
      </c>
      <c r="Z374" s="17" t="s">
        <v>58</v>
      </c>
      <c r="AA374" s="17" t="s">
        <v>60</v>
      </c>
      <c r="AB374" s="17" t="s">
        <v>60</v>
      </c>
      <c r="AC374" s="17" t="s">
        <v>60</v>
      </c>
      <c r="AD374" s="17"/>
      <c r="AE374" s="17"/>
    </row>
    <row r="375" spans="1:31" s="3" customFormat="1" ht="13" x14ac:dyDescent="0.3">
      <c r="A375" s="35" t="s">
        <v>2208</v>
      </c>
      <c r="B375" s="17">
        <v>458</v>
      </c>
      <c r="C375" s="18">
        <v>39601</v>
      </c>
      <c r="D375" s="18">
        <v>39601.291666666701</v>
      </c>
      <c r="E375" s="16" t="s">
        <v>1507</v>
      </c>
      <c r="F375" s="36">
        <v>39661.291666666701</v>
      </c>
      <c r="G375" s="16" t="s">
        <v>50</v>
      </c>
      <c r="H375" s="17" t="s">
        <v>74</v>
      </c>
      <c r="I375" s="17"/>
      <c r="J375" s="17"/>
      <c r="K375" s="17" t="s">
        <v>75</v>
      </c>
      <c r="L375" s="17"/>
      <c r="M375" s="17"/>
      <c r="N375" s="17">
        <v>50</v>
      </c>
      <c r="O375" s="17"/>
      <c r="P375" s="17"/>
      <c r="Q375" s="17">
        <v>50</v>
      </c>
      <c r="R375" s="17"/>
      <c r="S375" s="17"/>
      <c r="T375" s="17" t="s">
        <v>66</v>
      </c>
      <c r="U375" s="17" t="s">
        <v>55</v>
      </c>
      <c r="V375" s="17" t="s">
        <v>71</v>
      </c>
      <c r="W375" s="19" t="s">
        <v>2209</v>
      </c>
      <c r="X375" s="18">
        <v>40344.291666666701</v>
      </c>
      <c r="Y375" s="18">
        <v>40344.291666666701</v>
      </c>
      <c r="Z375" s="17" t="s">
        <v>60</v>
      </c>
      <c r="AA375" s="17" t="s">
        <v>60</v>
      </c>
      <c r="AB375" s="17" t="s">
        <v>60</v>
      </c>
      <c r="AC375" s="17" t="s">
        <v>60</v>
      </c>
      <c r="AD375" s="17"/>
      <c r="AE375" s="17"/>
    </row>
    <row r="376" spans="1:31" s="3" customFormat="1" ht="13" x14ac:dyDescent="0.3">
      <c r="A376" s="35" t="s">
        <v>2210</v>
      </c>
      <c r="B376" s="17">
        <v>459</v>
      </c>
      <c r="C376" s="18">
        <v>39601</v>
      </c>
      <c r="D376" s="18">
        <v>39601.291666666701</v>
      </c>
      <c r="E376" s="16" t="s">
        <v>1507</v>
      </c>
      <c r="F376" s="36">
        <v>39777.333333333299</v>
      </c>
      <c r="G376" s="16" t="s">
        <v>50</v>
      </c>
      <c r="H376" s="17" t="s">
        <v>74</v>
      </c>
      <c r="I376" s="17"/>
      <c r="J376" s="17"/>
      <c r="K376" s="17" t="s">
        <v>75</v>
      </c>
      <c r="L376" s="17"/>
      <c r="M376" s="17"/>
      <c r="N376" s="17">
        <v>50</v>
      </c>
      <c r="O376" s="17"/>
      <c r="P376" s="17"/>
      <c r="Q376" s="17">
        <v>50</v>
      </c>
      <c r="R376" s="17"/>
      <c r="S376" s="17"/>
      <c r="T376" s="17" t="s">
        <v>54</v>
      </c>
      <c r="U376" s="17" t="s">
        <v>55</v>
      </c>
      <c r="V376" s="17" t="s">
        <v>56</v>
      </c>
      <c r="W376" s="19" t="s">
        <v>2211</v>
      </c>
      <c r="X376" s="18">
        <v>40162.333333333299</v>
      </c>
      <c r="Y376" s="18">
        <v>40162.333333333299</v>
      </c>
      <c r="Z376" s="17" t="s">
        <v>58</v>
      </c>
      <c r="AA376" s="17" t="s">
        <v>60</v>
      </c>
      <c r="AB376" s="17" t="s">
        <v>60</v>
      </c>
      <c r="AC376" s="17" t="s">
        <v>60</v>
      </c>
      <c r="AD376" s="17"/>
      <c r="AE376" s="17"/>
    </row>
    <row r="377" spans="1:31" s="3" customFormat="1" ht="13" x14ac:dyDescent="0.3">
      <c r="A377" s="35" t="s">
        <v>2212</v>
      </c>
      <c r="B377" s="17">
        <v>460</v>
      </c>
      <c r="C377" s="18">
        <v>39601</v>
      </c>
      <c r="D377" s="18">
        <v>39601.291666666701</v>
      </c>
      <c r="E377" s="16" t="s">
        <v>1507</v>
      </c>
      <c r="F377" s="36">
        <v>39701.291666666701</v>
      </c>
      <c r="G377" s="16" t="s">
        <v>50</v>
      </c>
      <c r="H377" s="17" t="s">
        <v>74</v>
      </c>
      <c r="I377" s="17"/>
      <c r="J377" s="17"/>
      <c r="K377" s="17" t="s">
        <v>75</v>
      </c>
      <c r="L377" s="17"/>
      <c r="M377" s="17"/>
      <c r="N377" s="17">
        <v>40</v>
      </c>
      <c r="O377" s="17"/>
      <c r="P377" s="17"/>
      <c r="Q377" s="17">
        <v>40</v>
      </c>
      <c r="R377" s="17"/>
      <c r="S377" s="17"/>
      <c r="T377" s="17" t="s">
        <v>101</v>
      </c>
      <c r="U377" s="17" t="s">
        <v>55</v>
      </c>
      <c r="V377" s="17" t="s">
        <v>71</v>
      </c>
      <c r="W377" s="19" t="s">
        <v>2213</v>
      </c>
      <c r="X377" s="18">
        <v>40513.333333333299</v>
      </c>
      <c r="Y377" s="18">
        <v>40513.333333333299</v>
      </c>
      <c r="Z377" s="17" t="s">
        <v>60</v>
      </c>
      <c r="AA377" s="17" t="s">
        <v>60</v>
      </c>
      <c r="AB377" s="17" t="s">
        <v>60</v>
      </c>
      <c r="AC377" s="17" t="s">
        <v>60</v>
      </c>
      <c r="AD377" s="17"/>
      <c r="AE377" s="17"/>
    </row>
    <row r="378" spans="1:31" s="3" customFormat="1" ht="25.5" x14ac:dyDescent="0.3">
      <c r="A378" s="35" t="s">
        <v>2214</v>
      </c>
      <c r="B378" s="17">
        <v>461</v>
      </c>
      <c r="C378" s="18">
        <v>39601</v>
      </c>
      <c r="D378" s="18">
        <v>39601.291666666701</v>
      </c>
      <c r="E378" s="16" t="s">
        <v>1507</v>
      </c>
      <c r="F378" s="36">
        <v>39701.291666666701</v>
      </c>
      <c r="G378" s="16" t="s">
        <v>50</v>
      </c>
      <c r="H378" s="17" t="s">
        <v>74</v>
      </c>
      <c r="I378" s="17"/>
      <c r="J378" s="17"/>
      <c r="K378" s="17" t="s">
        <v>75</v>
      </c>
      <c r="L378" s="17"/>
      <c r="M378" s="17"/>
      <c r="N378" s="17">
        <v>40</v>
      </c>
      <c r="O378" s="17"/>
      <c r="P378" s="17"/>
      <c r="Q378" s="17">
        <v>40</v>
      </c>
      <c r="R378" s="17"/>
      <c r="S378" s="17"/>
      <c r="T378" s="17" t="s">
        <v>130</v>
      </c>
      <c r="U378" s="17" t="s">
        <v>55</v>
      </c>
      <c r="V378" s="17" t="s">
        <v>71</v>
      </c>
      <c r="W378" s="19" t="s">
        <v>2215</v>
      </c>
      <c r="X378" s="18">
        <v>40513.333333333299</v>
      </c>
      <c r="Y378" s="18">
        <v>40513.333333333299</v>
      </c>
      <c r="Z378" s="17" t="s">
        <v>60</v>
      </c>
      <c r="AA378" s="17" t="s">
        <v>60</v>
      </c>
      <c r="AB378" s="17" t="s">
        <v>60</v>
      </c>
      <c r="AC378" s="17" t="s">
        <v>60</v>
      </c>
      <c r="AD378" s="17"/>
      <c r="AE378" s="17"/>
    </row>
    <row r="379" spans="1:31" s="3" customFormat="1" ht="13" x14ac:dyDescent="0.3">
      <c r="A379" s="35" t="s">
        <v>2216</v>
      </c>
      <c r="B379" s="17">
        <v>462</v>
      </c>
      <c r="C379" s="18">
        <v>39601</v>
      </c>
      <c r="D379" s="18">
        <v>39601.291666666701</v>
      </c>
      <c r="E379" s="16" t="s">
        <v>1507</v>
      </c>
      <c r="F379" s="36">
        <v>39777.333333333299</v>
      </c>
      <c r="G379" s="16" t="s">
        <v>50</v>
      </c>
      <c r="H379" s="17" t="s">
        <v>74</v>
      </c>
      <c r="I379" s="17"/>
      <c r="J379" s="17"/>
      <c r="K379" s="17" t="s">
        <v>75</v>
      </c>
      <c r="L379" s="17"/>
      <c r="M379" s="17"/>
      <c r="N379" s="17">
        <v>58.8</v>
      </c>
      <c r="O379" s="17"/>
      <c r="P379" s="17"/>
      <c r="Q379" s="17">
        <v>58.8</v>
      </c>
      <c r="R379" s="17"/>
      <c r="S379" s="17"/>
      <c r="T379" s="17" t="s">
        <v>54</v>
      </c>
      <c r="U379" s="17" t="s">
        <v>55</v>
      </c>
      <c r="V379" s="17" t="s">
        <v>56</v>
      </c>
      <c r="W379" s="19" t="s">
        <v>1264</v>
      </c>
      <c r="X379" s="18">
        <v>40344.291666666701</v>
      </c>
      <c r="Y379" s="18">
        <v>40344.291666666701</v>
      </c>
      <c r="Z379" s="17" t="s">
        <v>58</v>
      </c>
      <c r="AA379" s="17" t="s">
        <v>60</v>
      </c>
      <c r="AB379" s="17" t="s">
        <v>60</v>
      </c>
      <c r="AC379" s="17" t="s">
        <v>60</v>
      </c>
      <c r="AD379" s="17"/>
      <c r="AE379" s="17"/>
    </row>
    <row r="380" spans="1:31" s="3" customFormat="1" ht="13" x14ac:dyDescent="0.3">
      <c r="A380" s="35" t="s">
        <v>2217</v>
      </c>
      <c r="B380" s="17">
        <v>463</v>
      </c>
      <c r="C380" s="18">
        <v>39601</v>
      </c>
      <c r="D380" s="18">
        <v>39601.291666666701</v>
      </c>
      <c r="E380" s="16" t="s">
        <v>1507</v>
      </c>
      <c r="F380" s="36">
        <v>39777.333333333299</v>
      </c>
      <c r="G380" s="16" t="s">
        <v>50</v>
      </c>
      <c r="H380" s="17" t="s">
        <v>74</v>
      </c>
      <c r="I380" s="17"/>
      <c r="J380" s="17"/>
      <c r="K380" s="17" t="s">
        <v>75</v>
      </c>
      <c r="L380" s="17"/>
      <c r="M380" s="17"/>
      <c r="N380" s="17">
        <v>58.8</v>
      </c>
      <c r="O380" s="17"/>
      <c r="P380" s="17"/>
      <c r="Q380" s="17">
        <v>58.8</v>
      </c>
      <c r="R380" s="17"/>
      <c r="S380" s="17"/>
      <c r="T380" s="17" t="s">
        <v>2218</v>
      </c>
      <c r="U380" s="17" t="s">
        <v>55</v>
      </c>
      <c r="V380" s="17" t="s">
        <v>56</v>
      </c>
      <c r="W380" s="19" t="s">
        <v>2219</v>
      </c>
      <c r="X380" s="18">
        <v>40359.291666666701</v>
      </c>
      <c r="Y380" s="18">
        <v>40359.291666666701</v>
      </c>
      <c r="Z380" s="17" t="s">
        <v>58</v>
      </c>
      <c r="AA380" s="17" t="s">
        <v>60</v>
      </c>
      <c r="AB380" s="17" t="s">
        <v>60</v>
      </c>
      <c r="AC380" s="17" t="s">
        <v>60</v>
      </c>
      <c r="AD380" s="17"/>
      <c r="AE380" s="17"/>
    </row>
    <row r="381" spans="1:31" s="3" customFormat="1" ht="13" x14ac:dyDescent="0.3">
      <c r="A381" s="35" t="s">
        <v>2220</v>
      </c>
      <c r="B381" s="17">
        <v>464</v>
      </c>
      <c r="C381" s="18">
        <v>39601</v>
      </c>
      <c r="D381" s="18">
        <v>39601.291666666701</v>
      </c>
      <c r="E381" s="16" t="s">
        <v>1507</v>
      </c>
      <c r="F381" s="36">
        <v>39777.333333333299</v>
      </c>
      <c r="G381" s="16" t="s">
        <v>50</v>
      </c>
      <c r="H381" s="17" t="s">
        <v>74</v>
      </c>
      <c r="I381" s="17"/>
      <c r="J381" s="17"/>
      <c r="K381" s="17" t="s">
        <v>75</v>
      </c>
      <c r="L381" s="17"/>
      <c r="M381" s="17"/>
      <c r="N381" s="17">
        <v>40</v>
      </c>
      <c r="O381" s="17"/>
      <c r="P381" s="17"/>
      <c r="Q381" s="17">
        <v>40</v>
      </c>
      <c r="R381" s="17"/>
      <c r="S381" s="17"/>
      <c r="T381" s="17" t="s">
        <v>101</v>
      </c>
      <c r="U381" s="17" t="s">
        <v>55</v>
      </c>
      <c r="V381" s="17" t="s">
        <v>71</v>
      </c>
      <c r="W381" s="19" t="s">
        <v>2221</v>
      </c>
      <c r="X381" s="18">
        <v>40513.333333333299</v>
      </c>
      <c r="Y381" s="18">
        <v>40513.333333333299</v>
      </c>
      <c r="Z381" s="17" t="s">
        <v>60</v>
      </c>
      <c r="AA381" s="17" t="s">
        <v>60</v>
      </c>
      <c r="AB381" s="17" t="s">
        <v>60</v>
      </c>
      <c r="AC381" s="17" t="s">
        <v>60</v>
      </c>
      <c r="AD381" s="17"/>
      <c r="AE381" s="17"/>
    </row>
    <row r="382" spans="1:31" s="3" customFormat="1" ht="13" x14ac:dyDescent="0.3">
      <c r="A382" s="35" t="s">
        <v>2222</v>
      </c>
      <c r="B382" s="17">
        <v>465</v>
      </c>
      <c r="C382" s="18">
        <v>39601</v>
      </c>
      <c r="D382" s="18">
        <v>39601.291666666701</v>
      </c>
      <c r="E382" s="16" t="s">
        <v>1507</v>
      </c>
      <c r="F382" s="36">
        <v>39777.333333333299</v>
      </c>
      <c r="G382" s="16" t="s">
        <v>50</v>
      </c>
      <c r="H382" s="17" t="s">
        <v>74</v>
      </c>
      <c r="I382" s="17"/>
      <c r="J382" s="17"/>
      <c r="K382" s="17" t="s">
        <v>75</v>
      </c>
      <c r="L382" s="17"/>
      <c r="M382" s="17"/>
      <c r="N382" s="17">
        <v>40</v>
      </c>
      <c r="O382" s="17"/>
      <c r="P382" s="17"/>
      <c r="Q382" s="17">
        <v>40</v>
      </c>
      <c r="R382" s="17"/>
      <c r="S382" s="17"/>
      <c r="T382" s="17" t="s">
        <v>101</v>
      </c>
      <c r="U382" s="17" t="s">
        <v>55</v>
      </c>
      <c r="V382" s="17" t="s">
        <v>71</v>
      </c>
      <c r="W382" s="19" t="s">
        <v>2223</v>
      </c>
      <c r="X382" s="18">
        <v>40513.333333333299</v>
      </c>
      <c r="Y382" s="18">
        <v>40513.333333333299</v>
      </c>
      <c r="Z382" s="17" t="s">
        <v>60</v>
      </c>
      <c r="AA382" s="17" t="s">
        <v>60</v>
      </c>
      <c r="AB382" s="17" t="s">
        <v>60</v>
      </c>
      <c r="AC382" s="17" t="s">
        <v>60</v>
      </c>
      <c r="AD382" s="17"/>
      <c r="AE382" s="17"/>
    </row>
    <row r="383" spans="1:31" s="3" customFormat="1" ht="13" x14ac:dyDescent="0.3">
      <c r="A383" s="35" t="s">
        <v>2224</v>
      </c>
      <c r="B383" s="17">
        <v>466</v>
      </c>
      <c r="C383" s="18">
        <v>39601</v>
      </c>
      <c r="D383" s="18">
        <v>39601.291666666701</v>
      </c>
      <c r="E383" s="16" t="s">
        <v>1507</v>
      </c>
      <c r="F383" s="36">
        <v>39661.291666666701</v>
      </c>
      <c r="G383" s="16" t="s">
        <v>50</v>
      </c>
      <c r="H383" s="17" t="s">
        <v>74</v>
      </c>
      <c r="I383" s="17"/>
      <c r="J383" s="17"/>
      <c r="K383" s="17" t="s">
        <v>75</v>
      </c>
      <c r="L383" s="17"/>
      <c r="M383" s="17"/>
      <c r="N383" s="17">
        <v>100</v>
      </c>
      <c r="O383" s="17"/>
      <c r="P383" s="17"/>
      <c r="Q383" s="17">
        <v>100</v>
      </c>
      <c r="R383" s="17"/>
      <c r="S383" s="17"/>
      <c r="T383" s="17" t="s">
        <v>66</v>
      </c>
      <c r="U383" s="17" t="s">
        <v>55</v>
      </c>
      <c r="V383" s="17" t="s">
        <v>71</v>
      </c>
      <c r="W383" s="19" t="s">
        <v>2225</v>
      </c>
      <c r="X383" s="18">
        <v>40344.291666666701</v>
      </c>
      <c r="Y383" s="18">
        <v>40344.291666666701</v>
      </c>
      <c r="Z383" s="17" t="s">
        <v>60</v>
      </c>
      <c r="AA383" s="17" t="s">
        <v>60</v>
      </c>
      <c r="AB383" s="17" t="s">
        <v>60</v>
      </c>
      <c r="AC383" s="17" t="s">
        <v>60</v>
      </c>
      <c r="AD383" s="17"/>
      <c r="AE383" s="17"/>
    </row>
    <row r="384" spans="1:31" s="3" customFormat="1" ht="13" x14ac:dyDescent="0.3">
      <c r="A384" s="35" t="s">
        <v>2226</v>
      </c>
      <c r="B384" s="17">
        <v>469</v>
      </c>
      <c r="C384" s="18">
        <v>40513</v>
      </c>
      <c r="D384" s="18">
        <v>39643.291666666701</v>
      </c>
      <c r="E384" s="16" t="s">
        <v>1507</v>
      </c>
      <c r="F384" s="36">
        <v>39770.333333333299</v>
      </c>
      <c r="G384" s="16" t="s">
        <v>1266</v>
      </c>
      <c r="H384" s="17" t="s">
        <v>91</v>
      </c>
      <c r="I384" s="17"/>
      <c r="J384" s="17"/>
      <c r="K384" s="17" t="s">
        <v>86</v>
      </c>
      <c r="L384" s="17"/>
      <c r="M384" s="17"/>
      <c r="N384" s="17">
        <v>16.3</v>
      </c>
      <c r="O384" s="17"/>
      <c r="P384" s="17"/>
      <c r="Q384" s="17">
        <v>16.3</v>
      </c>
      <c r="R384" s="17" t="s">
        <v>92</v>
      </c>
      <c r="S384" s="17"/>
      <c r="T384" s="17" t="s">
        <v>1289</v>
      </c>
      <c r="U384" s="17" t="s">
        <v>55</v>
      </c>
      <c r="V384" s="17" t="s">
        <v>88</v>
      </c>
      <c r="W384" s="19" t="s">
        <v>2227</v>
      </c>
      <c r="X384" s="18">
        <v>39813.333333333299</v>
      </c>
      <c r="Y384" s="18">
        <v>39813.333333333299</v>
      </c>
      <c r="Z384" s="17" t="s">
        <v>60</v>
      </c>
      <c r="AA384" s="17" t="s">
        <v>60</v>
      </c>
      <c r="AB384" s="17" t="s">
        <v>60</v>
      </c>
      <c r="AC384" s="17" t="s">
        <v>82</v>
      </c>
      <c r="AD384" s="17"/>
      <c r="AE384" s="17"/>
    </row>
    <row r="385" spans="1:31" s="3" customFormat="1" ht="25.5" x14ac:dyDescent="0.3">
      <c r="A385" s="35" t="s">
        <v>2228</v>
      </c>
      <c r="B385" s="17">
        <v>470</v>
      </c>
      <c r="C385" s="18">
        <v>39659</v>
      </c>
      <c r="D385" s="18">
        <v>39659.291666666701</v>
      </c>
      <c r="E385" s="16" t="s">
        <v>1507</v>
      </c>
      <c r="F385" s="36">
        <v>41527.813206018502</v>
      </c>
      <c r="G385" s="16" t="s">
        <v>1266</v>
      </c>
      <c r="H385" s="17" t="s">
        <v>74</v>
      </c>
      <c r="I385" s="17"/>
      <c r="J385" s="17"/>
      <c r="K385" s="17" t="s">
        <v>75</v>
      </c>
      <c r="L385" s="17"/>
      <c r="M385" s="17"/>
      <c r="N385" s="17">
        <v>20</v>
      </c>
      <c r="O385" s="17"/>
      <c r="P385" s="17"/>
      <c r="Q385" s="17">
        <v>20</v>
      </c>
      <c r="R385" s="17" t="s">
        <v>92</v>
      </c>
      <c r="S385" s="17"/>
      <c r="T385" s="17" t="s">
        <v>139</v>
      </c>
      <c r="U385" s="17" t="s">
        <v>55</v>
      </c>
      <c r="V385" s="17" t="s">
        <v>88</v>
      </c>
      <c r="W385" s="19" t="s">
        <v>2071</v>
      </c>
      <c r="X385" s="18">
        <v>40603.333333333299</v>
      </c>
      <c r="Y385" s="18">
        <v>41030.291666666701</v>
      </c>
      <c r="Z385" s="17" t="s">
        <v>60</v>
      </c>
      <c r="AA385" s="17" t="s">
        <v>1268</v>
      </c>
      <c r="AB385" s="17" t="s">
        <v>1269</v>
      </c>
      <c r="AC385" s="17" t="s">
        <v>82</v>
      </c>
      <c r="AD385" s="17"/>
      <c r="AE385" s="17"/>
    </row>
    <row r="386" spans="1:31" s="3" customFormat="1" ht="25.5" x14ac:dyDescent="0.3">
      <c r="A386" s="35" t="s">
        <v>2229</v>
      </c>
      <c r="B386" s="17">
        <v>471</v>
      </c>
      <c r="C386" s="18">
        <v>39659</v>
      </c>
      <c r="D386" s="18">
        <v>39659.291666666701</v>
      </c>
      <c r="E386" s="16" t="s">
        <v>1507</v>
      </c>
      <c r="F386" s="36">
        <v>41527.812847222202</v>
      </c>
      <c r="G386" s="16" t="s">
        <v>1266</v>
      </c>
      <c r="H386" s="17" t="s">
        <v>74</v>
      </c>
      <c r="I386" s="17"/>
      <c r="J386" s="17"/>
      <c r="K386" s="17" t="s">
        <v>75</v>
      </c>
      <c r="L386" s="17"/>
      <c r="M386" s="17"/>
      <c r="N386" s="17">
        <v>20</v>
      </c>
      <c r="O386" s="17"/>
      <c r="P386" s="17"/>
      <c r="Q386" s="17">
        <v>20</v>
      </c>
      <c r="R386" s="17" t="s">
        <v>92</v>
      </c>
      <c r="S386" s="17"/>
      <c r="T386" s="17" t="s">
        <v>139</v>
      </c>
      <c r="U386" s="17" t="s">
        <v>55</v>
      </c>
      <c r="V386" s="17" t="s">
        <v>88</v>
      </c>
      <c r="W386" s="19" t="s">
        <v>2071</v>
      </c>
      <c r="X386" s="18">
        <v>40725.291666666701</v>
      </c>
      <c r="Y386" s="18">
        <v>41061.291666666701</v>
      </c>
      <c r="Z386" s="17" t="s">
        <v>60</v>
      </c>
      <c r="AA386" s="17" t="s">
        <v>1268</v>
      </c>
      <c r="AB386" s="17" t="s">
        <v>1269</v>
      </c>
      <c r="AC386" s="17" t="s">
        <v>82</v>
      </c>
      <c r="AD386" s="17"/>
      <c r="AE386" s="17"/>
    </row>
    <row r="387" spans="1:31" s="3" customFormat="1" ht="13" x14ac:dyDescent="0.3">
      <c r="A387" s="35" t="s">
        <v>2230</v>
      </c>
      <c r="B387" s="17">
        <v>474</v>
      </c>
      <c r="C387" s="18">
        <v>39702</v>
      </c>
      <c r="D387" s="18">
        <v>39706.291666666701</v>
      </c>
      <c r="E387" s="16" t="s">
        <v>1507</v>
      </c>
      <c r="F387" s="36">
        <v>40781.291666666701</v>
      </c>
      <c r="G387" s="16" t="s">
        <v>1266</v>
      </c>
      <c r="H387" s="17" t="s">
        <v>74</v>
      </c>
      <c r="I387" s="17"/>
      <c r="J387" s="17"/>
      <c r="K387" s="17" t="s">
        <v>75</v>
      </c>
      <c r="L387" s="17"/>
      <c r="M387" s="17"/>
      <c r="N387" s="17">
        <v>19.899999999999999</v>
      </c>
      <c r="O387" s="17"/>
      <c r="P387" s="17"/>
      <c r="Q387" s="17">
        <v>19.899999999999999</v>
      </c>
      <c r="R387" s="17" t="s">
        <v>92</v>
      </c>
      <c r="S387" s="17"/>
      <c r="T387" s="17" t="s">
        <v>130</v>
      </c>
      <c r="U387" s="17" t="s">
        <v>55</v>
      </c>
      <c r="V387" s="17" t="s">
        <v>71</v>
      </c>
      <c r="W387" s="19" t="s">
        <v>2231</v>
      </c>
      <c r="X387" s="18">
        <v>40695.291666666701</v>
      </c>
      <c r="Y387" s="18">
        <v>40695.291666666701</v>
      </c>
      <c r="Z387" s="17" t="s">
        <v>60</v>
      </c>
      <c r="AA387" s="17" t="s">
        <v>1268</v>
      </c>
      <c r="AB387" s="17" t="s">
        <v>60</v>
      </c>
      <c r="AC387" s="17" t="s">
        <v>82</v>
      </c>
      <c r="AD387" s="17"/>
      <c r="AE387" s="17"/>
    </row>
    <row r="388" spans="1:31" s="3" customFormat="1" ht="13" x14ac:dyDescent="0.3">
      <c r="A388" s="35" t="s">
        <v>2232</v>
      </c>
      <c r="B388" s="17">
        <v>475</v>
      </c>
      <c r="C388" s="18">
        <v>40513</v>
      </c>
      <c r="D388" s="18">
        <v>39729.291666666701</v>
      </c>
      <c r="E388" s="16" t="s">
        <v>1507</v>
      </c>
      <c r="F388" s="36">
        <v>40112.291666666701</v>
      </c>
      <c r="G388" s="16" t="s">
        <v>1266</v>
      </c>
      <c r="H388" s="17" t="s">
        <v>51</v>
      </c>
      <c r="I388" s="17"/>
      <c r="J388" s="17"/>
      <c r="K388" s="17" t="s">
        <v>51</v>
      </c>
      <c r="L388" s="17"/>
      <c r="M388" s="17"/>
      <c r="N388" s="17">
        <v>20</v>
      </c>
      <c r="O388" s="17"/>
      <c r="P388" s="17"/>
      <c r="Q388" s="17">
        <v>20</v>
      </c>
      <c r="R388" s="17" t="s">
        <v>92</v>
      </c>
      <c r="S388" s="17"/>
      <c r="T388" s="17" t="s">
        <v>66</v>
      </c>
      <c r="U388" s="17" t="s">
        <v>55</v>
      </c>
      <c r="V388" s="17" t="s">
        <v>71</v>
      </c>
      <c r="W388" s="19" t="s">
        <v>2233</v>
      </c>
      <c r="X388" s="18">
        <v>40148.333333333299</v>
      </c>
      <c r="Y388" s="18">
        <v>40513.333333333299</v>
      </c>
      <c r="Z388" s="17" t="s">
        <v>60</v>
      </c>
      <c r="AA388" s="17" t="s">
        <v>60</v>
      </c>
      <c r="AB388" s="17" t="s">
        <v>60</v>
      </c>
      <c r="AC388" s="17" t="s">
        <v>82</v>
      </c>
      <c r="AD388" s="17"/>
      <c r="AE388" s="17"/>
    </row>
    <row r="389" spans="1:31" s="3" customFormat="1" ht="13" x14ac:dyDescent="0.3">
      <c r="A389" s="35" t="s">
        <v>2234</v>
      </c>
      <c r="B389" s="17">
        <v>476</v>
      </c>
      <c r="C389" s="18">
        <v>39744</v>
      </c>
      <c r="D389" s="18">
        <v>39744.291666666701</v>
      </c>
      <c r="E389" s="16" t="s">
        <v>1507</v>
      </c>
      <c r="F389" s="36">
        <v>41788.879305555602</v>
      </c>
      <c r="G389" s="16" t="s">
        <v>1266</v>
      </c>
      <c r="H389" s="17" t="s">
        <v>1283</v>
      </c>
      <c r="I389" s="17"/>
      <c r="J389" s="17"/>
      <c r="K389" s="17" t="s">
        <v>1187</v>
      </c>
      <c r="L389" s="17"/>
      <c r="M389" s="17"/>
      <c r="N389" s="17">
        <v>9.9</v>
      </c>
      <c r="O389" s="17"/>
      <c r="P389" s="17"/>
      <c r="Q389" s="17">
        <v>9.9</v>
      </c>
      <c r="R389" s="17" t="s">
        <v>92</v>
      </c>
      <c r="S389" s="17"/>
      <c r="T389" s="17" t="s">
        <v>595</v>
      </c>
      <c r="U389" s="17" t="s">
        <v>55</v>
      </c>
      <c r="V389" s="17" t="s">
        <v>88</v>
      </c>
      <c r="W389" s="19" t="s">
        <v>2235</v>
      </c>
      <c r="X389" s="18">
        <v>40327.291666666701</v>
      </c>
      <c r="Y389" s="18">
        <v>41835.291666666701</v>
      </c>
      <c r="Z389" s="17" t="s">
        <v>60</v>
      </c>
      <c r="AA389" s="17" t="s">
        <v>1268</v>
      </c>
      <c r="AB389" s="17" t="s">
        <v>1269</v>
      </c>
      <c r="AC389" s="17" t="s">
        <v>82</v>
      </c>
      <c r="AD389" s="17"/>
      <c r="AE389" s="17"/>
    </row>
    <row r="390" spans="1:31" s="3" customFormat="1" ht="13" x14ac:dyDescent="0.3">
      <c r="A390" s="35" t="s">
        <v>2236</v>
      </c>
      <c r="B390" s="17">
        <v>480</v>
      </c>
      <c r="C390" s="18">
        <v>39888</v>
      </c>
      <c r="D390" s="18">
        <v>39888.291666666701</v>
      </c>
      <c r="E390" s="16" t="s">
        <v>1507</v>
      </c>
      <c r="F390" s="36">
        <v>41437.6886226852</v>
      </c>
      <c r="G390" s="16" t="s">
        <v>1266</v>
      </c>
      <c r="H390" s="17" t="s">
        <v>74</v>
      </c>
      <c r="I390" s="17"/>
      <c r="J390" s="17"/>
      <c r="K390" s="17" t="s">
        <v>75</v>
      </c>
      <c r="L390" s="17"/>
      <c r="M390" s="17"/>
      <c r="N390" s="17">
        <v>20</v>
      </c>
      <c r="O390" s="17"/>
      <c r="P390" s="17"/>
      <c r="Q390" s="17">
        <v>20</v>
      </c>
      <c r="R390" s="17" t="s">
        <v>92</v>
      </c>
      <c r="S390" s="17"/>
      <c r="T390" s="17" t="s">
        <v>54</v>
      </c>
      <c r="U390" s="17" t="s">
        <v>55</v>
      </c>
      <c r="V390" s="17" t="s">
        <v>56</v>
      </c>
      <c r="W390" s="19" t="s">
        <v>2017</v>
      </c>
      <c r="X390" s="18">
        <v>40543.333333333299</v>
      </c>
      <c r="Y390" s="18">
        <v>41820.291666666701</v>
      </c>
      <c r="Z390" s="17" t="s">
        <v>60</v>
      </c>
      <c r="AA390" s="17" t="s">
        <v>1268</v>
      </c>
      <c r="AB390" s="17" t="s">
        <v>1269</v>
      </c>
      <c r="AC390" s="17" t="s">
        <v>82</v>
      </c>
      <c r="AD390" s="17"/>
      <c r="AE390" s="17"/>
    </row>
    <row r="391" spans="1:31" s="3" customFormat="1" ht="13" x14ac:dyDescent="0.3">
      <c r="A391" s="35" t="s">
        <v>2237</v>
      </c>
      <c r="B391" s="17">
        <v>483</v>
      </c>
      <c r="C391" s="18">
        <v>39932</v>
      </c>
      <c r="D391" s="18">
        <v>39932.291666666701</v>
      </c>
      <c r="E391" s="16" t="s">
        <v>1507</v>
      </c>
      <c r="F391" s="36">
        <v>40773.739432870403</v>
      </c>
      <c r="G391" s="16" t="s">
        <v>1266</v>
      </c>
      <c r="H391" s="17" t="s">
        <v>74</v>
      </c>
      <c r="I391" s="17"/>
      <c r="J391" s="17"/>
      <c r="K391" s="17" t="s">
        <v>75</v>
      </c>
      <c r="L391" s="17"/>
      <c r="M391" s="17"/>
      <c r="N391" s="17">
        <v>10</v>
      </c>
      <c r="O391" s="17"/>
      <c r="P391" s="17"/>
      <c r="Q391" s="17">
        <v>10</v>
      </c>
      <c r="R391" s="17" t="s">
        <v>92</v>
      </c>
      <c r="S391" s="17"/>
      <c r="T391" s="17" t="s">
        <v>101</v>
      </c>
      <c r="U391" s="17" t="s">
        <v>55</v>
      </c>
      <c r="V391" s="17" t="s">
        <v>71</v>
      </c>
      <c r="W391" s="19" t="s">
        <v>1604</v>
      </c>
      <c r="X391" s="18">
        <v>40330.291666666701</v>
      </c>
      <c r="Y391" s="18">
        <v>40330.291666666701</v>
      </c>
      <c r="Z391" s="17" t="s">
        <v>60</v>
      </c>
      <c r="AA391" s="17" t="s">
        <v>60</v>
      </c>
      <c r="AB391" s="17" t="s">
        <v>60</v>
      </c>
      <c r="AC391" s="17" t="s">
        <v>82</v>
      </c>
      <c r="AD391" s="17"/>
      <c r="AE391" s="17"/>
    </row>
    <row r="392" spans="1:31" s="3" customFormat="1" ht="13" x14ac:dyDescent="0.3">
      <c r="A392" s="35" t="s">
        <v>2238</v>
      </c>
      <c r="B392" s="17">
        <v>485</v>
      </c>
      <c r="C392" s="18">
        <v>40618</v>
      </c>
      <c r="D392" s="18">
        <v>39982.291666666701</v>
      </c>
      <c r="E392" s="16" t="s">
        <v>1507</v>
      </c>
      <c r="F392" s="36">
        <v>40779.291666666701</v>
      </c>
      <c r="G392" s="16" t="s">
        <v>109</v>
      </c>
      <c r="H392" s="17" t="s">
        <v>51</v>
      </c>
      <c r="I392" s="17"/>
      <c r="J392" s="17"/>
      <c r="K392" s="17" t="s">
        <v>51</v>
      </c>
      <c r="L392" s="17"/>
      <c r="M392" s="17"/>
      <c r="N392" s="17">
        <v>20</v>
      </c>
      <c r="O392" s="17"/>
      <c r="P392" s="17"/>
      <c r="Q392" s="17">
        <v>20</v>
      </c>
      <c r="R392" s="17" t="s">
        <v>65</v>
      </c>
      <c r="S392" s="17"/>
      <c r="T392" s="17" t="s">
        <v>101</v>
      </c>
      <c r="U392" s="17" t="s">
        <v>55</v>
      </c>
      <c r="V392" s="17" t="s">
        <v>71</v>
      </c>
      <c r="W392" s="19" t="s">
        <v>2239</v>
      </c>
      <c r="X392" s="18">
        <v>41258.333333333299</v>
      </c>
      <c r="Y392" s="18">
        <v>41258.333333333299</v>
      </c>
      <c r="Z392" s="17" t="s">
        <v>82</v>
      </c>
      <c r="AA392" s="17" t="s">
        <v>60</v>
      </c>
      <c r="AB392" s="17" t="s">
        <v>60</v>
      </c>
      <c r="AC392" s="17" t="s">
        <v>82</v>
      </c>
      <c r="AD392" s="17"/>
      <c r="AE392" s="17"/>
    </row>
    <row r="393" spans="1:31" s="3" customFormat="1" ht="13" x14ac:dyDescent="0.3">
      <c r="A393" s="35" t="s">
        <v>2240</v>
      </c>
      <c r="B393" s="17">
        <v>486</v>
      </c>
      <c r="C393" s="18">
        <v>39993</v>
      </c>
      <c r="D393" s="18">
        <v>39993.291666666701</v>
      </c>
      <c r="E393" s="16" t="s">
        <v>1507</v>
      </c>
      <c r="F393" s="36">
        <v>41108.707164351901</v>
      </c>
      <c r="G393" s="16" t="s">
        <v>1266</v>
      </c>
      <c r="H393" s="17" t="s">
        <v>74</v>
      </c>
      <c r="I393" s="17"/>
      <c r="J393" s="17"/>
      <c r="K393" s="17" t="s">
        <v>75</v>
      </c>
      <c r="L393" s="17"/>
      <c r="M393" s="17"/>
      <c r="N393" s="17">
        <v>20</v>
      </c>
      <c r="O393" s="17"/>
      <c r="P393" s="17"/>
      <c r="Q393" s="17">
        <v>20</v>
      </c>
      <c r="R393" s="17" t="s">
        <v>92</v>
      </c>
      <c r="S393" s="17"/>
      <c r="T393" s="17" t="s">
        <v>101</v>
      </c>
      <c r="U393" s="17" t="s">
        <v>55</v>
      </c>
      <c r="V393" s="17" t="s">
        <v>71</v>
      </c>
      <c r="W393" s="19" t="s">
        <v>960</v>
      </c>
      <c r="X393" s="18">
        <v>40909.333333333299</v>
      </c>
      <c r="Y393" s="18">
        <v>41579.291666666701</v>
      </c>
      <c r="Z393" s="17" t="s">
        <v>1267</v>
      </c>
      <c r="AA393" s="17" t="s">
        <v>1268</v>
      </c>
      <c r="AB393" s="17" t="s">
        <v>1269</v>
      </c>
      <c r="AC393" s="17" t="s">
        <v>82</v>
      </c>
      <c r="AD393" s="17"/>
      <c r="AE393" s="17"/>
    </row>
    <row r="394" spans="1:31" s="3" customFormat="1" ht="25.5" x14ac:dyDescent="0.3">
      <c r="A394" s="35" t="s">
        <v>2241</v>
      </c>
      <c r="B394" s="17">
        <v>487</v>
      </c>
      <c r="C394" s="18">
        <v>40502</v>
      </c>
      <c r="D394" s="18">
        <v>40025.291666666701</v>
      </c>
      <c r="E394" s="16" t="s">
        <v>1507</v>
      </c>
      <c r="F394" s="36">
        <v>40466.291666666701</v>
      </c>
      <c r="G394" s="16" t="s">
        <v>100</v>
      </c>
      <c r="H394" s="17" t="s">
        <v>74</v>
      </c>
      <c r="I394" s="17"/>
      <c r="J394" s="17"/>
      <c r="K394" s="17" t="s">
        <v>75</v>
      </c>
      <c r="L394" s="17"/>
      <c r="M394" s="17"/>
      <c r="N394" s="17">
        <v>600</v>
      </c>
      <c r="O394" s="17"/>
      <c r="P394" s="17"/>
      <c r="Q394" s="17">
        <v>600</v>
      </c>
      <c r="R394" s="17" t="s">
        <v>65</v>
      </c>
      <c r="S394" s="17"/>
      <c r="T394" s="17" t="s">
        <v>101</v>
      </c>
      <c r="U394" s="17" t="s">
        <v>55</v>
      </c>
      <c r="V394" s="17" t="s">
        <v>88</v>
      </c>
      <c r="W394" s="19" t="s">
        <v>2242</v>
      </c>
      <c r="X394" s="18">
        <v>42339.333333333299</v>
      </c>
      <c r="Y394" s="18">
        <v>42339.333333333299</v>
      </c>
      <c r="Z394" s="17" t="s">
        <v>82</v>
      </c>
      <c r="AA394" s="17" t="s">
        <v>60</v>
      </c>
      <c r="AB394" s="17" t="s">
        <v>60</v>
      </c>
      <c r="AC394" s="17" t="s">
        <v>82</v>
      </c>
      <c r="AD394" s="17"/>
      <c r="AE394" s="17"/>
    </row>
    <row r="395" spans="1:31" s="3" customFormat="1" ht="13" x14ac:dyDescent="0.3">
      <c r="A395" s="35" t="s">
        <v>2243</v>
      </c>
      <c r="B395" s="17">
        <v>488</v>
      </c>
      <c r="C395" s="18">
        <v>39909</v>
      </c>
      <c r="D395" s="18">
        <v>40025.291666666701</v>
      </c>
      <c r="E395" s="16" t="s">
        <v>1507</v>
      </c>
      <c r="F395" s="36">
        <v>40918.333333333299</v>
      </c>
      <c r="G395" s="16" t="s">
        <v>100</v>
      </c>
      <c r="H395" s="17" t="s">
        <v>91</v>
      </c>
      <c r="I395" s="17"/>
      <c r="J395" s="17"/>
      <c r="K395" s="17" t="s">
        <v>75</v>
      </c>
      <c r="L395" s="17"/>
      <c r="M395" s="17"/>
      <c r="N395" s="17">
        <v>92</v>
      </c>
      <c r="O395" s="17"/>
      <c r="P395" s="17"/>
      <c r="Q395" s="17">
        <v>92</v>
      </c>
      <c r="R395" s="17" t="s">
        <v>65</v>
      </c>
      <c r="S395" s="17"/>
      <c r="T395" s="17" t="s">
        <v>96</v>
      </c>
      <c r="U395" s="17" t="s">
        <v>97</v>
      </c>
      <c r="V395" s="17" t="s">
        <v>71</v>
      </c>
      <c r="W395" s="19" t="s">
        <v>551</v>
      </c>
      <c r="X395" s="18">
        <v>41182.291666666701</v>
      </c>
      <c r="Y395" s="18">
        <v>41182.291666666701</v>
      </c>
      <c r="Z395" s="17" t="s">
        <v>82</v>
      </c>
      <c r="AA395" s="17" t="s">
        <v>59</v>
      </c>
      <c r="AB395" s="17" t="s">
        <v>59</v>
      </c>
      <c r="AC395" s="17" t="s">
        <v>82</v>
      </c>
      <c r="AD395" s="17"/>
      <c r="AE395" s="17"/>
    </row>
    <row r="396" spans="1:31" s="3" customFormat="1" ht="13" x14ac:dyDescent="0.3">
      <c r="A396" s="35" t="s">
        <v>2244</v>
      </c>
      <c r="B396" s="17">
        <v>489</v>
      </c>
      <c r="C396" s="18">
        <v>39959</v>
      </c>
      <c r="D396" s="18">
        <v>40025.291666666701</v>
      </c>
      <c r="E396" s="16" t="s">
        <v>1507</v>
      </c>
      <c r="F396" s="36">
        <v>40963.028912037</v>
      </c>
      <c r="G396" s="16" t="s">
        <v>100</v>
      </c>
      <c r="H396" s="17" t="s">
        <v>51</v>
      </c>
      <c r="I396" s="17"/>
      <c r="J396" s="17"/>
      <c r="K396" s="17" t="s">
        <v>51</v>
      </c>
      <c r="L396" s="17"/>
      <c r="M396" s="17"/>
      <c r="N396" s="17">
        <v>98.9</v>
      </c>
      <c r="O396" s="17"/>
      <c r="P396" s="17"/>
      <c r="Q396" s="17">
        <v>98.9</v>
      </c>
      <c r="R396" s="17" t="s">
        <v>65</v>
      </c>
      <c r="S396" s="17"/>
      <c r="T396" s="17" t="s">
        <v>242</v>
      </c>
      <c r="U396" s="17" t="s">
        <v>55</v>
      </c>
      <c r="V396" s="17" t="s">
        <v>88</v>
      </c>
      <c r="W396" s="19" t="s">
        <v>1235</v>
      </c>
      <c r="X396" s="18">
        <v>40694.291666666701</v>
      </c>
      <c r="Y396" s="18">
        <v>41790.291666666701</v>
      </c>
      <c r="Z396" s="17" t="s">
        <v>82</v>
      </c>
      <c r="AA396" s="17" t="s">
        <v>59</v>
      </c>
      <c r="AB396" s="17" t="s">
        <v>60</v>
      </c>
      <c r="AC396" s="17" t="s">
        <v>82</v>
      </c>
      <c r="AD396" s="17"/>
      <c r="AE396" s="17"/>
    </row>
    <row r="397" spans="1:31" s="3" customFormat="1" ht="25.5" x14ac:dyDescent="0.3">
      <c r="A397" s="35" t="s">
        <v>2245</v>
      </c>
      <c r="B397" s="17">
        <v>490</v>
      </c>
      <c r="C397" s="18">
        <v>39967</v>
      </c>
      <c r="D397" s="18">
        <v>40025.291666666701</v>
      </c>
      <c r="E397" s="16" t="s">
        <v>1507</v>
      </c>
      <c r="F397" s="36">
        <v>41625.333333333299</v>
      </c>
      <c r="G397" s="16" t="s">
        <v>100</v>
      </c>
      <c r="H397" s="17" t="s">
        <v>91</v>
      </c>
      <c r="I397" s="17"/>
      <c r="J397" s="17"/>
      <c r="K397" s="17" t="s">
        <v>1200</v>
      </c>
      <c r="L397" s="17"/>
      <c r="M397" s="17"/>
      <c r="N397" s="17">
        <v>48</v>
      </c>
      <c r="O397" s="17"/>
      <c r="P397" s="17"/>
      <c r="Q397" s="17">
        <v>48</v>
      </c>
      <c r="R397" s="17" t="s">
        <v>65</v>
      </c>
      <c r="S397" s="17"/>
      <c r="T397" s="17" t="s">
        <v>54</v>
      </c>
      <c r="U397" s="17" t="s">
        <v>55</v>
      </c>
      <c r="V397" s="17" t="s">
        <v>71</v>
      </c>
      <c r="W397" s="19" t="s">
        <v>2246</v>
      </c>
      <c r="X397" s="18">
        <v>41274.333333333299</v>
      </c>
      <c r="Y397" s="18">
        <v>41274.333333333299</v>
      </c>
      <c r="Z397" s="17" t="s">
        <v>82</v>
      </c>
      <c r="AA397" s="17" t="s">
        <v>59</v>
      </c>
      <c r="AB397" s="17" t="s">
        <v>59</v>
      </c>
      <c r="AC397" s="17" t="s">
        <v>82</v>
      </c>
      <c r="AD397" s="17"/>
      <c r="AE397" s="17"/>
    </row>
    <row r="398" spans="1:31" s="3" customFormat="1" ht="13" x14ac:dyDescent="0.3">
      <c r="A398" s="35" t="s">
        <v>2247</v>
      </c>
      <c r="B398" s="17">
        <v>491</v>
      </c>
      <c r="C398" s="18">
        <v>39968</v>
      </c>
      <c r="D398" s="18">
        <v>40025.291666666701</v>
      </c>
      <c r="E398" s="16" t="s">
        <v>1507</v>
      </c>
      <c r="F398" s="36">
        <v>40891.333333333299</v>
      </c>
      <c r="G398" s="16" t="s">
        <v>100</v>
      </c>
      <c r="H398" s="17" t="s">
        <v>74</v>
      </c>
      <c r="I398" s="17"/>
      <c r="J398" s="17"/>
      <c r="K398" s="17" t="s">
        <v>75</v>
      </c>
      <c r="L398" s="17"/>
      <c r="M398" s="17"/>
      <c r="N398" s="17">
        <v>230</v>
      </c>
      <c r="O398" s="17"/>
      <c r="P398" s="17"/>
      <c r="Q398" s="17">
        <v>230</v>
      </c>
      <c r="R398" s="17" t="s">
        <v>65</v>
      </c>
      <c r="S398" s="17"/>
      <c r="T398" s="17" t="s">
        <v>130</v>
      </c>
      <c r="U398" s="17" t="s">
        <v>55</v>
      </c>
      <c r="V398" s="17" t="s">
        <v>71</v>
      </c>
      <c r="W398" s="19" t="s">
        <v>1920</v>
      </c>
      <c r="X398" s="18">
        <v>41791.291666666701</v>
      </c>
      <c r="Y398" s="18">
        <v>41730.291666666701</v>
      </c>
      <c r="Z398" s="17" t="s">
        <v>82</v>
      </c>
      <c r="AA398" s="17" t="s">
        <v>59</v>
      </c>
      <c r="AB398" s="17" t="s">
        <v>59</v>
      </c>
      <c r="AC398" s="17" t="s">
        <v>82</v>
      </c>
      <c r="AD398" s="17"/>
      <c r="AE398" s="17"/>
    </row>
    <row r="399" spans="1:31" s="3" customFormat="1" ht="13" x14ac:dyDescent="0.3">
      <c r="A399" s="35" t="s">
        <v>2248</v>
      </c>
      <c r="B399" s="17">
        <v>492</v>
      </c>
      <c r="C399" s="18">
        <v>40502</v>
      </c>
      <c r="D399" s="18">
        <v>40025.291666666701</v>
      </c>
      <c r="E399" s="16" t="s">
        <v>1507</v>
      </c>
      <c r="F399" s="36">
        <v>40119.333333333299</v>
      </c>
      <c r="G399" s="16" t="s">
        <v>100</v>
      </c>
      <c r="H399" s="17" t="s">
        <v>74</v>
      </c>
      <c r="I399" s="17"/>
      <c r="J399" s="17"/>
      <c r="K399" s="17" t="s">
        <v>75</v>
      </c>
      <c r="L399" s="17"/>
      <c r="M399" s="17"/>
      <c r="N399" s="17">
        <v>350</v>
      </c>
      <c r="O399" s="17"/>
      <c r="P399" s="17"/>
      <c r="Q399" s="17">
        <v>350</v>
      </c>
      <c r="R399" s="17" t="s">
        <v>65</v>
      </c>
      <c r="S399" s="17"/>
      <c r="T399" s="17" t="s">
        <v>101</v>
      </c>
      <c r="U399" s="17" t="s">
        <v>55</v>
      </c>
      <c r="V399" s="17" t="s">
        <v>71</v>
      </c>
      <c r="W399" s="19" t="s">
        <v>264</v>
      </c>
      <c r="X399" s="18">
        <v>42339.333333333299</v>
      </c>
      <c r="Y399" s="18">
        <v>42339.333333333299</v>
      </c>
      <c r="Z399" s="17" t="s">
        <v>82</v>
      </c>
      <c r="AA399" s="17" t="s">
        <v>60</v>
      </c>
      <c r="AB399" s="17" t="s">
        <v>60</v>
      </c>
      <c r="AC399" s="17" t="s">
        <v>82</v>
      </c>
      <c r="AD399" s="17"/>
      <c r="AE399" s="17"/>
    </row>
    <row r="400" spans="1:31" s="3" customFormat="1" ht="13" x14ac:dyDescent="0.3">
      <c r="A400" s="35" t="s">
        <v>2249</v>
      </c>
      <c r="B400" s="17">
        <v>494</v>
      </c>
      <c r="C400" s="18">
        <v>40014</v>
      </c>
      <c r="D400" s="18">
        <v>40025.291666666701</v>
      </c>
      <c r="E400" s="16" t="s">
        <v>1507</v>
      </c>
      <c r="F400" s="36">
        <v>42017.333333333299</v>
      </c>
      <c r="G400" s="16" t="s">
        <v>100</v>
      </c>
      <c r="H400" s="17" t="s">
        <v>74</v>
      </c>
      <c r="I400" s="17"/>
      <c r="J400" s="17"/>
      <c r="K400" s="17" t="s">
        <v>75</v>
      </c>
      <c r="L400" s="17"/>
      <c r="M400" s="17"/>
      <c r="N400" s="17">
        <v>150</v>
      </c>
      <c r="O400" s="17"/>
      <c r="P400" s="17"/>
      <c r="Q400" s="17">
        <v>150</v>
      </c>
      <c r="R400" s="17" t="s">
        <v>65</v>
      </c>
      <c r="S400" s="17"/>
      <c r="T400" s="17" t="s">
        <v>101</v>
      </c>
      <c r="U400" s="17" t="s">
        <v>55</v>
      </c>
      <c r="V400" s="17" t="s">
        <v>71</v>
      </c>
      <c r="W400" s="19" t="s">
        <v>264</v>
      </c>
      <c r="X400" s="18">
        <v>42339.333333333299</v>
      </c>
      <c r="Y400" s="18">
        <v>42644.291666666701</v>
      </c>
      <c r="Z400" s="17" t="s">
        <v>82</v>
      </c>
      <c r="AA400" s="17" t="s">
        <v>59</v>
      </c>
      <c r="AB400" s="17" t="s">
        <v>59</v>
      </c>
      <c r="AC400" s="17" t="s">
        <v>82</v>
      </c>
      <c r="AD400" s="17"/>
      <c r="AE400" s="17"/>
    </row>
    <row r="401" spans="1:31" s="3" customFormat="1" ht="38" x14ac:dyDescent="0.3">
      <c r="A401" s="35" t="s">
        <v>2250</v>
      </c>
      <c r="B401" s="17">
        <v>496</v>
      </c>
      <c r="C401" s="18">
        <v>40029</v>
      </c>
      <c r="D401" s="18">
        <v>40025.291666666701</v>
      </c>
      <c r="E401" s="16" t="s">
        <v>1507</v>
      </c>
      <c r="F401" s="36">
        <v>40452.291666666701</v>
      </c>
      <c r="G401" s="16" t="s">
        <v>50</v>
      </c>
      <c r="H401" s="17" t="s">
        <v>91</v>
      </c>
      <c r="I401" s="17"/>
      <c r="J401" s="17"/>
      <c r="K401" s="17" t="s">
        <v>75</v>
      </c>
      <c r="L401" s="17"/>
      <c r="M401" s="17"/>
      <c r="N401" s="17">
        <v>960</v>
      </c>
      <c r="O401" s="17"/>
      <c r="P401" s="17"/>
      <c r="Q401" s="17">
        <v>960</v>
      </c>
      <c r="R401" s="17"/>
      <c r="S401" s="17"/>
      <c r="T401" s="17" t="s">
        <v>158</v>
      </c>
      <c r="U401" s="17" t="s">
        <v>159</v>
      </c>
      <c r="V401" s="17" t="s">
        <v>56</v>
      </c>
      <c r="W401" s="19" t="s">
        <v>2251</v>
      </c>
      <c r="X401" s="18">
        <v>41640.333333333299</v>
      </c>
      <c r="Y401" s="18">
        <v>41640.333333333299</v>
      </c>
      <c r="Z401" s="17" t="s">
        <v>60</v>
      </c>
      <c r="AA401" s="17" t="s">
        <v>60</v>
      </c>
      <c r="AB401" s="17" t="s">
        <v>60</v>
      </c>
      <c r="AC401" s="17" t="s">
        <v>60</v>
      </c>
      <c r="AD401" s="17"/>
      <c r="AE401" s="17"/>
    </row>
    <row r="402" spans="1:31" s="3" customFormat="1" ht="13" x14ac:dyDescent="0.3">
      <c r="A402" s="35" t="s">
        <v>2252</v>
      </c>
      <c r="B402" s="17">
        <v>497</v>
      </c>
      <c r="C402" s="18">
        <v>40502</v>
      </c>
      <c r="D402" s="18">
        <v>40025.291666666701</v>
      </c>
      <c r="E402" s="16" t="s">
        <v>1507</v>
      </c>
      <c r="F402" s="36">
        <v>40502.016134259298</v>
      </c>
      <c r="G402" s="16" t="s">
        <v>100</v>
      </c>
      <c r="H402" s="17" t="s">
        <v>91</v>
      </c>
      <c r="I402" s="17"/>
      <c r="J402" s="17"/>
      <c r="K402" s="17" t="s">
        <v>75</v>
      </c>
      <c r="L402" s="17"/>
      <c r="M402" s="17"/>
      <c r="N402" s="17">
        <v>6</v>
      </c>
      <c r="O402" s="17"/>
      <c r="P402" s="17"/>
      <c r="Q402" s="17">
        <v>6</v>
      </c>
      <c r="R402" s="17" t="s">
        <v>65</v>
      </c>
      <c r="S402" s="17"/>
      <c r="T402" s="17" t="s">
        <v>130</v>
      </c>
      <c r="U402" s="17" t="s">
        <v>55</v>
      </c>
      <c r="V402" s="17" t="s">
        <v>71</v>
      </c>
      <c r="W402" s="19" t="s">
        <v>2253</v>
      </c>
      <c r="X402" s="18">
        <v>40999.291666666701</v>
      </c>
      <c r="Y402" s="18">
        <v>40999.291666666701</v>
      </c>
      <c r="Z402" s="17" t="s">
        <v>82</v>
      </c>
      <c r="AA402" s="17" t="s">
        <v>60</v>
      </c>
      <c r="AB402" s="17" t="s">
        <v>60</v>
      </c>
      <c r="AC402" s="17" t="s">
        <v>82</v>
      </c>
      <c r="AD402" s="17"/>
      <c r="AE402" s="17"/>
    </row>
    <row r="403" spans="1:31" s="3" customFormat="1" ht="13" x14ac:dyDescent="0.3">
      <c r="A403" s="35" t="s">
        <v>2254</v>
      </c>
      <c r="B403" s="17">
        <v>498</v>
      </c>
      <c r="C403" s="18">
        <v>40502</v>
      </c>
      <c r="D403" s="18">
        <v>40025.291666666701</v>
      </c>
      <c r="E403" s="16" t="s">
        <v>1507</v>
      </c>
      <c r="F403" s="36">
        <v>40502.016134259298</v>
      </c>
      <c r="G403" s="16" t="s">
        <v>100</v>
      </c>
      <c r="H403" s="17" t="s">
        <v>91</v>
      </c>
      <c r="I403" s="17"/>
      <c r="J403" s="17"/>
      <c r="K403" s="17" t="s">
        <v>75</v>
      </c>
      <c r="L403" s="17"/>
      <c r="M403" s="17"/>
      <c r="N403" s="17">
        <v>20</v>
      </c>
      <c r="O403" s="17"/>
      <c r="P403" s="17"/>
      <c r="Q403" s="17">
        <v>20</v>
      </c>
      <c r="R403" s="17" t="s">
        <v>65</v>
      </c>
      <c r="S403" s="17"/>
      <c r="T403" s="17" t="s">
        <v>130</v>
      </c>
      <c r="U403" s="17" t="s">
        <v>55</v>
      </c>
      <c r="V403" s="17" t="s">
        <v>71</v>
      </c>
      <c r="W403" s="19" t="s">
        <v>2253</v>
      </c>
      <c r="X403" s="18">
        <v>41182.291666666701</v>
      </c>
      <c r="Y403" s="18">
        <v>41182.291666666701</v>
      </c>
      <c r="Z403" s="17" t="s">
        <v>82</v>
      </c>
      <c r="AA403" s="17" t="s">
        <v>60</v>
      </c>
      <c r="AB403" s="17" t="s">
        <v>60</v>
      </c>
      <c r="AC403" s="17" t="s">
        <v>82</v>
      </c>
      <c r="AD403" s="17"/>
      <c r="AE403" s="17"/>
    </row>
    <row r="404" spans="1:31" s="3" customFormat="1" ht="13" x14ac:dyDescent="0.3">
      <c r="A404" s="35" t="s">
        <v>2255</v>
      </c>
      <c r="B404" s="17">
        <v>499</v>
      </c>
      <c r="C404" s="18">
        <v>40502</v>
      </c>
      <c r="D404" s="18">
        <v>40025.291666666701</v>
      </c>
      <c r="E404" s="16" t="s">
        <v>1507</v>
      </c>
      <c r="F404" s="36">
        <v>40371.291666666701</v>
      </c>
      <c r="G404" s="16" t="s">
        <v>100</v>
      </c>
      <c r="H404" s="17" t="s">
        <v>91</v>
      </c>
      <c r="I404" s="17"/>
      <c r="J404" s="17"/>
      <c r="K404" s="17" t="s">
        <v>75</v>
      </c>
      <c r="L404" s="17"/>
      <c r="M404" s="17"/>
      <c r="N404" s="17">
        <v>40</v>
      </c>
      <c r="O404" s="17"/>
      <c r="P404" s="17"/>
      <c r="Q404" s="17">
        <v>40</v>
      </c>
      <c r="R404" s="17" t="s">
        <v>65</v>
      </c>
      <c r="S404" s="17"/>
      <c r="T404" s="17" t="s">
        <v>130</v>
      </c>
      <c r="U404" s="17" t="s">
        <v>55</v>
      </c>
      <c r="V404" s="17" t="s">
        <v>71</v>
      </c>
      <c r="W404" s="19" t="s">
        <v>2253</v>
      </c>
      <c r="X404" s="18">
        <v>41364.291666666701</v>
      </c>
      <c r="Y404" s="18">
        <v>41364.291666666701</v>
      </c>
      <c r="Z404" s="17" t="s">
        <v>82</v>
      </c>
      <c r="AA404" s="17" t="s">
        <v>60</v>
      </c>
      <c r="AB404" s="17" t="s">
        <v>60</v>
      </c>
      <c r="AC404" s="17" t="s">
        <v>82</v>
      </c>
      <c r="AD404" s="17"/>
      <c r="AE404" s="17"/>
    </row>
    <row r="405" spans="1:31" s="3" customFormat="1" ht="13" x14ac:dyDescent="0.3">
      <c r="A405" s="35" t="s">
        <v>2256</v>
      </c>
      <c r="B405" s="17">
        <v>500</v>
      </c>
      <c r="C405" s="18">
        <v>40502</v>
      </c>
      <c r="D405" s="18">
        <v>40025.291666666701</v>
      </c>
      <c r="E405" s="16" t="s">
        <v>1507</v>
      </c>
      <c r="F405" s="36">
        <v>40618.805868055599</v>
      </c>
      <c r="G405" s="16" t="s">
        <v>100</v>
      </c>
      <c r="H405" s="17" t="s">
        <v>91</v>
      </c>
      <c r="I405" s="17"/>
      <c r="J405" s="17"/>
      <c r="K405" s="17" t="s">
        <v>75</v>
      </c>
      <c r="L405" s="17"/>
      <c r="M405" s="17"/>
      <c r="N405" s="17">
        <v>960</v>
      </c>
      <c r="O405" s="17"/>
      <c r="P405" s="17"/>
      <c r="Q405" s="17">
        <v>960</v>
      </c>
      <c r="R405" s="17" t="s">
        <v>65</v>
      </c>
      <c r="S405" s="17"/>
      <c r="T405" s="17" t="s">
        <v>1069</v>
      </c>
      <c r="U405" s="17" t="s">
        <v>97</v>
      </c>
      <c r="V405" s="17" t="s">
        <v>71</v>
      </c>
      <c r="W405" s="19" t="s">
        <v>2257</v>
      </c>
      <c r="X405" s="18">
        <v>41640.333333333299</v>
      </c>
      <c r="Y405" s="18">
        <v>42005.333333333299</v>
      </c>
      <c r="Z405" s="17" t="s">
        <v>82</v>
      </c>
      <c r="AA405" s="17" t="s">
        <v>60</v>
      </c>
      <c r="AB405" s="17" t="s">
        <v>60</v>
      </c>
      <c r="AC405" s="17" t="s">
        <v>82</v>
      </c>
      <c r="AD405" s="17"/>
      <c r="AE405" s="17"/>
    </row>
    <row r="406" spans="1:31" s="3" customFormat="1" ht="25.5" x14ac:dyDescent="0.3">
      <c r="A406" s="35" t="s">
        <v>2258</v>
      </c>
      <c r="B406" s="17">
        <v>501</v>
      </c>
      <c r="C406" s="18">
        <v>40502</v>
      </c>
      <c r="D406" s="18">
        <v>40025.291666666701</v>
      </c>
      <c r="E406" s="16" t="s">
        <v>1507</v>
      </c>
      <c r="F406" s="36">
        <v>40451.291666666701</v>
      </c>
      <c r="G406" s="16" t="s">
        <v>100</v>
      </c>
      <c r="H406" s="17" t="s">
        <v>74</v>
      </c>
      <c r="I406" s="17"/>
      <c r="J406" s="17"/>
      <c r="K406" s="17" t="s">
        <v>75</v>
      </c>
      <c r="L406" s="17"/>
      <c r="M406" s="17"/>
      <c r="N406" s="17">
        <v>750</v>
      </c>
      <c r="O406" s="17"/>
      <c r="P406" s="17"/>
      <c r="Q406" s="17">
        <v>750</v>
      </c>
      <c r="R406" s="17" t="s">
        <v>65</v>
      </c>
      <c r="S406" s="17"/>
      <c r="T406" s="17" t="s">
        <v>158</v>
      </c>
      <c r="U406" s="17" t="s">
        <v>159</v>
      </c>
      <c r="V406" s="17" t="s">
        <v>56</v>
      </c>
      <c r="W406" s="19" t="s">
        <v>2259</v>
      </c>
      <c r="X406" s="18">
        <v>42185.291666666701</v>
      </c>
      <c r="Y406" s="18">
        <v>42185.291666666701</v>
      </c>
      <c r="Z406" s="17" t="s">
        <v>82</v>
      </c>
      <c r="AA406" s="17" t="s">
        <v>59</v>
      </c>
      <c r="AB406" s="17" t="s">
        <v>60</v>
      </c>
      <c r="AC406" s="17" t="s">
        <v>82</v>
      </c>
      <c r="AD406" s="17"/>
      <c r="AE406" s="17"/>
    </row>
    <row r="407" spans="1:31" s="3" customFormat="1" ht="13" x14ac:dyDescent="0.3">
      <c r="A407" s="35" t="s">
        <v>2260</v>
      </c>
      <c r="B407" s="17">
        <v>504</v>
      </c>
      <c r="C407" s="18">
        <v>40077</v>
      </c>
      <c r="D407" s="18">
        <v>40025.291666666701</v>
      </c>
      <c r="E407" s="16" t="s">
        <v>1507</v>
      </c>
      <c r="F407" s="36">
        <v>40119.925625000003</v>
      </c>
      <c r="G407" s="16" t="s">
        <v>50</v>
      </c>
      <c r="H407" s="17" t="s">
        <v>51</v>
      </c>
      <c r="I407" s="17"/>
      <c r="J407" s="17"/>
      <c r="K407" s="17" t="s">
        <v>51</v>
      </c>
      <c r="L407" s="17"/>
      <c r="M407" s="17"/>
      <c r="N407" s="17">
        <v>688</v>
      </c>
      <c r="O407" s="17"/>
      <c r="P407" s="17"/>
      <c r="Q407" s="17">
        <v>688</v>
      </c>
      <c r="R407" s="17"/>
      <c r="S407" s="17"/>
      <c r="T407" s="17" t="s">
        <v>101</v>
      </c>
      <c r="U407" s="17" t="s">
        <v>55</v>
      </c>
      <c r="V407" s="17" t="s">
        <v>71</v>
      </c>
      <c r="W407" s="19" t="s">
        <v>1217</v>
      </c>
      <c r="X407" s="18">
        <v>41344.291666666701</v>
      </c>
      <c r="Y407" s="18">
        <v>41344.291666666701</v>
      </c>
      <c r="Z407" s="17" t="s">
        <v>60</v>
      </c>
      <c r="AA407" s="17" t="s">
        <v>60</v>
      </c>
      <c r="AB407" s="17" t="s">
        <v>60</v>
      </c>
      <c r="AC407" s="17" t="s">
        <v>60</v>
      </c>
      <c r="AD407" s="17"/>
      <c r="AE407" s="17"/>
    </row>
    <row r="408" spans="1:31" s="3" customFormat="1" ht="13" x14ac:dyDescent="0.3">
      <c r="A408" s="35" t="s">
        <v>2261</v>
      </c>
      <c r="B408" s="17">
        <v>505</v>
      </c>
      <c r="C408" s="18">
        <v>40502</v>
      </c>
      <c r="D408" s="18">
        <v>40025.291666666701</v>
      </c>
      <c r="E408" s="16" t="s">
        <v>1507</v>
      </c>
      <c r="F408" s="36">
        <v>40501.333333333299</v>
      </c>
      <c r="G408" s="16" t="s">
        <v>100</v>
      </c>
      <c r="H408" s="17" t="s">
        <v>74</v>
      </c>
      <c r="I408" s="17" t="s">
        <v>51</v>
      </c>
      <c r="J408" s="17"/>
      <c r="K408" s="17" t="s">
        <v>75</v>
      </c>
      <c r="L408" s="17" t="s">
        <v>51</v>
      </c>
      <c r="M408" s="17"/>
      <c r="N408" s="17">
        <v>975</v>
      </c>
      <c r="O408" s="17">
        <v>125</v>
      </c>
      <c r="P408" s="17"/>
      <c r="Q408" s="17">
        <v>1100</v>
      </c>
      <c r="R408" s="17" t="s">
        <v>65</v>
      </c>
      <c r="S408" s="17"/>
      <c r="T408" s="17" t="s">
        <v>101</v>
      </c>
      <c r="U408" s="17" t="s">
        <v>55</v>
      </c>
      <c r="V408" s="17" t="s">
        <v>71</v>
      </c>
      <c r="W408" s="19" t="s">
        <v>2262</v>
      </c>
      <c r="X408" s="18">
        <v>41243.333333333299</v>
      </c>
      <c r="Y408" s="18">
        <v>41243.333333333299</v>
      </c>
      <c r="Z408" s="17" t="s">
        <v>82</v>
      </c>
      <c r="AA408" s="17" t="s">
        <v>60</v>
      </c>
      <c r="AB408" s="17" t="s">
        <v>60</v>
      </c>
      <c r="AC408" s="17" t="s">
        <v>82</v>
      </c>
      <c r="AD408" s="17"/>
      <c r="AE408" s="17"/>
    </row>
    <row r="409" spans="1:31" s="3" customFormat="1" ht="13" x14ac:dyDescent="0.3">
      <c r="A409" s="35" t="s">
        <v>2263</v>
      </c>
      <c r="B409" s="17">
        <v>507</v>
      </c>
      <c r="C409" s="18">
        <v>40513</v>
      </c>
      <c r="D409" s="18">
        <v>40025.291666666701</v>
      </c>
      <c r="E409" s="16" t="s">
        <v>1507</v>
      </c>
      <c r="F409" s="36">
        <v>40151.333333333299</v>
      </c>
      <c r="G409" s="16" t="s">
        <v>100</v>
      </c>
      <c r="H409" s="17" t="s">
        <v>85</v>
      </c>
      <c r="I409" s="17"/>
      <c r="J409" s="17"/>
      <c r="K409" s="17" t="s">
        <v>86</v>
      </c>
      <c r="L409" s="17"/>
      <c r="M409" s="17"/>
      <c r="N409" s="17">
        <v>131</v>
      </c>
      <c r="O409" s="17"/>
      <c r="P409" s="17"/>
      <c r="Q409" s="17">
        <v>131</v>
      </c>
      <c r="R409" s="17" t="s">
        <v>65</v>
      </c>
      <c r="S409" s="17"/>
      <c r="T409" s="17" t="s">
        <v>333</v>
      </c>
      <c r="U409" s="17" t="s">
        <v>55</v>
      </c>
      <c r="V409" s="17" t="s">
        <v>88</v>
      </c>
      <c r="W409" s="19" t="s">
        <v>1891</v>
      </c>
      <c r="X409" s="18">
        <v>41609.333333333299</v>
      </c>
      <c r="Y409" s="18">
        <v>43100.333333333299</v>
      </c>
      <c r="Z409" s="17" t="s">
        <v>82</v>
      </c>
      <c r="AA409" s="17" t="s">
        <v>60</v>
      </c>
      <c r="AB409" s="17" t="s">
        <v>60</v>
      </c>
      <c r="AC409" s="17" t="s">
        <v>82</v>
      </c>
      <c r="AD409" s="17"/>
      <c r="AE409" s="17"/>
    </row>
    <row r="410" spans="1:31" s="3" customFormat="1" ht="13" x14ac:dyDescent="0.3">
      <c r="A410" s="35" t="s">
        <v>2264</v>
      </c>
      <c r="B410" s="17">
        <v>508</v>
      </c>
      <c r="C410" s="18">
        <v>40502</v>
      </c>
      <c r="D410" s="18">
        <v>40025.291666666701</v>
      </c>
      <c r="E410" s="16" t="s">
        <v>1507</v>
      </c>
      <c r="F410" s="36">
        <v>40466.291666666701</v>
      </c>
      <c r="G410" s="16" t="s">
        <v>100</v>
      </c>
      <c r="H410" s="17" t="s">
        <v>85</v>
      </c>
      <c r="I410" s="17"/>
      <c r="J410" s="17"/>
      <c r="K410" s="17" t="s">
        <v>86</v>
      </c>
      <c r="L410" s="17"/>
      <c r="M410" s="17"/>
      <c r="N410" s="17">
        <v>58.3</v>
      </c>
      <c r="O410" s="17"/>
      <c r="P410" s="17"/>
      <c r="Q410" s="17">
        <v>58.3</v>
      </c>
      <c r="R410" s="17" t="s">
        <v>65</v>
      </c>
      <c r="S410" s="17"/>
      <c r="T410" s="17" t="s">
        <v>136</v>
      </c>
      <c r="U410" s="17" t="s">
        <v>55</v>
      </c>
      <c r="V410" s="17" t="s">
        <v>88</v>
      </c>
      <c r="W410" s="19" t="s">
        <v>2265</v>
      </c>
      <c r="X410" s="18">
        <v>40617.291666666701</v>
      </c>
      <c r="Y410" s="18">
        <v>40617.291666666701</v>
      </c>
      <c r="Z410" s="17" t="s">
        <v>82</v>
      </c>
      <c r="AA410" s="17" t="s">
        <v>59</v>
      </c>
      <c r="AB410" s="17" t="s">
        <v>60</v>
      </c>
      <c r="AC410" s="17" t="s">
        <v>82</v>
      </c>
      <c r="AD410" s="17"/>
      <c r="AE410" s="17"/>
    </row>
    <row r="411" spans="1:31" s="3" customFormat="1" ht="13" x14ac:dyDescent="0.3">
      <c r="A411" s="35" t="s">
        <v>2266</v>
      </c>
      <c r="B411" s="17">
        <v>511</v>
      </c>
      <c r="C411" s="18">
        <v>40502</v>
      </c>
      <c r="D411" s="18">
        <v>40025.291666666701</v>
      </c>
      <c r="E411" s="16" t="s">
        <v>1507</v>
      </c>
      <c r="F411" s="36">
        <v>40147.333333333299</v>
      </c>
      <c r="G411" s="16" t="s">
        <v>100</v>
      </c>
      <c r="H411" s="17" t="s">
        <v>91</v>
      </c>
      <c r="I411" s="17"/>
      <c r="J411" s="17"/>
      <c r="K411" s="17" t="s">
        <v>75</v>
      </c>
      <c r="L411" s="17"/>
      <c r="M411" s="17"/>
      <c r="N411" s="17">
        <v>92.6</v>
      </c>
      <c r="O411" s="17"/>
      <c r="P411" s="17"/>
      <c r="Q411" s="17">
        <v>92.6</v>
      </c>
      <c r="R411" s="17" t="s">
        <v>65</v>
      </c>
      <c r="S411" s="17"/>
      <c r="T411" s="17" t="s">
        <v>101</v>
      </c>
      <c r="U411" s="17" t="s">
        <v>55</v>
      </c>
      <c r="V411" s="17" t="s">
        <v>71</v>
      </c>
      <c r="W411" s="19" t="s">
        <v>1988</v>
      </c>
      <c r="X411" s="18">
        <v>41274.333333333299</v>
      </c>
      <c r="Y411" s="18">
        <v>41274.333333333299</v>
      </c>
      <c r="Z411" s="17" t="s">
        <v>82</v>
      </c>
      <c r="AA411" s="17" t="s">
        <v>60</v>
      </c>
      <c r="AB411" s="17" t="s">
        <v>60</v>
      </c>
      <c r="AC411" s="17" t="s">
        <v>82</v>
      </c>
      <c r="AD411" s="17"/>
      <c r="AE411" s="17"/>
    </row>
    <row r="412" spans="1:31" s="3" customFormat="1" ht="13" x14ac:dyDescent="0.3">
      <c r="A412" s="35" t="s">
        <v>2267</v>
      </c>
      <c r="B412" s="17">
        <v>512</v>
      </c>
      <c r="C412" s="18">
        <v>40025</v>
      </c>
      <c r="D412" s="18">
        <v>40025.291666666701</v>
      </c>
      <c r="E412" s="16" t="s">
        <v>1507</v>
      </c>
      <c r="F412" s="36">
        <v>42313.333333333299</v>
      </c>
      <c r="G412" s="16" t="s">
        <v>100</v>
      </c>
      <c r="H412" s="17" t="s">
        <v>74</v>
      </c>
      <c r="I412" s="17"/>
      <c r="J412" s="17"/>
      <c r="K412" s="17" t="s">
        <v>75</v>
      </c>
      <c r="L412" s="17"/>
      <c r="M412" s="17"/>
      <c r="N412" s="17">
        <v>2</v>
      </c>
      <c r="O412" s="17"/>
      <c r="P412" s="17"/>
      <c r="Q412" s="17">
        <v>2</v>
      </c>
      <c r="R412" s="17" t="s">
        <v>65</v>
      </c>
      <c r="S412" s="17"/>
      <c r="T412" s="17" t="s">
        <v>121</v>
      </c>
      <c r="U412" s="17" t="s">
        <v>55</v>
      </c>
      <c r="V412" s="17" t="s">
        <v>71</v>
      </c>
      <c r="W412" s="19" t="s">
        <v>2268</v>
      </c>
      <c r="X412" s="18">
        <v>40954.333333333299</v>
      </c>
      <c r="Y412" s="18">
        <v>44105.291666666701</v>
      </c>
      <c r="Z412" s="17" t="s">
        <v>82</v>
      </c>
      <c r="AA412" s="17" t="s">
        <v>59</v>
      </c>
      <c r="AB412" s="17" t="s">
        <v>59</v>
      </c>
      <c r="AC412" s="17" t="s">
        <v>82</v>
      </c>
      <c r="AD412" s="17"/>
      <c r="AE412" s="17"/>
    </row>
    <row r="413" spans="1:31" s="3" customFormat="1" ht="13" x14ac:dyDescent="0.3">
      <c r="A413" s="35" t="s">
        <v>2269</v>
      </c>
      <c r="B413" s="17">
        <v>513</v>
      </c>
      <c r="C413" s="18">
        <v>40025</v>
      </c>
      <c r="D413" s="18">
        <v>40025.291666666701</v>
      </c>
      <c r="E413" s="16" t="s">
        <v>1507</v>
      </c>
      <c r="F413" s="36">
        <v>42313.333333333299</v>
      </c>
      <c r="G413" s="16" t="s">
        <v>100</v>
      </c>
      <c r="H413" s="17" t="s">
        <v>74</v>
      </c>
      <c r="I413" s="17"/>
      <c r="J413" s="17"/>
      <c r="K413" s="17" t="s">
        <v>75</v>
      </c>
      <c r="L413" s="17"/>
      <c r="M413" s="17"/>
      <c r="N413" s="17">
        <v>141</v>
      </c>
      <c r="O413" s="17"/>
      <c r="P413" s="17"/>
      <c r="Q413" s="17">
        <v>141</v>
      </c>
      <c r="R413" s="17" t="s">
        <v>65</v>
      </c>
      <c r="S413" s="17"/>
      <c r="T413" s="17" t="s">
        <v>121</v>
      </c>
      <c r="U413" s="17" t="s">
        <v>55</v>
      </c>
      <c r="V413" s="17" t="s">
        <v>71</v>
      </c>
      <c r="W413" s="19" t="s">
        <v>102</v>
      </c>
      <c r="X413" s="18">
        <v>41487.291666666701</v>
      </c>
      <c r="Y413" s="18">
        <v>43100.333333333299</v>
      </c>
      <c r="Z413" s="17" t="s">
        <v>82</v>
      </c>
      <c r="AA413" s="17" t="s">
        <v>59</v>
      </c>
      <c r="AB413" s="17" t="s">
        <v>59</v>
      </c>
      <c r="AC413" s="17" t="s">
        <v>82</v>
      </c>
      <c r="AD413" s="17"/>
      <c r="AE413" s="17"/>
    </row>
    <row r="414" spans="1:31" s="3" customFormat="1" ht="25.5" x14ac:dyDescent="0.3">
      <c r="A414" s="35" t="s">
        <v>2270</v>
      </c>
      <c r="B414" s="17" t="s">
        <v>2271</v>
      </c>
      <c r="C414" s="18">
        <v>40025</v>
      </c>
      <c r="D414" s="18">
        <v>40025.291666666701</v>
      </c>
      <c r="E414" s="16" t="s">
        <v>1507</v>
      </c>
      <c r="F414" s="36">
        <v>40119.924456018503</v>
      </c>
      <c r="G414" s="16" t="s">
        <v>50</v>
      </c>
      <c r="H414" s="17" t="s">
        <v>345</v>
      </c>
      <c r="I414" s="17"/>
      <c r="J414" s="17"/>
      <c r="K414" s="17" t="s">
        <v>86</v>
      </c>
      <c r="L414" s="17"/>
      <c r="M414" s="17"/>
      <c r="N414" s="17">
        <v>190</v>
      </c>
      <c r="O414" s="17"/>
      <c r="P414" s="17"/>
      <c r="Q414" s="17">
        <v>190</v>
      </c>
      <c r="R414" s="17"/>
      <c r="S414" s="17"/>
      <c r="T414" s="17" t="s">
        <v>54</v>
      </c>
      <c r="U414" s="17" t="s">
        <v>55</v>
      </c>
      <c r="V414" s="17" t="s">
        <v>56</v>
      </c>
      <c r="W414" s="19" t="s">
        <v>2272</v>
      </c>
      <c r="X414" s="18">
        <v>41395.291666666701</v>
      </c>
      <c r="Y414" s="18">
        <v>41395.291666666701</v>
      </c>
      <c r="Z414" s="17" t="s">
        <v>58</v>
      </c>
      <c r="AA414" s="17" t="s">
        <v>60</v>
      </c>
      <c r="AB414" s="17" t="s">
        <v>60</v>
      </c>
      <c r="AC414" s="17" t="s">
        <v>60</v>
      </c>
      <c r="AD414" s="17"/>
      <c r="AE414" s="17"/>
    </row>
    <row r="415" spans="1:31" s="3" customFormat="1" ht="13" x14ac:dyDescent="0.3">
      <c r="A415" s="35" t="s">
        <v>2273</v>
      </c>
      <c r="B415" s="17">
        <v>514</v>
      </c>
      <c r="C415" s="18">
        <v>40025</v>
      </c>
      <c r="D415" s="18">
        <v>40025.291666666701</v>
      </c>
      <c r="E415" s="16" t="s">
        <v>1507</v>
      </c>
      <c r="F415" s="36">
        <v>41908.870069444398</v>
      </c>
      <c r="G415" s="16" t="s">
        <v>1266</v>
      </c>
      <c r="H415" s="17" t="s">
        <v>74</v>
      </c>
      <c r="I415" s="17"/>
      <c r="J415" s="17"/>
      <c r="K415" s="17" t="s">
        <v>75</v>
      </c>
      <c r="L415" s="17"/>
      <c r="M415" s="17"/>
      <c r="N415" s="17">
        <v>20</v>
      </c>
      <c r="O415" s="17"/>
      <c r="P415" s="17"/>
      <c r="Q415" s="17">
        <v>20</v>
      </c>
      <c r="R415" s="17" t="s">
        <v>92</v>
      </c>
      <c r="S415" s="17"/>
      <c r="T415" s="17" t="s">
        <v>101</v>
      </c>
      <c r="U415" s="17" t="s">
        <v>55</v>
      </c>
      <c r="V415" s="17" t="s">
        <v>88</v>
      </c>
      <c r="W415" s="19" t="s">
        <v>2274</v>
      </c>
      <c r="X415" s="18">
        <v>40527.333333333299</v>
      </c>
      <c r="Y415" s="18">
        <v>42673.291666666701</v>
      </c>
      <c r="Z415" s="17" t="s">
        <v>60</v>
      </c>
      <c r="AA415" s="17" t="s">
        <v>1268</v>
      </c>
      <c r="AB415" s="17" t="s">
        <v>1269</v>
      </c>
      <c r="AC415" s="17" t="s">
        <v>82</v>
      </c>
      <c r="AD415" s="17"/>
      <c r="AE415" s="17"/>
    </row>
    <row r="416" spans="1:31" s="3" customFormat="1" ht="13" x14ac:dyDescent="0.3">
      <c r="A416" s="35" t="s">
        <v>2275</v>
      </c>
      <c r="B416" s="17">
        <v>515</v>
      </c>
      <c r="C416" s="18">
        <v>40037</v>
      </c>
      <c r="D416" s="18">
        <v>40037.291666666701</v>
      </c>
      <c r="E416" s="16" t="s">
        <v>1507</v>
      </c>
      <c r="F416" s="36">
        <v>40823.291666666701</v>
      </c>
      <c r="G416" s="16" t="s">
        <v>109</v>
      </c>
      <c r="H416" s="17" t="s">
        <v>74</v>
      </c>
      <c r="I416" s="17"/>
      <c r="J416" s="17"/>
      <c r="K416" s="17" t="s">
        <v>75</v>
      </c>
      <c r="L416" s="17"/>
      <c r="M416" s="17"/>
      <c r="N416" s="17">
        <v>20</v>
      </c>
      <c r="O416" s="17"/>
      <c r="P416" s="17"/>
      <c r="Q416" s="17">
        <v>20</v>
      </c>
      <c r="R416" s="17" t="s">
        <v>65</v>
      </c>
      <c r="S416" s="17"/>
      <c r="T416" s="17" t="s">
        <v>101</v>
      </c>
      <c r="U416" s="17" t="s">
        <v>55</v>
      </c>
      <c r="V416" s="17" t="s">
        <v>71</v>
      </c>
      <c r="W416" s="19" t="s">
        <v>2276</v>
      </c>
      <c r="X416" s="18">
        <v>40634.291666666701</v>
      </c>
      <c r="Y416" s="18">
        <v>41000.291666666701</v>
      </c>
      <c r="Z416" s="17" t="s">
        <v>82</v>
      </c>
      <c r="AA416" s="17" t="s">
        <v>60</v>
      </c>
      <c r="AB416" s="17" t="s">
        <v>60</v>
      </c>
      <c r="AC416" s="17" t="s">
        <v>82</v>
      </c>
      <c r="AD416" s="17"/>
      <c r="AE416" s="17"/>
    </row>
    <row r="417" spans="1:31" s="3" customFormat="1" ht="13" x14ac:dyDescent="0.3">
      <c r="A417" s="35" t="s">
        <v>2277</v>
      </c>
      <c r="B417" s="17">
        <v>516</v>
      </c>
      <c r="C417" s="18">
        <v>40513</v>
      </c>
      <c r="D417" s="18">
        <v>40046.291666666701</v>
      </c>
      <c r="E417" s="16" t="s">
        <v>1507</v>
      </c>
      <c r="F417" s="36">
        <v>40323.291666666701</v>
      </c>
      <c r="G417" s="16" t="s">
        <v>1266</v>
      </c>
      <c r="H417" s="17" t="s">
        <v>74</v>
      </c>
      <c r="I417" s="17"/>
      <c r="J417" s="17"/>
      <c r="K417" s="17" t="s">
        <v>75</v>
      </c>
      <c r="L417" s="17"/>
      <c r="M417" s="17"/>
      <c r="N417" s="17">
        <v>20</v>
      </c>
      <c r="O417" s="17"/>
      <c r="P417" s="17"/>
      <c r="Q417" s="17">
        <v>20</v>
      </c>
      <c r="R417" s="17" t="s">
        <v>92</v>
      </c>
      <c r="S417" s="17"/>
      <c r="T417" s="17" t="s">
        <v>54</v>
      </c>
      <c r="U417" s="17" t="s">
        <v>55</v>
      </c>
      <c r="V417" s="17" t="s">
        <v>56</v>
      </c>
      <c r="W417" s="19" t="s">
        <v>2017</v>
      </c>
      <c r="X417" s="18">
        <v>40544.333333333299</v>
      </c>
      <c r="Y417" s="18">
        <v>40544.333333333299</v>
      </c>
      <c r="Z417" s="17" t="s">
        <v>60</v>
      </c>
      <c r="AA417" s="17" t="s">
        <v>60</v>
      </c>
      <c r="AB417" s="17" t="s">
        <v>60</v>
      </c>
      <c r="AC417" s="17" t="s">
        <v>82</v>
      </c>
      <c r="AD417" s="17"/>
      <c r="AE417" s="17"/>
    </row>
    <row r="418" spans="1:31" s="3" customFormat="1" ht="13" x14ac:dyDescent="0.3">
      <c r="A418" s="35" t="s">
        <v>2278</v>
      </c>
      <c r="B418" s="17">
        <v>518</v>
      </c>
      <c r="C418" s="18">
        <v>40044</v>
      </c>
      <c r="D418" s="18">
        <v>40044.291666666701</v>
      </c>
      <c r="E418" s="16" t="s">
        <v>1507</v>
      </c>
      <c r="F418" s="36">
        <v>40336.291666666701</v>
      </c>
      <c r="G418" s="16" t="s">
        <v>1266</v>
      </c>
      <c r="H418" s="17" t="s">
        <v>74</v>
      </c>
      <c r="I418" s="17"/>
      <c r="J418" s="17"/>
      <c r="K418" s="17" t="s">
        <v>75</v>
      </c>
      <c r="L418" s="17"/>
      <c r="M418" s="17"/>
      <c r="N418" s="17">
        <v>20</v>
      </c>
      <c r="O418" s="17"/>
      <c r="P418" s="17"/>
      <c r="Q418" s="17">
        <v>20</v>
      </c>
      <c r="R418" s="17" t="s">
        <v>92</v>
      </c>
      <c r="S418" s="17"/>
      <c r="T418" s="17" t="s">
        <v>101</v>
      </c>
      <c r="U418" s="17" t="s">
        <v>55</v>
      </c>
      <c r="V418" s="17" t="s">
        <v>88</v>
      </c>
      <c r="W418" s="19" t="s">
        <v>2279</v>
      </c>
      <c r="X418" s="18">
        <v>42004.333333333299</v>
      </c>
      <c r="Y418" s="18">
        <v>42004.333333333299</v>
      </c>
      <c r="Z418" s="17" t="s">
        <v>60</v>
      </c>
      <c r="AA418" s="17" t="s">
        <v>60</v>
      </c>
      <c r="AB418" s="17" t="s">
        <v>60</v>
      </c>
      <c r="AC418" s="17" t="s">
        <v>82</v>
      </c>
      <c r="AD418" s="17"/>
      <c r="AE418" s="17"/>
    </row>
    <row r="419" spans="1:31" s="3" customFormat="1" ht="13" x14ac:dyDescent="0.3">
      <c r="A419" s="35" t="s">
        <v>2280</v>
      </c>
      <c r="B419" s="17">
        <v>519</v>
      </c>
      <c r="C419" s="18">
        <v>40044</v>
      </c>
      <c r="D419" s="18">
        <v>40044.291666666701</v>
      </c>
      <c r="E419" s="16" t="s">
        <v>1507</v>
      </c>
      <c r="F419" s="36">
        <v>40725.689039351899</v>
      </c>
      <c r="G419" s="16" t="s">
        <v>1266</v>
      </c>
      <c r="H419" s="17" t="s">
        <v>74</v>
      </c>
      <c r="I419" s="17"/>
      <c r="J419" s="17"/>
      <c r="K419" s="17" t="s">
        <v>75</v>
      </c>
      <c r="L419" s="17"/>
      <c r="M419" s="17"/>
      <c r="N419" s="17">
        <v>20</v>
      </c>
      <c r="O419" s="17"/>
      <c r="P419" s="17"/>
      <c r="Q419" s="17">
        <v>20</v>
      </c>
      <c r="R419" s="17" t="s">
        <v>92</v>
      </c>
      <c r="S419" s="17"/>
      <c r="T419" s="17" t="s">
        <v>101</v>
      </c>
      <c r="U419" s="17" t="s">
        <v>55</v>
      </c>
      <c r="V419" s="17" t="s">
        <v>88</v>
      </c>
      <c r="W419" s="19" t="s">
        <v>2281</v>
      </c>
      <c r="X419" s="18">
        <v>42004.333333333299</v>
      </c>
      <c r="Y419" s="18">
        <v>42004.333333333299</v>
      </c>
      <c r="Z419" s="17" t="s">
        <v>60</v>
      </c>
      <c r="AA419" s="17" t="s">
        <v>60</v>
      </c>
      <c r="AB419" s="17" t="s">
        <v>60</v>
      </c>
      <c r="AC419" s="17" t="s">
        <v>82</v>
      </c>
      <c r="AD419" s="17"/>
      <c r="AE419" s="17"/>
    </row>
    <row r="420" spans="1:31" s="3" customFormat="1" ht="13" x14ac:dyDescent="0.3">
      <c r="A420" s="35" t="s">
        <v>2282</v>
      </c>
      <c r="B420" s="17">
        <v>520</v>
      </c>
      <c r="C420" s="18">
        <v>40044</v>
      </c>
      <c r="D420" s="18">
        <v>40044.291666666701</v>
      </c>
      <c r="E420" s="16" t="s">
        <v>1507</v>
      </c>
      <c r="F420" s="36">
        <v>40352.291666666701</v>
      </c>
      <c r="G420" s="16" t="s">
        <v>1266</v>
      </c>
      <c r="H420" s="17" t="s">
        <v>74</v>
      </c>
      <c r="I420" s="17"/>
      <c r="J420" s="17"/>
      <c r="K420" s="17" t="s">
        <v>75</v>
      </c>
      <c r="L420" s="17"/>
      <c r="M420" s="17"/>
      <c r="N420" s="17">
        <v>20</v>
      </c>
      <c r="O420" s="17"/>
      <c r="P420" s="17"/>
      <c r="Q420" s="17">
        <v>20</v>
      </c>
      <c r="R420" s="17" t="s">
        <v>92</v>
      </c>
      <c r="S420" s="17"/>
      <c r="T420" s="17" t="s">
        <v>101</v>
      </c>
      <c r="U420" s="17" t="s">
        <v>55</v>
      </c>
      <c r="V420" s="17" t="s">
        <v>88</v>
      </c>
      <c r="W420" s="19" t="s">
        <v>2283</v>
      </c>
      <c r="X420" s="18">
        <v>42004.333333333299</v>
      </c>
      <c r="Y420" s="18">
        <v>42004.333333333299</v>
      </c>
      <c r="Z420" s="17" t="s">
        <v>60</v>
      </c>
      <c r="AA420" s="17" t="s">
        <v>60</v>
      </c>
      <c r="AB420" s="17" t="s">
        <v>60</v>
      </c>
      <c r="AC420" s="17" t="s">
        <v>82</v>
      </c>
      <c r="AD420" s="17"/>
      <c r="AE420" s="17"/>
    </row>
    <row r="421" spans="1:31" s="3" customFormat="1" ht="13" x14ac:dyDescent="0.3">
      <c r="A421" s="35" t="s">
        <v>2284</v>
      </c>
      <c r="B421" s="17" t="s">
        <v>2285</v>
      </c>
      <c r="C421" s="18">
        <v>40044</v>
      </c>
      <c r="D421" s="18">
        <v>40044.291666666701</v>
      </c>
      <c r="E421" s="16" t="s">
        <v>1507</v>
      </c>
      <c r="F421" s="36">
        <v>41030.851678240702</v>
      </c>
      <c r="G421" s="16" t="s">
        <v>109</v>
      </c>
      <c r="H421" s="17" t="s">
        <v>74</v>
      </c>
      <c r="I421" s="17"/>
      <c r="J421" s="17"/>
      <c r="K421" s="17" t="s">
        <v>75</v>
      </c>
      <c r="L421" s="17"/>
      <c r="M421" s="17"/>
      <c r="N421" s="17">
        <v>20</v>
      </c>
      <c r="O421" s="17"/>
      <c r="P421" s="17"/>
      <c r="Q421" s="17">
        <v>20</v>
      </c>
      <c r="R421" s="17" t="s">
        <v>92</v>
      </c>
      <c r="S421" s="17"/>
      <c r="T421" s="17" t="s">
        <v>101</v>
      </c>
      <c r="U421" s="17" t="s">
        <v>55</v>
      </c>
      <c r="V421" s="17" t="s">
        <v>71</v>
      </c>
      <c r="W421" s="19" t="s">
        <v>2286</v>
      </c>
      <c r="X421" s="18">
        <v>41639.333333333299</v>
      </c>
      <c r="Y421" s="18">
        <v>41639.333333333299</v>
      </c>
      <c r="Z421" s="17" t="s">
        <v>82</v>
      </c>
      <c r="AA421" s="17" t="s">
        <v>60</v>
      </c>
      <c r="AB421" s="17" t="s">
        <v>60</v>
      </c>
      <c r="AC421" s="17" t="s">
        <v>82</v>
      </c>
      <c r="AD421" s="17"/>
      <c r="AE421" s="17"/>
    </row>
    <row r="422" spans="1:31" s="3" customFormat="1" ht="13" x14ac:dyDescent="0.3">
      <c r="A422" s="35" t="s">
        <v>2287</v>
      </c>
      <c r="B422" s="17">
        <v>523</v>
      </c>
      <c r="C422" s="18">
        <v>40046</v>
      </c>
      <c r="D422" s="18">
        <v>40046.291666666701</v>
      </c>
      <c r="E422" s="16" t="s">
        <v>1507</v>
      </c>
      <c r="F422" s="36">
        <v>41121.291666666701</v>
      </c>
      <c r="G422" s="16" t="s">
        <v>1266</v>
      </c>
      <c r="H422" s="17" t="s">
        <v>74</v>
      </c>
      <c r="I422" s="17"/>
      <c r="J422" s="17"/>
      <c r="K422" s="17" t="s">
        <v>75</v>
      </c>
      <c r="L422" s="17"/>
      <c r="M422" s="17"/>
      <c r="N422" s="17">
        <v>20</v>
      </c>
      <c r="O422" s="17"/>
      <c r="P422" s="17"/>
      <c r="Q422" s="17">
        <v>20</v>
      </c>
      <c r="R422" s="17" t="s">
        <v>92</v>
      </c>
      <c r="S422" s="17"/>
      <c r="T422" s="17" t="s">
        <v>139</v>
      </c>
      <c r="U422" s="17" t="s">
        <v>55</v>
      </c>
      <c r="V422" s="17" t="s">
        <v>88</v>
      </c>
      <c r="W422" s="19" t="s">
        <v>2288</v>
      </c>
      <c r="X422" s="18">
        <v>40846.291666666701</v>
      </c>
      <c r="Y422" s="18">
        <v>41455.291666666701</v>
      </c>
      <c r="Z422" s="17" t="s">
        <v>60</v>
      </c>
      <c r="AA422" s="17" t="s">
        <v>1268</v>
      </c>
      <c r="AB422" s="17" t="s">
        <v>1269</v>
      </c>
      <c r="AC422" s="17" t="s">
        <v>82</v>
      </c>
      <c r="AD422" s="17"/>
      <c r="AE422" s="17"/>
    </row>
    <row r="423" spans="1:31" s="3" customFormat="1" ht="13" x14ac:dyDescent="0.3">
      <c r="A423" s="35" t="s">
        <v>2289</v>
      </c>
      <c r="B423" s="17" t="s">
        <v>2290</v>
      </c>
      <c r="C423" s="18">
        <v>40502</v>
      </c>
      <c r="D423" s="18">
        <v>40051.291666666701</v>
      </c>
      <c r="E423" s="16" t="s">
        <v>1507</v>
      </c>
      <c r="F423" s="36">
        <v>40567.333333333299</v>
      </c>
      <c r="G423" s="16" t="s">
        <v>1266</v>
      </c>
      <c r="H423" s="17" t="s">
        <v>74</v>
      </c>
      <c r="I423" s="17"/>
      <c r="J423" s="17"/>
      <c r="K423" s="17" t="s">
        <v>75</v>
      </c>
      <c r="L423" s="17"/>
      <c r="M423" s="17"/>
      <c r="N423" s="17">
        <v>19.899999999999999</v>
      </c>
      <c r="O423" s="17"/>
      <c r="P423" s="17"/>
      <c r="Q423" s="17">
        <v>19.899999999999999</v>
      </c>
      <c r="R423" s="17" t="s">
        <v>92</v>
      </c>
      <c r="S423" s="17"/>
      <c r="T423" s="17" t="s">
        <v>101</v>
      </c>
      <c r="U423" s="17" t="s">
        <v>55</v>
      </c>
      <c r="V423" s="17" t="s">
        <v>71</v>
      </c>
      <c r="W423" s="19" t="s">
        <v>2291</v>
      </c>
      <c r="X423" s="18">
        <v>40543.333333333299</v>
      </c>
      <c r="Y423" s="18">
        <v>40543.333333333299</v>
      </c>
      <c r="Z423" s="17" t="s">
        <v>60</v>
      </c>
      <c r="AA423" s="17" t="s">
        <v>60</v>
      </c>
      <c r="AB423" s="17" t="s">
        <v>60</v>
      </c>
      <c r="AC423" s="17" t="s">
        <v>82</v>
      </c>
      <c r="AD423" s="17"/>
      <c r="AE423" s="17"/>
    </row>
    <row r="424" spans="1:31" s="3" customFormat="1" ht="13" x14ac:dyDescent="0.3">
      <c r="A424" s="35" t="s">
        <v>2292</v>
      </c>
      <c r="B424" s="17">
        <v>524</v>
      </c>
      <c r="C424" s="18">
        <v>40502</v>
      </c>
      <c r="D424" s="18">
        <v>40058.291666666701</v>
      </c>
      <c r="E424" s="16" t="s">
        <v>1507</v>
      </c>
      <c r="F424" s="36">
        <v>40527.333333333299</v>
      </c>
      <c r="G424" s="16" t="s">
        <v>1266</v>
      </c>
      <c r="H424" s="17" t="s">
        <v>74</v>
      </c>
      <c r="I424" s="17"/>
      <c r="J424" s="17"/>
      <c r="K424" s="17" t="s">
        <v>75</v>
      </c>
      <c r="L424" s="17"/>
      <c r="M424" s="17"/>
      <c r="N424" s="17">
        <v>20</v>
      </c>
      <c r="O424" s="17"/>
      <c r="P424" s="17"/>
      <c r="Q424" s="17">
        <v>20</v>
      </c>
      <c r="R424" s="17" t="s">
        <v>92</v>
      </c>
      <c r="S424" s="17"/>
      <c r="T424" s="17" t="s">
        <v>130</v>
      </c>
      <c r="U424" s="17" t="s">
        <v>55</v>
      </c>
      <c r="V424" s="17" t="s">
        <v>71</v>
      </c>
      <c r="W424" s="19" t="s">
        <v>2293</v>
      </c>
      <c r="X424" s="18">
        <v>40878.333333333299</v>
      </c>
      <c r="Y424" s="18">
        <v>40878.333333333299</v>
      </c>
      <c r="Z424" s="17" t="s">
        <v>60</v>
      </c>
      <c r="AA424" s="17" t="s">
        <v>60</v>
      </c>
      <c r="AB424" s="17" t="s">
        <v>60</v>
      </c>
      <c r="AC424" s="17" t="s">
        <v>82</v>
      </c>
      <c r="AD424" s="17"/>
      <c r="AE424" s="17" t="s">
        <v>60</v>
      </c>
    </row>
    <row r="425" spans="1:31" s="3" customFormat="1" ht="13" x14ac:dyDescent="0.3">
      <c r="A425" s="35" t="s">
        <v>2294</v>
      </c>
      <c r="B425" s="17">
        <v>525</v>
      </c>
      <c r="C425" s="18">
        <v>40512</v>
      </c>
      <c r="D425" s="18">
        <v>40067.291666666701</v>
      </c>
      <c r="E425" s="16" t="s">
        <v>1507</v>
      </c>
      <c r="F425" s="36">
        <v>40512.947893518503</v>
      </c>
      <c r="G425" s="16" t="s">
        <v>1266</v>
      </c>
      <c r="H425" s="17" t="s">
        <v>74</v>
      </c>
      <c r="I425" s="17"/>
      <c r="J425" s="17"/>
      <c r="K425" s="17" t="s">
        <v>75</v>
      </c>
      <c r="L425" s="17"/>
      <c r="M425" s="17"/>
      <c r="N425" s="17">
        <v>20</v>
      </c>
      <c r="O425" s="17"/>
      <c r="P425" s="17"/>
      <c r="Q425" s="17">
        <v>20</v>
      </c>
      <c r="R425" s="17" t="s">
        <v>92</v>
      </c>
      <c r="S425" s="17"/>
      <c r="T425" s="17" t="s">
        <v>101</v>
      </c>
      <c r="U425" s="17" t="s">
        <v>55</v>
      </c>
      <c r="V425" s="17" t="s">
        <v>88</v>
      </c>
      <c r="W425" s="19" t="s">
        <v>2295</v>
      </c>
      <c r="X425" s="18">
        <v>40663.291666666701</v>
      </c>
      <c r="Y425" s="18">
        <v>40543.333333333299</v>
      </c>
      <c r="Z425" s="17" t="s">
        <v>60</v>
      </c>
      <c r="AA425" s="17" t="s">
        <v>60</v>
      </c>
      <c r="AB425" s="17" t="s">
        <v>60</v>
      </c>
      <c r="AC425" s="17" t="s">
        <v>82</v>
      </c>
      <c r="AD425" s="17"/>
      <c r="AE425" s="17"/>
    </row>
    <row r="426" spans="1:31" s="3" customFormat="1" ht="25.5" x14ac:dyDescent="0.3">
      <c r="A426" s="35" t="s">
        <v>2296</v>
      </c>
      <c r="B426" s="17">
        <v>527</v>
      </c>
      <c r="C426" s="18">
        <v>40502</v>
      </c>
      <c r="D426" s="18">
        <v>40079.291666666701</v>
      </c>
      <c r="E426" s="16" t="s">
        <v>1507</v>
      </c>
      <c r="F426" s="36">
        <v>40365.291666666701</v>
      </c>
      <c r="G426" s="16" t="s">
        <v>1266</v>
      </c>
      <c r="H426" s="17" t="s">
        <v>74</v>
      </c>
      <c r="I426" s="17"/>
      <c r="J426" s="17"/>
      <c r="K426" s="17" t="s">
        <v>75</v>
      </c>
      <c r="L426" s="17"/>
      <c r="M426" s="17"/>
      <c r="N426" s="17">
        <v>20</v>
      </c>
      <c r="O426" s="17"/>
      <c r="P426" s="17"/>
      <c r="Q426" s="17">
        <v>20</v>
      </c>
      <c r="R426" s="17" t="s">
        <v>92</v>
      </c>
      <c r="S426" s="17"/>
      <c r="T426" s="17" t="s">
        <v>553</v>
      </c>
      <c r="U426" s="17" t="s">
        <v>55</v>
      </c>
      <c r="V426" s="17" t="s">
        <v>71</v>
      </c>
      <c r="W426" s="19" t="s">
        <v>2297</v>
      </c>
      <c r="X426" s="18">
        <v>40695.291666666701</v>
      </c>
      <c r="Y426" s="18">
        <v>40695.291666666701</v>
      </c>
      <c r="Z426" s="17" t="s">
        <v>60</v>
      </c>
      <c r="AA426" s="17" t="s">
        <v>60</v>
      </c>
      <c r="AB426" s="17" t="s">
        <v>60</v>
      </c>
      <c r="AC426" s="17" t="s">
        <v>82</v>
      </c>
      <c r="AD426" s="17"/>
      <c r="AE426" s="17"/>
    </row>
    <row r="427" spans="1:31" s="3" customFormat="1" ht="25.5" x14ac:dyDescent="0.3">
      <c r="A427" s="35" t="s">
        <v>2298</v>
      </c>
      <c r="B427" s="17">
        <v>528</v>
      </c>
      <c r="C427" s="18">
        <v>40091</v>
      </c>
      <c r="D427" s="18">
        <v>40091.291666666701</v>
      </c>
      <c r="E427" s="16" t="s">
        <v>1507</v>
      </c>
      <c r="F427" s="36">
        <v>40198.333333333299</v>
      </c>
      <c r="G427" s="16" t="s">
        <v>1266</v>
      </c>
      <c r="H427" s="17" t="s">
        <v>74</v>
      </c>
      <c r="I427" s="17"/>
      <c r="J427" s="17"/>
      <c r="K427" s="17" t="s">
        <v>75</v>
      </c>
      <c r="L427" s="17"/>
      <c r="M427" s="17"/>
      <c r="N427" s="17">
        <v>20</v>
      </c>
      <c r="O427" s="17"/>
      <c r="P427" s="17"/>
      <c r="Q427" s="17">
        <v>20</v>
      </c>
      <c r="R427" s="17" t="s">
        <v>92</v>
      </c>
      <c r="S427" s="17"/>
      <c r="T427" s="17" t="s">
        <v>242</v>
      </c>
      <c r="U427" s="17" t="s">
        <v>55</v>
      </c>
      <c r="V427" s="17" t="s">
        <v>88</v>
      </c>
      <c r="W427" s="19" t="s">
        <v>2299</v>
      </c>
      <c r="X427" s="18">
        <v>40695.291666666701</v>
      </c>
      <c r="Y427" s="18">
        <v>40695.291666666701</v>
      </c>
      <c r="Z427" s="17" t="s">
        <v>60</v>
      </c>
      <c r="AA427" s="17" t="s">
        <v>60</v>
      </c>
      <c r="AB427" s="17" t="s">
        <v>60</v>
      </c>
      <c r="AC427" s="17" t="s">
        <v>82</v>
      </c>
      <c r="AD427" s="17"/>
      <c r="AE427" s="17"/>
    </row>
    <row r="428" spans="1:31" s="3" customFormat="1" ht="13" x14ac:dyDescent="0.3">
      <c r="A428" s="35" t="s">
        <v>2300</v>
      </c>
      <c r="B428" s="17" t="s">
        <v>2301</v>
      </c>
      <c r="C428" s="18">
        <v>40109</v>
      </c>
      <c r="D428" s="18">
        <v>40109.291666666701</v>
      </c>
      <c r="E428" s="16" t="s">
        <v>1507</v>
      </c>
      <c r="F428" s="36">
        <v>41925.913738425901</v>
      </c>
      <c r="G428" s="16" t="s">
        <v>1266</v>
      </c>
      <c r="H428" s="17" t="s">
        <v>1283</v>
      </c>
      <c r="I428" s="17"/>
      <c r="J428" s="17"/>
      <c r="K428" s="17" t="s">
        <v>86</v>
      </c>
      <c r="L428" s="17"/>
      <c r="M428" s="17"/>
      <c r="N428" s="17">
        <v>14.5</v>
      </c>
      <c r="O428" s="17"/>
      <c r="P428" s="17"/>
      <c r="Q428" s="17">
        <v>14.5</v>
      </c>
      <c r="R428" s="17" t="s">
        <v>92</v>
      </c>
      <c r="S428" s="17"/>
      <c r="T428" s="17" t="s">
        <v>136</v>
      </c>
      <c r="U428" s="17" t="s">
        <v>55</v>
      </c>
      <c r="V428" s="17" t="s">
        <v>88</v>
      </c>
      <c r="W428" s="19" t="s">
        <v>1177</v>
      </c>
      <c r="X428" s="18">
        <v>40634.291666666701</v>
      </c>
      <c r="Y428" s="18">
        <v>41805.291666666701</v>
      </c>
      <c r="Z428" s="17" t="s">
        <v>1267</v>
      </c>
      <c r="AA428" s="17" t="s">
        <v>1268</v>
      </c>
      <c r="AB428" s="17" t="s">
        <v>1269</v>
      </c>
      <c r="AC428" s="17" t="s">
        <v>82</v>
      </c>
      <c r="AD428" s="17"/>
      <c r="AE428" s="17"/>
    </row>
    <row r="429" spans="1:31" s="3" customFormat="1" ht="13" x14ac:dyDescent="0.3">
      <c r="A429" s="35" t="s">
        <v>2302</v>
      </c>
      <c r="B429" s="17">
        <v>530</v>
      </c>
      <c r="C429" s="18">
        <v>40115</v>
      </c>
      <c r="D429" s="18">
        <v>40115.291666666701</v>
      </c>
      <c r="E429" s="16" t="s">
        <v>1507</v>
      </c>
      <c r="F429" s="36">
        <v>40855.755798611099</v>
      </c>
      <c r="G429" s="16" t="s">
        <v>1266</v>
      </c>
      <c r="H429" s="17" t="s">
        <v>74</v>
      </c>
      <c r="I429" s="17"/>
      <c r="J429" s="17"/>
      <c r="K429" s="17" t="s">
        <v>75</v>
      </c>
      <c r="L429" s="17"/>
      <c r="M429" s="17"/>
      <c r="N429" s="17">
        <v>20</v>
      </c>
      <c r="O429" s="17"/>
      <c r="P429" s="17"/>
      <c r="Q429" s="17">
        <v>20</v>
      </c>
      <c r="R429" s="17" t="s">
        <v>65</v>
      </c>
      <c r="S429" s="17"/>
      <c r="T429" s="17" t="s">
        <v>195</v>
      </c>
      <c r="U429" s="17" t="s">
        <v>55</v>
      </c>
      <c r="V429" s="17" t="s">
        <v>88</v>
      </c>
      <c r="W429" s="19" t="s">
        <v>2303</v>
      </c>
      <c r="X429" s="18">
        <v>40725.291666666701</v>
      </c>
      <c r="Y429" s="18">
        <v>40725.291666666701</v>
      </c>
      <c r="Z429" s="17" t="s">
        <v>60</v>
      </c>
      <c r="AA429" s="17" t="s">
        <v>1268</v>
      </c>
      <c r="AB429" s="17" t="s">
        <v>1269</v>
      </c>
      <c r="AC429" s="17" t="s">
        <v>82</v>
      </c>
      <c r="AD429" s="17"/>
      <c r="AE429" s="17"/>
    </row>
    <row r="430" spans="1:31" s="3" customFormat="1" ht="13" x14ac:dyDescent="0.3">
      <c r="A430" s="35" t="s">
        <v>2304</v>
      </c>
      <c r="B430" s="17">
        <v>531</v>
      </c>
      <c r="C430" s="18">
        <v>40618</v>
      </c>
      <c r="D430" s="18">
        <v>40115.291666666701</v>
      </c>
      <c r="E430" s="16" t="s">
        <v>1507</v>
      </c>
      <c r="F430" s="36">
        <v>40207.333333333299</v>
      </c>
      <c r="G430" s="16" t="s">
        <v>1266</v>
      </c>
      <c r="H430" s="17" t="s">
        <v>74</v>
      </c>
      <c r="I430" s="17"/>
      <c r="J430" s="17"/>
      <c r="K430" s="17" t="s">
        <v>75</v>
      </c>
      <c r="L430" s="17"/>
      <c r="M430" s="17"/>
      <c r="N430" s="17">
        <v>16</v>
      </c>
      <c r="O430" s="17"/>
      <c r="P430" s="17"/>
      <c r="Q430" s="17">
        <v>16</v>
      </c>
      <c r="R430" s="17" t="s">
        <v>92</v>
      </c>
      <c r="S430" s="17"/>
      <c r="T430" s="17" t="s">
        <v>195</v>
      </c>
      <c r="U430" s="17" t="s">
        <v>55</v>
      </c>
      <c r="V430" s="17" t="s">
        <v>88</v>
      </c>
      <c r="W430" s="19" t="s">
        <v>2305</v>
      </c>
      <c r="X430" s="18">
        <v>40725.291666666701</v>
      </c>
      <c r="Y430" s="18">
        <v>40725.291666666701</v>
      </c>
      <c r="Z430" s="17" t="s">
        <v>60</v>
      </c>
      <c r="AA430" s="17" t="s">
        <v>60</v>
      </c>
      <c r="AB430" s="17" t="s">
        <v>60</v>
      </c>
      <c r="AC430" s="17" t="s">
        <v>82</v>
      </c>
      <c r="AD430" s="17"/>
      <c r="AE430" s="17"/>
    </row>
    <row r="431" spans="1:31" s="3" customFormat="1" ht="13" x14ac:dyDescent="0.3">
      <c r="A431" s="35" t="s">
        <v>2306</v>
      </c>
      <c r="B431" s="17" t="s">
        <v>2307</v>
      </c>
      <c r="C431" s="18">
        <v>40502</v>
      </c>
      <c r="D431" s="18">
        <v>40115.291666666701</v>
      </c>
      <c r="E431" s="16" t="s">
        <v>1507</v>
      </c>
      <c r="F431" s="36">
        <v>40566.333333333299</v>
      </c>
      <c r="G431" s="16" t="s">
        <v>1266</v>
      </c>
      <c r="H431" s="17" t="s">
        <v>74</v>
      </c>
      <c r="I431" s="17"/>
      <c r="J431" s="17"/>
      <c r="K431" s="17" t="s">
        <v>75</v>
      </c>
      <c r="L431" s="17"/>
      <c r="M431" s="17"/>
      <c r="N431" s="17">
        <v>20</v>
      </c>
      <c r="O431" s="17"/>
      <c r="P431" s="17"/>
      <c r="Q431" s="17">
        <v>20</v>
      </c>
      <c r="R431" s="17" t="s">
        <v>92</v>
      </c>
      <c r="S431" s="17"/>
      <c r="T431" s="17" t="s">
        <v>121</v>
      </c>
      <c r="U431" s="17" t="s">
        <v>55</v>
      </c>
      <c r="V431" s="17" t="s">
        <v>71</v>
      </c>
      <c r="W431" s="19" t="s">
        <v>2308</v>
      </c>
      <c r="X431" s="18">
        <v>40695.291666666701</v>
      </c>
      <c r="Y431" s="18">
        <v>40695.291666666701</v>
      </c>
      <c r="Z431" s="17" t="s">
        <v>60</v>
      </c>
      <c r="AA431" s="17" t="s">
        <v>60</v>
      </c>
      <c r="AB431" s="17" t="s">
        <v>60</v>
      </c>
      <c r="AC431" s="17" t="s">
        <v>82</v>
      </c>
      <c r="AD431" s="17"/>
      <c r="AE431" s="17"/>
    </row>
    <row r="432" spans="1:31" s="3" customFormat="1" ht="13" x14ac:dyDescent="0.3">
      <c r="A432" s="35" t="s">
        <v>2309</v>
      </c>
      <c r="B432" s="17">
        <v>533</v>
      </c>
      <c r="C432" s="18">
        <v>40128</v>
      </c>
      <c r="D432" s="18">
        <v>40128.333333333299</v>
      </c>
      <c r="E432" s="16" t="s">
        <v>1507</v>
      </c>
      <c r="F432" s="36">
        <v>40287.291666666701</v>
      </c>
      <c r="G432" s="16" t="s">
        <v>1266</v>
      </c>
      <c r="H432" s="17" t="s">
        <v>74</v>
      </c>
      <c r="I432" s="17"/>
      <c r="J432" s="17"/>
      <c r="K432" s="17" t="s">
        <v>75</v>
      </c>
      <c r="L432" s="17"/>
      <c r="M432" s="17"/>
      <c r="N432" s="17">
        <v>20</v>
      </c>
      <c r="O432" s="17"/>
      <c r="P432" s="17"/>
      <c r="Q432" s="17">
        <v>20</v>
      </c>
      <c r="R432" s="17" t="s">
        <v>92</v>
      </c>
      <c r="S432" s="17"/>
      <c r="T432" s="17" t="s">
        <v>101</v>
      </c>
      <c r="U432" s="17" t="s">
        <v>55</v>
      </c>
      <c r="V432" s="17" t="s">
        <v>88</v>
      </c>
      <c r="W432" s="19" t="s">
        <v>2310</v>
      </c>
      <c r="X432" s="18">
        <v>40909.333333333299</v>
      </c>
      <c r="Y432" s="18">
        <v>40909.333333333299</v>
      </c>
      <c r="Z432" s="17" t="s">
        <v>60</v>
      </c>
      <c r="AA432" s="17" t="s">
        <v>60</v>
      </c>
      <c r="AB432" s="17" t="s">
        <v>60</v>
      </c>
      <c r="AC432" s="17" t="s">
        <v>82</v>
      </c>
      <c r="AD432" s="17"/>
      <c r="AE432" s="17"/>
    </row>
    <row r="433" spans="1:31" s="3" customFormat="1" ht="25.5" x14ac:dyDescent="0.3">
      <c r="A433" s="35" t="s">
        <v>2311</v>
      </c>
      <c r="B433" s="17">
        <v>534</v>
      </c>
      <c r="C433" s="18">
        <v>40029</v>
      </c>
      <c r="D433" s="18">
        <v>40130.333333333299</v>
      </c>
      <c r="E433" s="16" t="s">
        <v>1507</v>
      </c>
      <c r="F433" s="36">
        <v>40658.291666666701</v>
      </c>
      <c r="G433" s="16" t="s">
        <v>1266</v>
      </c>
      <c r="H433" s="17" t="s">
        <v>74</v>
      </c>
      <c r="I433" s="17"/>
      <c r="J433" s="17"/>
      <c r="K433" s="17" t="s">
        <v>75</v>
      </c>
      <c r="L433" s="17"/>
      <c r="M433" s="17"/>
      <c r="N433" s="17">
        <v>20</v>
      </c>
      <c r="O433" s="17"/>
      <c r="P433" s="17"/>
      <c r="Q433" s="17">
        <v>20</v>
      </c>
      <c r="R433" s="17" t="s">
        <v>92</v>
      </c>
      <c r="S433" s="17"/>
      <c r="T433" s="17" t="s">
        <v>746</v>
      </c>
      <c r="U433" s="17" t="s">
        <v>55</v>
      </c>
      <c r="V433" s="17" t="s">
        <v>88</v>
      </c>
      <c r="W433" s="19" t="s">
        <v>2312</v>
      </c>
      <c r="X433" s="18">
        <v>40724.291666666701</v>
      </c>
      <c r="Y433" s="18">
        <v>40724.291666666701</v>
      </c>
      <c r="Z433" s="17" t="s">
        <v>60</v>
      </c>
      <c r="AA433" s="17" t="s">
        <v>1268</v>
      </c>
      <c r="AB433" s="17" t="s">
        <v>60</v>
      </c>
      <c r="AC433" s="17" t="s">
        <v>82</v>
      </c>
      <c r="AD433" s="17"/>
      <c r="AE433" s="17"/>
    </row>
    <row r="434" spans="1:31" s="3" customFormat="1" ht="13" x14ac:dyDescent="0.3">
      <c r="A434" s="35" t="s">
        <v>2313</v>
      </c>
      <c r="B434" s="17">
        <v>536</v>
      </c>
      <c r="C434" s="18">
        <v>40512</v>
      </c>
      <c r="D434" s="18">
        <v>40136.333333333299</v>
      </c>
      <c r="E434" s="16" t="s">
        <v>1507</v>
      </c>
      <c r="F434" s="36">
        <v>40241.333333333299</v>
      </c>
      <c r="G434" s="16" t="s">
        <v>1266</v>
      </c>
      <c r="H434" s="17" t="s">
        <v>74</v>
      </c>
      <c r="I434" s="17"/>
      <c r="J434" s="17"/>
      <c r="K434" s="17" t="s">
        <v>75</v>
      </c>
      <c r="L434" s="17"/>
      <c r="M434" s="17"/>
      <c r="N434" s="17">
        <v>20</v>
      </c>
      <c r="O434" s="17"/>
      <c r="P434" s="17"/>
      <c r="Q434" s="17">
        <v>20</v>
      </c>
      <c r="R434" s="17" t="s">
        <v>92</v>
      </c>
      <c r="S434" s="17"/>
      <c r="T434" s="17" t="s">
        <v>124</v>
      </c>
      <c r="U434" s="17" t="s">
        <v>55</v>
      </c>
      <c r="V434" s="17" t="s">
        <v>88</v>
      </c>
      <c r="W434" s="19" t="s">
        <v>2314</v>
      </c>
      <c r="X434" s="18">
        <v>40908.333333333299</v>
      </c>
      <c r="Y434" s="18">
        <v>40908.333333333299</v>
      </c>
      <c r="Z434" s="17" t="s">
        <v>60</v>
      </c>
      <c r="AA434" s="17" t="s">
        <v>60</v>
      </c>
      <c r="AB434" s="17" t="s">
        <v>60</v>
      </c>
      <c r="AC434" s="17" t="s">
        <v>82</v>
      </c>
      <c r="AD434" s="17"/>
      <c r="AE434" s="17"/>
    </row>
    <row r="435" spans="1:31" s="3" customFormat="1" ht="13" x14ac:dyDescent="0.3">
      <c r="A435" s="35" t="s">
        <v>2315</v>
      </c>
      <c r="B435" s="17" t="s">
        <v>2316</v>
      </c>
      <c r="C435" s="18">
        <v>40505</v>
      </c>
      <c r="D435" s="18">
        <v>40140.333333333299</v>
      </c>
      <c r="E435" s="16" t="s">
        <v>1507</v>
      </c>
      <c r="F435" s="36">
        <v>41799.611458333296</v>
      </c>
      <c r="G435" s="16" t="s">
        <v>1266</v>
      </c>
      <c r="H435" s="17" t="s">
        <v>51</v>
      </c>
      <c r="I435" s="17"/>
      <c r="J435" s="17"/>
      <c r="K435" s="17" t="s">
        <v>51</v>
      </c>
      <c r="L435" s="17"/>
      <c r="M435" s="17"/>
      <c r="N435" s="17">
        <v>19.5</v>
      </c>
      <c r="O435" s="17"/>
      <c r="P435" s="17"/>
      <c r="Q435" s="17">
        <v>19.5</v>
      </c>
      <c r="R435" s="17" t="s">
        <v>92</v>
      </c>
      <c r="S435" s="17"/>
      <c r="T435" s="17" t="s">
        <v>101</v>
      </c>
      <c r="U435" s="17" t="s">
        <v>55</v>
      </c>
      <c r="V435" s="17" t="s">
        <v>71</v>
      </c>
      <c r="W435" s="19" t="s">
        <v>2317</v>
      </c>
      <c r="X435" s="18">
        <v>40634.291666666701</v>
      </c>
      <c r="Y435" s="18">
        <v>42186.291666666701</v>
      </c>
      <c r="Z435" s="17" t="s">
        <v>60</v>
      </c>
      <c r="AA435" s="17" t="s">
        <v>1268</v>
      </c>
      <c r="AB435" s="17" t="s">
        <v>1269</v>
      </c>
      <c r="AC435" s="17" t="s">
        <v>82</v>
      </c>
      <c r="AD435" s="17"/>
      <c r="AE435" s="17"/>
    </row>
    <row r="436" spans="1:31" s="3" customFormat="1" ht="13" x14ac:dyDescent="0.3">
      <c r="A436" s="35" t="s">
        <v>2318</v>
      </c>
      <c r="B436" s="17">
        <v>538</v>
      </c>
      <c r="C436" s="18">
        <v>40163</v>
      </c>
      <c r="D436" s="18">
        <v>40163.333333333299</v>
      </c>
      <c r="E436" s="16" t="s">
        <v>1507</v>
      </c>
      <c r="F436" s="36">
        <v>40709.291666666701</v>
      </c>
      <c r="G436" s="16" t="s">
        <v>1266</v>
      </c>
      <c r="H436" s="17" t="s">
        <v>74</v>
      </c>
      <c r="I436" s="17"/>
      <c r="J436" s="17"/>
      <c r="K436" s="17" t="s">
        <v>75</v>
      </c>
      <c r="L436" s="17"/>
      <c r="M436" s="17"/>
      <c r="N436" s="17">
        <v>20</v>
      </c>
      <c r="O436" s="17"/>
      <c r="P436" s="17"/>
      <c r="Q436" s="17">
        <v>20</v>
      </c>
      <c r="R436" s="17" t="s">
        <v>92</v>
      </c>
      <c r="S436" s="17"/>
      <c r="T436" s="17" t="s">
        <v>136</v>
      </c>
      <c r="U436" s="17" t="s">
        <v>55</v>
      </c>
      <c r="V436" s="17" t="s">
        <v>88</v>
      </c>
      <c r="W436" s="19" t="s">
        <v>2319</v>
      </c>
      <c r="X436" s="18">
        <v>40909.333333333299</v>
      </c>
      <c r="Y436" s="18">
        <v>40909.333333333299</v>
      </c>
      <c r="Z436" s="17" t="s">
        <v>60</v>
      </c>
      <c r="AA436" s="17" t="s">
        <v>60</v>
      </c>
      <c r="AB436" s="17" t="s">
        <v>60</v>
      </c>
      <c r="AC436" s="17" t="s">
        <v>82</v>
      </c>
      <c r="AD436" s="17"/>
      <c r="AE436" s="17"/>
    </row>
    <row r="437" spans="1:31" s="3" customFormat="1" ht="13" x14ac:dyDescent="0.3">
      <c r="A437" s="35" t="s">
        <v>2320</v>
      </c>
      <c r="B437" s="17">
        <v>540</v>
      </c>
      <c r="C437" s="18">
        <v>40169</v>
      </c>
      <c r="D437" s="18">
        <v>40169.333333333299</v>
      </c>
      <c r="E437" s="16" t="s">
        <v>1507</v>
      </c>
      <c r="F437" s="36">
        <v>41401.686296296299</v>
      </c>
      <c r="G437" s="16" t="s">
        <v>1266</v>
      </c>
      <c r="H437" s="17" t="s">
        <v>74</v>
      </c>
      <c r="I437" s="17"/>
      <c r="J437" s="17"/>
      <c r="K437" s="17" t="s">
        <v>75</v>
      </c>
      <c r="L437" s="17"/>
      <c r="M437" s="17"/>
      <c r="N437" s="17">
        <v>20</v>
      </c>
      <c r="O437" s="17"/>
      <c r="P437" s="17"/>
      <c r="Q437" s="17">
        <v>20</v>
      </c>
      <c r="R437" s="17" t="s">
        <v>92</v>
      </c>
      <c r="S437" s="17"/>
      <c r="T437" s="17" t="s">
        <v>121</v>
      </c>
      <c r="U437" s="17" t="s">
        <v>55</v>
      </c>
      <c r="V437" s="17" t="s">
        <v>71</v>
      </c>
      <c r="W437" s="19" t="s">
        <v>2321</v>
      </c>
      <c r="X437" s="18">
        <v>41030.291666666701</v>
      </c>
      <c r="Y437" s="18">
        <v>42185.291666666701</v>
      </c>
      <c r="Z437" s="17" t="s">
        <v>60</v>
      </c>
      <c r="AA437" s="17" t="s">
        <v>1268</v>
      </c>
      <c r="AB437" s="17" t="s">
        <v>1269</v>
      </c>
      <c r="AC437" s="17" t="s">
        <v>82</v>
      </c>
      <c r="AD437" s="17"/>
      <c r="AE437" s="17"/>
    </row>
    <row r="438" spans="1:31" s="3" customFormat="1" ht="13" x14ac:dyDescent="0.3">
      <c r="A438" s="35" t="s">
        <v>2322</v>
      </c>
      <c r="B438" s="17">
        <v>541</v>
      </c>
      <c r="C438" s="18">
        <v>40183</v>
      </c>
      <c r="D438" s="18">
        <v>40183.333333333299</v>
      </c>
      <c r="E438" s="16" t="s">
        <v>1507</v>
      </c>
      <c r="F438" s="36">
        <v>41891.291666666701</v>
      </c>
      <c r="G438" s="16" t="s">
        <v>109</v>
      </c>
      <c r="H438" s="17" t="s">
        <v>74</v>
      </c>
      <c r="I438" s="17"/>
      <c r="J438" s="17"/>
      <c r="K438" s="17" t="s">
        <v>75</v>
      </c>
      <c r="L438" s="17"/>
      <c r="M438" s="17"/>
      <c r="N438" s="17">
        <v>20</v>
      </c>
      <c r="O438" s="17"/>
      <c r="P438" s="17"/>
      <c r="Q438" s="17">
        <v>20</v>
      </c>
      <c r="R438" s="17" t="s">
        <v>92</v>
      </c>
      <c r="S438" s="17"/>
      <c r="T438" s="17" t="s">
        <v>136</v>
      </c>
      <c r="U438" s="17" t="s">
        <v>55</v>
      </c>
      <c r="V438" s="17" t="s">
        <v>88</v>
      </c>
      <c r="W438" s="19" t="s">
        <v>2323</v>
      </c>
      <c r="X438" s="18">
        <v>40911.333333333299</v>
      </c>
      <c r="Y438" s="18">
        <v>42460.291666666701</v>
      </c>
      <c r="Z438" s="17" t="s">
        <v>82</v>
      </c>
      <c r="AA438" s="17" t="s">
        <v>59</v>
      </c>
      <c r="AB438" s="17" t="s">
        <v>59</v>
      </c>
      <c r="AC438" s="17" t="s">
        <v>82</v>
      </c>
      <c r="AD438" s="17"/>
      <c r="AE438" s="17"/>
    </row>
    <row r="439" spans="1:31" s="3" customFormat="1" ht="13" x14ac:dyDescent="0.3">
      <c r="A439" s="35" t="s">
        <v>2324</v>
      </c>
      <c r="B439" s="17" t="s">
        <v>2325</v>
      </c>
      <c r="C439" s="18">
        <v>40502</v>
      </c>
      <c r="D439" s="18">
        <v>40183.333333333299</v>
      </c>
      <c r="E439" s="16" t="s">
        <v>1507</v>
      </c>
      <c r="F439" s="36">
        <v>40561.333333333299</v>
      </c>
      <c r="G439" s="16" t="s">
        <v>1266</v>
      </c>
      <c r="H439" s="17" t="s">
        <v>74</v>
      </c>
      <c r="I439" s="17"/>
      <c r="J439" s="17"/>
      <c r="K439" s="17" t="s">
        <v>75</v>
      </c>
      <c r="L439" s="17"/>
      <c r="M439" s="17"/>
      <c r="N439" s="17">
        <v>20</v>
      </c>
      <c r="O439" s="17"/>
      <c r="P439" s="17"/>
      <c r="Q439" s="17">
        <v>20</v>
      </c>
      <c r="R439" s="17" t="s">
        <v>92</v>
      </c>
      <c r="S439" s="17"/>
      <c r="T439" s="17" t="s">
        <v>121</v>
      </c>
      <c r="U439" s="17" t="s">
        <v>55</v>
      </c>
      <c r="V439" s="17" t="s">
        <v>71</v>
      </c>
      <c r="W439" s="19" t="s">
        <v>2326</v>
      </c>
      <c r="X439" s="18">
        <v>40695.291666666701</v>
      </c>
      <c r="Y439" s="18">
        <v>40695.291666666701</v>
      </c>
      <c r="Z439" s="17" t="s">
        <v>60</v>
      </c>
      <c r="AA439" s="17" t="s">
        <v>60</v>
      </c>
      <c r="AB439" s="17" t="s">
        <v>60</v>
      </c>
      <c r="AC439" s="17" t="s">
        <v>82</v>
      </c>
      <c r="AD439" s="17"/>
      <c r="AE439" s="17"/>
    </row>
    <row r="440" spans="1:31" s="3" customFormat="1" ht="13" x14ac:dyDescent="0.3">
      <c r="A440" s="35" t="s">
        <v>2327</v>
      </c>
      <c r="B440" s="17" t="s">
        <v>2328</v>
      </c>
      <c r="C440" s="18">
        <v>40502</v>
      </c>
      <c r="D440" s="18">
        <v>40183.333333333299</v>
      </c>
      <c r="E440" s="16" t="s">
        <v>1507</v>
      </c>
      <c r="F440" s="36">
        <v>40539.333333333299</v>
      </c>
      <c r="G440" s="16" t="s">
        <v>1266</v>
      </c>
      <c r="H440" s="17" t="s">
        <v>74</v>
      </c>
      <c r="I440" s="17"/>
      <c r="J440" s="17"/>
      <c r="K440" s="17" t="s">
        <v>75</v>
      </c>
      <c r="L440" s="17"/>
      <c r="M440" s="17"/>
      <c r="N440" s="17">
        <v>20</v>
      </c>
      <c r="O440" s="17"/>
      <c r="P440" s="17"/>
      <c r="Q440" s="17">
        <v>20</v>
      </c>
      <c r="R440" s="17" t="s">
        <v>92</v>
      </c>
      <c r="S440" s="17"/>
      <c r="T440" s="17" t="s">
        <v>121</v>
      </c>
      <c r="U440" s="17" t="s">
        <v>55</v>
      </c>
      <c r="V440" s="17" t="s">
        <v>71</v>
      </c>
      <c r="W440" s="19" t="s">
        <v>2326</v>
      </c>
      <c r="X440" s="18">
        <v>40695.291666666701</v>
      </c>
      <c r="Y440" s="18">
        <v>40695.291666666701</v>
      </c>
      <c r="Z440" s="17" t="s">
        <v>60</v>
      </c>
      <c r="AA440" s="17" t="s">
        <v>60</v>
      </c>
      <c r="AB440" s="17" t="s">
        <v>60</v>
      </c>
      <c r="AC440" s="17" t="s">
        <v>82</v>
      </c>
      <c r="AD440" s="17"/>
      <c r="AE440" s="17"/>
    </row>
    <row r="441" spans="1:31" s="3" customFormat="1" ht="13" x14ac:dyDescent="0.3">
      <c r="A441" s="35" t="s">
        <v>2329</v>
      </c>
      <c r="B441" s="17">
        <v>542</v>
      </c>
      <c r="C441" s="18">
        <v>40184</v>
      </c>
      <c r="D441" s="18">
        <v>40184.333333333299</v>
      </c>
      <c r="E441" s="16" t="s">
        <v>1507</v>
      </c>
      <c r="F441" s="36">
        <v>41577.659537036998</v>
      </c>
      <c r="G441" s="16" t="s">
        <v>1266</v>
      </c>
      <c r="H441" s="17" t="s">
        <v>74</v>
      </c>
      <c r="I441" s="17"/>
      <c r="J441" s="17"/>
      <c r="K441" s="17" t="s">
        <v>75</v>
      </c>
      <c r="L441" s="17"/>
      <c r="M441" s="17"/>
      <c r="N441" s="17">
        <v>20</v>
      </c>
      <c r="O441" s="17"/>
      <c r="P441" s="17"/>
      <c r="Q441" s="17">
        <v>20</v>
      </c>
      <c r="R441" s="17" t="s">
        <v>92</v>
      </c>
      <c r="S441" s="17"/>
      <c r="T441" s="17" t="s">
        <v>136</v>
      </c>
      <c r="U441" s="17" t="s">
        <v>55</v>
      </c>
      <c r="V441" s="17" t="s">
        <v>88</v>
      </c>
      <c r="W441" s="19" t="s">
        <v>2330</v>
      </c>
      <c r="X441" s="18">
        <v>40909.333333333299</v>
      </c>
      <c r="Y441" s="18">
        <v>42705.333333333299</v>
      </c>
      <c r="Z441" s="17" t="s">
        <v>60</v>
      </c>
      <c r="AA441" s="17" t="s">
        <v>1268</v>
      </c>
      <c r="AB441" s="17" t="s">
        <v>1269</v>
      </c>
      <c r="AC441" s="17" t="s">
        <v>82</v>
      </c>
      <c r="AD441" s="17"/>
      <c r="AE441" s="17"/>
    </row>
    <row r="442" spans="1:31" s="3" customFormat="1" ht="13" x14ac:dyDescent="0.3">
      <c r="A442" s="35" t="s">
        <v>2331</v>
      </c>
      <c r="B442" s="17">
        <v>543</v>
      </c>
      <c r="C442" s="18">
        <v>40184</v>
      </c>
      <c r="D442" s="18">
        <v>40184.333333333299</v>
      </c>
      <c r="E442" s="16" t="s">
        <v>1507</v>
      </c>
      <c r="F442" s="36">
        <v>40773.291666666701</v>
      </c>
      <c r="G442" s="16" t="s">
        <v>1266</v>
      </c>
      <c r="H442" s="17" t="s">
        <v>74</v>
      </c>
      <c r="I442" s="17"/>
      <c r="J442" s="17"/>
      <c r="K442" s="17" t="s">
        <v>75</v>
      </c>
      <c r="L442" s="17"/>
      <c r="M442" s="17"/>
      <c r="N442" s="17">
        <v>20</v>
      </c>
      <c r="O442" s="17"/>
      <c r="P442" s="17"/>
      <c r="Q442" s="17">
        <v>20</v>
      </c>
      <c r="R442" s="17" t="s">
        <v>92</v>
      </c>
      <c r="S442" s="17"/>
      <c r="T442" s="17" t="s">
        <v>136</v>
      </c>
      <c r="U442" s="17" t="s">
        <v>55</v>
      </c>
      <c r="V442" s="17" t="s">
        <v>88</v>
      </c>
      <c r="W442" s="19" t="s">
        <v>2332</v>
      </c>
      <c r="X442" s="18">
        <v>40909.333333333299</v>
      </c>
      <c r="Y442" s="18">
        <v>40909.333333333299</v>
      </c>
      <c r="Z442" s="17" t="s">
        <v>60</v>
      </c>
      <c r="AA442" s="17" t="s">
        <v>60</v>
      </c>
      <c r="AB442" s="17" t="s">
        <v>60</v>
      </c>
      <c r="AC442" s="17" t="s">
        <v>82</v>
      </c>
      <c r="AD442" s="17"/>
      <c r="AE442" s="17"/>
    </row>
    <row r="443" spans="1:31" s="3" customFormat="1" ht="13" x14ac:dyDescent="0.3">
      <c r="A443" s="35" t="s">
        <v>2333</v>
      </c>
      <c r="B443" s="17">
        <v>544</v>
      </c>
      <c r="C443" s="18">
        <v>40184</v>
      </c>
      <c r="D443" s="18">
        <v>40184.333333333299</v>
      </c>
      <c r="E443" s="16" t="s">
        <v>1507</v>
      </c>
      <c r="F443" s="36">
        <v>40287.291666666701</v>
      </c>
      <c r="G443" s="16" t="s">
        <v>1266</v>
      </c>
      <c r="H443" s="17" t="s">
        <v>74</v>
      </c>
      <c r="I443" s="17"/>
      <c r="J443" s="17"/>
      <c r="K443" s="17" t="s">
        <v>75</v>
      </c>
      <c r="L443" s="17"/>
      <c r="M443" s="17"/>
      <c r="N443" s="17">
        <v>20</v>
      </c>
      <c r="O443" s="17"/>
      <c r="P443" s="17"/>
      <c r="Q443" s="17">
        <v>20</v>
      </c>
      <c r="R443" s="17" t="s">
        <v>92</v>
      </c>
      <c r="S443" s="17"/>
      <c r="T443" s="17" t="s">
        <v>101</v>
      </c>
      <c r="U443" s="17" t="s">
        <v>55</v>
      </c>
      <c r="V443" s="17" t="s">
        <v>88</v>
      </c>
      <c r="W443" s="19" t="s">
        <v>2334</v>
      </c>
      <c r="X443" s="18">
        <v>40847.291666666701</v>
      </c>
      <c r="Y443" s="18">
        <v>40847.291666666701</v>
      </c>
      <c r="Z443" s="17" t="s">
        <v>60</v>
      </c>
      <c r="AA443" s="17" t="s">
        <v>60</v>
      </c>
      <c r="AB443" s="17" t="s">
        <v>60</v>
      </c>
      <c r="AC443" s="17" t="s">
        <v>82</v>
      </c>
      <c r="AD443" s="17"/>
      <c r="AE443" s="17"/>
    </row>
    <row r="444" spans="1:31" s="3" customFormat="1" ht="13" x14ac:dyDescent="0.3">
      <c r="A444" s="35" t="s">
        <v>2335</v>
      </c>
      <c r="B444" s="17">
        <v>545</v>
      </c>
      <c r="C444" s="18">
        <v>40184</v>
      </c>
      <c r="D444" s="18">
        <v>40184.333333333299</v>
      </c>
      <c r="E444" s="16" t="s">
        <v>1507</v>
      </c>
      <c r="F444" s="36">
        <v>40994.291666666701</v>
      </c>
      <c r="G444" s="16" t="s">
        <v>1266</v>
      </c>
      <c r="H444" s="17" t="s">
        <v>74</v>
      </c>
      <c r="I444" s="17"/>
      <c r="J444" s="17"/>
      <c r="K444" s="17" t="s">
        <v>75</v>
      </c>
      <c r="L444" s="17"/>
      <c r="M444" s="17"/>
      <c r="N444" s="17">
        <v>20</v>
      </c>
      <c r="O444" s="17"/>
      <c r="P444" s="17"/>
      <c r="Q444" s="17">
        <v>20</v>
      </c>
      <c r="R444" s="17" t="s">
        <v>65</v>
      </c>
      <c r="S444" s="17"/>
      <c r="T444" s="17" t="s">
        <v>101</v>
      </c>
      <c r="U444" s="17" t="s">
        <v>55</v>
      </c>
      <c r="V444" s="17" t="s">
        <v>88</v>
      </c>
      <c r="W444" s="19" t="s">
        <v>2336</v>
      </c>
      <c r="X444" s="18">
        <v>40847.291666666701</v>
      </c>
      <c r="Y444" s="18">
        <v>40847.291666666701</v>
      </c>
      <c r="Z444" s="17" t="s">
        <v>60</v>
      </c>
      <c r="AA444" s="17" t="s">
        <v>60</v>
      </c>
      <c r="AB444" s="17" t="s">
        <v>60</v>
      </c>
      <c r="AC444" s="17" t="s">
        <v>82</v>
      </c>
      <c r="AD444" s="17"/>
      <c r="AE444" s="17"/>
    </row>
    <row r="445" spans="1:31" s="3" customFormat="1" ht="13" x14ac:dyDescent="0.3">
      <c r="A445" s="35" t="s">
        <v>2337</v>
      </c>
      <c r="B445" s="17">
        <v>546</v>
      </c>
      <c r="C445" s="18">
        <v>40184</v>
      </c>
      <c r="D445" s="18">
        <v>40184.333333333299</v>
      </c>
      <c r="E445" s="16" t="s">
        <v>1507</v>
      </c>
      <c r="F445" s="36">
        <v>41260.975277777798</v>
      </c>
      <c r="G445" s="16" t="s">
        <v>1266</v>
      </c>
      <c r="H445" s="17" t="s">
        <v>74</v>
      </c>
      <c r="I445" s="17"/>
      <c r="J445" s="17"/>
      <c r="K445" s="17" t="s">
        <v>75</v>
      </c>
      <c r="L445" s="17"/>
      <c r="M445" s="17"/>
      <c r="N445" s="17">
        <v>15</v>
      </c>
      <c r="O445" s="17"/>
      <c r="P445" s="17"/>
      <c r="Q445" s="17">
        <v>15</v>
      </c>
      <c r="R445" s="17" t="s">
        <v>92</v>
      </c>
      <c r="S445" s="17"/>
      <c r="T445" s="17" t="s">
        <v>121</v>
      </c>
      <c r="U445" s="17" t="s">
        <v>55</v>
      </c>
      <c r="V445" s="17" t="s">
        <v>71</v>
      </c>
      <c r="W445" s="19" t="s">
        <v>2338</v>
      </c>
      <c r="X445" s="18">
        <v>41244.333333333299</v>
      </c>
      <c r="Y445" s="18">
        <v>41244.333333333299</v>
      </c>
      <c r="Z445" s="17" t="s">
        <v>60</v>
      </c>
      <c r="AA445" s="17" t="s">
        <v>1268</v>
      </c>
      <c r="AB445" s="17" t="s">
        <v>1269</v>
      </c>
      <c r="AC445" s="17" t="s">
        <v>82</v>
      </c>
      <c r="AD445" s="17"/>
      <c r="AE445" s="17"/>
    </row>
    <row r="446" spans="1:31" s="3" customFormat="1" ht="13" x14ac:dyDescent="0.3">
      <c r="A446" s="35" t="s">
        <v>2339</v>
      </c>
      <c r="B446" s="17">
        <v>547</v>
      </c>
      <c r="C446" s="18">
        <v>40184</v>
      </c>
      <c r="D446" s="18">
        <v>40184.333333333299</v>
      </c>
      <c r="E446" s="16" t="s">
        <v>1507</v>
      </c>
      <c r="F446" s="36">
        <v>41260.974872685198</v>
      </c>
      <c r="G446" s="16" t="s">
        <v>1266</v>
      </c>
      <c r="H446" s="17" t="s">
        <v>74</v>
      </c>
      <c r="I446" s="17"/>
      <c r="J446" s="17"/>
      <c r="K446" s="17" t="s">
        <v>75</v>
      </c>
      <c r="L446" s="17"/>
      <c r="M446" s="17"/>
      <c r="N446" s="17">
        <v>20</v>
      </c>
      <c r="O446" s="17"/>
      <c r="P446" s="17"/>
      <c r="Q446" s="17">
        <v>20</v>
      </c>
      <c r="R446" s="17" t="s">
        <v>92</v>
      </c>
      <c r="S446" s="17"/>
      <c r="T446" s="17" t="s">
        <v>121</v>
      </c>
      <c r="U446" s="17" t="s">
        <v>55</v>
      </c>
      <c r="V446" s="17" t="s">
        <v>71</v>
      </c>
      <c r="W446" s="19" t="s">
        <v>2340</v>
      </c>
      <c r="X446" s="18">
        <v>41244.333333333299</v>
      </c>
      <c r="Y446" s="18">
        <v>41244.333333333299</v>
      </c>
      <c r="Z446" s="17" t="s">
        <v>60</v>
      </c>
      <c r="AA446" s="17" t="s">
        <v>1268</v>
      </c>
      <c r="AB446" s="17" t="s">
        <v>1269</v>
      </c>
      <c r="AC446" s="17" t="s">
        <v>82</v>
      </c>
      <c r="AD446" s="17"/>
      <c r="AE446" s="17"/>
    </row>
    <row r="447" spans="1:31" s="3" customFormat="1" ht="13" x14ac:dyDescent="0.3">
      <c r="A447" s="35" t="s">
        <v>2341</v>
      </c>
      <c r="B447" s="17">
        <v>549</v>
      </c>
      <c r="C447" s="18">
        <v>40136</v>
      </c>
      <c r="D447" s="18">
        <v>40193.333333333299</v>
      </c>
      <c r="E447" s="16" t="s">
        <v>1507</v>
      </c>
      <c r="F447" s="36">
        <v>40333.291666666701</v>
      </c>
      <c r="G447" s="16" t="s">
        <v>1266</v>
      </c>
      <c r="H447" s="17" t="s">
        <v>74</v>
      </c>
      <c r="I447" s="17"/>
      <c r="J447" s="17"/>
      <c r="K447" s="17" t="s">
        <v>75</v>
      </c>
      <c r="L447" s="17"/>
      <c r="M447" s="17"/>
      <c r="N447" s="17">
        <v>20</v>
      </c>
      <c r="O447" s="17"/>
      <c r="P447" s="17"/>
      <c r="Q447" s="17">
        <v>20</v>
      </c>
      <c r="R447" s="17" t="s">
        <v>92</v>
      </c>
      <c r="S447" s="17"/>
      <c r="T447" s="17" t="s">
        <v>124</v>
      </c>
      <c r="U447" s="17" t="s">
        <v>55</v>
      </c>
      <c r="V447" s="17" t="s">
        <v>88</v>
      </c>
      <c r="W447" s="19" t="s">
        <v>2342</v>
      </c>
      <c r="X447" s="18">
        <v>40999.291666666701</v>
      </c>
      <c r="Y447" s="18">
        <v>40999.291666666701</v>
      </c>
      <c r="Z447" s="17" t="s">
        <v>60</v>
      </c>
      <c r="AA447" s="17" t="s">
        <v>60</v>
      </c>
      <c r="AB447" s="17" t="s">
        <v>60</v>
      </c>
      <c r="AC447" s="17" t="s">
        <v>82</v>
      </c>
      <c r="AD447" s="17"/>
      <c r="AE447" s="17"/>
    </row>
    <row r="448" spans="1:31" s="3" customFormat="1" ht="13" x14ac:dyDescent="0.3">
      <c r="A448" s="35" t="s">
        <v>2343</v>
      </c>
      <c r="B448" s="17">
        <v>550</v>
      </c>
      <c r="C448" s="18">
        <v>40151</v>
      </c>
      <c r="D448" s="18">
        <v>40197.333333333299</v>
      </c>
      <c r="E448" s="16" t="s">
        <v>1507</v>
      </c>
      <c r="F448" s="36">
        <v>42592.291666666701</v>
      </c>
      <c r="G448" s="16" t="s">
        <v>1266</v>
      </c>
      <c r="H448" s="17" t="s">
        <v>74</v>
      </c>
      <c r="I448" s="17"/>
      <c r="J448" s="17"/>
      <c r="K448" s="17" t="s">
        <v>75</v>
      </c>
      <c r="L448" s="17"/>
      <c r="M448" s="17"/>
      <c r="N448" s="17">
        <v>20</v>
      </c>
      <c r="O448" s="17"/>
      <c r="P448" s="17"/>
      <c r="Q448" s="17">
        <v>20</v>
      </c>
      <c r="R448" s="17" t="s">
        <v>92</v>
      </c>
      <c r="S448" s="17"/>
      <c r="T448" s="17" t="s">
        <v>124</v>
      </c>
      <c r="U448" s="17" t="s">
        <v>55</v>
      </c>
      <c r="V448" s="17" t="s">
        <v>88</v>
      </c>
      <c r="W448" s="19" t="s">
        <v>2344</v>
      </c>
      <c r="X448" s="18">
        <v>40892.333333333299</v>
      </c>
      <c r="Y448" s="18">
        <v>43251.291666666701</v>
      </c>
      <c r="Z448" s="17" t="s">
        <v>60</v>
      </c>
      <c r="AA448" s="17" t="s">
        <v>1268</v>
      </c>
      <c r="AB448" s="17" t="s">
        <v>1269</v>
      </c>
      <c r="AC448" s="17" t="s">
        <v>82</v>
      </c>
      <c r="AD448" s="17"/>
      <c r="AE448" s="17" t="s">
        <v>60</v>
      </c>
    </row>
    <row r="449" spans="1:31" s="3" customFormat="1" ht="13" x14ac:dyDescent="0.3">
      <c r="A449" s="35" t="s">
        <v>2345</v>
      </c>
      <c r="B449" s="17">
        <v>551</v>
      </c>
      <c r="C449" s="18">
        <v>40205</v>
      </c>
      <c r="D449" s="18">
        <v>40205.333333333299</v>
      </c>
      <c r="E449" s="16" t="s">
        <v>1507</v>
      </c>
      <c r="F449" s="36">
        <v>40970.333333333299</v>
      </c>
      <c r="G449" s="16" t="s">
        <v>109</v>
      </c>
      <c r="H449" s="17" t="s">
        <v>74</v>
      </c>
      <c r="I449" s="17"/>
      <c r="J449" s="17"/>
      <c r="K449" s="17" t="s">
        <v>75</v>
      </c>
      <c r="L449" s="17"/>
      <c r="M449" s="17"/>
      <c r="N449" s="17">
        <v>20</v>
      </c>
      <c r="O449" s="17"/>
      <c r="P449" s="17"/>
      <c r="Q449" s="17">
        <v>20</v>
      </c>
      <c r="R449" s="17" t="s">
        <v>65</v>
      </c>
      <c r="S449" s="17"/>
      <c r="T449" s="17" t="s">
        <v>101</v>
      </c>
      <c r="U449" s="17" t="s">
        <v>55</v>
      </c>
      <c r="V449" s="17" t="s">
        <v>88</v>
      </c>
      <c r="W449" s="19" t="s">
        <v>2346</v>
      </c>
      <c r="X449" s="18">
        <v>40847.291666666701</v>
      </c>
      <c r="Y449" s="18">
        <v>40847.291666666701</v>
      </c>
      <c r="Z449" s="17" t="s">
        <v>82</v>
      </c>
      <c r="AA449" s="17" t="s">
        <v>60</v>
      </c>
      <c r="AB449" s="17" t="s">
        <v>59</v>
      </c>
      <c r="AC449" s="17" t="s">
        <v>82</v>
      </c>
      <c r="AD449" s="17"/>
      <c r="AE449" s="17"/>
    </row>
    <row r="450" spans="1:31" s="3" customFormat="1" ht="13" x14ac:dyDescent="0.3">
      <c r="A450" s="35" t="s">
        <v>2347</v>
      </c>
      <c r="B450" s="17">
        <v>552</v>
      </c>
      <c r="C450" s="18">
        <v>40088</v>
      </c>
      <c r="D450" s="18">
        <v>40210.333333333299</v>
      </c>
      <c r="E450" s="16" t="s">
        <v>1507</v>
      </c>
      <c r="F450" s="36">
        <v>44405.291666666701</v>
      </c>
      <c r="G450" s="16" t="s">
        <v>104</v>
      </c>
      <c r="H450" s="17" t="s">
        <v>74</v>
      </c>
      <c r="I450" s="17" t="s">
        <v>63</v>
      </c>
      <c r="J450" s="17"/>
      <c r="K450" s="17" t="s">
        <v>75</v>
      </c>
      <c r="L450" s="17" t="s">
        <v>70</v>
      </c>
      <c r="M450" s="17"/>
      <c r="N450" s="17">
        <v>60</v>
      </c>
      <c r="O450" s="17">
        <v>60</v>
      </c>
      <c r="P450" s="17"/>
      <c r="Q450" s="17">
        <v>60</v>
      </c>
      <c r="R450" s="17" t="s">
        <v>92</v>
      </c>
      <c r="S450" s="17" t="s">
        <v>93</v>
      </c>
      <c r="T450" s="17" t="s">
        <v>130</v>
      </c>
      <c r="U450" s="17" t="s">
        <v>55</v>
      </c>
      <c r="V450" s="17" t="s">
        <v>71</v>
      </c>
      <c r="W450" s="19" t="s">
        <v>2348</v>
      </c>
      <c r="X450" s="18">
        <v>40969.333333333299</v>
      </c>
      <c r="Y450" s="18">
        <v>44810.291666666701</v>
      </c>
      <c r="Z450" s="17" t="s">
        <v>82</v>
      </c>
      <c r="AA450" s="17" t="s">
        <v>59</v>
      </c>
      <c r="AB450" s="17" t="s">
        <v>59</v>
      </c>
      <c r="AC450" s="17" t="s">
        <v>82</v>
      </c>
      <c r="AD450" s="17" t="s">
        <v>61</v>
      </c>
      <c r="AE450" s="17" t="s">
        <v>1641</v>
      </c>
    </row>
    <row r="451" spans="1:31" s="3" customFormat="1" ht="25.5" x14ac:dyDescent="0.3">
      <c r="A451" s="35" t="s">
        <v>2349</v>
      </c>
      <c r="B451" s="17">
        <v>553</v>
      </c>
      <c r="C451" s="18">
        <v>40502</v>
      </c>
      <c r="D451" s="18">
        <v>40210.333333333299</v>
      </c>
      <c r="E451" s="16" t="s">
        <v>1507</v>
      </c>
      <c r="F451" s="36">
        <v>40632.748310185198</v>
      </c>
      <c r="G451" s="16" t="s">
        <v>104</v>
      </c>
      <c r="H451" s="17" t="s">
        <v>74</v>
      </c>
      <c r="I451" s="17"/>
      <c r="J451" s="17"/>
      <c r="K451" s="17" t="s">
        <v>75</v>
      </c>
      <c r="L451" s="17"/>
      <c r="M451" s="17"/>
      <c r="N451" s="17">
        <v>400</v>
      </c>
      <c r="O451" s="17"/>
      <c r="P451" s="17"/>
      <c r="Q451" s="17">
        <v>400</v>
      </c>
      <c r="R451" s="17" t="s">
        <v>65</v>
      </c>
      <c r="S451" s="17"/>
      <c r="T451" s="17" t="s">
        <v>746</v>
      </c>
      <c r="U451" s="17" t="s">
        <v>97</v>
      </c>
      <c r="V451" s="17" t="s">
        <v>88</v>
      </c>
      <c r="W451" s="19" t="s">
        <v>2350</v>
      </c>
      <c r="X451" s="18">
        <v>41623.333333333299</v>
      </c>
      <c r="Y451" s="18">
        <v>41623.333333333299</v>
      </c>
      <c r="Z451" s="17" t="s">
        <v>82</v>
      </c>
      <c r="AA451" s="17" t="s">
        <v>59</v>
      </c>
      <c r="AB451" s="17" t="s">
        <v>60</v>
      </c>
      <c r="AC451" s="17" t="s">
        <v>82</v>
      </c>
      <c r="AD451" s="17"/>
      <c r="AE451" s="17"/>
    </row>
    <row r="452" spans="1:31" s="3" customFormat="1" ht="13" x14ac:dyDescent="0.3">
      <c r="A452" s="35" t="s">
        <v>2351</v>
      </c>
      <c r="B452" s="17">
        <v>554</v>
      </c>
      <c r="C452" s="18">
        <v>40204</v>
      </c>
      <c r="D452" s="18">
        <v>40210.333333333299</v>
      </c>
      <c r="E452" s="16" t="s">
        <v>1507</v>
      </c>
      <c r="F452" s="36">
        <v>40819.291666666701</v>
      </c>
      <c r="G452" s="16" t="s">
        <v>104</v>
      </c>
      <c r="H452" s="17" t="s">
        <v>51</v>
      </c>
      <c r="I452" s="17"/>
      <c r="J452" s="17"/>
      <c r="K452" s="17" t="s">
        <v>51</v>
      </c>
      <c r="L452" s="17"/>
      <c r="M452" s="17"/>
      <c r="N452" s="17">
        <v>138</v>
      </c>
      <c r="O452" s="17"/>
      <c r="P452" s="17"/>
      <c r="Q452" s="17">
        <v>138</v>
      </c>
      <c r="R452" s="17" t="s">
        <v>65</v>
      </c>
      <c r="S452" s="17"/>
      <c r="T452" s="17" t="s">
        <v>178</v>
      </c>
      <c r="U452" s="17" t="s">
        <v>55</v>
      </c>
      <c r="V452" s="17" t="s">
        <v>88</v>
      </c>
      <c r="W452" s="19" t="s">
        <v>2352</v>
      </c>
      <c r="X452" s="18">
        <v>41578.291666666701</v>
      </c>
      <c r="Y452" s="18">
        <v>41639.333333333299</v>
      </c>
      <c r="Z452" s="17" t="s">
        <v>82</v>
      </c>
      <c r="AA452" s="17" t="s">
        <v>59</v>
      </c>
      <c r="AB452" s="17" t="s">
        <v>60</v>
      </c>
      <c r="AC452" s="17" t="s">
        <v>82</v>
      </c>
      <c r="AD452" s="17"/>
      <c r="AE452" s="17"/>
    </row>
    <row r="453" spans="1:31" s="3" customFormat="1" ht="13" x14ac:dyDescent="0.3">
      <c r="A453" s="35" t="s">
        <v>2353</v>
      </c>
      <c r="B453" s="17">
        <v>555</v>
      </c>
      <c r="C453" s="18">
        <v>40502</v>
      </c>
      <c r="D453" s="18">
        <v>40210.333333333299</v>
      </c>
      <c r="E453" s="16" t="s">
        <v>1507</v>
      </c>
      <c r="F453" s="36">
        <v>40842.761759259301</v>
      </c>
      <c r="G453" s="16" t="s">
        <v>104</v>
      </c>
      <c r="H453" s="17" t="s">
        <v>51</v>
      </c>
      <c r="I453" s="17"/>
      <c r="J453" s="17"/>
      <c r="K453" s="17" t="s">
        <v>51</v>
      </c>
      <c r="L453" s="17"/>
      <c r="M453" s="17"/>
      <c r="N453" s="17">
        <v>92</v>
      </c>
      <c r="O453" s="17"/>
      <c r="P453" s="17"/>
      <c r="Q453" s="17">
        <v>92</v>
      </c>
      <c r="R453" s="17" t="s">
        <v>65</v>
      </c>
      <c r="S453" s="17"/>
      <c r="T453" s="17" t="s">
        <v>54</v>
      </c>
      <c r="U453" s="17" t="s">
        <v>55</v>
      </c>
      <c r="V453" s="17" t="s">
        <v>56</v>
      </c>
      <c r="W453" s="19" t="s">
        <v>2354</v>
      </c>
      <c r="X453" s="18">
        <v>41600.333333333299</v>
      </c>
      <c r="Y453" s="18">
        <v>42003.333333333299</v>
      </c>
      <c r="Z453" s="17" t="s">
        <v>82</v>
      </c>
      <c r="AA453" s="17" t="s">
        <v>60</v>
      </c>
      <c r="AB453" s="17" t="s">
        <v>59</v>
      </c>
      <c r="AC453" s="17" t="s">
        <v>82</v>
      </c>
      <c r="AD453" s="17"/>
      <c r="AE453" s="17"/>
    </row>
    <row r="454" spans="1:31" s="3" customFormat="1" ht="13" x14ac:dyDescent="0.3">
      <c r="A454" s="35" t="s">
        <v>2355</v>
      </c>
      <c r="B454" s="17">
        <v>556</v>
      </c>
      <c r="C454" s="18">
        <v>40502</v>
      </c>
      <c r="D454" s="18">
        <v>40210.333333333299</v>
      </c>
      <c r="E454" s="16" t="s">
        <v>1507</v>
      </c>
      <c r="F454" s="36">
        <v>40277.291666666701</v>
      </c>
      <c r="G454" s="16" t="s">
        <v>104</v>
      </c>
      <c r="H454" s="17" t="s">
        <v>51</v>
      </c>
      <c r="I454" s="17"/>
      <c r="J454" s="17"/>
      <c r="K454" s="17" t="s">
        <v>51</v>
      </c>
      <c r="L454" s="17"/>
      <c r="M454" s="17"/>
      <c r="N454" s="17">
        <v>126</v>
      </c>
      <c r="O454" s="17"/>
      <c r="P454" s="17"/>
      <c r="Q454" s="17">
        <v>126</v>
      </c>
      <c r="R454" s="17" t="s">
        <v>92</v>
      </c>
      <c r="S454" s="17"/>
      <c r="T454" s="17" t="s">
        <v>1924</v>
      </c>
      <c r="U454" s="17" t="s">
        <v>55</v>
      </c>
      <c r="V454" s="17" t="s">
        <v>88</v>
      </c>
      <c r="W454" s="19" t="s">
        <v>2356</v>
      </c>
      <c r="X454" s="18">
        <v>41578.291666666701</v>
      </c>
      <c r="Y454" s="18">
        <v>41578.291666666701</v>
      </c>
      <c r="Z454" s="17" t="s">
        <v>82</v>
      </c>
      <c r="AA454" s="17" t="s">
        <v>60</v>
      </c>
      <c r="AB454" s="17" t="s">
        <v>60</v>
      </c>
      <c r="AC454" s="17" t="s">
        <v>82</v>
      </c>
      <c r="AD454" s="17"/>
      <c r="AE454" s="17"/>
    </row>
    <row r="455" spans="1:31" s="3" customFormat="1" ht="13" x14ac:dyDescent="0.3">
      <c r="A455" s="35" t="s">
        <v>2357</v>
      </c>
      <c r="B455" s="17">
        <v>560</v>
      </c>
      <c r="C455" s="18">
        <v>40205</v>
      </c>
      <c r="D455" s="18">
        <v>40210.333333333299</v>
      </c>
      <c r="E455" s="16" t="s">
        <v>1507</v>
      </c>
      <c r="F455" s="36">
        <v>41600.333333333299</v>
      </c>
      <c r="G455" s="16" t="s">
        <v>104</v>
      </c>
      <c r="H455" s="17" t="s">
        <v>74</v>
      </c>
      <c r="I455" s="17"/>
      <c r="J455" s="17"/>
      <c r="K455" s="17" t="s">
        <v>75</v>
      </c>
      <c r="L455" s="17"/>
      <c r="M455" s="17"/>
      <c r="N455" s="17">
        <v>100</v>
      </c>
      <c r="O455" s="17"/>
      <c r="P455" s="17"/>
      <c r="Q455" s="17">
        <v>100</v>
      </c>
      <c r="R455" s="17" t="s">
        <v>65</v>
      </c>
      <c r="S455" s="17"/>
      <c r="T455" s="17" t="s">
        <v>124</v>
      </c>
      <c r="U455" s="17" t="s">
        <v>55</v>
      </c>
      <c r="V455" s="17" t="s">
        <v>88</v>
      </c>
      <c r="W455" s="19" t="s">
        <v>2358</v>
      </c>
      <c r="X455" s="18">
        <v>41091.291666666701</v>
      </c>
      <c r="Y455" s="18">
        <v>41364.291666666701</v>
      </c>
      <c r="Z455" s="17" t="s">
        <v>82</v>
      </c>
      <c r="AA455" s="17" t="s">
        <v>59</v>
      </c>
      <c r="AB455" s="17" t="s">
        <v>59</v>
      </c>
      <c r="AC455" s="17" t="s">
        <v>82</v>
      </c>
      <c r="AD455" s="17"/>
      <c r="AE455" s="17"/>
    </row>
    <row r="456" spans="1:31" s="3" customFormat="1" ht="13" x14ac:dyDescent="0.3">
      <c r="A456" s="35" t="s">
        <v>2359</v>
      </c>
      <c r="B456" s="17">
        <v>561</v>
      </c>
      <c r="C456" s="18">
        <v>40205</v>
      </c>
      <c r="D456" s="18">
        <v>40210.333333333299</v>
      </c>
      <c r="E456" s="16" t="s">
        <v>1507</v>
      </c>
      <c r="F456" s="36">
        <v>41466.291666666701</v>
      </c>
      <c r="G456" s="16" t="s">
        <v>104</v>
      </c>
      <c r="H456" s="17" t="s">
        <v>74</v>
      </c>
      <c r="I456" s="17"/>
      <c r="J456" s="17"/>
      <c r="K456" s="17" t="s">
        <v>75</v>
      </c>
      <c r="L456" s="17"/>
      <c r="M456" s="17"/>
      <c r="N456" s="17">
        <v>200</v>
      </c>
      <c r="O456" s="17"/>
      <c r="P456" s="17"/>
      <c r="Q456" s="17">
        <v>200</v>
      </c>
      <c r="R456" s="17" t="s">
        <v>65</v>
      </c>
      <c r="S456" s="17"/>
      <c r="T456" s="17" t="s">
        <v>200</v>
      </c>
      <c r="U456" s="17" t="s">
        <v>55</v>
      </c>
      <c r="V456" s="17" t="s">
        <v>56</v>
      </c>
      <c r="W456" s="19" t="s">
        <v>2360</v>
      </c>
      <c r="X456" s="18">
        <v>41306.333333333299</v>
      </c>
      <c r="Y456" s="18">
        <v>41974.333333333299</v>
      </c>
      <c r="Z456" s="17" t="s">
        <v>82</v>
      </c>
      <c r="AA456" s="17" t="s">
        <v>59</v>
      </c>
      <c r="AB456" s="17" t="s">
        <v>59</v>
      </c>
      <c r="AC456" s="17" t="s">
        <v>82</v>
      </c>
      <c r="AD456" s="17"/>
      <c r="AE456" s="17"/>
    </row>
    <row r="457" spans="1:31" s="3" customFormat="1" ht="13" x14ac:dyDescent="0.3">
      <c r="A457" s="35" t="s">
        <v>2361</v>
      </c>
      <c r="B457" s="17">
        <v>562</v>
      </c>
      <c r="C457" s="18">
        <v>40502</v>
      </c>
      <c r="D457" s="18">
        <v>40210.333333333299</v>
      </c>
      <c r="E457" s="16" t="s">
        <v>1507</v>
      </c>
      <c r="F457" s="36">
        <v>40324.291666666701</v>
      </c>
      <c r="G457" s="16" t="s">
        <v>104</v>
      </c>
      <c r="H457" s="17" t="s">
        <v>74</v>
      </c>
      <c r="I457" s="17"/>
      <c r="J457" s="17"/>
      <c r="K457" s="17" t="s">
        <v>75</v>
      </c>
      <c r="L457" s="17"/>
      <c r="M457" s="17"/>
      <c r="N457" s="17">
        <v>420</v>
      </c>
      <c r="O457" s="17"/>
      <c r="P457" s="17"/>
      <c r="Q457" s="17">
        <v>420</v>
      </c>
      <c r="R457" s="17" t="s">
        <v>65</v>
      </c>
      <c r="S457" s="17"/>
      <c r="T457" s="17" t="s">
        <v>130</v>
      </c>
      <c r="U457" s="17" t="s">
        <v>55</v>
      </c>
      <c r="V457" s="17" t="s">
        <v>71</v>
      </c>
      <c r="W457" s="19" t="s">
        <v>1492</v>
      </c>
      <c r="X457" s="18">
        <v>41548.291666666701</v>
      </c>
      <c r="Y457" s="18">
        <v>41548.291666666701</v>
      </c>
      <c r="Z457" s="17" t="s">
        <v>82</v>
      </c>
      <c r="AA457" s="17" t="s">
        <v>60</v>
      </c>
      <c r="AB457" s="17" t="s">
        <v>60</v>
      </c>
      <c r="AC457" s="17" t="s">
        <v>82</v>
      </c>
      <c r="AD457" s="17"/>
      <c r="AE457" s="17"/>
    </row>
    <row r="458" spans="1:31" s="3" customFormat="1" ht="13" x14ac:dyDescent="0.3">
      <c r="A458" s="35" t="s">
        <v>2362</v>
      </c>
      <c r="B458" s="17">
        <v>563</v>
      </c>
      <c r="C458" s="18">
        <v>40207</v>
      </c>
      <c r="D458" s="18">
        <v>40210.333333333299</v>
      </c>
      <c r="E458" s="16" t="s">
        <v>1507</v>
      </c>
      <c r="F458" s="36">
        <v>40263.291666666701</v>
      </c>
      <c r="G458" s="16" t="s">
        <v>104</v>
      </c>
      <c r="H458" s="17" t="s">
        <v>74</v>
      </c>
      <c r="I458" s="17"/>
      <c r="J458" s="17"/>
      <c r="K458" s="17" t="s">
        <v>75</v>
      </c>
      <c r="L458" s="17"/>
      <c r="M458" s="17"/>
      <c r="N458" s="17">
        <v>22</v>
      </c>
      <c r="O458" s="17"/>
      <c r="P458" s="17"/>
      <c r="Q458" s="17">
        <v>22</v>
      </c>
      <c r="R458" s="17" t="s">
        <v>65</v>
      </c>
      <c r="S458" s="17"/>
      <c r="T458" s="17" t="s">
        <v>121</v>
      </c>
      <c r="U458" s="17" t="s">
        <v>55</v>
      </c>
      <c r="V458" s="17" t="s">
        <v>71</v>
      </c>
      <c r="W458" s="19" t="s">
        <v>1973</v>
      </c>
      <c r="X458" s="18">
        <v>41426.291666666701</v>
      </c>
      <c r="Y458" s="18">
        <v>41426.291666666701</v>
      </c>
      <c r="Z458" s="17" t="s">
        <v>82</v>
      </c>
      <c r="AA458" s="17" t="s">
        <v>60</v>
      </c>
      <c r="AB458" s="17" t="s">
        <v>60</v>
      </c>
      <c r="AC458" s="17" t="s">
        <v>82</v>
      </c>
      <c r="AD458" s="17"/>
      <c r="AE458" s="17"/>
    </row>
    <row r="459" spans="1:31" s="3" customFormat="1" ht="13" x14ac:dyDescent="0.3">
      <c r="A459" s="35" t="s">
        <v>2363</v>
      </c>
      <c r="B459" s="17">
        <v>564</v>
      </c>
      <c r="C459" s="18">
        <v>40207</v>
      </c>
      <c r="D459" s="18">
        <v>40210.333333333299</v>
      </c>
      <c r="E459" s="16" t="s">
        <v>1507</v>
      </c>
      <c r="F459" s="36">
        <v>40263.291666666701</v>
      </c>
      <c r="G459" s="16" t="s">
        <v>104</v>
      </c>
      <c r="H459" s="17" t="s">
        <v>74</v>
      </c>
      <c r="I459" s="17"/>
      <c r="J459" s="17"/>
      <c r="K459" s="17" t="s">
        <v>75</v>
      </c>
      <c r="L459" s="17"/>
      <c r="M459" s="17"/>
      <c r="N459" s="17">
        <v>23</v>
      </c>
      <c r="O459" s="17"/>
      <c r="P459" s="17"/>
      <c r="Q459" s="17">
        <v>23</v>
      </c>
      <c r="R459" s="17" t="s">
        <v>65</v>
      </c>
      <c r="S459" s="17"/>
      <c r="T459" s="17" t="s">
        <v>121</v>
      </c>
      <c r="U459" s="17" t="s">
        <v>55</v>
      </c>
      <c r="V459" s="17" t="s">
        <v>71</v>
      </c>
      <c r="W459" s="19" t="s">
        <v>1973</v>
      </c>
      <c r="X459" s="18">
        <v>41456.291666666701</v>
      </c>
      <c r="Y459" s="18">
        <v>41456.291666666701</v>
      </c>
      <c r="Z459" s="17" t="s">
        <v>82</v>
      </c>
      <c r="AA459" s="17" t="s">
        <v>60</v>
      </c>
      <c r="AB459" s="17" t="s">
        <v>60</v>
      </c>
      <c r="AC459" s="17" t="s">
        <v>82</v>
      </c>
      <c r="AD459" s="17"/>
      <c r="AE459" s="17"/>
    </row>
    <row r="460" spans="1:31" s="3" customFormat="1" ht="13" x14ac:dyDescent="0.3">
      <c r="A460" s="35" t="s">
        <v>2364</v>
      </c>
      <c r="B460" s="17">
        <v>565</v>
      </c>
      <c r="C460" s="18">
        <v>40207</v>
      </c>
      <c r="D460" s="18">
        <v>40210.333333333299</v>
      </c>
      <c r="E460" s="16" t="s">
        <v>1507</v>
      </c>
      <c r="F460" s="36">
        <v>42191.291666666701</v>
      </c>
      <c r="G460" s="16" t="s">
        <v>104</v>
      </c>
      <c r="H460" s="17" t="s">
        <v>1283</v>
      </c>
      <c r="I460" s="17"/>
      <c r="J460" s="17"/>
      <c r="K460" s="17" t="s">
        <v>86</v>
      </c>
      <c r="L460" s="17"/>
      <c r="M460" s="17"/>
      <c r="N460" s="17">
        <v>100</v>
      </c>
      <c r="O460" s="17"/>
      <c r="P460" s="17"/>
      <c r="Q460" s="17">
        <v>100</v>
      </c>
      <c r="R460" s="17" t="s">
        <v>65</v>
      </c>
      <c r="S460" s="17"/>
      <c r="T460" s="17" t="s">
        <v>54</v>
      </c>
      <c r="U460" s="17" t="s">
        <v>55</v>
      </c>
      <c r="V460" s="17" t="s">
        <v>56</v>
      </c>
      <c r="W460" s="19" t="s">
        <v>2365</v>
      </c>
      <c r="X460" s="18">
        <v>41790.291666666701</v>
      </c>
      <c r="Y460" s="18">
        <v>42764.333333333299</v>
      </c>
      <c r="Z460" s="17" t="s">
        <v>82</v>
      </c>
      <c r="AA460" s="17" t="s">
        <v>59</v>
      </c>
      <c r="AB460" s="17" t="s">
        <v>59</v>
      </c>
      <c r="AC460" s="17" t="s">
        <v>82</v>
      </c>
      <c r="AD460" s="17"/>
      <c r="AE460" s="17"/>
    </row>
    <row r="461" spans="1:31" s="3" customFormat="1" ht="13" x14ac:dyDescent="0.3">
      <c r="A461" s="35" t="s">
        <v>2366</v>
      </c>
      <c r="B461" s="17">
        <v>566</v>
      </c>
      <c r="C461" s="18">
        <v>40502</v>
      </c>
      <c r="D461" s="18">
        <v>40210.333333333299</v>
      </c>
      <c r="E461" s="16" t="s">
        <v>1507</v>
      </c>
      <c r="F461" s="36">
        <v>40534.333333333299</v>
      </c>
      <c r="G461" s="16" t="s">
        <v>104</v>
      </c>
      <c r="H461" s="17" t="s">
        <v>74</v>
      </c>
      <c r="I461" s="17"/>
      <c r="J461" s="17"/>
      <c r="K461" s="17" t="s">
        <v>75</v>
      </c>
      <c r="L461" s="17"/>
      <c r="M461" s="17"/>
      <c r="N461" s="17">
        <v>21</v>
      </c>
      <c r="O461" s="17"/>
      <c r="P461" s="17"/>
      <c r="Q461" s="17">
        <v>21</v>
      </c>
      <c r="R461" s="17" t="s">
        <v>65</v>
      </c>
      <c r="S461" s="17"/>
      <c r="T461" s="17" t="s">
        <v>101</v>
      </c>
      <c r="U461" s="17" t="s">
        <v>55</v>
      </c>
      <c r="V461" s="17" t="s">
        <v>71</v>
      </c>
      <c r="W461" s="19" t="s">
        <v>2367</v>
      </c>
      <c r="X461" s="18">
        <v>41609.333333333299</v>
      </c>
      <c r="Y461" s="18">
        <v>41609.333333333299</v>
      </c>
      <c r="Z461" s="17" t="s">
        <v>82</v>
      </c>
      <c r="AA461" s="17" t="s">
        <v>60</v>
      </c>
      <c r="AB461" s="17" t="s">
        <v>60</v>
      </c>
      <c r="AC461" s="17" t="s">
        <v>82</v>
      </c>
      <c r="AD461" s="17"/>
      <c r="AE461" s="17"/>
    </row>
    <row r="462" spans="1:31" s="3" customFormat="1" ht="13" x14ac:dyDescent="0.3">
      <c r="A462" s="35" t="s">
        <v>2368</v>
      </c>
      <c r="B462" s="17">
        <v>567</v>
      </c>
      <c r="C462" s="18">
        <v>40502</v>
      </c>
      <c r="D462" s="18">
        <v>40210.333333333299</v>
      </c>
      <c r="E462" s="16" t="s">
        <v>1507</v>
      </c>
      <c r="F462" s="36">
        <v>40534.333333333299</v>
      </c>
      <c r="G462" s="16" t="s">
        <v>104</v>
      </c>
      <c r="H462" s="17" t="s">
        <v>114</v>
      </c>
      <c r="I462" s="17"/>
      <c r="J462" s="17"/>
      <c r="K462" s="17" t="s">
        <v>115</v>
      </c>
      <c r="L462" s="17"/>
      <c r="M462" s="17"/>
      <c r="N462" s="17">
        <v>1400</v>
      </c>
      <c r="O462" s="17"/>
      <c r="P462" s="17"/>
      <c r="Q462" s="17">
        <v>1400</v>
      </c>
      <c r="R462" s="17" t="s">
        <v>65</v>
      </c>
      <c r="S462" s="17"/>
      <c r="T462" s="17" t="s">
        <v>66</v>
      </c>
      <c r="U462" s="17" t="s">
        <v>55</v>
      </c>
      <c r="V462" s="17" t="s">
        <v>71</v>
      </c>
      <c r="W462" s="19" t="s">
        <v>76</v>
      </c>
      <c r="X462" s="18">
        <v>42522.291666666701</v>
      </c>
      <c r="Y462" s="18">
        <v>42522.291666666701</v>
      </c>
      <c r="Z462" s="17" t="s">
        <v>82</v>
      </c>
      <c r="AA462" s="17" t="s">
        <v>60</v>
      </c>
      <c r="AB462" s="17" t="s">
        <v>60</v>
      </c>
      <c r="AC462" s="17" t="s">
        <v>82</v>
      </c>
      <c r="AD462" s="17"/>
      <c r="AE462" s="17"/>
    </row>
    <row r="463" spans="1:31" s="3" customFormat="1" ht="13" x14ac:dyDescent="0.3">
      <c r="A463" s="35" t="s">
        <v>2369</v>
      </c>
      <c r="B463" s="17">
        <v>569</v>
      </c>
      <c r="C463" s="18">
        <v>40206</v>
      </c>
      <c r="D463" s="18">
        <v>40210.333333333299</v>
      </c>
      <c r="E463" s="16" t="s">
        <v>1507</v>
      </c>
      <c r="F463" s="36">
        <v>41661.333333333299</v>
      </c>
      <c r="G463" s="16" t="s">
        <v>104</v>
      </c>
      <c r="H463" s="17" t="s">
        <v>85</v>
      </c>
      <c r="I463" s="17"/>
      <c r="J463" s="17"/>
      <c r="K463" s="17" t="s">
        <v>86</v>
      </c>
      <c r="L463" s="17"/>
      <c r="M463" s="17"/>
      <c r="N463" s="17">
        <v>600</v>
      </c>
      <c r="O463" s="17"/>
      <c r="P463" s="17"/>
      <c r="Q463" s="17">
        <v>600</v>
      </c>
      <c r="R463" s="17" t="s">
        <v>65</v>
      </c>
      <c r="S463" s="17"/>
      <c r="T463" s="17" t="s">
        <v>622</v>
      </c>
      <c r="U463" s="17" t="s">
        <v>55</v>
      </c>
      <c r="V463" s="17" t="s">
        <v>88</v>
      </c>
      <c r="W463" s="19" t="s">
        <v>2370</v>
      </c>
      <c r="X463" s="18">
        <v>41395.291666666701</v>
      </c>
      <c r="Y463" s="18">
        <v>43221.291666666701</v>
      </c>
      <c r="Z463" s="17" t="s">
        <v>82</v>
      </c>
      <c r="AA463" s="17" t="s">
        <v>59</v>
      </c>
      <c r="AB463" s="17" t="s">
        <v>59</v>
      </c>
      <c r="AC463" s="17" t="s">
        <v>82</v>
      </c>
      <c r="AD463" s="17"/>
      <c r="AE463" s="17"/>
    </row>
    <row r="464" spans="1:31" s="3" customFormat="1" ht="13" x14ac:dyDescent="0.3">
      <c r="A464" s="35" t="s">
        <v>2371</v>
      </c>
      <c r="B464" s="17">
        <v>570</v>
      </c>
      <c r="C464" s="18">
        <v>40502</v>
      </c>
      <c r="D464" s="18">
        <v>40210.333333333299</v>
      </c>
      <c r="E464" s="16" t="s">
        <v>1507</v>
      </c>
      <c r="F464" s="36">
        <v>40448.291666666701</v>
      </c>
      <c r="G464" s="16" t="s">
        <v>104</v>
      </c>
      <c r="H464" s="17" t="s">
        <v>51</v>
      </c>
      <c r="I464" s="17"/>
      <c r="J464" s="17"/>
      <c r="K464" s="17" t="s">
        <v>51</v>
      </c>
      <c r="L464" s="17"/>
      <c r="M464" s="17"/>
      <c r="N464" s="17">
        <v>102</v>
      </c>
      <c r="O464" s="17"/>
      <c r="P464" s="17"/>
      <c r="Q464" s="17">
        <v>102</v>
      </c>
      <c r="R464" s="17" t="s">
        <v>65</v>
      </c>
      <c r="S464" s="17"/>
      <c r="T464" s="17" t="s">
        <v>2372</v>
      </c>
      <c r="U464" s="17" t="s">
        <v>55</v>
      </c>
      <c r="V464" s="17" t="s">
        <v>88</v>
      </c>
      <c r="W464" s="19" t="s">
        <v>2373</v>
      </c>
      <c r="X464" s="18">
        <v>41235.333333333299</v>
      </c>
      <c r="Y464" s="18">
        <v>41235.333333333299</v>
      </c>
      <c r="Z464" s="17" t="s">
        <v>82</v>
      </c>
      <c r="AA464" s="17" t="s">
        <v>60</v>
      </c>
      <c r="AB464" s="17" t="s">
        <v>60</v>
      </c>
      <c r="AC464" s="17" t="s">
        <v>82</v>
      </c>
      <c r="AD464" s="17"/>
      <c r="AE464" s="17"/>
    </row>
    <row r="465" spans="1:31" s="3" customFormat="1" ht="13" x14ac:dyDescent="0.3">
      <c r="A465" s="35" t="s">
        <v>2374</v>
      </c>
      <c r="B465" s="17">
        <v>571</v>
      </c>
      <c r="C465" s="18">
        <v>40502</v>
      </c>
      <c r="D465" s="18">
        <v>40210.333333333299</v>
      </c>
      <c r="E465" s="16" t="s">
        <v>1507</v>
      </c>
      <c r="F465" s="36">
        <v>40589.333333333299</v>
      </c>
      <c r="G465" s="16" t="s">
        <v>104</v>
      </c>
      <c r="H465" s="17" t="s">
        <v>74</v>
      </c>
      <c r="I465" s="17"/>
      <c r="J465" s="17"/>
      <c r="K465" s="17" t="s">
        <v>75</v>
      </c>
      <c r="L465" s="17"/>
      <c r="M465" s="17"/>
      <c r="N465" s="17">
        <v>450</v>
      </c>
      <c r="O465" s="17"/>
      <c r="P465" s="17"/>
      <c r="Q465" s="17">
        <v>450</v>
      </c>
      <c r="R465" s="17" t="s">
        <v>65</v>
      </c>
      <c r="S465" s="17"/>
      <c r="T465" s="17" t="s">
        <v>101</v>
      </c>
      <c r="U465" s="17" t="s">
        <v>55</v>
      </c>
      <c r="V465" s="17" t="s">
        <v>71</v>
      </c>
      <c r="W465" s="19" t="s">
        <v>426</v>
      </c>
      <c r="X465" s="18">
        <v>41639.333333333299</v>
      </c>
      <c r="Y465" s="18">
        <v>41639.333333333299</v>
      </c>
      <c r="Z465" s="17" t="s">
        <v>82</v>
      </c>
      <c r="AA465" s="17" t="s">
        <v>59</v>
      </c>
      <c r="AB465" s="17" t="s">
        <v>60</v>
      </c>
      <c r="AC465" s="17" t="s">
        <v>82</v>
      </c>
      <c r="AD465" s="17"/>
      <c r="AE465" s="17"/>
    </row>
    <row r="466" spans="1:31" s="3" customFormat="1" ht="13" x14ac:dyDescent="0.3">
      <c r="A466" s="35" t="s">
        <v>2375</v>
      </c>
      <c r="B466" s="17">
        <v>572</v>
      </c>
      <c r="C466" s="18">
        <v>40206</v>
      </c>
      <c r="D466" s="18">
        <v>40210.333333333299</v>
      </c>
      <c r="E466" s="16" t="s">
        <v>1507</v>
      </c>
      <c r="F466" s="36">
        <v>40343.291666666701</v>
      </c>
      <c r="G466" s="16" t="s">
        <v>104</v>
      </c>
      <c r="H466" s="17" t="s">
        <v>74</v>
      </c>
      <c r="I466" s="17"/>
      <c r="J466" s="17"/>
      <c r="K466" s="17" t="s">
        <v>75</v>
      </c>
      <c r="L466" s="17"/>
      <c r="M466" s="17"/>
      <c r="N466" s="17">
        <v>110</v>
      </c>
      <c r="O466" s="17"/>
      <c r="P466" s="17"/>
      <c r="Q466" s="17">
        <v>110</v>
      </c>
      <c r="R466" s="17" t="s">
        <v>65</v>
      </c>
      <c r="S466" s="17"/>
      <c r="T466" s="17" t="s">
        <v>66</v>
      </c>
      <c r="U466" s="17" t="s">
        <v>55</v>
      </c>
      <c r="V466" s="17" t="s">
        <v>71</v>
      </c>
      <c r="W466" s="19" t="s">
        <v>2376</v>
      </c>
      <c r="X466" s="18">
        <v>41639.333333333299</v>
      </c>
      <c r="Y466" s="18">
        <v>41639.333333333299</v>
      </c>
      <c r="Z466" s="17" t="s">
        <v>82</v>
      </c>
      <c r="AA466" s="17" t="s">
        <v>60</v>
      </c>
      <c r="AB466" s="17" t="s">
        <v>60</v>
      </c>
      <c r="AC466" s="17" t="s">
        <v>82</v>
      </c>
      <c r="AD466" s="17"/>
      <c r="AE466" s="17"/>
    </row>
    <row r="467" spans="1:31" s="3" customFormat="1" ht="13" x14ac:dyDescent="0.3">
      <c r="A467" s="35" t="s">
        <v>2377</v>
      </c>
      <c r="B467" s="17">
        <v>573</v>
      </c>
      <c r="C467" s="18">
        <v>40502</v>
      </c>
      <c r="D467" s="18">
        <v>40210.333333333299</v>
      </c>
      <c r="E467" s="16" t="s">
        <v>1507</v>
      </c>
      <c r="F467" s="36">
        <v>40581.333333333299</v>
      </c>
      <c r="G467" s="16" t="s">
        <v>104</v>
      </c>
      <c r="H467" s="17" t="s">
        <v>74</v>
      </c>
      <c r="I467" s="17"/>
      <c r="J467" s="17"/>
      <c r="K467" s="17" t="s">
        <v>75</v>
      </c>
      <c r="L467" s="17"/>
      <c r="M467" s="17"/>
      <c r="N467" s="17">
        <v>50</v>
      </c>
      <c r="O467" s="17"/>
      <c r="P467" s="17"/>
      <c r="Q467" s="17">
        <v>50</v>
      </c>
      <c r="R467" s="17" t="s">
        <v>65</v>
      </c>
      <c r="S467" s="17"/>
      <c r="T467" s="17" t="s">
        <v>101</v>
      </c>
      <c r="U467" s="17" t="s">
        <v>55</v>
      </c>
      <c r="V467" s="17" t="s">
        <v>71</v>
      </c>
      <c r="W467" s="19" t="s">
        <v>2378</v>
      </c>
      <c r="X467" s="18">
        <v>41426.291666666701</v>
      </c>
      <c r="Y467" s="18">
        <v>41426.291666666701</v>
      </c>
      <c r="Z467" s="17" t="s">
        <v>82</v>
      </c>
      <c r="AA467" s="17" t="s">
        <v>59</v>
      </c>
      <c r="AB467" s="17" t="s">
        <v>60</v>
      </c>
      <c r="AC467" s="17" t="s">
        <v>82</v>
      </c>
      <c r="AD467" s="17"/>
      <c r="AE467" s="17"/>
    </row>
    <row r="468" spans="1:31" s="3" customFormat="1" ht="13" x14ac:dyDescent="0.3">
      <c r="A468" s="35" t="s">
        <v>2379</v>
      </c>
      <c r="B468" s="17">
        <v>575</v>
      </c>
      <c r="C468" s="18">
        <v>40502</v>
      </c>
      <c r="D468" s="18">
        <v>40210.333333333299</v>
      </c>
      <c r="E468" s="16" t="s">
        <v>1507</v>
      </c>
      <c r="F468" s="36">
        <v>40502.016423611101</v>
      </c>
      <c r="G468" s="16" t="s">
        <v>104</v>
      </c>
      <c r="H468" s="17" t="s">
        <v>1283</v>
      </c>
      <c r="I468" s="17"/>
      <c r="J468" s="17"/>
      <c r="K468" s="17" t="s">
        <v>1187</v>
      </c>
      <c r="L468" s="17"/>
      <c r="M468" s="17"/>
      <c r="N468" s="17">
        <v>9.6</v>
      </c>
      <c r="O468" s="17"/>
      <c r="P468" s="17"/>
      <c r="Q468" s="17">
        <v>9.6</v>
      </c>
      <c r="R468" s="17" t="s">
        <v>65</v>
      </c>
      <c r="S468" s="17"/>
      <c r="T468" s="17" t="s">
        <v>242</v>
      </c>
      <c r="U468" s="17" t="s">
        <v>55</v>
      </c>
      <c r="V468" s="17" t="s">
        <v>88</v>
      </c>
      <c r="W468" s="19" t="s">
        <v>2380</v>
      </c>
      <c r="X468" s="18">
        <v>41455.291666666701</v>
      </c>
      <c r="Y468" s="18">
        <v>41455.291666666701</v>
      </c>
      <c r="Z468" s="17" t="s">
        <v>82</v>
      </c>
      <c r="AA468" s="17" t="s">
        <v>60</v>
      </c>
      <c r="AB468" s="17" t="s">
        <v>60</v>
      </c>
      <c r="AC468" s="17" t="s">
        <v>82</v>
      </c>
      <c r="AD468" s="17"/>
      <c r="AE468" s="17"/>
    </row>
    <row r="469" spans="1:31" s="3" customFormat="1" ht="13" x14ac:dyDescent="0.3">
      <c r="A469" s="35" t="s">
        <v>2381</v>
      </c>
      <c r="B469" s="17">
        <v>578</v>
      </c>
      <c r="C469" s="18">
        <v>40502</v>
      </c>
      <c r="D469" s="18">
        <v>40210.333333333299</v>
      </c>
      <c r="E469" s="16" t="s">
        <v>1507</v>
      </c>
      <c r="F469" s="36">
        <v>40268.291666666701</v>
      </c>
      <c r="G469" s="16" t="s">
        <v>104</v>
      </c>
      <c r="H469" s="17" t="s">
        <v>74</v>
      </c>
      <c r="I469" s="17"/>
      <c r="J469" s="17"/>
      <c r="K469" s="17" t="s">
        <v>75</v>
      </c>
      <c r="L469" s="17"/>
      <c r="M469" s="17"/>
      <c r="N469" s="17">
        <v>70</v>
      </c>
      <c r="O469" s="17"/>
      <c r="P469" s="17"/>
      <c r="Q469" s="17">
        <v>70</v>
      </c>
      <c r="R469" s="17" t="s">
        <v>65</v>
      </c>
      <c r="S469" s="17"/>
      <c r="T469" s="17" t="s">
        <v>130</v>
      </c>
      <c r="U469" s="17" t="s">
        <v>55</v>
      </c>
      <c r="V469" s="17" t="s">
        <v>71</v>
      </c>
      <c r="W469" s="19" t="s">
        <v>2382</v>
      </c>
      <c r="X469" s="18">
        <v>41639.333333333299</v>
      </c>
      <c r="Y469" s="18">
        <v>41639.333333333299</v>
      </c>
      <c r="Z469" s="17" t="s">
        <v>82</v>
      </c>
      <c r="AA469" s="17" t="s">
        <v>60</v>
      </c>
      <c r="AB469" s="17" t="s">
        <v>60</v>
      </c>
      <c r="AC469" s="17" t="s">
        <v>82</v>
      </c>
      <c r="AD469" s="17"/>
      <c r="AE469" s="17"/>
    </row>
    <row r="470" spans="1:31" s="3" customFormat="1" ht="13" x14ac:dyDescent="0.3">
      <c r="A470" s="35" t="s">
        <v>2383</v>
      </c>
      <c r="B470" s="17">
        <v>579</v>
      </c>
      <c r="C470" s="18">
        <v>40502</v>
      </c>
      <c r="D470" s="18">
        <v>40210.333333333299</v>
      </c>
      <c r="E470" s="16" t="s">
        <v>1507</v>
      </c>
      <c r="F470" s="36">
        <v>40589.796099537001</v>
      </c>
      <c r="G470" s="16" t="s">
        <v>104</v>
      </c>
      <c r="H470" s="17" t="s">
        <v>74</v>
      </c>
      <c r="I470" s="17"/>
      <c r="J470" s="17"/>
      <c r="K470" s="17" t="s">
        <v>75</v>
      </c>
      <c r="L470" s="17"/>
      <c r="M470" s="17"/>
      <c r="N470" s="17">
        <v>220</v>
      </c>
      <c r="O470" s="17"/>
      <c r="P470" s="17"/>
      <c r="Q470" s="17">
        <v>220</v>
      </c>
      <c r="R470" s="17" t="s">
        <v>65</v>
      </c>
      <c r="S470" s="17"/>
      <c r="T470" s="17" t="s">
        <v>765</v>
      </c>
      <c r="U470" s="17" t="s">
        <v>55</v>
      </c>
      <c r="V470" s="17" t="s">
        <v>88</v>
      </c>
      <c r="W470" s="19" t="s">
        <v>2384</v>
      </c>
      <c r="X470" s="18">
        <v>41395.291666666701</v>
      </c>
      <c r="Y470" s="18">
        <v>41639.333333333299</v>
      </c>
      <c r="Z470" s="17" t="s">
        <v>82</v>
      </c>
      <c r="AA470" s="17" t="s">
        <v>60</v>
      </c>
      <c r="AB470" s="17" t="s">
        <v>60</v>
      </c>
      <c r="AC470" s="17" t="s">
        <v>82</v>
      </c>
      <c r="AD470" s="17"/>
      <c r="AE470" s="17"/>
    </row>
    <row r="471" spans="1:31" s="3" customFormat="1" ht="13" x14ac:dyDescent="0.3">
      <c r="A471" s="35" t="s">
        <v>2385</v>
      </c>
      <c r="B471" s="17">
        <v>580</v>
      </c>
      <c r="C471" s="18">
        <v>40502</v>
      </c>
      <c r="D471" s="18">
        <v>40210.333333333299</v>
      </c>
      <c r="E471" s="16" t="s">
        <v>1507</v>
      </c>
      <c r="F471" s="36">
        <v>40284.291666666701</v>
      </c>
      <c r="G471" s="16" t="s">
        <v>104</v>
      </c>
      <c r="H471" s="17" t="s">
        <v>74</v>
      </c>
      <c r="I471" s="17"/>
      <c r="J471" s="17"/>
      <c r="K471" s="17" t="s">
        <v>75</v>
      </c>
      <c r="L471" s="17"/>
      <c r="M471" s="17"/>
      <c r="N471" s="17">
        <v>170</v>
      </c>
      <c r="O471" s="17"/>
      <c r="P471" s="17"/>
      <c r="Q471" s="17">
        <v>170</v>
      </c>
      <c r="R471" s="17" t="s">
        <v>65</v>
      </c>
      <c r="S471" s="17"/>
      <c r="T471" s="17" t="s">
        <v>66</v>
      </c>
      <c r="U471" s="17" t="s">
        <v>55</v>
      </c>
      <c r="V471" s="17" t="s">
        <v>71</v>
      </c>
      <c r="W471" s="19" t="s">
        <v>2386</v>
      </c>
      <c r="X471" s="18">
        <v>41274.333333333299</v>
      </c>
      <c r="Y471" s="18">
        <v>41274.333333333299</v>
      </c>
      <c r="Z471" s="17" t="s">
        <v>82</v>
      </c>
      <c r="AA471" s="17" t="s">
        <v>60</v>
      </c>
      <c r="AB471" s="17" t="s">
        <v>60</v>
      </c>
      <c r="AC471" s="17" t="s">
        <v>82</v>
      </c>
      <c r="AD471" s="17"/>
      <c r="AE471" s="17"/>
    </row>
    <row r="472" spans="1:31" s="3" customFormat="1" ht="13" x14ac:dyDescent="0.3">
      <c r="A472" s="35" t="s">
        <v>2387</v>
      </c>
      <c r="B472" s="17">
        <v>582</v>
      </c>
      <c r="C472" s="18">
        <v>40502</v>
      </c>
      <c r="D472" s="18">
        <v>40210.333333333299</v>
      </c>
      <c r="E472" s="16" t="s">
        <v>1507</v>
      </c>
      <c r="F472" s="36">
        <v>40591.333333333299</v>
      </c>
      <c r="G472" s="16" t="s">
        <v>104</v>
      </c>
      <c r="H472" s="17" t="s">
        <v>74</v>
      </c>
      <c r="I472" s="17"/>
      <c r="J472" s="17"/>
      <c r="K472" s="17" t="s">
        <v>75</v>
      </c>
      <c r="L472" s="17"/>
      <c r="M472" s="17"/>
      <c r="N472" s="17">
        <v>500</v>
      </c>
      <c r="O472" s="17"/>
      <c r="P472" s="17"/>
      <c r="Q472" s="17">
        <v>500</v>
      </c>
      <c r="R472" s="17" t="s">
        <v>65</v>
      </c>
      <c r="S472" s="17"/>
      <c r="T472" s="17" t="s">
        <v>101</v>
      </c>
      <c r="U472" s="17" t="s">
        <v>55</v>
      </c>
      <c r="V472" s="17" t="s">
        <v>71</v>
      </c>
      <c r="W472" s="19" t="s">
        <v>2388</v>
      </c>
      <c r="X472" s="18">
        <v>41456.291666666701</v>
      </c>
      <c r="Y472" s="18">
        <v>41456.291666666701</v>
      </c>
      <c r="Z472" s="17" t="s">
        <v>82</v>
      </c>
      <c r="AA472" s="17" t="s">
        <v>59</v>
      </c>
      <c r="AB472" s="17" t="s">
        <v>60</v>
      </c>
      <c r="AC472" s="17" t="s">
        <v>82</v>
      </c>
      <c r="AD472" s="17"/>
      <c r="AE472" s="17"/>
    </row>
    <row r="473" spans="1:31" s="3" customFormat="1" ht="13" x14ac:dyDescent="0.3">
      <c r="A473" s="35" t="s">
        <v>2389</v>
      </c>
      <c r="B473" s="17">
        <v>583</v>
      </c>
      <c r="C473" s="18">
        <v>40207</v>
      </c>
      <c r="D473" s="18">
        <v>40210.333333333299</v>
      </c>
      <c r="E473" s="16" t="s">
        <v>1507</v>
      </c>
      <c r="F473" s="36">
        <v>42331.333333333299</v>
      </c>
      <c r="G473" s="16" t="s">
        <v>104</v>
      </c>
      <c r="H473" s="17" t="s">
        <v>51</v>
      </c>
      <c r="I473" s="17"/>
      <c r="J473" s="17"/>
      <c r="K473" s="17" t="s">
        <v>51</v>
      </c>
      <c r="L473" s="17"/>
      <c r="M473" s="17"/>
      <c r="N473" s="17">
        <v>57.5</v>
      </c>
      <c r="O473" s="17"/>
      <c r="P473" s="17"/>
      <c r="Q473" s="17">
        <v>57.5</v>
      </c>
      <c r="R473" s="17" t="s">
        <v>92</v>
      </c>
      <c r="S473" s="17"/>
      <c r="T473" s="17" t="s">
        <v>54</v>
      </c>
      <c r="U473" s="17" t="s">
        <v>55</v>
      </c>
      <c r="V473" s="17" t="s">
        <v>56</v>
      </c>
      <c r="W473" s="19" t="s">
        <v>1640</v>
      </c>
      <c r="X473" s="18">
        <v>41274.333333333299</v>
      </c>
      <c r="Y473" s="18">
        <v>42764.333333333299</v>
      </c>
      <c r="Z473" s="17" t="s">
        <v>82</v>
      </c>
      <c r="AA473" s="17" t="s">
        <v>59</v>
      </c>
      <c r="AB473" s="17" t="s">
        <v>59</v>
      </c>
      <c r="AC473" s="17" t="s">
        <v>82</v>
      </c>
      <c r="AD473" s="17"/>
      <c r="AE473" s="17"/>
    </row>
    <row r="474" spans="1:31" s="3" customFormat="1" ht="13" x14ac:dyDescent="0.3">
      <c r="A474" s="35" t="s">
        <v>2390</v>
      </c>
      <c r="B474" s="17">
        <v>584</v>
      </c>
      <c r="C474" s="18">
        <v>40502</v>
      </c>
      <c r="D474" s="18">
        <v>40210.333333333299</v>
      </c>
      <c r="E474" s="16" t="s">
        <v>1507</v>
      </c>
      <c r="F474" s="36">
        <v>40581.333333333299</v>
      </c>
      <c r="G474" s="16" t="s">
        <v>104</v>
      </c>
      <c r="H474" s="17" t="s">
        <v>74</v>
      </c>
      <c r="I474" s="17"/>
      <c r="J474" s="17"/>
      <c r="K474" s="17" t="s">
        <v>75</v>
      </c>
      <c r="L474" s="17"/>
      <c r="M474" s="17"/>
      <c r="N474" s="17">
        <v>150</v>
      </c>
      <c r="O474" s="17"/>
      <c r="P474" s="17"/>
      <c r="Q474" s="17">
        <v>150</v>
      </c>
      <c r="R474" s="17" t="s">
        <v>92</v>
      </c>
      <c r="S474" s="17"/>
      <c r="T474" s="17" t="s">
        <v>121</v>
      </c>
      <c r="U474" s="17" t="s">
        <v>55</v>
      </c>
      <c r="V474" s="17" t="s">
        <v>71</v>
      </c>
      <c r="W474" s="19" t="s">
        <v>2391</v>
      </c>
      <c r="X474" s="18">
        <v>41333.333333333299</v>
      </c>
      <c r="Y474" s="18">
        <v>41333.333333333299</v>
      </c>
      <c r="Z474" s="17" t="s">
        <v>82</v>
      </c>
      <c r="AA474" s="17" t="s">
        <v>59</v>
      </c>
      <c r="AB474" s="17" t="s">
        <v>60</v>
      </c>
      <c r="AC474" s="17" t="s">
        <v>82</v>
      </c>
      <c r="AD474" s="17"/>
      <c r="AE474" s="17"/>
    </row>
    <row r="475" spans="1:31" s="3" customFormat="1" ht="13" x14ac:dyDescent="0.3">
      <c r="A475" s="35" t="s">
        <v>2392</v>
      </c>
      <c r="B475" s="17">
        <v>585</v>
      </c>
      <c r="C475" s="18">
        <v>40207</v>
      </c>
      <c r="D475" s="18">
        <v>40210.333333333299</v>
      </c>
      <c r="E475" s="16" t="s">
        <v>1507</v>
      </c>
      <c r="F475" s="36">
        <v>40970.819270833301</v>
      </c>
      <c r="G475" s="16" t="s">
        <v>104</v>
      </c>
      <c r="H475" s="17" t="s">
        <v>51</v>
      </c>
      <c r="I475" s="17"/>
      <c r="J475" s="17"/>
      <c r="K475" s="17" t="s">
        <v>51</v>
      </c>
      <c r="L475" s="17"/>
      <c r="M475" s="17"/>
      <c r="N475" s="17">
        <v>150</v>
      </c>
      <c r="O475" s="17"/>
      <c r="P475" s="17"/>
      <c r="Q475" s="17">
        <v>150</v>
      </c>
      <c r="R475" s="17" t="s">
        <v>92</v>
      </c>
      <c r="S475" s="17"/>
      <c r="T475" s="17" t="s">
        <v>121</v>
      </c>
      <c r="U475" s="17" t="s">
        <v>55</v>
      </c>
      <c r="V475" s="17" t="s">
        <v>71</v>
      </c>
      <c r="W475" s="19" t="s">
        <v>2391</v>
      </c>
      <c r="X475" s="18">
        <v>41333.333333333299</v>
      </c>
      <c r="Y475" s="18">
        <v>41863.291666666701</v>
      </c>
      <c r="Z475" s="17" t="s">
        <v>82</v>
      </c>
      <c r="AA475" s="17" t="s">
        <v>59</v>
      </c>
      <c r="AB475" s="17" t="s">
        <v>59</v>
      </c>
      <c r="AC475" s="17" t="s">
        <v>82</v>
      </c>
      <c r="AD475" s="17"/>
      <c r="AE475" s="17"/>
    </row>
    <row r="476" spans="1:31" s="3" customFormat="1" ht="13" x14ac:dyDescent="0.3">
      <c r="A476" s="35" t="s">
        <v>2393</v>
      </c>
      <c r="B476" s="17">
        <v>586</v>
      </c>
      <c r="C476" s="18">
        <v>40207</v>
      </c>
      <c r="D476" s="18">
        <v>40210.333333333299</v>
      </c>
      <c r="E476" s="16" t="s">
        <v>1507</v>
      </c>
      <c r="F476" s="36">
        <v>41856.291666666701</v>
      </c>
      <c r="G476" s="16" t="s">
        <v>104</v>
      </c>
      <c r="H476" s="17" t="s">
        <v>91</v>
      </c>
      <c r="I476" s="17"/>
      <c r="J476" s="17"/>
      <c r="K476" s="17" t="s">
        <v>611</v>
      </c>
      <c r="L476" s="17"/>
      <c r="M476" s="17"/>
      <c r="N476" s="17">
        <v>42</v>
      </c>
      <c r="O476" s="17"/>
      <c r="P476" s="17"/>
      <c r="Q476" s="17">
        <v>42</v>
      </c>
      <c r="R476" s="17" t="s">
        <v>65</v>
      </c>
      <c r="S476" s="17"/>
      <c r="T476" s="17" t="s">
        <v>598</v>
      </c>
      <c r="U476" s="17" t="s">
        <v>55</v>
      </c>
      <c r="V476" s="17" t="s">
        <v>88</v>
      </c>
      <c r="W476" s="19" t="s">
        <v>2394</v>
      </c>
      <c r="X476" s="18">
        <v>41426.291666666701</v>
      </c>
      <c r="Y476" s="18">
        <v>42917.291666666701</v>
      </c>
      <c r="Z476" s="17" t="s">
        <v>82</v>
      </c>
      <c r="AA476" s="17" t="s">
        <v>59</v>
      </c>
      <c r="AB476" s="17" t="s">
        <v>59</v>
      </c>
      <c r="AC476" s="17" t="s">
        <v>82</v>
      </c>
      <c r="AD476" s="17"/>
      <c r="AE476" s="17"/>
    </row>
    <row r="477" spans="1:31" s="3" customFormat="1" ht="13" x14ac:dyDescent="0.3">
      <c r="A477" s="35" t="s">
        <v>2395</v>
      </c>
      <c r="B477" s="17">
        <v>587</v>
      </c>
      <c r="C477" s="18">
        <v>40502</v>
      </c>
      <c r="D477" s="18">
        <v>40210.333333333299</v>
      </c>
      <c r="E477" s="16" t="s">
        <v>1507</v>
      </c>
      <c r="F477" s="36">
        <v>40259.291666666701</v>
      </c>
      <c r="G477" s="16" t="s">
        <v>104</v>
      </c>
      <c r="H477" s="17" t="s">
        <v>91</v>
      </c>
      <c r="I477" s="17"/>
      <c r="J477" s="17"/>
      <c r="K477" s="17" t="s">
        <v>75</v>
      </c>
      <c r="L477" s="17"/>
      <c r="M477" s="17"/>
      <c r="N477" s="17">
        <v>106.8</v>
      </c>
      <c r="O477" s="17"/>
      <c r="P477" s="17"/>
      <c r="Q477" s="17">
        <v>106.8</v>
      </c>
      <c r="R477" s="17" t="s">
        <v>92</v>
      </c>
      <c r="S477" s="17"/>
      <c r="T477" s="17" t="s">
        <v>136</v>
      </c>
      <c r="U477" s="17" t="s">
        <v>55</v>
      </c>
      <c r="V477" s="17" t="s">
        <v>88</v>
      </c>
      <c r="W477" s="19" t="s">
        <v>2396</v>
      </c>
      <c r="X477" s="18">
        <v>41182.291666666701</v>
      </c>
      <c r="Y477" s="18">
        <v>41182.291666666701</v>
      </c>
      <c r="Z477" s="17" t="s">
        <v>82</v>
      </c>
      <c r="AA477" s="17" t="s">
        <v>60</v>
      </c>
      <c r="AB477" s="17" t="s">
        <v>60</v>
      </c>
      <c r="AC477" s="17" t="s">
        <v>82</v>
      </c>
      <c r="AD477" s="17"/>
      <c r="AE477" s="17"/>
    </row>
    <row r="478" spans="1:31" s="3" customFormat="1" ht="13" x14ac:dyDescent="0.3">
      <c r="A478" s="35" t="s">
        <v>2397</v>
      </c>
      <c r="B478" s="17">
        <v>588</v>
      </c>
      <c r="C478" s="18">
        <v>40207</v>
      </c>
      <c r="D478" s="18">
        <v>40210.333333333299</v>
      </c>
      <c r="E478" s="16" t="s">
        <v>1507</v>
      </c>
      <c r="F478" s="36">
        <v>42235.291666666701</v>
      </c>
      <c r="G478" s="16" t="s">
        <v>104</v>
      </c>
      <c r="H478" s="17" t="s">
        <v>74</v>
      </c>
      <c r="I478" s="17"/>
      <c r="J478" s="17"/>
      <c r="K478" s="17" t="s">
        <v>75</v>
      </c>
      <c r="L478" s="17"/>
      <c r="M478" s="17"/>
      <c r="N478" s="17">
        <v>1</v>
      </c>
      <c r="O478" s="17"/>
      <c r="P478" s="17"/>
      <c r="Q478" s="17">
        <v>1</v>
      </c>
      <c r="R478" s="17" t="s">
        <v>65</v>
      </c>
      <c r="S478" s="17"/>
      <c r="T478" s="17" t="s">
        <v>66</v>
      </c>
      <c r="U478" s="17" t="s">
        <v>55</v>
      </c>
      <c r="V478" s="17" t="s">
        <v>71</v>
      </c>
      <c r="W478" s="19" t="s">
        <v>76</v>
      </c>
      <c r="X478" s="18">
        <v>41244.333333333299</v>
      </c>
      <c r="Y478" s="18">
        <v>43040.291666666701</v>
      </c>
      <c r="Z478" s="17" t="s">
        <v>82</v>
      </c>
      <c r="AA478" s="17" t="s">
        <v>59</v>
      </c>
      <c r="AB478" s="17" t="s">
        <v>59</v>
      </c>
      <c r="AC478" s="17" t="s">
        <v>82</v>
      </c>
      <c r="AD478" s="17"/>
      <c r="AE478" s="17"/>
    </row>
    <row r="479" spans="1:31" s="3" customFormat="1" ht="13" x14ac:dyDescent="0.3">
      <c r="A479" s="35" t="s">
        <v>2398</v>
      </c>
      <c r="B479" s="17">
        <v>589</v>
      </c>
      <c r="C479" s="18">
        <v>40207</v>
      </c>
      <c r="D479" s="18">
        <v>40210.333333333299</v>
      </c>
      <c r="E479" s="16" t="s">
        <v>1507</v>
      </c>
      <c r="F479" s="36">
        <v>42235.291666666701</v>
      </c>
      <c r="G479" s="16" t="s">
        <v>104</v>
      </c>
      <c r="H479" s="17" t="s">
        <v>74</v>
      </c>
      <c r="I479" s="17"/>
      <c r="J479" s="17"/>
      <c r="K479" s="17" t="s">
        <v>75</v>
      </c>
      <c r="L479" s="17"/>
      <c r="M479" s="17"/>
      <c r="N479" s="17">
        <v>1</v>
      </c>
      <c r="O479" s="17"/>
      <c r="P479" s="17"/>
      <c r="Q479" s="17">
        <v>1</v>
      </c>
      <c r="R479" s="17" t="s">
        <v>65</v>
      </c>
      <c r="S479" s="17"/>
      <c r="T479" s="17" t="s">
        <v>130</v>
      </c>
      <c r="U479" s="17" t="s">
        <v>55</v>
      </c>
      <c r="V479" s="17" t="s">
        <v>71</v>
      </c>
      <c r="W479" s="19" t="s">
        <v>2399</v>
      </c>
      <c r="X479" s="18">
        <v>41244.333333333299</v>
      </c>
      <c r="Y479" s="18">
        <v>42764.333333333299</v>
      </c>
      <c r="Z479" s="17" t="s">
        <v>82</v>
      </c>
      <c r="AA479" s="17" t="s">
        <v>59</v>
      </c>
      <c r="AB479" s="17" t="s">
        <v>59</v>
      </c>
      <c r="AC479" s="17" t="s">
        <v>82</v>
      </c>
      <c r="AD479" s="17"/>
      <c r="AE479" s="17"/>
    </row>
    <row r="480" spans="1:31" s="3" customFormat="1" ht="13" x14ac:dyDescent="0.3">
      <c r="A480" s="35" t="s">
        <v>2400</v>
      </c>
      <c r="B480" s="17">
        <v>591</v>
      </c>
      <c r="C480" s="18">
        <v>40207</v>
      </c>
      <c r="D480" s="18">
        <v>40210.333333333299</v>
      </c>
      <c r="E480" s="16" t="s">
        <v>1507</v>
      </c>
      <c r="F480" s="36">
        <v>40289.291666666701</v>
      </c>
      <c r="G480" s="16" t="s">
        <v>104</v>
      </c>
      <c r="H480" s="17" t="s">
        <v>74</v>
      </c>
      <c r="I480" s="17"/>
      <c r="J480" s="17"/>
      <c r="K480" s="17" t="s">
        <v>75</v>
      </c>
      <c r="L480" s="17"/>
      <c r="M480" s="17"/>
      <c r="N480" s="17">
        <v>40</v>
      </c>
      <c r="O480" s="17"/>
      <c r="P480" s="17"/>
      <c r="Q480" s="17">
        <v>40</v>
      </c>
      <c r="R480" s="17" t="s">
        <v>65</v>
      </c>
      <c r="S480" s="17"/>
      <c r="T480" s="17" t="s">
        <v>54</v>
      </c>
      <c r="U480" s="17" t="s">
        <v>55</v>
      </c>
      <c r="V480" s="17" t="s">
        <v>56</v>
      </c>
      <c r="W480" s="19" t="s">
        <v>2401</v>
      </c>
      <c r="X480" s="18">
        <v>40695.291666666701</v>
      </c>
      <c r="Y480" s="18">
        <v>40695.291666666701</v>
      </c>
      <c r="Z480" s="17" t="s">
        <v>82</v>
      </c>
      <c r="AA480" s="17" t="s">
        <v>60</v>
      </c>
      <c r="AB480" s="17" t="s">
        <v>60</v>
      </c>
      <c r="AC480" s="17" t="s">
        <v>82</v>
      </c>
      <c r="AD480" s="17"/>
      <c r="AE480" s="17"/>
    </row>
    <row r="481" spans="1:31" s="3" customFormat="1" ht="25.5" x14ac:dyDescent="0.3">
      <c r="A481" s="35" t="s">
        <v>2402</v>
      </c>
      <c r="B481" s="17">
        <v>592</v>
      </c>
      <c r="C481" s="18">
        <v>40207</v>
      </c>
      <c r="D481" s="18">
        <v>40210.333333333299</v>
      </c>
      <c r="E481" s="16" t="s">
        <v>1507</v>
      </c>
      <c r="F481" s="36">
        <v>40970.333333333299</v>
      </c>
      <c r="G481" s="16" t="s">
        <v>104</v>
      </c>
      <c r="H481" s="17" t="s">
        <v>74</v>
      </c>
      <c r="I481" s="17"/>
      <c r="J481" s="17"/>
      <c r="K481" s="17" t="s">
        <v>75</v>
      </c>
      <c r="L481" s="17"/>
      <c r="M481" s="17"/>
      <c r="N481" s="17">
        <v>250</v>
      </c>
      <c r="O481" s="17"/>
      <c r="P481" s="17"/>
      <c r="Q481" s="17">
        <v>250</v>
      </c>
      <c r="R481" s="17" t="s">
        <v>65</v>
      </c>
      <c r="S481" s="17"/>
      <c r="T481" s="17" t="s">
        <v>139</v>
      </c>
      <c r="U481" s="17" t="s">
        <v>55</v>
      </c>
      <c r="V481" s="17" t="s">
        <v>88</v>
      </c>
      <c r="W481" s="19" t="s">
        <v>2403</v>
      </c>
      <c r="X481" s="18">
        <v>41274.333333333299</v>
      </c>
      <c r="Y481" s="18">
        <v>41333.333333333299</v>
      </c>
      <c r="Z481" s="17" t="s">
        <v>82</v>
      </c>
      <c r="AA481" s="17" t="s">
        <v>59</v>
      </c>
      <c r="AB481" s="17" t="s">
        <v>60</v>
      </c>
      <c r="AC481" s="17" t="s">
        <v>82</v>
      </c>
      <c r="AD481" s="17"/>
      <c r="AE481" s="17"/>
    </row>
    <row r="482" spans="1:31" s="3" customFormat="1" ht="25.5" x14ac:dyDescent="0.3">
      <c r="A482" s="35" t="s">
        <v>2404</v>
      </c>
      <c r="B482" s="17">
        <v>593</v>
      </c>
      <c r="C482" s="18">
        <v>40208</v>
      </c>
      <c r="D482" s="18">
        <v>40210.333333333299</v>
      </c>
      <c r="E482" s="16" t="s">
        <v>1507</v>
      </c>
      <c r="F482" s="36">
        <v>43600.291666666701</v>
      </c>
      <c r="G482" s="16" t="s">
        <v>104</v>
      </c>
      <c r="H482" s="17" t="s">
        <v>74</v>
      </c>
      <c r="I482" s="17"/>
      <c r="J482" s="17"/>
      <c r="K482" s="17" t="s">
        <v>75</v>
      </c>
      <c r="L482" s="17"/>
      <c r="M482" s="17"/>
      <c r="N482" s="17">
        <v>310</v>
      </c>
      <c r="O482" s="17"/>
      <c r="P482" s="17"/>
      <c r="Q482" s="17">
        <v>310</v>
      </c>
      <c r="R482" s="17" t="s">
        <v>65</v>
      </c>
      <c r="S482" s="17"/>
      <c r="T482" s="17" t="s">
        <v>2405</v>
      </c>
      <c r="U482" s="17" t="s">
        <v>159</v>
      </c>
      <c r="V482" s="17" t="s">
        <v>71</v>
      </c>
      <c r="W482" s="19" t="s">
        <v>2406</v>
      </c>
      <c r="X482" s="18">
        <v>41827.291666666701</v>
      </c>
      <c r="Y482" s="18">
        <v>43800.333333333299</v>
      </c>
      <c r="Z482" s="17" t="s">
        <v>82</v>
      </c>
      <c r="AA482" s="17" t="s">
        <v>59</v>
      </c>
      <c r="AB482" s="17" t="s">
        <v>59</v>
      </c>
      <c r="AC482" s="17" t="s">
        <v>82</v>
      </c>
      <c r="AD482" s="17" t="s">
        <v>156</v>
      </c>
      <c r="AE482" s="17" t="s">
        <v>1641</v>
      </c>
    </row>
    <row r="483" spans="1:31" s="3" customFormat="1" ht="13" x14ac:dyDescent="0.3">
      <c r="A483" s="35" t="s">
        <v>2407</v>
      </c>
      <c r="B483" s="17">
        <v>594</v>
      </c>
      <c r="C483" s="18">
        <v>40502</v>
      </c>
      <c r="D483" s="18">
        <v>40210.333333333299</v>
      </c>
      <c r="E483" s="16" t="s">
        <v>1507</v>
      </c>
      <c r="F483" s="36">
        <v>40502.016331018502</v>
      </c>
      <c r="G483" s="16" t="s">
        <v>104</v>
      </c>
      <c r="H483" s="17" t="s">
        <v>74</v>
      </c>
      <c r="I483" s="17"/>
      <c r="J483" s="17"/>
      <c r="K483" s="17" t="s">
        <v>75</v>
      </c>
      <c r="L483" s="17"/>
      <c r="M483" s="17"/>
      <c r="N483" s="17">
        <v>20</v>
      </c>
      <c r="O483" s="17"/>
      <c r="P483" s="17"/>
      <c r="Q483" s="17">
        <v>20</v>
      </c>
      <c r="R483" s="17" t="s">
        <v>65</v>
      </c>
      <c r="S483" s="17"/>
      <c r="T483" s="17" t="s">
        <v>124</v>
      </c>
      <c r="U483" s="17" t="s">
        <v>55</v>
      </c>
      <c r="V483" s="17" t="s">
        <v>88</v>
      </c>
      <c r="W483" s="19" t="s">
        <v>2408</v>
      </c>
      <c r="X483" s="18">
        <v>41274.333333333299</v>
      </c>
      <c r="Y483" s="18">
        <v>41274.333333333299</v>
      </c>
      <c r="Z483" s="17" t="s">
        <v>82</v>
      </c>
      <c r="AA483" s="17" t="s">
        <v>60</v>
      </c>
      <c r="AB483" s="17" t="s">
        <v>60</v>
      </c>
      <c r="AC483" s="17" t="s">
        <v>82</v>
      </c>
      <c r="AD483" s="17"/>
      <c r="AE483" s="17"/>
    </row>
    <row r="484" spans="1:31" s="3" customFormat="1" ht="13" x14ac:dyDescent="0.3">
      <c r="A484" s="35" t="s">
        <v>2409</v>
      </c>
      <c r="B484" s="17">
        <v>595</v>
      </c>
      <c r="C484" s="18">
        <v>40502</v>
      </c>
      <c r="D484" s="18">
        <v>40210.333333333299</v>
      </c>
      <c r="E484" s="16" t="s">
        <v>1507</v>
      </c>
      <c r="F484" s="36">
        <v>40501.333333333299</v>
      </c>
      <c r="G484" s="16" t="s">
        <v>104</v>
      </c>
      <c r="H484" s="17" t="s">
        <v>74</v>
      </c>
      <c r="I484" s="17"/>
      <c r="J484" s="17"/>
      <c r="K484" s="17" t="s">
        <v>75</v>
      </c>
      <c r="L484" s="17"/>
      <c r="M484" s="17"/>
      <c r="N484" s="17">
        <v>15</v>
      </c>
      <c r="O484" s="17"/>
      <c r="P484" s="17"/>
      <c r="Q484" s="17">
        <v>15</v>
      </c>
      <c r="R484" s="17" t="s">
        <v>65</v>
      </c>
      <c r="S484" s="17"/>
      <c r="T484" s="17" t="s">
        <v>139</v>
      </c>
      <c r="U484" s="17" t="s">
        <v>55</v>
      </c>
      <c r="V484" s="17" t="s">
        <v>88</v>
      </c>
      <c r="W484" s="19" t="s">
        <v>2410</v>
      </c>
      <c r="X484" s="18">
        <v>41274.333333333299</v>
      </c>
      <c r="Y484" s="18">
        <v>41274.333333333299</v>
      </c>
      <c r="Z484" s="17" t="s">
        <v>82</v>
      </c>
      <c r="AA484" s="17" t="s">
        <v>60</v>
      </c>
      <c r="AB484" s="17" t="s">
        <v>60</v>
      </c>
      <c r="AC484" s="17" t="s">
        <v>82</v>
      </c>
      <c r="AD484" s="17"/>
      <c r="AE484" s="17"/>
    </row>
    <row r="485" spans="1:31" s="3" customFormat="1" ht="13" x14ac:dyDescent="0.3">
      <c r="A485" s="35" t="s">
        <v>2411</v>
      </c>
      <c r="B485" s="17">
        <v>596</v>
      </c>
      <c r="C485" s="18">
        <v>40502</v>
      </c>
      <c r="D485" s="18">
        <v>40210.333333333299</v>
      </c>
      <c r="E485" s="16" t="s">
        <v>1507</v>
      </c>
      <c r="F485" s="36">
        <v>40501.333333333299</v>
      </c>
      <c r="G485" s="16" t="s">
        <v>104</v>
      </c>
      <c r="H485" s="17" t="s">
        <v>74</v>
      </c>
      <c r="I485" s="17"/>
      <c r="J485" s="17"/>
      <c r="K485" s="17" t="s">
        <v>75</v>
      </c>
      <c r="L485" s="17"/>
      <c r="M485" s="17"/>
      <c r="N485" s="17">
        <v>20</v>
      </c>
      <c r="O485" s="17"/>
      <c r="P485" s="17"/>
      <c r="Q485" s="17">
        <v>20</v>
      </c>
      <c r="R485" s="17" t="s">
        <v>65</v>
      </c>
      <c r="S485" s="17"/>
      <c r="T485" s="17" t="s">
        <v>139</v>
      </c>
      <c r="U485" s="17" t="s">
        <v>55</v>
      </c>
      <c r="V485" s="17" t="s">
        <v>88</v>
      </c>
      <c r="W485" s="19" t="s">
        <v>2412</v>
      </c>
      <c r="X485" s="18">
        <v>41274.333333333299</v>
      </c>
      <c r="Y485" s="18">
        <v>41274.333333333299</v>
      </c>
      <c r="Z485" s="17" t="s">
        <v>82</v>
      </c>
      <c r="AA485" s="17" t="s">
        <v>60</v>
      </c>
      <c r="AB485" s="17" t="s">
        <v>60</v>
      </c>
      <c r="AC485" s="17" t="s">
        <v>82</v>
      </c>
      <c r="AD485" s="17"/>
      <c r="AE485" s="17"/>
    </row>
    <row r="486" spans="1:31" s="3" customFormat="1" ht="25.5" x14ac:dyDescent="0.3">
      <c r="A486" s="35" t="s">
        <v>2413</v>
      </c>
      <c r="B486" s="17">
        <v>597</v>
      </c>
      <c r="C486" s="18">
        <v>40502</v>
      </c>
      <c r="D486" s="18">
        <v>40210.333333333299</v>
      </c>
      <c r="E486" s="16" t="s">
        <v>1507</v>
      </c>
      <c r="F486" s="36">
        <v>40502.016354166699</v>
      </c>
      <c r="G486" s="16" t="s">
        <v>104</v>
      </c>
      <c r="H486" s="17" t="s">
        <v>74</v>
      </c>
      <c r="I486" s="17"/>
      <c r="J486" s="17"/>
      <c r="K486" s="17" t="s">
        <v>75</v>
      </c>
      <c r="L486" s="17"/>
      <c r="M486" s="17"/>
      <c r="N486" s="17">
        <v>15</v>
      </c>
      <c r="O486" s="17"/>
      <c r="P486" s="17"/>
      <c r="Q486" s="17">
        <v>15</v>
      </c>
      <c r="R486" s="17" t="s">
        <v>65</v>
      </c>
      <c r="S486" s="17"/>
      <c r="T486" s="17" t="s">
        <v>765</v>
      </c>
      <c r="U486" s="17" t="s">
        <v>55</v>
      </c>
      <c r="V486" s="17" t="s">
        <v>88</v>
      </c>
      <c r="W486" s="19" t="s">
        <v>2414</v>
      </c>
      <c r="X486" s="18">
        <v>41274.333333333299</v>
      </c>
      <c r="Y486" s="18">
        <v>41274.333333333299</v>
      </c>
      <c r="Z486" s="17" t="s">
        <v>82</v>
      </c>
      <c r="AA486" s="17" t="s">
        <v>60</v>
      </c>
      <c r="AB486" s="17" t="s">
        <v>60</v>
      </c>
      <c r="AC486" s="17" t="s">
        <v>82</v>
      </c>
      <c r="AD486" s="17"/>
      <c r="AE486" s="17"/>
    </row>
    <row r="487" spans="1:31" s="3" customFormat="1" ht="13" x14ac:dyDescent="0.3">
      <c r="A487" s="35" t="s">
        <v>2415</v>
      </c>
      <c r="B487" s="17">
        <v>598</v>
      </c>
      <c r="C487" s="18">
        <v>40502</v>
      </c>
      <c r="D487" s="18">
        <v>40210.333333333299</v>
      </c>
      <c r="E487" s="16" t="s">
        <v>1507</v>
      </c>
      <c r="F487" s="36">
        <v>40502.0163425926</v>
      </c>
      <c r="G487" s="16" t="s">
        <v>104</v>
      </c>
      <c r="H487" s="17" t="s">
        <v>74</v>
      </c>
      <c r="I487" s="17"/>
      <c r="J487" s="17"/>
      <c r="K487" s="17" t="s">
        <v>75</v>
      </c>
      <c r="L487" s="17"/>
      <c r="M487" s="17"/>
      <c r="N487" s="17">
        <v>17.75</v>
      </c>
      <c r="O487" s="17"/>
      <c r="P487" s="17"/>
      <c r="Q487" s="17">
        <v>17.75</v>
      </c>
      <c r="R487" s="17" t="s">
        <v>65</v>
      </c>
      <c r="S487" s="17"/>
      <c r="T487" s="17" t="s">
        <v>139</v>
      </c>
      <c r="U487" s="17" t="s">
        <v>55</v>
      </c>
      <c r="V487" s="17" t="s">
        <v>88</v>
      </c>
      <c r="W487" s="19" t="s">
        <v>2412</v>
      </c>
      <c r="X487" s="18">
        <v>41274.333333333299</v>
      </c>
      <c r="Y487" s="18">
        <v>41274.333333333299</v>
      </c>
      <c r="Z487" s="17" t="s">
        <v>82</v>
      </c>
      <c r="AA487" s="17" t="s">
        <v>60</v>
      </c>
      <c r="AB487" s="17" t="s">
        <v>60</v>
      </c>
      <c r="AC487" s="17" t="s">
        <v>82</v>
      </c>
      <c r="AD487" s="17"/>
      <c r="AE487" s="17"/>
    </row>
    <row r="488" spans="1:31" s="3" customFormat="1" ht="13" x14ac:dyDescent="0.3">
      <c r="A488" s="35" t="s">
        <v>2416</v>
      </c>
      <c r="B488" s="17">
        <v>599</v>
      </c>
      <c r="C488" s="18">
        <v>40502</v>
      </c>
      <c r="D488" s="18">
        <v>40210.333333333299</v>
      </c>
      <c r="E488" s="16" t="s">
        <v>1507</v>
      </c>
      <c r="F488" s="36">
        <v>40241.333333333299</v>
      </c>
      <c r="G488" s="16" t="s">
        <v>104</v>
      </c>
      <c r="H488" s="17" t="s">
        <v>74</v>
      </c>
      <c r="I488" s="17"/>
      <c r="J488" s="17"/>
      <c r="K488" s="17" t="s">
        <v>75</v>
      </c>
      <c r="L488" s="17"/>
      <c r="M488" s="17"/>
      <c r="N488" s="17">
        <v>20</v>
      </c>
      <c r="O488" s="17"/>
      <c r="P488" s="17"/>
      <c r="Q488" s="17">
        <v>20</v>
      </c>
      <c r="R488" s="17" t="s">
        <v>65</v>
      </c>
      <c r="S488" s="17"/>
      <c r="T488" s="17" t="s">
        <v>181</v>
      </c>
      <c r="U488" s="17" t="s">
        <v>55</v>
      </c>
      <c r="V488" s="17" t="s">
        <v>88</v>
      </c>
      <c r="W488" s="19" t="s">
        <v>2417</v>
      </c>
      <c r="X488" s="18">
        <v>41274.333333333299</v>
      </c>
      <c r="Y488" s="18">
        <v>41274.333333333299</v>
      </c>
      <c r="Z488" s="17" t="s">
        <v>82</v>
      </c>
      <c r="AA488" s="17" t="s">
        <v>60</v>
      </c>
      <c r="AB488" s="17" t="s">
        <v>60</v>
      </c>
      <c r="AC488" s="17" t="s">
        <v>82</v>
      </c>
      <c r="AD488" s="17"/>
      <c r="AE488" s="17"/>
    </row>
    <row r="489" spans="1:31" s="3" customFormat="1" ht="13" x14ac:dyDescent="0.3">
      <c r="A489" s="35" t="s">
        <v>2418</v>
      </c>
      <c r="B489" s="17">
        <v>600</v>
      </c>
      <c r="C489" s="18">
        <v>40502</v>
      </c>
      <c r="D489" s="18">
        <v>40210.333333333299</v>
      </c>
      <c r="E489" s="16" t="s">
        <v>1507</v>
      </c>
      <c r="F489" s="36">
        <v>40632.739351851902</v>
      </c>
      <c r="G489" s="16" t="s">
        <v>104</v>
      </c>
      <c r="H489" s="17" t="s">
        <v>74</v>
      </c>
      <c r="I489" s="17"/>
      <c r="J489" s="17"/>
      <c r="K489" s="17" t="s">
        <v>75</v>
      </c>
      <c r="L489" s="17"/>
      <c r="M489" s="17"/>
      <c r="N489" s="17">
        <v>20</v>
      </c>
      <c r="O489" s="17"/>
      <c r="P489" s="17"/>
      <c r="Q489" s="17">
        <v>20</v>
      </c>
      <c r="R489" s="17" t="s">
        <v>65</v>
      </c>
      <c r="S489" s="17"/>
      <c r="T489" s="17" t="s">
        <v>124</v>
      </c>
      <c r="U489" s="17" t="s">
        <v>55</v>
      </c>
      <c r="V489" s="17" t="s">
        <v>88</v>
      </c>
      <c r="W489" s="19" t="s">
        <v>2344</v>
      </c>
      <c r="X489" s="18">
        <v>41274.333333333299</v>
      </c>
      <c r="Y489" s="18">
        <v>41274.333333333299</v>
      </c>
      <c r="Z489" s="17" t="s">
        <v>82</v>
      </c>
      <c r="AA489" s="17" t="s">
        <v>59</v>
      </c>
      <c r="AB489" s="17" t="s">
        <v>60</v>
      </c>
      <c r="AC489" s="17" t="s">
        <v>82</v>
      </c>
      <c r="AD489" s="17"/>
      <c r="AE489" s="17"/>
    </row>
    <row r="490" spans="1:31" s="3" customFormat="1" ht="13" x14ac:dyDescent="0.3">
      <c r="A490" s="35" t="s">
        <v>2419</v>
      </c>
      <c r="B490" s="17">
        <v>601</v>
      </c>
      <c r="C490" s="18">
        <v>40502</v>
      </c>
      <c r="D490" s="18">
        <v>40210.333333333299</v>
      </c>
      <c r="E490" s="16" t="s">
        <v>1507</v>
      </c>
      <c r="F490" s="36">
        <v>40502.0164351852</v>
      </c>
      <c r="G490" s="16" t="s">
        <v>104</v>
      </c>
      <c r="H490" s="17" t="s">
        <v>74</v>
      </c>
      <c r="I490" s="17"/>
      <c r="J490" s="17"/>
      <c r="K490" s="17" t="s">
        <v>75</v>
      </c>
      <c r="L490" s="17"/>
      <c r="M490" s="17"/>
      <c r="N490" s="17">
        <v>10</v>
      </c>
      <c r="O490" s="17"/>
      <c r="P490" s="17"/>
      <c r="Q490" s="17">
        <v>10</v>
      </c>
      <c r="R490" s="17" t="s">
        <v>65</v>
      </c>
      <c r="S490" s="17"/>
      <c r="T490" s="17" t="s">
        <v>139</v>
      </c>
      <c r="U490" s="17" t="s">
        <v>55</v>
      </c>
      <c r="V490" s="17" t="s">
        <v>88</v>
      </c>
      <c r="W490" s="19" t="s">
        <v>2420</v>
      </c>
      <c r="X490" s="18">
        <v>41274.333333333299</v>
      </c>
      <c r="Y490" s="18">
        <v>41274.333333333299</v>
      </c>
      <c r="Z490" s="17" t="s">
        <v>82</v>
      </c>
      <c r="AA490" s="17" t="s">
        <v>60</v>
      </c>
      <c r="AB490" s="17" t="s">
        <v>60</v>
      </c>
      <c r="AC490" s="17" t="s">
        <v>82</v>
      </c>
      <c r="AD490" s="17"/>
      <c r="AE490" s="17"/>
    </row>
    <row r="491" spans="1:31" s="3" customFormat="1" ht="13" x14ac:dyDescent="0.3">
      <c r="A491" s="35" t="s">
        <v>2421</v>
      </c>
      <c r="B491" s="17">
        <v>603</v>
      </c>
      <c r="C491" s="18">
        <v>40502</v>
      </c>
      <c r="D491" s="18">
        <v>40210.333333333299</v>
      </c>
      <c r="E491" s="16" t="s">
        <v>1507</v>
      </c>
      <c r="F491" s="36">
        <v>40288.291666666701</v>
      </c>
      <c r="G491" s="16" t="s">
        <v>104</v>
      </c>
      <c r="H491" s="17" t="s">
        <v>74</v>
      </c>
      <c r="I491" s="17"/>
      <c r="J491" s="17"/>
      <c r="K491" s="17" t="s">
        <v>75</v>
      </c>
      <c r="L491" s="17"/>
      <c r="M491" s="17"/>
      <c r="N491" s="17">
        <v>146</v>
      </c>
      <c r="O491" s="17"/>
      <c r="P491" s="17"/>
      <c r="Q491" s="17">
        <v>146</v>
      </c>
      <c r="R491" s="17" t="s">
        <v>65</v>
      </c>
      <c r="S491" s="17"/>
      <c r="T491" s="17" t="s">
        <v>101</v>
      </c>
      <c r="U491" s="17" t="s">
        <v>55</v>
      </c>
      <c r="V491" s="17" t="s">
        <v>71</v>
      </c>
      <c r="W491" s="19" t="s">
        <v>102</v>
      </c>
      <c r="X491" s="18">
        <v>41456.291666666701</v>
      </c>
      <c r="Y491" s="18">
        <v>41456.291666666701</v>
      </c>
      <c r="Z491" s="17" t="s">
        <v>82</v>
      </c>
      <c r="AA491" s="17" t="s">
        <v>60</v>
      </c>
      <c r="AB491" s="17" t="s">
        <v>60</v>
      </c>
      <c r="AC491" s="17" t="s">
        <v>82</v>
      </c>
      <c r="AD491" s="17"/>
      <c r="AE491" s="17"/>
    </row>
    <row r="492" spans="1:31" s="3" customFormat="1" ht="13" x14ac:dyDescent="0.3">
      <c r="A492" s="35" t="s">
        <v>2422</v>
      </c>
      <c r="B492" s="17">
        <v>604</v>
      </c>
      <c r="C492" s="18">
        <v>40208</v>
      </c>
      <c r="D492" s="18">
        <v>40210.333333333299</v>
      </c>
      <c r="E492" s="16" t="s">
        <v>1507</v>
      </c>
      <c r="F492" s="36">
        <v>40506.333333333299</v>
      </c>
      <c r="G492" s="16" t="s">
        <v>104</v>
      </c>
      <c r="H492" s="17" t="s">
        <v>1162</v>
      </c>
      <c r="I492" s="17"/>
      <c r="J492" s="17"/>
      <c r="K492" s="17" t="s">
        <v>86</v>
      </c>
      <c r="L492" s="17"/>
      <c r="M492" s="17"/>
      <c r="N492" s="17">
        <v>600</v>
      </c>
      <c r="O492" s="17"/>
      <c r="P492" s="17"/>
      <c r="Q492" s="17">
        <v>600</v>
      </c>
      <c r="R492" s="17" t="s">
        <v>65</v>
      </c>
      <c r="S492" s="17"/>
      <c r="T492" s="17" t="s">
        <v>2130</v>
      </c>
      <c r="U492" s="17" t="s">
        <v>55</v>
      </c>
      <c r="V492" s="17" t="s">
        <v>56</v>
      </c>
      <c r="W492" s="19" t="s">
        <v>2360</v>
      </c>
      <c r="X492" s="18">
        <v>41730.291666666701</v>
      </c>
      <c r="Y492" s="18">
        <v>41730.291666666701</v>
      </c>
      <c r="Z492" s="17" t="s">
        <v>82</v>
      </c>
      <c r="AA492" s="17" t="s">
        <v>60</v>
      </c>
      <c r="AB492" s="17" t="s">
        <v>60</v>
      </c>
      <c r="AC492" s="17" t="s">
        <v>82</v>
      </c>
      <c r="AD492" s="17"/>
      <c r="AE492" s="17"/>
    </row>
    <row r="493" spans="1:31" s="3" customFormat="1" ht="13" x14ac:dyDescent="0.3">
      <c r="A493" s="35" t="s">
        <v>2423</v>
      </c>
      <c r="B493" s="17">
        <v>605</v>
      </c>
      <c r="C493" s="18">
        <v>40502</v>
      </c>
      <c r="D493" s="18">
        <v>40210.333333333299</v>
      </c>
      <c r="E493" s="16" t="s">
        <v>1507</v>
      </c>
      <c r="F493" s="36">
        <v>40512.333333333299</v>
      </c>
      <c r="G493" s="16" t="s">
        <v>104</v>
      </c>
      <c r="H493" s="17" t="s">
        <v>91</v>
      </c>
      <c r="I493" s="17"/>
      <c r="J493" s="17"/>
      <c r="K493" s="17" t="s">
        <v>86</v>
      </c>
      <c r="L493" s="17"/>
      <c r="M493" s="17"/>
      <c r="N493" s="17">
        <v>600</v>
      </c>
      <c r="O493" s="17"/>
      <c r="P493" s="17"/>
      <c r="Q493" s="17">
        <v>600</v>
      </c>
      <c r="R493" s="17" t="s">
        <v>65</v>
      </c>
      <c r="S493" s="17"/>
      <c r="T493" s="17" t="s">
        <v>96</v>
      </c>
      <c r="U493" s="17" t="s">
        <v>97</v>
      </c>
      <c r="V493" s="17" t="s">
        <v>71</v>
      </c>
      <c r="W493" s="19" t="s">
        <v>551</v>
      </c>
      <c r="X493" s="18">
        <v>41730.291666666701</v>
      </c>
      <c r="Y493" s="18">
        <v>41730.291666666701</v>
      </c>
      <c r="Z493" s="17" t="s">
        <v>82</v>
      </c>
      <c r="AA493" s="17" t="s">
        <v>59</v>
      </c>
      <c r="AB493" s="17" t="s">
        <v>60</v>
      </c>
      <c r="AC493" s="17" t="s">
        <v>82</v>
      </c>
      <c r="AD493" s="17"/>
      <c r="AE493" s="17"/>
    </row>
    <row r="494" spans="1:31" s="3" customFormat="1" ht="13" x14ac:dyDescent="0.3">
      <c r="A494" s="35" t="s">
        <v>2424</v>
      </c>
      <c r="B494" s="17">
        <v>610</v>
      </c>
      <c r="C494" s="18">
        <v>40213</v>
      </c>
      <c r="D494" s="18">
        <v>40214.333333333299</v>
      </c>
      <c r="E494" s="16" t="s">
        <v>1507</v>
      </c>
      <c r="F494" s="36">
        <v>40969.333333333299</v>
      </c>
      <c r="G494" s="16" t="s">
        <v>109</v>
      </c>
      <c r="H494" s="17" t="s">
        <v>74</v>
      </c>
      <c r="I494" s="17"/>
      <c r="J494" s="17"/>
      <c r="K494" s="17" t="s">
        <v>75</v>
      </c>
      <c r="L494" s="17"/>
      <c r="M494" s="17"/>
      <c r="N494" s="17">
        <v>20</v>
      </c>
      <c r="O494" s="17"/>
      <c r="P494" s="17"/>
      <c r="Q494" s="17">
        <v>20</v>
      </c>
      <c r="R494" s="17" t="s">
        <v>65</v>
      </c>
      <c r="S494" s="17"/>
      <c r="T494" s="17" t="s">
        <v>136</v>
      </c>
      <c r="U494" s="17" t="s">
        <v>55</v>
      </c>
      <c r="V494" s="17" t="s">
        <v>88</v>
      </c>
      <c r="W494" s="19" t="s">
        <v>2425</v>
      </c>
      <c r="X494" s="18">
        <v>41244.333333333299</v>
      </c>
      <c r="Y494" s="18">
        <v>41244.333333333299</v>
      </c>
      <c r="Z494" s="17" t="s">
        <v>82</v>
      </c>
      <c r="AA494" s="17" t="s">
        <v>60</v>
      </c>
      <c r="AB494" s="17" t="s">
        <v>59</v>
      </c>
      <c r="AC494" s="17" t="s">
        <v>82</v>
      </c>
      <c r="AD494" s="17"/>
      <c r="AE494" s="17"/>
    </row>
    <row r="495" spans="1:31" s="3" customFormat="1" ht="13" x14ac:dyDescent="0.3">
      <c r="A495" s="35" t="s">
        <v>2426</v>
      </c>
      <c r="B495" s="17">
        <v>611</v>
      </c>
      <c r="C495" s="18">
        <v>40226</v>
      </c>
      <c r="D495" s="18">
        <v>40226.333333333299</v>
      </c>
      <c r="E495" s="16" t="s">
        <v>1507</v>
      </c>
      <c r="F495" s="36">
        <v>40589.720810185201</v>
      </c>
      <c r="G495" s="16" t="s">
        <v>1266</v>
      </c>
      <c r="H495" s="17" t="s">
        <v>74</v>
      </c>
      <c r="I495" s="17"/>
      <c r="J495" s="17"/>
      <c r="K495" s="17" t="s">
        <v>75</v>
      </c>
      <c r="L495" s="17"/>
      <c r="M495" s="17"/>
      <c r="N495" s="17">
        <v>20</v>
      </c>
      <c r="O495" s="17"/>
      <c r="P495" s="17"/>
      <c r="Q495" s="17">
        <v>20</v>
      </c>
      <c r="R495" s="17" t="s">
        <v>92</v>
      </c>
      <c r="S495" s="17"/>
      <c r="T495" s="17" t="s">
        <v>136</v>
      </c>
      <c r="U495" s="17" t="s">
        <v>55</v>
      </c>
      <c r="V495" s="17" t="s">
        <v>88</v>
      </c>
      <c r="W495" s="19" t="s">
        <v>2427</v>
      </c>
      <c r="X495" s="18">
        <v>40909.333333333299</v>
      </c>
      <c r="Y495" s="18">
        <v>40909.333333333299</v>
      </c>
      <c r="Z495" s="17" t="s">
        <v>60</v>
      </c>
      <c r="AA495" s="17" t="s">
        <v>60</v>
      </c>
      <c r="AB495" s="17" t="s">
        <v>60</v>
      </c>
      <c r="AC495" s="17" t="s">
        <v>82</v>
      </c>
      <c r="AD495" s="17"/>
      <c r="AE495" s="17"/>
    </row>
    <row r="496" spans="1:31" s="3" customFormat="1" ht="13" x14ac:dyDescent="0.3">
      <c r="A496" s="35" t="s">
        <v>2428</v>
      </c>
      <c r="B496" s="17">
        <v>612</v>
      </c>
      <c r="C496" s="18">
        <v>40228</v>
      </c>
      <c r="D496" s="18">
        <v>40228.333333333299</v>
      </c>
      <c r="E496" s="16" t="s">
        <v>1507</v>
      </c>
      <c r="F496" s="36">
        <v>42482.850648148102</v>
      </c>
      <c r="G496" s="16" t="s">
        <v>1266</v>
      </c>
      <c r="H496" s="17" t="s">
        <v>74</v>
      </c>
      <c r="I496" s="17"/>
      <c r="J496" s="17"/>
      <c r="K496" s="17" t="s">
        <v>75</v>
      </c>
      <c r="L496" s="17"/>
      <c r="M496" s="17"/>
      <c r="N496" s="17">
        <v>13</v>
      </c>
      <c r="O496" s="17"/>
      <c r="P496" s="17"/>
      <c r="Q496" s="17">
        <v>13</v>
      </c>
      <c r="R496" s="17" t="s">
        <v>92</v>
      </c>
      <c r="S496" s="17"/>
      <c r="T496" s="17" t="s">
        <v>136</v>
      </c>
      <c r="U496" s="17" t="s">
        <v>55</v>
      </c>
      <c r="V496" s="17" t="s">
        <v>88</v>
      </c>
      <c r="W496" s="19" t="s">
        <v>2429</v>
      </c>
      <c r="X496" s="18">
        <v>41470.291666666701</v>
      </c>
      <c r="Y496" s="18">
        <v>43070.333333333299</v>
      </c>
      <c r="Z496" s="17" t="s">
        <v>60</v>
      </c>
      <c r="AA496" s="17" t="s">
        <v>1268</v>
      </c>
      <c r="AB496" s="17" t="s">
        <v>1269</v>
      </c>
      <c r="AC496" s="17" t="s">
        <v>82</v>
      </c>
      <c r="AD496" s="17"/>
      <c r="AE496" s="17"/>
    </row>
    <row r="497" spans="1:31" s="3" customFormat="1" ht="13" x14ac:dyDescent="0.3">
      <c r="A497" s="35" t="s">
        <v>2430</v>
      </c>
      <c r="B497" s="17">
        <v>613</v>
      </c>
      <c r="C497" s="18">
        <v>40228</v>
      </c>
      <c r="D497" s="18">
        <v>40228.333333333299</v>
      </c>
      <c r="E497" s="16" t="s">
        <v>1507</v>
      </c>
      <c r="F497" s="36">
        <v>41752.847858796304</v>
      </c>
      <c r="G497" s="16" t="s">
        <v>1266</v>
      </c>
      <c r="H497" s="17" t="s">
        <v>74</v>
      </c>
      <c r="I497" s="17"/>
      <c r="J497" s="17"/>
      <c r="K497" s="17" t="s">
        <v>75</v>
      </c>
      <c r="L497" s="17"/>
      <c r="M497" s="17"/>
      <c r="N497" s="17">
        <v>20</v>
      </c>
      <c r="O497" s="17"/>
      <c r="P497" s="17"/>
      <c r="Q497" s="17">
        <v>20</v>
      </c>
      <c r="R497" s="17" t="s">
        <v>92</v>
      </c>
      <c r="S497" s="17"/>
      <c r="T497" s="17" t="s">
        <v>136</v>
      </c>
      <c r="U497" s="17" t="s">
        <v>55</v>
      </c>
      <c r="V497" s="17" t="s">
        <v>88</v>
      </c>
      <c r="W497" s="19" t="s">
        <v>2431</v>
      </c>
      <c r="X497" s="18">
        <v>41680.333333333299</v>
      </c>
      <c r="Y497" s="18">
        <v>42095.291666666701</v>
      </c>
      <c r="Z497" s="17" t="s">
        <v>60</v>
      </c>
      <c r="AA497" s="17" t="s">
        <v>1268</v>
      </c>
      <c r="AB497" s="17" t="s">
        <v>1269</v>
      </c>
      <c r="AC497" s="17" t="s">
        <v>82</v>
      </c>
      <c r="AD497" s="17"/>
      <c r="AE497" s="17"/>
    </row>
    <row r="498" spans="1:31" s="3" customFormat="1" ht="25.5" x14ac:dyDescent="0.3">
      <c r="A498" s="35" t="s">
        <v>2432</v>
      </c>
      <c r="B498" s="17" t="s">
        <v>2433</v>
      </c>
      <c r="C498" s="18">
        <v>40233</v>
      </c>
      <c r="D498" s="18">
        <v>40233.333333333299</v>
      </c>
      <c r="E498" s="16" t="s">
        <v>1507</v>
      </c>
      <c r="F498" s="36">
        <v>40971.001365740703</v>
      </c>
      <c r="G498" s="16" t="s">
        <v>109</v>
      </c>
      <c r="H498" s="17" t="s">
        <v>51</v>
      </c>
      <c r="I498" s="17"/>
      <c r="J498" s="17"/>
      <c r="K498" s="17" t="s">
        <v>51</v>
      </c>
      <c r="L498" s="17"/>
      <c r="M498" s="17"/>
      <c r="N498" s="17">
        <v>20</v>
      </c>
      <c r="O498" s="17"/>
      <c r="P498" s="17"/>
      <c r="Q498" s="17">
        <v>20</v>
      </c>
      <c r="R498" s="17" t="s">
        <v>92</v>
      </c>
      <c r="S498" s="17"/>
      <c r="T498" s="17" t="s">
        <v>101</v>
      </c>
      <c r="U498" s="17" t="s">
        <v>55</v>
      </c>
      <c r="V498" s="17" t="s">
        <v>71</v>
      </c>
      <c r="W498" s="19" t="s">
        <v>2434</v>
      </c>
      <c r="X498" s="18">
        <v>41090.291666666701</v>
      </c>
      <c r="Y498" s="18">
        <v>41090.291666666701</v>
      </c>
      <c r="Z498" s="17" t="s">
        <v>82</v>
      </c>
      <c r="AA498" s="17" t="s">
        <v>60</v>
      </c>
      <c r="AB498" s="17" t="s">
        <v>60</v>
      </c>
      <c r="AC498" s="17" t="s">
        <v>82</v>
      </c>
      <c r="AD498" s="17"/>
      <c r="AE498" s="17"/>
    </row>
    <row r="499" spans="1:31" s="3" customFormat="1" ht="13" x14ac:dyDescent="0.3">
      <c r="A499" s="35" t="s">
        <v>2435</v>
      </c>
      <c r="B499" s="17">
        <v>614</v>
      </c>
      <c r="C499" s="18">
        <v>40239</v>
      </c>
      <c r="D499" s="18">
        <v>40239.333333333299</v>
      </c>
      <c r="E499" s="16" t="s">
        <v>1507</v>
      </c>
      <c r="F499" s="36">
        <v>41634.961053240702</v>
      </c>
      <c r="G499" s="16" t="s">
        <v>1266</v>
      </c>
      <c r="H499" s="17" t="s">
        <v>74</v>
      </c>
      <c r="I499" s="17"/>
      <c r="J499" s="17"/>
      <c r="K499" s="17" t="s">
        <v>75</v>
      </c>
      <c r="L499" s="17"/>
      <c r="M499" s="17"/>
      <c r="N499" s="17">
        <v>20</v>
      </c>
      <c r="O499" s="17"/>
      <c r="P499" s="17"/>
      <c r="Q499" s="17">
        <v>20</v>
      </c>
      <c r="R499" s="17" t="s">
        <v>92</v>
      </c>
      <c r="S499" s="17"/>
      <c r="T499" s="17" t="s">
        <v>136</v>
      </c>
      <c r="U499" s="17" t="s">
        <v>55</v>
      </c>
      <c r="V499" s="17" t="s">
        <v>88</v>
      </c>
      <c r="W499" s="19" t="s">
        <v>2436</v>
      </c>
      <c r="X499" s="18">
        <v>40664.291666666701</v>
      </c>
      <c r="Y499" s="18">
        <v>41988.333333333299</v>
      </c>
      <c r="Z499" s="17" t="s">
        <v>60</v>
      </c>
      <c r="AA499" s="17" t="s">
        <v>1268</v>
      </c>
      <c r="AB499" s="17" t="s">
        <v>1269</v>
      </c>
      <c r="AC499" s="17" t="s">
        <v>82</v>
      </c>
      <c r="AD499" s="17"/>
      <c r="AE499" s="17"/>
    </row>
    <row r="500" spans="1:31" s="3" customFormat="1" ht="13" x14ac:dyDescent="0.3">
      <c r="A500" s="35" t="s">
        <v>2437</v>
      </c>
      <c r="B500" s="17" t="s">
        <v>2438</v>
      </c>
      <c r="C500" s="18">
        <v>40241</v>
      </c>
      <c r="D500" s="18">
        <v>40241.333333333299</v>
      </c>
      <c r="E500" s="16" t="s">
        <v>1507</v>
      </c>
      <c r="F500" s="36">
        <v>40971.000706018502</v>
      </c>
      <c r="G500" s="16" t="s">
        <v>109</v>
      </c>
      <c r="H500" s="17" t="s">
        <v>74</v>
      </c>
      <c r="I500" s="17"/>
      <c r="J500" s="17"/>
      <c r="K500" s="17" t="s">
        <v>75</v>
      </c>
      <c r="L500" s="17"/>
      <c r="M500" s="17"/>
      <c r="N500" s="17">
        <v>20</v>
      </c>
      <c r="O500" s="17"/>
      <c r="P500" s="17"/>
      <c r="Q500" s="17">
        <v>20</v>
      </c>
      <c r="R500" s="17" t="s">
        <v>65</v>
      </c>
      <c r="S500" s="17"/>
      <c r="T500" s="17" t="s">
        <v>101</v>
      </c>
      <c r="U500" s="17" t="s">
        <v>55</v>
      </c>
      <c r="V500" s="17" t="s">
        <v>71</v>
      </c>
      <c r="W500" s="19" t="s">
        <v>2439</v>
      </c>
      <c r="X500" s="18">
        <v>41609.333333333299</v>
      </c>
      <c r="Y500" s="18">
        <v>41609.333333333299</v>
      </c>
      <c r="Z500" s="17" t="s">
        <v>82</v>
      </c>
      <c r="AA500" s="17" t="s">
        <v>60</v>
      </c>
      <c r="AB500" s="17" t="s">
        <v>59</v>
      </c>
      <c r="AC500" s="17" t="s">
        <v>82</v>
      </c>
      <c r="AD500" s="17"/>
      <c r="AE500" s="17"/>
    </row>
    <row r="501" spans="1:31" s="3" customFormat="1" ht="13" x14ac:dyDescent="0.3">
      <c r="A501" s="35" t="s">
        <v>2440</v>
      </c>
      <c r="B501" s="17">
        <v>615</v>
      </c>
      <c r="C501" s="18">
        <v>40502</v>
      </c>
      <c r="D501" s="18">
        <v>40247.333333333299</v>
      </c>
      <c r="E501" s="16" t="s">
        <v>1507</v>
      </c>
      <c r="F501" s="36">
        <v>40562.333333333299</v>
      </c>
      <c r="G501" s="16" t="s">
        <v>1266</v>
      </c>
      <c r="H501" s="17" t="s">
        <v>74</v>
      </c>
      <c r="I501" s="17"/>
      <c r="J501" s="17"/>
      <c r="K501" s="17" t="s">
        <v>75</v>
      </c>
      <c r="L501" s="17"/>
      <c r="M501" s="17"/>
      <c r="N501" s="17">
        <v>20</v>
      </c>
      <c r="O501" s="17"/>
      <c r="P501" s="17"/>
      <c r="Q501" s="17">
        <v>20</v>
      </c>
      <c r="R501" s="17" t="s">
        <v>92</v>
      </c>
      <c r="S501" s="17"/>
      <c r="T501" s="17" t="s">
        <v>101</v>
      </c>
      <c r="U501" s="17" t="s">
        <v>55</v>
      </c>
      <c r="V501" s="17" t="s">
        <v>71</v>
      </c>
      <c r="W501" s="19" t="s">
        <v>2441</v>
      </c>
      <c r="X501" s="18">
        <v>41273.333333333299</v>
      </c>
      <c r="Y501" s="18">
        <v>41273.333333333299</v>
      </c>
      <c r="Z501" s="17" t="s">
        <v>60</v>
      </c>
      <c r="AA501" s="17" t="s">
        <v>60</v>
      </c>
      <c r="AB501" s="17" t="s">
        <v>60</v>
      </c>
      <c r="AC501" s="17" t="s">
        <v>82</v>
      </c>
      <c r="AD501" s="17"/>
      <c r="AE501" s="17"/>
    </row>
    <row r="502" spans="1:31" s="3" customFormat="1" ht="13" x14ac:dyDescent="0.3">
      <c r="A502" s="35" t="s">
        <v>2442</v>
      </c>
      <c r="B502" s="17">
        <v>616</v>
      </c>
      <c r="C502" s="18">
        <v>40502</v>
      </c>
      <c r="D502" s="18">
        <v>40254.291666666701</v>
      </c>
      <c r="E502" s="16" t="s">
        <v>1507</v>
      </c>
      <c r="F502" s="36">
        <v>40562.333333333299</v>
      </c>
      <c r="G502" s="16" t="s">
        <v>1266</v>
      </c>
      <c r="H502" s="17" t="s">
        <v>74</v>
      </c>
      <c r="I502" s="17"/>
      <c r="J502" s="17"/>
      <c r="K502" s="17" t="s">
        <v>75</v>
      </c>
      <c r="L502" s="17"/>
      <c r="M502" s="17"/>
      <c r="N502" s="17">
        <v>20</v>
      </c>
      <c r="O502" s="17"/>
      <c r="P502" s="17"/>
      <c r="Q502" s="17">
        <v>20</v>
      </c>
      <c r="R502" s="17" t="s">
        <v>92</v>
      </c>
      <c r="S502" s="17"/>
      <c r="T502" s="17" t="s">
        <v>66</v>
      </c>
      <c r="U502" s="17" t="s">
        <v>55</v>
      </c>
      <c r="V502" s="17" t="s">
        <v>71</v>
      </c>
      <c r="W502" s="19" t="s">
        <v>2443</v>
      </c>
      <c r="X502" s="18">
        <v>41091.291666666701</v>
      </c>
      <c r="Y502" s="18">
        <v>41091.291666666701</v>
      </c>
      <c r="Z502" s="17" t="s">
        <v>60</v>
      </c>
      <c r="AA502" s="17" t="s">
        <v>60</v>
      </c>
      <c r="AB502" s="17" t="s">
        <v>60</v>
      </c>
      <c r="AC502" s="17" t="s">
        <v>82</v>
      </c>
      <c r="AD502" s="17"/>
      <c r="AE502" s="17"/>
    </row>
    <row r="503" spans="1:31" s="3" customFormat="1" ht="13" x14ac:dyDescent="0.3">
      <c r="A503" s="35" t="s">
        <v>2444</v>
      </c>
      <c r="B503" s="17">
        <v>617</v>
      </c>
      <c r="C503" s="18">
        <v>40259</v>
      </c>
      <c r="D503" s="18">
        <v>40259.291666666701</v>
      </c>
      <c r="E503" s="16" t="s">
        <v>1507</v>
      </c>
      <c r="F503" s="36">
        <v>41603.333333333299</v>
      </c>
      <c r="G503" s="16" t="s">
        <v>1266</v>
      </c>
      <c r="H503" s="17" t="s">
        <v>74</v>
      </c>
      <c r="I503" s="17"/>
      <c r="J503" s="17"/>
      <c r="K503" s="17" t="s">
        <v>75</v>
      </c>
      <c r="L503" s="17"/>
      <c r="M503" s="17"/>
      <c r="N503" s="17">
        <v>20</v>
      </c>
      <c r="O503" s="17"/>
      <c r="P503" s="17"/>
      <c r="Q503" s="17">
        <v>20</v>
      </c>
      <c r="R503" s="17" t="s">
        <v>92</v>
      </c>
      <c r="S503" s="17"/>
      <c r="T503" s="17" t="s">
        <v>181</v>
      </c>
      <c r="U503" s="17" t="s">
        <v>55</v>
      </c>
      <c r="V503" s="17" t="s">
        <v>88</v>
      </c>
      <c r="W503" s="19" t="s">
        <v>2445</v>
      </c>
      <c r="X503" s="18">
        <v>41061.291666666701</v>
      </c>
      <c r="Y503" s="18">
        <v>42491.291666666701</v>
      </c>
      <c r="Z503" s="17" t="s">
        <v>60</v>
      </c>
      <c r="AA503" s="17" t="s">
        <v>1268</v>
      </c>
      <c r="AB503" s="17" t="s">
        <v>1269</v>
      </c>
      <c r="AC503" s="17" t="s">
        <v>82</v>
      </c>
      <c r="AD503" s="17"/>
      <c r="AE503" s="17"/>
    </row>
    <row r="504" spans="1:31" s="3" customFormat="1" ht="13" x14ac:dyDescent="0.3">
      <c r="A504" s="35" t="s">
        <v>2446</v>
      </c>
      <c r="B504" s="17" t="s">
        <v>2447</v>
      </c>
      <c r="C504" s="18">
        <v>40267</v>
      </c>
      <c r="D504" s="18">
        <v>40267.291666666701</v>
      </c>
      <c r="E504" s="16" t="s">
        <v>1507</v>
      </c>
      <c r="F504" s="36">
        <v>41400.933020833298</v>
      </c>
      <c r="G504" s="16" t="s">
        <v>1266</v>
      </c>
      <c r="H504" s="17" t="s">
        <v>74</v>
      </c>
      <c r="I504" s="17"/>
      <c r="J504" s="17"/>
      <c r="K504" s="17" t="s">
        <v>75</v>
      </c>
      <c r="L504" s="17"/>
      <c r="M504" s="17"/>
      <c r="N504" s="17">
        <v>20</v>
      </c>
      <c r="O504" s="17"/>
      <c r="P504" s="17"/>
      <c r="Q504" s="17">
        <v>20</v>
      </c>
      <c r="R504" s="17" t="s">
        <v>92</v>
      </c>
      <c r="S504" s="17"/>
      <c r="T504" s="17" t="s">
        <v>121</v>
      </c>
      <c r="U504" s="17" t="s">
        <v>55</v>
      </c>
      <c r="V504" s="17" t="s">
        <v>71</v>
      </c>
      <c r="W504" s="19" t="s">
        <v>2448</v>
      </c>
      <c r="X504" s="18">
        <v>41244.333333333299</v>
      </c>
      <c r="Y504" s="18">
        <v>41760.291666666701</v>
      </c>
      <c r="Z504" s="17" t="s">
        <v>60</v>
      </c>
      <c r="AA504" s="17" t="s">
        <v>1268</v>
      </c>
      <c r="AB504" s="17" t="s">
        <v>1269</v>
      </c>
      <c r="AC504" s="17" t="s">
        <v>82</v>
      </c>
      <c r="AD504" s="17"/>
      <c r="AE504" s="17"/>
    </row>
    <row r="505" spans="1:31" s="3" customFormat="1" ht="13" x14ac:dyDescent="0.3">
      <c r="A505" s="35" t="s">
        <v>2449</v>
      </c>
      <c r="B505" s="17" t="s">
        <v>2450</v>
      </c>
      <c r="C505" s="18">
        <v>40502</v>
      </c>
      <c r="D505" s="18">
        <v>40263.291666666701</v>
      </c>
      <c r="E505" s="16" t="s">
        <v>1507</v>
      </c>
      <c r="F505" s="36">
        <v>40563.333333333299</v>
      </c>
      <c r="G505" s="16" t="s">
        <v>1266</v>
      </c>
      <c r="H505" s="17" t="s">
        <v>74</v>
      </c>
      <c r="I505" s="17"/>
      <c r="J505" s="17"/>
      <c r="K505" s="17" t="s">
        <v>75</v>
      </c>
      <c r="L505" s="17"/>
      <c r="M505" s="17"/>
      <c r="N505" s="17">
        <v>20</v>
      </c>
      <c r="O505" s="17"/>
      <c r="P505" s="17"/>
      <c r="Q505" s="17">
        <v>20</v>
      </c>
      <c r="R505" s="17" t="s">
        <v>92</v>
      </c>
      <c r="S505" s="17"/>
      <c r="T505" s="17" t="s">
        <v>66</v>
      </c>
      <c r="U505" s="17" t="s">
        <v>55</v>
      </c>
      <c r="V505" s="17" t="s">
        <v>71</v>
      </c>
      <c r="W505" s="19" t="s">
        <v>2451</v>
      </c>
      <c r="X505" s="18">
        <v>40603.333333333299</v>
      </c>
      <c r="Y505" s="18">
        <v>40603.333333333299</v>
      </c>
      <c r="Z505" s="17" t="s">
        <v>60</v>
      </c>
      <c r="AA505" s="17" t="s">
        <v>60</v>
      </c>
      <c r="AB505" s="17" t="s">
        <v>60</v>
      </c>
      <c r="AC505" s="17" t="s">
        <v>82</v>
      </c>
      <c r="AD505" s="17"/>
      <c r="AE505" s="17"/>
    </row>
    <row r="506" spans="1:31" s="3" customFormat="1" ht="13" x14ac:dyDescent="0.3">
      <c r="A506" s="35" t="s">
        <v>2452</v>
      </c>
      <c r="B506" s="17" t="s">
        <v>2453</v>
      </c>
      <c r="C506" s="18">
        <v>40268</v>
      </c>
      <c r="D506" s="18">
        <v>40268.291666666701</v>
      </c>
      <c r="E506" s="16" t="s">
        <v>1507</v>
      </c>
      <c r="F506" s="36">
        <v>40630.774884259299</v>
      </c>
      <c r="G506" s="16" t="s">
        <v>1266</v>
      </c>
      <c r="H506" s="17" t="s">
        <v>74</v>
      </c>
      <c r="I506" s="17"/>
      <c r="J506" s="17"/>
      <c r="K506" s="17" t="s">
        <v>75</v>
      </c>
      <c r="L506" s="17"/>
      <c r="M506" s="17"/>
      <c r="N506" s="17">
        <v>19.7</v>
      </c>
      <c r="O506" s="17"/>
      <c r="P506" s="17"/>
      <c r="Q506" s="17">
        <v>19.7</v>
      </c>
      <c r="R506" s="17" t="s">
        <v>92</v>
      </c>
      <c r="S506" s="17"/>
      <c r="T506" s="17" t="s">
        <v>195</v>
      </c>
      <c r="U506" s="17" t="s">
        <v>55</v>
      </c>
      <c r="V506" s="17" t="s">
        <v>88</v>
      </c>
      <c r="W506" s="19" t="s">
        <v>2454</v>
      </c>
      <c r="X506" s="18">
        <v>41244.333333333299</v>
      </c>
      <c r="Y506" s="18">
        <v>41244.333333333299</v>
      </c>
      <c r="Z506" s="17" t="s">
        <v>60</v>
      </c>
      <c r="AA506" s="17" t="s">
        <v>60</v>
      </c>
      <c r="AB506" s="17" t="s">
        <v>60</v>
      </c>
      <c r="AC506" s="17" t="s">
        <v>82</v>
      </c>
      <c r="AD506" s="17"/>
      <c r="AE506" s="17"/>
    </row>
    <row r="507" spans="1:31" s="3" customFormat="1" ht="13" x14ac:dyDescent="0.3">
      <c r="A507" s="35" t="s">
        <v>2455</v>
      </c>
      <c r="B507" s="17" t="s">
        <v>2456</v>
      </c>
      <c r="C507" s="18">
        <v>40502</v>
      </c>
      <c r="D507" s="18">
        <v>40268.291666666701</v>
      </c>
      <c r="E507" s="16" t="s">
        <v>1507</v>
      </c>
      <c r="F507" s="36">
        <v>40352.291666666701</v>
      </c>
      <c r="G507" s="16" t="s">
        <v>1266</v>
      </c>
      <c r="H507" s="17" t="s">
        <v>74</v>
      </c>
      <c r="I507" s="17"/>
      <c r="J507" s="17"/>
      <c r="K507" s="17" t="s">
        <v>75</v>
      </c>
      <c r="L507" s="17"/>
      <c r="M507" s="17"/>
      <c r="N507" s="17">
        <v>19.992999999999999</v>
      </c>
      <c r="O507" s="17"/>
      <c r="P507" s="17"/>
      <c r="Q507" s="17">
        <v>19.992999999999999</v>
      </c>
      <c r="R507" s="17" t="s">
        <v>92</v>
      </c>
      <c r="S507" s="17"/>
      <c r="T507" s="17" t="s">
        <v>2457</v>
      </c>
      <c r="U507" s="17" t="s">
        <v>55</v>
      </c>
      <c r="V507" s="17" t="s">
        <v>71</v>
      </c>
      <c r="W507" s="19" t="s">
        <v>2458</v>
      </c>
      <c r="X507" s="18">
        <v>41244.333333333299</v>
      </c>
      <c r="Y507" s="18">
        <v>41244.333333333299</v>
      </c>
      <c r="Z507" s="17" t="s">
        <v>60</v>
      </c>
      <c r="AA507" s="17" t="s">
        <v>60</v>
      </c>
      <c r="AB507" s="17" t="s">
        <v>60</v>
      </c>
      <c r="AC507" s="17" t="s">
        <v>82</v>
      </c>
      <c r="AD507" s="17"/>
      <c r="AE507" s="17"/>
    </row>
    <row r="508" spans="1:31" s="3" customFormat="1" ht="13" x14ac:dyDescent="0.3">
      <c r="A508" s="35" t="s">
        <v>2459</v>
      </c>
      <c r="B508" s="17">
        <v>618</v>
      </c>
      <c r="C508" s="18">
        <v>40269</v>
      </c>
      <c r="D508" s="18">
        <v>40269.291666666701</v>
      </c>
      <c r="E508" s="16" t="s">
        <v>1507</v>
      </c>
      <c r="F508" s="36">
        <v>40539.333333333299</v>
      </c>
      <c r="G508" s="16" t="s">
        <v>1266</v>
      </c>
      <c r="H508" s="17" t="s">
        <v>74</v>
      </c>
      <c r="I508" s="17"/>
      <c r="J508" s="17"/>
      <c r="K508" s="17" t="s">
        <v>75</v>
      </c>
      <c r="L508" s="17"/>
      <c r="M508" s="17"/>
      <c r="N508" s="17">
        <v>20</v>
      </c>
      <c r="O508" s="17"/>
      <c r="P508" s="17"/>
      <c r="Q508" s="17">
        <v>20</v>
      </c>
      <c r="R508" s="17" t="s">
        <v>92</v>
      </c>
      <c r="S508" s="17"/>
      <c r="T508" s="17" t="s">
        <v>136</v>
      </c>
      <c r="U508" s="17" t="s">
        <v>55</v>
      </c>
      <c r="V508" s="17" t="s">
        <v>88</v>
      </c>
      <c r="W508" s="19" t="s">
        <v>2460</v>
      </c>
      <c r="X508" s="18">
        <v>41122.291666666701</v>
      </c>
      <c r="Y508" s="18">
        <v>41122.291666666701</v>
      </c>
      <c r="Z508" s="17" t="s">
        <v>60</v>
      </c>
      <c r="AA508" s="17" t="s">
        <v>60</v>
      </c>
      <c r="AB508" s="17" t="s">
        <v>60</v>
      </c>
      <c r="AC508" s="17" t="s">
        <v>82</v>
      </c>
      <c r="AD508" s="17"/>
      <c r="AE508" s="17"/>
    </row>
    <row r="509" spans="1:31" s="3" customFormat="1" ht="13" x14ac:dyDescent="0.3">
      <c r="A509" s="35" t="s">
        <v>2461</v>
      </c>
      <c r="B509" s="17" t="s">
        <v>2462</v>
      </c>
      <c r="C509" s="18">
        <v>40287</v>
      </c>
      <c r="D509" s="18">
        <v>40287.291666666701</v>
      </c>
      <c r="E509" s="16" t="s">
        <v>1507</v>
      </c>
      <c r="F509" s="36">
        <v>40514.333333333299</v>
      </c>
      <c r="G509" s="16" t="s">
        <v>1266</v>
      </c>
      <c r="H509" s="17" t="s">
        <v>74</v>
      </c>
      <c r="I509" s="17"/>
      <c r="J509" s="17"/>
      <c r="K509" s="17" t="s">
        <v>75</v>
      </c>
      <c r="L509" s="17"/>
      <c r="M509" s="17"/>
      <c r="N509" s="17">
        <v>20</v>
      </c>
      <c r="O509" s="17"/>
      <c r="P509" s="17"/>
      <c r="Q509" s="17">
        <v>20</v>
      </c>
      <c r="R509" s="17" t="s">
        <v>92</v>
      </c>
      <c r="S509" s="17"/>
      <c r="T509" s="17" t="s">
        <v>136</v>
      </c>
      <c r="U509" s="17" t="s">
        <v>55</v>
      </c>
      <c r="V509" s="17" t="s">
        <v>88</v>
      </c>
      <c r="W509" s="19" t="s">
        <v>2463</v>
      </c>
      <c r="X509" s="18">
        <v>40909.333333333299</v>
      </c>
      <c r="Y509" s="18">
        <v>40909.333333333299</v>
      </c>
      <c r="Z509" s="17" t="s">
        <v>60</v>
      </c>
      <c r="AA509" s="17" t="s">
        <v>60</v>
      </c>
      <c r="AB509" s="17" t="s">
        <v>60</v>
      </c>
      <c r="AC509" s="17" t="s">
        <v>82</v>
      </c>
      <c r="AD509" s="17"/>
      <c r="AE509" s="17"/>
    </row>
    <row r="510" spans="1:31" s="3" customFormat="1" ht="13" x14ac:dyDescent="0.3">
      <c r="A510" s="35" t="s">
        <v>2464</v>
      </c>
      <c r="B510" s="17" t="s">
        <v>2465</v>
      </c>
      <c r="C510" s="18">
        <v>40256</v>
      </c>
      <c r="D510" s="18">
        <v>40287.291666666701</v>
      </c>
      <c r="E510" s="16" t="s">
        <v>1507</v>
      </c>
      <c r="F510" s="36">
        <v>40514.333333333299</v>
      </c>
      <c r="G510" s="16" t="s">
        <v>1266</v>
      </c>
      <c r="H510" s="17" t="s">
        <v>74</v>
      </c>
      <c r="I510" s="17"/>
      <c r="J510" s="17"/>
      <c r="K510" s="17" t="s">
        <v>75</v>
      </c>
      <c r="L510" s="17"/>
      <c r="M510" s="17"/>
      <c r="N510" s="17">
        <v>10</v>
      </c>
      <c r="O510" s="17"/>
      <c r="P510" s="17"/>
      <c r="Q510" s="17">
        <v>10</v>
      </c>
      <c r="R510" s="17" t="s">
        <v>92</v>
      </c>
      <c r="S510" s="17"/>
      <c r="T510" s="17" t="s">
        <v>136</v>
      </c>
      <c r="U510" s="17" t="s">
        <v>55</v>
      </c>
      <c r="V510" s="17" t="s">
        <v>88</v>
      </c>
      <c r="W510" s="19" t="s">
        <v>2466</v>
      </c>
      <c r="X510" s="18">
        <v>40909.333333333299</v>
      </c>
      <c r="Y510" s="18">
        <v>40909.333333333299</v>
      </c>
      <c r="Z510" s="17" t="s">
        <v>60</v>
      </c>
      <c r="AA510" s="17" t="s">
        <v>60</v>
      </c>
      <c r="AB510" s="17" t="s">
        <v>60</v>
      </c>
      <c r="AC510" s="17" t="s">
        <v>82</v>
      </c>
      <c r="AD510" s="17"/>
      <c r="AE510" s="17"/>
    </row>
    <row r="511" spans="1:31" s="3" customFormat="1" ht="13" x14ac:dyDescent="0.3">
      <c r="A511" s="35" t="s">
        <v>2467</v>
      </c>
      <c r="B511" s="17">
        <v>619</v>
      </c>
      <c r="C511" s="18">
        <v>40502</v>
      </c>
      <c r="D511" s="18">
        <v>40290.291666666701</v>
      </c>
      <c r="E511" s="16" t="s">
        <v>1507</v>
      </c>
      <c r="F511" s="36">
        <v>40562.333333333299</v>
      </c>
      <c r="G511" s="16" t="s">
        <v>1266</v>
      </c>
      <c r="H511" s="17" t="s">
        <v>74</v>
      </c>
      <c r="I511" s="17"/>
      <c r="J511" s="17"/>
      <c r="K511" s="17" t="s">
        <v>75</v>
      </c>
      <c r="L511" s="17"/>
      <c r="M511" s="17"/>
      <c r="N511" s="17">
        <v>14</v>
      </c>
      <c r="O511" s="17"/>
      <c r="P511" s="17"/>
      <c r="Q511" s="17">
        <v>14</v>
      </c>
      <c r="R511" s="17" t="s">
        <v>92</v>
      </c>
      <c r="S511" s="17"/>
      <c r="T511" s="17" t="s">
        <v>121</v>
      </c>
      <c r="U511" s="17" t="s">
        <v>55</v>
      </c>
      <c r="V511" s="17" t="s">
        <v>71</v>
      </c>
      <c r="W511" s="19" t="s">
        <v>2468</v>
      </c>
      <c r="X511" s="18">
        <v>40909.333333333299</v>
      </c>
      <c r="Y511" s="18">
        <v>40909.333333333299</v>
      </c>
      <c r="Z511" s="17" t="s">
        <v>60</v>
      </c>
      <c r="AA511" s="17" t="s">
        <v>60</v>
      </c>
      <c r="AB511" s="17" t="s">
        <v>60</v>
      </c>
      <c r="AC511" s="17" t="s">
        <v>82</v>
      </c>
      <c r="AD511" s="17"/>
      <c r="AE511" s="17"/>
    </row>
    <row r="512" spans="1:31" s="3" customFormat="1" ht="13" x14ac:dyDescent="0.3">
      <c r="A512" s="35" t="s">
        <v>2469</v>
      </c>
      <c r="B512" s="17" t="s">
        <v>2470</v>
      </c>
      <c r="C512" s="18">
        <v>40294</v>
      </c>
      <c r="D512" s="18">
        <v>40294.291666666701</v>
      </c>
      <c r="E512" s="16" t="s">
        <v>1507</v>
      </c>
      <c r="F512" s="36">
        <v>41697.873703703699</v>
      </c>
      <c r="G512" s="16" t="s">
        <v>1266</v>
      </c>
      <c r="H512" s="17" t="s">
        <v>74</v>
      </c>
      <c r="I512" s="17"/>
      <c r="J512" s="17"/>
      <c r="K512" s="17" t="s">
        <v>75</v>
      </c>
      <c r="L512" s="17"/>
      <c r="M512" s="17"/>
      <c r="N512" s="17">
        <v>20</v>
      </c>
      <c r="O512" s="17"/>
      <c r="P512" s="17"/>
      <c r="Q512" s="17">
        <v>20</v>
      </c>
      <c r="R512" s="17" t="s">
        <v>92</v>
      </c>
      <c r="S512" s="17"/>
      <c r="T512" s="17" t="s">
        <v>101</v>
      </c>
      <c r="U512" s="17" t="s">
        <v>55</v>
      </c>
      <c r="V512" s="17" t="s">
        <v>88</v>
      </c>
      <c r="W512" s="19" t="s">
        <v>2471</v>
      </c>
      <c r="X512" s="18">
        <v>42004.333333333299</v>
      </c>
      <c r="Y512" s="18">
        <v>42004.333333333299</v>
      </c>
      <c r="Z512" s="17" t="s">
        <v>60</v>
      </c>
      <c r="AA512" s="17" t="s">
        <v>1268</v>
      </c>
      <c r="AB512" s="17" t="s">
        <v>1269</v>
      </c>
      <c r="AC512" s="17" t="s">
        <v>82</v>
      </c>
      <c r="AD512" s="17"/>
      <c r="AE512" s="17"/>
    </row>
    <row r="513" spans="1:31" s="3" customFormat="1" ht="13" x14ac:dyDescent="0.3">
      <c r="A513" s="35" t="s">
        <v>2472</v>
      </c>
      <c r="B513" s="17">
        <v>621</v>
      </c>
      <c r="C513" s="18">
        <v>40240</v>
      </c>
      <c r="D513" s="18">
        <v>40294.291666666701</v>
      </c>
      <c r="E513" s="16" t="s">
        <v>1507</v>
      </c>
      <c r="F513" s="36">
        <v>42416.333333333299</v>
      </c>
      <c r="G513" s="16" t="s">
        <v>109</v>
      </c>
      <c r="H513" s="17" t="s">
        <v>74</v>
      </c>
      <c r="I513" s="17"/>
      <c r="J513" s="17"/>
      <c r="K513" s="17" t="s">
        <v>75</v>
      </c>
      <c r="L513" s="17"/>
      <c r="M513" s="17"/>
      <c r="N513" s="17">
        <v>20</v>
      </c>
      <c r="O513" s="17"/>
      <c r="P513" s="17"/>
      <c r="Q513" s="17">
        <v>20</v>
      </c>
      <c r="R513" s="17" t="s">
        <v>92</v>
      </c>
      <c r="S513" s="17"/>
      <c r="T513" s="17" t="s">
        <v>200</v>
      </c>
      <c r="U513" s="17" t="s">
        <v>55</v>
      </c>
      <c r="V513" s="17" t="s">
        <v>56</v>
      </c>
      <c r="W513" s="19" t="s">
        <v>2473</v>
      </c>
      <c r="X513" s="18">
        <v>41122.291666666701</v>
      </c>
      <c r="Y513" s="18">
        <v>42797.333333333299</v>
      </c>
      <c r="Z513" s="17" t="s">
        <v>82</v>
      </c>
      <c r="AA513" s="17" t="s">
        <v>60</v>
      </c>
      <c r="AB513" s="17" t="s">
        <v>59</v>
      </c>
      <c r="AC513" s="17" t="s">
        <v>82</v>
      </c>
      <c r="AD513" s="17"/>
      <c r="AE513" s="17"/>
    </row>
    <row r="514" spans="1:31" s="3" customFormat="1" ht="13" x14ac:dyDescent="0.3">
      <c r="A514" s="35" t="s">
        <v>2474</v>
      </c>
      <c r="B514" s="17">
        <v>622</v>
      </c>
      <c r="C514" s="18">
        <v>40168</v>
      </c>
      <c r="D514" s="18">
        <v>40304.291666666701</v>
      </c>
      <c r="E514" s="16" t="s">
        <v>1507</v>
      </c>
      <c r="F514" s="36">
        <v>40773.291666666701</v>
      </c>
      <c r="G514" s="16" t="s">
        <v>1266</v>
      </c>
      <c r="H514" s="17" t="s">
        <v>74</v>
      </c>
      <c r="I514" s="17"/>
      <c r="J514" s="17"/>
      <c r="K514" s="17" t="s">
        <v>75</v>
      </c>
      <c r="L514" s="17"/>
      <c r="M514" s="17"/>
      <c r="N514" s="17">
        <v>10</v>
      </c>
      <c r="O514" s="17"/>
      <c r="P514" s="17"/>
      <c r="Q514" s="17">
        <v>10</v>
      </c>
      <c r="R514" s="17" t="s">
        <v>92</v>
      </c>
      <c r="S514" s="17"/>
      <c r="T514" s="17" t="s">
        <v>101</v>
      </c>
      <c r="U514" s="17" t="s">
        <v>55</v>
      </c>
      <c r="V514" s="17" t="s">
        <v>88</v>
      </c>
      <c r="W514" s="19" t="s">
        <v>2475</v>
      </c>
      <c r="X514" s="18">
        <v>40878.333333333299</v>
      </c>
      <c r="Y514" s="18">
        <v>40878.333333333299</v>
      </c>
      <c r="Z514" s="17" t="s">
        <v>60</v>
      </c>
      <c r="AA514" s="17" t="s">
        <v>60</v>
      </c>
      <c r="AB514" s="17" t="s">
        <v>60</v>
      </c>
      <c r="AC514" s="17" t="s">
        <v>82</v>
      </c>
      <c r="AD514" s="17"/>
      <c r="AE514" s="17"/>
    </row>
    <row r="515" spans="1:31" s="3" customFormat="1" ht="13" x14ac:dyDescent="0.3">
      <c r="A515" s="35" t="s">
        <v>2476</v>
      </c>
      <c r="B515" s="17">
        <v>623</v>
      </c>
      <c r="C515" s="18">
        <v>40502</v>
      </c>
      <c r="D515" s="18">
        <v>40308.291666666701</v>
      </c>
      <c r="E515" s="16" t="s">
        <v>1507</v>
      </c>
      <c r="F515" s="36">
        <v>40561.333333333299</v>
      </c>
      <c r="G515" s="16" t="s">
        <v>1266</v>
      </c>
      <c r="H515" s="17" t="s">
        <v>74</v>
      </c>
      <c r="I515" s="17"/>
      <c r="J515" s="17"/>
      <c r="K515" s="17" t="s">
        <v>75</v>
      </c>
      <c r="L515" s="17"/>
      <c r="M515" s="17"/>
      <c r="N515" s="17">
        <v>20</v>
      </c>
      <c r="O515" s="17"/>
      <c r="P515" s="17"/>
      <c r="Q515" s="17">
        <v>20</v>
      </c>
      <c r="R515" s="17" t="s">
        <v>92</v>
      </c>
      <c r="S515" s="17"/>
      <c r="T515" s="17" t="s">
        <v>101</v>
      </c>
      <c r="U515" s="17" t="s">
        <v>55</v>
      </c>
      <c r="V515" s="17" t="s">
        <v>71</v>
      </c>
      <c r="W515" s="19" t="s">
        <v>2477</v>
      </c>
      <c r="X515" s="18">
        <v>41639.333333333299</v>
      </c>
      <c r="Y515" s="18">
        <v>41639.333333333299</v>
      </c>
      <c r="Z515" s="17" t="s">
        <v>60</v>
      </c>
      <c r="AA515" s="17" t="s">
        <v>60</v>
      </c>
      <c r="AB515" s="17" t="s">
        <v>60</v>
      </c>
      <c r="AC515" s="17" t="s">
        <v>82</v>
      </c>
      <c r="AD515" s="17"/>
      <c r="AE515" s="17"/>
    </row>
    <row r="516" spans="1:31" s="3" customFormat="1" ht="13" x14ac:dyDescent="0.3">
      <c r="A516" s="35" t="s">
        <v>2478</v>
      </c>
      <c r="B516" s="17" t="s">
        <v>2479</v>
      </c>
      <c r="C516" s="18">
        <v>40502</v>
      </c>
      <c r="D516" s="18">
        <v>40308.291666666701</v>
      </c>
      <c r="E516" s="16" t="s">
        <v>1507</v>
      </c>
      <c r="F516" s="36">
        <v>40514.333333333299</v>
      </c>
      <c r="G516" s="16" t="s">
        <v>1266</v>
      </c>
      <c r="H516" s="17" t="s">
        <v>74</v>
      </c>
      <c r="I516" s="17"/>
      <c r="J516" s="17"/>
      <c r="K516" s="17" t="s">
        <v>75</v>
      </c>
      <c r="L516" s="17"/>
      <c r="M516" s="17"/>
      <c r="N516" s="17">
        <v>10.4</v>
      </c>
      <c r="O516" s="17"/>
      <c r="P516" s="17"/>
      <c r="Q516" s="17">
        <v>10.4</v>
      </c>
      <c r="R516" s="17" t="s">
        <v>92</v>
      </c>
      <c r="S516" s="17"/>
      <c r="T516" s="17" t="s">
        <v>54</v>
      </c>
      <c r="U516" s="17" t="s">
        <v>55</v>
      </c>
      <c r="V516" s="17" t="s">
        <v>56</v>
      </c>
      <c r="W516" s="19" t="s">
        <v>2480</v>
      </c>
      <c r="X516" s="18">
        <v>40695.291666666701</v>
      </c>
      <c r="Y516" s="18">
        <v>40695.291666666701</v>
      </c>
      <c r="Z516" s="17" t="s">
        <v>60</v>
      </c>
      <c r="AA516" s="17" t="s">
        <v>60</v>
      </c>
      <c r="AB516" s="17" t="s">
        <v>60</v>
      </c>
      <c r="AC516" s="17" t="s">
        <v>82</v>
      </c>
      <c r="AD516" s="17"/>
      <c r="AE516" s="17"/>
    </row>
    <row r="517" spans="1:31" s="3" customFormat="1" ht="13" x14ac:dyDescent="0.3">
      <c r="A517" s="35" t="s">
        <v>2481</v>
      </c>
      <c r="B517" s="17">
        <v>624</v>
      </c>
      <c r="C517" s="18">
        <v>40502</v>
      </c>
      <c r="D517" s="18">
        <v>40312.291666666701</v>
      </c>
      <c r="E517" s="16" t="s">
        <v>1507</v>
      </c>
      <c r="F517" s="36">
        <v>40424.291666666701</v>
      </c>
      <c r="G517" s="16" t="s">
        <v>1266</v>
      </c>
      <c r="H517" s="17" t="s">
        <v>74</v>
      </c>
      <c r="I517" s="17"/>
      <c r="J517" s="17"/>
      <c r="K517" s="17" t="s">
        <v>75</v>
      </c>
      <c r="L517" s="17"/>
      <c r="M517" s="17"/>
      <c r="N517" s="17">
        <v>20</v>
      </c>
      <c r="O517" s="17"/>
      <c r="P517" s="17"/>
      <c r="Q517" s="17">
        <v>20</v>
      </c>
      <c r="R517" s="17"/>
      <c r="S517" s="17"/>
      <c r="T517" s="17" t="s">
        <v>101</v>
      </c>
      <c r="U517" s="17" t="s">
        <v>55</v>
      </c>
      <c r="V517" s="17" t="s">
        <v>88</v>
      </c>
      <c r="W517" s="19" t="s">
        <v>2482</v>
      </c>
      <c r="X517" s="18">
        <v>41244.333333333299</v>
      </c>
      <c r="Y517" s="18">
        <v>41244.333333333299</v>
      </c>
      <c r="Z517" s="17" t="s">
        <v>60</v>
      </c>
      <c r="AA517" s="17" t="s">
        <v>60</v>
      </c>
      <c r="AB517" s="17" t="s">
        <v>60</v>
      </c>
      <c r="AC517" s="17" t="s">
        <v>82</v>
      </c>
      <c r="AD517" s="17"/>
      <c r="AE517" s="17"/>
    </row>
    <row r="518" spans="1:31" s="3" customFormat="1" ht="13" x14ac:dyDescent="0.3">
      <c r="A518" s="35" t="s">
        <v>2483</v>
      </c>
      <c r="B518" s="17">
        <v>626</v>
      </c>
      <c r="C518" s="18">
        <v>40315</v>
      </c>
      <c r="D518" s="18">
        <v>40315.291666666701</v>
      </c>
      <c r="E518" s="16" t="s">
        <v>1507</v>
      </c>
      <c r="F518" s="36">
        <v>41675.740717592598</v>
      </c>
      <c r="G518" s="16" t="s">
        <v>1266</v>
      </c>
      <c r="H518" s="17" t="s">
        <v>74</v>
      </c>
      <c r="I518" s="17"/>
      <c r="J518" s="17"/>
      <c r="K518" s="17" t="s">
        <v>75</v>
      </c>
      <c r="L518" s="17"/>
      <c r="M518" s="17"/>
      <c r="N518" s="17">
        <v>20</v>
      </c>
      <c r="O518" s="17"/>
      <c r="P518" s="17"/>
      <c r="Q518" s="17">
        <v>20</v>
      </c>
      <c r="R518" s="17" t="s">
        <v>92</v>
      </c>
      <c r="S518" s="17"/>
      <c r="T518" s="17" t="s">
        <v>139</v>
      </c>
      <c r="U518" s="17" t="s">
        <v>55</v>
      </c>
      <c r="V518" s="17" t="s">
        <v>88</v>
      </c>
      <c r="W518" s="19" t="s">
        <v>2484</v>
      </c>
      <c r="X518" s="18">
        <v>40908.333333333299</v>
      </c>
      <c r="Y518" s="18">
        <v>42901.291666666701</v>
      </c>
      <c r="Z518" s="17" t="s">
        <v>60</v>
      </c>
      <c r="AA518" s="17" t="s">
        <v>1268</v>
      </c>
      <c r="AB518" s="17" t="s">
        <v>1269</v>
      </c>
      <c r="AC518" s="17" t="s">
        <v>82</v>
      </c>
      <c r="AD518" s="17"/>
      <c r="AE518" s="17"/>
    </row>
    <row r="519" spans="1:31" s="3" customFormat="1" ht="13" x14ac:dyDescent="0.3">
      <c r="A519" s="35" t="s">
        <v>2485</v>
      </c>
      <c r="B519" s="17">
        <v>627</v>
      </c>
      <c r="C519" s="18">
        <v>40502</v>
      </c>
      <c r="D519" s="18">
        <v>40316.291666666701</v>
      </c>
      <c r="E519" s="16" t="s">
        <v>1507</v>
      </c>
      <c r="F519" s="36">
        <v>40463.291666666701</v>
      </c>
      <c r="G519" s="16" t="s">
        <v>1266</v>
      </c>
      <c r="H519" s="17" t="s">
        <v>74</v>
      </c>
      <c r="I519" s="17"/>
      <c r="J519" s="17"/>
      <c r="K519" s="17" t="s">
        <v>75</v>
      </c>
      <c r="L519" s="17"/>
      <c r="M519" s="17"/>
      <c r="N519" s="17">
        <v>20</v>
      </c>
      <c r="O519" s="17"/>
      <c r="P519" s="17"/>
      <c r="Q519" s="17">
        <v>20</v>
      </c>
      <c r="R519" s="17" t="s">
        <v>92</v>
      </c>
      <c r="S519" s="17"/>
      <c r="T519" s="17" t="s">
        <v>121</v>
      </c>
      <c r="U519" s="17" t="s">
        <v>55</v>
      </c>
      <c r="V519" s="17" t="s">
        <v>71</v>
      </c>
      <c r="W519" s="19" t="s">
        <v>2486</v>
      </c>
      <c r="X519" s="18">
        <v>41639.333333333299</v>
      </c>
      <c r="Y519" s="18">
        <v>41639.333333333299</v>
      </c>
      <c r="Z519" s="17" t="s">
        <v>60</v>
      </c>
      <c r="AA519" s="17" t="s">
        <v>60</v>
      </c>
      <c r="AB519" s="17" t="s">
        <v>60</v>
      </c>
      <c r="AC519" s="17" t="s">
        <v>82</v>
      </c>
      <c r="AD519" s="17"/>
      <c r="AE519" s="17"/>
    </row>
    <row r="520" spans="1:31" s="3" customFormat="1" ht="13" x14ac:dyDescent="0.3">
      <c r="A520" s="35" t="s">
        <v>2487</v>
      </c>
      <c r="B520" s="17">
        <v>629</v>
      </c>
      <c r="C520" s="18">
        <v>40318</v>
      </c>
      <c r="D520" s="18">
        <v>40318.291666666701</v>
      </c>
      <c r="E520" s="16" t="s">
        <v>1507</v>
      </c>
      <c r="F520" s="36">
        <v>40583.970902777801</v>
      </c>
      <c r="G520" s="16" t="s">
        <v>1266</v>
      </c>
      <c r="H520" s="17" t="s">
        <v>74</v>
      </c>
      <c r="I520" s="17"/>
      <c r="J520" s="17"/>
      <c r="K520" s="17" t="s">
        <v>75</v>
      </c>
      <c r="L520" s="17"/>
      <c r="M520" s="17"/>
      <c r="N520" s="17">
        <v>20</v>
      </c>
      <c r="O520" s="17"/>
      <c r="P520" s="17"/>
      <c r="Q520" s="17">
        <v>20</v>
      </c>
      <c r="R520" s="17" t="s">
        <v>92</v>
      </c>
      <c r="S520" s="17"/>
      <c r="T520" s="17" t="s">
        <v>236</v>
      </c>
      <c r="U520" s="17" t="s">
        <v>55</v>
      </c>
      <c r="V520" s="17" t="s">
        <v>88</v>
      </c>
      <c r="W520" s="19" t="s">
        <v>2488</v>
      </c>
      <c r="X520" s="18">
        <v>40878.333333333299</v>
      </c>
      <c r="Y520" s="18">
        <v>40878.333333333299</v>
      </c>
      <c r="Z520" s="17" t="s">
        <v>60</v>
      </c>
      <c r="AA520" s="17" t="s">
        <v>60</v>
      </c>
      <c r="AB520" s="17" t="s">
        <v>60</v>
      </c>
      <c r="AC520" s="17" t="s">
        <v>82</v>
      </c>
      <c r="AD520" s="17"/>
      <c r="AE520" s="17"/>
    </row>
    <row r="521" spans="1:31" s="3" customFormat="1" ht="13" x14ac:dyDescent="0.3">
      <c r="A521" s="35" t="s">
        <v>2489</v>
      </c>
      <c r="B521" s="17">
        <v>630</v>
      </c>
      <c r="C521" s="18">
        <v>40502</v>
      </c>
      <c r="D521" s="18">
        <v>40318.291666666701</v>
      </c>
      <c r="E521" s="16" t="s">
        <v>1507</v>
      </c>
      <c r="F521" s="36">
        <v>40583.969120370399</v>
      </c>
      <c r="G521" s="16" t="s">
        <v>1266</v>
      </c>
      <c r="H521" s="17" t="s">
        <v>74</v>
      </c>
      <c r="I521" s="17"/>
      <c r="J521" s="17"/>
      <c r="K521" s="17" t="s">
        <v>75</v>
      </c>
      <c r="L521" s="17"/>
      <c r="M521" s="17"/>
      <c r="N521" s="17">
        <v>4.9000000000000004</v>
      </c>
      <c r="O521" s="17"/>
      <c r="P521" s="17"/>
      <c r="Q521" s="17">
        <v>4.9000000000000004</v>
      </c>
      <c r="R521" s="17" t="s">
        <v>92</v>
      </c>
      <c r="S521" s="17"/>
      <c r="T521" s="17" t="s">
        <v>101</v>
      </c>
      <c r="U521" s="17" t="s">
        <v>55</v>
      </c>
      <c r="V521" s="17" t="s">
        <v>71</v>
      </c>
      <c r="W521" s="19" t="s">
        <v>2490</v>
      </c>
      <c r="X521" s="18">
        <v>40513.333333333299</v>
      </c>
      <c r="Y521" s="18">
        <v>40513.333333333299</v>
      </c>
      <c r="Z521" s="17" t="s">
        <v>60</v>
      </c>
      <c r="AA521" s="17" t="s">
        <v>60</v>
      </c>
      <c r="AB521" s="17" t="s">
        <v>60</v>
      </c>
      <c r="AC521" s="17" t="s">
        <v>82</v>
      </c>
      <c r="AD521" s="17"/>
      <c r="AE521" s="17"/>
    </row>
    <row r="522" spans="1:31" s="3" customFormat="1" ht="13" x14ac:dyDescent="0.3">
      <c r="A522" s="35" t="s">
        <v>2491</v>
      </c>
      <c r="B522" s="17">
        <v>631</v>
      </c>
      <c r="C522" s="18">
        <v>40322</v>
      </c>
      <c r="D522" s="18">
        <v>40322.291666666701</v>
      </c>
      <c r="E522" s="16" t="s">
        <v>1507</v>
      </c>
      <c r="F522" s="36">
        <v>41513.766041666699</v>
      </c>
      <c r="G522" s="16" t="s">
        <v>1266</v>
      </c>
      <c r="H522" s="17" t="s">
        <v>74</v>
      </c>
      <c r="I522" s="17"/>
      <c r="J522" s="17"/>
      <c r="K522" s="17" t="s">
        <v>75</v>
      </c>
      <c r="L522" s="17"/>
      <c r="M522" s="17"/>
      <c r="N522" s="17">
        <v>20</v>
      </c>
      <c r="O522" s="17"/>
      <c r="P522" s="17"/>
      <c r="Q522" s="17">
        <v>20</v>
      </c>
      <c r="R522" s="17" t="s">
        <v>92</v>
      </c>
      <c r="S522" s="17"/>
      <c r="T522" s="17" t="s">
        <v>136</v>
      </c>
      <c r="U522" s="17" t="s">
        <v>55</v>
      </c>
      <c r="V522" s="17" t="s">
        <v>88</v>
      </c>
      <c r="W522" s="19" t="s">
        <v>2492</v>
      </c>
      <c r="X522" s="18">
        <v>41820.291666666701</v>
      </c>
      <c r="Y522" s="18">
        <v>42415.333333333299</v>
      </c>
      <c r="Z522" s="17" t="s">
        <v>60</v>
      </c>
      <c r="AA522" s="17" t="s">
        <v>1268</v>
      </c>
      <c r="AB522" s="17" t="s">
        <v>1269</v>
      </c>
      <c r="AC522" s="17" t="s">
        <v>82</v>
      </c>
      <c r="AD522" s="17"/>
      <c r="AE522" s="17"/>
    </row>
    <row r="523" spans="1:31" s="3" customFormat="1" ht="13" x14ac:dyDescent="0.3">
      <c r="A523" s="35" t="s">
        <v>2493</v>
      </c>
      <c r="B523" s="17" t="s">
        <v>2494</v>
      </c>
      <c r="C523" s="18">
        <v>40618</v>
      </c>
      <c r="D523" s="18">
        <v>40325.291666666701</v>
      </c>
      <c r="E523" s="16" t="s">
        <v>1507</v>
      </c>
      <c r="F523" s="36">
        <v>40618.291666666701</v>
      </c>
      <c r="G523" s="16" t="s">
        <v>109</v>
      </c>
      <c r="H523" s="17" t="s">
        <v>74</v>
      </c>
      <c r="I523" s="17"/>
      <c r="J523" s="17"/>
      <c r="K523" s="17" t="s">
        <v>75</v>
      </c>
      <c r="L523" s="17"/>
      <c r="M523" s="17"/>
      <c r="N523" s="17">
        <v>20</v>
      </c>
      <c r="O523" s="17"/>
      <c r="P523" s="17"/>
      <c r="Q523" s="17">
        <v>20</v>
      </c>
      <c r="R523" s="17" t="s">
        <v>92</v>
      </c>
      <c r="S523" s="17"/>
      <c r="T523" s="17" t="s">
        <v>236</v>
      </c>
      <c r="U523" s="17" t="s">
        <v>55</v>
      </c>
      <c r="V523" s="17" t="s">
        <v>88</v>
      </c>
      <c r="W523" s="19" t="s">
        <v>2495</v>
      </c>
      <c r="X523" s="18">
        <v>40878.333333333299</v>
      </c>
      <c r="Y523" s="18">
        <v>40878.333333333299</v>
      </c>
      <c r="Z523" s="17" t="s">
        <v>82</v>
      </c>
      <c r="AA523" s="17" t="s">
        <v>60</v>
      </c>
      <c r="AB523" s="17" t="s">
        <v>60</v>
      </c>
      <c r="AC523" s="17" t="s">
        <v>82</v>
      </c>
      <c r="AD523" s="17"/>
      <c r="AE523" s="17"/>
    </row>
    <row r="524" spans="1:31" s="3" customFormat="1" ht="13" x14ac:dyDescent="0.3">
      <c r="A524" s="35" t="s">
        <v>2496</v>
      </c>
      <c r="B524" s="17" t="s">
        <v>2497</v>
      </c>
      <c r="C524" s="18">
        <v>40330</v>
      </c>
      <c r="D524" s="18">
        <v>40330.291666666701</v>
      </c>
      <c r="E524" s="16" t="s">
        <v>1507</v>
      </c>
      <c r="F524" s="36">
        <v>42166.291666666701</v>
      </c>
      <c r="G524" s="16" t="s">
        <v>109</v>
      </c>
      <c r="H524" s="17" t="s">
        <v>74</v>
      </c>
      <c r="I524" s="17"/>
      <c r="J524" s="17"/>
      <c r="K524" s="17" t="s">
        <v>75</v>
      </c>
      <c r="L524" s="17"/>
      <c r="M524" s="17"/>
      <c r="N524" s="17">
        <v>20</v>
      </c>
      <c r="O524" s="17"/>
      <c r="P524" s="17"/>
      <c r="Q524" s="17">
        <v>20</v>
      </c>
      <c r="R524" s="17" t="s">
        <v>65</v>
      </c>
      <c r="S524" s="17"/>
      <c r="T524" s="17" t="s">
        <v>136</v>
      </c>
      <c r="U524" s="17" t="s">
        <v>55</v>
      </c>
      <c r="V524" s="17" t="s">
        <v>88</v>
      </c>
      <c r="W524" s="19" t="s">
        <v>1346</v>
      </c>
      <c r="X524" s="18">
        <v>41244.333333333299</v>
      </c>
      <c r="Y524" s="18">
        <v>42885.291666666701</v>
      </c>
      <c r="Z524" s="17" t="s">
        <v>82</v>
      </c>
      <c r="AA524" s="17" t="s">
        <v>59</v>
      </c>
      <c r="AB524" s="17" t="s">
        <v>59</v>
      </c>
      <c r="AC524" s="17" t="s">
        <v>82</v>
      </c>
      <c r="AD524" s="17"/>
      <c r="AE524" s="17"/>
    </row>
    <row r="525" spans="1:31" s="3" customFormat="1" ht="25.5" x14ac:dyDescent="0.3">
      <c r="A525" s="35" t="s">
        <v>2498</v>
      </c>
      <c r="B525" s="17">
        <v>634</v>
      </c>
      <c r="C525" s="18">
        <v>40359</v>
      </c>
      <c r="D525" s="18">
        <v>40359.291666666701</v>
      </c>
      <c r="E525" s="16" t="s">
        <v>1507</v>
      </c>
      <c r="F525" s="36">
        <v>41670.762835648202</v>
      </c>
      <c r="G525" s="16" t="s">
        <v>1266</v>
      </c>
      <c r="H525" s="17" t="s">
        <v>74</v>
      </c>
      <c r="I525" s="17"/>
      <c r="J525" s="17"/>
      <c r="K525" s="17" t="s">
        <v>75</v>
      </c>
      <c r="L525" s="17"/>
      <c r="M525" s="17"/>
      <c r="N525" s="17">
        <v>20</v>
      </c>
      <c r="O525" s="17"/>
      <c r="P525" s="17"/>
      <c r="Q525" s="17">
        <v>20</v>
      </c>
      <c r="R525" s="17" t="s">
        <v>92</v>
      </c>
      <c r="S525" s="17"/>
      <c r="T525" s="17" t="s">
        <v>139</v>
      </c>
      <c r="U525" s="17" t="s">
        <v>55</v>
      </c>
      <c r="V525" s="17" t="s">
        <v>88</v>
      </c>
      <c r="W525" s="19" t="s">
        <v>2499</v>
      </c>
      <c r="X525" s="18">
        <v>41455.291666666701</v>
      </c>
      <c r="Y525" s="18">
        <v>42353.333333333299</v>
      </c>
      <c r="Z525" s="17" t="s">
        <v>60</v>
      </c>
      <c r="AA525" s="17" t="s">
        <v>1268</v>
      </c>
      <c r="AB525" s="17" t="s">
        <v>1269</v>
      </c>
      <c r="AC525" s="17" t="s">
        <v>82</v>
      </c>
      <c r="AD525" s="17"/>
      <c r="AE525" s="17"/>
    </row>
    <row r="526" spans="1:31" s="3" customFormat="1" ht="13" x14ac:dyDescent="0.3">
      <c r="A526" s="35" t="s">
        <v>2500</v>
      </c>
      <c r="B526" s="17">
        <v>635</v>
      </c>
      <c r="C526" s="18">
        <v>40360</v>
      </c>
      <c r="D526" s="18">
        <v>40360.291666666701</v>
      </c>
      <c r="E526" s="16" t="s">
        <v>1507</v>
      </c>
      <c r="F526" s="36">
        <v>40973.8834837963</v>
      </c>
      <c r="G526" s="16" t="s">
        <v>109</v>
      </c>
      <c r="H526" s="17" t="s">
        <v>74</v>
      </c>
      <c r="I526" s="17"/>
      <c r="J526" s="17"/>
      <c r="K526" s="17" t="s">
        <v>75</v>
      </c>
      <c r="L526" s="17"/>
      <c r="M526" s="17"/>
      <c r="N526" s="17">
        <v>20</v>
      </c>
      <c r="O526" s="17"/>
      <c r="P526" s="17"/>
      <c r="Q526" s="17">
        <v>20</v>
      </c>
      <c r="R526" s="17" t="s">
        <v>65</v>
      </c>
      <c r="S526" s="17"/>
      <c r="T526" s="17" t="s">
        <v>124</v>
      </c>
      <c r="U526" s="17" t="s">
        <v>55</v>
      </c>
      <c r="V526" s="17" t="s">
        <v>88</v>
      </c>
      <c r="W526" s="19" t="s">
        <v>2501</v>
      </c>
      <c r="X526" s="18">
        <v>41075.291666666701</v>
      </c>
      <c r="Y526" s="18">
        <v>41075.291666666701</v>
      </c>
      <c r="Z526" s="17" t="s">
        <v>82</v>
      </c>
      <c r="AA526" s="17" t="s">
        <v>60</v>
      </c>
      <c r="AB526" s="17" t="s">
        <v>60</v>
      </c>
      <c r="AC526" s="17" t="s">
        <v>82</v>
      </c>
      <c r="AD526" s="17"/>
      <c r="AE526" s="17"/>
    </row>
    <row r="527" spans="1:31" s="3" customFormat="1" ht="13" x14ac:dyDescent="0.3">
      <c r="A527" s="35" t="s">
        <v>2502</v>
      </c>
      <c r="B527" s="17">
        <v>638</v>
      </c>
      <c r="C527" s="18">
        <v>40367</v>
      </c>
      <c r="D527" s="18">
        <v>40367.291666666701</v>
      </c>
      <c r="E527" s="16" t="s">
        <v>1507</v>
      </c>
      <c r="F527" s="36">
        <v>41513.766643518502</v>
      </c>
      <c r="G527" s="16" t="s">
        <v>1266</v>
      </c>
      <c r="H527" s="17" t="s">
        <v>74</v>
      </c>
      <c r="I527" s="17"/>
      <c r="J527" s="17"/>
      <c r="K527" s="17" t="s">
        <v>75</v>
      </c>
      <c r="L527" s="17"/>
      <c r="M527" s="17"/>
      <c r="N527" s="17">
        <v>10</v>
      </c>
      <c r="O527" s="17"/>
      <c r="P527" s="17"/>
      <c r="Q527" s="17">
        <v>10</v>
      </c>
      <c r="R527" s="17" t="s">
        <v>92</v>
      </c>
      <c r="S527" s="17"/>
      <c r="T527" s="17" t="s">
        <v>136</v>
      </c>
      <c r="U527" s="17" t="s">
        <v>55</v>
      </c>
      <c r="V527" s="17" t="s">
        <v>88</v>
      </c>
      <c r="W527" s="19" t="s">
        <v>2503</v>
      </c>
      <c r="X527" s="18">
        <v>41274.333333333299</v>
      </c>
      <c r="Y527" s="18">
        <v>42004.333333333299</v>
      </c>
      <c r="Z527" s="17" t="s">
        <v>60</v>
      </c>
      <c r="AA527" s="17" t="s">
        <v>1268</v>
      </c>
      <c r="AB527" s="17" t="s">
        <v>1269</v>
      </c>
      <c r="AC527" s="17" t="s">
        <v>82</v>
      </c>
      <c r="AD527" s="17"/>
      <c r="AE527" s="17"/>
    </row>
    <row r="528" spans="1:31" s="3" customFormat="1" ht="25.5" x14ac:dyDescent="0.3">
      <c r="A528" s="35" t="s">
        <v>2504</v>
      </c>
      <c r="B528" s="17" t="s">
        <v>2505</v>
      </c>
      <c r="C528" s="18">
        <v>40611</v>
      </c>
      <c r="D528" s="18">
        <v>40368.291666666701</v>
      </c>
      <c r="E528" s="16" t="s">
        <v>1507</v>
      </c>
      <c r="F528" s="36">
        <v>40571.333333333299</v>
      </c>
      <c r="G528" s="16" t="s">
        <v>109</v>
      </c>
      <c r="H528" s="17" t="s">
        <v>74</v>
      </c>
      <c r="I528" s="17"/>
      <c r="J528" s="17"/>
      <c r="K528" s="17" t="s">
        <v>75</v>
      </c>
      <c r="L528" s="17"/>
      <c r="M528" s="17"/>
      <c r="N528" s="17">
        <v>12</v>
      </c>
      <c r="O528" s="17"/>
      <c r="P528" s="17"/>
      <c r="Q528" s="17">
        <v>12</v>
      </c>
      <c r="R528" s="17" t="s">
        <v>92</v>
      </c>
      <c r="S528" s="17"/>
      <c r="T528" s="17" t="s">
        <v>136</v>
      </c>
      <c r="U528" s="17" t="s">
        <v>55</v>
      </c>
      <c r="V528" s="17" t="s">
        <v>88</v>
      </c>
      <c r="W528" s="19" t="s">
        <v>2506</v>
      </c>
      <c r="X528" s="18">
        <v>40908.333333333299</v>
      </c>
      <c r="Y528" s="18">
        <v>40908.333333333299</v>
      </c>
      <c r="Z528" s="17" t="s">
        <v>82</v>
      </c>
      <c r="AA528" s="17" t="s">
        <v>60</v>
      </c>
      <c r="AB528" s="17" t="s">
        <v>60</v>
      </c>
      <c r="AC528" s="17" t="s">
        <v>82</v>
      </c>
      <c r="AD528" s="17"/>
      <c r="AE528" s="17"/>
    </row>
    <row r="529" spans="1:31" s="3" customFormat="1" ht="13" x14ac:dyDescent="0.3">
      <c r="A529" s="35" t="s">
        <v>2507</v>
      </c>
      <c r="B529" s="17">
        <v>639</v>
      </c>
      <c r="C529" s="18">
        <v>40324</v>
      </c>
      <c r="D529" s="18">
        <v>40374.291666666701</v>
      </c>
      <c r="E529" s="16" t="s">
        <v>1507</v>
      </c>
      <c r="F529" s="36">
        <v>40956.684178240699</v>
      </c>
      <c r="G529" s="16" t="s">
        <v>109</v>
      </c>
      <c r="H529" s="17" t="s">
        <v>74</v>
      </c>
      <c r="I529" s="17"/>
      <c r="J529" s="17"/>
      <c r="K529" s="17" t="s">
        <v>75</v>
      </c>
      <c r="L529" s="17"/>
      <c r="M529" s="17"/>
      <c r="N529" s="17">
        <v>20</v>
      </c>
      <c r="O529" s="17"/>
      <c r="P529" s="17"/>
      <c r="Q529" s="17">
        <v>20</v>
      </c>
      <c r="R529" s="17" t="s">
        <v>65</v>
      </c>
      <c r="S529" s="17"/>
      <c r="T529" s="17" t="s">
        <v>121</v>
      </c>
      <c r="U529" s="17" t="s">
        <v>55</v>
      </c>
      <c r="V529" s="17" t="s">
        <v>71</v>
      </c>
      <c r="W529" s="19" t="s">
        <v>2508</v>
      </c>
      <c r="X529" s="18">
        <v>40848.291666666701</v>
      </c>
      <c r="Y529" s="18">
        <v>41275.333333333299</v>
      </c>
      <c r="Z529" s="17" t="s">
        <v>82</v>
      </c>
      <c r="AA529" s="17" t="s">
        <v>60</v>
      </c>
      <c r="AB529" s="17" t="s">
        <v>60</v>
      </c>
      <c r="AC529" s="17" t="s">
        <v>82</v>
      </c>
      <c r="AD529" s="17"/>
      <c r="AE529" s="17"/>
    </row>
    <row r="530" spans="1:31" s="3" customFormat="1" ht="13" x14ac:dyDescent="0.3">
      <c r="A530" s="35" t="s">
        <v>2509</v>
      </c>
      <c r="B530" s="17">
        <v>640</v>
      </c>
      <c r="C530" s="18">
        <v>40324</v>
      </c>
      <c r="D530" s="18">
        <v>40374.291666666701</v>
      </c>
      <c r="E530" s="16" t="s">
        <v>1507</v>
      </c>
      <c r="F530" s="36">
        <v>40956.6875</v>
      </c>
      <c r="G530" s="16" t="s">
        <v>109</v>
      </c>
      <c r="H530" s="17" t="s">
        <v>74</v>
      </c>
      <c r="I530" s="17"/>
      <c r="J530" s="17"/>
      <c r="K530" s="17" t="s">
        <v>75</v>
      </c>
      <c r="L530" s="17"/>
      <c r="M530" s="17"/>
      <c r="N530" s="17">
        <v>20</v>
      </c>
      <c r="O530" s="17"/>
      <c r="P530" s="17"/>
      <c r="Q530" s="17">
        <v>20</v>
      </c>
      <c r="R530" s="17" t="s">
        <v>65</v>
      </c>
      <c r="S530" s="17"/>
      <c r="T530" s="17" t="s">
        <v>101</v>
      </c>
      <c r="U530" s="17" t="s">
        <v>55</v>
      </c>
      <c r="V530" s="17" t="s">
        <v>71</v>
      </c>
      <c r="W530" s="19" t="s">
        <v>2510</v>
      </c>
      <c r="X530" s="18">
        <v>40848.291666666701</v>
      </c>
      <c r="Y530" s="18">
        <v>41275.333333333299</v>
      </c>
      <c r="Z530" s="17" t="s">
        <v>82</v>
      </c>
      <c r="AA530" s="17" t="s">
        <v>60</v>
      </c>
      <c r="AB530" s="17" t="s">
        <v>60</v>
      </c>
      <c r="AC530" s="17" t="s">
        <v>82</v>
      </c>
      <c r="AD530" s="17"/>
      <c r="AE530" s="17"/>
    </row>
    <row r="531" spans="1:31" s="3" customFormat="1" ht="13" x14ac:dyDescent="0.3">
      <c r="A531" s="35" t="s">
        <v>2511</v>
      </c>
      <c r="B531" s="17" t="s">
        <v>2512</v>
      </c>
      <c r="C531" s="18">
        <v>40379</v>
      </c>
      <c r="D531" s="18">
        <v>40379.291666666701</v>
      </c>
      <c r="E531" s="16" t="s">
        <v>1507</v>
      </c>
      <c r="F531" s="36">
        <v>40974.333333333299</v>
      </c>
      <c r="G531" s="16" t="s">
        <v>109</v>
      </c>
      <c r="H531" s="17" t="s">
        <v>74</v>
      </c>
      <c r="I531" s="17"/>
      <c r="J531" s="17"/>
      <c r="K531" s="17" t="s">
        <v>75</v>
      </c>
      <c r="L531" s="17"/>
      <c r="M531" s="17"/>
      <c r="N531" s="17">
        <v>20</v>
      </c>
      <c r="O531" s="17"/>
      <c r="P531" s="17"/>
      <c r="Q531" s="17">
        <v>20</v>
      </c>
      <c r="R531" s="17" t="s">
        <v>65</v>
      </c>
      <c r="S531" s="17"/>
      <c r="T531" s="17" t="s">
        <v>136</v>
      </c>
      <c r="U531" s="17" t="s">
        <v>55</v>
      </c>
      <c r="V531" s="17" t="s">
        <v>88</v>
      </c>
      <c r="W531" s="19" t="s">
        <v>2513</v>
      </c>
      <c r="X531" s="18">
        <v>40892.333333333299</v>
      </c>
      <c r="Y531" s="18">
        <v>40892.333333333299</v>
      </c>
      <c r="Z531" s="17" t="s">
        <v>82</v>
      </c>
      <c r="AA531" s="17" t="s">
        <v>60</v>
      </c>
      <c r="AB531" s="17" t="s">
        <v>59</v>
      </c>
      <c r="AC531" s="17" t="s">
        <v>82</v>
      </c>
      <c r="AD531" s="17"/>
      <c r="AE531" s="17"/>
    </row>
    <row r="532" spans="1:31" s="3" customFormat="1" ht="13" x14ac:dyDescent="0.3">
      <c r="A532" s="35" t="s">
        <v>2514</v>
      </c>
      <c r="B532" s="17" t="s">
        <v>2515</v>
      </c>
      <c r="C532" s="18">
        <v>40379</v>
      </c>
      <c r="D532" s="18">
        <v>40379.291666666701</v>
      </c>
      <c r="E532" s="16" t="s">
        <v>1507</v>
      </c>
      <c r="F532" s="36">
        <v>40974.333333333299</v>
      </c>
      <c r="G532" s="16" t="s">
        <v>109</v>
      </c>
      <c r="H532" s="17" t="s">
        <v>74</v>
      </c>
      <c r="I532" s="17"/>
      <c r="J532" s="17"/>
      <c r="K532" s="17" t="s">
        <v>75</v>
      </c>
      <c r="L532" s="17"/>
      <c r="M532" s="17"/>
      <c r="N532" s="17">
        <v>20</v>
      </c>
      <c r="O532" s="17"/>
      <c r="P532" s="17"/>
      <c r="Q532" s="17">
        <v>20</v>
      </c>
      <c r="R532" s="17" t="s">
        <v>65</v>
      </c>
      <c r="S532" s="17"/>
      <c r="T532" s="17" t="s">
        <v>124</v>
      </c>
      <c r="U532" s="17" t="s">
        <v>55</v>
      </c>
      <c r="V532" s="17" t="s">
        <v>88</v>
      </c>
      <c r="W532" s="19" t="s">
        <v>2516</v>
      </c>
      <c r="X532" s="18">
        <v>40902.333333333299</v>
      </c>
      <c r="Y532" s="18">
        <v>40902.333333333299</v>
      </c>
      <c r="Z532" s="17" t="s">
        <v>82</v>
      </c>
      <c r="AA532" s="17" t="s">
        <v>60</v>
      </c>
      <c r="AB532" s="17" t="s">
        <v>59</v>
      </c>
      <c r="AC532" s="17" t="s">
        <v>82</v>
      </c>
      <c r="AD532" s="17"/>
      <c r="AE532" s="17"/>
    </row>
    <row r="533" spans="1:31" s="3" customFormat="1" ht="13" x14ac:dyDescent="0.3">
      <c r="A533" s="35" t="s">
        <v>2517</v>
      </c>
      <c r="B533" s="17">
        <v>641</v>
      </c>
      <c r="C533" s="18">
        <v>40502</v>
      </c>
      <c r="D533" s="18">
        <v>40382.291666666701</v>
      </c>
      <c r="E533" s="16" t="s">
        <v>1507</v>
      </c>
      <c r="F533" s="36">
        <v>40535.333333333299</v>
      </c>
      <c r="G533" s="16" t="s">
        <v>1266</v>
      </c>
      <c r="H533" s="17" t="s">
        <v>91</v>
      </c>
      <c r="I533" s="17"/>
      <c r="J533" s="17"/>
      <c r="K533" s="17" t="s">
        <v>86</v>
      </c>
      <c r="L533" s="17"/>
      <c r="M533" s="17"/>
      <c r="N533" s="17">
        <v>11.2</v>
      </c>
      <c r="O533" s="17"/>
      <c r="P533" s="17"/>
      <c r="Q533" s="17">
        <v>11.2</v>
      </c>
      <c r="R533" s="17" t="s">
        <v>92</v>
      </c>
      <c r="S533" s="17"/>
      <c r="T533" s="17" t="s">
        <v>101</v>
      </c>
      <c r="U533" s="17" t="s">
        <v>55</v>
      </c>
      <c r="V533" s="17" t="s">
        <v>88</v>
      </c>
      <c r="W533" s="19" t="s">
        <v>2518</v>
      </c>
      <c r="X533" s="18">
        <v>40908.333333333299</v>
      </c>
      <c r="Y533" s="18">
        <v>40908.333333333299</v>
      </c>
      <c r="Z533" s="17" t="s">
        <v>60</v>
      </c>
      <c r="AA533" s="17" t="s">
        <v>60</v>
      </c>
      <c r="AB533" s="17" t="s">
        <v>60</v>
      </c>
      <c r="AC533" s="17" t="s">
        <v>82</v>
      </c>
      <c r="AD533" s="17"/>
      <c r="AE533" s="17"/>
    </row>
    <row r="534" spans="1:31" s="3" customFormat="1" ht="13" x14ac:dyDescent="0.3">
      <c r="A534" s="35" t="s">
        <v>2519</v>
      </c>
      <c r="B534" s="17">
        <v>642</v>
      </c>
      <c r="C534" s="18">
        <v>40389</v>
      </c>
      <c r="D534" s="18">
        <v>40389.291666666701</v>
      </c>
      <c r="E534" s="16" t="s">
        <v>1507</v>
      </c>
      <c r="F534" s="36">
        <v>41099.291666666701</v>
      </c>
      <c r="G534" s="16" t="s">
        <v>109</v>
      </c>
      <c r="H534" s="17" t="s">
        <v>74</v>
      </c>
      <c r="I534" s="17"/>
      <c r="J534" s="17"/>
      <c r="K534" s="17" t="s">
        <v>75</v>
      </c>
      <c r="L534" s="17"/>
      <c r="M534" s="17"/>
      <c r="N534" s="17">
        <v>20</v>
      </c>
      <c r="O534" s="17"/>
      <c r="P534" s="17"/>
      <c r="Q534" s="17">
        <v>20</v>
      </c>
      <c r="R534" s="17" t="s">
        <v>92</v>
      </c>
      <c r="S534" s="17"/>
      <c r="T534" s="17" t="s">
        <v>606</v>
      </c>
      <c r="U534" s="17" t="s">
        <v>55</v>
      </c>
      <c r="V534" s="17" t="s">
        <v>88</v>
      </c>
      <c r="W534" s="19" t="s">
        <v>2520</v>
      </c>
      <c r="X534" s="18">
        <v>40725.291666666701</v>
      </c>
      <c r="Y534" s="18">
        <v>40725.291666666701</v>
      </c>
      <c r="Z534" s="17" t="s">
        <v>82</v>
      </c>
      <c r="AA534" s="17" t="s">
        <v>59</v>
      </c>
      <c r="AB534" s="17" t="s">
        <v>59</v>
      </c>
      <c r="AC534" s="17" t="s">
        <v>82</v>
      </c>
      <c r="AD534" s="17"/>
      <c r="AE534" s="17"/>
    </row>
    <row r="535" spans="1:31" s="3" customFormat="1" ht="25.5" x14ac:dyDescent="0.3">
      <c r="A535" s="35" t="s">
        <v>2521</v>
      </c>
      <c r="B535" s="17">
        <v>643</v>
      </c>
      <c r="C535" s="18">
        <v>40385</v>
      </c>
      <c r="D535" s="18">
        <v>40390.291666666701</v>
      </c>
      <c r="E535" s="16" t="s">
        <v>1507</v>
      </c>
      <c r="F535" s="36">
        <v>40788.291666666701</v>
      </c>
      <c r="G535" s="16" t="s">
        <v>1355</v>
      </c>
      <c r="H535" s="17" t="s">
        <v>51</v>
      </c>
      <c r="I535" s="17"/>
      <c r="J535" s="17"/>
      <c r="K535" s="17" t="s">
        <v>51</v>
      </c>
      <c r="L535" s="17"/>
      <c r="M535" s="17"/>
      <c r="N535" s="17">
        <v>149.5</v>
      </c>
      <c r="O535" s="17"/>
      <c r="P535" s="17"/>
      <c r="Q535" s="17">
        <v>149.5</v>
      </c>
      <c r="R535" s="17" t="s">
        <v>65</v>
      </c>
      <c r="S535" s="17"/>
      <c r="T535" s="17" t="s">
        <v>136</v>
      </c>
      <c r="U535" s="17" t="s">
        <v>55</v>
      </c>
      <c r="V535" s="17" t="s">
        <v>88</v>
      </c>
      <c r="W535" s="19" t="s">
        <v>2522</v>
      </c>
      <c r="X535" s="18">
        <v>42004.333333333299</v>
      </c>
      <c r="Y535" s="18">
        <v>42004.333333333299</v>
      </c>
      <c r="Z535" s="17" t="s">
        <v>82</v>
      </c>
      <c r="AA535" s="17" t="s">
        <v>60</v>
      </c>
      <c r="AB535" s="17" t="s">
        <v>60</v>
      </c>
      <c r="AC535" s="17" t="s">
        <v>82</v>
      </c>
      <c r="AD535" s="17"/>
      <c r="AE535" s="17"/>
    </row>
    <row r="536" spans="1:31" s="3" customFormat="1" ht="13" x14ac:dyDescent="0.3">
      <c r="A536" s="35" t="s">
        <v>2523</v>
      </c>
      <c r="B536" s="17" t="s">
        <v>2524</v>
      </c>
      <c r="C536" s="18">
        <v>40388</v>
      </c>
      <c r="D536" s="18">
        <v>40390.291666666701</v>
      </c>
      <c r="E536" s="16" t="s">
        <v>1507</v>
      </c>
      <c r="F536" s="36">
        <v>40735.291666666701</v>
      </c>
      <c r="G536" s="16" t="s">
        <v>1355</v>
      </c>
      <c r="H536" s="17" t="s">
        <v>74</v>
      </c>
      <c r="I536" s="17"/>
      <c r="J536" s="17"/>
      <c r="K536" s="17" t="s">
        <v>75</v>
      </c>
      <c r="L536" s="17"/>
      <c r="M536" s="17"/>
      <c r="N536" s="17">
        <v>300</v>
      </c>
      <c r="O536" s="17"/>
      <c r="P536" s="17"/>
      <c r="Q536" s="17">
        <v>300</v>
      </c>
      <c r="R536" s="17" t="s">
        <v>65</v>
      </c>
      <c r="S536" s="17"/>
      <c r="T536" s="17" t="s">
        <v>101</v>
      </c>
      <c r="U536" s="17" t="s">
        <v>55</v>
      </c>
      <c r="V536" s="17" t="s">
        <v>88</v>
      </c>
      <c r="W536" s="19" t="s">
        <v>2525</v>
      </c>
      <c r="X536" s="18">
        <v>42004.333333333299</v>
      </c>
      <c r="Y536" s="18">
        <v>42004.333333333299</v>
      </c>
      <c r="Z536" s="17" t="s">
        <v>82</v>
      </c>
      <c r="AA536" s="17" t="s">
        <v>60</v>
      </c>
      <c r="AB536" s="17" t="s">
        <v>60</v>
      </c>
      <c r="AC536" s="17" t="s">
        <v>82</v>
      </c>
      <c r="AD536" s="17"/>
      <c r="AE536" s="17"/>
    </row>
    <row r="537" spans="1:31" s="3" customFormat="1" ht="13" x14ac:dyDescent="0.3">
      <c r="A537" s="35" t="s">
        <v>2526</v>
      </c>
      <c r="B537" s="17" t="s">
        <v>2527</v>
      </c>
      <c r="C537" s="18">
        <v>40385</v>
      </c>
      <c r="D537" s="18">
        <v>40390.291666666701</v>
      </c>
      <c r="E537" s="16" t="s">
        <v>1507</v>
      </c>
      <c r="F537" s="36">
        <v>41397.291666666701</v>
      </c>
      <c r="G537" s="16" t="s">
        <v>1355</v>
      </c>
      <c r="H537" s="17" t="s">
        <v>51</v>
      </c>
      <c r="I537" s="17"/>
      <c r="J537" s="17"/>
      <c r="K537" s="17" t="s">
        <v>51</v>
      </c>
      <c r="L537" s="17"/>
      <c r="M537" s="17"/>
      <c r="N537" s="17">
        <v>200.1</v>
      </c>
      <c r="O537" s="17"/>
      <c r="P537" s="17"/>
      <c r="Q537" s="17">
        <v>200.1</v>
      </c>
      <c r="R537" s="17" t="s">
        <v>65</v>
      </c>
      <c r="S537" s="17"/>
      <c r="T537" s="17" t="s">
        <v>121</v>
      </c>
      <c r="U537" s="17" t="s">
        <v>55</v>
      </c>
      <c r="V537" s="17" t="s">
        <v>71</v>
      </c>
      <c r="W537" s="19" t="s">
        <v>2528</v>
      </c>
      <c r="X537" s="18">
        <v>41274.333333333299</v>
      </c>
      <c r="Y537" s="18">
        <v>41274.333333333299</v>
      </c>
      <c r="Z537" s="17" t="s">
        <v>82</v>
      </c>
      <c r="AA537" s="17" t="s">
        <v>59</v>
      </c>
      <c r="AB537" s="17" t="s">
        <v>59</v>
      </c>
      <c r="AC537" s="17" t="s">
        <v>82</v>
      </c>
      <c r="AD537" s="17"/>
      <c r="AE537" s="17"/>
    </row>
    <row r="538" spans="1:31" s="3" customFormat="1" ht="13" x14ac:dyDescent="0.3">
      <c r="A538" s="35" t="s">
        <v>2529</v>
      </c>
      <c r="B538" s="17" t="s">
        <v>2530</v>
      </c>
      <c r="C538" s="18">
        <v>40502</v>
      </c>
      <c r="D538" s="18">
        <v>40390.291666666701</v>
      </c>
      <c r="E538" s="16" t="s">
        <v>1507</v>
      </c>
      <c r="F538" s="36">
        <v>40385.291666666701</v>
      </c>
      <c r="G538" s="16" t="s">
        <v>1355</v>
      </c>
      <c r="H538" s="17" t="s">
        <v>91</v>
      </c>
      <c r="I538" s="17"/>
      <c r="J538" s="17"/>
      <c r="K538" s="17" t="s">
        <v>75</v>
      </c>
      <c r="L538" s="17"/>
      <c r="M538" s="17"/>
      <c r="N538" s="17">
        <v>260</v>
      </c>
      <c r="O538" s="17"/>
      <c r="P538" s="17"/>
      <c r="Q538" s="17">
        <v>260</v>
      </c>
      <c r="R538" s="17" t="s">
        <v>65</v>
      </c>
      <c r="S538" s="17"/>
      <c r="T538" s="17" t="s">
        <v>121</v>
      </c>
      <c r="U538" s="17" t="s">
        <v>55</v>
      </c>
      <c r="V538" s="17" t="s">
        <v>71</v>
      </c>
      <c r="W538" s="19" t="s">
        <v>2531</v>
      </c>
      <c r="X538" s="18">
        <v>42005.333333333299</v>
      </c>
      <c r="Y538" s="18">
        <v>42005.333333333299</v>
      </c>
      <c r="Z538" s="17" t="s">
        <v>82</v>
      </c>
      <c r="AA538" s="17" t="s">
        <v>59</v>
      </c>
      <c r="AB538" s="17" t="s">
        <v>60</v>
      </c>
      <c r="AC538" s="17" t="s">
        <v>82</v>
      </c>
      <c r="AD538" s="17"/>
      <c r="AE538" s="17"/>
    </row>
    <row r="539" spans="1:31" s="3" customFormat="1" ht="13" x14ac:dyDescent="0.3">
      <c r="A539" s="35" t="s">
        <v>2532</v>
      </c>
      <c r="B539" s="17" t="s">
        <v>2533</v>
      </c>
      <c r="C539" s="18">
        <v>40389</v>
      </c>
      <c r="D539" s="18">
        <v>40390.291666666701</v>
      </c>
      <c r="E539" s="16" t="s">
        <v>1507</v>
      </c>
      <c r="F539" s="36">
        <v>41326.333333333299</v>
      </c>
      <c r="G539" s="16" t="s">
        <v>1355</v>
      </c>
      <c r="H539" s="17" t="s">
        <v>91</v>
      </c>
      <c r="I539" s="17"/>
      <c r="J539" s="17"/>
      <c r="K539" s="17" t="s">
        <v>75</v>
      </c>
      <c r="L539" s="17"/>
      <c r="M539" s="17"/>
      <c r="N539" s="17">
        <v>750</v>
      </c>
      <c r="O539" s="17"/>
      <c r="P539" s="17"/>
      <c r="Q539" s="17">
        <v>750</v>
      </c>
      <c r="R539" s="17" t="s">
        <v>65</v>
      </c>
      <c r="S539" s="17"/>
      <c r="T539" s="17" t="s">
        <v>66</v>
      </c>
      <c r="U539" s="17" t="s">
        <v>55</v>
      </c>
      <c r="V539" s="17" t="s">
        <v>71</v>
      </c>
      <c r="W539" s="19" t="s">
        <v>2534</v>
      </c>
      <c r="X539" s="18">
        <v>42005.333333333299</v>
      </c>
      <c r="Y539" s="18">
        <v>42005.333333333299</v>
      </c>
      <c r="Z539" s="17" t="s">
        <v>82</v>
      </c>
      <c r="AA539" s="17" t="s">
        <v>59</v>
      </c>
      <c r="AB539" s="17" t="s">
        <v>59</v>
      </c>
      <c r="AC539" s="17" t="s">
        <v>82</v>
      </c>
      <c r="AD539" s="17"/>
      <c r="AE539" s="17"/>
    </row>
    <row r="540" spans="1:31" s="3" customFormat="1" ht="13" x14ac:dyDescent="0.3">
      <c r="A540" s="35" t="s">
        <v>2535</v>
      </c>
      <c r="B540" s="17" t="s">
        <v>2536</v>
      </c>
      <c r="C540" s="18">
        <v>40389</v>
      </c>
      <c r="D540" s="18">
        <v>40390.291666666701</v>
      </c>
      <c r="E540" s="16" t="s">
        <v>1507</v>
      </c>
      <c r="F540" s="36">
        <v>40721.291666666701</v>
      </c>
      <c r="G540" s="16" t="s">
        <v>1355</v>
      </c>
      <c r="H540" s="17" t="s">
        <v>91</v>
      </c>
      <c r="I540" s="17"/>
      <c r="J540" s="17"/>
      <c r="K540" s="17" t="s">
        <v>611</v>
      </c>
      <c r="L540" s="17"/>
      <c r="M540" s="17"/>
      <c r="N540" s="17">
        <v>95</v>
      </c>
      <c r="O540" s="17"/>
      <c r="P540" s="17"/>
      <c r="Q540" s="17">
        <v>95</v>
      </c>
      <c r="R540" s="17" t="s">
        <v>65</v>
      </c>
      <c r="S540" s="17"/>
      <c r="T540" s="17" t="s">
        <v>553</v>
      </c>
      <c r="U540" s="17" t="s">
        <v>55</v>
      </c>
      <c r="V540" s="17" t="s">
        <v>71</v>
      </c>
      <c r="W540" s="19" t="s">
        <v>2537</v>
      </c>
      <c r="X540" s="18">
        <v>41091.291666666701</v>
      </c>
      <c r="Y540" s="18">
        <v>41091.291666666701</v>
      </c>
      <c r="Z540" s="17" t="s">
        <v>82</v>
      </c>
      <c r="AA540" s="17" t="s">
        <v>60</v>
      </c>
      <c r="AB540" s="17" t="s">
        <v>60</v>
      </c>
      <c r="AC540" s="17" t="s">
        <v>82</v>
      </c>
      <c r="AD540" s="17"/>
      <c r="AE540" s="17"/>
    </row>
    <row r="541" spans="1:31" s="3" customFormat="1" ht="13" x14ac:dyDescent="0.3">
      <c r="A541" s="35" t="s">
        <v>2538</v>
      </c>
      <c r="B541" s="17" t="s">
        <v>2539</v>
      </c>
      <c r="C541" s="18">
        <v>40389</v>
      </c>
      <c r="D541" s="18">
        <v>40390.291666666701</v>
      </c>
      <c r="E541" s="16" t="s">
        <v>1507</v>
      </c>
      <c r="F541" s="36">
        <v>40430.291666666701</v>
      </c>
      <c r="G541" s="16" t="s">
        <v>1355</v>
      </c>
      <c r="H541" s="17" t="s">
        <v>74</v>
      </c>
      <c r="I541" s="17"/>
      <c r="J541" s="17"/>
      <c r="K541" s="17" t="s">
        <v>75</v>
      </c>
      <c r="L541" s="17"/>
      <c r="M541" s="17"/>
      <c r="N541" s="17">
        <v>500</v>
      </c>
      <c r="O541" s="17"/>
      <c r="P541" s="17"/>
      <c r="Q541" s="17">
        <v>500</v>
      </c>
      <c r="R541" s="17" t="s">
        <v>65</v>
      </c>
      <c r="S541" s="17"/>
      <c r="T541" s="17" t="s">
        <v>66</v>
      </c>
      <c r="U541" s="17" t="s">
        <v>55</v>
      </c>
      <c r="V541" s="17" t="s">
        <v>71</v>
      </c>
      <c r="W541" s="19" t="s">
        <v>2540</v>
      </c>
      <c r="X541" s="18">
        <v>42307.291666666701</v>
      </c>
      <c r="Y541" s="18">
        <v>42307.291666666701</v>
      </c>
      <c r="Z541" s="17" t="s">
        <v>82</v>
      </c>
      <c r="AA541" s="17" t="s">
        <v>59</v>
      </c>
      <c r="AB541" s="17" t="s">
        <v>60</v>
      </c>
      <c r="AC541" s="17" t="s">
        <v>82</v>
      </c>
      <c r="AD541" s="17"/>
      <c r="AE541" s="17"/>
    </row>
    <row r="542" spans="1:31" s="3" customFormat="1" ht="13" x14ac:dyDescent="0.3">
      <c r="A542" s="35" t="s">
        <v>2541</v>
      </c>
      <c r="B542" s="17" t="s">
        <v>2542</v>
      </c>
      <c r="C542" s="18">
        <v>40389</v>
      </c>
      <c r="D542" s="18">
        <v>40390.291666666701</v>
      </c>
      <c r="E542" s="16" t="s">
        <v>1507</v>
      </c>
      <c r="F542" s="36">
        <v>40721.291666666701</v>
      </c>
      <c r="G542" s="16" t="s">
        <v>1355</v>
      </c>
      <c r="H542" s="17" t="s">
        <v>74</v>
      </c>
      <c r="I542" s="17"/>
      <c r="J542" s="17"/>
      <c r="K542" s="17" t="s">
        <v>75</v>
      </c>
      <c r="L542" s="17"/>
      <c r="M542" s="17"/>
      <c r="N542" s="17">
        <v>50</v>
      </c>
      <c r="O542" s="17"/>
      <c r="P542" s="17"/>
      <c r="Q542" s="17">
        <v>50</v>
      </c>
      <c r="R542" s="17" t="s">
        <v>65</v>
      </c>
      <c r="S542" s="17"/>
      <c r="T542" s="17" t="s">
        <v>553</v>
      </c>
      <c r="U542" s="17" t="s">
        <v>55</v>
      </c>
      <c r="V542" s="17" t="s">
        <v>71</v>
      </c>
      <c r="W542" s="19" t="s">
        <v>2543</v>
      </c>
      <c r="X542" s="18">
        <v>41640.333333333299</v>
      </c>
      <c r="Y542" s="18">
        <v>41640.333333333299</v>
      </c>
      <c r="Z542" s="17" t="s">
        <v>82</v>
      </c>
      <c r="AA542" s="17" t="s">
        <v>60</v>
      </c>
      <c r="AB542" s="17" t="s">
        <v>60</v>
      </c>
      <c r="AC542" s="17" t="s">
        <v>82</v>
      </c>
      <c r="AD542" s="17"/>
      <c r="AE542" s="17"/>
    </row>
    <row r="543" spans="1:31" s="3" customFormat="1" ht="13" x14ac:dyDescent="0.3">
      <c r="A543" s="35" t="s">
        <v>2544</v>
      </c>
      <c r="B543" s="17" t="s">
        <v>2545</v>
      </c>
      <c r="C543" s="18">
        <v>40388</v>
      </c>
      <c r="D543" s="18">
        <v>40390.291666666701</v>
      </c>
      <c r="E543" s="16" t="s">
        <v>1507</v>
      </c>
      <c r="F543" s="36">
        <v>40430.291666666701</v>
      </c>
      <c r="G543" s="16" t="s">
        <v>1355</v>
      </c>
      <c r="H543" s="17" t="s">
        <v>74</v>
      </c>
      <c r="I543" s="17"/>
      <c r="J543" s="17"/>
      <c r="K543" s="17" t="s">
        <v>75</v>
      </c>
      <c r="L543" s="17"/>
      <c r="M543" s="17"/>
      <c r="N543" s="17">
        <v>170</v>
      </c>
      <c r="O543" s="17"/>
      <c r="P543" s="17"/>
      <c r="Q543" s="17">
        <v>170</v>
      </c>
      <c r="R543" s="17" t="s">
        <v>65</v>
      </c>
      <c r="S543" s="17"/>
      <c r="T543" s="17" t="s">
        <v>66</v>
      </c>
      <c r="U543" s="17" t="s">
        <v>55</v>
      </c>
      <c r="V543" s="17" t="s">
        <v>71</v>
      </c>
      <c r="W543" s="19" t="s">
        <v>2546</v>
      </c>
      <c r="X543" s="18">
        <v>41640.333333333299</v>
      </c>
      <c r="Y543" s="18">
        <v>41640.333333333299</v>
      </c>
      <c r="Z543" s="17" t="s">
        <v>82</v>
      </c>
      <c r="AA543" s="17" t="s">
        <v>59</v>
      </c>
      <c r="AB543" s="17" t="s">
        <v>60</v>
      </c>
      <c r="AC543" s="17" t="s">
        <v>82</v>
      </c>
      <c r="AD543" s="17"/>
      <c r="AE543" s="17"/>
    </row>
    <row r="544" spans="1:31" s="3" customFormat="1" ht="13" x14ac:dyDescent="0.3">
      <c r="A544" s="35" t="s">
        <v>2547</v>
      </c>
      <c r="B544" s="17" t="s">
        <v>2548</v>
      </c>
      <c r="C544" s="18">
        <v>40388</v>
      </c>
      <c r="D544" s="18">
        <v>40390.291666666701</v>
      </c>
      <c r="E544" s="16" t="s">
        <v>1507</v>
      </c>
      <c r="F544" s="36">
        <v>41403.291666666701</v>
      </c>
      <c r="G544" s="16" t="s">
        <v>1355</v>
      </c>
      <c r="H544" s="17" t="s">
        <v>74</v>
      </c>
      <c r="I544" s="17"/>
      <c r="J544" s="17"/>
      <c r="K544" s="17" t="s">
        <v>75</v>
      </c>
      <c r="L544" s="17"/>
      <c r="M544" s="17"/>
      <c r="N544" s="17">
        <v>300</v>
      </c>
      <c r="O544" s="17"/>
      <c r="P544" s="17"/>
      <c r="Q544" s="17">
        <v>300</v>
      </c>
      <c r="R544" s="17" t="s">
        <v>65</v>
      </c>
      <c r="S544" s="17"/>
      <c r="T544" s="17" t="s">
        <v>96</v>
      </c>
      <c r="U544" s="17" t="s">
        <v>97</v>
      </c>
      <c r="V544" s="17" t="s">
        <v>71</v>
      </c>
      <c r="W544" s="19" t="s">
        <v>2549</v>
      </c>
      <c r="X544" s="18">
        <v>41973.333333333299</v>
      </c>
      <c r="Y544" s="18">
        <v>41973.333333333299</v>
      </c>
      <c r="Z544" s="17" t="s">
        <v>82</v>
      </c>
      <c r="AA544" s="17" t="s">
        <v>59</v>
      </c>
      <c r="AB544" s="17" t="s">
        <v>59</v>
      </c>
      <c r="AC544" s="17" t="s">
        <v>82</v>
      </c>
      <c r="AD544" s="17"/>
      <c r="AE544" s="17" t="s">
        <v>60</v>
      </c>
    </row>
    <row r="545" spans="1:31" s="3" customFormat="1" ht="13" x14ac:dyDescent="0.3">
      <c r="A545" s="35" t="s">
        <v>2550</v>
      </c>
      <c r="B545" s="17" t="s">
        <v>2551</v>
      </c>
      <c r="C545" s="18">
        <v>40389</v>
      </c>
      <c r="D545" s="18">
        <v>40390.291666666701</v>
      </c>
      <c r="E545" s="16" t="s">
        <v>1507</v>
      </c>
      <c r="F545" s="36">
        <v>40752.756006944401</v>
      </c>
      <c r="G545" s="16" t="s">
        <v>1355</v>
      </c>
      <c r="H545" s="17" t="s">
        <v>91</v>
      </c>
      <c r="I545" s="17"/>
      <c r="J545" s="17"/>
      <c r="K545" s="17" t="s">
        <v>611</v>
      </c>
      <c r="L545" s="17"/>
      <c r="M545" s="17"/>
      <c r="N545" s="17">
        <v>5.6</v>
      </c>
      <c r="O545" s="17"/>
      <c r="P545" s="17"/>
      <c r="Q545" s="17">
        <v>5.6</v>
      </c>
      <c r="R545" s="17" t="s">
        <v>65</v>
      </c>
      <c r="S545" s="17"/>
      <c r="T545" s="17" t="s">
        <v>1159</v>
      </c>
      <c r="U545" s="17" t="s">
        <v>97</v>
      </c>
      <c r="V545" s="17" t="s">
        <v>71</v>
      </c>
      <c r="W545" s="19" t="s">
        <v>2552</v>
      </c>
      <c r="X545" s="18">
        <v>40908.333333333299</v>
      </c>
      <c r="Y545" s="18">
        <v>40908.333333333299</v>
      </c>
      <c r="Z545" s="17" t="s">
        <v>82</v>
      </c>
      <c r="AA545" s="17" t="s">
        <v>60</v>
      </c>
      <c r="AB545" s="17" t="s">
        <v>60</v>
      </c>
      <c r="AC545" s="17" t="s">
        <v>82</v>
      </c>
      <c r="AD545" s="17"/>
      <c r="AE545" s="17"/>
    </row>
    <row r="546" spans="1:31" s="3" customFormat="1" ht="13" x14ac:dyDescent="0.3">
      <c r="A546" s="35" t="s">
        <v>2553</v>
      </c>
      <c r="B546" s="17" t="s">
        <v>2554</v>
      </c>
      <c r="C546" s="18">
        <v>40389</v>
      </c>
      <c r="D546" s="18">
        <v>40390.291666666701</v>
      </c>
      <c r="E546" s="16" t="s">
        <v>1507</v>
      </c>
      <c r="F546" s="36">
        <v>40795.291666666701</v>
      </c>
      <c r="G546" s="16" t="s">
        <v>1355</v>
      </c>
      <c r="H546" s="17" t="s">
        <v>91</v>
      </c>
      <c r="I546" s="17"/>
      <c r="J546" s="17"/>
      <c r="K546" s="17" t="s">
        <v>75</v>
      </c>
      <c r="L546" s="17"/>
      <c r="M546" s="17"/>
      <c r="N546" s="17">
        <v>1000</v>
      </c>
      <c r="O546" s="17"/>
      <c r="P546" s="17"/>
      <c r="Q546" s="17">
        <v>1000</v>
      </c>
      <c r="R546" s="17" t="s">
        <v>65</v>
      </c>
      <c r="S546" s="17"/>
      <c r="T546" s="17" t="s">
        <v>158</v>
      </c>
      <c r="U546" s="17" t="s">
        <v>159</v>
      </c>
      <c r="V546" s="17" t="s">
        <v>71</v>
      </c>
      <c r="W546" s="19" t="s">
        <v>2555</v>
      </c>
      <c r="X546" s="18">
        <v>42005.333333333299</v>
      </c>
      <c r="Y546" s="18">
        <v>42005.333333333299</v>
      </c>
      <c r="Z546" s="17" t="s">
        <v>82</v>
      </c>
      <c r="AA546" s="17" t="s">
        <v>59</v>
      </c>
      <c r="AB546" s="17" t="s">
        <v>60</v>
      </c>
      <c r="AC546" s="17" t="s">
        <v>82</v>
      </c>
      <c r="AD546" s="17"/>
      <c r="AE546" s="17"/>
    </row>
    <row r="547" spans="1:31" s="3" customFormat="1" ht="13" x14ac:dyDescent="0.3">
      <c r="A547" s="35" t="s">
        <v>2556</v>
      </c>
      <c r="B547" s="17" t="s">
        <v>2557</v>
      </c>
      <c r="C547" s="18">
        <v>40389</v>
      </c>
      <c r="D547" s="18">
        <v>40390.291666666701</v>
      </c>
      <c r="E547" s="16" t="s">
        <v>1507</v>
      </c>
      <c r="F547" s="36">
        <v>40743.291666666701</v>
      </c>
      <c r="G547" s="16" t="s">
        <v>1355</v>
      </c>
      <c r="H547" s="17" t="s">
        <v>74</v>
      </c>
      <c r="I547" s="17" t="s">
        <v>51</v>
      </c>
      <c r="J547" s="17"/>
      <c r="K547" s="17" t="s">
        <v>75</v>
      </c>
      <c r="L547" s="17" t="s">
        <v>51</v>
      </c>
      <c r="M547" s="17"/>
      <c r="N547" s="17">
        <v>66</v>
      </c>
      <c r="O547" s="17">
        <v>20</v>
      </c>
      <c r="P547" s="17"/>
      <c r="Q547" s="17">
        <v>86</v>
      </c>
      <c r="R547" s="17" t="s">
        <v>65</v>
      </c>
      <c r="S547" s="17"/>
      <c r="T547" s="17" t="s">
        <v>54</v>
      </c>
      <c r="U547" s="17" t="s">
        <v>55</v>
      </c>
      <c r="V547" s="17" t="s">
        <v>56</v>
      </c>
      <c r="W547" s="19" t="s">
        <v>2558</v>
      </c>
      <c r="X547" s="18">
        <v>41600.333333333299</v>
      </c>
      <c r="Y547" s="18">
        <v>41600.333333333299</v>
      </c>
      <c r="Z547" s="17" t="s">
        <v>82</v>
      </c>
      <c r="AA547" s="17" t="s">
        <v>60</v>
      </c>
      <c r="AB547" s="17" t="s">
        <v>60</v>
      </c>
      <c r="AC547" s="17" t="s">
        <v>82</v>
      </c>
      <c r="AD547" s="17"/>
      <c r="AE547" s="17"/>
    </row>
    <row r="548" spans="1:31" s="3" customFormat="1" ht="13" x14ac:dyDescent="0.3">
      <c r="A548" s="35" t="s">
        <v>2559</v>
      </c>
      <c r="B548" s="17" t="s">
        <v>2560</v>
      </c>
      <c r="C548" s="18">
        <v>40389</v>
      </c>
      <c r="D548" s="18">
        <v>40390.291666666701</v>
      </c>
      <c r="E548" s="16" t="s">
        <v>1507</v>
      </c>
      <c r="F548" s="36">
        <v>40766.291666666701</v>
      </c>
      <c r="G548" s="16" t="s">
        <v>1355</v>
      </c>
      <c r="H548" s="17" t="s">
        <v>74</v>
      </c>
      <c r="I548" s="17"/>
      <c r="J548" s="17"/>
      <c r="K548" s="17" t="s">
        <v>75</v>
      </c>
      <c r="L548" s="17"/>
      <c r="M548" s="17"/>
      <c r="N548" s="17">
        <v>200</v>
      </c>
      <c r="O548" s="17"/>
      <c r="P548" s="17"/>
      <c r="Q548" s="17">
        <v>200</v>
      </c>
      <c r="R548" s="17" t="s">
        <v>65</v>
      </c>
      <c r="S548" s="17"/>
      <c r="T548" s="17" t="s">
        <v>200</v>
      </c>
      <c r="U548" s="17" t="s">
        <v>55</v>
      </c>
      <c r="V548" s="17" t="s">
        <v>56</v>
      </c>
      <c r="W548" s="19" t="s">
        <v>2561</v>
      </c>
      <c r="X548" s="18">
        <v>41791.291666666701</v>
      </c>
      <c r="Y548" s="18">
        <v>41791.291666666701</v>
      </c>
      <c r="Z548" s="17" t="s">
        <v>82</v>
      </c>
      <c r="AA548" s="17" t="s">
        <v>60</v>
      </c>
      <c r="AB548" s="17" t="s">
        <v>60</v>
      </c>
      <c r="AC548" s="17" t="s">
        <v>82</v>
      </c>
      <c r="AD548" s="17"/>
      <c r="AE548" s="17"/>
    </row>
    <row r="549" spans="1:31" s="3" customFormat="1" ht="13" x14ac:dyDescent="0.3">
      <c r="A549" s="35" t="s">
        <v>2562</v>
      </c>
      <c r="B549" s="17" t="s">
        <v>2563</v>
      </c>
      <c r="C549" s="18">
        <v>40389</v>
      </c>
      <c r="D549" s="18">
        <v>40390.291666666701</v>
      </c>
      <c r="E549" s="16" t="s">
        <v>1507</v>
      </c>
      <c r="F549" s="36">
        <v>41250.333333333299</v>
      </c>
      <c r="G549" s="16" t="s">
        <v>1355</v>
      </c>
      <c r="H549" s="17" t="s">
        <v>51</v>
      </c>
      <c r="I549" s="17"/>
      <c r="J549" s="17"/>
      <c r="K549" s="17" t="s">
        <v>51</v>
      </c>
      <c r="L549" s="17"/>
      <c r="M549" s="17"/>
      <c r="N549" s="17">
        <v>16.100000000000001</v>
      </c>
      <c r="O549" s="17"/>
      <c r="P549" s="17"/>
      <c r="Q549" s="17">
        <v>16.100000000000001</v>
      </c>
      <c r="R549" s="17" t="s">
        <v>65</v>
      </c>
      <c r="S549" s="17"/>
      <c r="T549" s="17" t="s">
        <v>200</v>
      </c>
      <c r="U549" s="17" t="s">
        <v>55</v>
      </c>
      <c r="V549" s="17" t="s">
        <v>56</v>
      </c>
      <c r="W549" s="19" t="s">
        <v>2564</v>
      </c>
      <c r="X549" s="18">
        <v>41274.333333333299</v>
      </c>
      <c r="Y549" s="18">
        <v>41639.333333333299</v>
      </c>
      <c r="Z549" s="17" t="s">
        <v>82</v>
      </c>
      <c r="AA549" s="17" t="s">
        <v>59</v>
      </c>
      <c r="AB549" s="17" t="s">
        <v>60</v>
      </c>
      <c r="AC549" s="17" t="s">
        <v>82</v>
      </c>
      <c r="AD549" s="17"/>
      <c r="AE549" s="17"/>
    </row>
    <row r="550" spans="1:31" s="3" customFormat="1" ht="13" x14ac:dyDescent="0.3">
      <c r="A550" s="35" t="s">
        <v>2565</v>
      </c>
      <c r="B550" s="17" t="s">
        <v>2566</v>
      </c>
      <c r="C550" s="18">
        <v>40390</v>
      </c>
      <c r="D550" s="18">
        <v>40390.291666666701</v>
      </c>
      <c r="E550" s="16" t="s">
        <v>1507</v>
      </c>
      <c r="F550" s="36">
        <v>40795.291666666701</v>
      </c>
      <c r="G550" s="16" t="s">
        <v>1355</v>
      </c>
      <c r="H550" s="17" t="s">
        <v>74</v>
      </c>
      <c r="I550" s="17"/>
      <c r="J550" s="17"/>
      <c r="K550" s="17" t="s">
        <v>75</v>
      </c>
      <c r="L550" s="17"/>
      <c r="M550" s="17"/>
      <c r="N550" s="17">
        <v>238</v>
      </c>
      <c r="O550" s="17"/>
      <c r="P550" s="17"/>
      <c r="Q550" s="17">
        <v>238</v>
      </c>
      <c r="R550" s="17" t="s">
        <v>65</v>
      </c>
      <c r="S550" s="17"/>
      <c r="T550" s="17" t="s">
        <v>158</v>
      </c>
      <c r="U550" s="17" t="s">
        <v>159</v>
      </c>
      <c r="V550" s="17" t="s">
        <v>56</v>
      </c>
      <c r="W550" s="19" t="s">
        <v>2567</v>
      </c>
      <c r="X550" s="18">
        <v>41426.291666666701</v>
      </c>
      <c r="Y550" s="18">
        <v>41426.291666666701</v>
      </c>
      <c r="Z550" s="17" t="s">
        <v>82</v>
      </c>
      <c r="AA550" s="17" t="s">
        <v>60</v>
      </c>
      <c r="AB550" s="17" t="s">
        <v>60</v>
      </c>
      <c r="AC550" s="17" t="s">
        <v>82</v>
      </c>
      <c r="AD550" s="17"/>
      <c r="AE550" s="17"/>
    </row>
    <row r="551" spans="1:31" s="3" customFormat="1" ht="13" x14ac:dyDescent="0.3">
      <c r="A551" s="35" t="s">
        <v>2568</v>
      </c>
      <c r="B551" s="17" t="s">
        <v>2569</v>
      </c>
      <c r="C551" s="18">
        <v>40389</v>
      </c>
      <c r="D551" s="18">
        <v>40390.291666666701</v>
      </c>
      <c r="E551" s="16" t="s">
        <v>1507</v>
      </c>
      <c r="F551" s="36">
        <v>40721.291666666701</v>
      </c>
      <c r="G551" s="16" t="s">
        <v>1355</v>
      </c>
      <c r="H551" s="17" t="s">
        <v>91</v>
      </c>
      <c r="I551" s="17"/>
      <c r="J551" s="17"/>
      <c r="K551" s="17" t="s">
        <v>611</v>
      </c>
      <c r="L551" s="17"/>
      <c r="M551" s="17"/>
      <c r="N551" s="17">
        <v>364.2</v>
      </c>
      <c r="O551" s="17"/>
      <c r="P551" s="17"/>
      <c r="Q551" s="17">
        <v>364.2</v>
      </c>
      <c r="R551" s="17" t="s">
        <v>65</v>
      </c>
      <c r="S551" s="17"/>
      <c r="T551" s="17" t="s">
        <v>2570</v>
      </c>
      <c r="U551" s="17" t="s">
        <v>55</v>
      </c>
      <c r="V551" s="17" t="s">
        <v>71</v>
      </c>
      <c r="W551" s="19" t="s">
        <v>2552</v>
      </c>
      <c r="X551" s="18">
        <v>42522.291666666701</v>
      </c>
      <c r="Y551" s="18">
        <v>42522.291666666701</v>
      </c>
      <c r="Z551" s="17" t="s">
        <v>82</v>
      </c>
      <c r="AA551" s="17" t="s">
        <v>60</v>
      </c>
      <c r="AB551" s="17" t="s">
        <v>60</v>
      </c>
      <c r="AC551" s="17" t="s">
        <v>82</v>
      </c>
      <c r="AD551" s="17"/>
      <c r="AE551" s="17"/>
    </row>
    <row r="552" spans="1:31" s="3" customFormat="1" ht="13" x14ac:dyDescent="0.3">
      <c r="A552" s="35" t="s">
        <v>2571</v>
      </c>
      <c r="B552" s="17" t="s">
        <v>2572</v>
      </c>
      <c r="C552" s="18">
        <v>40390</v>
      </c>
      <c r="D552" s="18">
        <v>40390.291666666701</v>
      </c>
      <c r="E552" s="16" t="s">
        <v>1507</v>
      </c>
      <c r="F552" s="36">
        <v>40795.291666666701</v>
      </c>
      <c r="G552" s="16" t="s">
        <v>1355</v>
      </c>
      <c r="H552" s="17" t="s">
        <v>74</v>
      </c>
      <c r="I552" s="17"/>
      <c r="J552" s="17"/>
      <c r="K552" s="17" t="s">
        <v>75</v>
      </c>
      <c r="L552" s="17"/>
      <c r="M552" s="17"/>
      <c r="N552" s="17">
        <v>200</v>
      </c>
      <c r="O552" s="17"/>
      <c r="P552" s="17"/>
      <c r="Q552" s="17">
        <v>200</v>
      </c>
      <c r="R552" s="17" t="s">
        <v>65</v>
      </c>
      <c r="S552" s="17"/>
      <c r="T552" s="17" t="s">
        <v>66</v>
      </c>
      <c r="U552" s="17" t="s">
        <v>55</v>
      </c>
      <c r="V552" s="17" t="s">
        <v>71</v>
      </c>
      <c r="W552" s="19" t="s">
        <v>2159</v>
      </c>
      <c r="X552" s="18">
        <v>41426.291666666701</v>
      </c>
      <c r="Y552" s="18">
        <v>41426.291666666701</v>
      </c>
      <c r="Z552" s="17" t="s">
        <v>82</v>
      </c>
      <c r="AA552" s="17" t="s">
        <v>59</v>
      </c>
      <c r="AB552" s="17" t="s">
        <v>60</v>
      </c>
      <c r="AC552" s="17" t="s">
        <v>82</v>
      </c>
      <c r="AD552" s="17"/>
      <c r="AE552" s="17"/>
    </row>
    <row r="553" spans="1:31" s="3" customFormat="1" ht="13" x14ac:dyDescent="0.3">
      <c r="A553" s="35" t="s">
        <v>2573</v>
      </c>
      <c r="B553" s="17" t="s">
        <v>2574</v>
      </c>
      <c r="C553" s="18">
        <v>40502</v>
      </c>
      <c r="D553" s="18">
        <v>40390.291666666701</v>
      </c>
      <c r="E553" s="16" t="s">
        <v>1507</v>
      </c>
      <c r="F553" s="36">
        <v>40704.831875000003</v>
      </c>
      <c r="G553" s="16" t="s">
        <v>1355</v>
      </c>
      <c r="H553" s="17" t="s">
        <v>74</v>
      </c>
      <c r="I553" s="17"/>
      <c r="J553" s="17"/>
      <c r="K553" s="17" t="s">
        <v>75</v>
      </c>
      <c r="L553" s="17"/>
      <c r="M553" s="17"/>
      <c r="N553" s="17">
        <v>242</v>
      </c>
      <c r="O553" s="17"/>
      <c r="P553" s="17"/>
      <c r="Q553" s="17">
        <v>242</v>
      </c>
      <c r="R553" s="17" t="s">
        <v>65</v>
      </c>
      <c r="S553" s="17"/>
      <c r="T553" s="17" t="s">
        <v>96</v>
      </c>
      <c r="U553" s="17" t="s">
        <v>97</v>
      </c>
      <c r="V553" s="17" t="s">
        <v>71</v>
      </c>
      <c r="W553" s="19" t="s">
        <v>2575</v>
      </c>
      <c r="X553" s="18">
        <v>41639.333333333299</v>
      </c>
      <c r="Y553" s="18">
        <v>41639.333333333299</v>
      </c>
      <c r="Z553" s="17" t="s">
        <v>82</v>
      </c>
      <c r="AA553" s="17" t="s">
        <v>60</v>
      </c>
      <c r="AB553" s="17" t="s">
        <v>60</v>
      </c>
      <c r="AC553" s="17" t="s">
        <v>82</v>
      </c>
      <c r="AD553" s="17"/>
      <c r="AE553" s="17"/>
    </row>
    <row r="554" spans="1:31" s="3" customFormat="1" ht="13" x14ac:dyDescent="0.3">
      <c r="A554" s="35" t="s">
        <v>2576</v>
      </c>
      <c r="B554" s="17" t="s">
        <v>2577</v>
      </c>
      <c r="C554" s="18">
        <v>40502</v>
      </c>
      <c r="D554" s="18">
        <v>40390.291666666701</v>
      </c>
      <c r="E554" s="16" t="s">
        <v>1507</v>
      </c>
      <c r="F554" s="36">
        <v>40508.333333333299</v>
      </c>
      <c r="G554" s="16" t="s">
        <v>1355</v>
      </c>
      <c r="H554" s="17" t="s">
        <v>51</v>
      </c>
      <c r="I554" s="17"/>
      <c r="J554" s="17"/>
      <c r="K554" s="17" t="s">
        <v>51</v>
      </c>
      <c r="L554" s="17"/>
      <c r="M554" s="17"/>
      <c r="N554" s="17">
        <v>300</v>
      </c>
      <c r="O554" s="17"/>
      <c r="P554" s="17"/>
      <c r="Q554" s="17">
        <v>300</v>
      </c>
      <c r="R554" s="17" t="s">
        <v>92</v>
      </c>
      <c r="S554" s="17"/>
      <c r="T554" s="17" t="s">
        <v>455</v>
      </c>
      <c r="U554" s="17" t="s">
        <v>452</v>
      </c>
      <c r="V554" s="17" t="s">
        <v>56</v>
      </c>
      <c r="W554" s="19" t="s">
        <v>2578</v>
      </c>
      <c r="X554" s="18">
        <v>41090.291666666701</v>
      </c>
      <c r="Y554" s="18">
        <v>41090.291666666701</v>
      </c>
      <c r="Z554" s="17" t="s">
        <v>82</v>
      </c>
      <c r="AA554" s="17" t="s">
        <v>60</v>
      </c>
      <c r="AB554" s="17" t="s">
        <v>60</v>
      </c>
      <c r="AC554" s="17" t="s">
        <v>82</v>
      </c>
      <c r="AD554" s="17"/>
      <c r="AE554" s="17"/>
    </row>
    <row r="555" spans="1:31" s="3" customFormat="1" ht="13" x14ac:dyDescent="0.3">
      <c r="A555" s="35" t="s">
        <v>2579</v>
      </c>
      <c r="B555" s="17" t="s">
        <v>2580</v>
      </c>
      <c r="C555" s="18">
        <v>40502</v>
      </c>
      <c r="D555" s="18">
        <v>40390.291666666701</v>
      </c>
      <c r="E555" s="16" t="s">
        <v>1507</v>
      </c>
      <c r="F555" s="36">
        <v>40483.291666666701</v>
      </c>
      <c r="G555" s="16" t="s">
        <v>1355</v>
      </c>
      <c r="H555" s="17" t="s">
        <v>51</v>
      </c>
      <c r="I555" s="17"/>
      <c r="J555" s="17"/>
      <c r="K555" s="17" t="s">
        <v>51</v>
      </c>
      <c r="L555" s="17"/>
      <c r="M555" s="17"/>
      <c r="N555" s="17">
        <v>540</v>
      </c>
      <c r="O555" s="17"/>
      <c r="P555" s="17"/>
      <c r="Q555" s="17">
        <v>540</v>
      </c>
      <c r="R555" s="17" t="s">
        <v>92</v>
      </c>
      <c r="S555" s="17"/>
      <c r="T555" s="17" t="s">
        <v>455</v>
      </c>
      <c r="U555" s="17" t="s">
        <v>452</v>
      </c>
      <c r="V555" s="17" t="s">
        <v>56</v>
      </c>
      <c r="W555" s="19" t="s">
        <v>2581</v>
      </c>
      <c r="X555" s="18">
        <v>41639.333333333299</v>
      </c>
      <c r="Y555" s="18">
        <v>41639.333333333299</v>
      </c>
      <c r="Z555" s="17" t="s">
        <v>82</v>
      </c>
      <c r="AA555" s="17" t="s">
        <v>60</v>
      </c>
      <c r="AB555" s="17" t="s">
        <v>60</v>
      </c>
      <c r="AC555" s="17" t="s">
        <v>82</v>
      </c>
      <c r="AD555" s="17"/>
      <c r="AE555" s="17"/>
    </row>
    <row r="556" spans="1:31" s="3" customFormat="1" ht="13" x14ac:dyDescent="0.3">
      <c r="A556" s="35" t="s">
        <v>2582</v>
      </c>
      <c r="B556" s="17" t="s">
        <v>2583</v>
      </c>
      <c r="C556" s="18">
        <v>40389</v>
      </c>
      <c r="D556" s="18">
        <v>40390.291666666701</v>
      </c>
      <c r="E556" s="16" t="s">
        <v>1507</v>
      </c>
      <c r="F556" s="36">
        <v>41397.291666666701</v>
      </c>
      <c r="G556" s="16" t="s">
        <v>1355</v>
      </c>
      <c r="H556" s="17" t="s">
        <v>74</v>
      </c>
      <c r="I556" s="17"/>
      <c r="J556" s="17"/>
      <c r="K556" s="17" t="s">
        <v>75</v>
      </c>
      <c r="L556" s="17"/>
      <c r="M556" s="17"/>
      <c r="N556" s="17">
        <v>150</v>
      </c>
      <c r="O556" s="17"/>
      <c r="P556" s="17"/>
      <c r="Q556" s="17">
        <v>150</v>
      </c>
      <c r="R556" s="17" t="s">
        <v>65</v>
      </c>
      <c r="S556" s="17"/>
      <c r="T556" s="17" t="s">
        <v>139</v>
      </c>
      <c r="U556" s="17" t="s">
        <v>55</v>
      </c>
      <c r="V556" s="17" t="s">
        <v>88</v>
      </c>
      <c r="W556" s="19" t="s">
        <v>2584</v>
      </c>
      <c r="X556" s="18">
        <v>42004.333333333299</v>
      </c>
      <c r="Y556" s="18">
        <v>42735.333333333299</v>
      </c>
      <c r="Z556" s="17" t="s">
        <v>82</v>
      </c>
      <c r="AA556" s="17" t="s">
        <v>59</v>
      </c>
      <c r="AB556" s="17" t="s">
        <v>60</v>
      </c>
      <c r="AC556" s="17" t="s">
        <v>82</v>
      </c>
      <c r="AD556" s="17"/>
      <c r="AE556" s="17"/>
    </row>
    <row r="557" spans="1:31" s="3" customFormat="1" ht="13" x14ac:dyDescent="0.3">
      <c r="A557" s="35" t="s">
        <v>2585</v>
      </c>
      <c r="B557" s="17" t="s">
        <v>2586</v>
      </c>
      <c r="C557" s="18">
        <v>40389</v>
      </c>
      <c r="D557" s="18">
        <v>40390.291666666701</v>
      </c>
      <c r="E557" s="16" t="s">
        <v>1507</v>
      </c>
      <c r="F557" s="36">
        <v>41397.291666666701</v>
      </c>
      <c r="G557" s="16" t="s">
        <v>1355</v>
      </c>
      <c r="H557" s="17" t="s">
        <v>74</v>
      </c>
      <c r="I557" s="17"/>
      <c r="J557" s="17"/>
      <c r="K557" s="17" t="s">
        <v>75</v>
      </c>
      <c r="L557" s="17"/>
      <c r="M557" s="17"/>
      <c r="N557" s="17">
        <v>200</v>
      </c>
      <c r="O557" s="17"/>
      <c r="P557" s="17"/>
      <c r="Q557" s="17">
        <v>200</v>
      </c>
      <c r="R557" s="17" t="s">
        <v>65</v>
      </c>
      <c r="S557" s="17"/>
      <c r="T557" s="17" t="s">
        <v>136</v>
      </c>
      <c r="U557" s="17" t="s">
        <v>55</v>
      </c>
      <c r="V557" s="17" t="s">
        <v>88</v>
      </c>
      <c r="W557" s="19" t="s">
        <v>2513</v>
      </c>
      <c r="X557" s="18">
        <v>42004.333333333299</v>
      </c>
      <c r="Y557" s="18">
        <v>42004.333333333299</v>
      </c>
      <c r="Z557" s="17" t="s">
        <v>82</v>
      </c>
      <c r="AA557" s="17" t="s">
        <v>59</v>
      </c>
      <c r="AB557" s="17" t="s">
        <v>60</v>
      </c>
      <c r="AC557" s="17" t="s">
        <v>82</v>
      </c>
      <c r="AD557" s="17"/>
      <c r="AE557" s="17"/>
    </row>
    <row r="558" spans="1:31" s="3" customFormat="1" ht="13" x14ac:dyDescent="0.3">
      <c r="A558" s="35" t="s">
        <v>2587</v>
      </c>
      <c r="B558" s="17" t="s">
        <v>2588</v>
      </c>
      <c r="C558" s="18">
        <v>40389</v>
      </c>
      <c r="D558" s="18">
        <v>40390.291666666701</v>
      </c>
      <c r="E558" s="16" t="s">
        <v>1507</v>
      </c>
      <c r="F558" s="36">
        <v>41408.291666666701</v>
      </c>
      <c r="G558" s="16" t="s">
        <v>1355</v>
      </c>
      <c r="H558" s="17" t="s">
        <v>74</v>
      </c>
      <c r="I558" s="17"/>
      <c r="J558" s="17"/>
      <c r="K558" s="17" t="s">
        <v>75</v>
      </c>
      <c r="L558" s="17"/>
      <c r="M558" s="17"/>
      <c r="N558" s="17">
        <v>220</v>
      </c>
      <c r="O558" s="17"/>
      <c r="P558" s="17"/>
      <c r="Q558" s="17">
        <v>220</v>
      </c>
      <c r="R558" s="17" t="s">
        <v>65</v>
      </c>
      <c r="S558" s="17"/>
      <c r="T558" s="17" t="s">
        <v>487</v>
      </c>
      <c r="U558" s="17" t="s">
        <v>55</v>
      </c>
      <c r="V558" s="17" t="s">
        <v>88</v>
      </c>
      <c r="W558" s="19" t="s">
        <v>2589</v>
      </c>
      <c r="X558" s="18">
        <v>41699.333333333299</v>
      </c>
      <c r="Y558" s="18">
        <v>41699.333333333299</v>
      </c>
      <c r="Z558" s="17" t="s">
        <v>82</v>
      </c>
      <c r="AA558" s="17" t="s">
        <v>59</v>
      </c>
      <c r="AB558" s="17" t="s">
        <v>59</v>
      </c>
      <c r="AC558" s="17" t="s">
        <v>82</v>
      </c>
      <c r="AD558" s="17"/>
      <c r="AE558" s="17"/>
    </row>
    <row r="559" spans="1:31" s="3" customFormat="1" ht="13" x14ac:dyDescent="0.3">
      <c r="A559" s="35" t="s">
        <v>2590</v>
      </c>
      <c r="B559" s="17" t="s">
        <v>2591</v>
      </c>
      <c r="C559" s="18">
        <v>40389</v>
      </c>
      <c r="D559" s="18">
        <v>40390.291666666701</v>
      </c>
      <c r="E559" s="16" t="s">
        <v>1507</v>
      </c>
      <c r="F559" s="36">
        <v>40799.291666666701</v>
      </c>
      <c r="G559" s="16" t="s">
        <v>1355</v>
      </c>
      <c r="H559" s="17" t="s">
        <v>74</v>
      </c>
      <c r="I559" s="17"/>
      <c r="J559" s="17"/>
      <c r="K559" s="17" t="s">
        <v>75</v>
      </c>
      <c r="L559" s="17"/>
      <c r="M559" s="17"/>
      <c r="N559" s="17">
        <v>600</v>
      </c>
      <c r="O559" s="17"/>
      <c r="P559" s="17"/>
      <c r="Q559" s="17">
        <v>600</v>
      </c>
      <c r="R559" s="17" t="s">
        <v>65</v>
      </c>
      <c r="S559" s="17"/>
      <c r="T559" s="17" t="s">
        <v>139</v>
      </c>
      <c r="U559" s="17" t="s">
        <v>55</v>
      </c>
      <c r="V559" s="17" t="s">
        <v>88</v>
      </c>
      <c r="W559" s="19" t="s">
        <v>2592</v>
      </c>
      <c r="X559" s="18">
        <v>42125.291666666701</v>
      </c>
      <c r="Y559" s="18">
        <v>42125.291666666701</v>
      </c>
      <c r="Z559" s="17" t="s">
        <v>82</v>
      </c>
      <c r="AA559" s="17" t="s">
        <v>60</v>
      </c>
      <c r="AB559" s="17" t="s">
        <v>60</v>
      </c>
      <c r="AC559" s="17" t="s">
        <v>82</v>
      </c>
      <c r="AD559" s="17"/>
      <c r="AE559" s="17"/>
    </row>
    <row r="560" spans="1:31" s="3" customFormat="1" ht="13" x14ac:dyDescent="0.3">
      <c r="A560" s="35" t="s">
        <v>2593</v>
      </c>
      <c r="B560" s="17" t="s">
        <v>2594</v>
      </c>
      <c r="C560" s="18">
        <v>40389</v>
      </c>
      <c r="D560" s="18">
        <v>40390.291666666701</v>
      </c>
      <c r="E560" s="16" t="s">
        <v>1507</v>
      </c>
      <c r="F560" s="36">
        <v>41397.291666666701</v>
      </c>
      <c r="G560" s="16" t="s">
        <v>1355</v>
      </c>
      <c r="H560" s="17" t="s">
        <v>74</v>
      </c>
      <c r="I560" s="17"/>
      <c r="J560" s="17"/>
      <c r="K560" s="17" t="s">
        <v>75</v>
      </c>
      <c r="L560" s="17"/>
      <c r="M560" s="17"/>
      <c r="N560" s="17">
        <v>200</v>
      </c>
      <c r="O560" s="17"/>
      <c r="P560" s="17"/>
      <c r="Q560" s="17">
        <v>200</v>
      </c>
      <c r="R560" s="17" t="s">
        <v>65</v>
      </c>
      <c r="S560" s="17"/>
      <c r="T560" s="17" t="s">
        <v>136</v>
      </c>
      <c r="U560" s="17" t="s">
        <v>55</v>
      </c>
      <c r="V560" s="17" t="s">
        <v>88</v>
      </c>
      <c r="W560" s="19" t="s">
        <v>2595</v>
      </c>
      <c r="X560" s="18">
        <v>41699.333333333299</v>
      </c>
      <c r="Y560" s="18">
        <v>41699.333333333299</v>
      </c>
      <c r="Z560" s="17" t="s">
        <v>82</v>
      </c>
      <c r="AA560" s="17" t="s">
        <v>59</v>
      </c>
      <c r="AB560" s="17" t="s">
        <v>59</v>
      </c>
      <c r="AC560" s="17" t="s">
        <v>82</v>
      </c>
      <c r="AD560" s="17"/>
      <c r="AE560" s="17"/>
    </row>
    <row r="561" spans="1:31" s="3" customFormat="1" ht="13" x14ac:dyDescent="0.3">
      <c r="A561" s="35" t="s">
        <v>2596</v>
      </c>
      <c r="B561" s="17" t="s">
        <v>2597</v>
      </c>
      <c r="C561" s="18">
        <v>40389</v>
      </c>
      <c r="D561" s="18">
        <v>40390.291666666701</v>
      </c>
      <c r="E561" s="16" t="s">
        <v>1507</v>
      </c>
      <c r="F561" s="36">
        <v>41547.291666666701</v>
      </c>
      <c r="G561" s="16" t="s">
        <v>1355</v>
      </c>
      <c r="H561" s="17" t="s">
        <v>74</v>
      </c>
      <c r="I561" s="17"/>
      <c r="J561" s="17"/>
      <c r="K561" s="17" t="s">
        <v>75</v>
      </c>
      <c r="L561" s="17"/>
      <c r="M561" s="17"/>
      <c r="N561" s="17">
        <v>1</v>
      </c>
      <c r="O561" s="17"/>
      <c r="P561" s="17"/>
      <c r="Q561" s="17">
        <v>1</v>
      </c>
      <c r="R561" s="17" t="s">
        <v>65</v>
      </c>
      <c r="S561" s="17"/>
      <c r="T561" s="17" t="s">
        <v>136</v>
      </c>
      <c r="U561" s="17" t="s">
        <v>55</v>
      </c>
      <c r="V561" s="17" t="s">
        <v>88</v>
      </c>
      <c r="W561" s="19" t="s">
        <v>2598</v>
      </c>
      <c r="X561" s="18">
        <v>42826.291666666701</v>
      </c>
      <c r="Y561" s="18">
        <v>42826.291666666701</v>
      </c>
      <c r="Z561" s="17" t="s">
        <v>82</v>
      </c>
      <c r="AA561" s="17" t="s">
        <v>59</v>
      </c>
      <c r="AB561" s="17" t="s">
        <v>60</v>
      </c>
      <c r="AC561" s="17" t="s">
        <v>82</v>
      </c>
      <c r="AD561" s="17"/>
      <c r="AE561" s="17"/>
    </row>
    <row r="562" spans="1:31" s="3" customFormat="1" ht="13" x14ac:dyDescent="0.3">
      <c r="A562" s="35" t="s">
        <v>2599</v>
      </c>
      <c r="B562" s="17" t="s">
        <v>2600</v>
      </c>
      <c r="C562" s="18">
        <v>40389</v>
      </c>
      <c r="D562" s="18">
        <v>40390.291666666701</v>
      </c>
      <c r="E562" s="16" t="s">
        <v>1507</v>
      </c>
      <c r="F562" s="36">
        <v>40799.291666666701</v>
      </c>
      <c r="G562" s="16" t="s">
        <v>1355</v>
      </c>
      <c r="H562" s="17" t="s">
        <v>74</v>
      </c>
      <c r="I562" s="17"/>
      <c r="J562" s="17"/>
      <c r="K562" s="17" t="s">
        <v>75</v>
      </c>
      <c r="L562" s="17"/>
      <c r="M562" s="17"/>
      <c r="N562" s="17">
        <v>289</v>
      </c>
      <c r="O562" s="17"/>
      <c r="P562" s="17"/>
      <c r="Q562" s="17">
        <v>289</v>
      </c>
      <c r="R562" s="17" t="s">
        <v>65</v>
      </c>
      <c r="S562" s="17"/>
      <c r="T562" s="17" t="s">
        <v>136</v>
      </c>
      <c r="U562" s="17" t="s">
        <v>55</v>
      </c>
      <c r="V562" s="17" t="s">
        <v>88</v>
      </c>
      <c r="W562" s="19" t="s">
        <v>2601</v>
      </c>
      <c r="X562" s="18">
        <v>42826.291666666701</v>
      </c>
      <c r="Y562" s="18">
        <v>42826.291666666701</v>
      </c>
      <c r="Z562" s="17" t="s">
        <v>82</v>
      </c>
      <c r="AA562" s="17" t="s">
        <v>60</v>
      </c>
      <c r="AB562" s="17" t="s">
        <v>60</v>
      </c>
      <c r="AC562" s="17" t="s">
        <v>82</v>
      </c>
      <c r="AD562" s="17"/>
      <c r="AE562" s="17"/>
    </row>
    <row r="563" spans="1:31" s="3" customFormat="1" ht="13" x14ac:dyDescent="0.3">
      <c r="A563" s="35" t="s">
        <v>2602</v>
      </c>
      <c r="B563" s="17" t="s">
        <v>2603</v>
      </c>
      <c r="C563" s="18">
        <v>40389</v>
      </c>
      <c r="D563" s="18">
        <v>40390.291666666701</v>
      </c>
      <c r="E563" s="16" t="s">
        <v>1507</v>
      </c>
      <c r="F563" s="36">
        <v>40799.291666666701</v>
      </c>
      <c r="G563" s="16" t="s">
        <v>1355</v>
      </c>
      <c r="H563" s="17" t="s">
        <v>74</v>
      </c>
      <c r="I563" s="17" t="s">
        <v>1162</v>
      </c>
      <c r="J563" s="17"/>
      <c r="K563" s="17" t="s">
        <v>75</v>
      </c>
      <c r="L563" s="17" t="s">
        <v>86</v>
      </c>
      <c r="M563" s="17"/>
      <c r="N563" s="17">
        <v>240</v>
      </c>
      <c r="O563" s="17">
        <v>49</v>
      </c>
      <c r="P563" s="17"/>
      <c r="Q563" s="17">
        <v>289</v>
      </c>
      <c r="R563" s="17" t="s">
        <v>65</v>
      </c>
      <c r="S563" s="17"/>
      <c r="T563" s="17" t="s">
        <v>136</v>
      </c>
      <c r="U563" s="17" t="s">
        <v>55</v>
      </c>
      <c r="V563" s="17" t="s">
        <v>88</v>
      </c>
      <c r="W563" s="19" t="s">
        <v>2604</v>
      </c>
      <c r="X563" s="18">
        <v>42826.291666666701</v>
      </c>
      <c r="Y563" s="18">
        <v>42826.291666666701</v>
      </c>
      <c r="Z563" s="17" t="s">
        <v>82</v>
      </c>
      <c r="AA563" s="17" t="s">
        <v>60</v>
      </c>
      <c r="AB563" s="17" t="s">
        <v>60</v>
      </c>
      <c r="AC563" s="17" t="s">
        <v>82</v>
      </c>
      <c r="AD563" s="17"/>
      <c r="AE563" s="17"/>
    </row>
    <row r="564" spans="1:31" s="3" customFormat="1" ht="13" x14ac:dyDescent="0.3">
      <c r="A564" s="35" t="s">
        <v>2605</v>
      </c>
      <c r="B564" s="17" t="s">
        <v>2606</v>
      </c>
      <c r="C564" s="18">
        <v>40389</v>
      </c>
      <c r="D564" s="18">
        <v>40390.291666666701</v>
      </c>
      <c r="E564" s="16" t="s">
        <v>1507</v>
      </c>
      <c r="F564" s="36">
        <v>40799.291666666701</v>
      </c>
      <c r="G564" s="16" t="s">
        <v>1355</v>
      </c>
      <c r="H564" s="17" t="s">
        <v>74</v>
      </c>
      <c r="I564" s="17" t="s">
        <v>1162</v>
      </c>
      <c r="J564" s="17"/>
      <c r="K564" s="17" t="s">
        <v>75</v>
      </c>
      <c r="L564" s="17" t="s">
        <v>86</v>
      </c>
      <c r="M564" s="17"/>
      <c r="N564" s="17">
        <v>240</v>
      </c>
      <c r="O564" s="17">
        <v>49</v>
      </c>
      <c r="P564" s="17"/>
      <c r="Q564" s="17">
        <v>289</v>
      </c>
      <c r="R564" s="17" t="s">
        <v>65</v>
      </c>
      <c r="S564" s="17"/>
      <c r="T564" s="17" t="s">
        <v>136</v>
      </c>
      <c r="U564" s="17" t="s">
        <v>55</v>
      </c>
      <c r="V564" s="17" t="s">
        <v>88</v>
      </c>
      <c r="W564" s="19" t="s">
        <v>2604</v>
      </c>
      <c r="X564" s="18">
        <v>42826.291666666701</v>
      </c>
      <c r="Y564" s="18">
        <v>42826.291666666701</v>
      </c>
      <c r="Z564" s="17" t="s">
        <v>82</v>
      </c>
      <c r="AA564" s="17" t="s">
        <v>60</v>
      </c>
      <c r="AB564" s="17" t="s">
        <v>60</v>
      </c>
      <c r="AC564" s="17" t="s">
        <v>82</v>
      </c>
      <c r="AD564" s="17"/>
      <c r="AE564" s="17"/>
    </row>
    <row r="565" spans="1:31" s="3" customFormat="1" ht="13" x14ac:dyDescent="0.3">
      <c r="A565" s="35" t="s">
        <v>2607</v>
      </c>
      <c r="B565" s="17" t="s">
        <v>2608</v>
      </c>
      <c r="C565" s="18">
        <v>40389</v>
      </c>
      <c r="D565" s="18">
        <v>40390.291666666701</v>
      </c>
      <c r="E565" s="16" t="s">
        <v>1507</v>
      </c>
      <c r="F565" s="36">
        <v>40799.291666666701</v>
      </c>
      <c r="G565" s="16" t="s">
        <v>1355</v>
      </c>
      <c r="H565" s="17" t="s">
        <v>74</v>
      </c>
      <c r="I565" s="17" t="s">
        <v>1162</v>
      </c>
      <c r="J565" s="17"/>
      <c r="K565" s="17" t="s">
        <v>75</v>
      </c>
      <c r="L565" s="17" t="s">
        <v>86</v>
      </c>
      <c r="M565" s="17"/>
      <c r="N565" s="17">
        <v>120</v>
      </c>
      <c r="O565" s="17">
        <v>49</v>
      </c>
      <c r="P565" s="17"/>
      <c r="Q565" s="17">
        <v>169</v>
      </c>
      <c r="R565" s="17" t="s">
        <v>65</v>
      </c>
      <c r="S565" s="17"/>
      <c r="T565" s="17" t="s">
        <v>136</v>
      </c>
      <c r="U565" s="17" t="s">
        <v>55</v>
      </c>
      <c r="V565" s="17" t="s">
        <v>88</v>
      </c>
      <c r="W565" s="19" t="s">
        <v>2609</v>
      </c>
      <c r="X565" s="18">
        <v>42826.291666666701</v>
      </c>
      <c r="Y565" s="18">
        <v>42826.291666666701</v>
      </c>
      <c r="Z565" s="17" t="s">
        <v>82</v>
      </c>
      <c r="AA565" s="17" t="s">
        <v>60</v>
      </c>
      <c r="AB565" s="17" t="s">
        <v>60</v>
      </c>
      <c r="AC565" s="17" t="s">
        <v>82</v>
      </c>
      <c r="AD565" s="17"/>
      <c r="AE565" s="17"/>
    </row>
    <row r="566" spans="1:31" s="3" customFormat="1" ht="13" x14ac:dyDescent="0.3">
      <c r="A566" s="35" t="s">
        <v>2610</v>
      </c>
      <c r="B566" s="17" t="s">
        <v>2611</v>
      </c>
      <c r="C566" s="18">
        <v>40389</v>
      </c>
      <c r="D566" s="18">
        <v>40390.291666666701</v>
      </c>
      <c r="E566" s="16" t="s">
        <v>1507</v>
      </c>
      <c r="F566" s="36">
        <v>41397.291666666701</v>
      </c>
      <c r="G566" s="16" t="s">
        <v>1355</v>
      </c>
      <c r="H566" s="17" t="s">
        <v>74</v>
      </c>
      <c r="I566" s="17"/>
      <c r="J566" s="17"/>
      <c r="K566" s="17" t="s">
        <v>75</v>
      </c>
      <c r="L566" s="17"/>
      <c r="M566" s="17"/>
      <c r="N566" s="17">
        <v>20</v>
      </c>
      <c r="O566" s="17"/>
      <c r="P566" s="17"/>
      <c r="Q566" s="17">
        <v>20</v>
      </c>
      <c r="R566" s="17" t="s">
        <v>92</v>
      </c>
      <c r="S566" s="17"/>
      <c r="T566" s="17" t="s">
        <v>110</v>
      </c>
      <c r="U566" s="17" t="s">
        <v>55</v>
      </c>
      <c r="V566" s="17" t="s">
        <v>88</v>
      </c>
      <c r="W566" s="19" t="s">
        <v>2612</v>
      </c>
      <c r="X566" s="18">
        <v>41699.333333333299</v>
      </c>
      <c r="Y566" s="18">
        <v>42125.291666666701</v>
      </c>
      <c r="Z566" s="17" t="s">
        <v>82</v>
      </c>
      <c r="AA566" s="17" t="s">
        <v>59</v>
      </c>
      <c r="AB566" s="17" t="s">
        <v>59</v>
      </c>
      <c r="AC566" s="17" t="s">
        <v>82</v>
      </c>
      <c r="AD566" s="17"/>
      <c r="AE566" s="17"/>
    </row>
    <row r="567" spans="1:31" s="3" customFormat="1" ht="13" x14ac:dyDescent="0.3">
      <c r="A567" s="35" t="s">
        <v>2613</v>
      </c>
      <c r="B567" s="17" t="s">
        <v>2614</v>
      </c>
      <c r="C567" s="18">
        <v>40502</v>
      </c>
      <c r="D567" s="18">
        <v>40390.291666666701</v>
      </c>
      <c r="E567" s="16" t="s">
        <v>1507</v>
      </c>
      <c r="F567" s="36">
        <v>40498.333333333299</v>
      </c>
      <c r="G567" s="16" t="s">
        <v>1355</v>
      </c>
      <c r="H567" s="17" t="s">
        <v>74</v>
      </c>
      <c r="I567" s="17"/>
      <c r="J567" s="17"/>
      <c r="K567" s="17" t="s">
        <v>75</v>
      </c>
      <c r="L567" s="17"/>
      <c r="M567" s="17"/>
      <c r="N567" s="17">
        <v>480</v>
      </c>
      <c r="O567" s="17"/>
      <c r="P567" s="17"/>
      <c r="Q567" s="17">
        <v>480</v>
      </c>
      <c r="R567" s="17" t="s">
        <v>65</v>
      </c>
      <c r="S567" s="17"/>
      <c r="T567" s="17" t="s">
        <v>2615</v>
      </c>
      <c r="U567" s="17" t="s">
        <v>55</v>
      </c>
      <c r="V567" s="17" t="s">
        <v>71</v>
      </c>
      <c r="W567" s="19" t="s">
        <v>2616</v>
      </c>
      <c r="X567" s="18">
        <v>41942.291666666701</v>
      </c>
      <c r="Y567" s="18">
        <v>41942.291666666701</v>
      </c>
      <c r="Z567" s="17" t="s">
        <v>82</v>
      </c>
      <c r="AA567" s="17" t="s">
        <v>60</v>
      </c>
      <c r="AB567" s="17" t="s">
        <v>60</v>
      </c>
      <c r="AC567" s="17" t="s">
        <v>82</v>
      </c>
      <c r="AD567" s="17"/>
      <c r="AE567" s="17"/>
    </row>
    <row r="568" spans="1:31" s="3" customFormat="1" ht="13" x14ac:dyDescent="0.3">
      <c r="A568" s="35" t="s">
        <v>2617</v>
      </c>
      <c r="B568" s="17" t="s">
        <v>2618</v>
      </c>
      <c r="C568" s="18">
        <v>40502</v>
      </c>
      <c r="D568" s="18">
        <v>40390.291666666701</v>
      </c>
      <c r="E568" s="16" t="s">
        <v>1507</v>
      </c>
      <c r="F568" s="36">
        <v>40505.333333333299</v>
      </c>
      <c r="G568" s="16" t="s">
        <v>1355</v>
      </c>
      <c r="H568" s="17" t="s">
        <v>74</v>
      </c>
      <c r="I568" s="17"/>
      <c r="J568" s="17"/>
      <c r="K568" s="17" t="s">
        <v>75</v>
      </c>
      <c r="L568" s="17"/>
      <c r="M568" s="17"/>
      <c r="N568" s="17">
        <v>80</v>
      </c>
      <c r="O568" s="17"/>
      <c r="P568" s="17"/>
      <c r="Q568" s="17">
        <v>80</v>
      </c>
      <c r="R568" s="17" t="s">
        <v>65</v>
      </c>
      <c r="S568" s="17"/>
      <c r="T568" s="17" t="s">
        <v>101</v>
      </c>
      <c r="U568" s="17" t="s">
        <v>55</v>
      </c>
      <c r="V568" s="17" t="s">
        <v>71</v>
      </c>
      <c r="W568" s="19" t="s">
        <v>2619</v>
      </c>
      <c r="X568" s="18">
        <v>41944.291666666701</v>
      </c>
      <c r="Y568" s="18">
        <v>41944.291666666701</v>
      </c>
      <c r="Z568" s="17" t="s">
        <v>82</v>
      </c>
      <c r="AA568" s="17" t="s">
        <v>60</v>
      </c>
      <c r="AB568" s="17" t="s">
        <v>60</v>
      </c>
      <c r="AC568" s="17" t="s">
        <v>82</v>
      </c>
      <c r="AD568" s="17"/>
      <c r="AE568" s="17"/>
    </row>
    <row r="569" spans="1:31" s="3" customFormat="1" ht="13" x14ac:dyDescent="0.3">
      <c r="A569" s="35" t="s">
        <v>2620</v>
      </c>
      <c r="B569" s="17" t="s">
        <v>2621</v>
      </c>
      <c r="C569" s="18">
        <v>40389</v>
      </c>
      <c r="D569" s="18">
        <v>40390.291666666701</v>
      </c>
      <c r="E569" s="16" t="s">
        <v>1507</v>
      </c>
      <c r="F569" s="36">
        <v>40795.291666666701</v>
      </c>
      <c r="G569" s="16" t="s">
        <v>1355</v>
      </c>
      <c r="H569" s="17" t="s">
        <v>74</v>
      </c>
      <c r="I569" s="17"/>
      <c r="J569" s="17"/>
      <c r="K569" s="17" t="s">
        <v>75</v>
      </c>
      <c r="L569" s="17"/>
      <c r="M569" s="17"/>
      <c r="N569" s="17">
        <v>320</v>
      </c>
      <c r="O569" s="17"/>
      <c r="P569" s="17"/>
      <c r="Q569" s="17">
        <v>320</v>
      </c>
      <c r="R569" s="17" t="s">
        <v>65</v>
      </c>
      <c r="S569" s="17"/>
      <c r="T569" s="17" t="s">
        <v>136</v>
      </c>
      <c r="U569" s="17" t="s">
        <v>55</v>
      </c>
      <c r="V569" s="17" t="s">
        <v>71</v>
      </c>
      <c r="W569" s="19" t="s">
        <v>2622</v>
      </c>
      <c r="X569" s="18">
        <v>41426.291666666701</v>
      </c>
      <c r="Y569" s="18">
        <v>41426.291666666701</v>
      </c>
      <c r="Z569" s="17" t="s">
        <v>82</v>
      </c>
      <c r="AA569" s="17" t="s">
        <v>59</v>
      </c>
      <c r="AB569" s="17" t="s">
        <v>60</v>
      </c>
      <c r="AC569" s="17" t="s">
        <v>82</v>
      </c>
      <c r="AD569" s="17"/>
      <c r="AE569" s="17"/>
    </row>
    <row r="570" spans="1:31" s="3" customFormat="1" ht="13" x14ac:dyDescent="0.3">
      <c r="A570" s="35" t="s">
        <v>2623</v>
      </c>
      <c r="B570" s="17" t="s">
        <v>2624</v>
      </c>
      <c r="C570" s="18">
        <v>40390</v>
      </c>
      <c r="D570" s="18">
        <v>40390.291666666701</v>
      </c>
      <c r="E570" s="16" t="s">
        <v>1507</v>
      </c>
      <c r="F570" s="36">
        <v>40795.291666666701</v>
      </c>
      <c r="G570" s="16" t="s">
        <v>1355</v>
      </c>
      <c r="H570" s="17" t="s">
        <v>74</v>
      </c>
      <c r="I570" s="17"/>
      <c r="J570" s="17"/>
      <c r="K570" s="17" t="s">
        <v>75</v>
      </c>
      <c r="L570" s="17"/>
      <c r="M570" s="17"/>
      <c r="N570" s="17">
        <v>500</v>
      </c>
      <c r="O570" s="17"/>
      <c r="P570" s="17"/>
      <c r="Q570" s="17">
        <v>500</v>
      </c>
      <c r="R570" s="17" t="s">
        <v>65</v>
      </c>
      <c r="S570" s="17"/>
      <c r="T570" s="17" t="s">
        <v>200</v>
      </c>
      <c r="U570" s="17" t="s">
        <v>55</v>
      </c>
      <c r="V570" s="17" t="s">
        <v>56</v>
      </c>
      <c r="W570" s="19" t="s">
        <v>2578</v>
      </c>
      <c r="X570" s="18">
        <v>41669.333333333299</v>
      </c>
      <c r="Y570" s="18">
        <v>41669.333333333299</v>
      </c>
      <c r="Z570" s="17" t="s">
        <v>82</v>
      </c>
      <c r="AA570" s="17" t="s">
        <v>60</v>
      </c>
      <c r="AB570" s="17" t="s">
        <v>60</v>
      </c>
      <c r="AC570" s="17" t="s">
        <v>82</v>
      </c>
      <c r="AD570" s="17"/>
      <c r="AE570" s="17"/>
    </row>
    <row r="571" spans="1:31" s="3" customFormat="1" ht="13" x14ac:dyDescent="0.3">
      <c r="A571" s="35" t="s">
        <v>2625</v>
      </c>
      <c r="B571" s="17" t="s">
        <v>2626</v>
      </c>
      <c r="C571" s="18">
        <v>40389</v>
      </c>
      <c r="D571" s="18">
        <v>40390.291666666701</v>
      </c>
      <c r="E571" s="16" t="s">
        <v>1507</v>
      </c>
      <c r="F571" s="36">
        <v>40795.291666666701</v>
      </c>
      <c r="G571" s="16" t="s">
        <v>1355</v>
      </c>
      <c r="H571" s="17" t="s">
        <v>74</v>
      </c>
      <c r="I571" s="17"/>
      <c r="J571" s="17"/>
      <c r="K571" s="17" t="s">
        <v>75</v>
      </c>
      <c r="L571" s="17"/>
      <c r="M571" s="17"/>
      <c r="N571" s="17">
        <v>250</v>
      </c>
      <c r="O571" s="17"/>
      <c r="P571" s="17"/>
      <c r="Q571" s="17">
        <v>250</v>
      </c>
      <c r="R571" s="17" t="s">
        <v>65</v>
      </c>
      <c r="S571" s="17"/>
      <c r="T571" s="17" t="s">
        <v>200</v>
      </c>
      <c r="U571" s="17" t="s">
        <v>55</v>
      </c>
      <c r="V571" s="17" t="s">
        <v>56</v>
      </c>
      <c r="W571" s="19" t="s">
        <v>2578</v>
      </c>
      <c r="X571" s="18">
        <v>41547.291666666701</v>
      </c>
      <c r="Y571" s="18">
        <v>41547.291666666701</v>
      </c>
      <c r="Z571" s="17" t="s">
        <v>82</v>
      </c>
      <c r="AA571" s="17" t="s">
        <v>60</v>
      </c>
      <c r="AB571" s="17" t="s">
        <v>60</v>
      </c>
      <c r="AC571" s="17" t="s">
        <v>82</v>
      </c>
      <c r="AD571" s="17"/>
      <c r="AE571" s="17"/>
    </row>
    <row r="572" spans="1:31" s="3" customFormat="1" ht="13" x14ac:dyDescent="0.3">
      <c r="A572" s="35" t="s">
        <v>2627</v>
      </c>
      <c r="B572" s="17" t="s">
        <v>2628</v>
      </c>
      <c r="C572" s="18">
        <v>40389</v>
      </c>
      <c r="D572" s="18">
        <v>40390.291666666701</v>
      </c>
      <c r="E572" s="16" t="s">
        <v>1507</v>
      </c>
      <c r="F572" s="36">
        <v>40800.291666666701</v>
      </c>
      <c r="G572" s="16" t="s">
        <v>1355</v>
      </c>
      <c r="H572" s="17" t="s">
        <v>74</v>
      </c>
      <c r="I572" s="17"/>
      <c r="J572" s="17"/>
      <c r="K572" s="17" t="s">
        <v>75</v>
      </c>
      <c r="L572" s="17"/>
      <c r="M572" s="17"/>
      <c r="N572" s="17">
        <v>80</v>
      </c>
      <c r="O572" s="17"/>
      <c r="P572" s="17"/>
      <c r="Q572" s="17">
        <v>80</v>
      </c>
      <c r="R572" s="17" t="s">
        <v>65</v>
      </c>
      <c r="S572" s="17"/>
      <c r="T572" s="17" t="s">
        <v>139</v>
      </c>
      <c r="U572" s="17" t="s">
        <v>55</v>
      </c>
      <c r="V572" s="17" t="s">
        <v>88</v>
      </c>
      <c r="W572" s="19" t="s">
        <v>2629</v>
      </c>
      <c r="X572" s="18">
        <v>41456.291666666701</v>
      </c>
      <c r="Y572" s="18">
        <v>41456.291666666701</v>
      </c>
      <c r="Z572" s="17" t="s">
        <v>82</v>
      </c>
      <c r="AA572" s="17" t="s">
        <v>60</v>
      </c>
      <c r="AB572" s="17" t="s">
        <v>60</v>
      </c>
      <c r="AC572" s="17" t="s">
        <v>82</v>
      </c>
      <c r="AD572" s="17"/>
      <c r="AE572" s="17" t="s">
        <v>60</v>
      </c>
    </row>
    <row r="573" spans="1:31" s="3" customFormat="1" ht="13" x14ac:dyDescent="0.3">
      <c r="A573" s="35" t="s">
        <v>2630</v>
      </c>
      <c r="B573" s="17" t="s">
        <v>2631</v>
      </c>
      <c r="C573" s="18">
        <v>40390</v>
      </c>
      <c r="D573" s="18">
        <v>40390.291666666701</v>
      </c>
      <c r="E573" s="16" t="s">
        <v>1507</v>
      </c>
      <c r="F573" s="36">
        <v>40753.291666666701</v>
      </c>
      <c r="G573" s="16" t="s">
        <v>1355</v>
      </c>
      <c r="H573" s="17" t="s">
        <v>74</v>
      </c>
      <c r="I573" s="17"/>
      <c r="J573" s="17"/>
      <c r="K573" s="17" t="s">
        <v>75</v>
      </c>
      <c r="L573" s="17"/>
      <c r="M573" s="17"/>
      <c r="N573" s="17">
        <v>150</v>
      </c>
      <c r="O573" s="17"/>
      <c r="P573" s="17"/>
      <c r="Q573" s="17">
        <v>150</v>
      </c>
      <c r="R573" s="17" t="s">
        <v>65</v>
      </c>
      <c r="S573" s="17"/>
      <c r="T573" s="17" t="s">
        <v>101</v>
      </c>
      <c r="U573" s="17" t="s">
        <v>55</v>
      </c>
      <c r="V573" s="17" t="s">
        <v>71</v>
      </c>
      <c r="W573" s="19" t="s">
        <v>2632</v>
      </c>
      <c r="X573" s="18">
        <v>41579.291666666701</v>
      </c>
      <c r="Y573" s="18">
        <v>41821.291666666701</v>
      </c>
      <c r="Z573" s="17" t="s">
        <v>82</v>
      </c>
      <c r="AA573" s="17" t="s">
        <v>60</v>
      </c>
      <c r="AB573" s="17" t="s">
        <v>60</v>
      </c>
      <c r="AC573" s="17" t="s">
        <v>82</v>
      </c>
      <c r="AD573" s="17"/>
      <c r="AE573" s="17"/>
    </row>
    <row r="574" spans="1:31" s="3" customFormat="1" ht="13" x14ac:dyDescent="0.3">
      <c r="A574" s="35" t="s">
        <v>2633</v>
      </c>
      <c r="B574" s="17">
        <v>645</v>
      </c>
      <c r="C574" s="18">
        <v>40409</v>
      </c>
      <c r="D574" s="18">
        <v>40409.291666666701</v>
      </c>
      <c r="E574" s="16" t="s">
        <v>1507</v>
      </c>
      <c r="F574" s="36">
        <v>40956.333333333299</v>
      </c>
      <c r="G574" s="16" t="s">
        <v>109</v>
      </c>
      <c r="H574" s="17" t="s">
        <v>74</v>
      </c>
      <c r="I574" s="17"/>
      <c r="J574" s="17"/>
      <c r="K574" s="17" t="s">
        <v>75</v>
      </c>
      <c r="L574" s="17"/>
      <c r="M574" s="17"/>
      <c r="N574" s="17">
        <v>20</v>
      </c>
      <c r="O574" s="17"/>
      <c r="P574" s="17"/>
      <c r="Q574" s="17">
        <v>20</v>
      </c>
      <c r="R574" s="17" t="s">
        <v>65</v>
      </c>
      <c r="S574" s="17"/>
      <c r="T574" s="17" t="s">
        <v>380</v>
      </c>
      <c r="U574" s="17" t="s">
        <v>55</v>
      </c>
      <c r="V574" s="17" t="s">
        <v>88</v>
      </c>
      <c r="W574" s="19" t="s">
        <v>2634</v>
      </c>
      <c r="X574" s="18">
        <v>40940.333333333299</v>
      </c>
      <c r="Y574" s="18">
        <v>40940.333333333299</v>
      </c>
      <c r="Z574" s="17" t="s">
        <v>82</v>
      </c>
      <c r="AA574" s="17" t="s">
        <v>60</v>
      </c>
      <c r="AB574" s="17" t="s">
        <v>60</v>
      </c>
      <c r="AC574" s="17" t="s">
        <v>82</v>
      </c>
      <c r="AD574" s="17"/>
      <c r="AE574" s="17"/>
    </row>
    <row r="575" spans="1:31" s="3" customFormat="1" ht="13" x14ac:dyDescent="0.3">
      <c r="A575" s="35" t="s">
        <v>2635</v>
      </c>
      <c r="B575" s="17" t="s">
        <v>2636</v>
      </c>
      <c r="C575" s="18">
        <v>40413</v>
      </c>
      <c r="D575" s="18">
        <v>40413.291666666701</v>
      </c>
      <c r="E575" s="16" t="s">
        <v>1507</v>
      </c>
      <c r="F575" s="36">
        <v>42558.291666666701</v>
      </c>
      <c r="G575" s="16" t="s">
        <v>109</v>
      </c>
      <c r="H575" s="17" t="s">
        <v>74</v>
      </c>
      <c r="I575" s="17"/>
      <c r="J575" s="17"/>
      <c r="K575" s="17" t="s">
        <v>75</v>
      </c>
      <c r="L575" s="17"/>
      <c r="M575" s="17"/>
      <c r="N575" s="17">
        <v>20</v>
      </c>
      <c r="O575" s="17"/>
      <c r="P575" s="17"/>
      <c r="Q575" s="17">
        <v>20</v>
      </c>
      <c r="R575" s="17" t="s">
        <v>65</v>
      </c>
      <c r="S575" s="17"/>
      <c r="T575" s="17" t="s">
        <v>101</v>
      </c>
      <c r="U575" s="17" t="s">
        <v>55</v>
      </c>
      <c r="V575" s="17" t="s">
        <v>88</v>
      </c>
      <c r="W575" s="19" t="s">
        <v>2637</v>
      </c>
      <c r="X575" s="18">
        <v>41244.333333333299</v>
      </c>
      <c r="Y575" s="18">
        <v>42970.291666666701</v>
      </c>
      <c r="Z575" s="17" t="s">
        <v>82</v>
      </c>
      <c r="AA575" s="17" t="s">
        <v>59</v>
      </c>
      <c r="AB575" s="17" t="s">
        <v>59</v>
      </c>
      <c r="AC575" s="17" t="s">
        <v>82</v>
      </c>
      <c r="AD575" s="17"/>
      <c r="AE575" s="17" t="s">
        <v>60</v>
      </c>
    </row>
    <row r="576" spans="1:31" s="3" customFormat="1" ht="13" x14ac:dyDescent="0.3">
      <c r="A576" s="35" t="s">
        <v>2638</v>
      </c>
      <c r="B576" s="17">
        <v>646</v>
      </c>
      <c r="C576" s="18">
        <v>40415</v>
      </c>
      <c r="D576" s="18">
        <v>40415.291666666701</v>
      </c>
      <c r="E576" s="16" t="s">
        <v>1507</v>
      </c>
      <c r="F576" s="36">
        <v>41101.742847222202</v>
      </c>
      <c r="G576" s="16" t="s">
        <v>109</v>
      </c>
      <c r="H576" s="17" t="s">
        <v>74</v>
      </c>
      <c r="I576" s="17"/>
      <c r="J576" s="17"/>
      <c r="K576" s="17" t="s">
        <v>75</v>
      </c>
      <c r="L576" s="17"/>
      <c r="M576" s="17"/>
      <c r="N576" s="17">
        <v>8</v>
      </c>
      <c r="O576" s="17"/>
      <c r="P576" s="17"/>
      <c r="Q576" s="17">
        <v>8</v>
      </c>
      <c r="R576" s="17" t="s">
        <v>65</v>
      </c>
      <c r="S576" s="17"/>
      <c r="T576" s="17" t="s">
        <v>136</v>
      </c>
      <c r="U576" s="17" t="s">
        <v>55</v>
      </c>
      <c r="V576" s="17" t="s">
        <v>88</v>
      </c>
      <c r="W576" s="19" t="s">
        <v>2639</v>
      </c>
      <c r="X576" s="18">
        <v>41334.333333333299</v>
      </c>
      <c r="Y576" s="18">
        <v>41334.333333333299</v>
      </c>
      <c r="Z576" s="17" t="s">
        <v>82</v>
      </c>
      <c r="AA576" s="17" t="s">
        <v>59</v>
      </c>
      <c r="AB576" s="17" t="s">
        <v>59</v>
      </c>
      <c r="AC576" s="17" t="s">
        <v>82</v>
      </c>
      <c r="AD576" s="17"/>
      <c r="AE576" s="17"/>
    </row>
    <row r="577" spans="1:31" s="3" customFormat="1" ht="13" x14ac:dyDescent="0.3">
      <c r="A577" s="35" t="s">
        <v>2640</v>
      </c>
      <c r="B577" s="17">
        <v>647</v>
      </c>
      <c r="C577" s="18">
        <v>40415</v>
      </c>
      <c r="D577" s="18">
        <v>40415.291666666701</v>
      </c>
      <c r="E577" s="16" t="s">
        <v>1507</v>
      </c>
      <c r="F577" s="36">
        <v>41099.291666666701</v>
      </c>
      <c r="G577" s="16" t="s">
        <v>109</v>
      </c>
      <c r="H577" s="17" t="s">
        <v>74</v>
      </c>
      <c r="I577" s="17"/>
      <c r="J577" s="17"/>
      <c r="K577" s="17" t="s">
        <v>75</v>
      </c>
      <c r="L577" s="17"/>
      <c r="M577" s="17"/>
      <c r="N577" s="17">
        <v>20</v>
      </c>
      <c r="O577" s="17"/>
      <c r="P577" s="17"/>
      <c r="Q577" s="17">
        <v>20</v>
      </c>
      <c r="R577" s="17" t="s">
        <v>65</v>
      </c>
      <c r="S577" s="17"/>
      <c r="T577" s="17" t="s">
        <v>136</v>
      </c>
      <c r="U577" s="17" t="s">
        <v>55</v>
      </c>
      <c r="V577" s="17" t="s">
        <v>88</v>
      </c>
      <c r="W577" s="19" t="s">
        <v>2641</v>
      </c>
      <c r="X577" s="18">
        <v>41000.291666666701</v>
      </c>
      <c r="Y577" s="18">
        <v>41029.291666666701</v>
      </c>
      <c r="Z577" s="17" t="s">
        <v>82</v>
      </c>
      <c r="AA577" s="17" t="s">
        <v>59</v>
      </c>
      <c r="AB577" s="17" t="s">
        <v>59</v>
      </c>
      <c r="AC577" s="17" t="s">
        <v>82</v>
      </c>
      <c r="AD577" s="17"/>
      <c r="AE577" s="17"/>
    </row>
    <row r="578" spans="1:31" s="3" customFormat="1" ht="13" x14ac:dyDescent="0.3">
      <c r="A578" s="35" t="s">
        <v>2642</v>
      </c>
      <c r="B578" s="17">
        <v>648</v>
      </c>
      <c r="C578" s="18">
        <v>40415</v>
      </c>
      <c r="D578" s="18">
        <v>40415.291666666701</v>
      </c>
      <c r="E578" s="16" t="s">
        <v>1507</v>
      </c>
      <c r="F578" s="36">
        <v>42695.333333333299</v>
      </c>
      <c r="G578" s="16" t="s">
        <v>109</v>
      </c>
      <c r="H578" s="17" t="s">
        <v>74</v>
      </c>
      <c r="I578" s="17"/>
      <c r="J578" s="17"/>
      <c r="K578" s="17" t="s">
        <v>75</v>
      </c>
      <c r="L578" s="17"/>
      <c r="M578" s="17"/>
      <c r="N578" s="17">
        <v>20</v>
      </c>
      <c r="O578" s="17"/>
      <c r="P578" s="17"/>
      <c r="Q578" s="17">
        <v>20</v>
      </c>
      <c r="R578" s="17" t="s">
        <v>65</v>
      </c>
      <c r="S578" s="17"/>
      <c r="T578" s="17" t="s">
        <v>136</v>
      </c>
      <c r="U578" s="17" t="s">
        <v>55</v>
      </c>
      <c r="V578" s="17" t="s">
        <v>88</v>
      </c>
      <c r="W578" s="19" t="s">
        <v>2643</v>
      </c>
      <c r="X578" s="18">
        <v>41029.291666666701</v>
      </c>
      <c r="Y578" s="18">
        <v>43465.333333333299</v>
      </c>
      <c r="Z578" s="17" t="s">
        <v>82</v>
      </c>
      <c r="AA578" s="17" t="s">
        <v>59</v>
      </c>
      <c r="AB578" s="17" t="s">
        <v>59</v>
      </c>
      <c r="AC578" s="17" t="s">
        <v>82</v>
      </c>
      <c r="AD578" s="17" t="s">
        <v>61</v>
      </c>
      <c r="AE578" s="17" t="s">
        <v>1641</v>
      </c>
    </row>
    <row r="579" spans="1:31" s="3" customFormat="1" ht="13" x14ac:dyDescent="0.3">
      <c r="A579" s="35" t="s">
        <v>2644</v>
      </c>
      <c r="B579" s="17">
        <v>649</v>
      </c>
      <c r="C579" s="18">
        <v>40415</v>
      </c>
      <c r="D579" s="18">
        <v>40415.291666666701</v>
      </c>
      <c r="E579" s="16" t="s">
        <v>1507</v>
      </c>
      <c r="F579" s="36">
        <v>41099.291666666701</v>
      </c>
      <c r="G579" s="16" t="s">
        <v>109</v>
      </c>
      <c r="H579" s="17" t="s">
        <v>74</v>
      </c>
      <c r="I579" s="17"/>
      <c r="J579" s="17"/>
      <c r="K579" s="17" t="s">
        <v>75</v>
      </c>
      <c r="L579" s="17"/>
      <c r="M579" s="17"/>
      <c r="N579" s="17">
        <v>11.75</v>
      </c>
      <c r="O579" s="17"/>
      <c r="P579" s="17"/>
      <c r="Q579" s="17">
        <v>11.75</v>
      </c>
      <c r="R579" s="17" t="s">
        <v>65</v>
      </c>
      <c r="S579" s="17"/>
      <c r="T579" s="17" t="s">
        <v>136</v>
      </c>
      <c r="U579" s="17" t="s">
        <v>55</v>
      </c>
      <c r="V579" s="17" t="s">
        <v>88</v>
      </c>
      <c r="W579" s="19" t="s">
        <v>2645</v>
      </c>
      <c r="X579" s="18">
        <v>41609.333333333299</v>
      </c>
      <c r="Y579" s="18">
        <v>41609.333333333299</v>
      </c>
      <c r="Z579" s="17" t="s">
        <v>82</v>
      </c>
      <c r="AA579" s="17" t="s">
        <v>59</v>
      </c>
      <c r="AB579" s="17" t="s">
        <v>59</v>
      </c>
      <c r="AC579" s="17" t="s">
        <v>82</v>
      </c>
      <c r="AD579" s="17"/>
      <c r="AE579" s="17"/>
    </row>
    <row r="580" spans="1:31" s="3" customFormat="1" ht="13" x14ac:dyDescent="0.3">
      <c r="A580" s="35" t="s">
        <v>2646</v>
      </c>
      <c r="B580" s="17" t="s">
        <v>2647</v>
      </c>
      <c r="C580" s="18">
        <v>40436</v>
      </c>
      <c r="D580" s="18">
        <v>40476.291666666701</v>
      </c>
      <c r="E580" s="16" t="s">
        <v>1507</v>
      </c>
      <c r="F580" s="36">
        <v>41099.291666666701</v>
      </c>
      <c r="G580" s="16" t="s">
        <v>109</v>
      </c>
      <c r="H580" s="17" t="s">
        <v>74</v>
      </c>
      <c r="I580" s="17"/>
      <c r="J580" s="17"/>
      <c r="K580" s="17" t="s">
        <v>75</v>
      </c>
      <c r="L580" s="17"/>
      <c r="M580" s="17"/>
      <c r="N580" s="17">
        <v>14</v>
      </c>
      <c r="O580" s="17"/>
      <c r="P580" s="17"/>
      <c r="Q580" s="17">
        <v>14</v>
      </c>
      <c r="R580" s="17" t="s">
        <v>92</v>
      </c>
      <c r="S580" s="17"/>
      <c r="T580" s="17" t="s">
        <v>242</v>
      </c>
      <c r="U580" s="17" t="s">
        <v>55</v>
      </c>
      <c r="V580" s="17" t="s">
        <v>88</v>
      </c>
      <c r="W580" s="19" t="s">
        <v>2648</v>
      </c>
      <c r="X580" s="18">
        <v>41334.333333333299</v>
      </c>
      <c r="Y580" s="18">
        <v>41334.333333333299</v>
      </c>
      <c r="Z580" s="17" t="s">
        <v>82</v>
      </c>
      <c r="AA580" s="17" t="s">
        <v>59</v>
      </c>
      <c r="AB580" s="17" t="s">
        <v>59</v>
      </c>
      <c r="AC580" s="17" t="s">
        <v>82</v>
      </c>
      <c r="AD580" s="17"/>
      <c r="AE580" s="17"/>
    </row>
    <row r="581" spans="1:31" s="3" customFormat="1" ht="13" x14ac:dyDescent="0.3">
      <c r="A581" s="35" t="s">
        <v>2649</v>
      </c>
      <c r="B581" s="17">
        <v>650</v>
      </c>
      <c r="C581" s="18">
        <v>40428</v>
      </c>
      <c r="D581" s="18">
        <v>40428.291666666701</v>
      </c>
      <c r="E581" s="16" t="s">
        <v>1507</v>
      </c>
      <c r="F581" s="36">
        <v>40563.333333333299</v>
      </c>
      <c r="G581" s="16" t="s">
        <v>109</v>
      </c>
      <c r="H581" s="17" t="s">
        <v>74</v>
      </c>
      <c r="I581" s="17"/>
      <c r="J581" s="17"/>
      <c r="K581" s="17" t="s">
        <v>75</v>
      </c>
      <c r="L581" s="17"/>
      <c r="M581" s="17"/>
      <c r="N581" s="17">
        <v>20</v>
      </c>
      <c r="O581" s="17"/>
      <c r="P581" s="17"/>
      <c r="Q581" s="17">
        <v>20</v>
      </c>
      <c r="R581" s="17" t="s">
        <v>92</v>
      </c>
      <c r="S581" s="17"/>
      <c r="T581" s="17" t="s">
        <v>136</v>
      </c>
      <c r="U581" s="17" t="s">
        <v>55</v>
      </c>
      <c r="V581" s="17" t="s">
        <v>88</v>
      </c>
      <c r="W581" s="19" t="s">
        <v>2650</v>
      </c>
      <c r="X581" s="18">
        <v>40902.333333333299</v>
      </c>
      <c r="Y581" s="18">
        <v>40902.333333333299</v>
      </c>
      <c r="Z581" s="17" t="s">
        <v>82</v>
      </c>
      <c r="AA581" s="17" t="s">
        <v>60</v>
      </c>
      <c r="AB581" s="17" t="s">
        <v>60</v>
      </c>
      <c r="AC581" s="17" t="s">
        <v>82</v>
      </c>
      <c r="AD581" s="17"/>
      <c r="AE581" s="17"/>
    </row>
    <row r="582" spans="1:31" s="3" customFormat="1" ht="13" x14ac:dyDescent="0.3">
      <c r="A582" s="35" t="s">
        <v>2651</v>
      </c>
      <c r="B582" s="17" t="s">
        <v>2652</v>
      </c>
      <c r="C582" s="18">
        <v>40429</v>
      </c>
      <c r="D582" s="18">
        <v>40429.291666666701</v>
      </c>
      <c r="E582" s="16" t="s">
        <v>1507</v>
      </c>
      <c r="F582" s="36">
        <v>41004.618136574099</v>
      </c>
      <c r="G582" s="16" t="s">
        <v>109</v>
      </c>
      <c r="H582" s="17" t="s">
        <v>74</v>
      </c>
      <c r="I582" s="17"/>
      <c r="J582" s="17"/>
      <c r="K582" s="17" t="s">
        <v>75</v>
      </c>
      <c r="L582" s="17"/>
      <c r="M582" s="17"/>
      <c r="N582" s="17">
        <v>20</v>
      </c>
      <c r="O582" s="17"/>
      <c r="P582" s="17"/>
      <c r="Q582" s="17">
        <v>20</v>
      </c>
      <c r="R582" s="17" t="s">
        <v>65</v>
      </c>
      <c r="S582" s="17"/>
      <c r="T582" s="17" t="s">
        <v>121</v>
      </c>
      <c r="U582" s="17" t="s">
        <v>55</v>
      </c>
      <c r="V582" s="17" t="s">
        <v>71</v>
      </c>
      <c r="W582" s="19" t="s">
        <v>2653</v>
      </c>
      <c r="X582" s="18">
        <v>41639.333333333299</v>
      </c>
      <c r="Y582" s="18">
        <v>41639.333333333299</v>
      </c>
      <c r="Z582" s="17" t="s">
        <v>82</v>
      </c>
      <c r="AA582" s="17" t="s">
        <v>59</v>
      </c>
      <c r="AB582" s="17" t="s">
        <v>60</v>
      </c>
      <c r="AC582" s="17" t="s">
        <v>82</v>
      </c>
      <c r="AD582" s="17"/>
      <c r="AE582" s="17"/>
    </row>
    <row r="583" spans="1:31" s="3" customFormat="1" ht="13" x14ac:dyDescent="0.3">
      <c r="A583" s="35" t="s">
        <v>2654</v>
      </c>
      <c r="B583" s="17" t="s">
        <v>2655</v>
      </c>
      <c r="C583" s="18">
        <v>40429</v>
      </c>
      <c r="D583" s="18">
        <v>40429.291666666701</v>
      </c>
      <c r="E583" s="16" t="s">
        <v>1507</v>
      </c>
      <c r="F583" s="36">
        <v>41400.291666666701</v>
      </c>
      <c r="G583" s="16" t="s">
        <v>109</v>
      </c>
      <c r="H583" s="17" t="s">
        <v>74</v>
      </c>
      <c r="I583" s="17"/>
      <c r="J583" s="17"/>
      <c r="K583" s="17" t="s">
        <v>75</v>
      </c>
      <c r="L583" s="17"/>
      <c r="M583" s="17"/>
      <c r="N583" s="17">
        <v>20</v>
      </c>
      <c r="O583" s="17"/>
      <c r="P583" s="17"/>
      <c r="Q583" s="17">
        <v>20</v>
      </c>
      <c r="R583" s="17" t="s">
        <v>92</v>
      </c>
      <c r="S583" s="17"/>
      <c r="T583" s="17" t="s">
        <v>139</v>
      </c>
      <c r="U583" s="17" t="s">
        <v>55</v>
      </c>
      <c r="V583" s="17" t="s">
        <v>88</v>
      </c>
      <c r="W583" s="19" t="s">
        <v>2656</v>
      </c>
      <c r="X583" s="18">
        <v>41274.333333333299</v>
      </c>
      <c r="Y583" s="18">
        <v>42004.333333333299</v>
      </c>
      <c r="Z583" s="17" t="s">
        <v>82</v>
      </c>
      <c r="AA583" s="17" t="s">
        <v>59</v>
      </c>
      <c r="AB583" s="17" t="s">
        <v>59</v>
      </c>
      <c r="AC583" s="17" t="s">
        <v>82</v>
      </c>
      <c r="AD583" s="17"/>
      <c r="AE583" s="17"/>
    </row>
    <row r="584" spans="1:31" s="3" customFormat="1" ht="25.5" x14ac:dyDescent="0.3">
      <c r="A584" s="35" t="s">
        <v>2657</v>
      </c>
      <c r="B584" s="17" t="s">
        <v>2658</v>
      </c>
      <c r="C584" s="18">
        <v>40502</v>
      </c>
      <c r="D584" s="18">
        <v>40434.291666666701</v>
      </c>
      <c r="E584" s="16" t="s">
        <v>1507</v>
      </c>
      <c r="F584" s="36">
        <v>40499.333333333299</v>
      </c>
      <c r="G584" s="16" t="s">
        <v>1266</v>
      </c>
      <c r="H584" s="17" t="s">
        <v>74</v>
      </c>
      <c r="I584" s="17"/>
      <c r="J584" s="17"/>
      <c r="K584" s="17" t="s">
        <v>75</v>
      </c>
      <c r="L584" s="17"/>
      <c r="M584" s="17"/>
      <c r="N584" s="17">
        <v>20</v>
      </c>
      <c r="O584" s="17"/>
      <c r="P584" s="17"/>
      <c r="Q584" s="17">
        <v>20</v>
      </c>
      <c r="R584" s="17" t="s">
        <v>92</v>
      </c>
      <c r="S584" s="17"/>
      <c r="T584" s="17" t="s">
        <v>66</v>
      </c>
      <c r="U584" s="17" t="s">
        <v>55</v>
      </c>
      <c r="V584" s="17" t="s">
        <v>71</v>
      </c>
      <c r="W584" s="19" t="s">
        <v>2659</v>
      </c>
      <c r="X584" s="18">
        <v>40967.333333333299</v>
      </c>
      <c r="Y584" s="18">
        <v>40967.333333333299</v>
      </c>
      <c r="Z584" s="17" t="s">
        <v>60</v>
      </c>
      <c r="AA584" s="17" t="s">
        <v>60</v>
      </c>
      <c r="AB584" s="17" t="s">
        <v>60</v>
      </c>
      <c r="AC584" s="17" t="s">
        <v>82</v>
      </c>
      <c r="AD584" s="17"/>
      <c r="AE584" s="17"/>
    </row>
    <row r="585" spans="1:31" s="3" customFormat="1" ht="13" x14ac:dyDescent="0.3">
      <c r="A585" s="35" t="s">
        <v>2660</v>
      </c>
      <c r="B585" s="17">
        <v>651</v>
      </c>
      <c r="C585" s="18">
        <v>40437</v>
      </c>
      <c r="D585" s="18">
        <v>40437.291666666701</v>
      </c>
      <c r="E585" s="16" t="s">
        <v>1507</v>
      </c>
      <c r="F585" s="36">
        <v>41107.291666666701</v>
      </c>
      <c r="G585" s="16" t="s">
        <v>109</v>
      </c>
      <c r="H585" s="17" t="s">
        <v>74</v>
      </c>
      <c r="I585" s="17"/>
      <c r="J585" s="17"/>
      <c r="K585" s="17" t="s">
        <v>75</v>
      </c>
      <c r="L585" s="17"/>
      <c r="M585" s="17"/>
      <c r="N585" s="17">
        <v>15</v>
      </c>
      <c r="O585" s="17"/>
      <c r="P585" s="17"/>
      <c r="Q585" s="17">
        <v>15</v>
      </c>
      <c r="R585" s="17" t="s">
        <v>92</v>
      </c>
      <c r="S585" s="17"/>
      <c r="T585" s="17" t="s">
        <v>631</v>
      </c>
      <c r="U585" s="17" t="s">
        <v>55</v>
      </c>
      <c r="V585" s="17" t="s">
        <v>88</v>
      </c>
      <c r="W585" s="19" t="s">
        <v>2661</v>
      </c>
      <c r="X585" s="18">
        <v>41061.291666666701</v>
      </c>
      <c r="Y585" s="18">
        <v>41122.291666666701</v>
      </c>
      <c r="Z585" s="17" t="s">
        <v>82</v>
      </c>
      <c r="AA585" s="17" t="s">
        <v>59</v>
      </c>
      <c r="AB585" s="17" t="s">
        <v>59</v>
      </c>
      <c r="AC585" s="17" t="s">
        <v>82</v>
      </c>
      <c r="AD585" s="17"/>
      <c r="AE585" s="17"/>
    </row>
    <row r="586" spans="1:31" s="3" customFormat="1" ht="13" x14ac:dyDescent="0.3">
      <c r="A586" s="35" t="s">
        <v>2662</v>
      </c>
      <c r="B586" s="17">
        <v>652</v>
      </c>
      <c r="C586" s="18">
        <v>40444</v>
      </c>
      <c r="D586" s="18">
        <v>40444.291666666701</v>
      </c>
      <c r="E586" s="16" t="s">
        <v>1507</v>
      </c>
      <c r="F586" s="36">
        <v>40966.333333333299</v>
      </c>
      <c r="G586" s="16" t="s">
        <v>109</v>
      </c>
      <c r="H586" s="17" t="s">
        <v>74</v>
      </c>
      <c r="I586" s="17"/>
      <c r="J586" s="17"/>
      <c r="K586" s="17" t="s">
        <v>75</v>
      </c>
      <c r="L586" s="17"/>
      <c r="M586" s="17"/>
      <c r="N586" s="17">
        <v>20</v>
      </c>
      <c r="O586" s="17"/>
      <c r="P586" s="17"/>
      <c r="Q586" s="17">
        <v>20</v>
      </c>
      <c r="R586" s="17" t="s">
        <v>65</v>
      </c>
      <c r="S586" s="17"/>
      <c r="T586" s="17" t="s">
        <v>136</v>
      </c>
      <c r="U586" s="17" t="s">
        <v>55</v>
      </c>
      <c r="V586" s="17" t="s">
        <v>88</v>
      </c>
      <c r="W586" s="19" t="s">
        <v>2663</v>
      </c>
      <c r="X586" s="18">
        <v>41440.291666666701</v>
      </c>
      <c r="Y586" s="18">
        <v>41440.291666666701</v>
      </c>
      <c r="Z586" s="17" t="s">
        <v>82</v>
      </c>
      <c r="AA586" s="17" t="s">
        <v>60</v>
      </c>
      <c r="AB586" s="17" t="s">
        <v>60</v>
      </c>
      <c r="AC586" s="17" t="s">
        <v>82</v>
      </c>
      <c r="AD586" s="17"/>
      <c r="AE586" s="17"/>
    </row>
    <row r="587" spans="1:31" s="3" customFormat="1" ht="13" x14ac:dyDescent="0.3">
      <c r="A587" s="35" t="s">
        <v>2664</v>
      </c>
      <c r="B587" s="17">
        <v>653</v>
      </c>
      <c r="C587" s="18">
        <v>40450</v>
      </c>
      <c r="D587" s="18">
        <v>40450.291666666701</v>
      </c>
      <c r="E587" s="16" t="s">
        <v>1507</v>
      </c>
      <c r="F587" s="36">
        <v>41131.291666666701</v>
      </c>
      <c r="G587" s="16" t="s">
        <v>109</v>
      </c>
      <c r="H587" s="17" t="s">
        <v>74</v>
      </c>
      <c r="I587" s="17"/>
      <c r="J587" s="17"/>
      <c r="K587" s="17" t="s">
        <v>75</v>
      </c>
      <c r="L587" s="17"/>
      <c r="M587" s="17"/>
      <c r="N587" s="17">
        <v>20</v>
      </c>
      <c r="O587" s="17"/>
      <c r="P587" s="17"/>
      <c r="Q587" s="17">
        <v>20</v>
      </c>
      <c r="R587" s="17" t="s">
        <v>92</v>
      </c>
      <c r="S587" s="17"/>
      <c r="T587" s="17" t="s">
        <v>139</v>
      </c>
      <c r="U587" s="17" t="s">
        <v>55</v>
      </c>
      <c r="V587" s="17" t="s">
        <v>88</v>
      </c>
      <c r="W587" s="19" t="s">
        <v>2665</v>
      </c>
      <c r="X587" s="18">
        <v>41289.333333333299</v>
      </c>
      <c r="Y587" s="18">
        <v>41289.333333333299</v>
      </c>
      <c r="Z587" s="17" t="s">
        <v>82</v>
      </c>
      <c r="AA587" s="17" t="s">
        <v>59</v>
      </c>
      <c r="AB587" s="17" t="s">
        <v>59</v>
      </c>
      <c r="AC587" s="17" t="s">
        <v>82</v>
      </c>
      <c r="AD587" s="17"/>
      <c r="AE587" s="17"/>
    </row>
    <row r="588" spans="1:31" s="3" customFormat="1" ht="13" x14ac:dyDescent="0.3">
      <c r="A588" s="35" t="s">
        <v>2666</v>
      </c>
      <c r="B588" s="17" t="s">
        <v>2667</v>
      </c>
      <c r="C588" s="18">
        <v>40450</v>
      </c>
      <c r="D588" s="18">
        <v>40450.291666666701</v>
      </c>
      <c r="E588" s="16" t="s">
        <v>1507</v>
      </c>
      <c r="F588" s="36">
        <v>41131.291666666701</v>
      </c>
      <c r="G588" s="16" t="s">
        <v>109</v>
      </c>
      <c r="H588" s="17" t="s">
        <v>74</v>
      </c>
      <c r="I588" s="17"/>
      <c r="J588" s="17"/>
      <c r="K588" s="17" t="s">
        <v>75</v>
      </c>
      <c r="L588" s="17"/>
      <c r="M588" s="17"/>
      <c r="N588" s="17">
        <v>20</v>
      </c>
      <c r="O588" s="17"/>
      <c r="P588" s="17"/>
      <c r="Q588" s="17">
        <v>20</v>
      </c>
      <c r="R588" s="17" t="s">
        <v>92</v>
      </c>
      <c r="S588" s="17"/>
      <c r="T588" s="17" t="s">
        <v>101</v>
      </c>
      <c r="U588" s="17" t="s">
        <v>55</v>
      </c>
      <c r="V588" s="17" t="s">
        <v>88</v>
      </c>
      <c r="W588" s="19" t="s">
        <v>2668</v>
      </c>
      <c r="X588" s="18">
        <v>41289.333333333299</v>
      </c>
      <c r="Y588" s="18">
        <v>41289.333333333299</v>
      </c>
      <c r="Z588" s="17" t="s">
        <v>82</v>
      </c>
      <c r="AA588" s="17" t="s">
        <v>59</v>
      </c>
      <c r="AB588" s="17" t="s">
        <v>59</v>
      </c>
      <c r="AC588" s="17" t="s">
        <v>82</v>
      </c>
      <c r="AD588" s="17"/>
      <c r="AE588" s="17"/>
    </row>
    <row r="589" spans="1:31" s="3" customFormat="1" ht="13" x14ac:dyDescent="0.3">
      <c r="A589" s="35" t="s">
        <v>2669</v>
      </c>
      <c r="B589" s="17" t="s">
        <v>2670</v>
      </c>
      <c r="C589" s="18">
        <v>40450</v>
      </c>
      <c r="D589" s="18">
        <v>40450.291666666701</v>
      </c>
      <c r="E589" s="16" t="s">
        <v>1507</v>
      </c>
      <c r="F589" s="36">
        <v>41030.291666666701</v>
      </c>
      <c r="G589" s="16" t="s">
        <v>109</v>
      </c>
      <c r="H589" s="17" t="s">
        <v>74</v>
      </c>
      <c r="I589" s="17"/>
      <c r="J589" s="17"/>
      <c r="K589" s="17" t="s">
        <v>75</v>
      </c>
      <c r="L589" s="17"/>
      <c r="M589" s="17"/>
      <c r="N589" s="17">
        <v>20</v>
      </c>
      <c r="O589" s="17"/>
      <c r="P589" s="17"/>
      <c r="Q589" s="17">
        <v>20</v>
      </c>
      <c r="R589" s="17" t="s">
        <v>92</v>
      </c>
      <c r="S589" s="17"/>
      <c r="T589" s="17" t="s">
        <v>101</v>
      </c>
      <c r="U589" s="17" t="s">
        <v>55</v>
      </c>
      <c r="V589" s="17" t="s">
        <v>71</v>
      </c>
      <c r="W589" s="19" t="s">
        <v>2671</v>
      </c>
      <c r="X589" s="18">
        <v>41274.333333333299</v>
      </c>
      <c r="Y589" s="18">
        <v>41274.333333333299</v>
      </c>
      <c r="Z589" s="17" t="s">
        <v>82</v>
      </c>
      <c r="AA589" s="17" t="s">
        <v>60</v>
      </c>
      <c r="AB589" s="17" t="s">
        <v>60</v>
      </c>
      <c r="AC589" s="17" t="s">
        <v>82</v>
      </c>
      <c r="AD589" s="17"/>
      <c r="AE589" s="17"/>
    </row>
    <row r="590" spans="1:31" s="3" customFormat="1" ht="13" x14ac:dyDescent="0.3">
      <c r="A590" s="35" t="s">
        <v>2672</v>
      </c>
      <c r="B590" s="17" t="s">
        <v>2673</v>
      </c>
      <c r="C590" s="18">
        <v>40568</v>
      </c>
      <c r="D590" s="18">
        <v>40451.291666666701</v>
      </c>
      <c r="E590" s="16" t="s">
        <v>1507</v>
      </c>
      <c r="F590" s="36">
        <v>40571.723935185197</v>
      </c>
      <c r="G590" s="16" t="s">
        <v>1266</v>
      </c>
      <c r="H590" s="17" t="s">
        <v>74</v>
      </c>
      <c r="I590" s="17"/>
      <c r="J590" s="17"/>
      <c r="K590" s="17" t="s">
        <v>75</v>
      </c>
      <c r="L590" s="17"/>
      <c r="M590" s="17"/>
      <c r="N590" s="17">
        <v>20</v>
      </c>
      <c r="O590" s="17"/>
      <c r="P590" s="17"/>
      <c r="Q590" s="17">
        <v>20</v>
      </c>
      <c r="R590" s="17" t="s">
        <v>92</v>
      </c>
      <c r="S590" s="17"/>
      <c r="T590" s="17" t="s">
        <v>1521</v>
      </c>
      <c r="U590" s="17" t="s">
        <v>55</v>
      </c>
      <c r="V590" s="17" t="s">
        <v>88</v>
      </c>
      <c r="W590" s="19" t="s">
        <v>2674</v>
      </c>
      <c r="X590" s="18">
        <v>41091.291666666701</v>
      </c>
      <c r="Y590" s="18">
        <v>41091.291666666701</v>
      </c>
      <c r="Z590" s="17" t="s">
        <v>60</v>
      </c>
      <c r="AA590" s="17" t="s">
        <v>60</v>
      </c>
      <c r="AB590" s="17" t="s">
        <v>60</v>
      </c>
      <c r="AC590" s="17" t="s">
        <v>82</v>
      </c>
      <c r="AD590" s="17"/>
      <c r="AE590" s="17"/>
    </row>
    <row r="591" spans="1:31" s="3" customFormat="1" ht="13" x14ac:dyDescent="0.3">
      <c r="A591" s="35" t="s">
        <v>2675</v>
      </c>
      <c r="B591" s="17" t="s">
        <v>2676</v>
      </c>
      <c r="C591" s="18">
        <v>40451</v>
      </c>
      <c r="D591" s="18">
        <v>40451.291666666701</v>
      </c>
      <c r="E591" s="16" t="s">
        <v>1507</v>
      </c>
      <c r="F591" s="36">
        <v>41099.291666666701</v>
      </c>
      <c r="G591" s="16" t="s">
        <v>109</v>
      </c>
      <c r="H591" s="17" t="s">
        <v>74</v>
      </c>
      <c r="I591" s="17"/>
      <c r="J591" s="17"/>
      <c r="K591" s="17" t="s">
        <v>75</v>
      </c>
      <c r="L591" s="17"/>
      <c r="M591" s="17"/>
      <c r="N591" s="17">
        <v>20</v>
      </c>
      <c r="O591" s="17"/>
      <c r="P591" s="17"/>
      <c r="Q591" s="17">
        <v>20</v>
      </c>
      <c r="R591" s="17" t="s">
        <v>92</v>
      </c>
      <c r="S591" s="17"/>
      <c r="T591" s="17" t="s">
        <v>136</v>
      </c>
      <c r="U591" s="17" t="s">
        <v>55</v>
      </c>
      <c r="V591" s="17" t="s">
        <v>88</v>
      </c>
      <c r="W591" s="19" t="s">
        <v>2677</v>
      </c>
      <c r="X591" s="18">
        <v>40909.333333333299</v>
      </c>
      <c r="Y591" s="18">
        <v>41061.291666666701</v>
      </c>
      <c r="Z591" s="17" t="s">
        <v>82</v>
      </c>
      <c r="AA591" s="17" t="s">
        <v>59</v>
      </c>
      <c r="AB591" s="17" t="s">
        <v>59</v>
      </c>
      <c r="AC591" s="17" t="s">
        <v>82</v>
      </c>
      <c r="AD591" s="17"/>
      <c r="AE591" s="17"/>
    </row>
    <row r="592" spans="1:31" s="3" customFormat="1" ht="13" x14ac:dyDescent="0.3">
      <c r="A592" s="35" t="s">
        <v>2678</v>
      </c>
      <c r="B592" s="17" t="s">
        <v>2679</v>
      </c>
      <c r="C592" s="18">
        <v>40451</v>
      </c>
      <c r="D592" s="18">
        <v>40451.291666666701</v>
      </c>
      <c r="E592" s="16" t="s">
        <v>1507</v>
      </c>
      <c r="F592" s="36">
        <v>41484.291666666701</v>
      </c>
      <c r="G592" s="16" t="s">
        <v>109</v>
      </c>
      <c r="H592" s="17" t="s">
        <v>74</v>
      </c>
      <c r="I592" s="17"/>
      <c r="J592" s="17"/>
      <c r="K592" s="17" t="s">
        <v>75</v>
      </c>
      <c r="L592" s="17"/>
      <c r="M592" s="17"/>
      <c r="N592" s="17">
        <v>20</v>
      </c>
      <c r="O592" s="17"/>
      <c r="P592" s="17"/>
      <c r="Q592" s="17">
        <v>20</v>
      </c>
      <c r="R592" s="17" t="s">
        <v>92</v>
      </c>
      <c r="S592" s="17"/>
      <c r="T592" s="17" t="s">
        <v>136</v>
      </c>
      <c r="U592" s="17" t="s">
        <v>55</v>
      </c>
      <c r="V592" s="17" t="s">
        <v>88</v>
      </c>
      <c r="W592" s="19" t="s">
        <v>2680</v>
      </c>
      <c r="X592" s="18">
        <v>40911.333333333299</v>
      </c>
      <c r="Y592" s="18">
        <v>41680.333333333299</v>
      </c>
      <c r="Z592" s="17" t="s">
        <v>82</v>
      </c>
      <c r="AA592" s="17" t="s">
        <v>59</v>
      </c>
      <c r="AB592" s="17" t="s">
        <v>59</v>
      </c>
      <c r="AC592" s="17" t="s">
        <v>82</v>
      </c>
      <c r="AD592" s="17"/>
      <c r="AE592" s="17"/>
    </row>
    <row r="593" spans="1:31" s="3" customFormat="1" ht="25.5" x14ac:dyDescent="0.3">
      <c r="A593" s="35" t="s">
        <v>2681</v>
      </c>
      <c r="B593" s="17" t="s">
        <v>2682</v>
      </c>
      <c r="C593" s="18">
        <v>40451</v>
      </c>
      <c r="D593" s="18">
        <v>40451.291666666701</v>
      </c>
      <c r="E593" s="16" t="s">
        <v>1507</v>
      </c>
      <c r="F593" s="36">
        <v>40974.333333333299</v>
      </c>
      <c r="G593" s="16" t="s">
        <v>109</v>
      </c>
      <c r="H593" s="17" t="s">
        <v>74</v>
      </c>
      <c r="I593" s="17"/>
      <c r="J593" s="17"/>
      <c r="K593" s="17" t="s">
        <v>75</v>
      </c>
      <c r="L593" s="17"/>
      <c r="M593" s="17"/>
      <c r="N593" s="17">
        <v>20</v>
      </c>
      <c r="O593" s="17"/>
      <c r="P593" s="17"/>
      <c r="Q593" s="17">
        <v>20</v>
      </c>
      <c r="R593" s="17" t="s">
        <v>65</v>
      </c>
      <c r="S593" s="17"/>
      <c r="T593" s="17" t="s">
        <v>101</v>
      </c>
      <c r="U593" s="17" t="s">
        <v>55</v>
      </c>
      <c r="V593" s="17" t="s">
        <v>88</v>
      </c>
      <c r="W593" s="19" t="s">
        <v>2683</v>
      </c>
      <c r="X593" s="18">
        <v>41395.291666666701</v>
      </c>
      <c r="Y593" s="18">
        <v>41395.291666666701</v>
      </c>
      <c r="Z593" s="17" t="s">
        <v>82</v>
      </c>
      <c r="AA593" s="17" t="s">
        <v>60</v>
      </c>
      <c r="AB593" s="17" t="s">
        <v>59</v>
      </c>
      <c r="AC593" s="17" t="s">
        <v>82</v>
      </c>
      <c r="AD593" s="17"/>
      <c r="AE593" s="17"/>
    </row>
    <row r="594" spans="1:31" s="3" customFormat="1" ht="13" x14ac:dyDescent="0.3">
      <c r="A594" s="35" t="s">
        <v>2684</v>
      </c>
      <c r="B594" s="17" t="s">
        <v>2685</v>
      </c>
      <c r="C594" s="18">
        <v>40610</v>
      </c>
      <c r="D594" s="18">
        <v>40451.291666666701</v>
      </c>
      <c r="E594" s="16" t="s">
        <v>1507</v>
      </c>
      <c r="F594" s="36">
        <v>40610.333333333299</v>
      </c>
      <c r="G594" s="16" t="s">
        <v>109</v>
      </c>
      <c r="H594" s="17" t="s">
        <v>74</v>
      </c>
      <c r="I594" s="17"/>
      <c r="J594" s="17"/>
      <c r="K594" s="17" t="s">
        <v>75</v>
      </c>
      <c r="L594" s="17"/>
      <c r="M594" s="17"/>
      <c r="N594" s="17">
        <v>20</v>
      </c>
      <c r="O594" s="17"/>
      <c r="P594" s="17"/>
      <c r="Q594" s="17">
        <v>20</v>
      </c>
      <c r="R594" s="17" t="s">
        <v>92</v>
      </c>
      <c r="S594" s="17"/>
      <c r="T594" s="17" t="s">
        <v>2686</v>
      </c>
      <c r="U594" s="17" t="s">
        <v>55</v>
      </c>
      <c r="V594" s="17" t="s">
        <v>88</v>
      </c>
      <c r="W594" s="19" t="s">
        <v>2668</v>
      </c>
      <c r="X594" s="18">
        <v>41091.291666666701</v>
      </c>
      <c r="Y594" s="18">
        <v>41091.291666666701</v>
      </c>
      <c r="Z594" s="17" t="s">
        <v>82</v>
      </c>
      <c r="AA594" s="17" t="s">
        <v>60</v>
      </c>
      <c r="AB594" s="17" t="s">
        <v>60</v>
      </c>
      <c r="AC594" s="17" t="s">
        <v>82</v>
      </c>
      <c r="AD594" s="17"/>
      <c r="AE594" s="17"/>
    </row>
    <row r="595" spans="1:31" s="3" customFormat="1" ht="13" x14ac:dyDescent="0.3">
      <c r="A595" s="35" t="s">
        <v>2687</v>
      </c>
      <c r="B595" s="17" t="s">
        <v>2688</v>
      </c>
      <c r="C595" s="18">
        <v>40451</v>
      </c>
      <c r="D595" s="18">
        <v>40451.291666666701</v>
      </c>
      <c r="E595" s="16" t="s">
        <v>1507</v>
      </c>
      <c r="F595" s="36">
        <v>42048.333333333299</v>
      </c>
      <c r="G595" s="16" t="s">
        <v>109</v>
      </c>
      <c r="H595" s="17" t="s">
        <v>74</v>
      </c>
      <c r="I595" s="17"/>
      <c r="J595" s="17"/>
      <c r="K595" s="17" t="s">
        <v>75</v>
      </c>
      <c r="L595" s="17"/>
      <c r="M595" s="17"/>
      <c r="N595" s="17">
        <v>20</v>
      </c>
      <c r="O595" s="17"/>
      <c r="P595" s="17"/>
      <c r="Q595" s="17">
        <v>20</v>
      </c>
      <c r="R595" s="17" t="s">
        <v>65</v>
      </c>
      <c r="S595" s="17"/>
      <c r="T595" s="17" t="s">
        <v>54</v>
      </c>
      <c r="U595" s="17" t="s">
        <v>55</v>
      </c>
      <c r="V595" s="17" t="s">
        <v>56</v>
      </c>
      <c r="W595" s="19" t="s">
        <v>127</v>
      </c>
      <c r="X595" s="18">
        <v>41578.291666666701</v>
      </c>
      <c r="Y595" s="18">
        <v>42521.291666666701</v>
      </c>
      <c r="Z595" s="17" t="s">
        <v>82</v>
      </c>
      <c r="AA595" s="17" t="s">
        <v>59</v>
      </c>
      <c r="AB595" s="17" t="s">
        <v>59</v>
      </c>
      <c r="AC595" s="17" t="s">
        <v>82</v>
      </c>
      <c r="AD595" s="17"/>
      <c r="AE595" s="17"/>
    </row>
    <row r="596" spans="1:31" s="3" customFormat="1" ht="25.5" x14ac:dyDescent="0.3">
      <c r="A596" s="35" t="s">
        <v>2689</v>
      </c>
      <c r="B596" s="17" t="s">
        <v>2690</v>
      </c>
      <c r="C596" s="18">
        <v>40456</v>
      </c>
      <c r="D596" s="18">
        <v>40456.291666666701</v>
      </c>
      <c r="E596" s="16" t="s">
        <v>1507</v>
      </c>
      <c r="F596" s="36">
        <v>40971.001134259299</v>
      </c>
      <c r="G596" s="16" t="s">
        <v>109</v>
      </c>
      <c r="H596" s="17" t="s">
        <v>74</v>
      </c>
      <c r="I596" s="17"/>
      <c r="J596" s="17"/>
      <c r="K596" s="17" t="s">
        <v>75</v>
      </c>
      <c r="L596" s="17"/>
      <c r="M596" s="17"/>
      <c r="N596" s="17">
        <v>20</v>
      </c>
      <c r="O596" s="17"/>
      <c r="P596" s="17"/>
      <c r="Q596" s="17">
        <v>20</v>
      </c>
      <c r="R596" s="17" t="s">
        <v>92</v>
      </c>
      <c r="S596" s="17"/>
      <c r="T596" s="17" t="s">
        <v>101</v>
      </c>
      <c r="U596" s="17" t="s">
        <v>55</v>
      </c>
      <c r="V596" s="17" t="s">
        <v>71</v>
      </c>
      <c r="W596" s="19" t="s">
        <v>2691</v>
      </c>
      <c r="X596" s="18">
        <v>40724.291666666701</v>
      </c>
      <c r="Y596" s="18">
        <v>40724.291666666701</v>
      </c>
      <c r="Z596" s="17" t="s">
        <v>82</v>
      </c>
      <c r="AA596" s="17" t="s">
        <v>60</v>
      </c>
      <c r="AB596" s="17" t="s">
        <v>60</v>
      </c>
      <c r="AC596" s="17" t="s">
        <v>82</v>
      </c>
      <c r="AD596" s="17"/>
      <c r="AE596" s="17"/>
    </row>
    <row r="597" spans="1:31" s="3" customFormat="1" ht="13" x14ac:dyDescent="0.3">
      <c r="A597" s="35" t="s">
        <v>2692</v>
      </c>
      <c r="B597" s="17" t="s">
        <v>2693</v>
      </c>
      <c r="C597" s="18">
        <v>40464</v>
      </c>
      <c r="D597" s="18">
        <v>40464.291666666701</v>
      </c>
      <c r="E597" s="16" t="s">
        <v>1507</v>
      </c>
      <c r="F597" s="36">
        <v>40932.019756944399</v>
      </c>
      <c r="G597" s="16" t="s">
        <v>109</v>
      </c>
      <c r="H597" s="17" t="s">
        <v>74</v>
      </c>
      <c r="I597" s="17"/>
      <c r="J597" s="17"/>
      <c r="K597" s="17" t="s">
        <v>75</v>
      </c>
      <c r="L597" s="17"/>
      <c r="M597" s="17"/>
      <c r="N597" s="17">
        <v>20</v>
      </c>
      <c r="O597" s="17"/>
      <c r="P597" s="17"/>
      <c r="Q597" s="17">
        <v>20</v>
      </c>
      <c r="R597" s="17" t="s">
        <v>65</v>
      </c>
      <c r="S597" s="17"/>
      <c r="T597" s="17" t="s">
        <v>121</v>
      </c>
      <c r="U597" s="17" t="s">
        <v>55</v>
      </c>
      <c r="V597" s="17" t="s">
        <v>71</v>
      </c>
      <c r="W597" s="19" t="s">
        <v>2694</v>
      </c>
      <c r="X597" s="18">
        <v>41639.333333333299</v>
      </c>
      <c r="Y597" s="18">
        <v>41639.333333333299</v>
      </c>
      <c r="Z597" s="17" t="s">
        <v>82</v>
      </c>
      <c r="AA597" s="17" t="s">
        <v>60</v>
      </c>
      <c r="AB597" s="17" t="s">
        <v>60</v>
      </c>
      <c r="AC597" s="17" t="s">
        <v>82</v>
      </c>
      <c r="AD597" s="17"/>
      <c r="AE597" s="17"/>
    </row>
    <row r="598" spans="1:31" s="3" customFormat="1" ht="13" x14ac:dyDescent="0.3">
      <c r="A598" s="35" t="s">
        <v>2695</v>
      </c>
      <c r="B598" s="17" t="s">
        <v>2696</v>
      </c>
      <c r="C598" s="18">
        <v>40464</v>
      </c>
      <c r="D598" s="18">
        <v>40464.291666666701</v>
      </c>
      <c r="E598" s="16" t="s">
        <v>1507</v>
      </c>
      <c r="F598" s="36">
        <v>40932.019120370402</v>
      </c>
      <c r="G598" s="16" t="s">
        <v>109</v>
      </c>
      <c r="H598" s="17" t="s">
        <v>74</v>
      </c>
      <c r="I598" s="17"/>
      <c r="J598" s="17"/>
      <c r="K598" s="17" t="s">
        <v>75</v>
      </c>
      <c r="L598" s="17"/>
      <c r="M598" s="17"/>
      <c r="N598" s="17">
        <v>20</v>
      </c>
      <c r="O598" s="17"/>
      <c r="P598" s="17"/>
      <c r="Q598" s="17">
        <v>20</v>
      </c>
      <c r="R598" s="17" t="s">
        <v>65</v>
      </c>
      <c r="S598" s="17"/>
      <c r="T598" s="17" t="s">
        <v>121</v>
      </c>
      <c r="U598" s="17" t="s">
        <v>55</v>
      </c>
      <c r="V598" s="17" t="s">
        <v>71</v>
      </c>
      <c r="W598" s="19" t="s">
        <v>2694</v>
      </c>
      <c r="X598" s="18">
        <v>41639.333333333299</v>
      </c>
      <c r="Y598" s="18">
        <v>41639.333333333299</v>
      </c>
      <c r="Z598" s="17" t="s">
        <v>82</v>
      </c>
      <c r="AA598" s="17" t="s">
        <v>60</v>
      </c>
      <c r="AB598" s="17" t="s">
        <v>59</v>
      </c>
      <c r="AC598" s="17" t="s">
        <v>82</v>
      </c>
      <c r="AD598" s="17"/>
      <c r="AE598" s="17"/>
    </row>
    <row r="599" spans="1:31" s="3" customFormat="1" ht="25.5" x14ac:dyDescent="0.3">
      <c r="A599" s="35" t="s">
        <v>2697</v>
      </c>
      <c r="B599" s="17" t="s">
        <v>2698</v>
      </c>
      <c r="C599" s="18">
        <v>40471</v>
      </c>
      <c r="D599" s="18">
        <v>40471.291666666701</v>
      </c>
      <c r="E599" s="16" t="s">
        <v>1507</v>
      </c>
      <c r="F599" s="36">
        <v>40974.333333333299</v>
      </c>
      <c r="G599" s="16" t="s">
        <v>109</v>
      </c>
      <c r="H599" s="17" t="s">
        <v>74</v>
      </c>
      <c r="I599" s="17"/>
      <c r="J599" s="17"/>
      <c r="K599" s="17" t="s">
        <v>75</v>
      </c>
      <c r="L599" s="17"/>
      <c r="M599" s="17"/>
      <c r="N599" s="17">
        <v>20</v>
      </c>
      <c r="O599" s="17"/>
      <c r="P599" s="17"/>
      <c r="Q599" s="17">
        <v>20</v>
      </c>
      <c r="R599" s="17" t="s">
        <v>65</v>
      </c>
      <c r="S599" s="17"/>
      <c r="T599" s="17" t="s">
        <v>136</v>
      </c>
      <c r="U599" s="17" t="s">
        <v>55</v>
      </c>
      <c r="V599" s="17" t="s">
        <v>88</v>
      </c>
      <c r="W599" s="19" t="s">
        <v>2699</v>
      </c>
      <c r="X599" s="18">
        <v>41273.333333333299</v>
      </c>
      <c r="Y599" s="18">
        <v>41334.333333333299</v>
      </c>
      <c r="Z599" s="17" t="s">
        <v>82</v>
      </c>
      <c r="AA599" s="17" t="s">
        <v>60</v>
      </c>
      <c r="AB599" s="17" t="s">
        <v>60</v>
      </c>
      <c r="AC599" s="17" t="s">
        <v>82</v>
      </c>
      <c r="AD599" s="17"/>
      <c r="AE599" s="17"/>
    </row>
    <row r="600" spans="1:31" s="3" customFormat="1" ht="13" x14ac:dyDescent="0.3">
      <c r="A600" s="35" t="s">
        <v>1430</v>
      </c>
      <c r="B600" s="17">
        <v>655</v>
      </c>
      <c r="C600" s="18">
        <v>40611</v>
      </c>
      <c r="D600" s="18">
        <v>40493.333333333299</v>
      </c>
      <c r="E600" s="16" t="s">
        <v>1507</v>
      </c>
      <c r="F600" s="36">
        <v>40611.333333333299</v>
      </c>
      <c r="G600" s="16" t="s">
        <v>109</v>
      </c>
      <c r="H600" s="17" t="s">
        <v>74</v>
      </c>
      <c r="I600" s="17"/>
      <c r="J600" s="17"/>
      <c r="K600" s="17" t="s">
        <v>75</v>
      </c>
      <c r="L600" s="17"/>
      <c r="M600" s="17"/>
      <c r="N600" s="17">
        <v>20</v>
      </c>
      <c r="O600" s="17"/>
      <c r="P600" s="17"/>
      <c r="Q600" s="17">
        <v>20</v>
      </c>
      <c r="R600" s="17" t="s">
        <v>92</v>
      </c>
      <c r="S600" s="17"/>
      <c r="T600" s="17" t="s">
        <v>101</v>
      </c>
      <c r="U600" s="17" t="s">
        <v>55</v>
      </c>
      <c r="V600" s="17" t="s">
        <v>88</v>
      </c>
      <c r="W600" s="19" t="s">
        <v>2700</v>
      </c>
      <c r="X600" s="18">
        <v>41396.291666666701</v>
      </c>
      <c r="Y600" s="18">
        <v>41396.291666666701</v>
      </c>
      <c r="Z600" s="17" t="s">
        <v>82</v>
      </c>
      <c r="AA600" s="17" t="s">
        <v>60</v>
      </c>
      <c r="AB600" s="17" t="s">
        <v>60</v>
      </c>
      <c r="AC600" s="17" t="s">
        <v>82</v>
      </c>
      <c r="AD600" s="17"/>
      <c r="AE600" s="17"/>
    </row>
    <row r="601" spans="1:31" s="3" customFormat="1" ht="13" x14ac:dyDescent="0.3">
      <c r="A601" s="35" t="s">
        <v>2701</v>
      </c>
      <c r="B601" s="17">
        <v>656</v>
      </c>
      <c r="C601" s="18">
        <v>40493</v>
      </c>
      <c r="D601" s="18">
        <v>40493.333333333299</v>
      </c>
      <c r="E601" s="16" t="s">
        <v>1507</v>
      </c>
      <c r="F601" s="36">
        <v>40723.291666666701</v>
      </c>
      <c r="G601" s="16" t="s">
        <v>109</v>
      </c>
      <c r="H601" s="17" t="s">
        <v>74</v>
      </c>
      <c r="I601" s="17"/>
      <c r="J601" s="17"/>
      <c r="K601" s="17" t="s">
        <v>75</v>
      </c>
      <c r="L601" s="17"/>
      <c r="M601" s="17"/>
      <c r="N601" s="17">
        <v>10</v>
      </c>
      <c r="O601" s="17"/>
      <c r="P601" s="17"/>
      <c r="Q601" s="17">
        <v>10</v>
      </c>
      <c r="R601" s="17" t="s">
        <v>65</v>
      </c>
      <c r="S601" s="17"/>
      <c r="T601" s="17" t="s">
        <v>101</v>
      </c>
      <c r="U601" s="17" t="s">
        <v>55</v>
      </c>
      <c r="V601" s="17" t="s">
        <v>88</v>
      </c>
      <c r="W601" s="19" t="s">
        <v>2702</v>
      </c>
      <c r="X601" s="18">
        <v>41639.333333333299</v>
      </c>
      <c r="Y601" s="18">
        <v>41639.333333333299</v>
      </c>
      <c r="Z601" s="17" t="s">
        <v>82</v>
      </c>
      <c r="AA601" s="17" t="s">
        <v>60</v>
      </c>
      <c r="AB601" s="17" t="s">
        <v>60</v>
      </c>
      <c r="AC601" s="17" t="s">
        <v>82</v>
      </c>
      <c r="AD601" s="17"/>
      <c r="AE601" s="17"/>
    </row>
    <row r="602" spans="1:31" s="3" customFormat="1" ht="13" x14ac:dyDescent="0.3">
      <c r="A602" s="35" t="s">
        <v>2703</v>
      </c>
      <c r="B602" s="17">
        <v>657</v>
      </c>
      <c r="C602" s="18">
        <v>40610</v>
      </c>
      <c r="D602" s="18">
        <v>40494.333333333299</v>
      </c>
      <c r="E602" s="16" t="s">
        <v>1507</v>
      </c>
      <c r="F602" s="36">
        <v>40571.333333333299</v>
      </c>
      <c r="G602" s="16" t="s">
        <v>109</v>
      </c>
      <c r="H602" s="17" t="s">
        <v>74</v>
      </c>
      <c r="I602" s="17"/>
      <c r="J602" s="17"/>
      <c r="K602" s="17" t="s">
        <v>75</v>
      </c>
      <c r="L602" s="17"/>
      <c r="M602" s="17"/>
      <c r="N602" s="17">
        <v>20</v>
      </c>
      <c r="O602" s="17"/>
      <c r="P602" s="17"/>
      <c r="Q602" s="17">
        <v>20</v>
      </c>
      <c r="R602" s="17" t="s">
        <v>92</v>
      </c>
      <c r="S602" s="17"/>
      <c r="T602" s="17" t="s">
        <v>625</v>
      </c>
      <c r="U602" s="17" t="s">
        <v>55</v>
      </c>
      <c r="V602" s="17" t="s">
        <v>88</v>
      </c>
      <c r="W602" s="19" t="s">
        <v>2704</v>
      </c>
      <c r="X602" s="18">
        <v>40969.333333333299</v>
      </c>
      <c r="Y602" s="18">
        <v>40969.333333333299</v>
      </c>
      <c r="Z602" s="17" t="s">
        <v>82</v>
      </c>
      <c r="AA602" s="17" t="s">
        <v>60</v>
      </c>
      <c r="AB602" s="17" t="s">
        <v>60</v>
      </c>
      <c r="AC602" s="17" t="s">
        <v>82</v>
      </c>
      <c r="AD602" s="17"/>
      <c r="AE602" s="17"/>
    </row>
    <row r="603" spans="1:31" s="3" customFormat="1" ht="13" x14ac:dyDescent="0.3">
      <c r="A603" s="35" t="s">
        <v>2705</v>
      </c>
      <c r="B603" s="17" t="s">
        <v>2706</v>
      </c>
      <c r="C603" s="18">
        <v>40497</v>
      </c>
      <c r="D603" s="18">
        <v>40497.333333333299</v>
      </c>
      <c r="E603" s="16" t="s">
        <v>1507</v>
      </c>
      <c r="F603" s="36">
        <v>40970.333333333299</v>
      </c>
      <c r="G603" s="16" t="s">
        <v>109</v>
      </c>
      <c r="H603" s="17" t="s">
        <v>74</v>
      </c>
      <c r="I603" s="17"/>
      <c r="J603" s="17"/>
      <c r="K603" s="17" t="s">
        <v>75</v>
      </c>
      <c r="L603" s="17"/>
      <c r="M603" s="17"/>
      <c r="N603" s="17">
        <v>20</v>
      </c>
      <c r="O603" s="17"/>
      <c r="P603" s="17"/>
      <c r="Q603" s="17">
        <v>20</v>
      </c>
      <c r="R603" s="17" t="s">
        <v>65</v>
      </c>
      <c r="S603" s="17"/>
      <c r="T603" s="17" t="s">
        <v>121</v>
      </c>
      <c r="U603" s="17" t="s">
        <v>55</v>
      </c>
      <c r="V603" s="17" t="s">
        <v>71</v>
      </c>
      <c r="W603" s="19" t="s">
        <v>2326</v>
      </c>
      <c r="X603" s="18">
        <v>41609.333333333299</v>
      </c>
      <c r="Y603" s="18">
        <v>41628.333333333299</v>
      </c>
      <c r="Z603" s="17" t="s">
        <v>82</v>
      </c>
      <c r="AA603" s="17" t="s">
        <v>60</v>
      </c>
      <c r="AB603" s="17" t="s">
        <v>60</v>
      </c>
      <c r="AC603" s="17" t="s">
        <v>82</v>
      </c>
      <c r="AD603" s="17"/>
      <c r="AE603" s="17"/>
    </row>
    <row r="604" spans="1:31" s="3" customFormat="1" ht="13" x14ac:dyDescent="0.3">
      <c r="A604" s="35" t="s">
        <v>2707</v>
      </c>
      <c r="B604" s="17" t="s">
        <v>2708</v>
      </c>
      <c r="C604" s="18">
        <v>40501</v>
      </c>
      <c r="D604" s="18">
        <v>40501.333333333299</v>
      </c>
      <c r="E604" s="16" t="s">
        <v>1507</v>
      </c>
      <c r="F604" s="36">
        <v>40970.333333333299</v>
      </c>
      <c r="G604" s="16" t="s">
        <v>109</v>
      </c>
      <c r="H604" s="17" t="s">
        <v>74</v>
      </c>
      <c r="I604" s="17"/>
      <c r="J604" s="17"/>
      <c r="K604" s="17" t="s">
        <v>75</v>
      </c>
      <c r="L604" s="17"/>
      <c r="M604" s="17"/>
      <c r="N604" s="17">
        <v>20</v>
      </c>
      <c r="O604" s="17"/>
      <c r="P604" s="17"/>
      <c r="Q604" s="17">
        <v>20</v>
      </c>
      <c r="R604" s="17" t="s">
        <v>65</v>
      </c>
      <c r="S604" s="17"/>
      <c r="T604" s="17" t="s">
        <v>101</v>
      </c>
      <c r="U604" s="17" t="s">
        <v>55</v>
      </c>
      <c r="V604" s="17" t="s">
        <v>71</v>
      </c>
      <c r="W604" s="19" t="s">
        <v>2709</v>
      </c>
      <c r="X604" s="18">
        <v>41609.333333333299</v>
      </c>
      <c r="Y604" s="18">
        <v>41628.333333333299</v>
      </c>
      <c r="Z604" s="17" t="s">
        <v>82</v>
      </c>
      <c r="AA604" s="17" t="s">
        <v>60</v>
      </c>
      <c r="AB604" s="17" t="s">
        <v>60</v>
      </c>
      <c r="AC604" s="17" t="s">
        <v>82</v>
      </c>
      <c r="AD604" s="17"/>
      <c r="AE604" s="17"/>
    </row>
    <row r="605" spans="1:31" s="3" customFormat="1" ht="13" x14ac:dyDescent="0.3">
      <c r="A605" s="35" t="s">
        <v>2710</v>
      </c>
      <c r="B605" s="17">
        <v>663</v>
      </c>
      <c r="C605" s="18">
        <v>40527</v>
      </c>
      <c r="D605" s="18">
        <v>40527.333333333299</v>
      </c>
      <c r="E605" s="16" t="s">
        <v>1507</v>
      </c>
      <c r="F605" s="36">
        <v>41032.953402777799</v>
      </c>
      <c r="G605" s="16" t="s">
        <v>109</v>
      </c>
      <c r="H605" s="17" t="s">
        <v>74</v>
      </c>
      <c r="I605" s="17"/>
      <c r="J605" s="17"/>
      <c r="K605" s="17" t="s">
        <v>75</v>
      </c>
      <c r="L605" s="17"/>
      <c r="M605" s="17"/>
      <c r="N605" s="17">
        <v>20</v>
      </c>
      <c r="O605" s="17"/>
      <c r="P605" s="17"/>
      <c r="Q605" s="17">
        <v>20</v>
      </c>
      <c r="R605" s="17" t="s">
        <v>92</v>
      </c>
      <c r="S605" s="17"/>
      <c r="T605" s="17" t="s">
        <v>121</v>
      </c>
      <c r="U605" s="17" t="s">
        <v>55</v>
      </c>
      <c r="V605" s="17" t="s">
        <v>71</v>
      </c>
      <c r="W605" s="19" t="s">
        <v>2711</v>
      </c>
      <c r="X605" s="18">
        <v>41456.291666666701</v>
      </c>
      <c r="Y605" s="18">
        <v>41639.333333333299</v>
      </c>
      <c r="Z605" s="17" t="s">
        <v>82</v>
      </c>
      <c r="AA605" s="17" t="s">
        <v>59</v>
      </c>
      <c r="AB605" s="17" t="s">
        <v>60</v>
      </c>
      <c r="AC605" s="17" t="s">
        <v>82</v>
      </c>
      <c r="AD605" s="17"/>
      <c r="AE605" s="17"/>
    </row>
    <row r="606" spans="1:31" s="3" customFormat="1" ht="13" x14ac:dyDescent="0.3">
      <c r="A606" s="35" t="s">
        <v>2712</v>
      </c>
      <c r="B606" s="17">
        <v>664</v>
      </c>
      <c r="C606" s="18">
        <v>40527</v>
      </c>
      <c r="D606" s="18">
        <v>40527.333333333299</v>
      </c>
      <c r="E606" s="16" t="s">
        <v>1507</v>
      </c>
      <c r="F606" s="36">
        <v>40971.004155092603</v>
      </c>
      <c r="G606" s="16" t="s">
        <v>109</v>
      </c>
      <c r="H606" s="17" t="s">
        <v>74</v>
      </c>
      <c r="I606" s="17"/>
      <c r="J606" s="17"/>
      <c r="K606" s="17" t="s">
        <v>75</v>
      </c>
      <c r="L606" s="17"/>
      <c r="M606" s="17"/>
      <c r="N606" s="17">
        <v>20</v>
      </c>
      <c r="O606" s="17"/>
      <c r="P606" s="17"/>
      <c r="Q606" s="17">
        <v>20</v>
      </c>
      <c r="R606" s="17" t="s">
        <v>65</v>
      </c>
      <c r="S606" s="17"/>
      <c r="T606" s="17" t="s">
        <v>121</v>
      </c>
      <c r="U606" s="17" t="s">
        <v>55</v>
      </c>
      <c r="V606" s="17" t="s">
        <v>71</v>
      </c>
      <c r="W606" s="19" t="s">
        <v>2713</v>
      </c>
      <c r="X606" s="18">
        <v>41274.333333333299</v>
      </c>
      <c r="Y606" s="18">
        <v>41639.333333333299</v>
      </c>
      <c r="Z606" s="17" t="s">
        <v>82</v>
      </c>
      <c r="AA606" s="17" t="s">
        <v>60</v>
      </c>
      <c r="AB606" s="17" t="s">
        <v>60</v>
      </c>
      <c r="AC606" s="17" t="s">
        <v>82</v>
      </c>
      <c r="AD606" s="17"/>
      <c r="AE606" s="17"/>
    </row>
    <row r="607" spans="1:31" s="3" customFormat="1" ht="25.5" x14ac:dyDescent="0.3">
      <c r="A607" s="35" t="s">
        <v>2714</v>
      </c>
      <c r="B607" s="17">
        <v>665</v>
      </c>
      <c r="C607" s="18">
        <v>40599</v>
      </c>
      <c r="D607" s="18">
        <v>40633.291666666701</v>
      </c>
      <c r="E607" s="16" t="s">
        <v>1507</v>
      </c>
      <c r="F607" s="36">
        <v>41171.291666666701</v>
      </c>
      <c r="G607" s="16" t="s">
        <v>170</v>
      </c>
      <c r="H607" s="17" t="s">
        <v>74</v>
      </c>
      <c r="I607" s="17"/>
      <c r="J607" s="17"/>
      <c r="K607" s="17" t="s">
        <v>75</v>
      </c>
      <c r="L607" s="17"/>
      <c r="M607" s="17"/>
      <c r="N607" s="17">
        <v>5</v>
      </c>
      <c r="O607" s="17"/>
      <c r="P607" s="17"/>
      <c r="Q607" s="17">
        <v>5</v>
      </c>
      <c r="R607" s="17" t="s">
        <v>92</v>
      </c>
      <c r="S607" s="17"/>
      <c r="T607" s="17" t="s">
        <v>136</v>
      </c>
      <c r="U607" s="17" t="s">
        <v>55</v>
      </c>
      <c r="V607" s="17" t="s">
        <v>88</v>
      </c>
      <c r="W607" s="19" t="s">
        <v>2715</v>
      </c>
      <c r="X607" s="18">
        <v>40920.333333333299</v>
      </c>
      <c r="Y607" s="18">
        <v>40920.333333333299</v>
      </c>
      <c r="Z607" s="17" t="s">
        <v>60</v>
      </c>
      <c r="AA607" s="17" t="s">
        <v>82</v>
      </c>
      <c r="AB607" s="17" t="s">
        <v>82</v>
      </c>
      <c r="AC607" s="17" t="s">
        <v>82</v>
      </c>
      <c r="AD607" s="17"/>
      <c r="AE607" s="17"/>
    </row>
    <row r="608" spans="1:31" s="3" customFormat="1" ht="25.5" x14ac:dyDescent="0.3">
      <c r="A608" s="35" t="s">
        <v>2716</v>
      </c>
      <c r="B608" s="17">
        <v>666</v>
      </c>
      <c r="C608" s="18">
        <v>40602</v>
      </c>
      <c r="D608" s="18">
        <v>40633.291666666701</v>
      </c>
      <c r="E608" s="16" t="s">
        <v>1507</v>
      </c>
      <c r="F608" s="36">
        <v>41185.291666666701</v>
      </c>
      <c r="G608" s="16" t="s">
        <v>170</v>
      </c>
      <c r="H608" s="17" t="s">
        <v>74</v>
      </c>
      <c r="I608" s="17"/>
      <c r="J608" s="17"/>
      <c r="K608" s="17" t="s">
        <v>75</v>
      </c>
      <c r="L608" s="17"/>
      <c r="M608" s="17"/>
      <c r="N608" s="17">
        <v>5</v>
      </c>
      <c r="O608" s="17"/>
      <c r="P608" s="17"/>
      <c r="Q608" s="17">
        <v>5</v>
      </c>
      <c r="R608" s="17" t="s">
        <v>92</v>
      </c>
      <c r="S608" s="17"/>
      <c r="T608" s="17" t="s">
        <v>333</v>
      </c>
      <c r="U608" s="17" t="s">
        <v>55</v>
      </c>
      <c r="V608" s="17" t="s">
        <v>88</v>
      </c>
      <c r="W608" s="19" t="s">
        <v>2717</v>
      </c>
      <c r="X608" s="18">
        <v>41274.333333333299</v>
      </c>
      <c r="Y608" s="18">
        <v>41274.333333333299</v>
      </c>
      <c r="Z608" s="17" t="s">
        <v>60</v>
      </c>
      <c r="AA608" s="17" t="s">
        <v>82</v>
      </c>
      <c r="AB608" s="17" t="s">
        <v>82</v>
      </c>
      <c r="AC608" s="17" t="s">
        <v>82</v>
      </c>
      <c r="AD608" s="17"/>
      <c r="AE608" s="17"/>
    </row>
    <row r="609" spans="1:31" s="3" customFormat="1" ht="13" x14ac:dyDescent="0.3">
      <c r="A609" s="35" t="s">
        <v>2718</v>
      </c>
      <c r="B609" s="17">
        <v>667</v>
      </c>
      <c r="C609" s="18">
        <v>40633</v>
      </c>
      <c r="D609" s="18">
        <v>40633.291666666701</v>
      </c>
      <c r="E609" s="16" t="s">
        <v>1507</v>
      </c>
      <c r="F609" s="36">
        <v>43270.291666666701</v>
      </c>
      <c r="G609" s="16" t="s">
        <v>113</v>
      </c>
      <c r="H609" s="17" t="s">
        <v>74</v>
      </c>
      <c r="I609" s="17"/>
      <c r="J609" s="17"/>
      <c r="K609" s="17" t="s">
        <v>75</v>
      </c>
      <c r="L609" s="17"/>
      <c r="M609" s="17"/>
      <c r="N609" s="17">
        <v>150</v>
      </c>
      <c r="O609" s="17"/>
      <c r="P609" s="17"/>
      <c r="Q609" s="17">
        <v>150</v>
      </c>
      <c r="R609" s="17" t="s">
        <v>65</v>
      </c>
      <c r="S609" s="17"/>
      <c r="T609" s="17" t="s">
        <v>200</v>
      </c>
      <c r="U609" s="17" t="s">
        <v>55</v>
      </c>
      <c r="V609" s="17" t="s">
        <v>56</v>
      </c>
      <c r="W609" s="19" t="s">
        <v>2360</v>
      </c>
      <c r="X609" s="18">
        <v>42004.333333333299</v>
      </c>
      <c r="Y609" s="18">
        <v>44561.333333333299</v>
      </c>
      <c r="Z609" s="17" t="s">
        <v>82</v>
      </c>
      <c r="AA609" s="17" t="s">
        <v>59</v>
      </c>
      <c r="AB609" s="17" t="s">
        <v>59</v>
      </c>
      <c r="AC609" s="17" t="s">
        <v>82</v>
      </c>
      <c r="AD609" s="17" t="s">
        <v>61</v>
      </c>
      <c r="AE609" s="17"/>
    </row>
    <row r="610" spans="1:31" s="3" customFormat="1" ht="13" x14ac:dyDescent="0.3">
      <c r="A610" s="35" t="s">
        <v>2719</v>
      </c>
      <c r="B610" s="17">
        <v>668</v>
      </c>
      <c r="C610" s="18">
        <v>40633</v>
      </c>
      <c r="D610" s="18">
        <v>40633.291666666701</v>
      </c>
      <c r="E610" s="16" t="s">
        <v>1507</v>
      </c>
      <c r="F610" s="36">
        <v>41016.291666666701</v>
      </c>
      <c r="G610" s="16" t="s">
        <v>113</v>
      </c>
      <c r="H610" s="17" t="s">
        <v>74</v>
      </c>
      <c r="I610" s="17"/>
      <c r="J610" s="17"/>
      <c r="K610" s="17" t="s">
        <v>75</v>
      </c>
      <c r="L610" s="17"/>
      <c r="M610" s="17"/>
      <c r="N610" s="17">
        <v>118</v>
      </c>
      <c r="O610" s="17"/>
      <c r="P610" s="17"/>
      <c r="Q610" s="17">
        <v>118</v>
      </c>
      <c r="R610" s="17" t="s">
        <v>65</v>
      </c>
      <c r="S610" s="17"/>
      <c r="T610" s="17" t="s">
        <v>136</v>
      </c>
      <c r="U610" s="17" t="s">
        <v>55</v>
      </c>
      <c r="V610" s="17" t="s">
        <v>88</v>
      </c>
      <c r="W610" s="19" t="s">
        <v>2720</v>
      </c>
      <c r="X610" s="18">
        <v>41883.291666666701</v>
      </c>
      <c r="Y610" s="18">
        <v>41883.291666666701</v>
      </c>
      <c r="Z610" s="17" t="s">
        <v>82</v>
      </c>
      <c r="AA610" s="17" t="s">
        <v>59</v>
      </c>
      <c r="AB610" s="17" t="s">
        <v>60</v>
      </c>
      <c r="AC610" s="17" t="s">
        <v>82</v>
      </c>
      <c r="AD610" s="17"/>
      <c r="AE610" s="17"/>
    </row>
    <row r="611" spans="1:31" s="3" customFormat="1" ht="13" x14ac:dyDescent="0.3">
      <c r="A611" s="35" t="s">
        <v>2721</v>
      </c>
      <c r="B611" s="17">
        <v>669</v>
      </c>
      <c r="C611" s="18">
        <v>40633</v>
      </c>
      <c r="D611" s="18">
        <v>40633.291666666701</v>
      </c>
      <c r="E611" s="16" t="s">
        <v>1507</v>
      </c>
      <c r="F611" s="36">
        <v>40975.025162037004</v>
      </c>
      <c r="G611" s="16" t="s">
        <v>113</v>
      </c>
      <c r="H611" s="17" t="s">
        <v>51</v>
      </c>
      <c r="I611" s="17"/>
      <c r="J611" s="17"/>
      <c r="K611" s="17" t="s">
        <v>51</v>
      </c>
      <c r="L611" s="17"/>
      <c r="M611" s="17"/>
      <c r="N611" s="17">
        <v>502</v>
      </c>
      <c r="O611" s="17"/>
      <c r="P611" s="17"/>
      <c r="Q611" s="17">
        <v>502</v>
      </c>
      <c r="R611" s="17" t="s">
        <v>65</v>
      </c>
      <c r="S611" s="17"/>
      <c r="T611" s="17" t="s">
        <v>101</v>
      </c>
      <c r="U611" s="17" t="s">
        <v>55</v>
      </c>
      <c r="V611" s="17" t="s">
        <v>71</v>
      </c>
      <c r="W611" s="19" t="s">
        <v>2722</v>
      </c>
      <c r="X611" s="18">
        <v>41958.333333333299</v>
      </c>
      <c r="Y611" s="18">
        <v>41958.333333333299</v>
      </c>
      <c r="Z611" s="17" t="s">
        <v>82</v>
      </c>
      <c r="AA611" s="17" t="s">
        <v>60</v>
      </c>
      <c r="AB611" s="17" t="s">
        <v>60</v>
      </c>
      <c r="AC611" s="17" t="s">
        <v>82</v>
      </c>
      <c r="AD611" s="17"/>
      <c r="AE611" s="17"/>
    </row>
    <row r="612" spans="1:31" s="3" customFormat="1" ht="13" x14ac:dyDescent="0.3">
      <c r="A612" s="35" t="s">
        <v>2723</v>
      </c>
      <c r="B612" s="17">
        <v>672</v>
      </c>
      <c r="C612" s="18">
        <v>40633</v>
      </c>
      <c r="D612" s="18">
        <v>40633.291666666701</v>
      </c>
      <c r="E612" s="16" t="s">
        <v>1507</v>
      </c>
      <c r="F612" s="36">
        <v>40730.291666666701</v>
      </c>
      <c r="G612" s="16" t="s">
        <v>113</v>
      </c>
      <c r="H612" s="17" t="s">
        <v>74</v>
      </c>
      <c r="I612" s="17"/>
      <c r="J612" s="17"/>
      <c r="K612" s="17" t="s">
        <v>75</v>
      </c>
      <c r="L612" s="17"/>
      <c r="M612" s="17"/>
      <c r="N612" s="17">
        <v>51.2</v>
      </c>
      <c r="O612" s="17"/>
      <c r="P612" s="17"/>
      <c r="Q612" s="17">
        <v>51.2</v>
      </c>
      <c r="R612" s="17" t="s">
        <v>65</v>
      </c>
      <c r="S612" s="17"/>
      <c r="T612" s="17" t="s">
        <v>101</v>
      </c>
      <c r="U612" s="17" t="s">
        <v>55</v>
      </c>
      <c r="V612" s="17" t="s">
        <v>71</v>
      </c>
      <c r="W612" s="19" t="s">
        <v>2724</v>
      </c>
      <c r="X612" s="18">
        <v>41364.291666666701</v>
      </c>
      <c r="Y612" s="18">
        <v>41364.291666666701</v>
      </c>
      <c r="Z612" s="17" t="s">
        <v>82</v>
      </c>
      <c r="AA612" s="17" t="s">
        <v>60</v>
      </c>
      <c r="AB612" s="17" t="s">
        <v>60</v>
      </c>
      <c r="AC612" s="17" t="s">
        <v>82</v>
      </c>
      <c r="AD612" s="17"/>
      <c r="AE612" s="17"/>
    </row>
    <row r="613" spans="1:31" s="3" customFormat="1" ht="13" x14ac:dyDescent="0.3">
      <c r="A613" s="35" t="s">
        <v>2725</v>
      </c>
      <c r="B613" s="17">
        <v>673</v>
      </c>
      <c r="C613" s="18">
        <v>40632</v>
      </c>
      <c r="D613" s="18">
        <v>40633.291666666701</v>
      </c>
      <c r="E613" s="16" t="s">
        <v>1507</v>
      </c>
      <c r="F613" s="36">
        <v>40998.660254629598</v>
      </c>
      <c r="G613" s="16" t="s">
        <v>113</v>
      </c>
      <c r="H613" s="17" t="s">
        <v>74</v>
      </c>
      <c r="I613" s="17"/>
      <c r="J613" s="17"/>
      <c r="K613" s="17" t="s">
        <v>75</v>
      </c>
      <c r="L613" s="17"/>
      <c r="M613" s="17"/>
      <c r="N613" s="17">
        <v>250</v>
      </c>
      <c r="O613" s="17"/>
      <c r="P613" s="17"/>
      <c r="Q613" s="17">
        <v>250</v>
      </c>
      <c r="R613" s="17" t="s">
        <v>92</v>
      </c>
      <c r="S613" s="17"/>
      <c r="T613" s="17" t="s">
        <v>227</v>
      </c>
      <c r="U613" s="17" t="s">
        <v>159</v>
      </c>
      <c r="V613" s="17" t="s">
        <v>56</v>
      </c>
      <c r="W613" s="19" t="s">
        <v>2726</v>
      </c>
      <c r="X613" s="18">
        <v>42125.291666666701</v>
      </c>
      <c r="Y613" s="18">
        <v>42125.291666666701</v>
      </c>
      <c r="Z613" s="17" t="s">
        <v>82</v>
      </c>
      <c r="AA613" s="17" t="s">
        <v>59</v>
      </c>
      <c r="AB613" s="17" t="s">
        <v>60</v>
      </c>
      <c r="AC613" s="17" t="s">
        <v>82</v>
      </c>
      <c r="AD613" s="17"/>
      <c r="AE613" s="17"/>
    </row>
    <row r="614" spans="1:31" s="3" customFormat="1" ht="13" x14ac:dyDescent="0.3">
      <c r="A614" s="35" t="s">
        <v>2727</v>
      </c>
      <c r="B614" s="17">
        <v>674</v>
      </c>
      <c r="C614" s="18">
        <v>40633</v>
      </c>
      <c r="D614" s="18">
        <v>40633.291666666701</v>
      </c>
      <c r="E614" s="16" t="s">
        <v>1507</v>
      </c>
      <c r="F614" s="36">
        <v>40960.333333333299</v>
      </c>
      <c r="G614" s="16" t="s">
        <v>113</v>
      </c>
      <c r="H614" s="17" t="s">
        <v>74</v>
      </c>
      <c r="I614" s="17"/>
      <c r="J614" s="17"/>
      <c r="K614" s="17" t="s">
        <v>75</v>
      </c>
      <c r="L614" s="17"/>
      <c r="M614" s="17"/>
      <c r="N614" s="17">
        <v>20</v>
      </c>
      <c r="O614" s="17"/>
      <c r="P614" s="17"/>
      <c r="Q614" s="17">
        <v>20</v>
      </c>
      <c r="R614" s="17" t="s">
        <v>65</v>
      </c>
      <c r="S614" s="17"/>
      <c r="T614" s="17" t="s">
        <v>101</v>
      </c>
      <c r="U614" s="17" t="s">
        <v>55</v>
      </c>
      <c r="V614" s="17" t="s">
        <v>88</v>
      </c>
      <c r="W614" s="19" t="s">
        <v>2728</v>
      </c>
      <c r="X614" s="18">
        <v>41579.291666666701</v>
      </c>
      <c r="Y614" s="18">
        <v>41579.291666666701</v>
      </c>
      <c r="Z614" s="17" t="s">
        <v>82</v>
      </c>
      <c r="AA614" s="17" t="s">
        <v>60</v>
      </c>
      <c r="AB614" s="17" t="s">
        <v>60</v>
      </c>
      <c r="AC614" s="17" t="s">
        <v>82</v>
      </c>
      <c r="AD614" s="17"/>
      <c r="AE614" s="17"/>
    </row>
    <row r="615" spans="1:31" s="3" customFormat="1" ht="13" x14ac:dyDescent="0.3">
      <c r="A615" s="35" t="s">
        <v>2729</v>
      </c>
      <c r="B615" s="17">
        <v>675</v>
      </c>
      <c r="C615" s="18">
        <v>40633</v>
      </c>
      <c r="D615" s="18">
        <v>40633.291666666701</v>
      </c>
      <c r="E615" s="16" t="s">
        <v>1507</v>
      </c>
      <c r="F615" s="36">
        <v>40962.333333333299</v>
      </c>
      <c r="G615" s="16" t="s">
        <v>113</v>
      </c>
      <c r="H615" s="17" t="s">
        <v>74</v>
      </c>
      <c r="I615" s="17"/>
      <c r="J615" s="17"/>
      <c r="K615" s="17" t="s">
        <v>75</v>
      </c>
      <c r="L615" s="17"/>
      <c r="M615" s="17"/>
      <c r="N615" s="17">
        <v>100</v>
      </c>
      <c r="O615" s="17"/>
      <c r="P615" s="17"/>
      <c r="Q615" s="17">
        <v>100</v>
      </c>
      <c r="R615" s="17" t="s">
        <v>65</v>
      </c>
      <c r="S615" s="17"/>
      <c r="T615" s="17" t="s">
        <v>181</v>
      </c>
      <c r="U615" s="17" t="s">
        <v>55</v>
      </c>
      <c r="V615" s="17" t="s">
        <v>88</v>
      </c>
      <c r="W615" s="19" t="s">
        <v>2730</v>
      </c>
      <c r="X615" s="18">
        <v>41791.291666666701</v>
      </c>
      <c r="Y615" s="18">
        <v>41791.291666666701</v>
      </c>
      <c r="Z615" s="17" t="s">
        <v>82</v>
      </c>
      <c r="AA615" s="17" t="s">
        <v>60</v>
      </c>
      <c r="AB615" s="17" t="s">
        <v>60</v>
      </c>
      <c r="AC615" s="17" t="s">
        <v>82</v>
      </c>
      <c r="AD615" s="17"/>
      <c r="AE615" s="17"/>
    </row>
    <row r="616" spans="1:31" s="3" customFormat="1" ht="13" x14ac:dyDescent="0.3">
      <c r="A616" s="35" t="s">
        <v>2731</v>
      </c>
      <c r="B616" s="17">
        <v>676</v>
      </c>
      <c r="C616" s="18">
        <v>40633</v>
      </c>
      <c r="D616" s="18">
        <v>40633.291666666701</v>
      </c>
      <c r="E616" s="16" t="s">
        <v>1507</v>
      </c>
      <c r="F616" s="36">
        <v>40940.6147569444</v>
      </c>
      <c r="G616" s="16" t="s">
        <v>113</v>
      </c>
      <c r="H616" s="17" t="s">
        <v>74</v>
      </c>
      <c r="I616" s="17"/>
      <c r="J616" s="17"/>
      <c r="K616" s="17" t="s">
        <v>75</v>
      </c>
      <c r="L616" s="17"/>
      <c r="M616" s="17"/>
      <c r="N616" s="17">
        <v>30</v>
      </c>
      <c r="O616" s="17"/>
      <c r="P616" s="17"/>
      <c r="Q616" s="17">
        <v>30</v>
      </c>
      <c r="R616" s="17" t="s">
        <v>65</v>
      </c>
      <c r="S616" s="17"/>
      <c r="T616" s="17" t="s">
        <v>54</v>
      </c>
      <c r="U616" s="17" t="s">
        <v>55</v>
      </c>
      <c r="V616" s="17" t="s">
        <v>56</v>
      </c>
      <c r="W616" s="19" t="s">
        <v>2732</v>
      </c>
      <c r="X616" s="18">
        <v>42004.333333333299</v>
      </c>
      <c r="Y616" s="18">
        <v>42004.333333333299</v>
      </c>
      <c r="Z616" s="17" t="s">
        <v>82</v>
      </c>
      <c r="AA616" s="17" t="s">
        <v>60</v>
      </c>
      <c r="AB616" s="17" t="s">
        <v>60</v>
      </c>
      <c r="AC616" s="17" t="s">
        <v>82</v>
      </c>
      <c r="AD616" s="17"/>
      <c r="AE616" s="17"/>
    </row>
    <row r="617" spans="1:31" s="3" customFormat="1" ht="13" x14ac:dyDescent="0.3">
      <c r="A617" s="35" t="s">
        <v>2733</v>
      </c>
      <c r="B617" s="17">
        <v>677</v>
      </c>
      <c r="C617" s="18">
        <v>40527</v>
      </c>
      <c r="D617" s="18">
        <v>40633.291666666701</v>
      </c>
      <c r="E617" s="16" t="s">
        <v>1507</v>
      </c>
      <c r="F617" s="36">
        <v>40988.291666666701</v>
      </c>
      <c r="G617" s="16" t="s">
        <v>113</v>
      </c>
      <c r="H617" s="17" t="s">
        <v>91</v>
      </c>
      <c r="I617" s="17"/>
      <c r="J617" s="17"/>
      <c r="K617" s="17" t="s">
        <v>611</v>
      </c>
      <c r="L617" s="17"/>
      <c r="M617" s="17"/>
      <c r="N617" s="17">
        <v>470</v>
      </c>
      <c r="O617" s="17"/>
      <c r="P617" s="17"/>
      <c r="Q617" s="17">
        <v>470</v>
      </c>
      <c r="R617" s="17" t="s">
        <v>65</v>
      </c>
      <c r="S617" s="17"/>
      <c r="T617" s="17" t="s">
        <v>200</v>
      </c>
      <c r="U617" s="17" t="s">
        <v>55</v>
      </c>
      <c r="V617" s="17" t="s">
        <v>56</v>
      </c>
      <c r="W617" s="19" t="s">
        <v>2734</v>
      </c>
      <c r="X617" s="18">
        <v>42171.291666666701</v>
      </c>
      <c r="Y617" s="18">
        <v>42171.291666666701</v>
      </c>
      <c r="Z617" s="17" t="s">
        <v>82</v>
      </c>
      <c r="AA617" s="17" t="s">
        <v>60</v>
      </c>
      <c r="AB617" s="17" t="s">
        <v>60</v>
      </c>
      <c r="AC617" s="17" t="s">
        <v>82</v>
      </c>
      <c r="AD617" s="17"/>
      <c r="AE617" s="17"/>
    </row>
    <row r="618" spans="1:31" s="3" customFormat="1" ht="25.5" x14ac:dyDescent="0.3">
      <c r="A618" s="35" t="s">
        <v>2735</v>
      </c>
      <c r="B618" s="17">
        <v>680</v>
      </c>
      <c r="C618" s="18">
        <v>40633</v>
      </c>
      <c r="D618" s="18">
        <v>40633.291666666701</v>
      </c>
      <c r="E618" s="16" t="s">
        <v>1507</v>
      </c>
      <c r="F618" s="36">
        <v>41409.291666666701</v>
      </c>
      <c r="G618" s="16" t="s">
        <v>113</v>
      </c>
      <c r="H618" s="17" t="s">
        <v>74</v>
      </c>
      <c r="I618" s="17"/>
      <c r="J618" s="17"/>
      <c r="K618" s="17" t="s">
        <v>75</v>
      </c>
      <c r="L618" s="17"/>
      <c r="M618" s="17"/>
      <c r="N618" s="17">
        <v>1000</v>
      </c>
      <c r="O618" s="17"/>
      <c r="P618" s="17"/>
      <c r="Q618" s="17">
        <v>1000</v>
      </c>
      <c r="R618" s="17" t="s">
        <v>65</v>
      </c>
      <c r="S618" s="17"/>
      <c r="T618" s="17" t="s">
        <v>101</v>
      </c>
      <c r="U618" s="17" t="s">
        <v>55</v>
      </c>
      <c r="V618" s="17" t="s">
        <v>88</v>
      </c>
      <c r="W618" s="19" t="s">
        <v>2736</v>
      </c>
      <c r="X618" s="18">
        <v>43190.291666666701</v>
      </c>
      <c r="Y618" s="18">
        <v>43190.291666666701</v>
      </c>
      <c r="Z618" s="17" t="s">
        <v>82</v>
      </c>
      <c r="AA618" s="17" t="s">
        <v>59</v>
      </c>
      <c r="AB618" s="17" t="s">
        <v>60</v>
      </c>
      <c r="AC618" s="17" t="s">
        <v>82</v>
      </c>
      <c r="AD618" s="17"/>
      <c r="AE618" s="17"/>
    </row>
    <row r="619" spans="1:31" s="3" customFormat="1" ht="13" x14ac:dyDescent="0.3">
      <c r="A619" s="35" t="s">
        <v>2737</v>
      </c>
      <c r="B619" s="17">
        <v>681</v>
      </c>
      <c r="C619" s="18">
        <v>40633</v>
      </c>
      <c r="D619" s="18">
        <v>40633.291666666701</v>
      </c>
      <c r="E619" s="16" t="s">
        <v>1507</v>
      </c>
      <c r="F619" s="36">
        <v>40962.333333333299</v>
      </c>
      <c r="G619" s="16" t="s">
        <v>113</v>
      </c>
      <c r="H619" s="17" t="s">
        <v>74</v>
      </c>
      <c r="I619" s="17" t="s">
        <v>51</v>
      </c>
      <c r="J619" s="17"/>
      <c r="K619" s="17" t="s">
        <v>75</v>
      </c>
      <c r="L619" s="17" t="s">
        <v>51</v>
      </c>
      <c r="M619" s="17"/>
      <c r="N619" s="17">
        <v>100</v>
      </c>
      <c r="O619" s="17">
        <v>383</v>
      </c>
      <c r="P619" s="17"/>
      <c r="Q619" s="17">
        <v>483</v>
      </c>
      <c r="R619" s="17" t="s">
        <v>65</v>
      </c>
      <c r="S619" s="17"/>
      <c r="T619" s="17" t="s">
        <v>101</v>
      </c>
      <c r="U619" s="17" t="s">
        <v>55</v>
      </c>
      <c r="V619" s="17" t="s">
        <v>71</v>
      </c>
      <c r="W619" s="19" t="s">
        <v>2738</v>
      </c>
      <c r="X619" s="18">
        <v>42125.291666666701</v>
      </c>
      <c r="Y619" s="18">
        <v>42125.291666666701</v>
      </c>
      <c r="Z619" s="17" t="s">
        <v>82</v>
      </c>
      <c r="AA619" s="17" t="s">
        <v>60</v>
      </c>
      <c r="AB619" s="17" t="s">
        <v>60</v>
      </c>
      <c r="AC619" s="17" t="s">
        <v>82</v>
      </c>
      <c r="AD619" s="17"/>
      <c r="AE619" s="17"/>
    </row>
    <row r="620" spans="1:31" s="3" customFormat="1" ht="13" x14ac:dyDescent="0.3">
      <c r="A620" s="35" t="s">
        <v>2739</v>
      </c>
      <c r="B620" s="17">
        <v>682</v>
      </c>
      <c r="C620" s="18">
        <v>40633</v>
      </c>
      <c r="D620" s="18">
        <v>40633.291666666701</v>
      </c>
      <c r="E620" s="16" t="s">
        <v>1507</v>
      </c>
      <c r="F620" s="36">
        <v>41001.291666666701</v>
      </c>
      <c r="G620" s="16" t="s">
        <v>113</v>
      </c>
      <c r="H620" s="17" t="s">
        <v>74</v>
      </c>
      <c r="I620" s="17"/>
      <c r="J620" s="17"/>
      <c r="K620" s="17" t="s">
        <v>75</v>
      </c>
      <c r="L620" s="17"/>
      <c r="M620" s="17"/>
      <c r="N620" s="17">
        <v>1.25</v>
      </c>
      <c r="O620" s="17"/>
      <c r="P620" s="17"/>
      <c r="Q620" s="17">
        <v>1.25</v>
      </c>
      <c r="R620" s="17" t="s">
        <v>65</v>
      </c>
      <c r="S620" s="17"/>
      <c r="T620" s="17" t="s">
        <v>136</v>
      </c>
      <c r="U620" s="17" t="s">
        <v>55</v>
      </c>
      <c r="V620" s="17" t="s">
        <v>88</v>
      </c>
      <c r="W620" s="19" t="s">
        <v>2740</v>
      </c>
      <c r="X620" s="18">
        <v>41306.333333333299</v>
      </c>
      <c r="Y620" s="18">
        <v>41275.333333333299</v>
      </c>
      <c r="Z620" s="17" t="s">
        <v>82</v>
      </c>
      <c r="AA620" s="17" t="s">
        <v>60</v>
      </c>
      <c r="AB620" s="17" t="s">
        <v>60</v>
      </c>
      <c r="AC620" s="17" t="s">
        <v>82</v>
      </c>
      <c r="AD620" s="17"/>
      <c r="AE620" s="17"/>
    </row>
    <row r="621" spans="1:31" s="3" customFormat="1" ht="13" x14ac:dyDescent="0.3">
      <c r="A621" s="35" t="s">
        <v>2741</v>
      </c>
      <c r="B621" s="17">
        <v>683</v>
      </c>
      <c r="C621" s="18">
        <v>40633</v>
      </c>
      <c r="D621" s="18">
        <v>40633.291666666701</v>
      </c>
      <c r="E621" s="16" t="s">
        <v>1507</v>
      </c>
      <c r="F621" s="36">
        <v>41016.291666666701</v>
      </c>
      <c r="G621" s="16" t="s">
        <v>113</v>
      </c>
      <c r="H621" s="17" t="s">
        <v>74</v>
      </c>
      <c r="I621" s="17"/>
      <c r="J621" s="17"/>
      <c r="K621" s="17" t="s">
        <v>75</v>
      </c>
      <c r="L621" s="17"/>
      <c r="M621" s="17"/>
      <c r="N621" s="17">
        <v>14</v>
      </c>
      <c r="O621" s="17"/>
      <c r="P621" s="17"/>
      <c r="Q621" s="17">
        <v>14</v>
      </c>
      <c r="R621" s="17" t="s">
        <v>65</v>
      </c>
      <c r="S621" s="17"/>
      <c r="T621" s="17" t="s">
        <v>136</v>
      </c>
      <c r="U621" s="17" t="s">
        <v>55</v>
      </c>
      <c r="V621" s="17" t="s">
        <v>88</v>
      </c>
      <c r="W621" s="19" t="s">
        <v>2742</v>
      </c>
      <c r="X621" s="18">
        <v>41830.291666666701</v>
      </c>
      <c r="Y621" s="18">
        <v>41830.291666666701</v>
      </c>
      <c r="Z621" s="17" t="s">
        <v>82</v>
      </c>
      <c r="AA621" s="17" t="s">
        <v>60</v>
      </c>
      <c r="AB621" s="17" t="s">
        <v>60</v>
      </c>
      <c r="AC621" s="17" t="s">
        <v>82</v>
      </c>
      <c r="AD621" s="17"/>
      <c r="AE621" s="17"/>
    </row>
    <row r="622" spans="1:31" s="3" customFormat="1" ht="13" x14ac:dyDescent="0.3">
      <c r="A622" s="35" t="s">
        <v>2743</v>
      </c>
      <c r="B622" s="17">
        <v>684</v>
      </c>
      <c r="C622" s="18">
        <v>40633</v>
      </c>
      <c r="D622" s="18">
        <v>40633.291666666701</v>
      </c>
      <c r="E622" s="16" t="s">
        <v>1507</v>
      </c>
      <c r="F622" s="36">
        <v>41016.291666666701</v>
      </c>
      <c r="G622" s="16" t="s">
        <v>113</v>
      </c>
      <c r="H622" s="17" t="s">
        <v>74</v>
      </c>
      <c r="I622" s="17"/>
      <c r="J622" s="17"/>
      <c r="K622" s="17" t="s">
        <v>75</v>
      </c>
      <c r="L622" s="17"/>
      <c r="M622" s="17"/>
      <c r="N622" s="17">
        <v>7</v>
      </c>
      <c r="O622" s="17"/>
      <c r="P622" s="17"/>
      <c r="Q622" s="17">
        <v>7</v>
      </c>
      <c r="R622" s="17" t="s">
        <v>65</v>
      </c>
      <c r="S622" s="17"/>
      <c r="T622" s="17" t="s">
        <v>136</v>
      </c>
      <c r="U622" s="17" t="s">
        <v>55</v>
      </c>
      <c r="V622" s="17" t="s">
        <v>88</v>
      </c>
      <c r="W622" s="19" t="s">
        <v>2744</v>
      </c>
      <c r="X622" s="18">
        <v>41830.291666666701</v>
      </c>
      <c r="Y622" s="18">
        <v>41830.291666666701</v>
      </c>
      <c r="Z622" s="17" t="s">
        <v>82</v>
      </c>
      <c r="AA622" s="17" t="s">
        <v>59</v>
      </c>
      <c r="AB622" s="17" t="s">
        <v>60</v>
      </c>
      <c r="AC622" s="17" t="s">
        <v>82</v>
      </c>
      <c r="AD622" s="17"/>
      <c r="AE622" s="17"/>
    </row>
    <row r="623" spans="1:31" s="3" customFormat="1" ht="13" x14ac:dyDescent="0.3">
      <c r="A623" s="35" t="s">
        <v>2745</v>
      </c>
      <c r="B623" s="17">
        <v>685</v>
      </c>
      <c r="C623" s="18">
        <v>40633</v>
      </c>
      <c r="D623" s="18">
        <v>40633.291666666701</v>
      </c>
      <c r="E623" s="16" t="s">
        <v>1507</v>
      </c>
      <c r="F623" s="36">
        <v>41009.291666666701</v>
      </c>
      <c r="G623" s="16" t="s">
        <v>113</v>
      </c>
      <c r="H623" s="17" t="s">
        <v>74</v>
      </c>
      <c r="I623" s="17"/>
      <c r="J623" s="17"/>
      <c r="K623" s="17" t="s">
        <v>75</v>
      </c>
      <c r="L623" s="17"/>
      <c r="M623" s="17"/>
      <c r="N623" s="17">
        <v>45</v>
      </c>
      <c r="O623" s="17"/>
      <c r="P623" s="17"/>
      <c r="Q623" s="17">
        <v>45</v>
      </c>
      <c r="R623" s="17" t="s">
        <v>92</v>
      </c>
      <c r="S623" s="17"/>
      <c r="T623" s="17" t="s">
        <v>200</v>
      </c>
      <c r="U623" s="17" t="s">
        <v>55</v>
      </c>
      <c r="V623" s="17" t="s">
        <v>56</v>
      </c>
      <c r="W623" s="19" t="s">
        <v>2746</v>
      </c>
      <c r="X623" s="18">
        <v>41883.291666666701</v>
      </c>
      <c r="Y623" s="18">
        <v>41883.291666666701</v>
      </c>
      <c r="Z623" s="17" t="s">
        <v>82</v>
      </c>
      <c r="AA623" s="17" t="s">
        <v>59</v>
      </c>
      <c r="AB623" s="17" t="s">
        <v>60</v>
      </c>
      <c r="AC623" s="17" t="s">
        <v>82</v>
      </c>
      <c r="AD623" s="17"/>
      <c r="AE623" s="17"/>
    </row>
    <row r="624" spans="1:31" s="3" customFormat="1" ht="13" x14ac:dyDescent="0.3">
      <c r="A624" s="35" t="s">
        <v>2747</v>
      </c>
      <c r="B624" s="17">
        <v>686</v>
      </c>
      <c r="C624" s="18">
        <v>40633</v>
      </c>
      <c r="D624" s="18">
        <v>40633.291666666701</v>
      </c>
      <c r="E624" s="16" t="s">
        <v>1507</v>
      </c>
      <c r="F624" s="36">
        <v>41025.665960648097</v>
      </c>
      <c r="G624" s="16" t="s">
        <v>113</v>
      </c>
      <c r="H624" s="17" t="s">
        <v>74</v>
      </c>
      <c r="I624" s="17"/>
      <c r="J624" s="17"/>
      <c r="K624" s="17" t="s">
        <v>75</v>
      </c>
      <c r="L624" s="17"/>
      <c r="M624" s="17"/>
      <c r="N624" s="17">
        <v>48</v>
      </c>
      <c r="O624" s="17"/>
      <c r="P624" s="17"/>
      <c r="Q624" s="17">
        <v>48</v>
      </c>
      <c r="R624" s="17" t="s">
        <v>65</v>
      </c>
      <c r="S624" s="17"/>
      <c r="T624" s="17" t="s">
        <v>66</v>
      </c>
      <c r="U624" s="17" t="s">
        <v>55</v>
      </c>
      <c r="V624" s="17" t="s">
        <v>71</v>
      </c>
      <c r="W624" s="19" t="s">
        <v>209</v>
      </c>
      <c r="X624" s="18">
        <v>41883.291666666701</v>
      </c>
      <c r="Y624" s="18">
        <v>41883.291666666701</v>
      </c>
      <c r="Z624" s="17" t="s">
        <v>82</v>
      </c>
      <c r="AA624" s="17" t="s">
        <v>60</v>
      </c>
      <c r="AB624" s="17" t="s">
        <v>60</v>
      </c>
      <c r="AC624" s="17" t="s">
        <v>82</v>
      </c>
      <c r="AD624" s="17"/>
      <c r="AE624" s="17"/>
    </row>
    <row r="625" spans="1:31" s="3" customFormat="1" ht="13" x14ac:dyDescent="0.3">
      <c r="A625" s="35" t="s">
        <v>2748</v>
      </c>
      <c r="B625" s="17">
        <v>688</v>
      </c>
      <c r="C625" s="18">
        <v>40633</v>
      </c>
      <c r="D625" s="18">
        <v>40633.291666666701</v>
      </c>
      <c r="E625" s="16" t="s">
        <v>1507</v>
      </c>
      <c r="F625" s="36">
        <v>41396.291666666701</v>
      </c>
      <c r="G625" s="16" t="s">
        <v>113</v>
      </c>
      <c r="H625" s="17" t="s">
        <v>74</v>
      </c>
      <c r="I625" s="17"/>
      <c r="J625" s="17"/>
      <c r="K625" s="17" t="s">
        <v>75</v>
      </c>
      <c r="L625" s="17"/>
      <c r="M625" s="17"/>
      <c r="N625" s="17">
        <v>19.2</v>
      </c>
      <c r="O625" s="17"/>
      <c r="P625" s="17"/>
      <c r="Q625" s="17">
        <v>19.2</v>
      </c>
      <c r="R625" s="17" t="s">
        <v>65</v>
      </c>
      <c r="S625" s="17"/>
      <c r="T625" s="17" t="s">
        <v>139</v>
      </c>
      <c r="U625" s="17" t="s">
        <v>55</v>
      </c>
      <c r="V625" s="17" t="s">
        <v>88</v>
      </c>
      <c r="W625" s="19" t="s">
        <v>2749</v>
      </c>
      <c r="X625" s="18">
        <v>41516.291666666701</v>
      </c>
      <c r="Y625" s="18">
        <v>41883.291666666701</v>
      </c>
      <c r="Z625" s="17" t="s">
        <v>82</v>
      </c>
      <c r="AA625" s="17" t="s">
        <v>59</v>
      </c>
      <c r="AB625" s="17" t="s">
        <v>59</v>
      </c>
      <c r="AC625" s="17" t="s">
        <v>82</v>
      </c>
      <c r="AD625" s="17"/>
      <c r="AE625" s="17"/>
    </row>
    <row r="626" spans="1:31" s="3" customFormat="1" ht="13" x14ac:dyDescent="0.3">
      <c r="A626" s="35" t="s">
        <v>2750</v>
      </c>
      <c r="B626" s="17">
        <v>689</v>
      </c>
      <c r="C626" s="18">
        <v>40633</v>
      </c>
      <c r="D626" s="18">
        <v>40633.291666666701</v>
      </c>
      <c r="E626" s="16" t="s">
        <v>1507</v>
      </c>
      <c r="F626" s="36">
        <v>40765.291666666701</v>
      </c>
      <c r="G626" s="16" t="s">
        <v>113</v>
      </c>
      <c r="H626" s="17" t="s">
        <v>51</v>
      </c>
      <c r="I626" s="17"/>
      <c r="J626" s="17"/>
      <c r="K626" s="17" t="s">
        <v>51</v>
      </c>
      <c r="L626" s="17"/>
      <c r="M626" s="17"/>
      <c r="N626" s="17">
        <v>1700</v>
      </c>
      <c r="O626" s="17"/>
      <c r="P626" s="17"/>
      <c r="Q626" s="17">
        <v>1700</v>
      </c>
      <c r="R626" s="17" t="s">
        <v>65</v>
      </c>
      <c r="S626" s="17"/>
      <c r="T626" s="17" t="s">
        <v>1069</v>
      </c>
      <c r="U626" s="17" t="s">
        <v>2751</v>
      </c>
      <c r="V626" s="17" t="s">
        <v>71</v>
      </c>
      <c r="W626" s="19" t="s">
        <v>2752</v>
      </c>
      <c r="X626" s="18">
        <v>42491.291666666701</v>
      </c>
      <c r="Y626" s="18">
        <v>42491.291666666701</v>
      </c>
      <c r="Z626" s="17" t="s">
        <v>82</v>
      </c>
      <c r="AA626" s="17" t="s">
        <v>60</v>
      </c>
      <c r="AB626" s="17" t="s">
        <v>60</v>
      </c>
      <c r="AC626" s="17" t="s">
        <v>82</v>
      </c>
      <c r="AD626" s="17"/>
      <c r="AE626" s="17"/>
    </row>
    <row r="627" spans="1:31" s="3" customFormat="1" ht="50.5" x14ac:dyDescent="0.3">
      <c r="A627" s="35" t="s">
        <v>2753</v>
      </c>
      <c r="B627" s="17">
        <v>690</v>
      </c>
      <c r="C627" s="18">
        <v>40686</v>
      </c>
      <c r="D627" s="18">
        <v>40633.291666666701</v>
      </c>
      <c r="E627" s="16" t="s">
        <v>1507</v>
      </c>
      <c r="F627" s="36">
        <v>40708.669513888897</v>
      </c>
      <c r="G627" s="16" t="s">
        <v>113</v>
      </c>
      <c r="H627" s="17" t="s">
        <v>1162</v>
      </c>
      <c r="I627" s="17"/>
      <c r="J627" s="17"/>
      <c r="K627" s="17" t="s">
        <v>86</v>
      </c>
      <c r="L627" s="17"/>
      <c r="M627" s="17"/>
      <c r="N627" s="17">
        <v>300</v>
      </c>
      <c r="O627" s="17"/>
      <c r="P627" s="17"/>
      <c r="Q627" s="17">
        <v>300</v>
      </c>
      <c r="R627" s="17" t="s">
        <v>65</v>
      </c>
      <c r="S627" s="17"/>
      <c r="T627" s="17" t="s">
        <v>54</v>
      </c>
      <c r="U627" s="17" t="s">
        <v>55</v>
      </c>
      <c r="V627" s="17" t="s">
        <v>56</v>
      </c>
      <c r="W627" s="19" t="s">
        <v>2754</v>
      </c>
      <c r="X627" s="18">
        <v>42185.291666666701</v>
      </c>
      <c r="Y627" s="18">
        <v>42185.291666666701</v>
      </c>
      <c r="Z627" s="17" t="s">
        <v>82</v>
      </c>
      <c r="AA627" s="17" t="s">
        <v>60</v>
      </c>
      <c r="AB627" s="17" t="s">
        <v>60</v>
      </c>
      <c r="AC627" s="17" t="s">
        <v>82</v>
      </c>
      <c r="AD627" s="17"/>
      <c r="AE627" s="17"/>
    </row>
    <row r="628" spans="1:31" s="3" customFormat="1" ht="13" x14ac:dyDescent="0.3">
      <c r="A628" s="35" t="s">
        <v>2755</v>
      </c>
      <c r="B628" s="17">
        <v>691</v>
      </c>
      <c r="C628" s="18">
        <v>40633</v>
      </c>
      <c r="D628" s="18">
        <v>40633.291666666701</v>
      </c>
      <c r="E628" s="16" t="s">
        <v>1507</v>
      </c>
      <c r="F628" s="36">
        <v>40906.002268518503</v>
      </c>
      <c r="G628" s="16" t="s">
        <v>113</v>
      </c>
      <c r="H628" s="17" t="s">
        <v>74</v>
      </c>
      <c r="I628" s="17"/>
      <c r="J628" s="17"/>
      <c r="K628" s="17" t="s">
        <v>75</v>
      </c>
      <c r="L628" s="17"/>
      <c r="M628" s="17"/>
      <c r="N628" s="17">
        <v>3</v>
      </c>
      <c r="O628" s="17"/>
      <c r="P628" s="17"/>
      <c r="Q628" s="17">
        <v>3</v>
      </c>
      <c r="R628" s="17" t="s">
        <v>65</v>
      </c>
      <c r="S628" s="17"/>
      <c r="T628" s="17" t="s">
        <v>242</v>
      </c>
      <c r="U628" s="17" t="s">
        <v>55</v>
      </c>
      <c r="V628" s="17" t="s">
        <v>88</v>
      </c>
      <c r="W628" s="19" t="s">
        <v>2756</v>
      </c>
      <c r="X628" s="18">
        <v>41608.333333333299</v>
      </c>
      <c r="Y628" s="18">
        <v>41577.291666666701</v>
      </c>
      <c r="Z628" s="17" t="s">
        <v>82</v>
      </c>
      <c r="AA628" s="17" t="s">
        <v>60</v>
      </c>
      <c r="AB628" s="17" t="s">
        <v>60</v>
      </c>
      <c r="AC628" s="17" t="s">
        <v>82</v>
      </c>
      <c r="AD628" s="17"/>
      <c r="AE628" s="17"/>
    </row>
    <row r="629" spans="1:31" s="3" customFormat="1" ht="13" x14ac:dyDescent="0.3">
      <c r="A629" s="35" t="s">
        <v>2757</v>
      </c>
      <c r="B629" s="17">
        <v>692</v>
      </c>
      <c r="C629" s="18">
        <v>40648</v>
      </c>
      <c r="D629" s="18">
        <v>40633.291666666701</v>
      </c>
      <c r="E629" s="16" t="s">
        <v>1507</v>
      </c>
      <c r="F629" s="36">
        <v>40996.291666666701</v>
      </c>
      <c r="G629" s="16" t="s">
        <v>113</v>
      </c>
      <c r="H629" s="17" t="s">
        <v>91</v>
      </c>
      <c r="I629" s="17"/>
      <c r="J629" s="17"/>
      <c r="K629" s="17" t="s">
        <v>611</v>
      </c>
      <c r="L629" s="17"/>
      <c r="M629" s="17"/>
      <c r="N629" s="17">
        <v>27</v>
      </c>
      <c r="O629" s="17"/>
      <c r="P629" s="17"/>
      <c r="Q629" s="17">
        <v>27</v>
      </c>
      <c r="R629" s="17" t="s">
        <v>65</v>
      </c>
      <c r="S629" s="17"/>
      <c r="T629" s="17" t="s">
        <v>1569</v>
      </c>
      <c r="U629" s="17" t="s">
        <v>97</v>
      </c>
      <c r="V629" s="17" t="s">
        <v>71</v>
      </c>
      <c r="W629" s="19" t="s">
        <v>2758</v>
      </c>
      <c r="X629" s="18">
        <v>41639.333333333299</v>
      </c>
      <c r="Y629" s="18">
        <v>41639.333333333299</v>
      </c>
      <c r="Z629" s="17" t="s">
        <v>82</v>
      </c>
      <c r="AA629" s="17" t="s">
        <v>59</v>
      </c>
      <c r="AB629" s="17" t="s">
        <v>60</v>
      </c>
      <c r="AC629" s="17" t="s">
        <v>82</v>
      </c>
      <c r="AD629" s="17"/>
      <c r="AE629" s="17"/>
    </row>
    <row r="630" spans="1:31" s="3" customFormat="1" ht="13" x14ac:dyDescent="0.3">
      <c r="A630" s="35" t="s">
        <v>2759</v>
      </c>
      <c r="B630" s="17">
        <v>693</v>
      </c>
      <c r="C630" s="18">
        <v>40633</v>
      </c>
      <c r="D630" s="18">
        <v>40633.291666666701</v>
      </c>
      <c r="E630" s="16" t="s">
        <v>1507</v>
      </c>
      <c r="F630" s="36">
        <v>41012.937129629601</v>
      </c>
      <c r="G630" s="16" t="s">
        <v>113</v>
      </c>
      <c r="H630" s="17" t="s">
        <v>74</v>
      </c>
      <c r="I630" s="17"/>
      <c r="J630" s="17"/>
      <c r="K630" s="17" t="s">
        <v>75</v>
      </c>
      <c r="L630" s="17"/>
      <c r="M630" s="17"/>
      <c r="N630" s="17">
        <v>38</v>
      </c>
      <c r="O630" s="17"/>
      <c r="P630" s="17"/>
      <c r="Q630" s="17">
        <v>38</v>
      </c>
      <c r="R630" s="17" t="s">
        <v>65</v>
      </c>
      <c r="S630" s="17"/>
      <c r="T630" s="17" t="s">
        <v>121</v>
      </c>
      <c r="U630" s="17" t="s">
        <v>55</v>
      </c>
      <c r="V630" s="17" t="s">
        <v>71</v>
      </c>
      <c r="W630" s="19" t="s">
        <v>2760</v>
      </c>
      <c r="X630" s="18">
        <v>41061.291666666701</v>
      </c>
      <c r="Y630" s="18">
        <v>41334.333333333299</v>
      </c>
      <c r="Z630" s="17" t="s">
        <v>82</v>
      </c>
      <c r="AA630" s="17" t="s">
        <v>59</v>
      </c>
      <c r="AB630" s="17" t="s">
        <v>60</v>
      </c>
      <c r="AC630" s="17" t="s">
        <v>82</v>
      </c>
      <c r="AD630" s="17"/>
      <c r="AE630" s="17"/>
    </row>
    <row r="631" spans="1:31" s="3" customFormat="1" ht="25.5" x14ac:dyDescent="0.3">
      <c r="A631" s="35" t="s">
        <v>2761</v>
      </c>
      <c r="B631" s="17">
        <v>694</v>
      </c>
      <c r="C631" s="18">
        <v>40633</v>
      </c>
      <c r="D631" s="18">
        <v>40633.291666666701</v>
      </c>
      <c r="E631" s="16" t="s">
        <v>1507</v>
      </c>
      <c r="F631" s="36">
        <v>40739.877754629597</v>
      </c>
      <c r="G631" s="16" t="s">
        <v>113</v>
      </c>
      <c r="H631" s="17" t="s">
        <v>74</v>
      </c>
      <c r="I631" s="17"/>
      <c r="J631" s="17"/>
      <c r="K631" s="17" t="s">
        <v>75</v>
      </c>
      <c r="L631" s="17"/>
      <c r="M631" s="17"/>
      <c r="N631" s="17">
        <v>200</v>
      </c>
      <c r="O631" s="17"/>
      <c r="P631" s="17"/>
      <c r="Q631" s="17">
        <v>200</v>
      </c>
      <c r="R631" s="17" t="s">
        <v>65</v>
      </c>
      <c r="S631" s="17"/>
      <c r="T631" s="17" t="s">
        <v>66</v>
      </c>
      <c r="U631" s="17" t="s">
        <v>55</v>
      </c>
      <c r="V631" s="17" t="s">
        <v>71</v>
      </c>
      <c r="W631" s="19" t="s">
        <v>2762</v>
      </c>
      <c r="X631" s="18">
        <v>41640.333333333299</v>
      </c>
      <c r="Y631" s="18"/>
      <c r="Z631" s="17" t="s">
        <v>82</v>
      </c>
      <c r="AA631" s="17" t="s">
        <v>60</v>
      </c>
      <c r="AB631" s="17" t="s">
        <v>60</v>
      </c>
      <c r="AC631" s="17" t="s">
        <v>82</v>
      </c>
      <c r="AD631" s="17"/>
      <c r="AE631" s="17"/>
    </row>
    <row r="632" spans="1:31" s="3" customFormat="1" ht="13" x14ac:dyDescent="0.3">
      <c r="A632" s="35" t="s">
        <v>2763</v>
      </c>
      <c r="B632" s="17">
        <v>695</v>
      </c>
      <c r="C632" s="18">
        <v>40633</v>
      </c>
      <c r="D632" s="18">
        <v>40633.291666666701</v>
      </c>
      <c r="E632" s="16" t="s">
        <v>1507</v>
      </c>
      <c r="F632" s="36">
        <v>41397.291666666701</v>
      </c>
      <c r="G632" s="16" t="s">
        <v>113</v>
      </c>
      <c r="H632" s="17" t="s">
        <v>91</v>
      </c>
      <c r="I632" s="17"/>
      <c r="J632" s="17"/>
      <c r="K632" s="17" t="s">
        <v>611</v>
      </c>
      <c r="L632" s="17"/>
      <c r="M632" s="17"/>
      <c r="N632" s="17">
        <v>38</v>
      </c>
      <c r="O632" s="17"/>
      <c r="P632" s="17"/>
      <c r="Q632" s="17">
        <v>38</v>
      </c>
      <c r="R632" s="17" t="s">
        <v>65</v>
      </c>
      <c r="S632" s="17"/>
      <c r="T632" s="17" t="s">
        <v>1159</v>
      </c>
      <c r="U632" s="17" t="s">
        <v>97</v>
      </c>
      <c r="V632" s="17" t="s">
        <v>71</v>
      </c>
      <c r="W632" s="19" t="s">
        <v>2764</v>
      </c>
      <c r="X632" s="18">
        <v>42004.333333333299</v>
      </c>
      <c r="Y632" s="18">
        <v>42004.333333333299</v>
      </c>
      <c r="Z632" s="17" t="s">
        <v>82</v>
      </c>
      <c r="AA632" s="17" t="s">
        <v>59</v>
      </c>
      <c r="AB632" s="17" t="s">
        <v>59</v>
      </c>
      <c r="AC632" s="17" t="s">
        <v>82</v>
      </c>
      <c r="AD632" s="17"/>
      <c r="AE632" s="17"/>
    </row>
    <row r="633" spans="1:31" s="3" customFormat="1" ht="38" x14ac:dyDescent="0.3">
      <c r="A633" s="35" t="s">
        <v>2765</v>
      </c>
      <c r="B633" s="17">
        <v>696</v>
      </c>
      <c r="C633" s="18">
        <v>40633</v>
      </c>
      <c r="D633" s="18">
        <v>40633.291666666701</v>
      </c>
      <c r="E633" s="16" t="s">
        <v>1507</v>
      </c>
      <c r="F633" s="36">
        <v>41016.291666666701</v>
      </c>
      <c r="G633" s="16" t="s">
        <v>113</v>
      </c>
      <c r="H633" s="17" t="s">
        <v>51</v>
      </c>
      <c r="I633" s="17"/>
      <c r="J633" s="17"/>
      <c r="K633" s="17" t="s">
        <v>51</v>
      </c>
      <c r="L633" s="17"/>
      <c r="M633" s="17"/>
      <c r="N633" s="17">
        <v>301.35000000000002</v>
      </c>
      <c r="O633" s="17"/>
      <c r="P633" s="17"/>
      <c r="Q633" s="17">
        <v>301.35000000000002</v>
      </c>
      <c r="R633" s="17" t="s">
        <v>65</v>
      </c>
      <c r="S633" s="17"/>
      <c r="T633" s="17" t="s">
        <v>110</v>
      </c>
      <c r="U633" s="17" t="s">
        <v>55</v>
      </c>
      <c r="V633" s="17" t="s">
        <v>88</v>
      </c>
      <c r="W633" s="19" t="s">
        <v>2766</v>
      </c>
      <c r="X633" s="18">
        <v>41650.333333333299</v>
      </c>
      <c r="Y633" s="18">
        <v>41944.291666666701</v>
      </c>
      <c r="Z633" s="17" t="s">
        <v>82</v>
      </c>
      <c r="AA633" s="17" t="s">
        <v>59</v>
      </c>
      <c r="AB633" s="17" t="s">
        <v>60</v>
      </c>
      <c r="AC633" s="17" t="s">
        <v>82</v>
      </c>
      <c r="AD633" s="17"/>
      <c r="AE633" s="17"/>
    </row>
    <row r="634" spans="1:31" s="3" customFormat="1" ht="13" x14ac:dyDescent="0.3">
      <c r="A634" s="35" t="s">
        <v>2767</v>
      </c>
      <c r="B634" s="17">
        <v>697</v>
      </c>
      <c r="C634" s="18">
        <v>40633</v>
      </c>
      <c r="D634" s="18">
        <v>40633.291666666701</v>
      </c>
      <c r="E634" s="16" t="s">
        <v>1507</v>
      </c>
      <c r="F634" s="36">
        <v>40921.042893518497</v>
      </c>
      <c r="G634" s="16" t="s">
        <v>113</v>
      </c>
      <c r="H634" s="17" t="s">
        <v>114</v>
      </c>
      <c r="I634" s="17"/>
      <c r="J634" s="17"/>
      <c r="K634" s="17" t="s">
        <v>115</v>
      </c>
      <c r="L634" s="17"/>
      <c r="M634" s="17"/>
      <c r="N634" s="17">
        <v>1400</v>
      </c>
      <c r="O634" s="17"/>
      <c r="P634" s="17"/>
      <c r="Q634" s="17">
        <v>1400</v>
      </c>
      <c r="R634" s="17" t="s">
        <v>65</v>
      </c>
      <c r="S634" s="17"/>
      <c r="T634" s="17" t="s">
        <v>66</v>
      </c>
      <c r="U634" s="17" t="s">
        <v>55</v>
      </c>
      <c r="V634" s="17" t="s">
        <v>71</v>
      </c>
      <c r="W634" s="19" t="s">
        <v>76</v>
      </c>
      <c r="X634" s="18">
        <v>42917.291666666701</v>
      </c>
      <c r="Y634" s="18">
        <v>42917.291666666701</v>
      </c>
      <c r="Z634" s="17" t="s">
        <v>82</v>
      </c>
      <c r="AA634" s="17" t="s">
        <v>60</v>
      </c>
      <c r="AB634" s="17" t="s">
        <v>60</v>
      </c>
      <c r="AC634" s="17" t="s">
        <v>82</v>
      </c>
      <c r="AD634" s="17"/>
      <c r="AE634" s="17"/>
    </row>
    <row r="635" spans="1:31" s="3" customFormat="1" ht="13" x14ac:dyDescent="0.3">
      <c r="A635" s="35" t="s">
        <v>2768</v>
      </c>
      <c r="B635" s="17">
        <v>698</v>
      </c>
      <c r="C635" s="18">
        <v>40633</v>
      </c>
      <c r="D635" s="18">
        <v>40633.291666666701</v>
      </c>
      <c r="E635" s="16" t="s">
        <v>1507</v>
      </c>
      <c r="F635" s="36">
        <v>40996.291666666701</v>
      </c>
      <c r="G635" s="16" t="s">
        <v>113</v>
      </c>
      <c r="H635" s="17" t="s">
        <v>91</v>
      </c>
      <c r="I635" s="17"/>
      <c r="J635" s="17"/>
      <c r="K635" s="17" t="s">
        <v>611</v>
      </c>
      <c r="L635" s="17"/>
      <c r="M635" s="17"/>
      <c r="N635" s="17">
        <v>38</v>
      </c>
      <c r="O635" s="17"/>
      <c r="P635" s="17"/>
      <c r="Q635" s="17">
        <v>38</v>
      </c>
      <c r="R635" s="17" t="s">
        <v>65</v>
      </c>
      <c r="S635" s="17"/>
      <c r="T635" s="17" t="s">
        <v>1159</v>
      </c>
      <c r="U635" s="17" t="s">
        <v>97</v>
      </c>
      <c r="V635" s="17" t="s">
        <v>71</v>
      </c>
      <c r="W635" s="19" t="s">
        <v>2112</v>
      </c>
      <c r="X635" s="18">
        <v>42004.333333333299</v>
      </c>
      <c r="Y635" s="18">
        <v>42004.333333333299</v>
      </c>
      <c r="Z635" s="17" t="s">
        <v>82</v>
      </c>
      <c r="AA635" s="17" t="s">
        <v>59</v>
      </c>
      <c r="AB635" s="17" t="s">
        <v>60</v>
      </c>
      <c r="AC635" s="17" t="s">
        <v>82</v>
      </c>
      <c r="AD635" s="17"/>
      <c r="AE635" s="17"/>
    </row>
    <row r="636" spans="1:31" s="3" customFormat="1" ht="13" x14ac:dyDescent="0.3">
      <c r="A636" s="35" t="s">
        <v>2769</v>
      </c>
      <c r="B636" s="17">
        <v>699</v>
      </c>
      <c r="C636" s="18">
        <v>40633</v>
      </c>
      <c r="D636" s="18">
        <v>40633.291666666701</v>
      </c>
      <c r="E636" s="16" t="s">
        <v>1507</v>
      </c>
      <c r="F636" s="36">
        <v>40981.586909722202</v>
      </c>
      <c r="G636" s="16" t="s">
        <v>113</v>
      </c>
      <c r="H636" s="17" t="s">
        <v>74</v>
      </c>
      <c r="I636" s="17"/>
      <c r="J636" s="17"/>
      <c r="K636" s="17" t="s">
        <v>75</v>
      </c>
      <c r="L636" s="17"/>
      <c r="M636" s="17"/>
      <c r="N636" s="17">
        <v>45</v>
      </c>
      <c r="O636" s="17"/>
      <c r="P636" s="17"/>
      <c r="Q636" s="17">
        <v>45</v>
      </c>
      <c r="R636" s="17" t="s">
        <v>65</v>
      </c>
      <c r="S636" s="17"/>
      <c r="T636" s="17" t="s">
        <v>54</v>
      </c>
      <c r="U636" s="17" t="s">
        <v>55</v>
      </c>
      <c r="V636" s="17" t="s">
        <v>56</v>
      </c>
      <c r="W636" s="19" t="s">
        <v>2770</v>
      </c>
      <c r="X636" s="18">
        <v>42156.291666666701</v>
      </c>
      <c r="Y636" s="18">
        <v>42156.291666666701</v>
      </c>
      <c r="Z636" s="17" t="s">
        <v>82</v>
      </c>
      <c r="AA636" s="17" t="s">
        <v>60</v>
      </c>
      <c r="AB636" s="17" t="s">
        <v>60</v>
      </c>
      <c r="AC636" s="17" t="s">
        <v>82</v>
      </c>
      <c r="AD636" s="17"/>
      <c r="AE636" s="17"/>
    </row>
    <row r="637" spans="1:31" s="3" customFormat="1" ht="13" x14ac:dyDescent="0.3">
      <c r="A637" s="35" t="s">
        <v>2771</v>
      </c>
      <c r="B637" s="17">
        <v>700</v>
      </c>
      <c r="C637" s="18">
        <v>40633</v>
      </c>
      <c r="D637" s="18">
        <v>40633.291666666701</v>
      </c>
      <c r="E637" s="16" t="s">
        <v>1507</v>
      </c>
      <c r="F637" s="36">
        <v>41025.675081018497</v>
      </c>
      <c r="G637" s="16" t="s">
        <v>113</v>
      </c>
      <c r="H637" s="17" t="s">
        <v>74</v>
      </c>
      <c r="I637" s="17"/>
      <c r="J637" s="17"/>
      <c r="K637" s="17" t="s">
        <v>75</v>
      </c>
      <c r="L637" s="17"/>
      <c r="M637" s="17"/>
      <c r="N637" s="17">
        <v>20</v>
      </c>
      <c r="O637" s="17"/>
      <c r="P637" s="17"/>
      <c r="Q637" s="17">
        <v>20</v>
      </c>
      <c r="R637" s="17" t="s">
        <v>65</v>
      </c>
      <c r="S637" s="17"/>
      <c r="T637" s="17" t="s">
        <v>101</v>
      </c>
      <c r="U637" s="17" t="s">
        <v>55</v>
      </c>
      <c r="V637" s="17" t="s">
        <v>71</v>
      </c>
      <c r="W637" s="19" t="s">
        <v>2772</v>
      </c>
      <c r="X637" s="18">
        <v>42369.333333333299</v>
      </c>
      <c r="Y637" s="18">
        <v>42369.333333333299</v>
      </c>
      <c r="Z637" s="17" t="s">
        <v>82</v>
      </c>
      <c r="AA637" s="17" t="s">
        <v>59</v>
      </c>
      <c r="AB637" s="17" t="s">
        <v>60</v>
      </c>
      <c r="AC637" s="17" t="s">
        <v>82</v>
      </c>
      <c r="AD637" s="17"/>
      <c r="AE637" s="17"/>
    </row>
    <row r="638" spans="1:31" s="3" customFormat="1" ht="13" x14ac:dyDescent="0.3">
      <c r="A638" s="35" t="s">
        <v>2773</v>
      </c>
      <c r="B638" s="17">
        <v>701</v>
      </c>
      <c r="C638" s="18">
        <v>40633</v>
      </c>
      <c r="D638" s="18">
        <v>40633.291666666701</v>
      </c>
      <c r="E638" s="16" t="s">
        <v>1507</v>
      </c>
      <c r="F638" s="36">
        <v>40927.610219907401</v>
      </c>
      <c r="G638" s="16" t="s">
        <v>113</v>
      </c>
      <c r="H638" s="17" t="s">
        <v>74</v>
      </c>
      <c r="I638" s="17"/>
      <c r="J638" s="17"/>
      <c r="K638" s="17" t="s">
        <v>75</v>
      </c>
      <c r="L638" s="17"/>
      <c r="M638" s="17"/>
      <c r="N638" s="17">
        <v>28</v>
      </c>
      <c r="O638" s="17"/>
      <c r="P638" s="17"/>
      <c r="Q638" s="17">
        <v>28</v>
      </c>
      <c r="R638" s="17" t="s">
        <v>65</v>
      </c>
      <c r="S638" s="17"/>
      <c r="T638" s="17" t="s">
        <v>54</v>
      </c>
      <c r="U638" s="17" t="s">
        <v>55</v>
      </c>
      <c r="V638" s="17" t="s">
        <v>56</v>
      </c>
      <c r="W638" s="19" t="s">
        <v>2017</v>
      </c>
      <c r="X638" s="18">
        <v>41639.333333333299</v>
      </c>
      <c r="Y638" s="18">
        <v>41639.333333333299</v>
      </c>
      <c r="Z638" s="17" t="s">
        <v>82</v>
      </c>
      <c r="AA638" s="17" t="s">
        <v>60</v>
      </c>
      <c r="AB638" s="17" t="s">
        <v>60</v>
      </c>
      <c r="AC638" s="17" t="s">
        <v>82</v>
      </c>
      <c r="AD638" s="17"/>
      <c r="AE638" s="17"/>
    </row>
    <row r="639" spans="1:31" s="3" customFormat="1" ht="13" x14ac:dyDescent="0.3">
      <c r="A639" s="35" t="s">
        <v>2774</v>
      </c>
      <c r="B639" s="17">
        <v>702</v>
      </c>
      <c r="C639" s="18">
        <v>40633</v>
      </c>
      <c r="D639" s="18">
        <v>40633.291666666701</v>
      </c>
      <c r="E639" s="16" t="s">
        <v>1507</v>
      </c>
      <c r="F639" s="36">
        <v>42839.291666666701</v>
      </c>
      <c r="G639" s="16" t="s">
        <v>113</v>
      </c>
      <c r="H639" s="17" t="s">
        <v>85</v>
      </c>
      <c r="I639" s="17"/>
      <c r="J639" s="17"/>
      <c r="K639" s="17" t="s">
        <v>86</v>
      </c>
      <c r="L639" s="17"/>
      <c r="M639" s="17"/>
      <c r="N639" s="17">
        <v>435</v>
      </c>
      <c r="O639" s="17"/>
      <c r="P639" s="17"/>
      <c r="Q639" s="17">
        <v>435</v>
      </c>
      <c r="R639" s="17" t="s">
        <v>65</v>
      </c>
      <c r="S639" s="17"/>
      <c r="T639" s="17" t="s">
        <v>121</v>
      </c>
      <c r="U639" s="17" t="s">
        <v>55</v>
      </c>
      <c r="V639" s="17" t="s">
        <v>71</v>
      </c>
      <c r="W639" s="19" t="s">
        <v>2775</v>
      </c>
      <c r="X639" s="18">
        <v>42887.291666666701</v>
      </c>
      <c r="Y639" s="18">
        <v>43921.291666666701</v>
      </c>
      <c r="Z639" s="17" t="s">
        <v>82</v>
      </c>
      <c r="AA639" s="17" t="s">
        <v>59</v>
      </c>
      <c r="AB639" s="17" t="s">
        <v>59</v>
      </c>
      <c r="AC639" s="17" t="s">
        <v>82</v>
      </c>
      <c r="AD639" s="17" t="s">
        <v>61</v>
      </c>
      <c r="AE639" s="17" t="s">
        <v>1641</v>
      </c>
    </row>
    <row r="640" spans="1:31" s="3" customFormat="1" ht="13" x14ac:dyDescent="0.3">
      <c r="A640" s="35" t="s">
        <v>2776</v>
      </c>
      <c r="B640" s="17">
        <v>703</v>
      </c>
      <c r="C640" s="18">
        <v>40633</v>
      </c>
      <c r="D640" s="18">
        <v>40633.291666666701</v>
      </c>
      <c r="E640" s="16" t="s">
        <v>1507</v>
      </c>
      <c r="F640" s="36">
        <v>41016.291666666701</v>
      </c>
      <c r="G640" s="16" t="s">
        <v>113</v>
      </c>
      <c r="H640" s="17" t="s">
        <v>74</v>
      </c>
      <c r="I640" s="17"/>
      <c r="J640" s="17"/>
      <c r="K640" s="17" t="s">
        <v>75</v>
      </c>
      <c r="L640" s="17"/>
      <c r="M640" s="17"/>
      <c r="N640" s="17">
        <v>100</v>
      </c>
      <c r="O640" s="17"/>
      <c r="P640" s="17"/>
      <c r="Q640" s="17">
        <v>100</v>
      </c>
      <c r="R640" s="17" t="s">
        <v>65</v>
      </c>
      <c r="S640" s="17"/>
      <c r="T640" s="17" t="s">
        <v>136</v>
      </c>
      <c r="U640" s="17" t="s">
        <v>55</v>
      </c>
      <c r="V640" s="17" t="s">
        <v>88</v>
      </c>
      <c r="W640" s="19" t="s">
        <v>2777</v>
      </c>
      <c r="X640" s="18">
        <v>41813.291666666701</v>
      </c>
      <c r="Y640" s="18">
        <v>42005.333333333299</v>
      </c>
      <c r="Z640" s="17" t="s">
        <v>82</v>
      </c>
      <c r="AA640" s="17" t="s">
        <v>59</v>
      </c>
      <c r="AB640" s="17" t="s">
        <v>60</v>
      </c>
      <c r="AC640" s="17" t="s">
        <v>82</v>
      </c>
      <c r="AD640" s="17"/>
      <c r="AE640" s="17"/>
    </row>
    <row r="641" spans="1:31" s="3" customFormat="1" ht="25.5" x14ac:dyDescent="0.3">
      <c r="A641" s="35" t="s">
        <v>2778</v>
      </c>
      <c r="B641" s="17">
        <v>704</v>
      </c>
      <c r="C641" s="18">
        <v>40633</v>
      </c>
      <c r="D641" s="18">
        <v>40633.291666666701</v>
      </c>
      <c r="E641" s="16" t="s">
        <v>1507</v>
      </c>
      <c r="F641" s="36">
        <v>40980.291666666701</v>
      </c>
      <c r="G641" s="16" t="s">
        <v>113</v>
      </c>
      <c r="H641" s="17" t="s">
        <v>74</v>
      </c>
      <c r="I641" s="17"/>
      <c r="J641" s="17"/>
      <c r="K641" s="17" t="s">
        <v>75</v>
      </c>
      <c r="L641" s="17"/>
      <c r="M641" s="17"/>
      <c r="N641" s="17">
        <v>240</v>
      </c>
      <c r="O641" s="17"/>
      <c r="P641" s="17"/>
      <c r="Q641" s="17">
        <v>240</v>
      </c>
      <c r="R641" s="17" t="s">
        <v>65</v>
      </c>
      <c r="S641" s="17"/>
      <c r="T641" s="17" t="s">
        <v>130</v>
      </c>
      <c r="U641" s="17" t="s">
        <v>55</v>
      </c>
      <c r="V641" s="17" t="s">
        <v>71</v>
      </c>
      <c r="W641" s="19" t="s">
        <v>2779</v>
      </c>
      <c r="X641" s="18">
        <v>42735.333333333299</v>
      </c>
      <c r="Y641" s="18">
        <v>41639.333333333299</v>
      </c>
      <c r="Z641" s="17" t="s">
        <v>82</v>
      </c>
      <c r="AA641" s="17" t="s">
        <v>60</v>
      </c>
      <c r="AB641" s="17" t="s">
        <v>60</v>
      </c>
      <c r="AC641" s="17" t="s">
        <v>82</v>
      </c>
      <c r="AD641" s="17"/>
      <c r="AE641" s="17"/>
    </row>
    <row r="642" spans="1:31" s="3" customFormat="1" ht="13" x14ac:dyDescent="0.3">
      <c r="A642" s="35" t="s">
        <v>2780</v>
      </c>
      <c r="B642" s="17">
        <v>706</v>
      </c>
      <c r="C642" s="18">
        <v>40633</v>
      </c>
      <c r="D642" s="18">
        <v>40633.291666666701</v>
      </c>
      <c r="E642" s="16" t="s">
        <v>1507</v>
      </c>
      <c r="F642" s="36">
        <v>41016.291666666701</v>
      </c>
      <c r="G642" s="16" t="s">
        <v>113</v>
      </c>
      <c r="H642" s="17" t="s">
        <v>74</v>
      </c>
      <c r="I642" s="17"/>
      <c r="J642" s="17"/>
      <c r="K642" s="17" t="s">
        <v>75</v>
      </c>
      <c r="L642" s="17"/>
      <c r="M642" s="17"/>
      <c r="N642" s="17">
        <v>17.899999999999999</v>
      </c>
      <c r="O642" s="17"/>
      <c r="P642" s="17"/>
      <c r="Q642" s="17">
        <v>17.899999999999999</v>
      </c>
      <c r="R642" s="17" t="s">
        <v>65</v>
      </c>
      <c r="S642" s="17"/>
      <c r="T642" s="17" t="s">
        <v>136</v>
      </c>
      <c r="U642" s="17" t="s">
        <v>55</v>
      </c>
      <c r="V642" s="17" t="s">
        <v>88</v>
      </c>
      <c r="W642" s="19" t="s">
        <v>2781</v>
      </c>
      <c r="X642" s="18">
        <v>41699.333333333299</v>
      </c>
      <c r="Y642" s="18">
        <v>41699.333333333299</v>
      </c>
      <c r="Z642" s="17" t="s">
        <v>82</v>
      </c>
      <c r="AA642" s="17" t="s">
        <v>59</v>
      </c>
      <c r="AB642" s="17" t="s">
        <v>60</v>
      </c>
      <c r="AC642" s="17" t="s">
        <v>82</v>
      </c>
      <c r="AD642" s="17"/>
      <c r="AE642" s="17"/>
    </row>
    <row r="643" spans="1:31" s="3" customFormat="1" ht="13" x14ac:dyDescent="0.3">
      <c r="A643" s="35" t="s">
        <v>2782</v>
      </c>
      <c r="B643" s="17">
        <v>707</v>
      </c>
      <c r="C643" s="18">
        <v>40633</v>
      </c>
      <c r="D643" s="18">
        <v>40633.291666666701</v>
      </c>
      <c r="E643" s="16" t="s">
        <v>1507</v>
      </c>
      <c r="F643" s="36">
        <v>41397.291666666701</v>
      </c>
      <c r="G643" s="16" t="s">
        <v>113</v>
      </c>
      <c r="H643" s="17" t="s">
        <v>74</v>
      </c>
      <c r="I643" s="17"/>
      <c r="J643" s="17"/>
      <c r="K643" s="17" t="s">
        <v>75</v>
      </c>
      <c r="L643" s="17"/>
      <c r="M643" s="17"/>
      <c r="N643" s="17">
        <v>70</v>
      </c>
      <c r="O643" s="17"/>
      <c r="P643" s="17"/>
      <c r="Q643" s="17">
        <v>70</v>
      </c>
      <c r="R643" s="17" t="s">
        <v>65</v>
      </c>
      <c r="S643" s="17"/>
      <c r="T643" s="17" t="s">
        <v>236</v>
      </c>
      <c r="U643" s="17" t="s">
        <v>55</v>
      </c>
      <c r="V643" s="17" t="s">
        <v>88</v>
      </c>
      <c r="W643" s="19" t="s">
        <v>2783</v>
      </c>
      <c r="X643" s="18">
        <v>41821.291666666701</v>
      </c>
      <c r="Y643" s="18">
        <v>41821.291666666701</v>
      </c>
      <c r="Z643" s="17" t="s">
        <v>82</v>
      </c>
      <c r="AA643" s="17" t="s">
        <v>59</v>
      </c>
      <c r="AB643" s="17" t="s">
        <v>60</v>
      </c>
      <c r="AC643" s="17" t="s">
        <v>82</v>
      </c>
      <c r="AD643" s="17"/>
      <c r="AE643" s="17"/>
    </row>
    <row r="644" spans="1:31" s="3" customFormat="1" ht="13" x14ac:dyDescent="0.3">
      <c r="A644" s="35" t="s">
        <v>2784</v>
      </c>
      <c r="B644" s="17">
        <v>708</v>
      </c>
      <c r="C644" s="18">
        <v>40633</v>
      </c>
      <c r="D644" s="18">
        <v>40633.291666666701</v>
      </c>
      <c r="E644" s="16" t="s">
        <v>1507</v>
      </c>
      <c r="F644" s="36">
        <v>41397.291666666701</v>
      </c>
      <c r="G644" s="16" t="s">
        <v>113</v>
      </c>
      <c r="H644" s="17" t="s">
        <v>51</v>
      </c>
      <c r="I644" s="17"/>
      <c r="J644" s="17"/>
      <c r="K644" s="17" t="s">
        <v>51</v>
      </c>
      <c r="L644" s="17"/>
      <c r="M644" s="17"/>
      <c r="N644" s="17">
        <v>50</v>
      </c>
      <c r="O644" s="17"/>
      <c r="P644" s="17"/>
      <c r="Q644" s="17">
        <v>50</v>
      </c>
      <c r="R644" s="17" t="s">
        <v>65</v>
      </c>
      <c r="S644" s="17"/>
      <c r="T644" s="17" t="s">
        <v>171</v>
      </c>
      <c r="U644" s="17" t="s">
        <v>55</v>
      </c>
      <c r="V644" s="17" t="s">
        <v>88</v>
      </c>
      <c r="W644" s="19" t="s">
        <v>2785</v>
      </c>
      <c r="X644" s="18">
        <v>41639.333333333299</v>
      </c>
      <c r="Y644" s="18">
        <v>41639.333333333299</v>
      </c>
      <c r="Z644" s="17" t="s">
        <v>82</v>
      </c>
      <c r="AA644" s="17" t="s">
        <v>59</v>
      </c>
      <c r="AB644" s="17" t="s">
        <v>59</v>
      </c>
      <c r="AC644" s="17" t="s">
        <v>82</v>
      </c>
      <c r="AD644" s="17"/>
      <c r="AE644" s="17"/>
    </row>
    <row r="645" spans="1:31" s="3" customFormat="1" ht="13" x14ac:dyDescent="0.3">
      <c r="A645" s="35" t="s">
        <v>2786</v>
      </c>
      <c r="B645" s="17">
        <v>710</v>
      </c>
      <c r="C645" s="18">
        <v>40633</v>
      </c>
      <c r="D645" s="18">
        <v>40633.291666666701</v>
      </c>
      <c r="E645" s="16" t="s">
        <v>1507</v>
      </c>
      <c r="F645" s="36">
        <v>40906.003449074102</v>
      </c>
      <c r="G645" s="16" t="s">
        <v>113</v>
      </c>
      <c r="H645" s="17" t="s">
        <v>74</v>
      </c>
      <c r="I645" s="17"/>
      <c r="J645" s="17"/>
      <c r="K645" s="17" t="s">
        <v>75</v>
      </c>
      <c r="L645" s="17"/>
      <c r="M645" s="17"/>
      <c r="N645" s="17">
        <v>3</v>
      </c>
      <c r="O645" s="17"/>
      <c r="P645" s="17"/>
      <c r="Q645" s="17">
        <v>3</v>
      </c>
      <c r="R645" s="17" t="s">
        <v>65</v>
      </c>
      <c r="S645" s="17"/>
      <c r="T645" s="17" t="s">
        <v>242</v>
      </c>
      <c r="U645" s="17" t="s">
        <v>55</v>
      </c>
      <c r="V645" s="17" t="s">
        <v>88</v>
      </c>
      <c r="W645" s="19" t="s">
        <v>2756</v>
      </c>
      <c r="X645" s="18">
        <v>41608.333333333299</v>
      </c>
      <c r="Y645" s="18">
        <v>41608.333333333299</v>
      </c>
      <c r="Z645" s="17" t="s">
        <v>82</v>
      </c>
      <c r="AA645" s="17" t="s">
        <v>60</v>
      </c>
      <c r="AB645" s="17" t="s">
        <v>60</v>
      </c>
      <c r="AC645" s="17" t="s">
        <v>82</v>
      </c>
      <c r="AD645" s="17"/>
      <c r="AE645" s="17"/>
    </row>
    <row r="646" spans="1:31" s="3" customFormat="1" ht="13" x14ac:dyDescent="0.3">
      <c r="A646" s="35" t="s">
        <v>2452</v>
      </c>
      <c r="B646" s="17">
        <v>711</v>
      </c>
      <c r="C646" s="18">
        <v>40633</v>
      </c>
      <c r="D646" s="18">
        <v>40633.291666666701</v>
      </c>
      <c r="E646" s="16" t="s">
        <v>1507</v>
      </c>
      <c r="F646" s="36">
        <v>40998.578043981499</v>
      </c>
      <c r="G646" s="16" t="s">
        <v>113</v>
      </c>
      <c r="H646" s="17" t="s">
        <v>74</v>
      </c>
      <c r="I646" s="17"/>
      <c r="J646" s="17"/>
      <c r="K646" s="17" t="s">
        <v>75</v>
      </c>
      <c r="L646" s="17"/>
      <c r="M646" s="17"/>
      <c r="N646" s="17">
        <v>120</v>
      </c>
      <c r="O646" s="17"/>
      <c r="P646" s="17"/>
      <c r="Q646" s="17">
        <v>120</v>
      </c>
      <c r="R646" s="17" t="s">
        <v>65</v>
      </c>
      <c r="S646" s="17"/>
      <c r="T646" s="17" t="s">
        <v>195</v>
      </c>
      <c r="U646" s="17" t="s">
        <v>55</v>
      </c>
      <c r="V646" s="17" t="s">
        <v>88</v>
      </c>
      <c r="W646" s="19" t="s">
        <v>2787</v>
      </c>
      <c r="X646" s="18">
        <v>41639.333333333299</v>
      </c>
      <c r="Y646" s="18">
        <v>41639.333333333299</v>
      </c>
      <c r="Z646" s="17" t="s">
        <v>82</v>
      </c>
      <c r="AA646" s="17" t="s">
        <v>60</v>
      </c>
      <c r="AB646" s="17" t="s">
        <v>60</v>
      </c>
      <c r="AC646" s="17" t="s">
        <v>82</v>
      </c>
      <c r="AD646" s="17"/>
      <c r="AE646" s="17"/>
    </row>
    <row r="647" spans="1:31" s="3" customFormat="1" ht="13" x14ac:dyDescent="0.3">
      <c r="A647" s="35" t="s">
        <v>2788</v>
      </c>
      <c r="B647" s="17">
        <v>712</v>
      </c>
      <c r="C647" s="18">
        <v>40633</v>
      </c>
      <c r="D647" s="18">
        <v>40633.291666666701</v>
      </c>
      <c r="E647" s="16" t="s">
        <v>1507</v>
      </c>
      <c r="F647" s="36">
        <v>41015.954456018502</v>
      </c>
      <c r="G647" s="16" t="s">
        <v>113</v>
      </c>
      <c r="H647" s="17" t="s">
        <v>85</v>
      </c>
      <c r="I647" s="17"/>
      <c r="J647" s="17"/>
      <c r="K647" s="17" t="s">
        <v>86</v>
      </c>
      <c r="L647" s="17"/>
      <c r="M647" s="17"/>
      <c r="N647" s="17">
        <v>28</v>
      </c>
      <c r="O647" s="17"/>
      <c r="P647" s="17"/>
      <c r="Q647" s="17">
        <v>28</v>
      </c>
      <c r="R647" s="17" t="s">
        <v>65</v>
      </c>
      <c r="S647" s="17"/>
      <c r="T647" s="17" t="s">
        <v>121</v>
      </c>
      <c r="U647" s="17" t="s">
        <v>55</v>
      </c>
      <c r="V647" s="17" t="s">
        <v>71</v>
      </c>
      <c r="W647" s="19" t="s">
        <v>2789</v>
      </c>
      <c r="X647" s="18">
        <v>42125.291666666701</v>
      </c>
      <c r="Y647" s="18">
        <v>42125.291666666701</v>
      </c>
      <c r="Z647" s="17" t="s">
        <v>82</v>
      </c>
      <c r="AA647" s="17" t="s">
        <v>59</v>
      </c>
      <c r="AB647" s="17" t="s">
        <v>60</v>
      </c>
      <c r="AC647" s="17" t="s">
        <v>82</v>
      </c>
      <c r="AD647" s="17"/>
      <c r="AE647" s="17"/>
    </row>
    <row r="648" spans="1:31" s="3" customFormat="1" ht="13" x14ac:dyDescent="0.3">
      <c r="A648" s="35" t="s">
        <v>2790</v>
      </c>
      <c r="B648" s="17">
        <v>713</v>
      </c>
      <c r="C648" s="18">
        <v>40633</v>
      </c>
      <c r="D648" s="18">
        <v>40633.291666666701</v>
      </c>
      <c r="E648" s="16" t="s">
        <v>1507</v>
      </c>
      <c r="F648" s="36">
        <v>40710.291666666701</v>
      </c>
      <c r="G648" s="16" t="s">
        <v>113</v>
      </c>
      <c r="H648" s="17" t="s">
        <v>74</v>
      </c>
      <c r="I648" s="17"/>
      <c r="J648" s="17"/>
      <c r="K648" s="17" t="s">
        <v>75</v>
      </c>
      <c r="L648" s="17"/>
      <c r="M648" s="17"/>
      <c r="N648" s="17">
        <v>400</v>
      </c>
      <c r="O648" s="17"/>
      <c r="P648" s="17"/>
      <c r="Q648" s="17">
        <v>400</v>
      </c>
      <c r="R648" s="17" t="s">
        <v>65</v>
      </c>
      <c r="S648" s="17"/>
      <c r="T648" s="17" t="s">
        <v>200</v>
      </c>
      <c r="U648" s="17" t="s">
        <v>55</v>
      </c>
      <c r="V648" s="17" t="s">
        <v>56</v>
      </c>
      <c r="W648" s="19" t="s">
        <v>2791</v>
      </c>
      <c r="X648" s="18">
        <v>41821.291666666701</v>
      </c>
      <c r="Y648" s="18">
        <v>41821.291666666701</v>
      </c>
      <c r="Z648" s="17" t="s">
        <v>82</v>
      </c>
      <c r="AA648" s="17" t="s">
        <v>60</v>
      </c>
      <c r="AB648" s="17" t="s">
        <v>60</v>
      </c>
      <c r="AC648" s="17" t="s">
        <v>82</v>
      </c>
      <c r="AD648" s="17"/>
      <c r="AE648" s="17"/>
    </row>
    <row r="649" spans="1:31" s="3" customFormat="1" ht="13" x14ac:dyDescent="0.3">
      <c r="A649" s="35" t="s">
        <v>2792</v>
      </c>
      <c r="B649" s="17">
        <v>714</v>
      </c>
      <c r="C649" s="18">
        <v>40633</v>
      </c>
      <c r="D649" s="18">
        <v>40633.291666666701</v>
      </c>
      <c r="E649" s="16" t="s">
        <v>1507</v>
      </c>
      <c r="F649" s="36">
        <v>41390.291666666701</v>
      </c>
      <c r="G649" s="16" t="s">
        <v>113</v>
      </c>
      <c r="H649" s="17" t="s">
        <v>514</v>
      </c>
      <c r="I649" s="17"/>
      <c r="J649" s="17"/>
      <c r="K649" s="17" t="s">
        <v>75</v>
      </c>
      <c r="L649" s="17"/>
      <c r="M649" s="17"/>
      <c r="N649" s="17">
        <v>540</v>
      </c>
      <c r="O649" s="17"/>
      <c r="P649" s="17"/>
      <c r="Q649" s="17">
        <v>540</v>
      </c>
      <c r="R649" s="17" t="s">
        <v>65</v>
      </c>
      <c r="S649" s="17"/>
      <c r="T649" s="17" t="s">
        <v>142</v>
      </c>
      <c r="U649" s="17" t="s">
        <v>97</v>
      </c>
      <c r="V649" s="17" t="s">
        <v>143</v>
      </c>
      <c r="W649" s="19" t="s">
        <v>2793</v>
      </c>
      <c r="X649" s="18">
        <v>41820.291666666701</v>
      </c>
      <c r="Y649" s="18">
        <v>41974.333333333299</v>
      </c>
      <c r="Z649" s="17" t="s">
        <v>82</v>
      </c>
      <c r="AA649" s="17" t="s">
        <v>59</v>
      </c>
      <c r="AB649" s="17" t="s">
        <v>59</v>
      </c>
      <c r="AC649" s="17" t="s">
        <v>82</v>
      </c>
      <c r="AD649" s="17"/>
      <c r="AE649" s="17" t="s">
        <v>60</v>
      </c>
    </row>
    <row r="650" spans="1:31" s="3" customFormat="1" ht="13" x14ac:dyDescent="0.3">
      <c r="A650" s="35" t="s">
        <v>2794</v>
      </c>
      <c r="B650" s="17">
        <v>715</v>
      </c>
      <c r="C650" s="18">
        <v>40633</v>
      </c>
      <c r="D650" s="18">
        <v>40633.291666666701</v>
      </c>
      <c r="E650" s="16" t="s">
        <v>1507</v>
      </c>
      <c r="F650" s="36">
        <v>40980.291666666701</v>
      </c>
      <c r="G650" s="16" t="s">
        <v>113</v>
      </c>
      <c r="H650" s="17" t="s">
        <v>74</v>
      </c>
      <c r="I650" s="17"/>
      <c r="J650" s="17"/>
      <c r="K650" s="17" t="s">
        <v>75</v>
      </c>
      <c r="L650" s="17"/>
      <c r="M650" s="17"/>
      <c r="N650" s="17">
        <v>13.5</v>
      </c>
      <c r="O650" s="17"/>
      <c r="P650" s="17"/>
      <c r="Q650" s="17">
        <v>13.5</v>
      </c>
      <c r="R650" s="17" t="s">
        <v>65</v>
      </c>
      <c r="S650" s="17"/>
      <c r="T650" s="17" t="s">
        <v>139</v>
      </c>
      <c r="U650" s="17" t="s">
        <v>55</v>
      </c>
      <c r="V650" s="17" t="s">
        <v>88</v>
      </c>
      <c r="W650" s="19" t="s">
        <v>2795</v>
      </c>
      <c r="X650" s="18">
        <v>41306.333333333299</v>
      </c>
      <c r="Y650" s="18">
        <v>41306.333333333299</v>
      </c>
      <c r="Z650" s="17" t="s">
        <v>82</v>
      </c>
      <c r="AA650" s="17" t="s">
        <v>60</v>
      </c>
      <c r="AB650" s="17" t="s">
        <v>60</v>
      </c>
      <c r="AC650" s="17" t="s">
        <v>82</v>
      </c>
      <c r="AD650" s="17"/>
      <c r="AE650" s="17"/>
    </row>
    <row r="651" spans="1:31" s="3" customFormat="1" ht="25.5" x14ac:dyDescent="0.3">
      <c r="A651" s="35" t="s">
        <v>2796</v>
      </c>
      <c r="B651" s="17">
        <v>716</v>
      </c>
      <c r="C651" s="18">
        <v>40633</v>
      </c>
      <c r="D651" s="18">
        <v>40633.291666666701</v>
      </c>
      <c r="E651" s="16" t="s">
        <v>1507</v>
      </c>
      <c r="F651" s="36">
        <v>40990.967245370397</v>
      </c>
      <c r="G651" s="16" t="s">
        <v>113</v>
      </c>
      <c r="H651" s="17" t="s">
        <v>74</v>
      </c>
      <c r="I651" s="17"/>
      <c r="J651" s="17"/>
      <c r="K651" s="17" t="s">
        <v>75</v>
      </c>
      <c r="L651" s="17"/>
      <c r="M651" s="17"/>
      <c r="N651" s="17">
        <v>100</v>
      </c>
      <c r="O651" s="17"/>
      <c r="P651" s="17"/>
      <c r="Q651" s="17">
        <v>100</v>
      </c>
      <c r="R651" s="17" t="s">
        <v>65</v>
      </c>
      <c r="S651" s="17"/>
      <c r="T651" s="17" t="s">
        <v>66</v>
      </c>
      <c r="U651" s="17" t="s">
        <v>55</v>
      </c>
      <c r="V651" s="17" t="s">
        <v>71</v>
      </c>
      <c r="W651" s="19" t="s">
        <v>2797</v>
      </c>
      <c r="X651" s="18">
        <v>41821.291666666701</v>
      </c>
      <c r="Y651" s="18">
        <v>41821.291666666701</v>
      </c>
      <c r="Z651" s="17" t="s">
        <v>82</v>
      </c>
      <c r="AA651" s="17" t="s">
        <v>59</v>
      </c>
      <c r="AB651" s="17" t="s">
        <v>60</v>
      </c>
      <c r="AC651" s="17" t="s">
        <v>82</v>
      </c>
      <c r="AD651" s="17"/>
      <c r="AE651" s="17"/>
    </row>
    <row r="652" spans="1:31" s="3" customFormat="1" ht="13" x14ac:dyDescent="0.3">
      <c r="A652" s="35" t="s">
        <v>2798</v>
      </c>
      <c r="B652" s="17">
        <v>717</v>
      </c>
      <c r="C652" s="18">
        <v>40633</v>
      </c>
      <c r="D652" s="18">
        <v>40633.291666666701</v>
      </c>
      <c r="E652" s="16" t="s">
        <v>1507</v>
      </c>
      <c r="F652" s="36">
        <v>41016.291666666701</v>
      </c>
      <c r="G652" s="16" t="s">
        <v>113</v>
      </c>
      <c r="H652" s="17" t="s">
        <v>74</v>
      </c>
      <c r="I652" s="17"/>
      <c r="J652" s="17"/>
      <c r="K652" s="17" t="s">
        <v>75</v>
      </c>
      <c r="L652" s="17"/>
      <c r="M652" s="17"/>
      <c r="N652" s="17">
        <v>20</v>
      </c>
      <c r="O652" s="17"/>
      <c r="P652" s="17"/>
      <c r="Q652" s="17">
        <v>20</v>
      </c>
      <c r="R652" s="17" t="s">
        <v>92</v>
      </c>
      <c r="S652" s="17"/>
      <c r="T652" s="17" t="s">
        <v>139</v>
      </c>
      <c r="U652" s="17" t="s">
        <v>55</v>
      </c>
      <c r="V652" s="17" t="s">
        <v>88</v>
      </c>
      <c r="W652" s="19" t="s">
        <v>2799</v>
      </c>
      <c r="X652" s="18">
        <v>41333.333333333299</v>
      </c>
      <c r="Y652" s="18">
        <v>41426.291666666701</v>
      </c>
      <c r="Z652" s="17" t="s">
        <v>82</v>
      </c>
      <c r="AA652" s="17" t="s">
        <v>59</v>
      </c>
      <c r="AB652" s="17" t="s">
        <v>60</v>
      </c>
      <c r="AC652" s="17" t="s">
        <v>82</v>
      </c>
      <c r="AD652" s="17"/>
      <c r="AE652" s="17"/>
    </row>
    <row r="653" spans="1:31" s="3" customFormat="1" ht="13" x14ac:dyDescent="0.3">
      <c r="A653" s="35" t="s">
        <v>2800</v>
      </c>
      <c r="B653" s="17">
        <v>718</v>
      </c>
      <c r="C653" s="18">
        <v>40633</v>
      </c>
      <c r="D653" s="18">
        <v>40633.291666666701</v>
      </c>
      <c r="E653" s="16" t="s">
        <v>1507</v>
      </c>
      <c r="F653" s="36">
        <v>41016.291666666701</v>
      </c>
      <c r="G653" s="16" t="s">
        <v>113</v>
      </c>
      <c r="H653" s="17" t="s">
        <v>74</v>
      </c>
      <c r="I653" s="17"/>
      <c r="J653" s="17"/>
      <c r="K653" s="17" t="s">
        <v>75</v>
      </c>
      <c r="L653" s="17"/>
      <c r="M653" s="17"/>
      <c r="N653" s="17">
        <v>20</v>
      </c>
      <c r="O653" s="17"/>
      <c r="P653" s="17"/>
      <c r="Q653" s="17">
        <v>20</v>
      </c>
      <c r="R653" s="17" t="s">
        <v>92</v>
      </c>
      <c r="S653" s="17"/>
      <c r="T653" s="17" t="s">
        <v>139</v>
      </c>
      <c r="U653" s="17" t="s">
        <v>55</v>
      </c>
      <c r="V653" s="17" t="s">
        <v>88</v>
      </c>
      <c r="W653" s="19" t="s">
        <v>2799</v>
      </c>
      <c r="X653" s="18">
        <v>41333.333333333299</v>
      </c>
      <c r="Y653" s="18">
        <v>41791.291666666701</v>
      </c>
      <c r="Z653" s="17" t="s">
        <v>82</v>
      </c>
      <c r="AA653" s="17" t="s">
        <v>59</v>
      </c>
      <c r="AB653" s="17" t="s">
        <v>60</v>
      </c>
      <c r="AC653" s="17" t="s">
        <v>82</v>
      </c>
      <c r="AD653" s="17"/>
      <c r="AE653" s="17"/>
    </row>
    <row r="654" spans="1:31" s="3" customFormat="1" ht="13" x14ac:dyDescent="0.3">
      <c r="A654" s="35" t="s">
        <v>2801</v>
      </c>
      <c r="B654" s="17">
        <v>719</v>
      </c>
      <c r="C654" s="18">
        <v>40633</v>
      </c>
      <c r="D654" s="18">
        <v>40633.291666666701</v>
      </c>
      <c r="E654" s="16" t="s">
        <v>1507</v>
      </c>
      <c r="F654" s="36">
        <v>40906.004085648201</v>
      </c>
      <c r="G654" s="16" t="s">
        <v>113</v>
      </c>
      <c r="H654" s="17" t="s">
        <v>74</v>
      </c>
      <c r="I654" s="17"/>
      <c r="J654" s="17"/>
      <c r="K654" s="17" t="s">
        <v>75</v>
      </c>
      <c r="L654" s="17"/>
      <c r="M654" s="17"/>
      <c r="N654" s="17">
        <v>3</v>
      </c>
      <c r="O654" s="17"/>
      <c r="P654" s="17"/>
      <c r="Q654" s="17">
        <v>3</v>
      </c>
      <c r="R654" s="17" t="s">
        <v>65</v>
      </c>
      <c r="S654" s="17"/>
      <c r="T654" s="17" t="s">
        <v>242</v>
      </c>
      <c r="U654" s="17" t="s">
        <v>55</v>
      </c>
      <c r="V654" s="17" t="s">
        <v>88</v>
      </c>
      <c r="W654" s="19" t="s">
        <v>2756</v>
      </c>
      <c r="X654" s="18">
        <v>41608.333333333299</v>
      </c>
      <c r="Y654" s="18">
        <v>41608.333333333299</v>
      </c>
      <c r="Z654" s="17" t="s">
        <v>82</v>
      </c>
      <c r="AA654" s="17" t="s">
        <v>60</v>
      </c>
      <c r="AB654" s="17" t="s">
        <v>60</v>
      </c>
      <c r="AC654" s="17" t="s">
        <v>82</v>
      </c>
      <c r="AD654" s="17"/>
      <c r="AE654" s="17"/>
    </row>
    <row r="655" spans="1:31" s="3" customFormat="1" ht="13" x14ac:dyDescent="0.3">
      <c r="A655" s="35" t="s">
        <v>2802</v>
      </c>
      <c r="B655" s="17">
        <v>721</v>
      </c>
      <c r="C655" s="18">
        <v>40633</v>
      </c>
      <c r="D655" s="18">
        <v>40633.291666666701</v>
      </c>
      <c r="E655" s="16" t="s">
        <v>1507</v>
      </c>
      <c r="F655" s="36">
        <v>40961.333333333299</v>
      </c>
      <c r="G655" s="16" t="s">
        <v>113</v>
      </c>
      <c r="H655" s="17" t="s">
        <v>51</v>
      </c>
      <c r="I655" s="17"/>
      <c r="J655" s="17"/>
      <c r="K655" s="17" t="s">
        <v>51</v>
      </c>
      <c r="L655" s="17"/>
      <c r="M655" s="17"/>
      <c r="N655" s="17">
        <v>299</v>
      </c>
      <c r="O655" s="17"/>
      <c r="P655" s="17"/>
      <c r="Q655" s="17">
        <v>299</v>
      </c>
      <c r="R655" s="17" t="s">
        <v>65</v>
      </c>
      <c r="S655" s="17"/>
      <c r="T655" s="17" t="s">
        <v>171</v>
      </c>
      <c r="U655" s="17" t="s">
        <v>55</v>
      </c>
      <c r="V655" s="17" t="s">
        <v>88</v>
      </c>
      <c r="W655" s="19" t="s">
        <v>2803</v>
      </c>
      <c r="X655" s="18">
        <v>41639.333333333299</v>
      </c>
      <c r="Y655" s="18">
        <v>41639.333333333299</v>
      </c>
      <c r="Z655" s="17" t="s">
        <v>82</v>
      </c>
      <c r="AA655" s="17" t="s">
        <v>60</v>
      </c>
      <c r="AB655" s="17" t="s">
        <v>60</v>
      </c>
      <c r="AC655" s="17" t="s">
        <v>82</v>
      </c>
      <c r="AD655" s="17"/>
      <c r="AE655" s="17"/>
    </row>
    <row r="656" spans="1:31" s="3" customFormat="1" ht="13" x14ac:dyDescent="0.3">
      <c r="A656" s="35" t="s">
        <v>2804</v>
      </c>
      <c r="B656" s="17">
        <v>722</v>
      </c>
      <c r="C656" s="18">
        <v>40633</v>
      </c>
      <c r="D656" s="18">
        <v>40633.291666666701</v>
      </c>
      <c r="E656" s="16" t="s">
        <v>1507</v>
      </c>
      <c r="F656" s="36">
        <v>40911.8151967593</v>
      </c>
      <c r="G656" s="16" t="s">
        <v>113</v>
      </c>
      <c r="H656" s="17" t="s">
        <v>51</v>
      </c>
      <c r="I656" s="17"/>
      <c r="J656" s="17"/>
      <c r="K656" s="17" t="s">
        <v>51</v>
      </c>
      <c r="L656" s="17"/>
      <c r="M656" s="17"/>
      <c r="N656" s="17">
        <v>299</v>
      </c>
      <c r="O656" s="17"/>
      <c r="P656" s="17"/>
      <c r="Q656" s="17">
        <v>299</v>
      </c>
      <c r="R656" s="17" t="s">
        <v>65</v>
      </c>
      <c r="S656" s="17"/>
      <c r="T656" s="17" t="s">
        <v>101</v>
      </c>
      <c r="U656" s="17" t="s">
        <v>55</v>
      </c>
      <c r="V656" s="17" t="s">
        <v>71</v>
      </c>
      <c r="W656" s="19" t="s">
        <v>264</v>
      </c>
      <c r="X656" s="18">
        <v>41639.333333333299</v>
      </c>
      <c r="Y656" s="18">
        <v>41639.333333333299</v>
      </c>
      <c r="Z656" s="17" t="s">
        <v>82</v>
      </c>
      <c r="AA656" s="17" t="s">
        <v>60</v>
      </c>
      <c r="AB656" s="17" t="s">
        <v>60</v>
      </c>
      <c r="AC656" s="17" t="s">
        <v>82</v>
      </c>
      <c r="AD656" s="17"/>
      <c r="AE656" s="17"/>
    </row>
    <row r="657" spans="1:31" s="3" customFormat="1" ht="13" x14ac:dyDescent="0.3">
      <c r="A657" s="35" t="s">
        <v>2805</v>
      </c>
      <c r="B657" s="17">
        <v>724</v>
      </c>
      <c r="C657" s="18">
        <v>40633</v>
      </c>
      <c r="D657" s="18">
        <v>40633.291666666701</v>
      </c>
      <c r="E657" s="16" t="s">
        <v>1507</v>
      </c>
      <c r="F657" s="36">
        <v>40962.333333333299</v>
      </c>
      <c r="G657" s="16" t="s">
        <v>113</v>
      </c>
      <c r="H657" s="17" t="s">
        <v>74</v>
      </c>
      <c r="I657" s="17"/>
      <c r="J657" s="17"/>
      <c r="K657" s="17" t="s">
        <v>75</v>
      </c>
      <c r="L657" s="17"/>
      <c r="M657" s="17"/>
      <c r="N657" s="17">
        <v>500</v>
      </c>
      <c r="O657" s="17"/>
      <c r="P657" s="17"/>
      <c r="Q657" s="17">
        <v>500</v>
      </c>
      <c r="R657" s="17" t="s">
        <v>65</v>
      </c>
      <c r="S657" s="17"/>
      <c r="T657" s="17" t="s">
        <v>139</v>
      </c>
      <c r="U657" s="17" t="s">
        <v>55</v>
      </c>
      <c r="V657" s="17" t="s">
        <v>88</v>
      </c>
      <c r="W657" s="19" t="s">
        <v>2806</v>
      </c>
      <c r="X657" s="18">
        <v>43100.333333333299</v>
      </c>
      <c r="Y657" s="18">
        <v>43100.333333333299</v>
      </c>
      <c r="Z657" s="17" t="s">
        <v>82</v>
      </c>
      <c r="AA657" s="17" t="s">
        <v>60</v>
      </c>
      <c r="AB657" s="17" t="s">
        <v>60</v>
      </c>
      <c r="AC657" s="17" t="s">
        <v>82</v>
      </c>
      <c r="AD657" s="17"/>
      <c r="AE657" s="17"/>
    </row>
    <row r="658" spans="1:31" s="3" customFormat="1" ht="13" x14ac:dyDescent="0.3">
      <c r="A658" s="35" t="s">
        <v>2807</v>
      </c>
      <c r="B658" s="17">
        <v>725</v>
      </c>
      <c r="C658" s="18">
        <v>40633</v>
      </c>
      <c r="D658" s="18">
        <v>40633.291666666701</v>
      </c>
      <c r="E658" s="16" t="s">
        <v>1507</v>
      </c>
      <c r="F658" s="36">
        <v>41312.333333333299</v>
      </c>
      <c r="G658" s="16" t="s">
        <v>113</v>
      </c>
      <c r="H658" s="17" t="s">
        <v>74</v>
      </c>
      <c r="I658" s="17"/>
      <c r="J658" s="17"/>
      <c r="K658" s="17" t="s">
        <v>75</v>
      </c>
      <c r="L658" s="17"/>
      <c r="M658" s="17"/>
      <c r="N658" s="17">
        <v>90</v>
      </c>
      <c r="O658" s="17"/>
      <c r="P658" s="17"/>
      <c r="Q658" s="17">
        <v>90</v>
      </c>
      <c r="R658" s="17" t="s">
        <v>65</v>
      </c>
      <c r="S658" s="17"/>
      <c r="T658" s="17" t="s">
        <v>136</v>
      </c>
      <c r="U658" s="17" t="s">
        <v>55</v>
      </c>
      <c r="V658" s="17" t="s">
        <v>88</v>
      </c>
      <c r="W658" s="19" t="s">
        <v>2808</v>
      </c>
      <c r="X658" s="18">
        <v>41821.291666666701</v>
      </c>
      <c r="Y658" s="18">
        <v>41821.291666666701</v>
      </c>
      <c r="Z658" s="17" t="s">
        <v>82</v>
      </c>
      <c r="AA658" s="17" t="s">
        <v>59</v>
      </c>
      <c r="AB658" s="17" t="s">
        <v>60</v>
      </c>
      <c r="AC658" s="17" t="s">
        <v>82</v>
      </c>
      <c r="AD658" s="17"/>
      <c r="AE658" s="17"/>
    </row>
    <row r="659" spans="1:31" s="3" customFormat="1" ht="25.5" x14ac:dyDescent="0.3">
      <c r="A659" s="35" t="s">
        <v>2809</v>
      </c>
      <c r="B659" s="17">
        <v>726</v>
      </c>
      <c r="C659" s="18">
        <v>40633</v>
      </c>
      <c r="D659" s="18">
        <v>40633.291666666701</v>
      </c>
      <c r="E659" s="16" t="s">
        <v>1507</v>
      </c>
      <c r="F659" s="36">
        <v>41001.291666666701</v>
      </c>
      <c r="G659" s="16" t="s">
        <v>113</v>
      </c>
      <c r="H659" s="17" t="s">
        <v>74</v>
      </c>
      <c r="I659" s="17"/>
      <c r="J659" s="17"/>
      <c r="K659" s="17" t="s">
        <v>75</v>
      </c>
      <c r="L659" s="17"/>
      <c r="M659" s="17"/>
      <c r="N659" s="17">
        <v>150</v>
      </c>
      <c r="O659" s="17"/>
      <c r="P659" s="17"/>
      <c r="Q659" s="17">
        <v>150</v>
      </c>
      <c r="R659" s="17" t="s">
        <v>65</v>
      </c>
      <c r="S659" s="17"/>
      <c r="T659" s="17" t="s">
        <v>101</v>
      </c>
      <c r="U659" s="17" t="s">
        <v>55</v>
      </c>
      <c r="V659" s="17" t="s">
        <v>88</v>
      </c>
      <c r="W659" s="19" t="s">
        <v>2810</v>
      </c>
      <c r="X659" s="18">
        <v>41577.291666666701</v>
      </c>
      <c r="Y659" s="18">
        <v>42297.291666666701</v>
      </c>
      <c r="Z659" s="17" t="s">
        <v>82</v>
      </c>
      <c r="AA659" s="17" t="s">
        <v>60</v>
      </c>
      <c r="AB659" s="17" t="s">
        <v>60</v>
      </c>
      <c r="AC659" s="17" t="s">
        <v>82</v>
      </c>
      <c r="AD659" s="17"/>
      <c r="AE659" s="17"/>
    </row>
    <row r="660" spans="1:31" s="3" customFormat="1" ht="25.5" x14ac:dyDescent="0.3">
      <c r="A660" s="35" t="s">
        <v>2811</v>
      </c>
      <c r="B660" s="17">
        <v>727</v>
      </c>
      <c r="C660" s="18">
        <v>40633</v>
      </c>
      <c r="D660" s="18">
        <v>40633.291666666701</v>
      </c>
      <c r="E660" s="16" t="s">
        <v>1507</v>
      </c>
      <c r="F660" s="36">
        <v>41001.291666666701</v>
      </c>
      <c r="G660" s="16" t="s">
        <v>113</v>
      </c>
      <c r="H660" s="17" t="s">
        <v>74</v>
      </c>
      <c r="I660" s="17"/>
      <c r="J660" s="17"/>
      <c r="K660" s="17" t="s">
        <v>75</v>
      </c>
      <c r="L660" s="17"/>
      <c r="M660" s="17"/>
      <c r="N660" s="17">
        <v>150</v>
      </c>
      <c r="O660" s="17"/>
      <c r="P660" s="17"/>
      <c r="Q660" s="17">
        <v>150</v>
      </c>
      <c r="R660" s="17" t="s">
        <v>65</v>
      </c>
      <c r="S660" s="17"/>
      <c r="T660" s="17" t="s">
        <v>101</v>
      </c>
      <c r="U660" s="17" t="s">
        <v>55</v>
      </c>
      <c r="V660" s="17" t="s">
        <v>88</v>
      </c>
      <c r="W660" s="19" t="s">
        <v>2812</v>
      </c>
      <c r="X660" s="18">
        <v>41577.291666666701</v>
      </c>
      <c r="Y660" s="18">
        <v>41577.291666666701</v>
      </c>
      <c r="Z660" s="17" t="s">
        <v>82</v>
      </c>
      <c r="AA660" s="17" t="s">
        <v>60</v>
      </c>
      <c r="AB660" s="17" t="s">
        <v>60</v>
      </c>
      <c r="AC660" s="17" t="s">
        <v>82</v>
      </c>
      <c r="AD660" s="17"/>
      <c r="AE660" s="17"/>
    </row>
    <row r="661" spans="1:31" s="3" customFormat="1" ht="25.5" x14ac:dyDescent="0.3">
      <c r="A661" s="35" t="s">
        <v>2813</v>
      </c>
      <c r="B661" s="17">
        <v>728</v>
      </c>
      <c r="C661" s="18">
        <v>40633</v>
      </c>
      <c r="D661" s="18">
        <v>40633.291666666701</v>
      </c>
      <c r="E661" s="16" t="s">
        <v>1507</v>
      </c>
      <c r="F661" s="36">
        <v>40707.291666666701</v>
      </c>
      <c r="G661" s="16" t="s">
        <v>113</v>
      </c>
      <c r="H661" s="17" t="s">
        <v>74</v>
      </c>
      <c r="I661" s="17"/>
      <c r="J661" s="17"/>
      <c r="K661" s="17" t="s">
        <v>75</v>
      </c>
      <c r="L661" s="17"/>
      <c r="M661" s="17"/>
      <c r="N661" s="17">
        <v>20</v>
      </c>
      <c r="O661" s="17"/>
      <c r="P661" s="17"/>
      <c r="Q661" s="17">
        <v>20</v>
      </c>
      <c r="R661" s="17" t="s">
        <v>65</v>
      </c>
      <c r="S661" s="17"/>
      <c r="T661" s="17" t="s">
        <v>139</v>
      </c>
      <c r="U661" s="17" t="s">
        <v>55</v>
      </c>
      <c r="V661" s="17" t="s">
        <v>88</v>
      </c>
      <c r="W661" s="19" t="s">
        <v>2814</v>
      </c>
      <c r="X661" s="18">
        <v>41334.333333333299</v>
      </c>
      <c r="Y661" s="18">
        <v>41334.333333333299</v>
      </c>
      <c r="Z661" s="17" t="s">
        <v>82</v>
      </c>
      <c r="AA661" s="17" t="s">
        <v>60</v>
      </c>
      <c r="AB661" s="17" t="s">
        <v>60</v>
      </c>
      <c r="AC661" s="17" t="s">
        <v>82</v>
      </c>
      <c r="AD661" s="17"/>
      <c r="AE661" s="17"/>
    </row>
    <row r="662" spans="1:31" s="3" customFormat="1" ht="13" x14ac:dyDescent="0.3">
      <c r="A662" s="35" t="s">
        <v>2815</v>
      </c>
      <c r="B662" s="17">
        <v>729</v>
      </c>
      <c r="C662" s="18">
        <v>40633</v>
      </c>
      <c r="D662" s="18">
        <v>40633.291666666701</v>
      </c>
      <c r="E662" s="16" t="s">
        <v>1507</v>
      </c>
      <c r="F662" s="36">
        <v>41016.291666666701</v>
      </c>
      <c r="G662" s="16" t="s">
        <v>113</v>
      </c>
      <c r="H662" s="17" t="s">
        <v>74</v>
      </c>
      <c r="I662" s="17"/>
      <c r="J662" s="17"/>
      <c r="K662" s="17" t="s">
        <v>75</v>
      </c>
      <c r="L662" s="17"/>
      <c r="M662" s="17"/>
      <c r="N662" s="17">
        <v>75</v>
      </c>
      <c r="O662" s="17"/>
      <c r="P662" s="17"/>
      <c r="Q662" s="17">
        <v>75</v>
      </c>
      <c r="R662" s="17" t="s">
        <v>65</v>
      </c>
      <c r="S662" s="17"/>
      <c r="T662" s="17" t="s">
        <v>136</v>
      </c>
      <c r="U662" s="17" t="s">
        <v>55</v>
      </c>
      <c r="V662" s="17" t="s">
        <v>88</v>
      </c>
      <c r="W662" s="19" t="s">
        <v>2816</v>
      </c>
      <c r="X662" s="18">
        <v>41548.291666666701</v>
      </c>
      <c r="Y662" s="18">
        <v>41548.291666666701</v>
      </c>
      <c r="Z662" s="17" t="s">
        <v>82</v>
      </c>
      <c r="AA662" s="17" t="s">
        <v>60</v>
      </c>
      <c r="AB662" s="17" t="s">
        <v>60</v>
      </c>
      <c r="AC662" s="17" t="s">
        <v>82</v>
      </c>
      <c r="AD662" s="17"/>
      <c r="AE662" s="17"/>
    </row>
    <row r="663" spans="1:31" s="3" customFormat="1" ht="13" x14ac:dyDescent="0.3">
      <c r="A663" s="35" t="s">
        <v>2817</v>
      </c>
      <c r="B663" s="17">
        <v>730</v>
      </c>
      <c r="C663" s="18">
        <v>40633</v>
      </c>
      <c r="D663" s="18">
        <v>40633.291666666701</v>
      </c>
      <c r="E663" s="16" t="s">
        <v>1507</v>
      </c>
      <c r="F663" s="36">
        <v>41017.820486111101</v>
      </c>
      <c r="G663" s="16" t="s">
        <v>113</v>
      </c>
      <c r="H663" s="17" t="s">
        <v>74</v>
      </c>
      <c r="I663" s="17"/>
      <c r="J663" s="17"/>
      <c r="K663" s="17" t="s">
        <v>75</v>
      </c>
      <c r="L663" s="17"/>
      <c r="M663" s="17"/>
      <c r="N663" s="17">
        <v>500</v>
      </c>
      <c r="O663" s="17"/>
      <c r="P663" s="17"/>
      <c r="Q663" s="17">
        <v>500</v>
      </c>
      <c r="R663" s="17" t="s">
        <v>65</v>
      </c>
      <c r="S663" s="17"/>
      <c r="T663" s="17" t="s">
        <v>66</v>
      </c>
      <c r="U663" s="17" t="s">
        <v>55</v>
      </c>
      <c r="V663" s="17" t="s">
        <v>71</v>
      </c>
      <c r="W663" s="19" t="s">
        <v>209</v>
      </c>
      <c r="X663" s="18">
        <v>43465.333333333299</v>
      </c>
      <c r="Y663" s="18">
        <v>43465.333333333299</v>
      </c>
      <c r="Z663" s="17" t="s">
        <v>82</v>
      </c>
      <c r="AA663" s="17" t="s">
        <v>59</v>
      </c>
      <c r="AB663" s="17" t="s">
        <v>60</v>
      </c>
      <c r="AC663" s="17" t="s">
        <v>82</v>
      </c>
      <c r="AD663" s="17"/>
      <c r="AE663" s="17"/>
    </row>
    <row r="664" spans="1:31" s="3" customFormat="1" ht="13" x14ac:dyDescent="0.3">
      <c r="A664" s="35" t="s">
        <v>2818</v>
      </c>
      <c r="B664" s="17">
        <v>731</v>
      </c>
      <c r="C664" s="18">
        <v>40633</v>
      </c>
      <c r="D664" s="18">
        <v>40633.291666666701</v>
      </c>
      <c r="E664" s="16" t="s">
        <v>1507</v>
      </c>
      <c r="F664" s="36">
        <v>40716.291666666701</v>
      </c>
      <c r="G664" s="16" t="s">
        <v>113</v>
      </c>
      <c r="H664" s="17" t="s">
        <v>74</v>
      </c>
      <c r="I664" s="17"/>
      <c r="J664" s="17"/>
      <c r="K664" s="17" t="s">
        <v>75</v>
      </c>
      <c r="L664" s="17"/>
      <c r="M664" s="17"/>
      <c r="N664" s="17">
        <v>75</v>
      </c>
      <c r="O664" s="17"/>
      <c r="P664" s="17"/>
      <c r="Q664" s="17">
        <v>75</v>
      </c>
      <c r="R664" s="17" t="s">
        <v>65</v>
      </c>
      <c r="S664" s="17"/>
      <c r="T664" s="17" t="s">
        <v>136</v>
      </c>
      <c r="U664" s="17" t="s">
        <v>55</v>
      </c>
      <c r="V664" s="17" t="s">
        <v>88</v>
      </c>
      <c r="W664" s="19" t="s">
        <v>2819</v>
      </c>
      <c r="X664" s="18">
        <v>41821.291666666701</v>
      </c>
      <c r="Y664" s="18">
        <v>41821.291666666701</v>
      </c>
      <c r="Z664" s="17" t="s">
        <v>82</v>
      </c>
      <c r="AA664" s="17" t="s">
        <v>60</v>
      </c>
      <c r="AB664" s="17" t="s">
        <v>60</v>
      </c>
      <c r="AC664" s="17" t="s">
        <v>82</v>
      </c>
      <c r="AD664" s="17"/>
      <c r="AE664" s="17"/>
    </row>
    <row r="665" spans="1:31" s="3" customFormat="1" ht="13" x14ac:dyDescent="0.3">
      <c r="A665" s="35" t="s">
        <v>2820</v>
      </c>
      <c r="B665" s="17">
        <v>732</v>
      </c>
      <c r="C665" s="18">
        <v>40633</v>
      </c>
      <c r="D665" s="18">
        <v>40633.291666666701</v>
      </c>
      <c r="E665" s="16" t="s">
        <v>1507</v>
      </c>
      <c r="F665" s="36">
        <v>40980.752303240697</v>
      </c>
      <c r="G665" s="16" t="s">
        <v>113</v>
      </c>
      <c r="H665" s="17" t="s">
        <v>74</v>
      </c>
      <c r="I665" s="17"/>
      <c r="J665" s="17"/>
      <c r="K665" s="17" t="s">
        <v>75</v>
      </c>
      <c r="L665" s="17"/>
      <c r="M665" s="17"/>
      <c r="N665" s="17">
        <v>200</v>
      </c>
      <c r="O665" s="17"/>
      <c r="P665" s="17"/>
      <c r="Q665" s="17">
        <v>200</v>
      </c>
      <c r="R665" s="17" t="s">
        <v>65</v>
      </c>
      <c r="S665" s="17"/>
      <c r="T665" s="17" t="s">
        <v>101</v>
      </c>
      <c r="U665" s="17" t="s">
        <v>55</v>
      </c>
      <c r="V665" s="17" t="s">
        <v>71</v>
      </c>
      <c r="W665" s="19" t="s">
        <v>2821</v>
      </c>
      <c r="X665" s="18">
        <v>41639.333333333299</v>
      </c>
      <c r="Y665" s="18">
        <v>41639.333333333299</v>
      </c>
      <c r="Z665" s="17" t="s">
        <v>82</v>
      </c>
      <c r="AA665" s="17" t="s">
        <v>60</v>
      </c>
      <c r="AB665" s="17" t="s">
        <v>60</v>
      </c>
      <c r="AC665" s="17" t="s">
        <v>82</v>
      </c>
      <c r="AD665" s="17"/>
      <c r="AE665" s="17"/>
    </row>
    <row r="666" spans="1:31" s="3" customFormat="1" ht="13" x14ac:dyDescent="0.3">
      <c r="A666" s="35" t="s">
        <v>2822</v>
      </c>
      <c r="B666" s="17">
        <v>733</v>
      </c>
      <c r="C666" s="18">
        <v>40633</v>
      </c>
      <c r="D666" s="18">
        <v>40633.291666666701</v>
      </c>
      <c r="E666" s="16" t="s">
        <v>1507</v>
      </c>
      <c r="F666" s="36">
        <v>40927.333333333299</v>
      </c>
      <c r="G666" s="16" t="s">
        <v>113</v>
      </c>
      <c r="H666" s="17" t="s">
        <v>51</v>
      </c>
      <c r="I666" s="17"/>
      <c r="J666" s="17"/>
      <c r="K666" s="17" t="s">
        <v>51</v>
      </c>
      <c r="L666" s="17"/>
      <c r="M666" s="17"/>
      <c r="N666" s="17">
        <v>150</v>
      </c>
      <c r="O666" s="17"/>
      <c r="P666" s="17"/>
      <c r="Q666" s="17">
        <v>150</v>
      </c>
      <c r="R666" s="17" t="s">
        <v>65</v>
      </c>
      <c r="S666" s="17"/>
      <c r="T666" s="17" t="s">
        <v>380</v>
      </c>
      <c r="U666" s="17" t="s">
        <v>55</v>
      </c>
      <c r="V666" s="17" t="s">
        <v>88</v>
      </c>
      <c r="W666" s="19" t="s">
        <v>2823</v>
      </c>
      <c r="X666" s="18">
        <v>41639.333333333299</v>
      </c>
      <c r="Y666" s="18">
        <v>41639.333333333299</v>
      </c>
      <c r="Z666" s="17" t="s">
        <v>82</v>
      </c>
      <c r="AA666" s="17" t="s">
        <v>60</v>
      </c>
      <c r="AB666" s="17" t="s">
        <v>60</v>
      </c>
      <c r="AC666" s="17" t="s">
        <v>82</v>
      </c>
      <c r="AD666" s="17"/>
      <c r="AE666" s="17"/>
    </row>
    <row r="667" spans="1:31" s="3" customFormat="1" ht="13" x14ac:dyDescent="0.3">
      <c r="A667" s="35" t="s">
        <v>2824</v>
      </c>
      <c r="B667" s="17">
        <v>734</v>
      </c>
      <c r="C667" s="18">
        <v>40633</v>
      </c>
      <c r="D667" s="18">
        <v>40633.291666666701</v>
      </c>
      <c r="E667" s="16" t="s">
        <v>1507</v>
      </c>
      <c r="F667" s="36">
        <v>41016.291666666701</v>
      </c>
      <c r="G667" s="16" t="s">
        <v>113</v>
      </c>
      <c r="H667" s="17" t="s">
        <v>51</v>
      </c>
      <c r="I667" s="17"/>
      <c r="J667" s="17"/>
      <c r="K667" s="17" t="s">
        <v>51</v>
      </c>
      <c r="L667" s="17"/>
      <c r="M667" s="17"/>
      <c r="N667" s="17">
        <v>250</v>
      </c>
      <c r="O667" s="17"/>
      <c r="P667" s="17"/>
      <c r="Q667" s="17">
        <v>250</v>
      </c>
      <c r="R667" s="17" t="s">
        <v>65</v>
      </c>
      <c r="S667" s="17"/>
      <c r="T667" s="17" t="s">
        <v>242</v>
      </c>
      <c r="U667" s="17" t="s">
        <v>55</v>
      </c>
      <c r="V667" s="17" t="s">
        <v>88</v>
      </c>
      <c r="W667" s="19" t="s">
        <v>2825</v>
      </c>
      <c r="X667" s="18">
        <v>41214.291666666701</v>
      </c>
      <c r="Y667" s="18">
        <v>41214.291666666701</v>
      </c>
      <c r="Z667" s="17" t="s">
        <v>82</v>
      </c>
      <c r="AA667" s="17" t="s">
        <v>59</v>
      </c>
      <c r="AB667" s="17" t="s">
        <v>60</v>
      </c>
      <c r="AC667" s="17" t="s">
        <v>82</v>
      </c>
      <c r="AD667" s="17"/>
      <c r="AE667" s="17"/>
    </row>
    <row r="668" spans="1:31" s="3" customFormat="1" ht="13" x14ac:dyDescent="0.3">
      <c r="A668" s="35" t="s">
        <v>2826</v>
      </c>
      <c r="B668" s="17">
        <v>735</v>
      </c>
      <c r="C668" s="18">
        <v>40484</v>
      </c>
      <c r="D668" s="18">
        <v>40633.291666666701</v>
      </c>
      <c r="E668" s="16" t="s">
        <v>1507</v>
      </c>
      <c r="F668" s="36">
        <v>40898.892650463</v>
      </c>
      <c r="G668" s="16" t="s">
        <v>113</v>
      </c>
      <c r="H668" s="17" t="s">
        <v>74</v>
      </c>
      <c r="I668" s="17"/>
      <c r="J668" s="17"/>
      <c r="K668" s="17" t="s">
        <v>75</v>
      </c>
      <c r="L668" s="17"/>
      <c r="M668" s="17"/>
      <c r="N668" s="17">
        <v>200</v>
      </c>
      <c r="O668" s="17"/>
      <c r="P668" s="17"/>
      <c r="Q668" s="17">
        <v>200</v>
      </c>
      <c r="R668" s="17" t="s">
        <v>65</v>
      </c>
      <c r="S668" s="17"/>
      <c r="T668" s="17" t="s">
        <v>2130</v>
      </c>
      <c r="U668" s="17" t="s">
        <v>55</v>
      </c>
      <c r="V668" s="17" t="s">
        <v>56</v>
      </c>
      <c r="W668" s="19" t="s">
        <v>2360</v>
      </c>
      <c r="X668" s="18">
        <v>41791.291666666701</v>
      </c>
      <c r="Y668" s="18">
        <v>41791.291666666701</v>
      </c>
      <c r="Z668" s="17" t="s">
        <v>82</v>
      </c>
      <c r="AA668" s="17" t="s">
        <v>60</v>
      </c>
      <c r="AB668" s="17" t="s">
        <v>60</v>
      </c>
      <c r="AC668" s="17" t="s">
        <v>82</v>
      </c>
      <c r="AD668" s="17"/>
      <c r="AE668" s="17"/>
    </row>
    <row r="669" spans="1:31" s="3" customFormat="1" ht="25.5" x14ac:dyDescent="0.3">
      <c r="A669" s="35" t="s">
        <v>2827</v>
      </c>
      <c r="B669" s="17">
        <v>736</v>
      </c>
      <c r="C669" s="18">
        <v>40633</v>
      </c>
      <c r="D669" s="18">
        <v>40633.291666666701</v>
      </c>
      <c r="E669" s="16" t="s">
        <v>1507</v>
      </c>
      <c r="F669" s="36">
        <v>40990.612604166701</v>
      </c>
      <c r="G669" s="16" t="s">
        <v>113</v>
      </c>
      <c r="H669" s="17" t="s">
        <v>74</v>
      </c>
      <c r="I669" s="17"/>
      <c r="J669" s="17"/>
      <c r="K669" s="17" t="s">
        <v>75</v>
      </c>
      <c r="L669" s="17"/>
      <c r="M669" s="17"/>
      <c r="N669" s="17">
        <v>150</v>
      </c>
      <c r="O669" s="17"/>
      <c r="P669" s="17"/>
      <c r="Q669" s="17">
        <v>150</v>
      </c>
      <c r="R669" s="17" t="s">
        <v>65</v>
      </c>
      <c r="S669" s="17"/>
      <c r="T669" s="17" t="s">
        <v>66</v>
      </c>
      <c r="U669" s="17" t="s">
        <v>55</v>
      </c>
      <c r="V669" s="17" t="s">
        <v>71</v>
      </c>
      <c r="W669" s="19" t="s">
        <v>2828</v>
      </c>
      <c r="X669" s="18">
        <v>41640.333333333299</v>
      </c>
      <c r="Y669" s="18">
        <v>41640.333333333299</v>
      </c>
      <c r="Z669" s="17" t="s">
        <v>82</v>
      </c>
      <c r="AA669" s="17" t="s">
        <v>59</v>
      </c>
      <c r="AB669" s="17" t="s">
        <v>60</v>
      </c>
      <c r="AC669" s="17" t="s">
        <v>82</v>
      </c>
      <c r="AD669" s="17"/>
      <c r="AE669" s="17"/>
    </row>
    <row r="670" spans="1:31" s="3" customFormat="1" ht="13" x14ac:dyDescent="0.3">
      <c r="A670" s="35" t="s">
        <v>2829</v>
      </c>
      <c r="B670" s="17">
        <v>737</v>
      </c>
      <c r="C670" s="18">
        <v>40633</v>
      </c>
      <c r="D670" s="18">
        <v>40633.291666666701</v>
      </c>
      <c r="E670" s="16" t="s">
        <v>1507</v>
      </c>
      <c r="F670" s="36">
        <v>43860.333333333299</v>
      </c>
      <c r="G670" s="16" t="s">
        <v>113</v>
      </c>
      <c r="H670" s="17" t="s">
        <v>1162</v>
      </c>
      <c r="I670" s="17"/>
      <c r="J670" s="17"/>
      <c r="K670" s="17" t="s">
        <v>86</v>
      </c>
      <c r="L670" s="17"/>
      <c r="M670" s="17"/>
      <c r="N670" s="17">
        <v>4.7</v>
      </c>
      <c r="O670" s="17"/>
      <c r="P670" s="17"/>
      <c r="Q670" s="17">
        <v>4.7</v>
      </c>
      <c r="R670" s="17" t="s">
        <v>65</v>
      </c>
      <c r="S670" s="17"/>
      <c r="T670" s="17" t="s">
        <v>54</v>
      </c>
      <c r="U670" s="17" t="s">
        <v>55</v>
      </c>
      <c r="V670" s="17" t="s">
        <v>56</v>
      </c>
      <c r="W670" s="19" t="s">
        <v>2830</v>
      </c>
      <c r="X670" s="18">
        <v>40878.333333333299</v>
      </c>
      <c r="Y670" s="18">
        <v>41834.291666666701</v>
      </c>
      <c r="Z670" s="17" t="s">
        <v>82</v>
      </c>
      <c r="AA670" s="17" t="s">
        <v>59</v>
      </c>
      <c r="AB670" s="17" t="s">
        <v>59</v>
      </c>
      <c r="AC670" s="17" t="s">
        <v>82</v>
      </c>
      <c r="AD670" s="17" t="s">
        <v>61</v>
      </c>
      <c r="AE670" s="17"/>
    </row>
    <row r="671" spans="1:31" s="3" customFormat="1" ht="13" x14ac:dyDescent="0.3">
      <c r="A671" s="35" t="s">
        <v>2831</v>
      </c>
      <c r="B671" s="17">
        <v>739</v>
      </c>
      <c r="C671" s="18">
        <v>40633</v>
      </c>
      <c r="D671" s="18">
        <v>40633.291666666701</v>
      </c>
      <c r="E671" s="16" t="s">
        <v>1507</v>
      </c>
      <c r="F671" s="36">
        <v>40990.597546296303</v>
      </c>
      <c r="G671" s="16" t="s">
        <v>113</v>
      </c>
      <c r="H671" s="17" t="s">
        <v>85</v>
      </c>
      <c r="I671" s="17"/>
      <c r="J671" s="17"/>
      <c r="K671" s="17" t="s">
        <v>86</v>
      </c>
      <c r="L671" s="17"/>
      <c r="M671" s="17"/>
      <c r="N671" s="17">
        <v>20</v>
      </c>
      <c r="O671" s="17"/>
      <c r="P671" s="17"/>
      <c r="Q671" s="17">
        <v>20</v>
      </c>
      <c r="R671" s="17" t="s">
        <v>65</v>
      </c>
      <c r="S671" s="17"/>
      <c r="T671" s="17" t="s">
        <v>54</v>
      </c>
      <c r="U671" s="17" t="s">
        <v>55</v>
      </c>
      <c r="V671" s="17" t="s">
        <v>56</v>
      </c>
      <c r="W671" s="19" t="s">
        <v>2832</v>
      </c>
      <c r="X671" s="18">
        <v>41340.333333333299</v>
      </c>
      <c r="Y671" s="18">
        <v>41340.333333333299</v>
      </c>
      <c r="Z671" s="17" t="s">
        <v>82</v>
      </c>
      <c r="AA671" s="17" t="s">
        <v>59</v>
      </c>
      <c r="AB671" s="17" t="s">
        <v>60</v>
      </c>
      <c r="AC671" s="17" t="s">
        <v>82</v>
      </c>
      <c r="AD671" s="17"/>
      <c r="AE671" s="17"/>
    </row>
    <row r="672" spans="1:31" s="3" customFormat="1" ht="13" x14ac:dyDescent="0.3">
      <c r="A672" s="35" t="s">
        <v>2833</v>
      </c>
      <c r="B672" s="17">
        <v>740</v>
      </c>
      <c r="C672" s="18">
        <v>40633</v>
      </c>
      <c r="D672" s="18">
        <v>40633.291666666701</v>
      </c>
      <c r="E672" s="16" t="s">
        <v>1507</v>
      </c>
      <c r="F672" s="36">
        <v>41402.291666666701</v>
      </c>
      <c r="G672" s="16" t="s">
        <v>113</v>
      </c>
      <c r="H672" s="17" t="s">
        <v>91</v>
      </c>
      <c r="I672" s="17"/>
      <c r="J672" s="17"/>
      <c r="K672" s="17" t="s">
        <v>75</v>
      </c>
      <c r="L672" s="17"/>
      <c r="M672" s="17"/>
      <c r="N672" s="17">
        <v>270</v>
      </c>
      <c r="O672" s="17"/>
      <c r="P672" s="17"/>
      <c r="Q672" s="17">
        <v>270</v>
      </c>
      <c r="R672" s="17" t="s">
        <v>65</v>
      </c>
      <c r="S672" s="17"/>
      <c r="T672" s="17" t="s">
        <v>96</v>
      </c>
      <c r="U672" s="17" t="s">
        <v>97</v>
      </c>
      <c r="V672" s="17" t="s">
        <v>143</v>
      </c>
      <c r="W672" s="19" t="s">
        <v>2834</v>
      </c>
      <c r="X672" s="18">
        <v>42277.291666666701</v>
      </c>
      <c r="Y672" s="18">
        <v>42643.291666666701</v>
      </c>
      <c r="Z672" s="17" t="s">
        <v>82</v>
      </c>
      <c r="AA672" s="17" t="s">
        <v>59</v>
      </c>
      <c r="AB672" s="17" t="s">
        <v>59</v>
      </c>
      <c r="AC672" s="17" t="s">
        <v>82</v>
      </c>
      <c r="AD672" s="17"/>
      <c r="AE672" s="17" t="s">
        <v>60</v>
      </c>
    </row>
    <row r="673" spans="1:31" s="3" customFormat="1" ht="13" x14ac:dyDescent="0.3">
      <c r="A673" s="35" t="s">
        <v>2835</v>
      </c>
      <c r="B673" s="17">
        <v>741</v>
      </c>
      <c r="C673" s="18">
        <v>40633</v>
      </c>
      <c r="D673" s="18">
        <v>40633.291666666701</v>
      </c>
      <c r="E673" s="16" t="s">
        <v>1507</v>
      </c>
      <c r="F673" s="36">
        <v>41017.732233796298</v>
      </c>
      <c r="G673" s="16" t="s">
        <v>113</v>
      </c>
      <c r="H673" s="17" t="s">
        <v>51</v>
      </c>
      <c r="I673" s="17"/>
      <c r="J673" s="17"/>
      <c r="K673" s="17" t="s">
        <v>51</v>
      </c>
      <c r="L673" s="17"/>
      <c r="M673" s="17"/>
      <c r="N673" s="17">
        <v>3000</v>
      </c>
      <c r="O673" s="17"/>
      <c r="P673" s="17"/>
      <c r="Q673" s="17">
        <v>3000</v>
      </c>
      <c r="R673" s="17" t="s">
        <v>65</v>
      </c>
      <c r="S673" s="17"/>
      <c r="T673" s="17" t="s">
        <v>2836</v>
      </c>
      <c r="U673" s="17" t="s">
        <v>2837</v>
      </c>
      <c r="V673" s="17" t="s">
        <v>71</v>
      </c>
      <c r="W673" s="19" t="s">
        <v>2838</v>
      </c>
      <c r="X673" s="18">
        <v>42432.333333333299</v>
      </c>
      <c r="Y673" s="18">
        <v>43831.333333333299</v>
      </c>
      <c r="Z673" s="17" t="s">
        <v>82</v>
      </c>
      <c r="AA673" s="17" t="s">
        <v>59</v>
      </c>
      <c r="AB673" s="17" t="s">
        <v>60</v>
      </c>
      <c r="AC673" s="17" t="s">
        <v>82</v>
      </c>
      <c r="AD673" s="17"/>
      <c r="AE673" s="17"/>
    </row>
    <row r="674" spans="1:31" s="3" customFormat="1" ht="13" x14ac:dyDescent="0.3">
      <c r="A674" s="35" t="s">
        <v>2839</v>
      </c>
      <c r="B674" s="17">
        <v>742</v>
      </c>
      <c r="C674" s="18">
        <v>40633</v>
      </c>
      <c r="D674" s="18">
        <v>40633.291666666701</v>
      </c>
      <c r="E674" s="16" t="s">
        <v>1507</v>
      </c>
      <c r="F674" s="36">
        <v>40707.291666666701</v>
      </c>
      <c r="G674" s="16" t="s">
        <v>113</v>
      </c>
      <c r="H674" s="17" t="s">
        <v>74</v>
      </c>
      <c r="I674" s="17"/>
      <c r="J674" s="17"/>
      <c r="K674" s="17" t="s">
        <v>75</v>
      </c>
      <c r="L674" s="17"/>
      <c r="M674" s="17"/>
      <c r="N674" s="17">
        <v>20</v>
      </c>
      <c r="O674" s="17"/>
      <c r="P674" s="17"/>
      <c r="Q674" s="17">
        <v>20</v>
      </c>
      <c r="R674" s="17" t="s">
        <v>65</v>
      </c>
      <c r="S674" s="17"/>
      <c r="T674" s="17" t="s">
        <v>110</v>
      </c>
      <c r="U674" s="17" t="s">
        <v>55</v>
      </c>
      <c r="V674" s="17" t="s">
        <v>88</v>
      </c>
      <c r="W674" s="19" t="s">
        <v>2840</v>
      </c>
      <c r="X674" s="18">
        <v>41334.333333333299</v>
      </c>
      <c r="Y674" s="18">
        <v>41334.333333333299</v>
      </c>
      <c r="Z674" s="17" t="s">
        <v>82</v>
      </c>
      <c r="AA674" s="17" t="s">
        <v>60</v>
      </c>
      <c r="AB674" s="17" t="s">
        <v>60</v>
      </c>
      <c r="AC674" s="17" t="s">
        <v>82</v>
      </c>
      <c r="AD674" s="17"/>
      <c r="AE674" s="17"/>
    </row>
    <row r="675" spans="1:31" s="3" customFormat="1" ht="25.5" x14ac:dyDescent="0.3">
      <c r="A675" s="35" t="s">
        <v>2841</v>
      </c>
      <c r="B675" s="17">
        <v>743</v>
      </c>
      <c r="C675" s="18">
        <v>40633</v>
      </c>
      <c r="D675" s="18">
        <v>40633.291666666701</v>
      </c>
      <c r="E675" s="16" t="s">
        <v>1507</v>
      </c>
      <c r="F675" s="36">
        <v>41016.291666666701</v>
      </c>
      <c r="G675" s="16" t="s">
        <v>113</v>
      </c>
      <c r="H675" s="17" t="s">
        <v>74</v>
      </c>
      <c r="I675" s="17"/>
      <c r="J675" s="17"/>
      <c r="K675" s="17" t="s">
        <v>75</v>
      </c>
      <c r="L675" s="17"/>
      <c r="M675" s="17"/>
      <c r="N675" s="17">
        <v>100</v>
      </c>
      <c r="O675" s="17"/>
      <c r="P675" s="17"/>
      <c r="Q675" s="17">
        <v>100</v>
      </c>
      <c r="R675" s="17" t="s">
        <v>65</v>
      </c>
      <c r="S675" s="17"/>
      <c r="T675" s="17" t="s">
        <v>101</v>
      </c>
      <c r="U675" s="17" t="s">
        <v>55</v>
      </c>
      <c r="V675" s="17" t="s">
        <v>88</v>
      </c>
      <c r="W675" s="19" t="s">
        <v>2842</v>
      </c>
      <c r="X675" s="18">
        <v>42126.291666666701</v>
      </c>
      <c r="Y675" s="18">
        <v>42126.291666666701</v>
      </c>
      <c r="Z675" s="17" t="s">
        <v>82</v>
      </c>
      <c r="AA675" s="17" t="s">
        <v>60</v>
      </c>
      <c r="AB675" s="17" t="s">
        <v>60</v>
      </c>
      <c r="AC675" s="17" t="s">
        <v>82</v>
      </c>
      <c r="AD675" s="17"/>
      <c r="AE675" s="17"/>
    </row>
    <row r="676" spans="1:31" s="3" customFormat="1" ht="13" x14ac:dyDescent="0.3">
      <c r="A676" s="35" t="s">
        <v>2843</v>
      </c>
      <c r="B676" s="17">
        <v>745</v>
      </c>
      <c r="C676" s="18">
        <v>40633</v>
      </c>
      <c r="D676" s="18">
        <v>40633.291666666701</v>
      </c>
      <c r="E676" s="16" t="s">
        <v>1507</v>
      </c>
      <c r="F676" s="36">
        <v>40714.291666666701</v>
      </c>
      <c r="G676" s="16" t="s">
        <v>113</v>
      </c>
      <c r="H676" s="17" t="s">
        <v>74</v>
      </c>
      <c r="I676" s="17"/>
      <c r="J676" s="17"/>
      <c r="K676" s="17" t="s">
        <v>75</v>
      </c>
      <c r="L676" s="17"/>
      <c r="M676" s="17"/>
      <c r="N676" s="17">
        <v>20</v>
      </c>
      <c r="O676" s="17"/>
      <c r="P676" s="17"/>
      <c r="Q676" s="17">
        <v>20</v>
      </c>
      <c r="R676" s="17" t="s">
        <v>65</v>
      </c>
      <c r="S676" s="17"/>
      <c r="T676" s="17" t="s">
        <v>136</v>
      </c>
      <c r="U676" s="17" t="s">
        <v>55</v>
      </c>
      <c r="V676" s="17" t="s">
        <v>88</v>
      </c>
      <c r="W676" s="19" t="s">
        <v>2844</v>
      </c>
      <c r="X676" s="18">
        <v>41639.333333333299</v>
      </c>
      <c r="Y676" s="18">
        <v>41639.333333333299</v>
      </c>
      <c r="Z676" s="17" t="s">
        <v>82</v>
      </c>
      <c r="AA676" s="17" t="s">
        <v>60</v>
      </c>
      <c r="AB676" s="17" t="s">
        <v>60</v>
      </c>
      <c r="AC676" s="17" t="s">
        <v>82</v>
      </c>
      <c r="AD676" s="17"/>
      <c r="AE676" s="17"/>
    </row>
    <row r="677" spans="1:31" s="3" customFormat="1" ht="25.5" x14ac:dyDescent="0.3">
      <c r="A677" s="35" t="s">
        <v>2845</v>
      </c>
      <c r="B677" s="17">
        <v>747</v>
      </c>
      <c r="C677" s="18">
        <v>40633</v>
      </c>
      <c r="D677" s="18">
        <v>40633.291666666701</v>
      </c>
      <c r="E677" s="16" t="s">
        <v>1507</v>
      </c>
      <c r="F677" s="36">
        <v>40988.291666666701</v>
      </c>
      <c r="G677" s="16" t="s">
        <v>113</v>
      </c>
      <c r="H677" s="17" t="s">
        <v>74</v>
      </c>
      <c r="I677" s="17"/>
      <c r="J677" s="17"/>
      <c r="K677" s="17" t="s">
        <v>75</v>
      </c>
      <c r="L677" s="17"/>
      <c r="M677" s="17"/>
      <c r="N677" s="17">
        <v>20</v>
      </c>
      <c r="O677" s="17"/>
      <c r="P677" s="17"/>
      <c r="Q677" s="17">
        <v>20</v>
      </c>
      <c r="R677" s="17" t="s">
        <v>65</v>
      </c>
      <c r="S677" s="17"/>
      <c r="T677" s="17" t="s">
        <v>101</v>
      </c>
      <c r="U677" s="17" t="s">
        <v>55</v>
      </c>
      <c r="V677" s="17" t="s">
        <v>88</v>
      </c>
      <c r="W677" s="19" t="s">
        <v>2846</v>
      </c>
      <c r="X677" s="18">
        <v>41639.333333333299</v>
      </c>
      <c r="Y677" s="18">
        <v>41639.333333333299</v>
      </c>
      <c r="Z677" s="17" t="s">
        <v>82</v>
      </c>
      <c r="AA677" s="17" t="s">
        <v>60</v>
      </c>
      <c r="AB677" s="17" t="s">
        <v>60</v>
      </c>
      <c r="AC677" s="17" t="s">
        <v>82</v>
      </c>
      <c r="AD677" s="17"/>
      <c r="AE677" s="17"/>
    </row>
    <row r="678" spans="1:31" s="3" customFormat="1" ht="25.5" x14ac:dyDescent="0.3">
      <c r="A678" s="35" t="s">
        <v>2847</v>
      </c>
      <c r="B678" s="17">
        <v>748</v>
      </c>
      <c r="C678" s="18">
        <v>40633</v>
      </c>
      <c r="D678" s="18">
        <v>40633.291666666701</v>
      </c>
      <c r="E678" s="16" t="s">
        <v>1507</v>
      </c>
      <c r="F678" s="36">
        <v>40988.291666666701</v>
      </c>
      <c r="G678" s="16" t="s">
        <v>113</v>
      </c>
      <c r="H678" s="17" t="s">
        <v>74</v>
      </c>
      <c r="I678" s="17"/>
      <c r="J678" s="17"/>
      <c r="K678" s="17" t="s">
        <v>75</v>
      </c>
      <c r="L678" s="17"/>
      <c r="M678" s="17"/>
      <c r="N678" s="17">
        <v>20</v>
      </c>
      <c r="O678" s="17"/>
      <c r="P678" s="17"/>
      <c r="Q678" s="17">
        <v>20</v>
      </c>
      <c r="R678" s="17" t="s">
        <v>65</v>
      </c>
      <c r="S678" s="17"/>
      <c r="T678" s="17" t="s">
        <v>101</v>
      </c>
      <c r="U678" s="17" t="s">
        <v>55</v>
      </c>
      <c r="V678" s="17" t="s">
        <v>88</v>
      </c>
      <c r="W678" s="19" t="s">
        <v>2848</v>
      </c>
      <c r="X678" s="18">
        <v>41639.333333333299</v>
      </c>
      <c r="Y678" s="18">
        <v>41639.333333333299</v>
      </c>
      <c r="Z678" s="17" t="s">
        <v>82</v>
      </c>
      <c r="AA678" s="17" t="s">
        <v>60</v>
      </c>
      <c r="AB678" s="17" t="s">
        <v>60</v>
      </c>
      <c r="AC678" s="17" t="s">
        <v>82</v>
      </c>
      <c r="AD678" s="17"/>
      <c r="AE678" s="17"/>
    </row>
    <row r="679" spans="1:31" s="3" customFormat="1" ht="13" x14ac:dyDescent="0.3">
      <c r="A679" s="35" t="s">
        <v>2849</v>
      </c>
      <c r="B679" s="17">
        <v>749</v>
      </c>
      <c r="C679" s="18">
        <v>40633</v>
      </c>
      <c r="D679" s="18">
        <v>40633.291666666701</v>
      </c>
      <c r="E679" s="16" t="s">
        <v>1507</v>
      </c>
      <c r="F679" s="36">
        <v>40988.291666666701</v>
      </c>
      <c r="G679" s="16" t="s">
        <v>113</v>
      </c>
      <c r="H679" s="17" t="s">
        <v>74</v>
      </c>
      <c r="I679" s="17"/>
      <c r="J679" s="17"/>
      <c r="K679" s="17" t="s">
        <v>75</v>
      </c>
      <c r="L679" s="17"/>
      <c r="M679" s="17"/>
      <c r="N679" s="17">
        <v>5</v>
      </c>
      <c r="O679" s="17"/>
      <c r="P679" s="17"/>
      <c r="Q679" s="17">
        <v>5</v>
      </c>
      <c r="R679" s="17" t="s">
        <v>65</v>
      </c>
      <c r="S679" s="17"/>
      <c r="T679" s="17" t="s">
        <v>101</v>
      </c>
      <c r="U679" s="17" t="s">
        <v>55</v>
      </c>
      <c r="V679" s="17" t="s">
        <v>88</v>
      </c>
      <c r="W679" s="19" t="s">
        <v>2850</v>
      </c>
      <c r="X679" s="18">
        <v>41639.333333333299</v>
      </c>
      <c r="Y679" s="18">
        <v>41639.333333333299</v>
      </c>
      <c r="Z679" s="17" t="s">
        <v>82</v>
      </c>
      <c r="AA679" s="17" t="s">
        <v>60</v>
      </c>
      <c r="AB679" s="17" t="s">
        <v>60</v>
      </c>
      <c r="AC679" s="17" t="s">
        <v>82</v>
      </c>
      <c r="AD679" s="17"/>
      <c r="AE679" s="17"/>
    </row>
    <row r="680" spans="1:31" s="3" customFormat="1" ht="38" x14ac:dyDescent="0.3">
      <c r="A680" s="35" t="s">
        <v>2851</v>
      </c>
      <c r="B680" s="17">
        <v>750</v>
      </c>
      <c r="C680" s="18">
        <v>40633</v>
      </c>
      <c r="D680" s="18">
        <v>40633.291666666701</v>
      </c>
      <c r="E680" s="16" t="s">
        <v>1507</v>
      </c>
      <c r="F680" s="36">
        <v>40721.291666666701</v>
      </c>
      <c r="G680" s="16" t="s">
        <v>113</v>
      </c>
      <c r="H680" s="17" t="s">
        <v>74</v>
      </c>
      <c r="I680" s="17"/>
      <c r="J680" s="17"/>
      <c r="K680" s="17" t="s">
        <v>75</v>
      </c>
      <c r="L680" s="17"/>
      <c r="M680" s="17"/>
      <c r="N680" s="17">
        <v>20</v>
      </c>
      <c r="O680" s="17"/>
      <c r="P680" s="17"/>
      <c r="Q680" s="17">
        <v>20</v>
      </c>
      <c r="R680" s="17" t="s">
        <v>65</v>
      </c>
      <c r="S680" s="17"/>
      <c r="T680" s="17" t="s">
        <v>101</v>
      </c>
      <c r="U680" s="17" t="s">
        <v>55</v>
      </c>
      <c r="V680" s="17" t="s">
        <v>71</v>
      </c>
      <c r="W680" s="19" t="s">
        <v>2852</v>
      </c>
      <c r="X680" s="18">
        <v>42004.333333333299</v>
      </c>
      <c r="Y680" s="18">
        <v>42004.333333333299</v>
      </c>
      <c r="Z680" s="17" t="s">
        <v>82</v>
      </c>
      <c r="AA680" s="17" t="s">
        <v>60</v>
      </c>
      <c r="AB680" s="17" t="s">
        <v>60</v>
      </c>
      <c r="AC680" s="17" t="s">
        <v>82</v>
      </c>
      <c r="AD680" s="17"/>
      <c r="AE680" s="17"/>
    </row>
    <row r="681" spans="1:31" s="3" customFormat="1" ht="13" x14ac:dyDescent="0.3">
      <c r="A681" s="35" t="s">
        <v>2853</v>
      </c>
      <c r="B681" s="17">
        <v>751</v>
      </c>
      <c r="C681" s="18">
        <v>40633</v>
      </c>
      <c r="D681" s="18">
        <v>40633.291666666701</v>
      </c>
      <c r="E681" s="16" t="s">
        <v>1507</v>
      </c>
      <c r="F681" s="36">
        <v>41353.291666666701</v>
      </c>
      <c r="G681" s="16" t="s">
        <v>113</v>
      </c>
      <c r="H681" s="17" t="s">
        <v>74</v>
      </c>
      <c r="I681" s="17"/>
      <c r="J681" s="17"/>
      <c r="K681" s="17" t="s">
        <v>75</v>
      </c>
      <c r="L681" s="17"/>
      <c r="M681" s="17"/>
      <c r="N681" s="17">
        <v>5</v>
      </c>
      <c r="O681" s="17"/>
      <c r="P681" s="17"/>
      <c r="Q681" s="17">
        <v>5</v>
      </c>
      <c r="R681" s="17" t="s">
        <v>65</v>
      </c>
      <c r="S681" s="17"/>
      <c r="T681" s="17" t="s">
        <v>136</v>
      </c>
      <c r="U681" s="17" t="s">
        <v>55</v>
      </c>
      <c r="V681" s="17" t="s">
        <v>88</v>
      </c>
      <c r="W681" s="19" t="s">
        <v>2492</v>
      </c>
      <c r="X681" s="18">
        <v>41639.333333333299</v>
      </c>
      <c r="Y681" s="18">
        <v>41639.333333333299</v>
      </c>
      <c r="Z681" s="17" t="s">
        <v>82</v>
      </c>
      <c r="AA681" s="17" t="s">
        <v>59</v>
      </c>
      <c r="AB681" s="17" t="s">
        <v>60</v>
      </c>
      <c r="AC681" s="17" t="s">
        <v>82</v>
      </c>
      <c r="AD681" s="17"/>
      <c r="AE681" s="17"/>
    </row>
    <row r="682" spans="1:31" s="3" customFormat="1" ht="13" x14ac:dyDescent="0.3">
      <c r="A682" s="35" t="s">
        <v>2854</v>
      </c>
      <c r="B682" s="17">
        <v>752</v>
      </c>
      <c r="C682" s="18">
        <v>40633</v>
      </c>
      <c r="D682" s="18">
        <v>40633.291666666701</v>
      </c>
      <c r="E682" s="16" t="s">
        <v>1507</v>
      </c>
      <c r="F682" s="36">
        <v>41837.291666666701</v>
      </c>
      <c r="G682" s="16" t="s">
        <v>113</v>
      </c>
      <c r="H682" s="17" t="s">
        <v>74</v>
      </c>
      <c r="I682" s="17"/>
      <c r="J682" s="17"/>
      <c r="K682" s="17" t="s">
        <v>75</v>
      </c>
      <c r="L682" s="17"/>
      <c r="M682" s="17"/>
      <c r="N682" s="17">
        <v>12</v>
      </c>
      <c r="O682" s="17"/>
      <c r="P682" s="17"/>
      <c r="Q682" s="17">
        <v>12</v>
      </c>
      <c r="R682" s="17" t="s">
        <v>65</v>
      </c>
      <c r="S682" s="17"/>
      <c r="T682" s="17" t="s">
        <v>139</v>
      </c>
      <c r="U682" s="17" t="s">
        <v>55</v>
      </c>
      <c r="V682" s="17" t="s">
        <v>88</v>
      </c>
      <c r="W682" s="19" t="s">
        <v>2855</v>
      </c>
      <c r="X682" s="18">
        <v>41639.333333333299</v>
      </c>
      <c r="Y682" s="18">
        <v>42004.333333333299</v>
      </c>
      <c r="Z682" s="17" t="s">
        <v>82</v>
      </c>
      <c r="AA682" s="17" t="s">
        <v>59</v>
      </c>
      <c r="AB682" s="17" t="s">
        <v>59</v>
      </c>
      <c r="AC682" s="17" t="s">
        <v>82</v>
      </c>
      <c r="AD682" s="17"/>
      <c r="AE682" s="17"/>
    </row>
    <row r="683" spans="1:31" s="3" customFormat="1" ht="13" x14ac:dyDescent="0.3">
      <c r="A683" s="35" t="s">
        <v>2856</v>
      </c>
      <c r="B683" s="17">
        <v>753</v>
      </c>
      <c r="C683" s="18">
        <v>40633</v>
      </c>
      <c r="D683" s="18">
        <v>40633.291666666701</v>
      </c>
      <c r="E683" s="16" t="s">
        <v>1507</v>
      </c>
      <c r="F683" s="36">
        <v>40988.291666666701</v>
      </c>
      <c r="G683" s="16" t="s">
        <v>113</v>
      </c>
      <c r="H683" s="17" t="s">
        <v>74</v>
      </c>
      <c r="I683" s="17"/>
      <c r="J683" s="17"/>
      <c r="K683" s="17" t="s">
        <v>75</v>
      </c>
      <c r="L683" s="17"/>
      <c r="M683" s="17"/>
      <c r="N683" s="17">
        <v>3</v>
      </c>
      <c r="O683" s="17"/>
      <c r="P683" s="17"/>
      <c r="Q683" s="17">
        <v>3</v>
      </c>
      <c r="R683" s="17" t="s">
        <v>65</v>
      </c>
      <c r="S683" s="17"/>
      <c r="T683" s="17" t="s">
        <v>136</v>
      </c>
      <c r="U683" s="17" t="s">
        <v>55</v>
      </c>
      <c r="V683" s="17" t="s">
        <v>88</v>
      </c>
      <c r="W683" s="19" t="s">
        <v>2857</v>
      </c>
      <c r="X683" s="18">
        <v>41639.333333333299</v>
      </c>
      <c r="Y683" s="18">
        <v>41639.333333333299</v>
      </c>
      <c r="Z683" s="17" t="s">
        <v>82</v>
      </c>
      <c r="AA683" s="17" t="s">
        <v>60</v>
      </c>
      <c r="AB683" s="17" t="s">
        <v>60</v>
      </c>
      <c r="AC683" s="17" t="s">
        <v>82</v>
      </c>
      <c r="AD683" s="17"/>
      <c r="AE683" s="17"/>
    </row>
    <row r="684" spans="1:31" s="3" customFormat="1" ht="13" x14ac:dyDescent="0.3">
      <c r="A684" s="35" t="s">
        <v>2858</v>
      </c>
      <c r="B684" s="17">
        <v>754</v>
      </c>
      <c r="C684" s="18">
        <v>40633</v>
      </c>
      <c r="D684" s="18">
        <v>40633.291666666701</v>
      </c>
      <c r="E684" s="16" t="s">
        <v>1507</v>
      </c>
      <c r="F684" s="36">
        <v>40721.291666666701</v>
      </c>
      <c r="G684" s="16" t="s">
        <v>113</v>
      </c>
      <c r="H684" s="17" t="s">
        <v>74</v>
      </c>
      <c r="I684" s="17"/>
      <c r="J684" s="17"/>
      <c r="K684" s="17" t="s">
        <v>75</v>
      </c>
      <c r="L684" s="17"/>
      <c r="M684" s="17"/>
      <c r="N684" s="17">
        <v>300</v>
      </c>
      <c r="O684" s="17"/>
      <c r="P684" s="17"/>
      <c r="Q684" s="17">
        <v>300</v>
      </c>
      <c r="R684" s="17" t="s">
        <v>65</v>
      </c>
      <c r="S684" s="17"/>
      <c r="T684" s="17" t="s">
        <v>66</v>
      </c>
      <c r="U684" s="17" t="s">
        <v>55</v>
      </c>
      <c r="V684" s="17" t="s">
        <v>71</v>
      </c>
      <c r="W684" s="19" t="s">
        <v>2859</v>
      </c>
      <c r="X684" s="18">
        <v>42004.333333333299</v>
      </c>
      <c r="Y684" s="18">
        <v>42004.333333333299</v>
      </c>
      <c r="Z684" s="17" t="s">
        <v>82</v>
      </c>
      <c r="AA684" s="17" t="s">
        <v>60</v>
      </c>
      <c r="AB684" s="17" t="s">
        <v>60</v>
      </c>
      <c r="AC684" s="17" t="s">
        <v>82</v>
      </c>
      <c r="AD684" s="17"/>
      <c r="AE684" s="17"/>
    </row>
    <row r="685" spans="1:31" s="3" customFormat="1" ht="13" x14ac:dyDescent="0.3">
      <c r="A685" s="35" t="s">
        <v>2860</v>
      </c>
      <c r="B685" s="17">
        <v>755</v>
      </c>
      <c r="C685" s="18">
        <v>40633</v>
      </c>
      <c r="D685" s="18">
        <v>40633.291666666701</v>
      </c>
      <c r="E685" s="16" t="s">
        <v>1507</v>
      </c>
      <c r="F685" s="36">
        <v>40714.291666666701</v>
      </c>
      <c r="G685" s="16" t="s">
        <v>113</v>
      </c>
      <c r="H685" s="17" t="s">
        <v>74</v>
      </c>
      <c r="I685" s="17"/>
      <c r="J685" s="17"/>
      <c r="K685" s="17" t="s">
        <v>75</v>
      </c>
      <c r="L685" s="17"/>
      <c r="M685" s="17"/>
      <c r="N685" s="17">
        <v>20</v>
      </c>
      <c r="O685" s="17"/>
      <c r="P685" s="17"/>
      <c r="Q685" s="17">
        <v>20</v>
      </c>
      <c r="R685" s="17" t="s">
        <v>65</v>
      </c>
      <c r="S685" s="17"/>
      <c r="T685" s="17" t="s">
        <v>136</v>
      </c>
      <c r="U685" s="17" t="s">
        <v>55</v>
      </c>
      <c r="V685" s="17" t="s">
        <v>88</v>
      </c>
      <c r="W685" s="19" t="s">
        <v>2857</v>
      </c>
      <c r="X685" s="18">
        <v>41639.333333333299</v>
      </c>
      <c r="Y685" s="18">
        <v>41639.333333333299</v>
      </c>
      <c r="Z685" s="17" t="s">
        <v>82</v>
      </c>
      <c r="AA685" s="17" t="s">
        <v>60</v>
      </c>
      <c r="AB685" s="17" t="s">
        <v>60</v>
      </c>
      <c r="AC685" s="17" t="s">
        <v>82</v>
      </c>
      <c r="AD685" s="17"/>
      <c r="AE685" s="17"/>
    </row>
    <row r="686" spans="1:31" s="3" customFormat="1" ht="13" x14ac:dyDescent="0.3">
      <c r="A686" s="35" t="s">
        <v>2861</v>
      </c>
      <c r="B686" s="17">
        <v>756</v>
      </c>
      <c r="C686" s="18">
        <v>40633</v>
      </c>
      <c r="D686" s="18">
        <v>40633.291666666701</v>
      </c>
      <c r="E686" s="16" t="s">
        <v>1507</v>
      </c>
      <c r="F686" s="36">
        <v>40967.333333333299</v>
      </c>
      <c r="G686" s="16" t="s">
        <v>113</v>
      </c>
      <c r="H686" s="17" t="s">
        <v>74</v>
      </c>
      <c r="I686" s="17"/>
      <c r="J686" s="17"/>
      <c r="K686" s="17" t="s">
        <v>75</v>
      </c>
      <c r="L686" s="17"/>
      <c r="M686" s="17"/>
      <c r="N686" s="17">
        <v>60</v>
      </c>
      <c r="O686" s="17"/>
      <c r="P686" s="17"/>
      <c r="Q686" s="17">
        <v>60</v>
      </c>
      <c r="R686" s="17" t="s">
        <v>65</v>
      </c>
      <c r="S686" s="17"/>
      <c r="T686" s="17" t="s">
        <v>54</v>
      </c>
      <c r="U686" s="17" t="s">
        <v>55</v>
      </c>
      <c r="V686" s="17" t="s">
        <v>56</v>
      </c>
      <c r="W686" s="19" t="s">
        <v>2862</v>
      </c>
      <c r="X686" s="18">
        <v>41639.333333333299</v>
      </c>
      <c r="Y686" s="18">
        <v>41639.333333333299</v>
      </c>
      <c r="Z686" s="17" t="s">
        <v>82</v>
      </c>
      <c r="AA686" s="17" t="s">
        <v>60</v>
      </c>
      <c r="AB686" s="17" t="s">
        <v>60</v>
      </c>
      <c r="AC686" s="17" t="s">
        <v>82</v>
      </c>
      <c r="AD686" s="17"/>
      <c r="AE686" s="17"/>
    </row>
    <row r="687" spans="1:31" s="3" customFormat="1" ht="13" x14ac:dyDescent="0.3">
      <c r="A687" s="35" t="s">
        <v>2863</v>
      </c>
      <c r="B687" s="17">
        <v>757</v>
      </c>
      <c r="C687" s="18">
        <v>40633</v>
      </c>
      <c r="D687" s="18">
        <v>40633.291666666701</v>
      </c>
      <c r="E687" s="16" t="s">
        <v>1507</v>
      </c>
      <c r="F687" s="36">
        <v>40714.291666666701</v>
      </c>
      <c r="G687" s="16" t="s">
        <v>113</v>
      </c>
      <c r="H687" s="17" t="s">
        <v>74</v>
      </c>
      <c r="I687" s="17"/>
      <c r="J687" s="17"/>
      <c r="K687" s="17" t="s">
        <v>75</v>
      </c>
      <c r="L687" s="17"/>
      <c r="M687" s="17"/>
      <c r="N687" s="17">
        <v>20</v>
      </c>
      <c r="O687" s="17"/>
      <c r="P687" s="17"/>
      <c r="Q687" s="17">
        <v>20</v>
      </c>
      <c r="R687" s="17" t="s">
        <v>65</v>
      </c>
      <c r="S687" s="17"/>
      <c r="T687" s="17" t="s">
        <v>136</v>
      </c>
      <c r="U687" s="17" t="s">
        <v>55</v>
      </c>
      <c r="V687" s="17" t="s">
        <v>88</v>
      </c>
      <c r="W687" s="19" t="s">
        <v>2857</v>
      </c>
      <c r="X687" s="18">
        <v>41639.333333333299</v>
      </c>
      <c r="Y687" s="18">
        <v>41639.333333333299</v>
      </c>
      <c r="Z687" s="17" t="s">
        <v>82</v>
      </c>
      <c r="AA687" s="17" t="s">
        <v>60</v>
      </c>
      <c r="AB687" s="17" t="s">
        <v>60</v>
      </c>
      <c r="AC687" s="17" t="s">
        <v>82</v>
      </c>
      <c r="AD687" s="17"/>
      <c r="AE687" s="17"/>
    </row>
    <row r="688" spans="1:31" s="3" customFormat="1" ht="25.5" x14ac:dyDescent="0.3">
      <c r="A688" s="35" t="s">
        <v>2864</v>
      </c>
      <c r="B688" s="17">
        <v>758</v>
      </c>
      <c r="C688" s="18">
        <v>40633</v>
      </c>
      <c r="D688" s="18">
        <v>40633.291666666701</v>
      </c>
      <c r="E688" s="16" t="s">
        <v>1507</v>
      </c>
      <c r="F688" s="36">
        <v>40721.291666666701</v>
      </c>
      <c r="G688" s="16" t="s">
        <v>113</v>
      </c>
      <c r="H688" s="17" t="s">
        <v>74</v>
      </c>
      <c r="I688" s="17"/>
      <c r="J688" s="17"/>
      <c r="K688" s="17" t="s">
        <v>75</v>
      </c>
      <c r="L688" s="17"/>
      <c r="M688" s="17"/>
      <c r="N688" s="17">
        <v>19.98</v>
      </c>
      <c r="O688" s="17"/>
      <c r="P688" s="17"/>
      <c r="Q688" s="17">
        <v>19.98</v>
      </c>
      <c r="R688" s="17" t="s">
        <v>65</v>
      </c>
      <c r="S688" s="17"/>
      <c r="T688" s="17" t="s">
        <v>101</v>
      </c>
      <c r="U688" s="17" t="s">
        <v>55</v>
      </c>
      <c r="V688" s="17" t="s">
        <v>71</v>
      </c>
      <c r="W688" s="19" t="s">
        <v>2865</v>
      </c>
      <c r="X688" s="18">
        <v>42004.333333333299</v>
      </c>
      <c r="Y688" s="18">
        <v>42004.333333333299</v>
      </c>
      <c r="Z688" s="17" t="s">
        <v>82</v>
      </c>
      <c r="AA688" s="17" t="s">
        <v>60</v>
      </c>
      <c r="AB688" s="17" t="s">
        <v>60</v>
      </c>
      <c r="AC688" s="17" t="s">
        <v>82</v>
      </c>
      <c r="AD688" s="17"/>
      <c r="AE688" s="17"/>
    </row>
    <row r="689" spans="1:31" s="3" customFormat="1" ht="13" x14ac:dyDescent="0.3">
      <c r="A689" s="35" t="s">
        <v>2866</v>
      </c>
      <c r="B689" s="17">
        <v>759</v>
      </c>
      <c r="C689" s="18">
        <v>40633</v>
      </c>
      <c r="D689" s="18">
        <v>40633.291666666701</v>
      </c>
      <c r="E689" s="16" t="s">
        <v>1507</v>
      </c>
      <c r="F689" s="36">
        <v>40714.291666666701</v>
      </c>
      <c r="G689" s="16" t="s">
        <v>113</v>
      </c>
      <c r="H689" s="17" t="s">
        <v>74</v>
      </c>
      <c r="I689" s="17"/>
      <c r="J689" s="17"/>
      <c r="K689" s="17" t="s">
        <v>75</v>
      </c>
      <c r="L689" s="17"/>
      <c r="M689" s="17"/>
      <c r="N689" s="17">
        <v>20</v>
      </c>
      <c r="O689" s="17"/>
      <c r="P689" s="17"/>
      <c r="Q689" s="17">
        <v>20</v>
      </c>
      <c r="R689" s="17" t="s">
        <v>65</v>
      </c>
      <c r="S689" s="17"/>
      <c r="T689" s="17" t="s">
        <v>136</v>
      </c>
      <c r="U689" s="17" t="s">
        <v>55</v>
      </c>
      <c r="V689" s="17" t="s">
        <v>88</v>
      </c>
      <c r="W689" s="19" t="s">
        <v>2857</v>
      </c>
      <c r="X689" s="18">
        <v>41639.333333333299</v>
      </c>
      <c r="Y689" s="18">
        <v>41639.333333333299</v>
      </c>
      <c r="Z689" s="17" t="s">
        <v>82</v>
      </c>
      <c r="AA689" s="17" t="s">
        <v>60</v>
      </c>
      <c r="AB689" s="17" t="s">
        <v>60</v>
      </c>
      <c r="AC689" s="17" t="s">
        <v>82</v>
      </c>
      <c r="AD689" s="17"/>
      <c r="AE689" s="17"/>
    </row>
    <row r="690" spans="1:31" s="3" customFormat="1" ht="25.5" x14ac:dyDescent="0.3">
      <c r="A690" s="35" t="s">
        <v>2867</v>
      </c>
      <c r="B690" s="17">
        <v>760</v>
      </c>
      <c r="C690" s="18">
        <v>40633</v>
      </c>
      <c r="D690" s="18">
        <v>40633.291666666701</v>
      </c>
      <c r="E690" s="16" t="s">
        <v>1507</v>
      </c>
      <c r="F690" s="36">
        <v>40988.291666666701</v>
      </c>
      <c r="G690" s="16" t="s">
        <v>113</v>
      </c>
      <c r="H690" s="17" t="s">
        <v>74</v>
      </c>
      <c r="I690" s="17"/>
      <c r="J690" s="17"/>
      <c r="K690" s="17" t="s">
        <v>75</v>
      </c>
      <c r="L690" s="17"/>
      <c r="M690" s="17"/>
      <c r="N690" s="17">
        <v>20</v>
      </c>
      <c r="O690" s="17"/>
      <c r="P690" s="17"/>
      <c r="Q690" s="17">
        <v>20</v>
      </c>
      <c r="R690" s="17" t="s">
        <v>65</v>
      </c>
      <c r="S690" s="17"/>
      <c r="T690" s="17" t="s">
        <v>101</v>
      </c>
      <c r="U690" s="17" t="s">
        <v>55</v>
      </c>
      <c r="V690" s="17" t="s">
        <v>88</v>
      </c>
      <c r="W690" s="19" t="s">
        <v>2868</v>
      </c>
      <c r="X690" s="18">
        <v>41639.333333333299</v>
      </c>
      <c r="Y690" s="18">
        <v>41639.333333333299</v>
      </c>
      <c r="Z690" s="17" t="s">
        <v>82</v>
      </c>
      <c r="AA690" s="17" t="s">
        <v>60</v>
      </c>
      <c r="AB690" s="17" t="s">
        <v>60</v>
      </c>
      <c r="AC690" s="17" t="s">
        <v>82</v>
      </c>
      <c r="AD690" s="17"/>
      <c r="AE690" s="17"/>
    </row>
    <row r="691" spans="1:31" s="3" customFormat="1" ht="13" x14ac:dyDescent="0.3">
      <c r="A691" s="35" t="s">
        <v>2869</v>
      </c>
      <c r="B691" s="17">
        <v>761</v>
      </c>
      <c r="C691" s="18">
        <v>40633</v>
      </c>
      <c r="D691" s="18">
        <v>40633.291666666701</v>
      </c>
      <c r="E691" s="16" t="s">
        <v>1507</v>
      </c>
      <c r="F691" s="36">
        <v>40721.291666666701</v>
      </c>
      <c r="G691" s="16" t="s">
        <v>113</v>
      </c>
      <c r="H691" s="17" t="s">
        <v>74</v>
      </c>
      <c r="I691" s="17"/>
      <c r="J691" s="17"/>
      <c r="K691" s="17" t="s">
        <v>75</v>
      </c>
      <c r="L691" s="17"/>
      <c r="M691" s="17"/>
      <c r="N691" s="17">
        <v>20</v>
      </c>
      <c r="O691" s="17"/>
      <c r="P691" s="17"/>
      <c r="Q691" s="17">
        <v>20</v>
      </c>
      <c r="R691" s="17" t="s">
        <v>65</v>
      </c>
      <c r="S691" s="17"/>
      <c r="T691" s="17" t="s">
        <v>101</v>
      </c>
      <c r="U691" s="17" t="s">
        <v>55</v>
      </c>
      <c r="V691" s="17" t="s">
        <v>71</v>
      </c>
      <c r="W691" s="19" t="s">
        <v>2870</v>
      </c>
      <c r="X691" s="18">
        <v>42004.333333333299</v>
      </c>
      <c r="Y691" s="18">
        <v>42004.333333333299</v>
      </c>
      <c r="Z691" s="17" t="s">
        <v>82</v>
      </c>
      <c r="AA691" s="17" t="s">
        <v>60</v>
      </c>
      <c r="AB691" s="17" t="s">
        <v>60</v>
      </c>
      <c r="AC691" s="17" t="s">
        <v>82</v>
      </c>
      <c r="AD691" s="17"/>
      <c r="AE691" s="17"/>
    </row>
    <row r="692" spans="1:31" s="3" customFormat="1" ht="25.5" x14ac:dyDescent="0.3">
      <c r="A692" s="35" t="s">
        <v>2871</v>
      </c>
      <c r="B692" s="17">
        <v>762</v>
      </c>
      <c r="C692" s="18">
        <v>40633</v>
      </c>
      <c r="D692" s="18">
        <v>40633.291666666701</v>
      </c>
      <c r="E692" s="16" t="s">
        <v>1507</v>
      </c>
      <c r="F692" s="36">
        <v>41397.291666666701</v>
      </c>
      <c r="G692" s="16" t="s">
        <v>113</v>
      </c>
      <c r="H692" s="17" t="s">
        <v>74</v>
      </c>
      <c r="I692" s="17"/>
      <c r="J692" s="17"/>
      <c r="K692" s="17" t="s">
        <v>75</v>
      </c>
      <c r="L692" s="17"/>
      <c r="M692" s="17"/>
      <c r="N692" s="17">
        <v>70</v>
      </c>
      <c r="O692" s="17"/>
      <c r="P692" s="17"/>
      <c r="Q692" s="17">
        <v>70</v>
      </c>
      <c r="R692" s="17" t="s">
        <v>65</v>
      </c>
      <c r="S692" s="17"/>
      <c r="T692" s="17" t="s">
        <v>333</v>
      </c>
      <c r="U692" s="17" t="s">
        <v>55</v>
      </c>
      <c r="V692" s="17" t="s">
        <v>88</v>
      </c>
      <c r="W692" s="19" t="s">
        <v>2872</v>
      </c>
      <c r="X692" s="18">
        <v>41821.291666666701</v>
      </c>
      <c r="Y692" s="18">
        <v>41821.291666666701</v>
      </c>
      <c r="Z692" s="17" t="s">
        <v>82</v>
      </c>
      <c r="AA692" s="17" t="s">
        <v>59</v>
      </c>
      <c r="AB692" s="17" t="s">
        <v>60</v>
      </c>
      <c r="AC692" s="17" t="s">
        <v>82</v>
      </c>
      <c r="AD692" s="17"/>
      <c r="AE692" s="17"/>
    </row>
    <row r="693" spans="1:31" s="3" customFormat="1" ht="13" x14ac:dyDescent="0.3">
      <c r="A693" s="35" t="s">
        <v>2873</v>
      </c>
      <c r="B693" s="17">
        <v>763</v>
      </c>
      <c r="C693" s="18">
        <v>40633</v>
      </c>
      <c r="D693" s="18">
        <v>40633.291666666701</v>
      </c>
      <c r="E693" s="16" t="s">
        <v>1507</v>
      </c>
      <c r="F693" s="36">
        <v>41016.291666666701</v>
      </c>
      <c r="G693" s="16" t="s">
        <v>113</v>
      </c>
      <c r="H693" s="17" t="s">
        <v>74</v>
      </c>
      <c r="I693" s="17"/>
      <c r="J693" s="17"/>
      <c r="K693" s="17" t="s">
        <v>75</v>
      </c>
      <c r="L693" s="17"/>
      <c r="M693" s="17"/>
      <c r="N693" s="17">
        <v>20</v>
      </c>
      <c r="O693" s="17"/>
      <c r="P693" s="17"/>
      <c r="Q693" s="17">
        <v>20</v>
      </c>
      <c r="R693" s="17" t="s">
        <v>65</v>
      </c>
      <c r="S693" s="17"/>
      <c r="T693" s="17" t="s">
        <v>136</v>
      </c>
      <c r="U693" s="17" t="s">
        <v>55</v>
      </c>
      <c r="V693" s="17" t="s">
        <v>88</v>
      </c>
      <c r="W693" s="19" t="s">
        <v>2874</v>
      </c>
      <c r="X693" s="18">
        <v>41609.333333333299</v>
      </c>
      <c r="Y693" s="18">
        <v>41609.333333333299</v>
      </c>
      <c r="Z693" s="17" t="s">
        <v>82</v>
      </c>
      <c r="AA693" s="17" t="s">
        <v>60</v>
      </c>
      <c r="AB693" s="17" t="s">
        <v>60</v>
      </c>
      <c r="AC693" s="17" t="s">
        <v>82</v>
      </c>
      <c r="AD693" s="17"/>
      <c r="AE693" s="17"/>
    </row>
    <row r="694" spans="1:31" s="3" customFormat="1" ht="25.5" x14ac:dyDescent="0.3">
      <c r="A694" s="35" t="s">
        <v>2875</v>
      </c>
      <c r="B694" s="17">
        <v>764</v>
      </c>
      <c r="C694" s="18">
        <v>40633</v>
      </c>
      <c r="D694" s="18">
        <v>40633.291666666701</v>
      </c>
      <c r="E694" s="16" t="s">
        <v>1507</v>
      </c>
      <c r="F694" s="36">
        <v>40981.657893518503</v>
      </c>
      <c r="G694" s="16" t="s">
        <v>113</v>
      </c>
      <c r="H694" s="17" t="s">
        <v>51</v>
      </c>
      <c r="I694" s="17"/>
      <c r="J694" s="17"/>
      <c r="K694" s="17" t="s">
        <v>51</v>
      </c>
      <c r="L694" s="17"/>
      <c r="M694" s="17"/>
      <c r="N694" s="17">
        <v>508</v>
      </c>
      <c r="O694" s="17"/>
      <c r="P694" s="17"/>
      <c r="Q694" s="17">
        <v>508</v>
      </c>
      <c r="R694" s="17" t="s">
        <v>65</v>
      </c>
      <c r="S694" s="17"/>
      <c r="T694" s="17" t="s">
        <v>2876</v>
      </c>
      <c r="U694" s="17" t="s">
        <v>452</v>
      </c>
      <c r="V694" s="17" t="s">
        <v>56</v>
      </c>
      <c r="W694" s="19" t="s">
        <v>2877</v>
      </c>
      <c r="X694" s="18">
        <v>42004.333333333299</v>
      </c>
      <c r="Y694" s="18">
        <v>42004.333333333299</v>
      </c>
      <c r="Z694" s="17" t="s">
        <v>82</v>
      </c>
      <c r="AA694" s="17" t="s">
        <v>60</v>
      </c>
      <c r="AB694" s="17" t="s">
        <v>60</v>
      </c>
      <c r="AC694" s="17" t="s">
        <v>82</v>
      </c>
      <c r="AD694" s="17"/>
      <c r="AE694" s="17"/>
    </row>
    <row r="695" spans="1:31" s="3" customFormat="1" ht="13" x14ac:dyDescent="0.3">
      <c r="A695" s="35" t="s">
        <v>2878</v>
      </c>
      <c r="B695" s="17">
        <v>765</v>
      </c>
      <c r="C695" s="18">
        <v>40633</v>
      </c>
      <c r="D695" s="18">
        <v>40633.291666666701</v>
      </c>
      <c r="E695" s="16" t="s">
        <v>1507</v>
      </c>
      <c r="F695" s="36">
        <v>41390.291666666701</v>
      </c>
      <c r="G695" s="16" t="s">
        <v>113</v>
      </c>
      <c r="H695" s="17" t="s">
        <v>74</v>
      </c>
      <c r="I695" s="17"/>
      <c r="J695" s="17"/>
      <c r="K695" s="17" t="s">
        <v>75</v>
      </c>
      <c r="L695" s="17"/>
      <c r="M695" s="17"/>
      <c r="N695" s="17">
        <v>30</v>
      </c>
      <c r="O695" s="17"/>
      <c r="P695" s="17"/>
      <c r="Q695" s="17">
        <v>30</v>
      </c>
      <c r="R695" s="17" t="s">
        <v>65</v>
      </c>
      <c r="S695" s="17"/>
      <c r="T695" s="17" t="s">
        <v>236</v>
      </c>
      <c r="U695" s="17" t="s">
        <v>55</v>
      </c>
      <c r="V695" s="17" t="s">
        <v>88</v>
      </c>
      <c r="W695" s="19" t="s">
        <v>2879</v>
      </c>
      <c r="X695" s="18">
        <v>41548.291666666701</v>
      </c>
      <c r="Y695" s="18">
        <v>41548.291666666701</v>
      </c>
      <c r="Z695" s="17" t="s">
        <v>82</v>
      </c>
      <c r="AA695" s="17" t="s">
        <v>59</v>
      </c>
      <c r="AB695" s="17" t="s">
        <v>59</v>
      </c>
      <c r="AC695" s="17" t="s">
        <v>82</v>
      </c>
      <c r="AD695" s="17"/>
      <c r="AE695" s="17"/>
    </row>
    <row r="696" spans="1:31" s="3" customFormat="1" ht="25.5" x14ac:dyDescent="0.3">
      <c r="A696" s="35" t="s">
        <v>2880</v>
      </c>
      <c r="B696" s="17">
        <v>766</v>
      </c>
      <c r="C696" s="18">
        <v>40633</v>
      </c>
      <c r="D696" s="18">
        <v>40633.291666666701</v>
      </c>
      <c r="E696" s="16" t="s">
        <v>1507</v>
      </c>
      <c r="F696" s="36">
        <v>40998.659525463001</v>
      </c>
      <c r="G696" s="16" t="s">
        <v>113</v>
      </c>
      <c r="H696" s="17" t="s">
        <v>74</v>
      </c>
      <c r="I696" s="17"/>
      <c r="J696" s="17"/>
      <c r="K696" s="17" t="s">
        <v>75</v>
      </c>
      <c r="L696" s="17"/>
      <c r="M696" s="17"/>
      <c r="N696" s="17">
        <v>150</v>
      </c>
      <c r="O696" s="17"/>
      <c r="P696" s="17"/>
      <c r="Q696" s="17">
        <v>150</v>
      </c>
      <c r="R696" s="17" t="s">
        <v>65</v>
      </c>
      <c r="S696" s="17"/>
      <c r="T696" s="17" t="s">
        <v>200</v>
      </c>
      <c r="U696" s="17" t="s">
        <v>55</v>
      </c>
      <c r="V696" s="17" t="s">
        <v>56</v>
      </c>
      <c r="W696" s="19" t="s">
        <v>2141</v>
      </c>
      <c r="X696" s="18">
        <v>42004.333333333299</v>
      </c>
      <c r="Y696" s="18">
        <v>42004.333333333299</v>
      </c>
      <c r="Z696" s="17" t="s">
        <v>82</v>
      </c>
      <c r="AA696" s="17" t="s">
        <v>59</v>
      </c>
      <c r="AB696" s="17" t="s">
        <v>60</v>
      </c>
      <c r="AC696" s="17" t="s">
        <v>82</v>
      </c>
      <c r="AD696" s="17"/>
      <c r="AE696" s="17"/>
    </row>
    <row r="697" spans="1:31" s="3" customFormat="1" ht="13" x14ac:dyDescent="0.3">
      <c r="A697" s="35" t="s">
        <v>2881</v>
      </c>
      <c r="B697" s="17">
        <v>767</v>
      </c>
      <c r="C697" s="18">
        <v>40633</v>
      </c>
      <c r="D697" s="18">
        <v>40633.291666666701</v>
      </c>
      <c r="E697" s="16" t="s">
        <v>1507</v>
      </c>
      <c r="F697" s="36">
        <v>40962.678217592598</v>
      </c>
      <c r="G697" s="16" t="s">
        <v>113</v>
      </c>
      <c r="H697" s="17" t="s">
        <v>51</v>
      </c>
      <c r="I697" s="17"/>
      <c r="J697" s="17"/>
      <c r="K697" s="17" t="s">
        <v>51</v>
      </c>
      <c r="L697" s="17"/>
      <c r="M697" s="17"/>
      <c r="N697" s="17">
        <v>400</v>
      </c>
      <c r="O697" s="17"/>
      <c r="P697" s="17"/>
      <c r="Q697" s="17">
        <v>400</v>
      </c>
      <c r="R697" s="17" t="s">
        <v>65</v>
      </c>
      <c r="S697" s="17"/>
      <c r="T697" s="17" t="s">
        <v>101</v>
      </c>
      <c r="U697" s="17" t="s">
        <v>55</v>
      </c>
      <c r="V697" s="17" t="s">
        <v>71</v>
      </c>
      <c r="W697" s="19" t="s">
        <v>1217</v>
      </c>
      <c r="X697" s="18">
        <v>42186.291666666701</v>
      </c>
      <c r="Y697" s="18">
        <v>42186.291666666701</v>
      </c>
      <c r="Z697" s="17" t="s">
        <v>82</v>
      </c>
      <c r="AA697" s="17" t="s">
        <v>60</v>
      </c>
      <c r="AB697" s="17" t="s">
        <v>60</v>
      </c>
      <c r="AC697" s="17" t="s">
        <v>82</v>
      </c>
      <c r="AD697" s="17"/>
      <c r="AE697" s="17"/>
    </row>
    <row r="698" spans="1:31" s="3" customFormat="1" ht="13" x14ac:dyDescent="0.3">
      <c r="A698" s="35" t="s">
        <v>2882</v>
      </c>
      <c r="B698" s="17">
        <v>770</v>
      </c>
      <c r="C698" s="18">
        <v>40633</v>
      </c>
      <c r="D698" s="18">
        <v>40633.291666666701</v>
      </c>
      <c r="E698" s="16" t="s">
        <v>1507</v>
      </c>
      <c r="F698" s="36">
        <v>40955.333333333299</v>
      </c>
      <c r="G698" s="16" t="s">
        <v>113</v>
      </c>
      <c r="H698" s="17" t="s">
        <v>91</v>
      </c>
      <c r="I698" s="17"/>
      <c r="J698" s="17"/>
      <c r="K698" s="17" t="s">
        <v>75</v>
      </c>
      <c r="L698" s="17"/>
      <c r="M698" s="17"/>
      <c r="N698" s="17">
        <v>1080</v>
      </c>
      <c r="O698" s="17"/>
      <c r="P698" s="17"/>
      <c r="Q698" s="17">
        <v>1080</v>
      </c>
      <c r="R698" s="17" t="s">
        <v>65</v>
      </c>
      <c r="S698" s="17"/>
      <c r="T698" s="17" t="s">
        <v>200</v>
      </c>
      <c r="U698" s="17" t="s">
        <v>55</v>
      </c>
      <c r="V698" s="17" t="s">
        <v>56</v>
      </c>
      <c r="W698" s="19" t="s">
        <v>2883</v>
      </c>
      <c r="X698" s="18">
        <v>42185.291666666701</v>
      </c>
      <c r="Y698" s="18">
        <v>42185.291666666701</v>
      </c>
      <c r="Z698" s="17" t="s">
        <v>82</v>
      </c>
      <c r="AA698" s="17" t="s">
        <v>60</v>
      </c>
      <c r="AB698" s="17" t="s">
        <v>60</v>
      </c>
      <c r="AC698" s="17" t="s">
        <v>82</v>
      </c>
      <c r="AD698" s="17"/>
      <c r="AE698" s="17"/>
    </row>
    <row r="699" spans="1:31" s="3" customFormat="1" ht="13" x14ac:dyDescent="0.3">
      <c r="A699" s="35" t="s">
        <v>2884</v>
      </c>
      <c r="B699" s="17">
        <v>771</v>
      </c>
      <c r="C699" s="18">
        <v>40633</v>
      </c>
      <c r="D699" s="18">
        <v>40633.291666666701</v>
      </c>
      <c r="E699" s="16" t="s">
        <v>1507</v>
      </c>
      <c r="F699" s="36">
        <v>40960.996331018498</v>
      </c>
      <c r="G699" s="16" t="s">
        <v>113</v>
      </c>
      <c r="H699" s="17" t="s">
        <v>74</v>
      </c>
      <c r="I699" s="17"/>
      <c r="J699" s="17"/>
      <c r="K699" s="17" t="s">
        <v>75</v>
      </c>
      <c r="L699" s="17"/>
      <c r="M699" s="17"/>
      <c r="N699" s="17">
        <v>14</v>
      </c>
      <c r="O699" s="17"/>
      <c r="P699" s="17"/>
      <c r="Q699" s="17">
        <v>14</v>
      </c>
      <c r="R699" s="17" t="s">
        <v>65</v>
      </c>
      <c r="S699" s="17"/>
      <c r="T699" s="17" t="s">
        <v>121</v>
      </c>
      <c r="U699" s="17" t="s">
        <v>55</v>
      </c>
      <c r="V699" s="17" t="s">
        <v>71</v>
      </c>
      <c r="W699" s="19" t="s">
        <v>2885</v>
      </c>
      <c r="X699" s="18">
        <v>40971.333333333299</v>
      </c>
      <c r="Y699" s="18">
        <v>41334.333333333299</v>
      </c>
      <c r="Z699" s="17" t="s">
        <v>82</v>
      </c>
      <c r="AA699" s="17" t="s">
        <v>60</v>
      </c>
      <c r="AB699" s="17" t="s">
        <v>60</v>
      </c>
      <c r="AC699" s="17" t="s">
        <v>82</v>
      </c>
      <c r="AD699" s="17"/>
      <c r="AE699" s="17"/>
    </row>
    <row r="700" spans="1:31" s="3" customFormat="1" ht="25.5" x14ac:dyDescent="0.3">
      <c r="A700" s="35" t="s">
        <v>2886</v>
      </c>
      <c r="B700" s="17">
        <v>772</v>
      </c>
      <c r="C700" s="18">
        <v>40633</v>
      </c>
      <c r="D700" s="18">
        <v>40633.291666666701</v>
      </c>
      <c r="E700" s="16" t="s">
        <v>1507</v>
      </c>
      <c r="F700" s="36">
        <v>40962.333333333299</v>
      </c>
      <c r="G700" s="16" t="s">
        <v>113</v>
      </c>
      <c r="H700" s="17" t="s">
        <v>74</v>
      </c>
      <c r="I700" s="17"/>
      <c r="J700" s="17"/>
      <c r="K700" s="17" t="s">
        <v>75</v>
      </c>
      <c r="L700" s="17"/>
      <c r="M700" s="17"/>
      <c r="N700" s="17">
        <v>100</v>
      </c>
      <c r="O700" s="17"/>
      <c r="P700" s="17"/>
      <c r="Q700" s="17">
        <v>100</v>
      </c>
      <c r="R700" s="17" t="s">
        <v>65</v>
      </c>
      <c r="S700" s="17"/>
      <c r="T700" s="17" t="s">
        <v>181</v>
      </c>
      <c r="U700" s="17" t="s">
        <v>55</v>
      </c>
      <c r="V700" s="17" t="s">
        <v>88</v>
      </c>
      <c r="W700" s="19" t="s">
        <v>2887</v>
      </c>
      <c r="X700" s="18">
        <v>41791.291666666701</v>
      </c>
      <c r="Y700" s="18">
        <v>41791.291666666701</v>
      </c>
      <c r="Z700" s="17" t="s">
        <v>82</v>
      </c>
      <c r="AA700" s="17" t="s">
        <v>60</v>
      </c>
      <c r="AB700" s="17" t="s">
        <v>60</v>
      </c>
      <c r="AC700" s="17" t="s">
        <v>82</v>
      </c>
      <c r="AD700" s="17"/>
      <c r="AE700" s="17"/>
    </row>
    <row r="701" spans="1:31" s="3" customFormat="1" ht="13" x14ac:dyDescent="0.3">
      <c r="A701" s="35" t="s">
        <v>2888</v>
      </c>
      <c r="B701" s="17">
        <v>773</v>
      </c>
      <c r="C701" s="18">
        <v>40633</v>
      </c>
      <c r="D701" s="18">
        <v>40633.291666666701</v>
      </c>
      <c r="E701" s="16" t="s">
        <v>1507</v>
      </c>
      <c r="F701" s="36">
        <v>41016.291666666701</v>
      </c>
      <c r="G701" s="16" t="s">
        <v>113</v>
      </c>
      <c r="H701" s="17" t="s">
        <v>74</v>
      </c>
      <c r="I701" s="17"/>
      <c r="J701" s="17"/>
      <c r="K701" s="17" t="s">
        <v>75</v>
      </c>
      <c r="L701" s="17"/>
      <c r="M701" s="17"/>
      <c r="N701" s="17">
        <v>18</v>
      </c>
      <c r="O701" s="17"/>
      <c r="P701" s="17"/>
      <c r="Q701" s="17">
        <v>18</v>
      </c>
      <c r="R701" s="17" t="s">
        <v>65</v>
      </c>
      <c r="S701" s="17"/>
      <c r="T701" s="17" t="s">
        <v>606</v>
      </c>
      <c r="U701" s="17" t="s">
        <v>55</v>
      </c>
      <c r="V701" s="17" t="s">
        <v>88</v>
      </c>
      <c r="W701" s="19" t="s">
        <v>2889</v>
      </c>
      <c r="X701" s="18">
        <v>41426.291666666701</v>
      </c>
      <c r="Y701" s="18">
        <v>41426.291666666701</v>
      </c>
      <c r="Z701" s="17" t="s">
        <v>82</v>
      </c>
      <c r="AA701" s="17" t="s">
        <v>60</v>
      </c>
      <c r="AB701" s="17" t="s">
        <v>60</v>
      </c>
      <c r="AC701" s="17" t="s">
        <v>82</v>
      </c>
      <c r="AD701" s="17"/>
      <c r="AE701" s="17"/>
    </row>
    <row r="702" spans="1:31" s="3" customFormat="1" ht="13" x14ac:dyDescent="0.3">
      <c r="A702" s="35" t="s">
        <v>2890</v>
      </c>
      <c r="B702" s="17">
        <v>774</v>
      </c>
      <c r="C702" s="18">
        <v>40633</v>
      </c>
      <c r="D702" s="18">
        <v>40633.291666666701</v>
      </c>
      <c r="E702" s="16" t="s">
        <v>1507</v>
      </c>
      <c r="F702" s="36">
        <v>40994.291666666701</v>
      </c>
      <c r="G702" s="16" t="s">
        <v>113</v>
      </c>
      <c r="H702" s="17" t="s">
        <v>91</v>
      </c>
      <c r="I702" s="17"/>
      <c r="J702" s="17"/>
      <c r="K702" s="17" t="s">
        <v>611</v>
      </c>
      <c r="L702" s="17"/>
      <c r="M702" s="17"/>
      <c r="N702" s="17">
        <v>38</v>
      </c>
      <c r="O702" s="17"/>
      <c r="P702" s="17"/>
      <c r="Q702" s="17">
        <v>38</v>
      </c>
      <c r="R702" s="17" t="s">
        <v>65</v>
      </c>
      <c r="S702" s="17"/>
      <c r="T702" s="17" t="s">
        <v>1159</v>
      </c>
      <c r="U702" s="17" t="s">
        <v>97</v>
      </c>
      <c r="V702" s="17" t="s">
        <v>71</v>
      </c>
      <c r="W702" s="19" t="s">
        <v>2891</v>
      </c>
      <c r="X702" s="18">
        <v>41639.333333333299</v>
      </c>
      <c r="Y702" s="18">
        <v>41639.333333333299</v>
      </c>
      <c r="Z702" s="17" t="s">
        <v>82</v>
      </c>
      <c r="AA702" s="17" t="s">
        <v>59</v>
      </c>
      <c r="AB702" s="17" t="s">
        <v>60</v>
      </c>
      <c r="AC702" s="17" t="s">
        <v>82</v>
      </c>
      <c r="AD702" s="17"/>
      <c r="AE702" s="17"/>
    </row>
    <row r="703" spans="1:31" s="3" customFormat="1" ht="13" x14ac:dyDescent="0.3">
      <c r="A703" s="35" t="s">
        <v>2892</v>
      </c>
      <c r="B703" s="17">
        <v>776</v>
      </c>
      <c r="C703" s="18">
        <v>40633</v>
      </c>
      <c r="D703" s="18">
        <v>40633.291666666701</v>
      </c>
      <c r="E703" s="16" t="s">
        <v>1507</v>
      </c>
      <c r="F703" s="36">
        <v>40934.333333333299</v>
      </c>
      <c r="G703" s="16" t="s">
        <v>113</v>
      </c>
      <c r="H703" s="17" t="s">
        <v>74</v>
      </c>
      <c r="I703" s="17"/>
      <c r="J703" s="17"/>
      <c r="K703" s="17" t="s">
        <v>75</v>
      </c>
      <c r="L703" s="17"/>
      <c r="M703" s="17"/>
      <c r="N703" s="17">
        <v>25</v>
      </c>
      <c r="O703" s="17"/>
      <c r="P703" s="17"/>
      <c r="Q703" s="17">
        <v>25</v>
      </c>
      <c r="R703" s="17" t="s">
        <v>65</v>
      </c>
      <c r="S703" s="17"/>
      <c r="T703" s="17" t="s">
        <v>139</v>
      </c>
      <c r="U703" s="17" t="s">
        <v>55</v>
      </c>
      <c r="V703" s="17" t="s">
        <v>88</v>
      </c>
      <c r="W703" s="19" t="s">
        <v>2893</v>
      </c>
      <c r="X703" s="18">
        <v>42004.333333333299</v>
      </c>
      <c r="Y703" s="18">
        <v>42004.333333333299</v>
      </c>
      <c r="Z703" s="17" t="s">
        <v>82</v>
      </c>
      <c r="AA703" s="17" t="s">
        <v>60</v>
      </c>
      <c r="AB703" s="17" t="s">
        <v>60</v>
      </c>
      <c r="AC703" s="17" t="s">
        <v>82</v>
      </c>
      <c r="AD703" s="17"/>
      <c r="AE703" s="17"/>
    </row>
    <row r="704" spans="1:31" s="3" customFormat="1" ht="13" x14ac:dyDescent="0.3">
      <c r="A704" s="35" t="s">
        <v>2894</v>
      </c>
      <c r="B704" s="17">
        <v>777</v>
      </c>
      <c r="C704" s="18">
        <v>40633</v>
      </c>
      <c r="D704" s="18">
        <v>40633.291666666701</v>
      </c>
      <c r="E704" s="16" t="s">
        <v>1507</v>
      </c>
      <c r="F704" s="36">
        <v>40704.291666666701</v>
      </c>
      <c r="G704" s="16" t="s">
        <v>113</v>
      </c>
      <c r="H704" s="17" t="s">
        <v>1162</v>
      </c>
      <c r="I704" s="17"/>
      <c r="J704" s="17"/>
      <c r="K704" s="17" t="s">
        <v>86</v>
      </c>
      <c r="L704" s="17"/>
      <c r="M704" s="17"/>
      <c r="N704" s="17">
        <v>400</v>
      </c>
      <c r="O704" s="17"/>
      <c r="P704" s="17"/>
      <c r="Q704" s="17">
        <v>400</v>
      </c>
      <c r="R704" s="17" t="s">
        <v>65</v>
      </c>
      <c r="S704" s="17"/>
      <c r="T704" s="17" t="s">
        <v>101</v>
      </c>
      <c r="U704" s="17" t="s">
        <v>55</v>
      </c>
      <c r="V704" s="17" t="s">
        <v>71</v>
      </c>
      <c r="W704" s="19" t="s">
        <v>2895</v>
      </c>
      <c r="X704" s="18">
        <v>42186.291666666701</v>
      </c>
      <c r="Y704" s="18">
        <v>42186.291666666701</v>
      </c>
      <c r="Z704" s="17" t="s">
        <v>82</v>
      </c>
      <c r="AA704" s="17" t="s">
        <v>60</v>
      </c>
      <c r="AB704" s="17" t="s">
        <v>60</v>
      </c>
      <c r="AC704" s="17" t="s">
        <v>82</v>
      </c>
      <c r="AD704" s="17"/>
      <c r="AE704" s="17"/>
    </row>
    <row r="705" spans="1:31" s="3" customFormat="1" ht="25.5" x14ac:dyDescent="0.3">
      <c r="A705" s="35" t="s">
        <v>2896</v>
      </c>
      <c r="B705" s="17">
        <v>780</v>
      </c>
      <c r="C705" s="18">
        <v>40633</v>
      </c>
      <c r="D705" s="18">
        <v>40633.291666666701</v>
      </c>
      <c r="E705" s="16" t="s">
        <v>1507</v>
      </c>
      <c r="F705" s="36">
        <v>40994.291666666701</v>
      </c>
      <c r="G705" s="16" t="s">
        <v>113</v>
      </c>
      <c r="H705" s="17" t="s">
        <v>74</v>
      </c>
      <c r="I705" s="17"/>
      <c r="J705" s="17"/>
      <c r="K705" s="17" t="s">
        <v>75</v>
      </c>
      <c r="L705" s="17"/>
      <c r="M705" s="17"/>
      <c r="N705" s="17">
        <v>30</v>
      </c>
      <c r="O705" s="17"/>
      <c r="P705" s="17"/>
      <c r="Q705" s="17">
        <v>30</v>
      </c>
      <c r="R705" s="17" t="s">
        <v>65</v>
      </c>
      <c r="S705" s="17"/>
      <c r="T705" s="17" t="s">
        <v>110</v>
      </c>
      <c r="U705" s="17" t="s">
        <v>55</v>
      </c>
      <c r="V705" s="17" t="s">
        <v>88</v>
      </c>
      <c r="W705" s="19" t="s">
        <v>2897</v>
      </c>
      <c r="X705" s="18">
        <v>41334.333333333299</v>
      </c>
      <c r="Y705" s="18">
        <v>41334.333333333299</v>
      </c>
      <c r="Z705" s="17" t="s">
        <v>82</v>
      </c>
      <c r="AA705" s="17" t="s">
        <v>60</v>
      </c>
      <c r="AB705" s="17" t="s">
        <v>60</v>
      </c>
      <c r="AC705" s="17" t="s">
        <v>82</v>
      </c>
      <c r="AD705" s="17"/>
      <c r="AE705" s="17"/>
    </row>
    <row r="706" spans="1:31" s="3" customFormat="1" ht="13" x14ac:dyDescent="0.3">
      <c r="A706" s="35" t="s">
        <v>2898</v>
      </c>
      <c r="B706" s="17">
        <v>781</v>
      </c>
      <c r="C706" s="18">
        <v>40633</v>
      </c>
      <c r="D706" s="18">
        <v>40633.291666666701</v>
      </c>
      <c r="E706" s="16" t="s">
        <v>1507</v>
      </c>
      <c r="F706" s="36">
        <v>42222.291666666701</v>
      </c>
      <c r="G706" s="16" t="s">
        <v>113</v>
      </c>
      <c r="H706" s="17" t="s">
        <v>74</v>
      </c>
      <c r="I706" s="17"/>
      <c r="J706" s="17"/>
      <c r="K706" s="17" t="s">
        <v>75</v>
      </c>
      <c r="L706" s="17"/>
      <c r="M706" s="17"/>
      <c r="N706" s="17">
        <v>0.1</v>
      </c>
      <c r="O706" s="17"/>
      <c r="P706" s="17"/>
      <c r="Q706" s="17">
        <v>0.1</v>
      </c>
      <c r="R706" s="17" t="s">
        <v>65</v>
      </c>
      <c r="S706" s="17"/>
      <c r="T706" s="17" t="s">
        <v>54</v>
      </c>
      <c r="U706" s="17" t="s">
        <v>55</v>
      </c>
      <c r="V706" s="17" t="s">
        <v>56</v>
      </c>
      <c r="W706" s="19" t="s">
        <v>2899</v>
      </c>
      <c r="X706" s="18">
        <v>42004.333333333299</v>
      </c>
      <c r="Y706" s="18">
        <v>42338.333333333299</v>
      </c>
      <c r="Z706" s="17" t="s">
        <v>82</v>
      </c>
      <c r="AA706" s="17" t="s">
        <v>59</v>
      </c>
      <c r="AB706" s="17" t="s">
        <v>59</v>
      </c>
      <c r="AC706" s="17" t="s">
        <v>82</v>
      </c>
      <c r="AD706" s="17"/>
      <c r="AE706" s="17"/>
    </row>
    <row r="707" spans="1:31" s="3" customFormat="1" ht="25.5" x14ac:dyDescent="0.3">
      <c r="A707" s="35" t="s">
        <v>2900</v>
      </c>
      <c r="B707" s="17">
        <v>782</v>
      </c>
      <c r="C707" s="18">
        <v>40633</v>
      </c>
      <c r="D707" s="18">
        <v>40633.291666666701</v>
      </c>
      <c r="E707" s="16" t="s">
        <v>1507</v>
      </c>
      <c r="F707" s="36">
        <v>41026.635798611103</v>
      </c>
      <c r="G707" s="16" t="s">
        <v>113</v>
      </c>
      <c r="H707" s="17" t="s">
        <v>74</v>
      </c>
      <c r="I707" s="17"/>
      <c r="J707" s="17"/>
      <c r="K707" s="17" t="s">
        <v>75</v>
      </c>
      <c r="L707" s="17"/>
      <c r="M707" s="17"/>
      <c r="N707" s="17">
        <v>100</v>
      </c>
      <c r="O707" s="17"/>
      <c r="P707" s="17"/>
      <c r="Q707" s="17">
        <v>100</v>
      </c>
      <c r="R707" s="17" t="s">
        <v>65</v>
      </c>
      <c r="S707" s="17"/>
      <c r="T707" s="17" t="s">
        <v>130</v>
      </c>
      <c r="U707" s="17" t="s">
        <v>55</v>
      </c>
      <c r="V707" s="17" t="s">
        <v>71</v>
      </c>
      <c r="W707" s="19" t="s">
        <v>2901</v>
      </c>
      <c r="X707" s="18">
        <v>41791.291666666701</v>
      </c>
      <c r="Y707" s="18">
        <v>41791.291666666701</v>
      </c>
      <c r="Z707" s="17" t="s">
        <v>82</v>
      </c>
      <c r="AA707" s="17" t="s">
        <v>59</v>
      </c>
      <c r="AB707" s="17" t="s">
        <v>60</v>
      </c>
      <c r="AC707" s="17" t="s">
        <v>82</v>
      </c>
      <c r="AD707" s="17"/>
      <c r="AE707" s="17"/>
    </row>
    <row r="708" spans="1:31" s="3" customFormat="1" ht="13" x14ac:dyDescent="0.3">
      <c r="A708" s="35" t="s">
        <v>2902</v>
      </c>
      <c r="B708" s="17">
        <v>783</v>
      </c>
      <c r="C708" s="18">
        <v>40633</v>
      </c>
      <c r="D708" s="18">
        <v>40633.291666666701</v>
      </c>
      <c r="E708" s="16" t="s">
        <v>1507</v>
      </c>
      <c r="F708" s="36">
        <v>41010.696006944403</v>
      </c>
      <c r="G708" s="16" t="s">
        <v>113</v>
      </c>
      <c r="H708" s="17" t="s">
        <v>74</v>
      </c>
      <c r="I708" s="17"/>
      <c r="J708" s="17"/>
      <c r="K708" s="17" t="s">
        <v>75</v>
      </c>
      <c r="L708" s="17"/>
      <c r="M708" s="17"/>
      <c r="N708" s="17">
        <v>200</v>
      </c>
      <c r="O708" s="17"/>
      <c r="P708" s="17"/>
      <c r="Q708" s="17">
        <v>200</v>
      </c>
      <c r="R708" s="17" t="s">
        <v>65</v>
      </c>
      <c r="S708" s="17"/>
      <c r="T708" s="17" t="s">
        <v>130</v>
      </c>
      <c r="U708" s="17" t="s">
        <v>55</v>
      </c>
      <c r="V708" s="17" t="s">
        <v>71</v>
      </c>
      <c r="W708" s="19" t="s">
        <v>2903</v>
      </c>
      <c r="X708" s="18">
        <v>41791.291666666701</v>
      </c>
      <c r="Y708" s="18">
        <v>43252.291666666701</v>
      </c>
      <c r="Z708" s="17" t="s">
        <v>82</v>
      </c>
      <c r="AA708" s="17" t="s">
        <v>59</v>
      </c>
      <c r="AB708" s="17" t="s">
        <v>60</v>
      </c>
      <c r="AC708" s="17" t="s">
        <v>82</v>
      </c>
      <c r="AD708" s="17"/>
      <c r="AE708" s="17"/>
    </row>
    <row r="709" spans="1:31" s="3" customFormat="1" ht="13" x14ac:dyDescent="0.3">
      <c r="A709" s="35" t="s">
        <v>2904</v>
      </c>
      <c r="B709" s="17">
        <v>784</v>
      </c>
      <c r="C709" s="18">
        <v>40633</v>
      </c>
      <c r="D709" s="18">
        <v>40633.291666666701</v>
      </c>
      <c r="E709" s="16" t="s">
        <v>1507</v>
      </c>
      <c r="F709" s="36">
        <v>41019.665300925903</v>
      </c>
      <c r="G709" s="16" t="s">
        <v>113</v>
      </c>
      <c r="H709" s="17" t="s">
        <v>74</v>
      </c>
      <c r="I709" s="17"/>
      <c r="J709" s="17"/>
      <c r="K709" s="17" t="s">
        <v>75</v>
      </c>
      <c r="L709" s="17"/>
      <c r="M709" s="17"/>
      <c r="N709" s="17">
        <v>50</v>
      </c>
      <c r="O709" s="17"/>
      <c r="P709" s="17"/>
      <c r="Q709" s="17">
        <v>50</v>
      </c>
      <c r="R709" s="17" t="s">
        <v>65</v>
      </c>
      <c r="S709" s="17"/>
      <c r="T709" s="17" t="s">
        <v>181</v>
      </c>
      <c r="U709" s="17" t="s">
        <v>55</v>
      </c>
      <c r="V709" s="17" t="s">
        <v>88</v>
      </c>
      <c r="W709" s="19" t="s">
        <v>2905</v>
      </c>
      <c r="X709" s="18">
        <v>41792.291666666701</v>
      </c>
      <c r="Y709" s="18">
        <v>41792.291666666701</v>
      </c>
      <c r="Z709" s="17" t="s">
        <v>82</v>
      </c>
      <c r="AA709" s="17" t="s">
        <v>59</v>
      </c>
      <c r="AB709" s="17" t="s">
        <v>60</v>
      </c>
      <c r="AC709" s="17" t="s">
        <v>82</v>
      </c>
      <c r="AD709" s="17"/>
      <c r="AE709" s="17"/>
    </row>
    <row r="710" spans="1:31" s="3" customFormat="1" ht="13" x14ac:dyDescent="0.3">
      <c r="A710" s="35" t="s">
        <v>2906</v>
      </c>
      <c r="B710" s="17">
        <v>785</v>
      </c>
      <c r="C710" s="18">
        <v>40633</v>
      </c>
      <c r="D710" s="18">
        <v>40633.291666666701</v>
      </c>
      <c r="E710" s="16" t="s">
        <v>1507</v>
      </c>
      <c r="F710" s="36">
        <v>40980.7518865741</v>
      </c>
      <c r="G710" s="16" t="s">
        <v>113</v>
      </c>
      <c r="H710" s="17" t="s">
        <v>74</v>
      </c>
      <c r="I710" s="17"/>
      <c r="J710" s="17"/>
      <c r="K710" s="17" t="s">
        <v>75</v>
      </c>
      <c r="L710" s="17"/>
      <c r="M710" s="17"/>
      <c r="N710" s="17">
        <v>16</v>
      </c>
      <c r="O710" s="17"/>
      <c r="P710" s="17"/>
      <c r="Q710" s="17">
        <v>16</v>
      </c>
      <c r="R710" s="17" t="s">
        <v>65</v>
      </c>
      <c r="S710" s="17"/>
      <c r="T710" s="17" t="s">
        <v>101</v>
      </c>
      <c r="U710" s="17" t="s">
        <v>55</v>
      </c>
      <c r="V710" s="17" t="s">
        <v>71</v>
      </c>
      <c r="W710" s="19" t="s">
        <v>2907</v>
      </c>
      <c r="X710" s="18">
        <v>41279.333333333299</v>
      </c>
      <c r="Y710" s="18">
        <v>41279.333333333299</v>
      </c>
      <c r="Z710" s="17" t="s">
        <v>82</v>
      </c>
      <c r="AA710" s="17" t="s">
        <v>60</v>
      </c>
      <c r="AB710" s="17" t="s">
        <v>60</v>
      </c>
      <c r="AC710" s="17" t="s">
        <v>82</v>
      </c>
      <c r="AD710" s="17"/>
      <c r="AE710" s="17"/>
    </row>
    <row r="711" spans="1:31" s="3" customFormat="1" ht="13" x14ac:dyDescent="0.3">
      <c r="A711" s="35" t="s">
        <v>2908</v>
      </c>
      <c r="B711" s="17">
        <v>786</v>
      </c>
      <c r="C711" s="18">
        <v>40633</v>
      </c>
      <c r="D711" s="18">
        <v>40633.291666666701</v>
      </c>
      <c r="E711" s="16" t="s">
        <v>1507</v>
      </c>
      <c r="F711" s="36">
        <v>40968.333333333299</v>
      </c>
      <c r="G711" s="16" t="s">
        <v>113</v>
      </c>
      <c r="H711" s="17" t="s">
        <v>74</v>
      </c>
      <c r="I711" s="17"/>
      <c r="J711" s="17"/>
      <c r="K711" s="17" t="s">
        <v>75</v>
      </c>
      <c r="L711" s="17"/>
      <c r="M711" s="17"/>
      <c r="N711" s="17">
        <v>80</v>
      </c>
      <c r="O711" s="17"/>
      <c r="P711" s="17"/>
      <c r="Q711" s="17">
        <v>80</v>
      </c>
      <c r="R711" s="17" t="s">
        <v>65</v>
      </c>
      <c r="S711" s="17"/>
      <c r="T711" s="17" t="s">
        <v>101</v>
      </c>
      <c r="U711" s="17" t="s">
        <v>55</v>
      </c>
      <c r="V711" s="17" t="s">
        <v>71</v>
      </c>
      <c r="W711" s="19" t="s">
        <v>2909</v>
      </c>
      <c r="X711" s="18">
        <v>41974.333333333299</v>
      </c>
      <c r="Y711" s="18">
        <v>41974.333333333299</v>
      </c>
      <c r="Z711" s="17" t="s">
        <v>82</v>
      </c>
      <c r="AA711" s="17" t="s">
        <v>60</v>
      </c>
      <c r="AB711" s="17" t="s">
        <v>60</v>
      </c>
      <c r="AC711" s="17" t="s">
        <v>82</v>
      </c>
      <c r="AD711" s="17"/>
      <c r="AE711" s="17"/>
    </row>
    <row r="712" spans="1:31" s="3" customFormat="1" ht="13" x14ac:dyDescent="0.3">
      <c r="A712" s="35" t="s">
        <v>2910</v>
      </c>
      <c r="B712" s="17">
        <v>787</v>
      </c>
      <c r="C712" s="18">
        <v>40633</v>
      </c>
      <c r="D712" s="18">
        <v>40633.291666666701</v>
      </c>
      <c r="E712" s="16" t="s">
        <v>1507</v>
      </c>
      <c r="F712" s="36">
        <v>41016.291666666701</v>
      </c>
      <c r="G712" s="16" t="s">
        <v>113</v>
      </c>
      <c r="H712" s="17" t="s">
        <v>74</v>
      </c>
      <c r="I712" s="17"/>
      <c r="J712" s="17"/>
      <c r="K712" s="17" t="s">
        <v>75</v>
      </c>
      <c r="L712" s="17"/>
      <c r="M712" s="17"/>
      <c r="N712" s="17">
        <v>8</v>
      </c>
      <c r="O712" s="17"/>
      <c r="P712" s="17"/>
      <c r="Q712" s="17">
        <v>8</v>
      </c>
      <c r="R712" s="17" t="s">
        <v>65</v>
      </c>
      <c r="S712" s="17"/>
      <c r="T712" s="17" t="s">
        <v>101</v>
      </c>
      <c r="U712" s="17" t="s">
        <v>55</v>
      </c>
      <c r="V712" s="17" t="s">
        <v>88</v>
      </c>
      <c r="W712" s="19" t="s">
        <v>1293</v>
      </c>
      <c r="X712" s="18">
        <v>41919.291666666701</v>
      </c>
      <c r="Y712" s="18">
        <v>42005.333333333299</v>
      </c>
      <c r="Z712" s="17" t="s">
        <v>82</v>
      </c>
      <c r="AA712" s="17" t="s">
        <v>60</v>
      </c>
      <c r="AB712" s="17" t="s">
        <v>60</v>
      </c>
      <c r="AC712" s="17" t="s">
        <v>82</v>
      </c>
      <c r="AD712" s="17"/>
      <c r="AE712" s="17"/>
    </row>
    <row r="713" spans="1:31" s="3" customFormat="1" ht="13" x14ac:dyDescent="0.3">
      <c r="A713" s="35" t="s">
        <v>2911</v>
      </c>
      <c r="B713" s="17">
        <v>788</v>
      </c>
      <c r="C713" s="18">
        <v>40633</v>
      </c>
      <c r="D713" s="18">
        <v>40633.291666666701</v>
      </c>
      <c r="E713" s="16" t="s">
        <v>1507</v>
      </c>
      <c r="F713" s="36">
        <v>41011.595428240696</v>
      </c>
      <c r="G713" s="16" t="s">
        <v>113</v>
      </c>
      <c r="H713" s="17" t="s">
        <v>74</v>
      </c>
      <c r="I713" s="17"/>
      <c r="J713" s="17"/>
      <c r="K713" s="17" t="s">
        <v>75</v>
      </c>
      <c r="L713" s="17"/>
      <c r="M713" s="17"/>
      <c r="N713" s="17">
        <v>100</v>
      </c>
      <c r="O713" s="17"/>
      <c r="P713" s="17"/>
      <c r="Q713" s="17">
        <v>100</v>
      </c>
      <c r="R713" s="17" t="s">
        <v>65</v>
      </c>
      <c r="S713" s="17"/>
      <c r="T713" s="17" t="s">
        <v>121</v>
      </c>
      <c r="U713" s="17" t="s">
        <v>55</v>
      </c>
      <c r="V713" s="17" t="s">
        <v>71</v>
      </c>
      <c r="W713" s="19" t="s">
        <v>2912</v>
      </c>
      <c r="X713" s="18">
        <v>41791.291666666701</v>
      </c>
      <c r="Y713" s="18">
        <v>43252.291666666701</v>
      </c>
      <c r="Z713" s="17" t="s">
        <v>82</v>
      </c>
      <c r="AA713" s="17" t="s">
        <v>59</v>
      </c>
      <c r="AB713" s="17" t="s">
        <v>60</v>
      </c>
      <c r="AC713" s="17" t="s">
        <v>82</v>
      </c>
      <c r="AD713" s="17"/>
      <c r="AE713" s="17"/>
    </row>
    <row r="714" spans="1:31" s="3" customFormat="1" ht="13" x14ac:dyDescent="0.3">
      <c r="A714" s="35" t="s">
        <v>2913</v>
      </c>
      <c r="B714" s="17">
        <v>790</v>
      </c>
      <c r="C714" s="18">
        <v>40633</v>
      </c>
      <c r="D714" s="18">
        <v>40633.291666666701</v>
      </c>
      <c r="E714" s="16" t="s">
        <v>1507</v>
      </c>
      <c r="F714" s="36">
        <v>40961.6688194444</v>
      </c>
      <c r="G714" s="16" t="s">
        <v>113</v>
      </c>
      <c r="H714" s="17" t="s">
        <v>74</v>
      </c>
      <c r="I714" s="17"/>
      <c r="J714" s="17"/>
      <c r="K714" s="17" t="s">
        <v>75</v>
      </c>
      <c r="L714" s="17"/>
      <c r="M714" s="17"/>
      <c r="N714" s="17">
        <v>45</v>
      </c>
      <c r="O714" s="17"/>
      <c r="P714" s="17"/>
      <c r="Q714" s="17">
        <v>45</v>
      </c>
      <c r="R714" s="17" t="s">
        <v>65</v>
      </c>
      <c r="S714" s="17"/>
      <c r="T714" s="17" t="s">
        <v>101</v>
      </c>
      <c r="U714" s="17" t="s">
        <v>55</v>
      </c>
      <c r="V714" s="17" t="s">
        <v>71</v>
      </c>
      <c r="W714" s="19" t="s">
        <v>1985</v>
      </c>
      <c r="X714" s="18">
        <v>41791.291666666701</v>
      </c>
      <c r="Y714" s="18">
        <v>41791.291666666701</v>
      </c>
      <c r="Z714" s="17" t="s">
        <v>82</v>
      </c>
      <c r="AA714" s="17" t="s">
        <v>60</v>
      </c>
      <c r="AB714" s="17" t="s">
        <v>60</v>
      </c>
      <c r="AC714" s="17" t="s">
        <v>82</v>
      </c>
      <c r="AD714" s="17"/>
      <c r="AE714" s="17"/>
    </row>
    <row r="715" spans="1:31" s="3" customFormat="1" ht="13" x14ac:dyDescent="0.3">
      <c r="A715" s="35" t="s">
        <v>2914</v>
      </c>
      <c r="B715" s="17">
        <v>791</v>
      </c>
      <c r="C715" s="18">
        <v>40633</v>
      </c>
      <c r="D715" s="18">
        <v>40633.291666666701</v>
      </c>
      <c r="E715" s="16" t="s">
        <v>1507</v>
      </c>
      <c r="F715" s="36">
        <v>40980.753275463001</v>
      </c>
      <c r="G715" s="16" t="s">
        <v>113</v>
      </c>
      <c r="H715" s="17" t="s">
        <v>74</v>
      </c>
      <c r="I715" s="17"/>
      <c r="J715" s="17"/>
      <c r="K715" s="17" t="s">
        <v>75</v>
      </c>
      <c r="L715" s="17"/>
      <c r="M715" s="17"/>
      <c r="N715" s="17">
        <v>150</v>
      </c>
      <c r="O715" s="17"/>
      <c r="P715" s="17"/>
      <c r="Q715" s="17">
        <v>150</v>
      </c>
      <c r="R715" s="17" t="s">
        <v>65</v>
      </c>
      <c r="S715" s="17"/>
      <c r="T715" s="17" t="s">
        <v>121</v>
      </c>
      <c r="U715" s="17" t="s">
        <v>55</v>
      </c>
      <c r="V715" s="17" t="s">
        <v>71</v>
      </c>
      <c r="W715" s="19" t="s">
        <v>2915</v>
      </c>
      <c r="X715" s="18">
        <v>41486.291666666701</v>
      </c>
      <c r="Y715" s="18">
        <v>41486.291666666701</v>
      </c>
      <c r="Z715" s="17" t="s">
        <v>82</v>
      </c>
      <c r="AA715" s="17" t="s">
        <v>60</v>
      </c>
      <c r="AB715" s="17" t="s">
        <v>60</v>
      </c>
      <c r="AC715" s="17" t="s">
        <v>82</v>
      </c>
      <c r="AD715" s="17"/>
      <c r="AE715" s="17"/>
    </row>
    <row r="716" spans="1:31" s="3" customFormat="1" ht="13" x14ac:dyDescent="0.3">
      <c r="A716" s="35" t="s">
        <v>2916</v>
      </c>
      <c r="B716" s="17">
        <v>792</v>
      </c>
      <c r="C716" s="18">
        <v>40633</v>
      </c>
      <c r="D716" s="18">
        <v>40633.291666666701</v>
      </c>
      <c r="E716" s="16" t="s">
        <v>1507</v>
      </c>
      <c r="F716" s="36">
        <v>41012.938680555599</v>
      </c>
      <c r="G716" s="16" t="s">
        <v>113</v>
      </c>
      <c r="H716" s="17" t="s">
        <v>51</v>
      </c>
      <c r="I716" s="17"/>
      <c r="J716" s="17"/>
      <c r="K716" s="17" t="s">
        <v>51</v>
      </c>
      <c r="L716" s="17"/>
      <c r="M716" s="17"/>
      <c r="N716" s="17">
        <v>200</v>
      </c>
      <c r="O716" s="17"/>
      <c r="P716" s="17"/>
      <c r="Q716" s="17">
        <v>200</v>
      </c>
      <c r="R716" s="17" t="s">
        <v>65</v>
      </c>
      <c r="S716" s="17"/>
      <c r="T716" s="17" t="s">
        <v>130</v>
      </c>
      <c r="U716" s="17" t="s">
        <v>55</v>
      </c>
      <c r="V716" s="17" t="s">
        <v>71</v>
      </c>
      <c r="W716" s="19" t="s">
        <v>2917</v>
      </c>
      <c r="X716" s="18">
        <v>41883.291666666701</v>
      </c>
      <c r="Y716" s="18">
        <v>42353.333333333299</v>
      </c>
      <c r="Z716" s="17" t="s">
        <v>82</v>
      </c>
      <c r="AA716" s="17" t="s">
        <v>59</v>
      </c>
      <c r="AB716" s="17" t="s">
        <v>60</v>
      </c>
      <c r="AC716" s="17" t="s">
        <v>82</v>
      </c>
      <c r="AD716" s="17"/>
      <c r="AE716" s="17"/>
    </row>
    <row r="717" spans="1:31" s="3" customFormat="1" ht="13" x14ac:dyDescent="0.3">
      <c r="A717" s="35" t="s">
        <v>2918</v>
      </c>
      <c r="B717" s="17">
        <v>793</v>
      </c>
      <c r="C717" s="18">
        <v>40633</v>
      </c>
      <c r="D717" s="18">
        <v>40633.291666666701</v>
      </c>
      <c r="E717" s="16" t="s">
        <v>1507</v>
      </c>
      <c r="F717" s="36">
        <v>40994.684872685197</v>
      </c>
      <c r="G717" s="16" t="s">
        <v>113</v>
      </c>
      <c r="H717" s="17" t="s">
        <v>74</v>
      </c>
      <c r="I717" s="17"/>
      <c r="J717" s="17"/>
      <c r="K717" s="17" t="s">
        <v>75</v>
      </c>
      <c r="L717" s="17"/>
      <c r="M717" s="17"/>
      <c r="N717" s="17">
        <v>75</v>
      </c>
      <c r="O717" s="17"/>
      <c r="P717" s="17"/>
      <c r="Q717" s="17">
        <v>75</v>
      </c>
      <c r="R717" s="17" t="s">
        <v>65</v>
      </c>
      <c r="S717" s="17"/>
      <c r="T717" s="17" t="s">
        <v>101</v>
      </c>
      <c r="U717" s="17" t="s">
        <v>55</v>
      </c>
      <c r="V717" s="17" t="s">
        <v>71</v>
      </c>
      <c r="W717" s="19" t="s">
        <v>2919</v>
      </c>
      <c r="X717" s="18">
        <v>41365.291666666701</v>
      </c>
      <c r="Y717" s="18">
        <v>42369.333333333299</v>
      </c>
      <c r="Z717" s="17" t="s">
        <v>82</v>
      </c>
      <c r="AA717" s="17" t="s">
        <v>59</v>
      </c>
      <c r="AB717" s="17" t="s">
        <v>60</v>
      </c>
      <c r="AC717" s="17" t="s">
        <v>82</v>
      </c>
      <c r="AD717" s="17"/>
      <c r="AE717" s="17"/>
    </row>
    <row r="718" spans="1:31" s="3" customFormat="1" ht="13" x14ac:dyDescent="0.3">
      <c r="A718" s="35" t="s">
        <v>2920</v>
      </c>
      <c r="B718" s="17">
        <v>794</v>
      </c>
      <c r="C718" s="18">
        <v>40632</v>
      </c>
      <c r="D718" s="18">
        <v>40633.291666666701</v>
      </c>
      <c r="E718" s="16" t="s">
        <v>1507</v>
      </c>
      <c r="F718" s="36">
        <v>42054.333333333299</v>
      </c>
      <c r="G718" s="16" t="s">
        <v>113</v>
      </c>
      <c r="H718" s="17" t="s">
        <v>74</v>
      </c>
      <c r="I718" s="17"/>
      <c r="J718" s="17"/>
      <c r="K718" s="17" t="s">
        <v>75</v>
      </c>
      <c r="L718" s="17"/>
      <c r="M718" s="17"/>
      <c r="N718" s="17">
        <v>45</v>
      </c>
      <c r="O718" s="17"/>
      <c r="P718" s="17"/>
      <c r="Q718" s="17">
        <v>45</v>
      </c>
      <c r="R718" s="17" t="s">
        <v>65</v>
      </c>
      <c r="S718" s="17"/>
      <c r="T718" s="17" t="s">
        <v>54</v>
      </c>
      <c r="U718" s="17" t="s">
        <v>55</v>
      </c>
      <c r="V718" s="17" t="s">
        <v>56</v>
      </c>
      <c r="W718" s="19" t="s">
        <v>1640</v>
      </c>
      <c r="X718" s="18">
        <v>42124.291666666701</v>
      </c>
      <c r="Y718" s="18">
        <v>42521.291666666701</v>
      </c>
      <c r="Z718" s="17" t="s">
        <v>82</v>
      </c>
      <c r="AA718" s="17" t="s">
        <v>59</v>
      </c>
      <c r="AB718" s="17" t="s">
        <v>59</v>
      </c>
      <c r="AC718" s="17" t="s">
        <v>82</v>
      </c>
      <c r="AD718" s="17"/>
      <c r="AE718" s="17"/>
    </row>
    <row r="719" spans="1:31" s="3" customFormat="1" ht="13" x14ac:dyDescent="0.3">
      <c r="A719" s="35" t="s">
        <v>2921</v>
      </c>
      <c r="B719" s="17">
        <v>797</v>
      </c>
      <c r="C719" s="18">
        <v>40633</v>
      </c>
      <c r="D719" s="18">
        <v>40633.291666666701</v>
      </c>
      <c r="E719" s="16" t="s">
        <v>1507</v>
      </c>
      <c r="F719" s="36">
        <v>41743.291666666701</v>
      </c>
      <c r="G719" s="16" t="s">
        <v>113</v>
      </c>
      <c r="H719" s="17" t="s">
        <v>74</v>
      </c>
      <c r="I719" s="17"/>
      <c r="J719" s="17"/>
      <c r="K719" s="17" t="s">
        <v>75</v>
      </c>
      <c r="L719" s="17"/>
      <c r="M719" s="17"/>
      <c r="N719" s="17">
        <v>0.5</v>
      </c>
      <c r="O719" s="17"/>
      <c r="P719" s="17"/>
      <c r="Q719" s="17">
        <v>0.5</v>
      </c>
      <c r="R719" s="17" t="s">
        <v>65</v>
      </c>
      <c r="S719" s="17"/>
      <c r="T719" s="17" t="s">
        <v>66</v>
      </c>
      <c r="U719" s="17" t="s">
        <v>55</v>
      </c>
      <c r="V719" s="17" t="s">
        <v>71</v>
      </c>
      <c r="W719" s="19" t="s">
        <v>76</v>
      </c>
      <c r="X719" s="18">
        <v>42004.333333333299</v>
      </c>
      <c r="Y719" s="18">
        <v>42004.333333333299</v>
      </c>
      <c r="Z719" s="17" t="s">
        <v>82</v>
      </c>
      <c r="AA719" s="17" t="s">
        <v>59</v>
      </c>
      <c r="AB719" s="17" t="s">
        <v>59</v>
      </c>
      <c r="AC719" s="17" t="s">
        <v>82</v>
      </c>
      <c r="AD719" s="17"/>
      <c r="AE719" s="17"/>
    </row>
    <row r="720" spans="1:31" s="3" customFormat="1" ht="13" x14ac:dyDescent="0.3">
      <c r="A720" s="35" t="s">
        <v>2922</v>
      </c>
      <c r="B720" s="17">
        <v>798</v>
      </c>
      <c r="C720" s="18">
        <v>40527</v>
      </c>
      <c r="D720" s="18">
        <v>40633.291666666701</v>
      </c>
      <c r="E720" s="16" t="s">
        <v>1507</v>
      </c>
      <c r="F720" s="36">
        <v>42683.333333333299</v>
      </c>
      <c r="G720" s="16" t="s">
        <v>113</v>
      </c>
      <c r="H720" s="17" t="s">
        <v>74</v>
      </c>
      <c r="I720" s="17"/>
      <c r="J720" s="17"/>
      <c r="K720" s="17" t="s">
        <v>75</v>
      </c>
      <c r="L720" s="17"/>
      <c r="M720" s="17"/>
      <c r="N720" s="17">
        <v>221</v>
      </c>
      <c r="O720" s="17"/>
      <c r="P720" s="17"/>
      <c r="Q720" s="17">
        <v>221</v>
      </c>
      <c r="R720" s="17" t="s">
        <v>92</v>
      </c>
      <c r="S720" s="17"/>
      <c r="T720" s="17" t="s">
        <v>66</v>
      </c>
      <c r="U720" s="17" t="s">
        <v>55</v>
      </c>
      <c r="V720" s="17" t="s">
        <v>71</v>
      </c>
      <c r="W720" s="19" t="s">
        <v>209</v>
      </c>
      <c r="X720" s="18">
        <v>42004.333333333299</v>
      </c>
      <c r="Y720" s="18">
        <v>43373.291666666701</v>
      </c>
      <c r="Z720" s="17" t="s">
        <v>82</v>
      </c>
      <c r="AA720" s="17" t="s">
        <v>59</v>
      </c>
      <c r="AB720" s="17" t="s">
        <v>59</v>
      </c>
      <c r="AC720" s="17" t="s">
        <v>82</v>
      </c>
      <c r="AD720" s="17"/>
      <c r="AE720" s="17" t="s">
        <v>1641</v>
      </c>
    </row>
    <row r="721" spans="1:31" s="3" customFormat="1" ht="13" x14ac:dyDescent="0.3">
      <c r="A721" s="35" t="s">
        <v>2923</v>
      </c>
      <c r="B721" s="17">
        <v>799</v>
      </c>
      <c r="C721" s="18">
        <v>40633</v>
      </c>
      <c r="D721" s="18">
        <v>40633.291666666701</v>
      </c>
      <c r="E721" s="16" t="s">
        <v>1507</v>
      </c>
      <c r="F721" s="36">
        <v>42579.291666666701</v>
      </c>
      <c r="G721" s="16" t="s">
        <v>113</v>
      </c>
      <c r="H721" s="17" t="s">
        <v>74</v>
      </c>
      <c r="I721" s="17"/>
      <c r="J721" s="17"/>
      <c r="K721" s="17" t="s">
        <v>75</v>
      </c>
      <c r="L721" s="17"/>
      <c r="M721" s="17"/>
      <c r="N721" s="17">
        <v>0.1</v>
      </c>
      <c r="O721" s="17"/>
      <c r="P721" s="17"/>
      <c r="Q721" s="17">
        <v>0.1</v>
      </c>
      <c r="R721" s="17" t="s">
        <v>65</v>
      </c>
      <c r="S721" s="17"/>
      <c r="T721" s="17" t="s">
        <v>136</v>
      </c>
      <c r="U721" s="17" t="s">
        <v>55</v>
      </c>
      <c r="V721" s="17" t="s">
        <v>88</v>
      </c>
      <c r="W721" s="19" t="s">
        <v>2924</v>
      </c>
      <c r="X721" s="18">
        <v>42004.333333333299</v>
      </c>
      <c r="Y721" s="18">
        <v>42338.333333333299</v>
      </c>
      <c r="Z721" s="17" t="s">
        <v>82</v>
      </c>
      <c r="AA721" s="17" t="s">
        <v>59</v>
      </c>
      <c r="AB721" s="17" t="s">
        <v>59</v>
      </c>
      <c r="AC721" s="17" t="s">
        <v>82</v>
      </c>
      <c r="AD721" s="17"/>
      <c r="AE721" s="17" t="s">
        <v>60</v>
      </c>
    </row>
    <row r="722" spans="1:31" s="3" customFormat="1" ht="13" x14ac:dyDescent="0.3">
      <c r="A722" s="35" t="s">
        <v>2925</v>
      </c>
      <c r="B722" s="17">
        <v>800</v>
      </c>
      <c r="C722" s="18">
        <v>40633</v>
      </c>
      <c r="D722" s="18">
        <v>40633.291666666701</v>
      </c>
      <c r="E722" s="16" t="s">
        <v>1507</v>
      </c>
      <c r="F722" s="36">
        <v>42579.291666666701</v>
      </c>
      <c r="G722" s="16" t="s">
        <v>113</v>
      </c>
      <c r="H722" s="17" t="s">
        <v>74</v>
      </c>
      <c r="I722" s="17"/>
      <c r="J722" s="17"/>
      <c r="K722" s="17" t="s">
        <v>75</v>
      </c>
      <c r="L722" s="17"/>
      <c r="M722" s="17"/>
      <c r="N722" s="17">
        <v>0.1</v>
      </c>
      <c r="O722" s="17"/>
      <c r="P722" s="17"/>
      <c r="Q722" s="17">
        <v>0.1</v>
      </c>
      <c r="R722" s="17" t="s">
        <v>65</v>
      </c>
      <c r="S722" s="17"/>
      <c r="T722" s="17" t="s">
        <v>136</v>
      </c>
      <c r="U722" s="17" t="s">
        <v>55</v>
      </c>
      <c r="V722" s="17" t="s">
        <v>88</v>
      </c>
      <c r="W722" s="19" t="s">
        <v>2924</v>
      </c>
      <c r="X722" s="18">
        <v>42004.333333333299</v>
      </c>
      <c r="Y722" s="18">
        <v>42338.333333333299</v>
      </c>
      <c r="Z722" s="17" t="s">
        <v>82</v>
      </c>
      <c r="AA722" s="17" t="s">
        <v>59</v>
      </c>
      <c r="AB722" s="17" t="s">
        <v>59</v>
      </c>
      <c r="AC722" s="17" t="s">
        <v>82</v>
      </c>
      <c r="AD722" s="17"/>
      <c r="AE722" s="17" t="s">
        <v>60</v>
      </c>
    </row>
    <row r="723" spans="1:31" s="3" customFormat="1" ht="13" x14ac:dyDescent="0.3">
      <c r="A723" s="35" t="s">
        <v>2926</v>
      </c>
      <c r="B723" s="17">
        <v>801</v>
      </c>
      <c r="C723" s="18">
        <v>40633</v>
      </c>
      <c r="D723" s="18">
        <v>40633.291666666701</v>
      </c>
      <c r="E723" s="16" t="s">
        <v>1507</v>
      </c>
      <c r="F723" s="36">
        <v>40724.291666666701</v>
      </c>
      <c r="G723" s="16" t="s">
        <v>113</v>
      </c>
      <c r="H723" s="17" t="s">
        <v>74</v>
      </c>
      <c r="I723" s="17"/>
      <c r="J723" s="17"/>
      <c r="K723" s="17" t="s">
        <v>75</v>
      </c>
      <c r="L723" s="17"/>
      <c r="M723" s="17"/>
      <c r="N723" s="17">
        <v>75</v>
      </c>
      <c r="O723" s="17"/>
      <c r="P723" s="17"/>
      <c r="Q723" s="17">
        <v>75</v>
      </c>
      <c r="R723" s="17" t="s">
        <v>65</v>
      </c>
      <c r="S723" s="17"/>
      <c r="T723" s="17" t="s">
        <v>625</v>
      </c>
      <c r="U723" s="17" t="s">
        <v>55</v>
      </c>
      <c r="V723" s="17" t="s">
        <v>88</v>
      </c>
      <c r="W723" s="19" t="s">
        <v>2927</v>
      </c>
      <c r="X723" s="18">
        <v>41698.333333333299</v>
      </c>
      <c r="Y723" s="18">
        <v>41698.333333333299</v>
      </c>
      <c r="Z723" s="17" t="s">
        <v>82</v>
      </c>
      <c r="AA723" s="17" t="s">
        <v>60</v>
      </c>
      <c r="AB723" s="17" t="s">
        <v>60</v>
      </c>
      <c r="AC723" s="17" t="s">
        <v>82</v>
      </c>
      <c r="AD723" s="17"/>
      <c r="AE723" s="17"/>
    </row>
    <row r="724" spans="1:31" s="3" customFormat="1" ht="13" x14ac:dyDescent="0.3">
      <c r="A724" s="35" t="s">
        <v>2928</v>
      </c>
      <c r="B724" s="17">
        <v>802</v>
      </c>
      <c r="C724" s="18">
        <v>40633</v>
      </c>
      <c r="D724" s="18">
        <v>40633.291666666701</v>
      </c>
      <c r="E724" s="16" t="s">
        <v>1507</v>
      </c>
      <c r="F724" s="36">
        <v>40717.291666666701</v>
      </c>
      <c r="G724" s="16" t="s">
        <v>1355</v>
      </c>
      <c r="H724" s="17" t="s">
        <v>51</v>
      </c>
      <c r="I724" s="17"/>
      <c r="J724" s="17"/>
      <c r="K724" s="17" t="s">
        <v>51</v>
      </c>
      <c r="L724" s="17"/>
      <c r="M724" s="17"/>
      <c r="N724" s="17">
        <v>150</v>
      </c>
      <c r="O724" s="17"/>
      <c r="P724" s="17"/>
      <c r="Q724" s="17">
        <v>150</v>
      </c>
      <c r="R724" s="17" t="s">
        <v>92</v>
      </c>
      <c r="S724" s="17"/>
      <c r="T724" s="17" t="s">
        <v>200</v>
      </c>
      <c r="U724" s="17" t="s">
        <v>55</v>
      </c>
      <c r="V724" s="17" t="s">
        <v>56</v>
      </c>
      <c r="W724" s="19" t="s">
        <v>2929</v>
      </c>
      <c r="X724" s="18">
        <v>41639.333333333299</v>
      </c>
      <c r="Y724" s="18">
        <v>41639.333333333299</v>
      </c>
      <c r="Z724" s="17" t="s">
        <v>82</v>
      </c>
      <c r="AA724" s="17" t="s">
        <v>60</v>
      </c>
      <c r="AB724" s="17" t="s">
        <v>60</v>
      </c>
      <c r="AC724" s="17" t="s">
        <v>82</v>
      </c>
      <c r="AD724" s="17"/>
      <c r="AE724" s="17"/>
    </row>
    <row r="725" spans="1:31" s="3" customFormat="1" ht="25.5" x14ac:dyDescent="0.3">
      <c r="A725" s="35" t="s">
        <v>2930</v>
      </c>
      <c r="B725" s="17">
        <v>803</v>
      </c>
      <c r="C725" s="18">
        <v>40633</v>
      </c>
      <c r="D725" s="18">
        <v>40633.291666666701</v>
      </c>
      <c r="E725" s="16" t="s">
        <v>1507</v>
      </c>
      <c r="F725" s="36">
        <v>40998.616099537001</v>
      </c>
      <c r="G725" s="16" t="s">
        <v>113</v>
      </c>
      <c r="H725" s="17" t="s">
        <v>91</v>
      </c>
      <c r="I725" s="17"/>
      <c r="J725" s="17"/>
      <c r="K725" s="17" t="s">
        <v>75</v>
      </c>
      <c r="L725" s="17"/>
      <c r="M725" s="17"/>
      <c r="N725" s="17">
        <v>1080</v>
      </c>
      <c r="O725" s="17"/>
      <c r="P725" s="17"/>
      <c r="Q725" s="17">
        <v>1080</v>
      </c>
      <c r="R725" s="17" t="s">
        <v>65</v>
      </c>
      <c r="S725" s="17"/>
      <c r="T725" s="17" t="s">
        <v>101</v>
      </c>
      <c r="U725" s="17" t="s">
        <v>55</v>
      </c>
      <c r="V725" s="17" t="s">
        <v>88</v>
      </c>
      <c r="W725" s="19" t="s">
        <v>2812</v>
      </c>
      <c r="X725" s="18">
        <v>42185.291666666701</v>
      </c>
      <c r="Y725" s="18">
        <v>42185.291666666701</v>
      </c>
      <c r="Z725" s="17" t="s">
        <v>82</v>
      </c>
      <c r="AA725" s="17" t="s">
        <v>60</v>
      </c>
      <c r="AB725" s="17" t="s">
        <v>60</v>
      </c>
      <c r="AC725" s="17" t="s">
        <v>82</v>
      </c>
      <c r="AD725" s="17"/>
      <c r="AE725" s="17"/>
    </row>
    <row r="726" spans="1:31" s="3" customFormat="1" ht="13" x14ac:dyDescent="0.3">
      <c r="A726" s="35" t="s">
        <v>2931</v>
      </c>
      <c r="B726" s="17">
        <v>804</v>
      </c>
      <c r="C726" s="18">
        <v>40633</v>
      </c>
      <c r="D726" s="18">
        <v>40633.291666666701</v>
      </c>
      <c r="E726" s="16" t="s">
        <v>1507</v>
      </c>
      <c r="F726" s="36">
        <v>40998.895497685196</v>
      </c>
      <c r="G726" s="16" t="s">
        <v>113</v>
      </c>
      <c r="H726" s="17" t="s">
        <v>91</v>
      </c>
      <c r="I726" s="17"/>
      <c r="J726" s="17"/>
      <c r="K726" s="17" t="s">
        <v>75</v>
      </c>
      <c r="L726" s="17"/>
      <c r="M726" s="17"/>
      <c r="N726" s="17">
        <v>540</v>
      </c>
      <c r="O726" s="17"/>
      <c r="P726" s="17"/>
      <c r="Q726" s="17">
        <v>540</v>
      </c>
      <c r="R726" s="17" t="s">
        <v>65</v>
      </c>
      <c r="S726" s="17"/>
      <c r="T726" s="17" t="s">
        <v>101</v>
      </c>
      <c r="U726" s="17" t="s">
        <v>55</v>
      </c>
      <c r="V726" s="17" t="s">
        <v>88</v>
      </c>
      <c r="W726" s="19" t="s">
        <v>2932</v>
      </c>
      <c r="X726" s="18">
        <v>42185.291666666701</v>
      </c>
      <c r="Y726" s="18">
        <v>42339.333333333299</v>
      </c>
      <c r="Z726" s="17" t="s">
        <v>82</v>
      </c>
      <c r="AA726" s="17" t="s">
        <v>60</v>
      </c>
      <c r="AB726" s="17" t="s">
        <v>60</v>
      </c>
      <c r="AC726" s="17" t="s">
        <v>82</v>
      </c>
      <c r="AD726" s="17"/>
      <c r="AE726" s="17"/>
    </row>
    <row r="727" spans="1:31" s="3" customFormat="1" ht="13" x14ac:dyDescent="0.3">
      <c r="A727" s="35" t="s">
        <v>2933</v>
      </c>
      <c r="B727" s="17">
        <v>805</v>
      </c>
      <c r="C727" s="18">
        <v>40633</v>
      </c>
      <c r="D727" s="18">
        <v>40633.291666666701</v>
      </c>
      <c r="E727" s="16" t="s">
        <v>1507</v>
      </c>
      <c r="F727" s="36">
        <v>42579.291666666701</v>
      </c>
      <c r="G727" s="16" t="s">
        <v>113</v>
      </c>
      <c r="H727" s="17" t="s">
        <v>74</v>
      </c>
      <c r="I727" s="17"/>
      <c r="J727" s="17"/>
      <c r="K727" s="17" t="s">
        <v>75</v>
      </c>
      <c r="L727" s="17"/>
      <c r="M727" s="17"/>
      <c r="N727" s="17">
        <v>0.1</v>
      </c>
      <c r="O727" s="17"/>
      <c r="P727" s="17"/>
      <c r="Q727" s="17">
        <v>0.1</v>
      </c>
      <c r="R727" s="17" t="s">
        <v>65</v>
      </c>
      <c r="S727" s="17"/>
      <c r="T727" s="17" t="s">
        <v>136</v>
      </c>
      <c r="U727" s="17" t="s">
        <v>55</v>
      </c>
      <c r="V727" s="17" t="s">
        <v>88</v>
      </c>
      <c r="W727" s="19" t="s">
        <v>2934</v>
      </c>
      <c r="X727" s="18">
        <v>42004.333333333299</v>
      </c>
      <c r="Y727" s="18">
        <v>42338.333333333299</v>
      </c>
      <c r="Z727" s="17" t="s">
        <v>82</v>
      </c>
      <c r="AA727" s="17" t="s">
        <v>59</v>
      </c>
      <c r="AB727" s="17" t="s">
        <v>59</v>
      </c>
      <c r="AC727" s="17" t="s">
        <v>82</v>
      </c>
      <c r="AD727" s="17"/>
      <c r="AE727" s="17" t="s">
        <v>60</v>
      </c>
    </row>
    <row r="728" spans="1:31" s="3" customFormat="1" ht="13" x14ac:dyDescent="0.3">
      <c r="A728" s="35" t="s">
        <v>2935</v>
      </c>
      <c r="B728" s="17">
        <v>806</v>
      </c>
      <c r="C728" s="18">
        <v>40633</v>
      </c>
      <c r="D728" s="18">
        <v>40633.291666666701</v>
      </c>
      <c r="E728" s="16" t="s">
        <v>1507</v>
      </c>
      <c r="F728" s="36">
        <v>42579.291666666701</v>
      </c>
      <c r="G728" s="16" t="s">
        <v>113</v>
      </c>
      <c r="H728" s="17" t="s">
        <v>74</v>
      </c>
      <c r="I728" s="17"/>
      <c r="J728" s="17"/>
      <c r="K728" s="17" t="s">
        <v>75</v>
      </c>
      <c r="L728" s="17"/>
      <c r="M728" s="17"/>
      <c r="N728" s="17">
        <v>0.1</v>
      </c>
      <c r="O728" s="17"/>
      <c r="P728" s="17"/>
      <c r="Q728" s="17">
        <v>0.1</v>
      </c>
      <c r="R728" s="17" t="s">
        <v>65</v>
      </c>
      <c r="S728" s="17"/>
      <c r="T728" s="17" t="s">
        <v>136</v>
      </c>
      <c r="U728" s="17" t="s">
        <v>55</v>
      </c>
      <c r="V728" s="17" t="s">
        <v>88</v>
      </c>
      <c r="W728" s="19" t="s">
        <v>2936</v>
      </c>
      <c r="X728" s="18">
        <v>42004.333333333299</v>
      </c>
      <c r="Y728" s="18">
        <v>42338.333333333299</v>
      </c>
      <c r="Z728" s="17" t="s">
        <v>82</v>
      </c>
      <c r="AA728" s="17" t="s">
        <v>59</v>
      </c>
      <c r="AB728" s="17" t="s">
        <v>59</v>
      </c>
      <c r="AC728" s="17" t="s">
        <v>82</v>
      </c>
      <c r="AD728" s="17"/>
      <c r="AE728" s="17" t="s">
        <v>60</v>
      </c>
    </row>
    <row r="729" spans="1:31" s="3" customFormat="1" ht="13" x14ac:dyDescent="0.3">
      <c r="A729" s="35" t="s">
        <v>2937</v>
      </c>
      <c r="B729" s="17">
        <v>807</v>
      </c>
      <c r="C729" s="18">
        <v>40631</v>
      </c>
      <c r="D729" s="18">
        <v>40633.291666666701</v>
      </c>
      <c r="E729" s="16" t="s">
        <v>1507</v>
      </c>
      <c r="F729" s="36">
        <v>41025.672361111101</v>
      </c>
      <c r="G729" s="16" t="s">
        <v>113</v>
      </c>
      <c r="H729" s="17" t="s">
        <v>74</v>
      </c>
      <c r="I729" s="17"/>
      <c r="J729" s="17"/>
      <c r="K729" s="17" t="s">
        <v>75</v>
      </c>
      <c r="L729" s="17"/>
      <c r="M729" s="17"/>
      <c r="N729" s="17">
        <v>300</v>
      </c>
      <c r="O729" s="17"/>
      <c r="P729" s="17"/>
      <c r="Q729" s="17">
        <v>300</v>
      </c>
      <c r="R729" s="17" t="s">
        <v>65</v>
      </c>
      <c r="S729" s="17"/>
      <c r="T729" s="17" t="s">
        <v>227</v>
      </c>
      <c r="U729" s="17" t="s">
        <v>159</v>
      </c>
      <c r="V729" s="17" t="s">
        <v>71</v>
      </c>
      <c r="W729" s="19" t="s">
        <v>2938</v>
      </c>
      <c r="X729" s="18">
        <v>41897.291666666701</v>
      </c>
      <c r="Y729" s="18">
        <v>41897.291666666701</v>
      </c>
      <c r="Z729" s="17" t="s">
        <v>82</v>
      </c>
      <c r="AA729" s="17" t="s">
        <v>60</v>
      </c>
      <c r="AB729" s="17" t="s">
        <v>60</v>
      </c>
      <c r="AC729" s="17" t="s">
        <v>82</v>
      </c>
      <c r="AD729" s="17"/>
      <c r="AE729" s="17"/>
    </row>
    <row r="730" spans="1:31" s="3" customFormat="1" ht="13" x14ac:dyDescent="0.3">
      <c r="A730" s="35" t="s">
        <v>2939</v>
      </c>
      <c r="B730" s="17">
        <v>808</v>
      </c>
      <c r="C730" s="18">
        <v>40631</v>
      </c>
      <c r="D730" s="18">
        <v>40633.291666666701</v>
      </c>
      <c r="E730" s="16" t="s">
        <v>1507</v>
      </c>
      <c r="F730" s="36">
        <v>40760.959479166697</v>
      </c>
      <c r="G730" s="16" t="s">
        <v>113</v>
      </c>
      <c r="H730" s="17" t="s">
        <v>74</v>
      </c>
      <c r="I730" s="17"/>
      <c r="J730" s="17"/>
      <c r="K730" s="17" t="s">
        <v>75</v>
      </c>
      <c r="L730" s="17"/>
      <c r="M730" s="17"/>
      <c r="N730" s="17">
        <v>700</v>
      </c>
      <c r="O730" s="17"/>
      <c r="P730" s="17"/>
      <c r="Q730" s="17">
        <v>700</v>
      </c>
      <c r="R730" s="17" t="s">
        <v>65</v>
      </c>
      <c r="S730" s="17"/>
      <c r="T730" s="17" t="s">
        <v>227</v>
      </c>
      <c r="U730" s="17" t="s">
        <v>159</v>
      </c>
      <c r="V730" s="17" t="s">
        <v>71</v>
      </c>
      <c r="W730" s="19" t="s">
        <v>2940</v>
      </c>
      <c r="X730" s="18">
        <v>41897.291666666701</v>
      </c>
      <c r="Y730" s="18">
        <v>41897.291666666701</v>
      </c>
      <c r="Z730" s="17" t="s">
        <v>82</v>
      </c>
      <c r="AA730" s="17" t="s">
        <v>60</v>
      </c>
      <c r="AB730" s="17" t="s">
        <v>60</v>
      </c>
      <c r="AC730" s="17" t="s">
        <v>82</v>
      </c>
      <c r="AD730" s="17"/>
      <c r="AE730" s="17"/>
    </row>
    <row r="731" spans="1:31" s="3" customFormat="1" ht="13" x14ac:dyDescent="0.3">
      <c r="A731" s="35" t="s">
        <v>2941</v>
      </c>
      <c r="B731" s="17">
        <v>809</v>
      </c>
      <c r="C731" s="18">
        <v>40633</v>
      </c>
      <c r="D731" s="18">
        <v>40633.291666666701</v>
      </c>
      <c r="E731" s="16" t="s">
        <v>1507</v>
      </c>
      <c r="F731" s="36">
        <v>42579.291666666701</v>
      </c>
      <c r="G731" s="16" t="s">
        <v>113</v>
      </c>
      <c r="H731" s="17" t="s">
        <v>74</v>
      </c>
      <c r="I731" s="17"/>
      <c r="J731" s="17"/>
      <c r="K731" s="17" t="s">
        <v>75</v>
      </c>
      <c r="L731" s="17"/>
      <c r="M731" s="17"/>
      <c r="N731" s="17">
        <v>0.1</v>
      </c>
      <c r="O731" s="17"/>
      <c r="P731" s="17"/>
      <c r="Q731" s="17">
        <v>0.1</v>
      </c>
      <c r="R731" s="17" t="s">
        <v>65</v>
      </c>
      <c r="S731" s="17"/>
      <c r="T731" s="17" t="s">
        <v>136</v>
      </c>
      <c r="U731" s="17" t="s">
        <v>55</v>
      </c>
      <c r="V731" s="17" t="s">
        <v>88</v>
      </c>
      <c r="W731" s="19" t="s">
        <v>1346</v>
      </c>
      <c r="X731" s="18">
        <v>42004.333333333299</v>
      </c>
      <c r="Y731" s="18">
        <v>42885.291666666701</v>
      </c>
      <c r="Z731" s="17" t="s">
        <v>82</v>
      </c>
      <c r="AA731" s="17" t="s">
        <v>59</v>
      </c>
      <c r="AB731" s="17" t="s">
        <v>59</v>
      </c>
      <c r="AC731" s="17" t="s">
        <v>82</v>
      </c>
      <c r="AD731" s="17"/>
      <c r="AE731" s="17" t="s">
        <v>60</v>
      </c>
    </row>
    <row r="732" spans="1:31" s="3" customFormat="1" ht="13" x14ac:dyDescent="0.3">
      <c r="A732" s="35" t="s">
        <v>2942</v>
      </c>
      <c r="B732" s="17">
        <v>810</v>
      </c>
      <c r="C732" s="18">
        <v>40633</v>
      </c>
      <c r="D732" s="18">
        <v>40633.291666666701</v>
      </c>
      <c r="E732" s="16" t="s">
        <v>1507</v>
      </c>
      <c r="F732" s="36">
        <v>40998.946875000001</v>
      </c>
      <c r="G732" s="16" t="s">
        <v>113</v>
      </c>
      <c r="H732" s="17" t="s">
        <v>74</v>
      </c>
      <c r="I732" s="17"/>
      <c r="J732" s="17"/>
      <c r="K732" s="17" t="s">
        <v>75</v>
      </c>
      <c r="L732" s="17"/>
      <c r="M732" s="17"/>
      <c r="N732" s="17">
        <v>100</v>
      </c>
      <c r="O732" s="17"/>
      <c r="P732" s="17"/>
      <c r="Q732" s="17">
        <v>100</v>
      </c>
      <c r="R732" s="17" t="s">
        <v>65</v>
      </c>
      <c r="S732" s="17"/>
      <c r="T732" s="17" t="s">
        <v>136</v>
      </c>
      <c r="U732" s="17" t="s">
        <v>55</v>
      </c>
      <c r="V732" s="17" t="s">
        <v>88</v>
      </c>
      <c r="W732" s="19" t="s">
        <v>2943</v>
      </c>
      <c r="X732" s="18">
        <v>41698.333333333299</v>
      </c>
      <c r="Y732" s="18">
        <v>41698.333333333299</v>
      </c>
      <c r="Z732" s="17" t="s">
        <v>82</v>
      </c>
      <c r="AA732" s="17" t="s">
        <v>60</v>
      </c>
      <c r="AB732" s="17" t="s">
        <v>60</v>
      </c>
      <c r="AC732" s="17" t="s">
        <v>82</v>
      </c>
      <c r="AD732" s="17"/>
      <c r="AE732" s="17"/>
    </row>
    <row r="733" spans="1:31" s="3" customFormat="1" ht="13" x14ac:dyDescent="0.3">
      <c r="A733" s="35" t="s">
        <v>2944</v>
      </c>
      <c r="B733" s="17">
        <v>811</v>
      </c>
      <c r="C733" s="18">
        <v>40633</v>
      </c>
      <c r="D733" s="18">
        <v>40633.291666666701</v>
      </c>
      <c r="E733" s="16" t="s">
        <v>1507</v>
      </c>
      <c r="F733" s="36">
        <v>41016.291666666701</v>
      </c>
      <c r="G733" s="16" t="s">
        <v>113</v>
      </c>
      <c r="H733" s="17" t="s">
        <v>74</v>
      </c>
      <c r="I733" s="17"/>
      <c r="J733" s="17"/>
      <c r="K733" s="17" t="s">
        <v>75</v>
      </c>
      <c r="L733" s="17"/>
      <c r="M733" s="17"/>
      <c r="N733" s="17">
        <v>20</v>
      </c>
      <c r="O733" s="17"/>
      <c r="P733" s="17"/>
      <c r="Q733" s="17">
        <v>20</v>
      </c>
      <c r="R733" s="17" t="s">
        <v>65</v>
      </c>
      <c r="S733" s="17"/>
      <c r="T733" s="17" t="s">
        <v>136</v>
      </c>
      <c r="U733" s="17" t="s">
        <v>55</v>
      </c>
      <c r="V733" s="17" t="s">
        <v>88</v>
      </c>
      <c r="W733" s="19" t="s">
        <v>2945</v>
      </c>
      <c r="X733" s="18">
        <v>41455.291666666701</v>
      </c>
      <c r="Y733" s="18">
        <v>41633.333333333299</v>
      </c>
      <c r="Z733" s="17" t="s">
        <v>82</v>
      </c>
      <c r="AA733" s="17" t="s">
        <v>59</v>
      </c>
      <c r="AB733" s="17" t="s">
        <v>60</v>
      </c>
      <c r="AC733" s="17" t="s">
        <v>82</v>
      </c>
      <c r="AD733" s="17"/>
      <c r="AE733" s="17"/>
    </row>
    <row r="734" spans="1:31" s="3" customFormat="1" ht="13" x14ac:dyDescent="0.3">
      <c r="A734" s="35" t="s">
        <v>2946</v>
      </c>
      <c r="B734" s="17">
        <v>812</v>
      </c>
      <c r="C734" s="18">
        <v>40633</v>
      </c>
      <c r="D734" s="18">
        <v>40633.291666666701</v>
      </c>
      <c r="E734" s="16" t="s">
        <v>1507</v>
      </c>
      <c r="F734" s="36">
        <v>41016.291666666701</v>
      </c>
      <c r="G734" s="16" t="s">
        <v>113</v>
      </c>
      <c r="H734" s="17" t="s">
        <v>74</v>
      </c>
      <c r="I734" s="17"/>
      <c r="J734" s="17"/>
      <c r="K734" s="17" t="s">
        <v>75</v>
      </c>
      <c r="L734" s="17"/>
      <c r="M734" s="17"/>
      <c r="N734" s="17">
        <v>20</v>
      </c>
      <c r="O734" s="17"/>
      <c r="P734" s="17"/>
      <c r="Q734" s="17">
        <v>20</v>
      </c>
      <c r="R734" s="17" t="s">
        <v>65</v>
      </c>
      <c r="S734" s="17"/>
      <c r="T734" s="17" t="s">
        <v>136</v>
      </c>
      <c r="U734" s="17" t="s">
        <v>55</v>
      </c>
      <c r="V734" s="17" t="s">
        <v>88</v>
      </c>
      <c r="W734" s="19" t="s">
        <v>2945</v>
      </c>
      <c r="X734" s="18">
        <v>41455.291666666701</v>
      </c>
      <c r="Y734" s="18">
        <v>41633.333333333299</v>
      </c>
      <c r="Z734" s="17" t="s">
        <v>82</v>
      </c>
      <c r="AA734" s="17" t="s">
        <v>59</v>
      </c>
      <c r="AB734" s="17" t="s">
        <v>60</v>
      </c>
      <c r="AC734" s="17" t="s">
        <v>82</v>
      </c>
      <c r="AD734" s="17"/>
      <c r="AE734" s="17"/>
    </row>
    <row r="735" spans="1:31" s="3" customFormat="1" ht="13" x14ac:dyDescent="0.3">
      <c r="A735" s="35" t="s">
        <v>2947</v>
      </c>
      <c r="B735" s="17">
        <v>813</v>
      </c>
      <c r="C735" s="18">
        <v>40633</v>
      </c>
      <c r="D735" s="18">
        <v>40633.291666666701</v>
      </c>
      <c r="E735" s="16" t="s">
        <v>1507</v>
      </c>
      <c r="F735" s="36">
        <v>41016.291666666701</v>
      </c>
      <c r="G735" s="16" t="s">
        <v>113</v>
      </c>
      <c r="H735" s="17" t="s">
        <v>74</v>
      </c>
      <c r="I735" s="17"/>
      <c r="J735" s="17"/>
      <c r="K735" s="17" t="s">
        <v>75</v>
      </c>
      <c r="L735" s="17"/>
      <c r="M735" s="17"/>
      <c r="N735" s="17">
        <v>20</v>
      </c>
      <c r="O735" s="17"/>
      <c r="P735" s="17"/>
      <c r="Q735" s="17">
        <v>20</v>
      </c>
      <c r="R735" s="17" t="s">
        <v>65</v>
      </c>
      <c r="S735" s="17"/>
      <c r="T735" s="17" t="s">
        <v>136</v>
      </c>
      <c r="U735" s="17" t="s">
        <v>55</v>
      </c>
      <c r="V735" s="17" t="s">
        <v>88</v>
      </c>
      <c r="W735" s="19" t="s">
        <v>2945</v>
      </c>
      <c r="X735" s="18">
        <v>41455.291666666701</v>
      </c>
      <c r="Y735" s="18">
        <v>41633.333333333299</v>
      </c>
      <c r="Z735" s="17" t="s">
        <v>82</v>
      </c>
      <c r="AA735" s="17" t="s">
        <v>59</v>
      </c>
      <c r="AB735" s="17" t="s">
        <v>60</v>
      </c>
      <c r="AC735" s="17" t="s">
        <v>82</v>
      </c>
      <c r="AD735" s="17"/>
      <c r="AE735" s="17"/>
    </row>
    <row r="736" spans="1:31" s="3" customFormat="1" ht="13" x14ac:dyDescent="0.3">
      <c r="A736" s="35" t="s">
        <v>2948</v>
      </c>
      <c r="B736" s="17">
        <v>814</v>
      </c>
      <c r="C736" s="18">
        <v>40633</v>
      </c>
      <c r="D736" s="18">
        <v>40633.291666666701</v>
      </c>
      <c r="E736" s="16" t="s">
        <v>1507</v>
      </c>
      <c r="F736" s="36">
        <v>42579.291666666701</v>
      </c>
      <c r="G736" s="16" t="s">
        <v>113</v>
      </c>
      <c r="H736" s="17" t="s">
        <v>74</v>
      </c>
      <c r="I736" s="17"/>
      <c r="J736" s="17"/>
      <c r="K736" s="17" t="s">
        <v>75</v>
      </c>
      <c r="L736" s="17"/>
      <c r="M736" s="17"/>
      <c r="N736" s="17">
        <v>0.1</v>
      </c>
      <c r="O736" s="17"/>
      <c r="P736" s="17"/>
      <c r="Q736" s="17">
        <v>0.1</v>
      </c>
      <c r="R736" s="17" t="s">
        <v>65</v>
      </c>
      <c r="S736" s="17"/>
      <c r="T736" s="17" t="s">
        <v>136</v>
      </c>
      <c r="U736" s="17" t="s">
        <v>55</v>
      </c>
      <c r="V736" s="17" t="s">
        <v>88</v>
      </c>
      <c r="W736" s="19" t="s">
        <v>1346</v>
      </c>
      <c r="X736" s="18">
        <v>42004.333333333299</v>
      </c>
      <c r="Y736" s="18">
        <v>42885.291666666701</v>
      </c>
      <c r="Z736" s="17" t="s">
        <v>82</v>
      </c>
      <c r="AA736" s="17" t="s">
        <v>59</v>
      </c>
      <c r="AB736" s="17" t="s">
        <v>59</v>
      </c>
      <c r="AC736" s="17" t="s">
        <v>82</v>
      </c>
      <c r="AD736" s="17"/>
      <c r="AE736" s="17" t="s">
        <v>60</v>
      </c>
    </row>
    <row r="737" spans="1:31" s="3" customFormat="1" ht="13" x14ac:dyDescent="0.3">
      <c r="A737" s="35" t="s">
        <v>2949</v>
      </c>
      <c r="B737" s="17">
        <v>815</v>
      </c>
      <c r="C737" s="18">
        <v>40633</v>
      </c>
      <c r="D737" s="18">
        <v>40633.291666666701</v>
      </c>
      <c r="E737" s="16" t="s">
        <v>1507</v>
      </c>
      <c r="F737" s="36">
        <v>42579.291666666701</v>
      </c>
      <c r="G737" s="16" t="s">
        <v>113</v>
      </c>
      <c r="H737" s="17" t="s">
        <v>74</v>
      </c>
      <c r="I737" s="17"/>
      <c r="J737" s="17"/>
      <c r="K737" s="17" t="s">
        <v>75</v>
      </c>
      <c r="L737" s="17"/>
      <c r="M737" s="17"/>
      <c r="N737" s="17">
        <v>0.1</v>
      </c>
      <c r="O737" s="17"/>
      <c r="P737" s="17"/>
      <c r="Q737" s="17">
        <v>0.1</v>
      </c>
      <c r="R737" s="17" t="s">
        <v>65</v>
      </c>
      <c r="S737" s="17"/>
      <c r="T737" s="17" t="s">
        <v>136</v>
      </c>
      <c r="U737" s="17" t="s">
        <v>55</v>
      </c>
      <c r="V737" s="17" t="s">
        <v>88</v>
      </c>
      <c r="W737" s="19" t="s">
        <v>1346</v>
      </c>
      <c r="X737" s="18">
        <v>42004.333333333299</v>
      </c>
      <c r="Y737" s="18">
        <v>42885.291666666701</v>
      </c>
      <c r="Z737" s="17" t="s">
        <v>82</v>
      </c>
      <c r="AA737" s="17" t="s">
        <v>59</v>
      </c>
      <c r="AB737" s="17" t="s">
        <v>59</v>
      </c>
      <c r="AC737" s="17" t="s">
        <v>82</v>
      </c>
      <c r="AD737" s="17"/>
      <c r="AE737" s="17" t="s">
        <v>60</v>
      </c>
    </row>
    <row r="738" spans="1:31" s="3" customFormat="1" ht="13" x14ac:dyDescent="0.3">
      <c r="A738" s="35" t="s">
        <v>2950</v>
      </c>
      <c r="B738" s="17">
        <v>816</v>
      </c>
      <c r="C738" s="18">
        <v>40633</v>
      </c>
      <c r="D738" s="18">
        <v>40633.291666666701</v>
      </c>
      <c r="E738" s="16" t="s">
        <v>1507</v>
      </c>
      <c r="F738" s="36">
        <v>42579.291666666701</v>
      </c>
      <c r="G738" s="16" t="s">
        <v>113</v>
      </c>
      <c r="H738" s="17" t="s">
        <v>74</v>
      </c>
      <c r="I738" s="17"/>
      <c r="J738" s="17"/>
      <c r="K738" s="17" t="s">
        <v>75</v>
      </c>
      <c r="L738" s="17"/>
      <c r="M738" s="17"/>
      <c r="N738" s="17">
        <v>0.1</v>
      </c>
      <c r="O738" s="17"/>
      <c r="P738" s="17"/>
      <c r="Q738" s="17">
        <v>0.1</v>
      </c>
      <c r="R738" s="17" t="s">
        <v>65</v>
      </c>
      <c r="S738" s="17"/>
      <c r="T738" s="17" t="s">
        <v>136</v>
      </c>
      <c r="U738" s="17" t="s">
        <v>55</v>
      </c>
      <c r="V738" s="17" t="s">
        <v>88</v>
      </c>
      <c r="W738" s="19" t="s">
        <v>1346</v>
      </c>
      <c r="X738" s="18">
        <v>42004.333333333299</v>
      </c>
      <c r="Y738" s="18">
        <v>42885.291666666701</v>
      </c>
      <c r="Z738" s="17" t="s">
        <v>82</v>
      </c>
      <c r="AA738" s="17" t="s">
        <v>59</v>
      </c>
      <c r="AB738" s="17" t="s">
        <v>59</v>
      </c>
      <c r="AC738" s="17" t="s">
        <v>82</v>
      </c>
      <c r="AD738" s="17"/>
      <c r="AE738" s="17" t="s">
        <v>60</v>
      </c>
    </row>
    <row r="739" spans="1:31" s="3" customFormat="1" ht="13" x14ac:dyDescent="0.3">
      <c r="A739" s="35" t="s">
        <v>2951</v>
      </c>
      <c r="B739" s="17">
        <v>817</v>
      </c>
      <c r="C739" s="18">
        <v>40633</v>
      </c>
      <c r="D739" s="18">
        <v>40633.291666666701</v>
      </c>
      <c r="E739" s="16" t="s">
        <v>1507</v>
      </c>
      <c r="F739" s="36">
        <v>40967.333333333299</v>
      </c>
      <c r="G739" s="16" t="s">
        <v>113</v>
      </c>
      <c r="H739" s="17" t="s">
        <v>74</v>
      </c>
      <c r="I739" s="17"/>
      <c r="J739" s="17"/>
      <c r="K739" s="17" t="s">
        <v>75</v>
      </c>
      <c r="L739" s="17"/>
      <c r="M739" s="17"/>
      <c r="N739" s="17">
        <v>20</v>
      </c>
      <c r="O739" s="17"/>
      <c r="P739" s="17"/>
      <c r="Q739" s="17">
        <v>20</v>
      </c>
      <c r="R739" s="17" t="s">
        <v>65</v>
      </c>
      <c r="S739" s="17"/>
      <c r="T739" s="17" t="s">
        <v>195</v>
      </c>
      <c r="U739" s="17" t="s">
        <v>55</v>
      </c>
      <c r="V739" s="17" t="s">
        <v>88</v>
      </c>
      <c r="W739" s="19" t="s">
        <v>2952</v>
      </c>
      <c r="X739" s="18">
        <v>41090.291666666701</v>
      </c>
      <c r="Y739" s="18">
        <v>41090.291666666701</v>
      </c>
      <c r="Z739" s="17" t="s">
        <v>82</v>
      </c>
      <c r="AA739" s="17" t="s">
        <v>60</v>
      </c>
      <c r="AB739" s="17" t="s">
        <v>60</v>
      </c>
      <c r="AC739" s="17" t="s">
        <v>82</v>
      </c>
      <c r="AD739" s="17"/>
      <c r="AE739" s="17"/>
    </row>
    <row r="740" spans="1:31" s="3" customFormat="1" ht="13" x14ac:dyDescent="0.3">
      <c r="A740" s="35" t="s">
        <v>2953</v>
      </c>
      <c r="B740" s="17">
        <v>818</v>
      </c>
      <c r="C740" s="18">
        <v>40633</v>
      </c>
      <c r="D740" s="18">
        <v>40633.291666666701</v>
      </c>
      <c r="E740" s="16" t="s">
        <v>1507</v>
      </c>
      <c r="F740" s="36">
        <v>40998.628576388903</v>
      </c>
      <c r="G740" s="16" t="s">
        <v>113</v>
      </c>
      <c r="H740" s="17" t="s">
        <v>74</v>
      </c>
      <c r="I740" s="17"/>
      <c r="J740" s="17"/>
      <c r="K740" s="17" t="s">
        <v>75</v>
      </c>
      <c r="L740" s="17"/>
      <c r="M740" s="17"/>
      <c r="N740" s="17">
        <v>20</v>
      </c>
      <c r="O740" s="17"/>
      <c r="P740" s="17"/>
      <c r="Q740" s="17">
        <v>20</v>
      </c>
      <c r="R740" s="17" t="s">
        <v>65</v>
      </c>
      <c r="S740" s="17"/>
      <c r="T740" s="17" t="s">
        <v>124</v>
      </c>
      <c r="U740" s="17" t="s">
        <v>55</v>
      </c>
      <c r="V740" s="17" t="s">
        <v>88</v>
      </c>
      <c r="W740" s="19" t="s">
        <v>2954</v>
      </c>
      <c r="X740" s="18">
        <v>41455.291666666701</v>
      </c>
      <c r="Y740" s="18">
        <v>41455.291666666701</v>
      </c>
      <c r="Z740" s="17" t="s">
        <v>82</v>
      </c>
      <c r="AA740" s="17" t="s">
        <v>60</v>
      </c>
      <c r="AB740" s="17" t="s">
        <v>60</v>
      </c>
      <c r="AC740" s="17" t="s">
        <v>82</v>
      </c>
      <c r="AD740" s="17"/>
      <c r="AE740" s="17"/>
    </row>
    <row r="741" spans="1:31" s="3" customFormat="1" ht="13" x14ac:dyDescent="0.3">
      <c r="A741" s="35" t="s">
        <v>2955</v>
      </c>
      <c r="B741" s="17">
        <v>819</v>
      </c>
      <c r="C741" s="18">
        <v>40633</v>
      </c>
      <c r="D741" s="18">
        <v>40633.291666666701</v>
      </c>
      <c r="E741" s="16" t="s">
        <v>1507</v>
      </c>
      <c r="F741" s="36">
        <v>40980.291666666701</v>
      </c>
      <c r="G741" s="16" t="s">
        <v>113</v>
      </c>
      <c r="H741" s="17" t="s">
        <v>74</v>
      </c>
      <c r="I741" s="17"/>
      <c r="J741" s="17"/>
      <c r="K741" s="17" t="s">
        <v>75</v>
      </c>
      <c r="L741" s="17"/>
      <c r="M741" s="17"/>
      <c r="N741" s="17">
        <v>250</v>
      </c>
      <c r="O741" s="17"/>
      <c r="P741" s="17"/>
      <c r="Q741" s="17">
        <v>250</v>
      </c>
      <c r="R741" s="17" t="s">
        <v>65</v>
      </c>
      <c r="S741" s="17"/>
      <c r="T741" s="17" t="s">
        <v>139</v>
      </c>
      <c r="U741" s="17" t="s">
        <v>55</v>
      </c>
      <c r="V741" s="17" t="s">
        <v>88</v>
      </c>
      <c r="W741" s="19" t="s">
        <v>2956</v>
      </c>
      <c r="X741" s="18">
        <v>42004.333333333299</v>
      </c>
      <c r="Y741" s="18">
        <v>42004.333333333299</v>
      </c>
      <c r="Z741" s="17" t="s">
        <v>82</v>
      </c>
      <c r="AA741" s="17" t="s">
        <v>60</v>
      </c>
      <c r="AB741" s="17" t="s">
        <v>60</v>
      </c>
      <c r="AC741" s="17" t="s">
        <v>82</v>
      </c>
      <c r="AD741" s="17"/>
      <c r="AE741" s="17"/>
    </row>
    <row r="742" spans="1:31" s="3" customFormat="1" ht="13" x14ac:dyDescent="0.3">
      <c r="A742" s="35" t="s">
        <v>2957</v>
      </c>
      <c r="B742" s="17">
        <v>820</v>
      </c>
      <c r="C742" s="18">
        <v>40633</v>
      </c>
      <c r="D742" s="18">
        <v>40633.291666666701</v>
      </c>
      <c r="E742" s="16" t="s">
        <v>1507</v>
      </c>
      <c r="F742" s="36">
        <v>42580.291666666701</v>
      </c>
      <c r="G742" s="16" t="s">
        <v>113</v>
      </c>
      <c r="H742" s="17" t="s">
        <v>74</v>
      </c>
      <c r="I742" s="17"/>
      <c r="J742" s="17"/>
      <c r="K742" s="17" t="s">
        <v>75</v>
      </c>
      <c r="L742" s="17"/>
      <c r="M742" s="17"/>
      <c r="N742" s="17">
        <v>0.1</v>
      </c>
      <c r="O742" s="17"/>
      <c r="P742" s="17"/>
      <c r="Q742" s="17">
        <v>0.1</v>
      </c>
      <c r="R742" s="17" t="s">
        <v>65</v>
      </c>
      <c r="S742" s="17"/>
      <c r="T742" s="17" t="s">
        <v>136</v>
      </c>
      <c r="U742" s="17" t="s">
        <v>55</v>
      </c>
      <c r="V742" s="17" t="s">
        <v>88</v>
      </c>
      <c r="W742" s="19" t="s">
        <v>2958</v>
      </c>
      <c r="X742" s="18">
        <v>42004.333333333299</v>
      </c>
      <c r="Y742" s="18">
        <v>42735.333333333299</v>
      </c>
      <c r="Z742" s="17" t="s">
        <v>82</v>
      </c>
      <c r="AA742" s="17" t="s">
        <v>59</v>
      </c>
      <c r="AB742" s="17" t="s">
        <v>59</v>
      </c>
      <c r="AC742" s="17" t="s">
        <v>82</v>
      </c>
      <c r="AD742" s="17"/>
      <c r="AE742" s="17" t="s">
        <v>60</v>
      </c>
    </row>
    <row r="743" spans="1:31" s="3" customFormat="1" ht="13" x14ac:dyDescent="0.3">
      <c r="A743" s="35" t="s">
        <v>2959</v>
      </c>
      <c r="B743" s="17">
        <v>821</v>
      </c>
      <c r="C743" s="18">
        <v>40633</v>
      </c>
      <c r="D743" s="18">
        <v>40633.291666666701</v>
      </c>
      <c r="E743" s="16" t="s">
        <v>1507</v>
      </c>
      <c r="F743" s="36">
        <v>40997.291666666701</v>
      </c>
      <c r="G743" s="16" t="s">
        <v>113</v>
      </c>
      <c r="H743" s="17" t="s">
        <v>74</v>
      </c>
      <c r="I743" s="17"/>
      <c r="J743" s="17"/>
      <c r="K743" s="17" t="s">
        <v>75</v>
      </c>
      <c r="L743" s="17"/>
      <c r="M743" s="17"/>
      <c r="N743" s="17">
        <v>60</v>
      </c>
      <c r="O743" s="17"/>
      <c r="P743" s="17"/>
      <c r="Q743" s="17">
        <v>60</v>
      </c>
      <c r="R743" s="17" t="s">
        <v>65</v>
      </c>
      <c r="S743" s="17"/>
      <c r="T743" s="17" t="s">
        <v>765</v>
      </c>
      <c r="U743" s="17" t="s">
        <v>55</v>
      </c>
      <c r="V743" s="17" t="s">
        <v>88</v>
      </c>
      <c r="W743" s="19" t="s">
        <v>2960</v>
      </c>
      <c r="X743" s="18">
        <v>41698.333333333299</v>
      </c>
      <c r="Y743" s="18">
        <v>41698.333333333299</v>
      </c>
      <c r="Z743" s="17" t="s">
        <v>82</v>
      </c>
      <c r="AA743" s="17" t="s">
        <v>60</v>
      </c>
      <c r="AB743" s="17" t="s">
        <v>60</v>
      </c>
      <c r="AC743" s="17" t="s">
        <v>82</v>
      </c>
      <c r="AD743" s="17"/>
      <c r="AE743" s="17"/>
    </row>
    <row r="744" spans="1:31" s="3" customFormat="1" ht="13" x14ac:dyDescent="0.3">
      <c r="A744" s="35" t="s">
        <v>2961</v>
      </c>
      <c r="B744" s="17">
        <v>822</v>
      </c>
      <c r="C744" s="18">
        <v>40633</v>
      </c>
      <c r="D744" s="18">
        <v>40633.291666666701</v>
      </c>
      <c r="E744" s="16" t="s">
        <v>1507</v>
      </c>
      <c r="F744" s="36">
        <v>40997.291666666701</v>
      </c>
      <c r="G744" s="16" t="s">
        <v>113</v>
      </c>
      <c r="H744" s="17" t="s">
        <v>74</v>
      </c>
      <c r="I744" s="17"/>
      <c r="J744" s="17"/>
      <c r="K744" s="17" t="s">
        <v>75</v>
      </c>
      <c r="L744" s="17"/>
      <c r="M744" s="17"/>
      <c r="N744" s="17">
        <v>110</v>
      </c>
      <c r="O744" s="17"/>
      <c r="P744" s="17"/>
      <c r="Q744" s="17">
        <v>110</v>
      </c>
      <c r="R744" s="17" t="s">
        <v>65</v>
      </c>
      <c r="S744" s="17"/>
      <c r="T744" s="17" t="s">
        <v>139</v>
      </c>
      <c r="U744" s="17" t="s">
        <v>55</v>
      </c>
      <c r="V744" s="17" t="s">
        <v>88</v>
      </c>
      <c r="W744" s="19" t="s">
        <v>2962</v>
      </c>
      <c r="X744" s="18">
        <v>41698.333333333299</v>
      </c>
      <c r="Y744" s="18">
        <v>41698.333333333299</v>
      </c>
      <c r="Z744" s="17" t="s">
        <v>82</v>
      </c>
      <c r="AA744" s="17" t="s">
        <v>60</v>
      </c>
      <c r="AB744" s="17" t="s">
        <v>60</v>
      </c>
      <c r="AC744" s="17" t="s">
        <v>82</v>
      </c>
      <c r="AD744" s="17"/>
      <c r="AE744" s="17"/>
    </row>
    <row r="745" spans="1:31" s="3" customFormat="1" ht="13" x14ac:dyDescent="0.3">
      <c r="A745" s="35" t="s">
        <v>2963</v>
      </c>
      <c r="B745" s="17">
        <v>823</v>
      </c>
      <c r="C745" s="18">
        <v>40633</v>
      </c>
      <c r="D745" s="18">
        <v>40633.291666666701</v>
      </c>
      <c r="E745" s="16" t="s">
        <v>1507</v>
      </c>
      <c r="F745" s="36">
        <v>42579.291666666701</v>
      </c>
      <c r="G745" s="16" t="s">
        <v>113</v>
      </c>
      <c r="H745" s="17" t="s">
        <v>74</v>
      </c>
      <c r="I745" s="17"/>
      <c r="J745" s="17"/>
      <c r="K745" s="17" t="s">
        <v>75</v>
      </c>
      <c r="L745" s="17"/>
      <c r="M745" s="17"/>
      <c r="N745" s="17">
        <v>0.1</v>
      </c>
      <c r="O745" s="17"/>
      <c r="P745" s="17"/>
      <c r="Q745" s="17">
        <v>0.1</v>
      </c>
      <c r="R745" s="17" t="s">
        <v>65</v>
      </c>
      <c r="S745" s="17"/>
      <c r="T745" s="17" t="s">
        <v>136</v>
      </c>
      <c r="U745" s="17" t="s">
        <v>55</v>
      </c>
      <c r="V745" s="17" t="s">
        <v>88</v>
      </c>
      <c r="W745" s="19" t="s">
        <v>2964</v>
      </c>
      <c r="X745" s="18">
        <v>42004.333333333299</v>
      </c>
      <c r="Y745" s="18">
        <v>42885.291666666701</v>
      </c>
      <c r="Z745" s="17" t="s">
        <v>82</v>
      </c>
      <c r="AA745" s="17" t="s">
        <v>59</v>
      </c>
      <c r="AB745" s="17" t="s">
        <v>59</v>
      </c>
      <c r="AC745" s="17" t="s">
        <v>82</v>
      </c>
      <c r="AD745" s="17"/>
      <c r="AE745" s="17" t="s">
        <v>60</v>
      </c>
    </row>
    <row r="746" spans="1:31" s="3" customFormat="1" ht="13" x14ac:dyDescent="0.3">
      <c r="A746" s="35" t="s">
        <v>2965</v>
      </c>
      <c r="B746" s="17">
        <v>824</v>
      </c>
      <c r="C746" s="18">
        <v>40633</v>
      </c>
      <c r="D746" s="18">
        <v>40633.291666666701</v>
      </c>
      <c r="E746" s="16" t="s">
        <v>1507</v>
      </c>
      <c r="F746" s="36">
        <v>42591.291666666701</v>
      </c>
      <c r="G746" s="16" t="s">
        <v>113</v>
      </c>
      <c r="H746" s="17" t="s">
        <v>74</v>
      </c>
      <c r="I746" s="17"/>
      <c r="J746" s="17"/>
      <c r="K746" s="17" t="s">
        <v>75</v>
      </c>
      <c r="L746" s="17"/>
      <c r="M746" s="17"/>
      <c r="N746" s="17">
        <v>20</v>
      </c>
      <c r="O746" s="17"/>
      <c r="P746" s="17"/>
      <c r="Q746" s="17">
        <v>20</v>
      </c>
      <c r="R746" s="17" t="s">
        <v>92</v>
      </c>
      <c r="S746" s="17"/>
      <c r="T746" s="17" t="s">
        <v>136</v>
      </c>
      <c r="U746" s="17" t="s">
        <v>55</v>
      </c>
      <c r="V746" s="17" t="s">
        <v>88</v>
      </c>
      <c r="W746" s="19" t="s">
        <v>2816</v>
      </c>
      <c r="X746" s="18">
        <v>42004.333333333299</v>
      </c>
      <c r="Y746" s="18">
        <v>43190.291666666701</v>
      </c>
      <c r="Z746" s="17" t="s">
        <v>82</v>
      </c>
      <c r="AA746" s="17" t="s">
        <v>59</v>
      </c>
      <c r="AB746" s="17" t="s">
        <v>59</v>
      </c>
      <c r="AC746" s="17" t="s">
        <v>82</v>
      </c>
      <c r="AD746" s="17"/>
      <c r="AE746" s="17" t="s">
        <v>60</v>
      </c>
    </row>
    <row r="747" spans="1:31" s="3" customFormat="1" ht="13" x14ac:dyDescent="0.3">
      <c r="A747" s="35" t="s">
        <v>2966</v>
      </c>
      <c r="B747" s="17">
        <v>825</v>
      </c>
      <c r="C747" s="18">
        <v>40633</v>
      </c>
      <c r="D747" s="18">
        <v>40633.291666666701</v>
      </c>
      <c r="E747" s="16" t="s">
        <v>1507</v>
      </c>
      <c r="F747" s="36">
        <v>42591.291666666701</v>
      </c>
      <c r="G747" s="16" t="s">
        <v>113</v>
      </c>
      <c r="H747" s="17" t="s">
        <v>74</v>
      </c>
      <c r="I747" s="17"/>
      <c r="J747" s="17"/>
      <c r="K747" s="17" t="s">
        <v>75</v>
      </c>
      <c r="L747" s="17"/>
      <c r="M747" s="17"/>
      <c r="N747" s="17">
        <v>20</v>
      </c>
      <c r="O747" s="17"/>
      <c r="P747" s="17"/>
      <c r="Q747" s="17">
        <v>20</v>
      </c>
      <c r="R747" s="17" t="s">
        <v>92</v>
      </c>
      <c r="S747" s="17"/>
      <c r="T747" s="17" t="s">
        <v>136</v>
      </c>
      <c r="U747" s="17" t="s">
        <v>55</v>
      </c>
      <c r="V747" s="17" t="s">
        <v>88</v>
      </c>
      <c r="W747" s="19" t="s">
        <v>2816</v>
      </c>
      <c r="X747" s="18">
        <v>42004.333333333299</v>
      </c>
      <c r="Y747" s="18">
        <v>43190.291666666701</v>
      </c>
      <c r="Z747" s="17" t="s">
        <v>82</v>
      </c>
      <c r="AA747" s="17" t="s">
        <v>59</v>
      </c>
      <c r="AB747" s="17" t="s">
        <v>59</v>
      </c>
      <c r="AC747" s="17" t="s">
        <v>82</v>
      </c>
      <c r="AD747" s="17"/>
      <c r="AE747" s="17" t="s">
        <v>60</v>
      </c>
    </row>
    <row r="748" spans="1:31" s="3" customFormat="1" ht="13" x14ac:dyDescent="0.3">
      <c r="A748" s="35" t="s">
        <v>2967</v>
      </c>
      <c r="B748" s="17">
        <v>826</v>
      </c>
      <c r="C748" s="18">
        <v>40633</v>
      </c>
      <c r="D748" s="18">
        <v>40633.291666666701</v>
      </c>
      <c r="E748" s="16" t="s">
        <v>1507</v>
      </c>
      <c r="F748" s="36">
        <v>40724.291666666701</v>
      </c>
      <c r="G748" s="16" t="s">
        <v>113</v>
      </c>
      <c r="H748" s="17" t="s">
        <v>74</v>
      </c>
      <c r="I748" s="17"/>
      <c r="J748" s="17"/>
      <c r="K748" s="17" t="s">
        <v>75</v>
      </c>
      <c r="L748" s="17"/>
      <c r="M748" s="17"/>
      <c r="N748" s="17">
        <v>20</v>
      </c>
      <c r="O748" s="17"/>
      <c r="P748" s="17"/>
      <c r="Q748" s="17">
        <v>20</v>
      </c>
      <c r="R748" s="17" t="s">
        <v>65</v>
      </c>
      <c r="S748" s="17"/>
      <c r="T748" s="17" t="s">
        <v>101</v>
      </c>
      <c r="U748" s="17" t="s">
        <v>55</v>
      </c>
      <c r="V748" s="17" t="s">
        <v>88</v>
      </c>
      <c r="W748" s="19" t="s">
        <v>2968</v>
      </c>
      <c r="X748" s="18">
        <v>41639.333333333299</v>
      </c>
      <c r="Y748" s="18">
        <v>41639.333333333299</v>
      </c>
      <c r="Z748" s="17" t="s">
        <v>82</v>
      </c>
      <c r="AA748" s="17" t="s">
        <v>60</v>
      </c>
      <c r="AB748" s="17" t="s">
        <v>60</v>
      </c>
      <c r="AC748" s="17" t="s">
        <v>82</v>
      </c>
      <c r="AD748" s="17"/>
      <c r="AE748" s="17"/>
    </row>
    <row r="749" spans="1:31" s="3" customFormat="1" ht="13" x14ac:dyDescent="0.3">
      <c r="A749" s="35" t="s">
        <v>2969</v>
      </c>
      <c r="B749" s="17">
        <v>827</v>
      </c>
      <c r="C749" s="18">
        <v>40633</v>
      </c>
      <c r="D749" s="18">
        <v>40633.291666666701</v>
      </c>
      <c r="E749" s="16" t="s">
        <v>1507</v>
      </c>
      <c r="F749" s="36">
        <v>40998.932546296302</v>
      </c>
      <c r="G749" s="16" t="s">
        <v>113</v>
      </c>
      <c r="H749" s="17" t="s">
        <v>74</v>
      </c>
      <c r="I749" s="17"/>
      <c r="J749" s="17"/>
      <c r="K749" s="17" t="s">
        <v>75</v>
      </c>
      <c r="L749" s="17"/>
      <c r="M749" s="17"/>
      <c r="N749" s="17">
        <v>100</v>
      </c>
      <c r="O749" s="17"/>
      <c r="P749" s="17"/>
      <c r="Q749" s="17">
        <v>100</v>
      </c>
      <c r="R749" s="17" t="s">
        <v>65</v>
      </c>
      <c r="S749" s="17"/>
      <c r="T749" s="17" t="s">
        <v>181</v>
      </c>
      <c r="U749" s="17" t="s">
        <v>55</v>
      </c>
      <c r="V749" s="17" t="s">
        <v>88</v>
      </c>
      <c r="W749" s="19" t="s">
        <v>2970</v>
      </c>
      <c r="X749" s="18">
        <v>41698.333333333299</v>
      </c>
      <c r="Y749" s="18">
        <v>41698.333333333299</v>
      </c>
      <c r="Z749" s="17" t="s">
        <v>82</v>
      </c>
      <c r="AA749" s="17" t="s">
        <v>60</v>
      </c>
      <c r="AB749" s="17" t="s">
        <v>60</v>
      </c>
      <c r="AC749" s="17" t="s">
        <v>82</v>
      </c>
      <c r="AD749" s="17"/>
      <c r="AE749" s="17"/>
    </row>
    <row r="750" spans="1:31" s="3" customFormat="1" ht="13" x14ac:dyDescent="0.3">
      <c r="A750" s="35" t="s">
        <v>2971</v>
      </c>
      <c r="B750" s="17">
        <v>828</v>
      </c>
      <c r="C750" s="18">
        <v>40633</v>
      </c>
      <c r="D750" s="18">
        <v>40633.291666666701</v>
      </c>
      <c r="E750" s="16" t="s">
        <v>1507</v>
      </c>
      <c r="F750" s="36">
        <v>41016.291666666701</v>
      </c>
      <c r="G750" s="16" t="s">
        <v>113</v>
      </c>
      <c r="H750" s="17" t="s">
        <v>74</v>
      </c>
      <c r="I750" s="17"/>
      <c r="J750" s="17"/>
      <c r="K750" s="17" t="s">
        <v>75</v>
      </c>
      <c r="L750" s="17"/>
      <c r="M750" s="17"/>
      <c r="N750" s="17">
        <v>50</v>
      </c>
      <c r="O750" s="17"/>
      <c r="P750" s="17"/>
      <c r="Q750" s="17">
        <v>50</v>
      </c>
      <c r="R750" s="17" t="s">
        <v>65</v>
      </c>
      <c r="S750" s="17"/>
      <c r="T750" s="17" t="s">
        <v>101</v>
      </c>
      <c r="U750" s="17" t="s">
        <v>55</v>
      </c>
      <c r="V750" s="17" t="s">
        <v>88</v>
      </c>
      <c r="W750" s="19" t="s">
        <v>2972</v>
      </c>
      <c r="X750" s="18">
        <v>41759.291666666701</v>
      </c>
      <c r="Y750" s="18">
        <v>41759.291666666701</v>
      </c>
      <c r="Z750" s="17" t="s">
        <v>82</v>
      </c>
      <c r="AA750" s="17" t="s">
        <v>60</v>
      </c>
      <c r="AB750" s="17" t="s">
        <v>60</v>
      </c>
      <c r="AC750" s="17" t="s">
        <v>82</v>
      </c>
      <c r="AD750" s="17"/>
      <c r="AE750" s="17"/>
    </row>
    <row r="751" spans="1:31" s="3" customFormat="1" ht="13" x14ac:dyDescent="0.3">
      <c r="A751" s="35" t="s">
        <v>2973</v>
      </c>
      <c r="B751" s="17">
        <v>830</v>
      </c>
      <c r="C751" s="18">
        <v>40633</v>
      </c>
      <c r="D751" s="18">
        <v>40633.291666666701</v>
      </c>
      <c r="E751" s="16" t="s">
        <v>1507</v>
      </c>
      <c r="F751" s="36">
        <v>40994.291666666701</v>
      </c>
      <c r="G751" s="16" t="s">
        <v>113</v>
      </c>
      <c r="H751" s="17" t="s">
        <v>74</v>
      </c>
      <c r="I751" s="17"/>
      <c r="J751" s="17"/>
      <c r="K751" s="17" t="s">
        <v>75</v>
      </c>
      <c r="L751" s="17"/>
      <c r="M751" s="17"/>
      <c r="N751" s="17">
        <v>80</v>
      </c>
      <c r="O751" s="17"/>
      <c r="P751" s="17"/>
      <c r="Q751" s="17">
        <v>80</v>
      </c>
      <c r="R751" s="17" t="s">
        <v>65</v>
      </c>
      <c r="S751" s="17"/>
      <c r="T751" s="17" t="s">
        <v>242</v>
      </c>
      <c r="U751" s="17" t="s">
        <v>55</v>
      </c>
      <c r="V751" s="17" t="s">
        <v>88</v>
      </c>
      <c r="W751" s="19" t="s">
        <v>2974</v>
      </c>
      <c r="X751" s="18">
        <v>41698.333333333299</v>
      </c>
      <c r="Y751" s="18">
        <v>41698.333333333299</v>
      </c>
      <c r="Z751" s="17" t="s">
        <v>82</v>
      </c>
      <c r="AA751" s="17" t="s">
        <v>60</v>
      </c>
      <c r="AB751" s="17" t="s">
        <v>60</v>
      </c>
      <c r="AC751" s="17" t="s">
        <v>82</v>
      </c>
      <c r="AD751" s="17"/>
      <c r="AE751" s="17"/>
    </row>
    <row r="752" spans="1:31" s="3" customFormat="1" ht="13" x14ac:dyDescent="0.3">
      <c r="A752" s="35" t="s">
        <v>2975</v>
      </c>
      <c r="B752" s="17">
        <v>831</v>
      </c>
      <c r="C752" s="18">
        <v>40633</v>
      </c>
      <c r="D752" s="18">
        <v>40633.291666666701</v>
      </c>
      <c r="E752" s="16" t="s">
        <v>1507</v>
      </c>
      <c r="F752" s="36">
        <v>41402.291666666701</v>
      </c>
      <c r="G752" s="16" t="s">
        <v>113</v>
      </c>
      <c r="H752" s="17" t="s">
        <v>91</v>
      </c>
      <c r="I752" s="17"/>
      <c r="J752" s="17"/>
      <c r="K752" s="17" t="s">
        <v>75</v>
      </c>
      <c r="L752" s="17"/>
      <c r="M752" s="17"/>
      <c r="N752" s="17">
        <v>270</v>
      </c>
      <c r="O752" s="17"/>
      <c r="P752" s="17"/>
      <c r="Q752" s="17">
        <v>270</v>
      </c>
      <c r="R752" s="17" t="s">
        <v>65</v>
      </c>
      <c r="S752" s="17"/>
      <c r="T752" s="17" t="s">
        <v>66</v>
      </c>
      <c r="U752" s="17" t="s">
        <v>55</v>
      </c>
      <c r="V752" s="17" t="s">
        <v>71</v>
      </c>
      <c r="W752" s="19" t="s">
        <v>2976</v>
      </c>
      <c r="X752" s="18">
        <v>42370.333333333299</v>
      </c>
      <c r="Y752" s="18">
        <v>42674.291666666701</v>
      </c>
      <c r="Z752" s="17" t="s">
        <v>82</v>
      </c>
      <c r="AA752" s="17" t="s">
        <v>59</v>
      </c>
      <c r="AB752" s="17" t="s">
        <v>59</v>
      </c>
      <c r="AC752" s="17" t="s">
        <v>82</v>
      </c>
      <c r="AD752" s="17"/>
      <c r="AE752" s="17"/>
    </row>
    <row r="753" spans="1:31" s="3" customFormat="1" ht="13" x14ac:dyDescent="0.3">
      <c r="A753" s="35" t="s">
        <v>2977</v>
      </c>
      <c r="B753" s="17">
        <v>832</v>
      </c>
      <c r="C753" s="18">
        <v>40633</v>
      </c>
      <c r="D753" s="18">
        <v>40633.291666666701</v>
      </c>
      <c r="E753" s="16" t="s">
        <v>1507</v>
      </c>
      <c r="F753" s="36">
        <v>40732.623564814799</v>
      </c>
      <c r="G753" s="16" t="s">
        <v>113</v>
      </c>
      <c r="H753" s="17" t="s">
        <v>74</v>
      </c>
      <c r="I753" s="17"/>
      <c r="J753" s="17"/>
      <c r="K753" s="17" t="s">
        <v>75</v>
      </c>
      <c r="L753" s="17"/>
      <c r="M753" s="17"/>
      <c r="N753" s="17">
        <v>75</v>
      </c>
      <c r="O753" s="17"/>
      <c r="P753" s="17"/>
      <c r="Q753" s="17">
        <v>75</v>
      </c>
      <c r="R753" s="17" t="s">
        <v>65</v>
      </c>
      <c r="S753" s="17"/>
      <c r="T753" s="17" t="s">
        <v>236</v>
      </c>
      <c r="U753" s="17" t="s">
        <v>55</v>
      </c>
      <c r="V753" s="17" t="s">
        <v>88</v>
      </c>
      <c r="W753" s="19" t="s">
        <v>2978</v>
      </c>
      <c r="X753" s="18">
        <v>41698.333333333299</v>
      </c>
      <c r="Y753" s="18">
        <v>41698.333333333299</v>
      </c>
      <c r="Z753" s="17" t="s">
        <v>82</v>
      </c>
      <c r="AA753" s="17" t="s">
        <v>60</v>
      </c>
      <c r="AB753" s="17" t="s">
        <v>60</v>
      </c>
      <c r="AC753" s="17" t="s">
        <v>82</v>
      </c>
      <c r="AD753" s="17"/>
      <c r="AE753" s="17"/>
    </row>
    <row r="754" spans="1:31" s="3" customFormat="1" ht="13" x14ac:dyDescent="0.3">
      <c r="A754" s="35" t="s">
        <v>2979</v>
      </c>
      <c r="B754" s="17">
        <v>833</v>
      </c>
      <c r="C754" s="18">
        <v>40633</v>
      </c>
      <c r="D754" s="18">
        <v>40633.291666666701</v>
      </c>
      <c r="E754" s="16" t="s">
        <v>1507</v>
      </c>
      <c r="F754" s="36">
        <v>40998.641597222202</v>
      </c>
      <c r="G754" s="16" t="s">
        <v>113</v>
      </c>
      <c r="H754" s="17" t="s">
        <v>74</v>
      </c>
      <c r="I754" s="17"/>
      <c r="J754" s="17"/>
      <c r="K754" s="17" t="s">
        <v>75</v>
      </c>
      <c r="L754" s="17"/>
      <c r="M754" s="17"/>
      <c r="N754" s="17">
        <v>20</v>
      </c>
      <c r="O754" s="17"/>
      <c r="P754" s="17"/>
      <c r="Q754" s="17">
        <v>20</v>
      </c>
      <c r="R754" s="17" t="s">
        <v>65</v>
      </c>
      <c r="S754" s="17"/>
      <c r="T754" s="17" t="s">
        <v>136</v>
      </c>
      <c r="U754" s="17" t="s">
        <v>55</v>
      </c>
      <c r="V754" s="17" t="s">
        <v>88</v>
      </c>
      <c r="W754" s="19" t="s">
        <v>2980</v>
      </c>
      <c r="X754" s="18">
        <v>41609.333333333299</v>
      </c>
      <c r="Y754" s="18">
        <v>41609.333333333299</v>
      </c>
      <c r="Z754" s="17" t="s">
        <v>82</v>
      </c>
      <c r="AA754" s="17" t="s">
        <v>60</v>
      </c>
      <c r="AB754" s="17" t="s">
        <v>60</v>
      </c>
      <c r="AC754" s="17" t="s">
        <v>82</v>
      </c>
      <c r="AD754" s="17"/>
      <c r="AE754" s="17"/>
    </row>
    <row r="755" spans="1:31" s="3" customFormat="1" ht="13" x14ac:dyDescent="0.3">
      <c r="A755" s="35" t="s">
        <v>2981</v>
      </c>
      <c r="B755" s="17">
        <v>834</v>
      </c>
      <c r="C755" s="18">
        <v>40633</v>
      </c>
      <c r="D755" s="18">
        <v>40633.291666666701</v>
      </c>
      <c r="E755" s="16" t="s">
        <v>1507</v>
      </c>
      <c r="F755" s="36">
        <v>41012.9368287037</v>
      </c>
      <c r="G755" s="16" t="s">
        <v>113</v>
      </c>
      <c r="H755" s="17" t="s">
        <v>1162</v>
      </c>
      <c r="I755" s="17"/>
      <c r="J755" s="17"/>
      <c r="K755" s="17" t="s">
        <v>86</v>
      </c>
      <c r="L755" s="17"/>
      <c r="M755" s="17"/>
      <c r="N755" s="17">
        <v>49</v>
      </c>
      <c r="O755" s="17"/>
      <c r="P755" s="17"/>
      <c r="Q755" s="17">
        <v>49</v>
      </c>
      <c r="R755" s="17" t="s">
        <v>65</v>
      </c>
      <c r="S755" s="17"/>
      <c r="T755" s="17" t="s">
        <v>101</v>
      </c>
      <c r="U755" s="17" t="s">
        <v>55</v>
      </c>
      <c r="V755" s="17" t="s">
        <v>71</v>
      </c>
      <c r="W755" s="19" t="s">
        <v>2982</v>
      </c>
      <c r="X755" s="18">
        <v>41426.291666666701</v>
      </c>
      <c r="Y755" s="18">
        <v>41426.291666666701</v>
      </c>
      <c r="Z755" s="17" t="s">
        <v>82</v>
      </c>
      <c r="AA755" s="17" t="s">
        <v>59</v>
      </c>
      <c r="AB755" s="17" t="s">
        <v>60</v>
      </c>
      <c r="AC755" s="17" t="s">
        <v>82</v>
      </c>
      <c r="AD755" s="17"/>
      <c r="AE755" s="17"/>
    </row>
    <row r="756" spans="1:31" s="3" customFormat="1" ht="13" x14ac:dyDescent="0.3">
      <c r="A756" s="35" t="s">
        <v>2983</v>
      </c>
      <c r="B756" s="17">
        <v>835</v>
      </c>
      <c r="C756" s="18">
        <v>40633</v>
      </c>
      <c r="D756" s="18">
        <v>40633.291666666701</v>
      </c>
      <c r="E756" s="16" t="s">
        <v>1507</v>
      </c>
      <c r="F756" s="36">
        <v>40975.333333333299</v>
      </c>
      <c r="G756" s="16" t="s">
        <v>113</v>
      </c>
      <c r="H756" s="17" t="s">
        <v>74</v>
      </c>
      <c r="I756" s="17"/>
      <c r="J756" s="17"/>
      <c r="K756" s="17" t="s">
        <v>75</v>
      </c>
      <c r="L756" s="17"/>
      <c r="M756" s="17"/>
      <c r="N756" s="17">
        <v>800</v>
      </c>
      <c r="O756" s="17"/>
      <c r="P756" s="17"/>
      <c r="Q756" s="17">
        <v>800</v>
      </c>
      <c r="R756" s="17" t="s">
        <v>65</v>
      </c>
      <c r="S756" s="17"/>
      <c r="T756" s="17" t="s">
        <v>139</v>
      </c>
      <c r="U756" s="17" t="s">
        <v>55</v>
      </c>
      <c r="V756" s="17" t="s">
        <v>88</v>
      </c>
      <c r="W756" s="19" t="s">
        <v>2984</v>
      </c>
      <c r="X756" s="18">
        <v>43132.333333333299</v>
      </c>
      <c r="Y756" s="18">
        <v>43132.333333333299</v>
      </c>
      <c r="Z756" s="17" t="s">
        <v>82</v>
      </c>
      <c r="AA756" s="17" t="s">
        <v>60</v>
      </c>
      <c r="AB756" s="17" t="s">
        <v>60</v>
      </c>
      <c r="AC756" s="17" t="s">
        <v>82</v>
      </c>
      <c r="AD756" s="17"/>
      <c r="AE756" s="17"/>
    </row>
    <row r="757" spans="1:31" s="3" customFormat="1" ht="13" x14ac:dyDescent="0.3">
      <c r="A757" s="35" t="s">
        <v>2985</v>
      </c>
      <c r="B757" s="17">
        <v>836</v>
      </c>
      <c r="C757" s="18">
        <v>40633</v>
      </c>
      <c r="D757" s="18">
        <v>40633.291666666701</v>
      </c>
      <c r="E757" s="16" t="s">
        <v>1507</v>
      </c>
      <c r="F757" s="36">
        <v>40994.291666666701</v>
      </c>
      <c r="G757" s="16" t="s">
        <v>113</v>
      </c>
      <c r="H757" s="17" t="s">
        <v>91</v>
      </c>
      <c r="I757" s="17"/>
      <c r="J757" s="17"/>
      <c r="K757" s="17" t="s">
        <v>75</v>
      </c>
      <c r="L757" s="17"/>
      <c r="M757" s="17"/>
      <c r="N757" s="17">
        <v>150</v>
      </c>
      <c r="O757" s="17"/>
      <c r="P757" s="17"/>
      <c r="Q757" s="17">
        <v>150</v>
      </c>
      <c r="R757" s="17" t="s">
        <v>65</v>
      </c>
      <c r="S757" s="17"/>
      <c r="T757" s="17" t="s">
        <v>158</v>
      </c>
      <c r="U757" s="17" t="s">
        <v>159</v>
      </c>
      <c r="V757" s="17" t="s">
        <v>56</v>
      </c>
      <c r="W757" s="19" t="s">
        <v>2986</v>
      </c>
      <c r="X757" s="18">
        <v>42339.333333333299</v>
      </c>
      <c r="Y757" s="18">
        <v>42339.333333333299</v>
      </c>
      <c r="Z757" s="17" t="s">
        <v>82</v>
      </c>
      <c r="AA757" s="17" t="s">
        <v>59</v>
      </c>
      <c r="AB757" s="17" t="s">
        <v>60</v>
      </c>
      <c r="AC757" s="17" t="s">
        <v>82</v>
      </c>
      <c r="AD757" s="17"/>
      <c r="AE757" s="17"/>
    </row>
    <row r="758" spans="1:31" s="3" customFormat="1" ht="25.5" x14ac:dyDescent="0.3">
      <c r="A758" s="35" t="s">
        <v>2987</v>
      </c>
      <c r="B758" s="17">
        <v>837</v>
      </c>
      <c r="C758" s="18">
        <v>40633</v>
      </c>
      <c r="D758" s="18">
        <v>40633.291666666701</v>
      </c>
      <c r="E758" s="16" t="s">
        <v>1507</v>
      </c>
      <c r="F758" s="36">
        <v>41402.291666666701</v>
      </c>
      <c r="G758" s="16" t="s">
        <v>113</v>
      </c>
      <c r="H758" s="17" t="s">
        <v>74</v>
      </c>
      <c r="I758" s="17"/>
      <c r="J758" s="17"/>
      <c r="K758" s="17" t="s">
        <v>75</v>
      </c>
      <c r="L758" s="17"/>
      <c r="M758" s="17"/>
      <c r="N758" s="17">
        <v>20</v>
      </c>
      <c r="O758" s="17"/>
      <c r="P758" s="17"/>
      <c r="Q758" s="17">
        <v>20</v>
      </c>
      <c r="R758" s="17" t="s">
        <v>65</v>
      </c>
      <c r="S758" s="17"/>
      <c r="T758" s="17" t="s">
        <v>54</v>
      </c>
      <c r="U758" s="17" t="s">
        <v>55</v>
      </c>
      <c r="V758" s="17" t="s">
        <v>56</v>
      </c>
      <c r="W758" s="19" t="s">
        <v>2988</v>
      </c>
      <c r="X758" s="18">
        <v>41395.291666666701</v>
      </c>
      <c r="Y758" s="18">
        <v>42401.333333333299</v>
      </c>
      <c r="Z758" s="17" t="s">
        <v>82</v>
      </c>
      <c r="AA758" s="17" t="s">
        <v>59</v>
      </c>
      <c r="AB758" s="17" t="s">
        <v>60</v>
      </c>
      <c r="AC758" s="17" t="s">
        <v>82</v>
      </c>
      <c r="AD758" s="17"/>
      <c r="AE758" s="17"/>
    </row>
    <row r="759" spans="1:31" s="3" customFormat="1" ht="25.5" x14ac:dyDescent="0.3">
      <c r="A759" s="35" t="s">
        <v>2989</v>
      </c>
      <c r="B759" s="17">
        <v>839</v>
      </c>
      <c r="C759" s="18">
        <v>40633</v>
      </c>
      <c r="D759" s="18">
        <v>40633.291666666701</v>
      </c>
      <c r="E759" s="16" t="s">
        <v>1507</v>
      </c>
      <c r="F759" s="36">
        <v>40996.701631944401</v>
      </c>
      <c r="G759" s="16" t="s">
        <v>113</v>
      </c>
      <c r="H759" s="17" t="s">
        <v>74</v>
      </c>
      <c r="I759" s="17"/>
      <c r="J759" s="17"/>
      <c r="K759" s="17" t="s">
        <v>75</v>
      </c>
      <c r="L759" s="17"/>
      <c r="M759" s="17"/>
      <c r="N759" s="17">
        <v>100</v>
      </c>
      <c r="O759" s="17"/>
      <c r="P759" s="17"/>
      <c r="Q759" s="17">
        <v>100</v>
      </c>
      <c r="R759" s="17" t="s">
        <v>65</v>
      </c>
      <c r="S759" s="17"/>
      <c r="T759" s="17" t="s">
        <v>200</v>
      </c>
      <c r="U759" s="17" t="s">
        <v>55</v>
      </c>
      <c r="V759" s="17" t="s">
        <v>71</v>
      </c>
      <c r="W759" s="19" t="s">
        <v>2828</v>
      </c>
      <c r="X759" s="18">
        <v>42338.333333333299</v>
      </c>
      <c r="Y759" s="18">
        <v>42338.333333333299</v>
      </c>
      <c r="Z759" s="17" t="s">
        <v>82</v>
      </c>
      <c r="AA759" s="17" t="s">
        <v>59</v>
      </c>
      <c r="AB759" s="17" t="s">
        <v>60</v>
      </c>
      <c r="AC759" s="17" t="s">
        <v>82</v>
      </c>
      <c r="AD759" s="17"/>
      <c r="AE759" s="17"/>
    </row>
    <row r="760" spans="1:31" s="3" customFormat="1" ht="25.5" x14ac:dyDescent="0.3">
      <c r="A760" s="35" t="s">
        <v>2990</v>
      </c>
      <c r="B760" s="17">
        <v>840</v>
      </c>
      <c r="C760" s="18">
        <v>40633</v>
      </c>
      <c r="D760" s="18">
        <v>40633.291666666701</v>
      </c>
      <c r="E760" s="16" t="s">
        <v>1507</v>
      </c>
      <c r="F760" s="36">
        <v>40990.677893518499</v>
      </c>
      <c r="G760" s="16" t="s">
        <v>113</v>
      </c>
      <c r="H760" s="17" t="s">
        <v>74</v>
      </c>
      <c r="I760" s="17"/>
      <c r="J760" s="17"/>
      <c r="K760" s="17" t="s">
        <v>75</v>
      </c>
      <c r="L760" s="17"/>
      <c r="M760" s="17"/>
      <c r="N760" s="17">
        <v>300</v>
      </c>
      <c r="O760" s="17"/>
      <c r="P760" s="17"/>
      <c r="Q760" s="17">
        <v>300</v>
      </c>
      <c r="R760" s="17" t="s">
        <v>65</v>
      </c>
      <c r="S760" s="17"/>
      <c r="T760" s="17" t="s">
        <v>66</v>
      </c>
      <c r="U760" s="17" t="s">
        <v>55</v>
      </c>
      <c r="V760" s="17" t="s">
        <v>71</v>
      </c>
      <c r="W760" s="19" t="s">
        <v>2828</v>
      </c>
      <c r="X760" s="18">
        <v>42369.333333333299</v>
      </c>
      <c r="Y760" s="18">
        <v>42369.333333333299</v>
      </c>
      <c r="Z760" s="17" t="s">
        <v>82</v>
      </c>
      <c r="AA760" s="17" t="s">
        <v>59</v>
      </c>
      <c r="AB760" s="17" t="s">
        <v>60</v>
      </c>
      <c r="AC760" s="17" t="s">
        <v>82</v>
      </c>
      <c r="AD760" s="17"/>
      <c r="AE760" s="17"/>
    </row>
    <row r="761" spans="1:31" s="3" customFormat="1" ht="13" x14ac:dyDescent="0.3">
      <c r="A761" s="35" t="s">
        <v>2991</v>
      </c>
      <c r="B761" s="17">
        <v>841</v>
      </c>
      <c r="C761" s="18">
        <v>40633</v>
      </c>
      <c r="D761" s="18">
        <v>40633.291666666701</v>
      </c>
      <c r="E761" s="16" t="s">
        <v>1507</v>
      </c>
      <c r="F761" s="36">
        <v>40998.6463194444</v>
      </c>
      <c r="G761" s="16" t="s">
        <v>113</v>
      </c>
      <c r="H761" s="17" t="s">
        <v>91</v>
      </c>
      <c r="I761" s="17"/>
      <c r="J761" s="17"/>
      <c r="K761" s="17" t="s">
        <v>75</v>
      </c>
      <c r="L761" s="17"/>
      <c r="M761" s="17"/>
      <c r="N761" s="17">
        <v>250</v>
      </c>
      <c r="O761" s="17"/>
      <c r="P761" s="17"/>
      <c r="Q761" s="17">
        <v>250</v>
      </c>
      <c r="R761" s="17" t="s">
        <v>65</v>
      </c>
      <c r="S761" s="17"/>
      <c r="T761" s="17" t="s">
        <v>158</v>
      </c>
      <c r="U761" s="17" t="s">
        <v>159</v>
      </c>
      <c r="V761" s="17" t="s">
        <v>56</v>
      </c>
      <c r="W761" s="19" t="s">
        <v>2992</v>
      </c>
      <c r="X761" s="18">
        <v>41883.291666666701</v>
      </c>
      <c r="Y761" s="18">
        <v>41883.291666666701</v>
      </c>
      <c r="Z761" s="17" t="s">
        <v>82</v>
      </c>
      <c r="AA761" s="17" t="s">
        <v>59</v>
      </c>
      <c r="AB761" s="17" t="s">
        <v>60</v>
      </c>
      <c r="AC761" s="17" t="s">
        <v>82</v>
      </c>
      <c r="AD761" s="17"/>
      <c r="AE761" s="17"/>
    </row>
    <row r="762" spans="1:31" s="3" customFormat="1" ht="13" x14ac:dyDescent="0.3">
      <c r="A762" s="35" t="s">
        <v>2993</v>
      </c>
      <c r="B762" s="17">
        <v>842</v>
      </c>
      <c r="C762" s="18">
        <v>40633</v>
      </c>
      <c r="D762" s="18">
        <v>40633.291666666701</v>
      </c>
      <c r="E762" s="16" t="s">
        <v>1507</v>
      </c>
      <c r="F762" s="36">
        <v>40998.895081018498</v>
      </c>
      <c r="G762" s="16" t="s">
        <v>113</v>
      </c>
      <c r="H762" s="17" t="s">
        <v>91</v>
      </c>
      <c r="I762" s="17"/>
      <c r="J762" s="17"/>
      <c r="K762" s="17" t="s">
        <v>75</v>
      </c>
      <c r="L762" s="17"/>
      <c r="M762" s="17"/>
      <c r="N762" s="17">
        <v>540</v>
      </c>
      <c r="O762" s="17"/>
      <c r="P762" s="17"/>
      <c r="Q762" s="17">
        <v>540</v>
      </c>
      <c r="R762" s="17" t="s">
        <v>65</v>
      </c>
      <c r="S762" s="17"/>
      <c r="T762" s="17" t="s">
        <v>130</v>
      </c>
      <c r="U762" s="17" t="s">
        <v>55</v>
      </c>
      <c r="V762" s="17" t="s">
        <v>71</v>
      </c>
      <c r="W762" s="19" t="s">
        <v>2994</v>
      </c>
      <c r="X762" s="18">
        <v>42370.333333333299</v>
      </c>
      <c r="Y762" s="18">
        <v>42674.291666666701</v>
      </c>
      <c r="Z762" s="17" t="s">
        <v>82</v>
      </c>
      <c r="AA762" s="17" t="s">
        <v>59</v>
      </c>
      <c r="AB762" s="17" t="s">
        <v>60</v>
      </c>
      <c r="AC762" s="17" t="s">
        <v>82</v>
      </c>
      <c r="AD762" s="17"/>
      <c r="AE762" s="17"/>
    </row>
    <row r="763" spans="1:31" s="3" customFormat="1" ht="13" x14ac:dyDescent="0.3">
      <c r="A763" s="35" t="s">
        <v>2995</v>
      </c>
      <c r="B763" s="17">
        <v>843</v>
      </c>
      <c r="C763" s="18">
        <v>40633</v>
      </c>
      <c r="D763" s="18">
        <v>40633.291666666701</v>
      </c>
      <c r="E763" s="16" t="s">
        <v>1507</v>
      </c>
      <c r="F763" s="36">
        <v>40994.964918981503</v>
      </c>
      <c r="G763" s="16" t="s">
        <v>113</v>
      </c>
      <c r="H763" s="17" t="s">
        <v>74</v>
      </c>
      <c r="I763" s="17"/>
      <c r="J763" s="17"/>
      <c r="K763" s="17" t="s">
        <v>75</v>
      </c>
      <c r="L763" s="17"/>
      <c r="M763" s="17"/>
      <c r="N763" s="17">
        <v>35.299999999999997</v>
      </c>
      <c r="O763" s="17"/>
      <c r="P763" s="17"/>
      <c r="Q763" s="17">
        <v>35.299999999999997</v>
      </c>
      <c r="R763" s="17" t="s">
        <v>65</v>
      </c>
      <c r="S763" s="17"/>
      <c r="T763" s="17" t="s">
        <v>101</v>
      </c>
      <c r="U763" s="17" t="s">
        <v>55</v>
      </c>
      <c r="V763" s="17" t="s">
        <v>71</v>
      </c>
      <c r="W763" s="19" t="s">
        <v>2996</v>
      </c>
      <c r="X763" s="18">
        <v>41973.333333333299</v>
      </c>
      <c r="Y763" s="18">
        <v>41609.333333333299</v>
      </c>
      <c r="Z763" s="17" t="s">
        <v>82</v>
      </c>
      <c r="AA763" s="17" t="s">
        <v>59</v>
      </c>
      <c r="AB763" s="17" t="s">
        <v>60</v>
      </c>
      <c r="AC763" s="17" t="s">
        <v>82</v>
      </c>
      <c r="AD763" s="17"/>
      <c r="AE763" s="17"/>
    </row>
    <row r="764" spans="1:31" s="3" customFormat="1" ht="13" x14ac:dyDescent="0.3">
      <c r="A764" s="35" t="s">
        <v>2997</v>
      </c>
      <c r="B764" s="17">
        <v>844</v>
      </c>
      <c r="C764" s="18">
        <v>40633</v>
      </c>
      <c r="D764" s="18">
        <v>40633.291666666701</v>
      </c>
      <c r="E764" s="16" t="s">
        <v>1507</v>
      </c>
      <c r="F764" s="36">
        <v>40721.291666666701</v>
      </c>
      <c r="G764" s="16" t="s">
        <v>113</v>
      </c>
      <c r="H764" s="17" t="s">
        <v>74</v>
      </c>
      <c r="I764" s="17"/>
      <c r="J764" s="17"/>
      <c r="K764" s="17" t="s">
        <v>75</v>
      </c>
      <c r="L764" s="17"/>
      <c r="M764" s="17"/>
      <c r="N764" s="17">
        <v>20</v>
      </c>
      <c r="O764" s="17"/>
      <c r="P764" s="17"/>
      <c r="Q764" s="17">
        <v>20</v>
      </c>
      <c r="R764" s="17" t="s">
        <v>65</v>
      </c>
      <c r="S764" s="17"/>
      <c r="T764" s="17" t="s">
        <v>101</v>
      </c>
      <c r="U764" s="17" t="s">
        <v>55</v>
      </c>
      <c r="V764" s="17" t="s">
        <v>71</v>
      </c>
      <c r="W764" s="19" t="s">
        <v>2998</v>
      </c>
      <c r="X764" s="18">
        <v>42004.333333333299</v>
      </c>
      <c r="Y764" s="18">
        <v>42004.333333333299</v>
      </c>
      <c r="Z764" s="17" t="s">
        <v>82</v>
      </c>
      <c r="AA764" s="17" t="s">
        <v>60</v>
      </c>
      <c r="AB764" s="17" t="s">
        <v>60</v>
      </c>
      <c r="AC764" s="17" t="s">
        <v>82</v>
      </c>
      <c r="AD764" s="17"/>
      <c r="AE764" s="17"/>
    </row>
    <row r="765" spans="1:31" s="3" customFormat="1" ht="13" x14ac:dyDescent="0.3">
      <c r="A765" s="35" t="s">
        <v>2999</v>
      </c>
      <c r="B765" s="17">
        <v>845</v>
      </c>
      <c r="C765" s="18">
        <v>40633</v>
      </c>
      <c r="D765" s="18">
        <v>40633.291666666701</v>
      </c>
      <c r="E765" s="16" t="s">
        <v>1507</v>
      </c>
      <c r="F765" s="36">
        <v>40991.880578703698</v>
      </c>
      <c r="G765" s="16" t="s">
        <v>113</v>
      </c>
      <c r="H765" s="17" t="s">
        <v>74</v>
      </c>
      <c r="I765" s="17"/>
      <c r="J765" s="17"/>
      <c r="K765" s="17" t="s">
        <v>75</v>
      </c>
      <c r="L765" s="17"/>
      <c r="M765" s="17"/>
      <c r="N765" s="17">
        <v>15</v>
      </c>
      <c r="O765" s="17"/>
      <c r="P765" s="17"/>
      <c r="Q765" s="17">
        <v>15</v>
      </c>
      <c r="R765" s="17" t="s">
        <v>65</v>
      </c>
      <c r="S765" s="17"/>
      <c r="T765" s="17" t="s">
        <v>101</v>
      </c>
      <c r="U765" s="17" t="s">
        <v>55</v>
      </c>
      <c r="V765" s="17" t="s">
        <v>71</v>
      </c>
      <c r="W765" s="19" t="s">
        <v>3000</v>
      </c>
      <c r="X765" s="18">
        <v>42262.291666666701</v>
      </c>
      <c r="Y765" s="18">
        <v>42262.291666666701</v>
      </c>
      <c r="Z765" s="17" t="s">
        <v>82</v>
      </c>
      <c r="AA765" s="17" t="s">
        <v>60</v>
      </c>
      <c r="AB765" s="17" t="s">
        <v>60</v>
      </c>
      <c r="AC765" s="17" t="s">
        <v>82</v>
      </c>
      <c r="AD765" s="17"/>
      <c r="AE765" s="17"/>
    </row>
    <row r="766" spans="1:31" s="3" customFormat="1" ht="13" x14ac:dyDescent="0.3">
      <c r="A766" s="35" t="s">
        <v>3001</v>
      </c>
      <c r="B766" s="17">
        <v>846</v>
      </c>
      <c r="C766" s="18">
        <v>40633</v>
      </c>
      <c r="D766" s="18">
        <v>40633.291666666701</v>
      </c>
      <c r="E766" s="16" t="s">
        <v>1507</v>
      </c>
      <c r="F766" s="36">
        <v>41011.916574074101</v>
      </c>
      <c r="G766" s="16" t="s">
        <v>113</v>
      </c>
      <c r="H766" s="17" t="s">
        <v>74</v>
      </c>
      <c r="I766" s="17"/>
      <c r="J766" s="17"/>
      <c r="K766" s="17" t="s">
        <v>75</v>
      </c>
      <c r="L766" s="17"/>
      <c r="M766" s="17"/>
      <c r="N766" s="17">
        <v>510</v>
      </c>
      <c r="O766" s="17"/>
      <c r="P766" s="17"/>
      <c r="Q766" s="17">
        <v>510</v>
      </c>
      <c r="R766" s="17" t="s">
        <v>65</v>
      </c>
      <c r="S766" s="17"/>
      <c r="T766" s="17" t="s">
        <v>200</v>
      </c>
      <c r="U766" s="17" t="s">
        <v>55</v>
      </c>
      <c r="V766" s="17" t="s">
        <v>56</v>
      </c>
      <c r="W766" s="19" t="s">
        <v>3002</v>
      </c>
      <c r="X766" s="18">
        <v>42855.291666666701</v>
      </c>
      <c r="Y766" s="18">
        <v>42855.291666666701</v>
      </c>
      <c r="Z766" s="17" t="s">
        <v>82</v>
      </c>
      <c r="AA766" s="17" t="s">
        <v>60</v>
      </c>
      <c r="AB766" s="17" t="s">
        <v>60</v>
      </c>
      <c r="AC766" s="17" t="s">
        <v>82</v>
      </c>
      <c r="AD766" s="17"/>
      <c r="AE766" s="17"/>
    </row>
    <row r="767" spans="1:31" s="3" customFormat="1" ht="13" x14ac:dyDescent="0.3">
      <c r="A767" s="35" t="s">
        <v>3003</v>
      </c>
      <c r="B767" s="17">
        <v>847</v>
      </c>
      <c r="C767" s="18">
        <v>40633</v>
      </c>
      <c r="D767" s="18">
        <v>40633.291666666701</v>
      </c>
      <c r="E767" s="16" t="s">
        <v>1507</v>
      </c>
      <c r="F767" s="36">
        <v>41001.644456018497</v>
      </c>
      <c r="G767" s="16" t="s">
        <v>113</v>
      </c>
      <c r="H767" s="17" t="s">
        <v>74</v>
      </c>
      <c r="I767" s="17"/>
      <c r="J767" s="17"/>
      <c r="K767" s="17" t="s">
        <v>75</v>
      </c>
      <c r="L767" s="17"/>
      <c r="M767" s="17"/>
      <c r="N767" s="17">
        <v>20</v>
      </c>
      <c r="O767" s="17"/>
      <c r="P767" s="17"/>
      <c r="Q767" s="17">
        <v>20</v>
      </c>
      <c r="R767" s="17" t="s">
        <v>65</v>
      </c>
      <c r="S767" s="17"/>
      <c r="T767" s="17" t="s">
        <v>130</v>
      </c>
      <c r="U767" s="17" t="s">
        <v>55</v>
      </c>
      <c r="V767" s="17" t="s">
        <v>71</v>
      </c>
      <c r="W767" s="19" t="s">
        <v>3004</v>
      </c>
      <c r="X767" s="18">
        <v>41455.291666666701</v>
      </c>
      <c r="Y767" s="18">
        <v>42370.333333333299</v>
      </c>
      <c r="Z767" s="17" t="s">
        <v>82</v>
      </c>
      <c r="AA767" s="17" t="s">
        <v>59</v>
      </c>
      <c r="AB767" s="17" t="s">
        <v>60</v>
      </c>
      <c r="AC767" s="17" t="s">
        <v>82</v>
      </c>
      <c r="AD767" s="17"/>
      <c r="AE767" s="17"/>
    </row>
    <row r="768" spans="1:31" s="3" customFormat="1" ht="25.5" x14ac:dyDescent="0.3">
      <c r="A768" s="35" t="s">
        <v>3005</v>
      </c>
      <c r="B768" s="17">
        <v>848</v>
      </c>
      <c r="C768" s="18">
        <v>40633</v>
      </c>
      <c r="D768" s="18">
        <v>40633.291666666701</v>
      </c>
      <c r="E768" s="16" t="s">
        <v>1507</v>
      </c>
      <c r="F768" s="36">
        <v>41003.733425925901</v>
      </c>
      <c r="G768" s="16" t="s">
        <v>113</v>
      </c>
      <c r="H768" s="17" t="s">
        <v>74</v>
      </c>
      <c r="I768" s="17"/>
      <c r="J768" s="17"/>
      <c r="K768" s="17" t="s">
        <v>75</v>
      </c>
      <c r="L768" s="17"/>
      <c r="M768" s="17"/>
      <c r="N768" s="17">
        <v>20</v>
      </c>
      <c r="O768" s="17"/>
      <c r="P768" s="17"/>
      <c r="Q768" s="17">
        <v>20</v>
      </c>
      <c r="R768" s="17" t="s">
        <v>65</v>
      </c>
      <c r="S768" s="17"/>
      <c r="T768" s="17" t="s">
        <v>200</v>
      </c>
      <c r="U768" s="17" t="s">
        <v>55</v>
      </c>
      <c r="V768" s="17" t="s">
        <v>56</v>
      </c>
      <c r="W768" s="19" t="s">
        <v>3006</v>
      </c>
      <c r="X768" s="18">
        <v>41609.333333333299</v>
      </c>
      <c r="Y768" s="18">
        <v>41609.333333333299</v>
      </c>
      <c r="Z768" s="17" t="s">
        <v>82</v>
      </c>
      <c r="AA768" s="17" t="s">
        <v>59</v>
      </c>
      <c r="AB768" s="17" t="s">
        <v>60</v>
      </c>
      <c r="AC768" s="17" t="s">
        <v>82</v>
      </c>
      <c r="AD768" s="17"/>
      <c r="AE768" s="17"/>
    </row>
    <row r="769" spans="1:31" s="3" customFormat="1" ht="13" x14ac:dyDescent="0.3">
      <c r="A769" s="35" t="s">
        <v>3007</v>
      </c>
      <c r="B769" s="17">
        <v>849</v>
      </c>
      <c r="C769" s="18">
        <v>40633</v>
      </c>
      <c r="D769" s="18">
        <v>40633.291666666701</v>
      </c>
      <c r="E769" s="16" t="s">
        <v>1507</v>
      </c>
      <c r="F769" s="36">
        <v>41002.669062499997</v>
      </c>
      <c r="G769" s="16" t="s">
        <v>113</v>
      </c>
      <c r="H769" s="17" t="s">
        <v>74</v>
      </c>
      <c r="I769" s="17"/>
      <c r="J769" s="17"/>
      <c r="K769" s="17" t="s">
        <v>75</v>
      </c>
      <c r="L769" s="17"/>
      <c r="M769" s="17"/>
      <c r="N769" s="17">
        <v>100</v>
      </c>
      <c r="O769" s="17"/>
      <c r="P769" s="17"/>
      <c r="Q769" s="17">
        <v>100</v>
      </c>
      <c r="R769" s="17" t="s">
        <v>65</v>
      </c>
      <c r="S769" s="17"/>
      <c r="T769" s="17" t="s">
        <v>101</v>
      </c>
      <c r="U769" s="17" t="s">
        <v>55</v>
      </c>
      <c r="V769" s="17" t="s">
        <v>71</v>
      </c>
      <c r="W769" s="19" t="s">
        <v>102</v>
      </c>
      <c r="X769" s="18">
        <v>42735.333333333299</v>
      </c>
      <c r="Y769" s="18">
        <v>42735.333333333299</v>
      </c>
      <c r="Z769" s="17" t="s">
        <v>82</v>
      </c>
      <c r="AA769" s="17" t="s">
        <v>59</v>
      </c>
      <c r="AB769" s="17" t="s">
        <v>60</v>
      </c>
      <c r="AC769" s="17" t="s">
        <v>82</v>
      </c>
      <c r="AD769" s="17"/>
      <c r="AE769" s="17"/>
    </row>
    <row r="770" spans="1:31" s="3" customFormat="1" ht="13" x14ac:dyDescent="0.3">
      <c r="A770" s="35" t="s">
        <v>3008</v>
      </c>
      <c r="B770" s="17">
        <v>850</v>
      </c>
      <c r="C770" s="18">
        <v>40633</v>
      </c>
      <c r="D770" s="18">
        <v>40633.291666666701</v>
      </c>
      <c r="E770" s="16" t="s">
        <v>1507</v>
      </c>
      <c r="F770" s="36">
        <v>41025.661423611098</v>
      </c>
      <c r="G770" s="16" t="s">
        <v>113</v>
      </c>
      <c r="H770" s="17" t="s">
        <v>74</v>
      </c>
      <c r="I770" s="17"/>
      <c r="J770" s="17"/>
      <c r="K770" s="17" t="s">
        <v>75</v>
      </c>
      <c r="L770" s="17"/>
      <c r="M770" s="17"/>
      <c r="N770" s="17">
        <v>25</v>
      </c>
      <c r="O770" s="17"/>
      <c r="P770" s="17"/>
      <c r="Q770" s="17">
        <v>25</v>
      </c>
      <c r="R770" s="17" t="s">
        <v>65</v>
      </c>
      <c r="S770" s="17"/>
      <c r="T770" s="17" t="s">
        <v>121</v>
      </c>
      <c r="U770" s="17" t="s">
        <v>55</v>
      </c>
      <c r="V770" s="17" t="s">
        <v>71</v>
      </c>
      <c r="W770" s="19" t="s">
        <v>3009</v>
      </c>
      <c r="X770" s="18">
        <v>42004.333333333299</v>
      </c>
      <c r="Y770" s="18">
        <v>42004.333333333299</v>
      </c>
      <c r="Z770" s="17" t="s">
        <v>82</v>
      </c>
      <c r="AA770" s="17" t="s">
        <v>60</v>
      </c>
      <c r="AB770" s="17" t="s">
        <v>60</v>
      </c>
      <c r="AC770" s="17" t="s">
        <v>82</v>
      </c>
      <c r="AD770" s="17"/>
      <c r="AE770" s="17"/>
    </row>
    <row r="771" spans="1:31" s="3" customFormat="1" ht="13" x14ac:dyDescent="0.3">
      <c r="A771" s="35" t="s">
        <v>3010</v>
      </c>
      <c r="B771" s="17">
        <v>851</v>
      </c>
      <c r="C771" s="18">
        <v>40632</v>
      </c>
      <c r="D771" s="18">
        <v>40633.291666666701</v>
      </c>
      <c r="E771" s="16" t="s">
        <v>1507</v>
      </c>
      <c r="F771" s="36">
        <v>40974.333333333299</v>
      </c>
      <c r="G771" s="16" t="s">
        <v>113</v>
      </c>
      <c r="H771" s="17" t="s">
        <v>91</v>
      </c>
      <c r="I771" s="17"/>
      <c r="J771" s="17"/>
      <c r="K771" s="17" t="s">
        <v>611</v>
      </c>
      <c r="L771" s="17"/>
      <c r="M771" s="17"/>
      <c r="N771" s="17">
        <v>70</v>
      </c>
      <c r="O771" s="17"/>
      <c r="P771" s="17"/>
      <c r="Q771" s="17">
        <v>70</v>
      </c>
      <c r="R771" s="17" t="s">
        <v>65</v>
      </c>
      <c r="S771" s="17"/>
      <c r="T771" s="17" t="s">
        <v>1159</v>
      </c>
      <c r="U771" s="17" t="s">
        <v>97</v>
      </c>
      <c r="V771" s="17" t="s">
        <v>71</v>
      </c>
      <c r="W771" s="19" t="s">
        <v>3011</v>
      </c>
      <c r="X771" s="18">
        <v>41487.291666666701</v>
      </c>
      <c r="Y771" s="18">
        <v>41487.291666666701</v>
      </c>
      <c r="Z771" s="17" t="s">
        <v>82</v>
      </c>
      <c r="AA771" s="17" t="s">
        <v>60</v>
      </c>
      <c r="AB771" s="17" t="s">
        <v>60</v>
      </c>
      <c r="AC771" s="17" t="s">
        <v>82</v>
      </c>
      <c r="AD771" s="17"/>
      <c r="AE771" s="17"/>
    </row>
    <row r="772" spans="1:31" s="3" customFormat="1" ht="13" x14ac:dyDescent="0.3">
      <c r="A772" s="35" t="s">
        <v>3012</v>
      </c>
      <c r="B772" s="17">
        <v>852</v>
      </c>
      <c r="C772" s="18">
        <v>40633</v>
      </c>
      <c r="D772" s="18">
        <v>40633.291666666701</v>
      </c>
      <c r="E772" s="16" t="s">
        <v>1507</v>
      </c>
      <c r="F772" s="36">
        <v>41025.677499999998</v>
      </c>
      <c r="G772" s="16" t="s">
        <v>113</v>
      </c>
      <c r="H772" s="17" t="s">
        <v>74</v>
      </c>
      <c r="I772" s="17"/>
      <c r="J772" s="17"/>
      <c r="K772" s="17" t="s">
        <v>75</v>
      </c>
      <c r="L772" s="17"/>
      <c r="M772" s="17"/>
      <c r="N772" s="17">
        <v>25</v>
      </c>
      <c r="O772" s="17"/>
      <c r="P772" s="17"/>
      <c r="Q772" s="17">
        <v>25</v>
      </c>
      <c r="R772" s="17" t="s">
        <v>65</v>
      </c>
      <c r="S772" s="17"/>
      <c r="T772" s="17" t="s">
        <v>101</v>
      </c>
      <c r="U772" s="17" t="s">
        <v>55</v>
      </c>
      <c r="V772" s="17" t="s">
        <v>71</v>
      </c>
      <c r="W772" s="19" t="s">
        <v>3013</v>
      </c>
      <c r="X772" s="18">
        <v>41820.291666666701</v>
      </c>
      <c r="Y772" s="18">
        <v>41820.291666666701</v>
      </c>
      <c r="Z772" s="17" t="s">
        <v>82</v>
      </c>
      <c r="AA772" s="17" t="s">
        <v>60</v>
      </c>
      <c r="AB772" s="17" t="s">
        <v>60</v>
      </c>
      <c r="AC772" s="17" t="s">
        <v>82</v>
      </c>
      <c r="AD772" s="17"/>
      <c r="AE772" s="17"/>
    </row>
    <row r="773" spans="1:31" s="3" customFormat="1" ht="13" x14ac:dyDescent="0.3">
      <c r="A773" s="35" t="s">
        <v>3014</v>
      </c>
      <c r="B773" s="17">
        <v>853</v>
      </c>
      <c r="C773" s="18">
        <v>40633</v>
      </c>
      <c r="D773" s="18">
        <v>40633.291666666701</v>
      </c>
      <c r="E773" s="16" t="s">
        <v>1507</v>
      </c>
      <c r="F773" s="36">
        <v>41012.936365740701</v>
      </c>
      <c r="G773" s="16" t="s">
        <v>113</v>
      </c>
      <c r="H773" s="17" t="s">
        <v>74</v>
      </c>
      <c r="I773" s="17"/>
      <c r="J773" s="17"/>
      <c r="K773" s="17" t="s">
        <v>75</v>
      </c>
      <c r="L773" s="17"/>
      <c r="M773" s="17"/>
      <c r="N773" s="17">
        <v>20</v>
      </c>
      <c r="O773" s="17"/>
      <c r="P773" s="17"/>
      <c r="Q773" s="17">
        <v>20</v>
      </c>
      <c r="R773" s="17" t="s">
        <v>65</v>
      </c>
      <c r="S773" s="17"/>
      <c r="T773" s="17" t="s">
        <v>101</v>
      </c>
      <c r="U773" s="17" t="s">
        <v>55</v>
      </c>
      <c r="V773" s="17" t="s">
        <v>71</v>
      </c>
      <c r="W773" s="19" t="s">
        <v>3015</v>
      </c>
      <c r="X773" s="18">
        <v>41548.291666666701</v>
      </c>
      <c r="Y773" s="18">
        <v>42004.333333333299</v>
      </c>
      <c r="Z773" s="17" t="s">
        <v>82</v>
      </c>
      <c r="AA773" s="17" t="s">
        <v>59</v>
      </c>
      <c r="AB773" s="17" t="s">
        <v>60</v>
      </c>
      <c r="AC773" s="17" t="s">
        <v>82</v>
      </c>
      <c r="AD773" s="17"/>
      <c r="AE773" s="17"/>
    </row>
    <row r="774" spans="1:31" s="3" customFormat="1" ht="13" x14ac:dyDescent="0.3">
      <c r="A774" s="35" t="s">
        <v>3016</v>
      </c>
      <c r="B774" s="17">
        <v>854</v>
      </c>
      <c r="C774" s="18">
        <v>40633</v>
      </c>
      <c r="D774" s="18">
        <v>40633.291666666701</v>
      </c>
      <c r="E774" s="16" t="s">
        <v>1507</v>
      </c>
      <c r="F774" s="36">
        <v>41012.935914351903</v>
      </c>
      <c r="G774" s="16" t="s">
        <v>113</v>
      </c>
      <c r="H774" s="17" t="s">
        <v>74</v>
      </c>
      <c r="I774" s="17"/>
      <c r="J774" s="17"/>
      <c r="K774" s="17" t="s">
        <v>75</v>
      </c>
      <c r="L774" s="17"/>
      <c r="M774" s="17"/>
      <c r="N774" s="17">
        <v>37</v>
      </c>
      <c r="O774" s="17"/>
      <c r="P774" s="17"/>
      <c r="Q774" s="17">
        <v>37</v>
      </c>
      <c r="R774" s="17" t="s">
        <v>65</v>
      </c>
      <c r="S774" s="17"/>
      <c r="T774" s="17" t="s">
        <v>66</v>
      </c>
      <c r="U774" s="17" t="s">
        <v>55</v>
      </c>
      <c r="V774" s="17" t="s">
        <v>71</v>
      </c>
      <c r="W774" s="19" t="s">
        <v>3017</v>
      </c>
      <c r="X774" s="18">
        <v>41813.291666666701</v>
      </c>
      <c r="Y774" s="18">
        <v>42005.333333333299</v>
      </c>
      <c r="Z774" s="17" t="s">
        <v>82</v>
      </c>
      <c r="AA774" s="17" t="s">
        <v>59</v>
      </c>
      <c r="AB774" s="17" t="s">
        <v>60</v>
      </c>
      <c r="AC774" s="17" t="s">
        <v>82</v>
      </c>
      <c r="AD774" s="17"/>
      <c r="AE774" s="17"/>
    </row>
    <row r="775" spans="1:31" s="3" customFormat="1" ht="13" x14ac:dyDescent="0.3">
      <c r="A775" s="35" t="s">
        <v>3018</v>
      </c>
      <c r="B775" s="17">
        <v>857</v>
      </c>
      <c r="C775" s="18">
        <v>40633</v>
      </c>
      <c r="D775" s="18">
        <v>40633.291666666701</v>
      </c>
      <c r="E775" s="16" t="s">
        <v>1507</v>
      </c>
      <c r="F775" s="36">
        <v>40975.049293981501</v>
      </c>
      <c r="G775" s="16" t="s">
        <v>113</v>
      </c>
      <c r="H775" s="17" t="s">
        <v>74</v>
      </c>
      <c r="I775" s="17"/>
      <c r="J775" s="17"/>
      <c r="K775" s="17" t="s">
        <v>75</v>
      </c>
      <c r="L775" s="17"/>
      <c r="M775" s="17"/>
      <c r="N775" s="17">
        <v>150</v>
      </c>
      <c r="O775" s="17"/>
      <c r="P775" s="17"/>
      <c r="Q775" s="17">
        <v>150</v>
      </c>
      <c r="R775" s="17" t="s">
        <v>65</v>
      </c>
      <c r="S775" s="17"/>
      <c r="T775" s="17" t="s">
        <v>195</v>
      </c>
      <c r="U775" s="17" t="s">
        <v>55</v>
      </c>
      <c r="V775" s="17" t="s">
        <v>71</v>
      </c>
      <c r="W775" s="19" t="s">
        <v>3019</v>
      </c>
      <c r="X775" s="18">
        <v>41698.333333333299</v>
      </c>
      <c r="Y775" s="18">
        <v>41698.333333333299</v>
      </c>
      <c r="Z775" s="17" t="s">
        <v>82</v>
      </c>
      <c r="AA775" s="17" t="s">
        <v>60</v>
      </c>
      <c r="AB775" s="17" t="s">
        <v>60</v>
      </c>
      <c r="AC775" s="17" t="s">
        <v>82</v>
      </c>
      <c r="AD775" s="17"/>
      <c r="AE775" s="17"/>
    </row>
    <row r="776" spans="1:31" s="3" customFormat="1" ht="13" x14ac:dyDescent="0.3">
      <c r="A776" s="35" t="s">
        <v>3020</v>
      </c>
      <c r="B776" s="17">
        <v>858</v>
      </c>
      <c r="C776" s="18">
        <v>40633</v>
      </c>
      <c r="D776" s="18">
        <v>40633.291666666701</v>
      </c>
      <c r="E776" s="16" t="s">
        <v>1507</v>
      </c>
      <c r="F776" s="36">
        <v>41012.935416666704</v>
      </c>
      <c r="G776" s="16" t="s">
        <v>113</v>
      </c>
      <c r="H776" s="17" t="s">
        <v>74</v>
      </c>
      <c r="I776" s="17"/>
      <c r="J776" s="17"/>
      <c r="K776" s="17" t="s">
        <v>75</v>
      </c>
      <c r="L776" s="17"/>
      <c r="M776" s="17"/>
      <c r="N776" s="17">
        <v>21</v>
      </c>
      <c r="O776" s="17"/>
      <c r="P776" s="17"/>
      <c r="Q776" s="17">
        <v>21</v>
      </c>
      <c r="R776" s="17" t="s">
        <v>65</v>
      </c>
      <c r="S776" s="17"/>
      <c r="T776" s="17" t="s">
        <v>66</v>
      </c>
      <c r="U776" s="17" t="s">
        <v>55</v>
      </c>
      <c r="V776" s="17" t="s">
        <v>71</v>
      </c>
      <c r="W776" s="19" t="s">
        <v>3021</v>
      </c>
      <c r="X776" s="18">
        <v>41274.333333333299</v>
      </c>
      <c r="Y776" s="18">
        <v>41883.291666666701</v>
      </c>
      <c r="Z776" s="17" t="s">
        <v>82</v>
      </c>
      <c r="AA776" s="17" t="s">
        <v>59</v>
      </c>
      <c r="AB776" s="17" t="s">
        <v>60</v>
      </c>
      <c r="AC776" s="17" t="s">
        <v>82</v>
      </c>
      <c r="AD776" s="17"/>
      <c r="AE776" s="17"/>
    </row>
    <row r="777" spans="1:31" s="3" customFormat="1" ht="38" x14ac:dyDescent="0.3">
      <c r="A777" s="35" t="s">
        <v>3022</v>
      </c>
      <c r="B777" s="17">
        <v>861</v>
      </c>
      <c r="C777" s="18">
        <v>40620</v>
      </c>
      <c r="D777" s="18">
        <v>40633.291666666701</v>
      </c>
      <c r="E777" s="16" t="s">
        <v>1507</v>
      </c>
      <c r="F777" s="36">
        <v>41213.291666666701</v>
      </c>
      <c r="G777" s="16" t="s">
        <v>170</v>
      </c>
      <c r="H777" s="17" t="s">
        <v>74</v>
      </c>
      <c r="I777" s="17"/>
      <c r="J777" s="17"/>
      <c r="K777" s="17" t="s">
        <v>75</v>
      </c>
      <c r="L777" s="17"/>
      <c r="M777" s="17"/>
      <c r="N777" s="17">
        <v>5</v>
      </c>
      <c r="O777" s="17"/>
      <c r="P777" s="17"/>
      <c r="Q777" s="17">
        <v>5</v>
      </c>
      <c r="R777" s="17" t="s">
        <v>92</v>
      </c>
      <c r="S777" s="17"/>
      <c r="T777" s="17" t="s">
        <v>181</v>
      </c>
      <c r="U777" s="17" t="s">
        <v>55</v>
      </c>
      <c r="V777" s="17" t="s">
        <v>88</v>
      </c>
      <c r="W777" s="19" t="s">
        <v>3023</v>
      </c>
      <c r="X777" s="18">
        <v>41258.333333333299</v>
      </c>
      <c r="Y777" s="18">
        <v>41258.333333333299</v>
      </c>
      <c r="Z777" s="17" t="s">
        <v>60</v>
      </c>
      <c r="AA777" s="17" t="s">
        <v>82</v>
      </c>
      <c r="AB777" s="17" t="s">
        <v>82</v>
      </c>
      <c r="AC777" s="17" t="s">
        <v>82</v>
      </c>
      <c r="AD777" s="17"/>
      <c r="AE777" s="17"/>
    </row>
    <row r="778" spans="1:31" s="3" customFormat="1" ht="50.5" x14ac:dyDescent="0.3">
      <c r="A778" s="35" t="s">
        <v>3024</v>
      </c>
      <c r="B778" s="17">
        <v>862</v>
      </c>
      <c r="C778" s="18">
        <v>40633</v>
      </c>
      <c r="D778" s="18">
        <v>40633.291666666701</v>
      </c>
      <c r="E778" s="16" t="s">
        <v>1507</v>
      </c>
      <c r="F778" s="36">
        <v>41138.291666666701</v>
      </c>
      <c r="G778" s="16" t="s">
        <v>170</v>
      </c>
      <c r="H778" s="17" t="s">
        <v>74</v>
      </c>
      <c r="I778" s="17"/>
      <c r="J778" s="17"/>
      <c r="K778" s="17" t="s">
        <v>75</v>
      </c>
      <c r="L778" s="17"/>
      <c r="M778" s="17"/>
      <c r="N778" s="17">
        <v>5</v>
      </c>
      <c r="O778" s="17"/>
      <c r="P778" s="17"/>
      <c r="Q778" s="17">
        <v>5</v>
      </c>
      <c r="R778" s="17" t="s">
        <v>92</v>
      </c>
      <c r="S778" s="17"/>
      <c r="T778" s="17" t="s">
        <v>139</v>
      </c>
      <c r="U778" s="17" t="s">
        <v>55</v>
      </c>
      <c r="V778" s="17" t="s">
        <v>88</v>
      </c>
      <c r="W778" s="19" t="s">
        <v>3025</v>
      </c>
      <c r="X778" s="18">
        <v>41090.291666666701</v>
      </c>
      <c r="Y778" s="18">
        <v>41090.291666666701</v>
      </c>
      <c r="Z778" s="17" t="s">
        <v>60</v>
      </c>
      <c r="AA778" s="17" t="s">
        <v>82</v>
      </c>
      <c r="AB778" s="17" t="s">
        <v>82</v>
      </c>
      <c r="AC778" s="17" t="s">
        <v>82</v>
      </c>
      <c r="AD778" s="17"/>
      <c r="AE778" s="17"/>
    </row>
    <row r="779" spans="1:31" s="3" customFormat="1" ht="13" x14ac:dyDescent="0.3">
      <c r="A779" s="35" t="s">
        <v>3026</v>
      </c>
      <c r="B779" s="17">
        <v>863</v>
      </c>
      <c r="C779" s="18">
        <v>40633</v>
      </c>
      <c r="D779" s="18">
        <v>40633.291666666701</v>
      </c>
      <c r="E779" s="16" t="s">
        <v>1507</v>
      </c>
      <c r="F779" s="36">
        <v>41017.291666666701</v>
      </c>
      <c r="G779" s="16" t="s">
        <v>113</v>
      </c>
      <c r="H779" s="17" t="s">
        <v>74</v>
      </c>
      <c r="I779" s="17"/>
      <c r="J779" s="17"/>
      <c r="K779" s="17" t="s">
        <v>75</v>
      </c>
      <c r="L779" s="17"/>
      <c r="M779" s="17"/>
      <c r="N779" s="17">
        <v>7.8</v>
      </c>
      <c r="O779" s="17"/>
      <c r="P779" s="17"/>
      <c r="Q779" s="17">
        <v>7.8</v>
      </c>
      <c r="R779" s="17" t="s">
        <v>65</v>
      </c>
      <c r="S779" s="17"/>
      <c r="T779" s="17" t="s">
        <v>139</v>
      </c>
      <c r="U779" s="17" t="s">
        <v>55</v>
      </c>
      <c r="V779" s="17" t="s">
        <v>88</v>
      </c>
      <c r="W779" s="19" t="s">
        <v>3027</v>
      </c>
      <c r="X779" s="18">
        <v>41121.291666666701</v>
      </c>
      <c r="Y779" s="18">
        <v>41364.291666666701</v>
      </c>
      <c r="Z779" s="17" t="s">
        <v>82</v>
      </c>
      <c r="AA779" s="17" t="s">
        <v>59</v>
      </c>
      <c r="AB779" s="17" t="s">
        <v>60</v>
      </c>
      <c r="AC779" s="17" t="s">
        <v>82</v>
      </c>
      <c r="AD779" s="17"/>
      <c r="AE779" s="17"/>
    </row>
    <row r="780" spans="1:31" s="3" customFormat="1" ht="13" x14ac:dyDescent="0.3">
      <c r="A780" s="35" t="s">
        <v>3028</v>
      </c>
      <c r="B780" s="17">
        <v>864</v>
      </c>
      <c r="C780" s="18">
        <v>40633</v>
      </c>
      <c r="D780" s="18">
        <v>40633.291666666701</v>
      </c>
      <c r="E780" s="16" t="s">
        <v>1507</v>
      </c>
      <c r="F780" s="36">
        <v>41017.291666666701</v>
      </c>
      <c r="G780" s="16" t="s">
        <v>113</v>
      </c>
      <c r="H780" s="17" t="s">
        <v>74</v>
      </c>
      <c r="I780" s="17"/>
      <c r="J780" s="17"/>
      <c r="K780" s="17" t="s">
        <v>75</v>
      </c>
      <c r="L780" s="17"/>
      <c r="M780" s="17"/>
      <c r="N780" s="17">
        <v>19.899999999999999</v>
      </c>
      <c r="O780" s="17"/>
      <c r="P780" s="17"/>
      <c r="Q780" s="17">
        <v>19.899999999999999</v>
      </c>
      <c r="R780" s="17" t="s">
        <v>65</v>
      </c>
      <c r="S780" s="17"/>
      <c r="T780" s="17" t="s">
        <v>136</v>
      </c>
      <c r="U780" s="17" t="s">
        <v>55</v>
      </c>
      <c r="V780" s="17" t="s">
        <v>88</v>
      </c>
      <c r="W780" s="19" t="s">
        <v>3029</v>
      </c>
      <c r="X780" s="18">
        <v>41152.291666666701</v>
      </c>
      <c r="Y780" s="18">
        <v>41455.291666666701</v>
      </c>
      <c r="Z780" s="17" t="s">
        <v>82</v>
      </c>
      <c r="AA780" s="17" t="s">
        <v>59</v>
      </c>
      <c r="AB780" s="17" t="s">
        <v>60</v>
      </c>
      <c r="AC780" s="17" t="s">
        <v>82</v>
      </c>
      <c r="AD780" s="17"/>
      <c r="AE780" s="17"/>
    </row>
    <row r="781" spans="1:31" s="3" customFormat="1" ht="13" x14ac:dyDescent="0.3">
      <c r="A781" s="35" t="s">
        <v>3030</v>
      </c>
      <c r="B781" s="17">
        <v>865</v>
      </c>
      <c r="C781" s="18">
        <v>40633</v>
      </c>
      <c r="D781" s="18">
        <v>40633.291666666701</v>
      </c>
      <c r="E781" s="16" t="s">
        <v>1507</v>
      </c>
      <c r="F781" s="36">
        <v>41017.291666666701</v>
      </c>
      <c r="G781" s="16" t="s">
        <v>113</v>
      </c>
      <c r="H781" s="17" t="s">
        <v>74</v>
      </c>
      <c r="I781" s="17"/>
      <c r="J781" s="17"/>
      <c r="K781" s="17" t="s">
        <v>75</v>
      </c>
      <c r="L781" s="17"/>
      <c r="M781" s="17"/>
      <c r="N781" s="17">
        <v>13.4</v>
      </c>
      <c r="O781" s="17"/>
      <c r="P781" s="17"/>
      <c r="Q781" s="17">
        <v>13.4</v>
      </c>
      <c r="R781" s="17" t="s">
        <v>65</v>
      </c>
      <c r="S781" s="17"/>
      <c r="T781" s="17" t="s">
        <v>139</v>
      </c>
      <c r="U781" s="17" t="s">
        <v>55</v>
      </c>
      <c r="V781" s="17" t="s">
        <v>88</v>
      </c>
      <c r="W781" s="19" t="s">
        <v>3031</v>
      </c>
      <c r="X781" s="18">
        <v>41121.291666666701</v>
      </c>
      <c r="Y781" s="18">
        <v>41364.291666666701</v>
      </c>
      <c r="Z781" s="17" t="s">
        <v>82</v>
      </c>
      <c r="AA781" s="17" t="s">
        <v>60</v>
      </c>
      <c r="AB781" s="17" t="s">
        <v>60</v>
      </c>
      <c r="AC781" s="17" t="s">
        <v>82</v>
      </c>
      <c r="AD781" s="17"/>
      <c r="AE781" s="17"/>
    </row>
    <row r="782" spans="1:31" s="3" customFormat="1" ht="13" x14ac:dyDescent="0.3">
      <c r="A782" s="35" t="s">
        <v>3032</v>
      </c>
      <c r="B782" s="17">
        <v>866</v>
      </c>
      <c r="C782" s="18">
        <v>40840</v>
      </c>
      <c r="D782" s="18">
        <v>40862.333333333299</v>
      </c>
      <c r="E782" s="16" t="s">
        <v>1507</v>
      </c>
      <c r="F782" s="36">
        <v>41032.291666666701</v>
      </c>
      <c r="G782" s="16" t="s">
        <v>129</v>
      </c>
      <c r="H782" s="17" t="s">
        <v>51</v>
      </c>
      <c r="I782" s="17"/>
      <c r="J782" s="17"/>
      <c r="K782" s="17" t="s">
        <v>51</v>
      </c>
      <c r="L782" s="17"/>
      <c r="M782" s="17"/>
      <c r="N782" s="17">
        <v>72</v>
      </c>
      <c r="O782" s="17"/>
      <c r="P782" s="17"/>
      <c r="Q782" s="17">
        <v>72</v>
      </c>
      <c r="R782" s="17" t="s">
        <v>65</v>
      </c>
      <c r="S782" s="17"/>
      <c r="T782" s="17" t="s">
        <v>348</v>
      </c>
      <c r="U782" s="17" t="s">
        <v>55</v>
      </c>
      <c r="V782" s="17" t="s">
        <v>88</v>
      </c>
      <c r="W782" s="19" t="s">
        <v>3033</v>
      </c>
      <c r="X782" s="18">
        <v>42278.291666666701</v>
      </c>
      <c r="Y782" s="18">
        <v>42278.291666666701</v>
      </c>
      <c r="Z782" s="17" t="s">
        <v>82</v>
      </c>
      <c r="AA782" s="17" t="s">
        <v>60</v>
      </c>
      <c r="AB782" s="17" t="s">
        <v>60</v>
      </c>
      <c r="AC782" s="17" t="s">
        <v>82</v>
      </c>
      <c r="AD782" s="17"/>
      <c r="AE782" s="17"/>
    </row>
    <row r="783" spans="1:31" s="3" customFormat="1" ht="13" x14ac:dyDescent="0.3">
      <c r="A783" s="35" t="s">
        <v>3034</v>
      </c>
      <c r="B783" s="17">
        <v>867</v>
      </c>
      <c r="C783" s="18">
        <v>40843</v>
      </c>
      <c r="D783" s="18">
        <v>40862.333333333299</v>
      </c>
      <c r="E783" s="16" t="s">
        <v>1507</v>
      </c>
      <c r="F783" s="36">
        <v>40935.333333333299</v>
      </c>
      <c r="G783" s="16" t="s">
        <v>129</v>
      </c>
      <c r="H783" s="17" t="s">
        <v>51</v>
      </c>
      <c r="I783" s="17"/>
      <c r="J783" s="17"/>
      <c r="K783" s="17" t="s">
        <v>51</v>
      </c>
      <c r="L783" s="17"/>
      <c r="M783" s="17"/>
      <c r="N783" s="17">
        <v>132</v>
      </c>
      <c r="O783" s="17"/>
      <c r="P783" s="17"/>
      <c r="Q783" s="17">
        <v>132</v>
      </c>
      <c r="R783" s="17" t="s">
        <v>65</v>
      </c>
      <c r="S783" s="17"/>
      <c r="T783" s="17" t="s">
        <v>3035</v>
      </c>
      <c r="U783" s="17" t="s">
        <v>55</v>
      </c>
      <c r="V783" s="17" t="s">
        <v>88</v>
      </c>
      <c r="W783" s="19" t="s">
        <v>3036</v>
      </c>
      <c r="X783" s="18">
        <v>42644.291666666701</v>
      </c>
      <c r="Y783" s="18"/>
      <c r="Z783" s="17" t="s">
        <v>82</v>
      </c>
      <c r="AA783" s="17" t="s">
        <v>60</v>
      </c>
      <c r="AB783" s="17" t="s">
        <v>60</v>
      </c>
      <c r="AC783" s="17" t="s">
        <v>82</v>
      </c>
      <c r="AD783" s="17"/>
      <c r="AE783" s="17"/>
    </row>
    <row r="784" spans="1:31" s="3" customFormat="1" ht="13" x14ac:dyDescent="0.3">
      <c r="A784" s="35" t="s">
        <v>3037</v>
      </c>
      <c r="B784" s="17">
        <v>868</v>
      </c>
      <c r="C784" s="18">
        <v>40857</v>
      </c>
      <c r="D784" s="18">
        <v>40862.333333333299</v>
      </c>
      <c r="E784" s="16" t="s">
        <v>1507</v>
      </c>
      <c r="F784" s="36">
        <v>41124.291666666701</v>
      </c>
      <c r="G784" s="16" t="s">
        <v>129</v>
      </c>
      <c r="H784" s="17" t="s">
        <v>51</v>
      </c>
      <c r="I784" s="17"/>
      <c r="J784" s="17"/>
      <c r="K784" s="17" t="s">
        <v>51</v>
      </c>
      <c r="L784" s="17"/>
      <c r="M784" s="17"/>
      <c r="N784" s="17">
        <v>301</v>
      </c>
      <c r="O784" s="17"/>
      <c r="P784" s="17"/>
      <c r="Q784" s="17">
        <v>301</v>
      </c>
      <c r="R784" s="17" t="s">
        <v>65</v>
      </c>
      <c r="S784" s="17"/>
      <c r="T784" s="17" t="s">
        <v>396</v>
      </c>
      <c r="U784" s="17" t="s">
        <v>55</v>
      </c>
      <c r="V784" s="17" t="s">
        <v>88</v>
      </c>
      <c r="W784" s="19" t="s">
        <v>3038</v>
      </c>
      <c r="X784" s="18">
        <v>42644.291666666701</v>
      </c>
      <c r="Y784" s="18">
        <v>42644.291666666701</v>
      </c>
      <c r="Z784" s="17" t="s">
        <v>82</v>
      </c>
      <c r="AA784" s="17" t="s">
        <v>60</v>
      </c>
      <c r="AB784" s="17" t="s">
        <v>60</v>
      </c>
      <c r="AC784" s="17" t="s">
        <v>82</v>
      </c>
      <c r="AD784" s="17"/>
      <c r="AE784" s="17"/>
    </row>
    <row r="785" spans="1:31" s="3" customFormat="1" ht="13" x14ac:dyDescent="0.3">
      <c r="A785" s="35" t="s">
        <v>3039</v>
      </c>
      <c r="B785" s="17">
        <v>869</v>
      </c>
      <c r="C785" s="18">
        <v>40862</v>
      </c>
      <c r="D785" s="18">
        <v>40862.333333333299</v>
      </c>
      <c r="E785" s="16" t="s">
        <v>1507</v>
      </c>
      <c r="F785" s="36">
        <v>41939.291666666701</v>
      </c>
      <c r="G785" s="16" t="s">
        <v>129</v>
      </c>
      <c r="H785" s="17" t="s">
        <v>74</v>
      </c>
      <c r="I785" s="17"/>
      <c r="J785" s="17"/>
      <c r="K785" s="17" t="s">
        <v>75</v>
      </c>
      <c r="L785" s="17"/>
      <c r="M785" s="17"/>
      <c r="N785" s="17">
        <v>23</v>
      </c>
      <c r="O785" s="17"/>
      <c r="P785" s="17"/>
      <c r="Q785" s="17">
        <v>23</v>
      </c>
      <c r="R785" s="17" t="s">
        <v>65</v>
      </c>
      <c r="S785" s="17"/>
      <c r="T785" s="17" t="s">
        <v>136</v>
      </c>
      <c r="U785" s="17" t="s">
        <v>55</v>
      </c>
      <c r="V785" s="17" t="s">
        <v>88</v>
      </c>
      <c r="W785" s="19" t="s">
        <v>3040</v>
      </c>
      <c r="X785" s="18">
        <v>42339.333333333299</v>
      </c>
      <c r="Y785" s="18">
        <v>42339.333333333299</v>
      </c>
      <c r="Z785" s="17" t="s">
        <v>82</v>
      </c>
      <c r="AA785" s="17" t="s">
        <v>59</v>
      </c>
      <c r="AB785" s="17" t="s">
        <v>59</v>
      </c>
      <c r="AC785" s="17" t="s">
        <v>82</v>
      </c>
      <c r="AD785" s="17"/>
      <c r="AE785" s="17"/>
    </row>
    <row r="786" spans="1:31" s="3" customFormat="1" ht="13" x14ac:dyDescent="0.3">
      <c r="A786" s="35" t="s">
        <v>3041</v>
      </c>
      <c r="B786" s="17">
        <v>870</v>
      </c>
      <c r="C786" s="18">
        <v>40857</v>
      </c>
      <c r="D786" s="18">
        <v>40862.333333333299</v>
      </c>
      <c r="E786" s="16" t="s">
        <v>1507</v>
      </c>
      <c r="F786" s="36">
        <v>41396.291666666701</v>
      </c>
      <c r="G786" s="16" t="s">
        <v>129</v>
      </c>
      <c r="H786" s="17" t="s">
        <v>85</v>
      </c>
      <c r="I786" s="17"/>
      <c r="J786" s="17"/>
      <c r="K786" s="17" t="s">
        <v>510</v>
      </c>
      <c r="L786" s="17"/>
      <c r="M786" s="17"/>
      <c r="N786" s="17">
        <v>340</v>
      </c>
      <c r="O786" s="17"/>
      <c r="P786" s="17"/>
      <c r="Q786" s="17">
        <v>300</v>
      </c>
      <c r="R786" s="17" t="s">
        <v>65</v>
      </c>
      <c r="S786" s="17"/>
      <c r="T786" s="17" t="s">
        <v>101</v>
      </c>
      <c r="U786" s="17" t="s">
        <v>55</v>
      </c>
      <c r="V786" s="17" t="s">
        <v>88</v>
      </c>
      <c r="W786" s="19" t="s">
        <v>3042</v>
      </c>
      <c r="X786" s="18">
        <v>42979.291666666701</v>
      </c>
      <c r="Y786" s="18">
        <v>42979.291666666701</v>
      </c>
      <c r="Z786" s="17" t="s">
        <v>82</v>
      </c>
      <c r="AA786" s="17" t="s">
        <v>59</v>
      </c>
      <c r="AB786" s="17" t="s">
        <v>60</v>
      </c>
      <c r="AC786" s="17" t="s">
        <v>82</v>
      </c>
      <c r="AD786" s="17"/>
      <c r="AE786" s="17"/>
    </row>
    <row r="787" spans="1:31" s="3" customFormat="1" ht="13" x14ac:dyDescent="0.3">
      <c r="A787" s="35" t="s">
        <v>3043</v>
      </c>
      <c r="B787" s="17">
        <v>871</v>
      </c>
      <c r="C787" s="18">
        <v>40862</v>
      </c>
      <c r="D787" s="18">
        <v>40862.333333333299</v>
      </c>
      <c r="E787" s="16" t="s">
        <v>1507</v>
      </c>
      <c r="F787" s="36">
        <v>41400.291666666701</v>
      </c>
      <c r="G787" s="16" t="s">
        <v>129</v>
      </c>
      <c r="H787" s="17" t="s">
        <v>74</v>
      </c>
      <c r="I787" s="17"/>
      <c r="J787" s="17"/>
      <c r="K787" s="17" t="s">
        <v>75</v>
      </c>
      <c r="L787" s="17"/>
      <c r="M787" s="17"/>
      <c r="N787" s="17">
        <v>80</v>
      </c>
      <c r="O787" s="17"/>
      <c r="P787" s="17"/>
      <c r="Q787" s="17">
        <v>80</v>
      </c>
      <c r="R787" s="17" t="s">
        <v>65</v>
      </c>
      <c r="S787" s="17"/>
      <c r="T787" s="17" t="s">
        <v>66</v>
      </c>
      <c r="U787" s="17" t="s">
        <v>55</v>
      </c>
      <c r="V787" s="17" t="s">
        <v>71</v>
      </c>
      <c r="W787" s="19" t="s">
        <v>209</v>
      </c>
      <c r="X787" s="18">
        <v>41699.333333333299</v>
      </c>
      <c r="Y787" s="18">
        <v>42308.291666666701</v>
      </c>
      <c r="Z787" s="17" t="s">
        <v>82</v>
      </c>
      <c r="AA787" s="17" t="s">
        <v>59</v>
      </c>
      <c r="AB787" s="17" t="s">
        <v>60</v>
      </c>
      <c r="AC787" s="17" t="s">
        <v>82</v>
      </c>
      <c r="AD787" s="17"/>
      <c r="AE787" s="17"/>
    </row>
    <row r="788" spans="1:31" s="3" customFormat="1" ht="13" x14ac:dyDescent="0.3">
      <c r="A788" s="35" t="s">
        <v>3044</v>
      </c>
      <c r="B788" s="17">
        <v>872</v>
      </c>
      <c r="C788" s="18">
        <v>40862</v>
      </c>
      <c r="D788" s="18">
        <v>40862.333333333299</v>
      </c>
      <c r="E788" s="16" t="s">
        <v>1507</v>
      </c>
      <c r="F788" s="36">
        <v>41120.291666666701</v>
      </c>
      <c r="G788" s="16" t="s">
        <v>129</v>
      </c>
      <c r="H788" s="17" t="s">
        <v>74</v>
      </c>
      <c r="I788" s="17"/>
      <c r="J788" s="17"/>
      <c r="K788" s="17" t="s">
        <v>75</v>
      </c>
      <c r="L788" s="17"/>
      <c r="M788" s="17"/>
      <c r="N788" s="17">
        <v>75</v>
      </c>
      <c r="O788" s="17"/>
      <c r="P788" s="17"/>
      <c r="Q788" s="17">
        <v>75</v>
      </c>
      <c r="R788" s="17" t="s">
        <v>65</v>
      </c>
      <c r="S788" s="17"/>
      <c r="T788" s="17" t="s">
        <v>101</v>
      </c>
      <c r="U788" s="17" t="s">
        <v>55</v>
      </c>
      <c r="V788" s="17" t="s">
        <v>88</v>
      </c>
      <c r="W788" s="19" t="s">
        <v>3045</v>
      </c>
      <c r="X788" s="18">
        <v>41988.333333333299</v>
      </c>
      <c r="Y788" s="18">
        <v>41988.333333333299</v>
      </c>
      <c r="Z788" s="17" t="s">
        <v>82</v>
      </c>
      <c r="AA788" s="17" t="s">
        <v>60</v>
      </c>
      <c r="AB788" s="17" t="s">
        <v>60</v>
      </c>
      <c r="AC788" s="17" t="s">
        <v>82</v>
      </c>
      <c r="AD788" s="17"/>
      <c r="AE788" s="17"/>
    </row>
    <row r="789" spans="1:31" s="3" customFormat="1" ht="13" x14ac:dyDescent="0.3">
      <c r="A789" s="35" t="s">
        <v>3046</v>
      </c>
      <c r="B789" s="17">
        <v>873</v>
      </c>
      <c r="C789" s="18">
        <v>40856</v>
      </c>
      <c r="D789" s="18">
        <v>40862.333333333299</v>
      </c>
      <c r="E789" s="16" t="s">
        <v>1507</v>
      </c>
      <c r="F789" s="36">
        <v>41348.291666666701</v>
      </c>
      <c r="G789" s="16" t="s">
        <v>129</v>
      </c>
      <c r="H789" s="17" t="s">
        <v>74</v>
      </c>
      <c r="I789" s="17"/>
      <c r="J789" s="17"/>
      <c r="K789" s="17" t="s">
        <v>75</v>
      </c>
      <c r="L789" s="17"/>
      <c r="M789" s="17"/>
      <c r="N789" s="17">
        <v>200</v>
      </c>
      <c r="O789" s="17"/>
      <c r="P789" s="17"/>
      <c r="Q789" s="17">
        <v>200</v>
      </c>
      <c r="R789" s="17" t="s">
        <v>65</v>
      </c>
      <c r="S789" s="17"/>
      <c r="T789" s="17" t="s">
        <v>227</v>
      </c>
      <c r="U789" s="17" t="s">
        <v>159</v>
      </c>
      <c r="V789" s="17" t="s">
        <v>71</v>
      </c>
      <c r="W789" s="19" t="s">
        <v>3047</v>
      </c>
      <c r="X789" s="18">
        <v>42277.291666666701</v>
      </c>
      <c r="Y789" s="18">
        <v>42705.333333333299</v>
      </c>
      <c r="Z789" s="17" t="s">
        <v>82</v>
      </c>
      <c r="AA789" s="17" t="s">
        <v>59</v>
      </c>
      <c r="AB789" s="17" t="s">
        <v>60</v>
      </c>
      <c r="AC789" s="17" t="s">
        <v>82</v>
      </c>
      <c r="AD789" s="17"/>
      <c r="AE789" s="17"/>
    </row>
    <row r="790" spans="1:31" s="3" customFormat="1" ht="13" x14ac:dyDescent="0.3">
      <c r="A790" s="35" t="s">
        <v>3048</v>
      </c>
      <c r="B790" s="17">
        <v>874</v>
      </c>
      <c r="C790" s="18">
        <v>40862</v>
      </c>
      <c r="D790" s="18">
        <v>40862.333333333299</v>
      </c>
      <c r="E790" s="16" t="s">
        <v>1507</v>
      </c>
      <c r="F790" s="36">
        <v>40962.944108796299</v>
      </c>
      <c r="G790" s="16" t="s">
        <v>129</v>
      </c>
      <c r="H790" s="17" t="s">
        <v>74</v>
      </c>
      <c r="I790" s="17"/>
      <c r="J790" s="17"/>
      <c r="K790" s="17" t="s">
        <v>75</v>
      </c>
      <c r="L790" s="17"/>
      <c r="M790" s="17"/>
      <c r="N790" s="17">
        <v>500</v>
      </c>
      <c r="O790" s="17"/>
      <c r="P790" s="17"/>
      <c r="Q790" s="17">
        <v>500</v>
      </c>
      <c r="R790" s="17" t="s">
        <v>65</v>
      </c>
      <c r="S790" s="17"/>
      <c r="T790" s="17" t="s">
        <v>66</v>
      </c>
      <c r="U790" s="17" t="s">
        <v>55</v>
      </c>
      <c r="V790" s="17" t="s">
        <v>71</v>
      </c>
      <c r="W790" s="19" t="s">
        <v>209</v>
      </c>
      <c r="X790" s="18">
        <v>42307.291666666701</v>
      </c>
      <c r="Y790" s="18">
        <v>42307.291666666701</v>
      </c>
      <c r="Z790" s="17" t="s">
        <v>82</v>
      </c>
      <c r="AA790" s="17" t="s">
        <v>60</v>
      </c>
      <c r="AB790" s="17" t="s">
        <v>60</v>
      </c>
      <c r="AC790" s="17" t="s">
        <v>82</v>
      </c>
      <c r="AD790" s="17"/>
      <c r="AE790" s="17"/>
    </row>
    <row r="791" spans="1:31" s="3" customFormat="1" ht="13" x14ac:dyDescent="0.3">
      <c r="A791" s="35" t="s">
        <v>3049</v>
      </c>
      <c r="B791" s="17">
        <v>875</v>
      </c>
      <c r="C791" s="18">
        <v>40856</v>
      </c>
      <c r="D791" s="18">
        <v>40862.333333333299</v>
      </c>
      <c r="E791" s="16" t="s">
        <v>1507</v>
      </c>
      <c r="F791" s="36">
        <v>41123.291666666701</v>
      </c>
      <c r="G791" s="16" t="s">
        <v>129</v>
      </c>
      <c r="H791" s="17" t="s">
        <v>74</v>
      </c>
      <c r="I791" s="17"/>
      <c r="J791" s="17"/>
      <c r="K791" s="17" t="s">
        <v>75</v>
      </c>
      <c r="L791" s="17"/>
      <c r="M791" s="17"/>
      <c r="N791" s="17">
        <v>60</v>
      </c>
      <c r="O791" s="17"/>
      <c r="P791" s="17"/>
      <c r="Q791" s="17">
        <v>60</v>
      </c>
      <c r="R791" s="17" t="s">
        <v>65</v>
      </c>
      <c r="S791" s="17"/>
      <c r="T791" s="17" t="s">
        <v>200</v>
      </c>
      <c r="U791" s="17" t="s">
        <v>55</v>
      </c>
      <c r="V791" s="17" t="s">
        <v>56</v>
      </c>
      <c r="W791" s="19" t="s">
        <v>2360</v>
      </c>
      <c r="X791" s="18">
        <v>42004.333333333299</v>
      </c>
      <c r="Y791" s="18">
        <v>42004.333333333299</v>
      </c>
      <c r="Z791" s="17" t="s">
        <v>82</v>
      </c>
      <c r="AA791" s="17" t="s">
        <v>60</v>
      </c>
      <c r="AB791" s="17" t="s">
        <v>60</v>
      </c>
      <c r="AC791" s="17" t="s">
        <v>82</v>
      </c>
      <c r="AD791" s="17"/>
      <c r="AE791" s="17"/>
    </row>
    <row r="792" spans="1:31" s="3" customFormat="1" ht="13" x14ac:dyDescent="0.3">
      <c r="A792" s="35" t="s">
        <v>3050</v>
      </c>
      <c r="B792" s="17">
        <v>876</v>
      </c>
      <c r="C792" s="18">
        <v>40883</v>
      </c>
      <c r="D792" s="18">
        <v>40868.333333333299</v>
      </c>
      <c r="E792" s="16" t="s">
        <v>1507</v>
      </c>
      <c r="F792" s="36">
        <v>41171.291666666701</v>
      </c>
      <c r="G792" s="16" t="s">
        <v>170</v>
      </c>
      <c r="H792" s="17" t="s">
        <v>74</v>
      </c>
      <c r="I792" s="17"/>
      <c r="J792" s="17"/>
      <c r="K792" s="17" t="s">
        <v>75</v>
      </c>
      <c r="L792" s="17"/>
      <c r="M792" s="17"/>
      <c r="N792" s="17">
        <v>5</v>
      </c>
      <c r="O792" s="17"/>
      <c r="P792" s="17"/>
      <c r="Q792" s="17">
        <v>5</v>
      </c>
      <c r="R792" s="17" t="s">
        <v>92</v>
      </c>
      <c r="S792" s="17"/>
      <c r="T792" s="17" t="s">
        <v>1521</v>
      </c>
      <c r="U792" s="17" t="s">
        <v>55</v>
      </c>
      <c r="V792" s="17" t="s">
        <v>88</v>
      </c>
      <c r="W792" s="19" t="s">
        <v>3051</v>
      </c>
      <c r="X792" s="18">
        <v>41560.291666666701</v>
      </c>
      <c r="Y792" s="18">
        <v>41560.291666666701</v>
      </c>
      <c r="Z792" s="17" t="s">
        <v>60</v>
      </c>
      <c r="AA792" s="17" t="s">
        <v>82</v>
      </c>
      <c r="AB792" s="17" t="s">
        <v>82</v>
      </c>
      <c r="AC792" s="17" t="s">
        <v>82</v>
      </c>
      <c r="AD792" s="17"/>
      <c r="AE792" s="17"/>
    </row>
    <row r="793" spans="1:31" s="3" customFormat="1" ht="13" x14ac:dyDescent="0.3">
      <c r="A793" s="35" t="s">
        <v>3052</v>
      </c>
      <c r="B793" s="17">
        <v>878</v>
      </c>
      <c r="C793" s="18">
        <v>40995</v>
      </c>
      <c r="D793" s="18">
        <v>41001.291666666701</v>
      </c>
      <c r="E793" s="16" t="s">
        <v>1507</v>
      </c>
      <c r="F793" s="36">
        <v>41340.333333333299</v>
      </c>
      <c r="G793" s="16" t="s">
        <v>129</v>
      </c>
      <c r="H793" s="17" t="s">
        <v>51</v>
      </c>
      <c r="I793" s="17"/>
      <c r="J793" s="17"/>
      <c r="K793" s="17" t="s">
        <v>51</v>
      </c>
      <c r="L793" s="17"/>
      <c r="M793" s="17"/>
      <c r="N793" s="17">
        <v>51</v>
      </c>
      <c r="O793" s="17"/>
      <c r="P793" s="17"/>
      <c r="Q793" s="17">
        <v>51</v>
      </c>
      <c r="R793" s="17" t="s">
        <v>65</v>
      </c>
      <c r="S793" s="17"/>
      <c r="T793" s="17" t="s">
        <v>1814</v>
      </c>
      <c r="U793" s="17" t="s">
        <v>55</v>
      </c>
      <c r="V793" s="17" t="s">
        <v>88</v>
      </c>
      <c r="W793" s="19" t="s">
        <v>3053</v>
      </c>
      <c r="X793" s="18">
        <v>41639.333333333299</v>
      </c>
      <c r="Y793" s="18">
        <v>41639.333333333299</v>
      </c>
      <c r="Z793" s="17" t="s">
        <v>82</v>
      </c>
      <c r="AA793" s="17" t="s">
        <v>60</v>
      </c>
      <c r="AB793" s="17" t="s">
        <v>60</v>
      </c>
      <c r="AC793" s="17" t="s">
        <v>82</v>
      </c>
      <c r="AD793" s="17"/>
      <c r="AE793" s="17"/>
    </row>
    <row r="794" spans="1:31" s="3" customFormat="1" ht="13" x14ac:dyDescent="0.3">
      <c r="A794" s="35" t="s">
        <v>3054</v>
      </c>
      <c r="B794" s="17">
        <v>879</v>
      </c>
      <c r="C794" s="18">
        <v>40996</v>
      </c>
      <c r="D794" s="18">
        <v>41001.291666666701</v>
      </c>
      <c r="E794" s="16" t="s">
        <v>1507</v>
      </c>
      <c r="F794" s="36">
        <v>41409.291666666701</v>
      </c>
      <c r="G794" s="16" t="s">
        <v>129</v>
      </c>
      <c r="H794" s="17" t="s">
        <v>114</v>
      </c>
      <c r="I794" s="17"/>
      <c r="J794" s="17"/>
      <c r="K794" s="17" t="s">
        <v>115</v>
      </c>
      <c r="L794" s="17"/>
      <c r="M794" s="17"/>
      <c r="N794" s="17">
        <v>1.35</v>
      </c>
      <c r="O794" s="17"/>
      <c r="P794" s="17"/>
      <c r="Q794" s="17">
        <v>1.35</v>
      </c>
      <c r="R794" s="17" t="s">
        <v>92</v>
      </c>
      <c r="S794" s="17"/>
      <c r="T794" s="17" t="s">
        <v>116</v>
      </c>
      <c r="U794" s="17" t="s">
        <v>55</v>
      </c>
      <c r="V794" s="17" t="s">
        <v>88</v>
      </c>
      <c r="W794" s="19" t="s">
        <v>3055</v>
      </c>
      <c r="X794" s="18">
        <v>41623.333333333299</v>
      </c>
      <c r="Y794" s="18">
        <v>41623.333333333299</v>
      </c>
      <c r="Z794" s="17" t="s">
        <v>82</v>
      </c>
      <c r="AA794" s="17" t="s">
        <v>60</v>
      </c>
      <c r="AB794" s="17" t="s">
        <v>60</v>
      </c>
      <c r="AC794" s="17" t="s">
        <v>82</v>
      </c>
      <c r="AD794" s="17"/>
      <c r="AE794" s="17"/>
    </row>
    <row r="795" spans="1:31" s="3" customFormat="1" ht="13" x14ac:dyDescent="0.3">
      <c r="A795" s="35" t="s">
        <v>3056</v>
      </c>
      <c r="B795" s="17">
        <v>880</v>
      </c>
      <c r="C795" s="18">
        <v>40991</v>
      </c>
      <c r="D795" s="18">
        <v>41001.291666666701</v>
      </c>
      <c r="E795" s="16" t="s">
        <v>1507</v>
      </c>
      <c r="F795" s="36">
        <v>41121.291666666701</v>
      </c>
      <c r="G795" s="16" t="s">
        <v>129</v>
      </c>
      <c r="H795" s="17" t="s">
        <v>74</v>
      </c>
      <c r="I795" s="17"/>
      <c r="J795" s="17"/>
      <c r="K795" s="17" t="s">
        <v>75</v>
      </c>
      <c r="L795" s="17"/>
      <c r="M795" s="17"/>
      <c r="N795" s="17">
        <v>180</v>
      </c>
      <c r="O795" s="17"/>
      <c r="P795" s="17"/>
      <c r="Q795" s="17">
        <v>180</v>
      </c>
      <c r="R795" s="17" t="s">
        <v>65</v>
      </c>
      <c r="S795" s="17"/>
      <c r="T795" s="17" t="s">
        <v>142</v>
      </c>
      <c r="U795" s="17" t="s">
        <v>97</v>
      </c>
      <c r="V795" s="17" t="s">
        <v>143</v>
      </c>
      <c r="W795" s="19" t="s">
        <v>3057</v>
      </c>
      <c r="X795" s="18">
        <v>41275.333333333299</v>
      </c>
      <c r="Y795" s="18">
        <v>41275.333333333299</v>
      </c>
      <c r="Z795" s="17" t="s">
        <v>82</v>
      </c>
      <c r="AA795" s="17" t="s">
        <v>60</v>
      </c>
      <c r="AB795" s="17" t="s">
        <v>60</v>
      </c>
      <c r="AC795" s="17" t="s">
        <v>82</v>
      </c>
      <c r="AD795" s="17"/>
      <c r="AE795" s="17" t="s">
        <v>60</v>
      </c>
    </row>
    <row r="796" spans="1:31" s="3" customFormat="1" ht="13" x14ac:dyDescent="0.3">
      <c r="A796" s="35" t="s">
        <v>3058</v>
      </c>
      <c r="B796" s="17">
        <v>881</v>
      </c>
      <c r="C796" s="18">
        <v>40996</v>
      </c>
      <c r="D796" s="18">
        <v>41001.291666666701</v>
      </c>
      <c r="E796" s="16" t="s">
        <v>1507</v>
      </c>
      <c r="F796" s="36">
        <v>41115.872662037</v>
      </c>
      <c r="G796" s="16" t="s">
        <v>129</v>
      </c>
      <c r="H796" s="17" t="s">
        <v>74</v>
      </c>
      <c r="I796" s="17"/>
      <c r="J796" s="17"/>
      <c r="K796" s="17" t="s">
        <v>75</v>
      </c>
      <c r="L796" s="17"/>
      <c r="M796" s="17"/>
      <c r="N796" s="17">
        <v>500</v>
      </c>
      <c r="O796" s="17"/>
      <c r="P796" s="17"/>
      <c r="Q796" s="17">
        <v>500</v>
      </c>
      <c r="R796" s="17" t="s">
        <v>65</v>
      </c>
      <c r="S796" s="17"/>
      <c r="T796" s="17" t="s">
        <v>66</v>
      </c>
      <c r="U796" s="17" t="s">
        <v>55</v>
      </c>
      <c r="V796" s="17" t="s">
        <v>71</v>
      </c>
      <c r="W796" s="19" t="s">
        <v>209</v>
      </c>
      <c r="X796" s="18">
        <v>42307.291666666701</v>
      </c>
      <c r="Y796" s="18">
        <v>42307.291666666701</v>
      </c>
      <c r="Z796" s="17" t="s">
        <v>82</v>
      </c>
      <c r="AA796" s="17" t="s">
        <v>60</v>
      </c>
      <c r="AB796" s="17" t="s">
        <v>60</v>
      </c>
      <c r="AC796" s="17" t="s">
        <v>82</v>
      </c>
      <c r="AD796" s="17"/>
      <c r="AE796" s="17"/>
    </row>
    <row r="797" spans="1:31" s="3" customFormat="1" ht="13" x14ac:dyDescent="0.3">
      <c r="A797" s="35" t="s">
        <v>3059</v>
      </c>
      <c r="B797" s="17">
        <v>882</v>
      </c>
      <c r="C797" s="18">
        <v>40991</v>
      </c>
      <c r="D797" s="18">
        <v>41001.291666666701</v>
      </c>
      <c r="E797" s="16" t="s">
        <v>1507</v>
      </c>
      <c r="F797" s="36">
        <v>41115.291666666701</v>
      </c>
      <c r="G797" s="16" t="s">
        <v>129</v>
      </c>
      <c r="H797" s="17" t="s">
        <v>74</v>
      </c>
      <c r="I797" s="17"/>
      <c r="J797" s="17"/>
      <c r="K797" s="17" t="s">
        <v>75</v>
      </c>
      <c r="L797" s="17"/>
      <c r="M797" s="17"/>
      <c r="N797" s="17">
        <v>120</v>
      </c>
      <c r="O797" s="17"/>
      <c r="P797" s="17"/>
      <c r="Q797" s="17">
        <v>120</v>
      </c>
      <c r="R797" s="17" t="s">
        <v>65</v>
      </c>
      <c r="S797" s="17"/>
      <c r="T797" s="17" t="s">
        <v>195</v>
      </c>
      <c r="U797" s="17" t="s">
        <v>55</v>
      </c>
      <c r="V797" s="17" t="s">
        <v>88</v>
      </c>
      <c r="W797" s="19" t="s">
        <v>3060</v>
      </c>
      <c r="X797" s="18">
        <v>42369.333333333299</v>
      </c>
      <c r="Y797" s="18">
        <v>42369.333333333299</v>
      </c>
      <c r="Z797" s="17" t="s">
        <v>82</v>
      </c>
      <c r="AA797" s="17" t="s">
        <v>60</v>
      </c>
      <c r="AB797" s="17" t="s">
        <v>60</v>
      </c>
      <c r="AC797" s="17" t="s">
        <v>82</v>
      </c>
      <c r="AD797" s="17"/>
      <c r="AE797" s="17"/>
    </row>
    <row r="798" spans="1:31" s="3" customFormat="1" ht="25.5" x14ac:dyDescent="0.3">
      <c r="A798" s="35" t="s">
        <v>3061</v>
      </c>
      <c r="B798" s="17">
        <v>883</v>
      </c>
      <c r="C798" s="18">
        <v>40996</v>
      </c>
      <c r="D798" s="18">
        <v>41001.291666666701</v>
      </c>
      <c r="E798" s="16" t="s">
        <v>1507</v>
      </c>
      <c r="F798" s="36">
        <v>41082.291666666701</v>
      </c>
      <c r="G798" s="16" t="s">
        <v>129</v>
      </c>
      <c r="H798" s="17" t="s">
        <v>85</v>
      </c>
      <c r="I798" s="17"/>
      <c r="J798" s="17"/>
      <c r="K798" s="17" t="s">
        <v>86</v>
      </c>
      <c r="L798" s="17"/>
      <c r="M798" s="17"/>
      <c r="N798" s="17">
        <v>11</v>
      </c>
      <c r="O798" s="17"/>
      <c r="P798" s="17"/>
      <c r="Q798" s="17">
        <v>11</v>
      </c>
      <c r="R798" s="17" t="s">
        <v>65</v>
      </c>
      <c r="S798" s="17"/>
      <c r="T798" s="17" t="s">
        <v>181</v>
      </c>
      <c r="U798" s="17" t="s">
        <v>55</v>
      </c>
      <c r="V798" s="17" t="s">
        <v>88</v>
      </c>
      <c r="W798" s="19" t="s">
        <v>3062</v>
      </c>
      <c r="X798" s="18">
        <v>43344.291666666701</v>
      </c>
      <c r="Y798" s="18">
        <v>43344.291666666701</v>
      </c>
      <c r="Z798" s="17" t="s">
        <v>82</v>
      </c>
      <c r="AA798" s="17" t="s">
        <v>60</v>
      </c>
      <c r="AB798" s="17" t="s">
        <v>60</v>
      </c>
      <c r="AC798" s="17" t="s">
        <v>82</v>
      </c>
      <c r="AD798" s="17"/>
      <c r="AE798" s="17"/>
    </row>
    <row r="799" spans="1:31" s="3" customFormat="1" ht="13" x14ac:dyDescent="0.3">
      <c r="A799" s="35" t="s">
        <v>3063</v>
      </c>
      <c r="B799" s="17">
        <v>884</v>
      </c>
      <c r="C799" s="18">
        <v>40997</v>
      </c>
      <c r="D799" s="18">
        <v>41001.291666666701</v>
      </c>
      <c r="E799" s="16" t="s">
        <v>1507</v>
      </c>
      <c r="F799" s="36">
        <v>41086.291666666701</v>
      </c>
      <c r="G799" s="16" t="s">
        <v>129</v>
      </c>
      <c r="H799" s="17" t="s">
        <v>74</v>
      </c>
      <c r="I799" s="17"/>
      <c r="J799" s="17"/>
      <c r="K799" s="17" t="s">
        <v>75</v>
      </c>
      <c r="L799" s="17"/>
      <c r="M799" s="17"/>
      <c r="N799" s="17">
        <v>250</v>
      </c>
      <c r="O799" s="17"/>
      <c r="P799" s="17"/>
      <c r="Q799" s="17">
        <v>250</v>
      </c>
      <c r="R799" s="17" t="s">
        <v>65</v>
      </c>
      <c r="S799" s="17"/>
      <c r="T799" s="17" t="s">
        <v>142</v>
      </c>
      <c r="U799" s="17" t="s">
        <v>97</v>
      </c>
      <c r="V799" s="17" t="s">
        <v>143</v>
      </c>
      <c r="W799" s="19" t="s">
        <v>3064</v>
      </c>
      <c r="X799" s="18">
        <v>43465.333333333299</v>
      </c>
      <c r="Y799" s="18">
        <v>43465.333333333299</v>
      </c>
      <c r="Z799" s="17" t="s">
        <v>82</v>
      </c>
      <c r="AA799" s="17" t="s">
        <v>60</v>
      </c>
      <c r="AB799" s="17" t="s">
        <v>60</v>
      </c>
      <c r="AC799" s="17" t="s">
        <v>82</v>
      </c>
      <c r="AD799" s="17"/>
      <c r="AE799" s="17" t="s">
        <v>60</v>
      </c>
    </row>
    <row r="800" spans="1:31" s="3" customFormat="1" ht="13" x14ac:dyDescent="0.3">
      <c r="A800" s="35" t="s">
        <v>3065</v>
      </c>
      <c r="B800" s="17">
        <v>886</v>
      </c>
      <c r="C800" s="18">
        <v>40998</v>
      </c>
      <c r="D800" s="18">
        <v>41001.291666666701</v>
      </c>
      <c r="E800" s="16" t="s">
        <v>1507</v>
      </c>
      <c r="F800" s="36">
        <v>41120.291666666701</v>
      </c>
      <c r="G800" s="16" t="s">
        <v>129</v>
      </c>
      <c r="H800" s="17" t="s">
        <v>91</v>
      </c>
      <c r="I800" s="17"/>
      <c r="J800" s="17"/>
      <c r="K800" s="17" t="s">
        <v>1187</v>
      </c>
      <c r="L800" s="17"/>
      <c r="M800" s="17"/>
      <c r="N800" s="17">
        <v>15</v>
      </c>
      <c r="O800" s="17"/>
      <c r="P800" s="17"/>
      <c r="Q800" s="17">
        <v>15</v>
      </c>
      <c r="R800" s="17" t="s">
        <v>65</v>
      </c>
      <c r="S800" s="17"/>
      <c r="T800" s="17" t="s">
        <v>181</v>
      </c>
      <c r="U800" s="17" t="s">
        <v>55</v>
      </c>
      <c r="V800" s="17" t="s">
        <v>88</v>
      </c>
      <c r="W800" s="19" t="s">
        <v>3066</v>
      </c>
      <c r="X800" s="18">
        <v>41882.291666666701</v>
      </c>
      <c r="Y800" s="18">
        <v>41882.291666666701</v>
      </c>
      <c r="Z800" s="17" t="s">
        <v>82</v>
      </c>
      <c r="AA800" s="17" t="s">
        <v>60</v>
      </c>
      <c r="AB800" s="17" t="s">
        <v>60</v>
      </c>
      <c r="AC800" s="17" t="s">
        <v>82</v>
      </c>
      <c r="AD800" s="17"/>
      <c r="AE800" s="17"/>
    </row>
    <row r="801" spans="1:31" s="3" customFormat="1" ht="13" x14ac:dyDescent="0.3">
      <c r="A801" s="35" t="s">
        <v>3067</v>
      </c>
      <c r="B801" s="17">
        <v>887</v>
      </c>
      <c r="C801" s="18">
        <v>40991</v>
      </c>
      <c r="D801" s="18">
        <v>41001.291666666701</v>
      </c>
      <c r="E801" s="16" t="s">
        <v>1507</v>
      </c>
      <c r="F801" s="36">
        <v>41400.291666666701</v>
      </c>
      <c r="G801" s="16" t="s">
        <v>129</v>
      </c>
      <c r="H801" s="17" t="s">
        <v>74</v>
      </c>
      <c r="I801" s="17"/>
      <c r="J801" s="17"/>
      <c r="K801" s="17" t="s">
        <v>75</v>
      </c>
      <c r="L801" s="17"/>
      <c r="M801" s="17"/>
      <c r="N801" s="17">
        <v>300</v>
      </c>
      <c r="O801" s="17"/>
      <c r="P801" s="17"/>
      <c r="Q801" s="17">
        <v>300</v>
      </c>
      <c r="R801" s="17" t="s">
        <v>65</v>
      </c>
      <c r="S801" s="17"/>
      <c r="T801" s="17" t="s">
        <v>96</v>
      </c>
      <c r="U801" s="17" t="s">
        <v>97</v>
      </c>
      <c r="V801" s="17" t="s">
        <v>71</v>
      </c>
      <c r="W801" s="19" t="s">
        <v>3068</v>
      </c>
      <c r="X801" s="18">
        <v>42005.333333333299</v>
      </c>
      <c r="Y801" s="18">
        <v>42675.291666666701</v>
      </c>
      <c r="Z801" s="17" t="s">
        <v>82</v>
      </c>
      <c r="AA801" s="17" t="s">
        <v>59</v>
      </c>
      <c r="AB801" s="17" t="s">
        <v>60</v>
      </c>
      <c r="AC801" s="17" t="s">
        <v>82</v>
      </c>
      <c r="AD801" s="17"/>
      <c r="AE801" s="17" t="s">
        <v>60</v>
      </c>
    </row>
    <row r="802" spans="1:31" s="3" customFormat="1" ht="13" x14ac:dyDescent="0.3">
      <c r="A802" s="35" t="s">
        <v>3069</v>
      </c>
      <c r="B802" s="17">
        <v>888</v>
      </c>
      <c r="C802" s="18">
        <v>40999</v>
      </c>
      <c r="D802" s="18">
        <v>41001.291666666701</v>
      </c>
      <c r="E802" s="16" t="s">
        <v>1507</v>
      </c>
      <c r="F802" s="36">
        <v>41346.291666666701</v>
      </c>
      <c r="G802" s="16" t="s">
        <v>129</v>
      </c>
      <c r="H802" s="17" t="s">
        <v>74</v>
      </c>
      <c r="I802" s="17"/>
      <c r="J802" s="17"/>
      <c r="K802" s="17" t="s">
        <v>75</v>
      </c>
      <c r="L802" s="17"/>
      <c r="M802" s="17"/>
      <c r="N802" s="17">
        <v>100</v>
      </c>
      <c r="O802" s="17"/>
      <c r="P802" s="17"/>
      <c r="Q802" s="17">
        <v>100</v>
      </c>
      <c r="R802" s="17" t="s">
        <v>65</v>
      </c>
      <c r="S802" s="17"/>
      <c r="T802" s="17" t="s">
        <v>130</v>
      </c>
      <c r="U802" s="17" t="s">
        <v>55</v>
      </c>
      <c r="V802" s="17" t="s">
        <v>71</v>
      </c>
      <c r="W802" s="19" t="s">
        <v>3070</v>
      </c>
      <c r="X802" s="18">
        <v>42292.291666666701</v>
      </c>
      <c r="Y802" s="18">
        <v>42292.291666666701</v>
      </c>
      <c r="Z802" s="17" t="s">
        <v>82</v>
      </c>
      <c r="AA802" s="17" t="s">
        <v>59</v>
      </c>
      <c r="AB802" s="17" t="s">
        <v>60</v>
      </c>
      <c r="AC802" s="17" t="s">
        <v>82</v>
      </c>
      <c r="AD802" s="17"/>
      <c r="AE802" s="17"/>
    </row>
    <row r="803" spans="1:31" s="3" customFormat="1" ht="13" x14ac:dyDescent="0.3">
      <c r="A803" s="35" t="s">
        <v>3071</v>
      </c>
      <c r="B803" s="17">
        <v>889</v>
      </c>
      <c r="C803" s="18">
        <v>40999</v>
      </c>
      <c r="D803" s="18">
        <v>41001.291666666701</v>
      </c>
      <c r="E803" s="16" t="s">
        <v>1507</v>
      </c>
      <c r="F803" s="36">
        <v>41079.291666666701</v>
      </c>
      <c r="G803" s="16" t="s">
        <v>129</v>
      </c>
      <c r="H803" s="17" t="s">
        <v>91</v>
      </c>
      <c r="I803" s="17"/>
      <c r="J803" s="17"/>
      <c r="K803" s="17" t="s">
        <v>86</v>
      </c>
      <c r="L803" s="17"/>
      <c r="M803" s="17"/>
      <c r="N803" s="17">
        <v>540</v>
      </c>
      <c r="O803" s="17"/>
      <c r="P803" s="17"/>
      <c r="Q803" s="17">
        <v>540</v>
      </c>
      <c r="R803" s="17" t="s">
        <v>65</v>
      </c>
      <c r="S803" s="17"/>
      <c r="T803" s="17" t="s">
        <v>96</v>
      </c>
      <c r="U803" s="17" t="s">
        <v>97</v>
      </c>
      <c r="V803" s="17" t="s">
        <v>71</v>
      </c>
      <c r="W803" s="19" t="s">
        <v>3072</v>
      </c>
      <c r="X803" s="18">
        <v>42551.291666666701</v>
      </c>
      <c r="Y803" s="18">
        <v>42551.291666666701</v>
      </c>
      <c r="Z803" s="17" t="s">
        <v>82</v>
      </c>
      <c r="AA803" s="17" t="s">
        <v>60</v>
      </c>
      <c r="AB803" s="17" t="s">
        <v>60</v>
      </c>
      <c r="AC803" s="17" t="s">
        <v>82</v>
      </c>
      <c r="AD803" s="17"/>
      <c r="AE803" s="17"/>
    </row>
    <row r="804" spans="1:31" s="3" customFormat="1" ht="13" x14ac:dyDescent="0.3">
      <c r="A804" s="35" t="s">
        <v>3073</v>
      </c>
      <c r="B804" s="17">
        <v>890</v>
      </c>
      <c r="C804" s="18">
        <v>40999</v>
      </c>
      <c r="D804" s="18">
        <v>41001.291666666701</v>
      </c>
      <c r="E804" s="16" t="s">
        <v>1507</v>
      </c>
      <c r="F804" s="36">
        <v>41362.291666666701</v>
      </c>
      <c r="G804" s="16" t="s">
        <v>129</v>
      </c>
      <c r="H804" s="17" t="s">
        <v>74</v>
      </c>
      <c r="I804" s="17"/>
      <c r="J804" s="17"/>
      <c r="K804" s="17" t="s">
        <v>75</v>
      </c>
      <c r="L804" s="17"/>
      <c r="M804" s="17"/>
      <c r="N804" s="17">
        <v>50</v>
      </c>
      <c r="O804" s="17"/>
      <c r="P804" s="17"/>
      <c r="Q804" s="17">
        <v>50</v>
      </c>
      <c r="R804" s="17" t="s">
        <v>65</v>
      </c>
      <c r="S804" s="17"/>
      <c r="T804" s="17" t="s">
        <v>101</v>
      </c>
      <c r="U804" s="17" t="s">
        <v>55</v>
      </c>
      <c r="V804" s="17" t="s">
        <v>71</v>
      </c>
      <c r="W804" s="19" t="s">
        <v>3074</v>
      </c>
      <c r="X804" s="18">
        <v>41699.333333333299</v>
      </c>
      <c r="Y804" s="18">
        <v>43343.291666666701</v>
      </c>
      <c r="Z804" s="17" t="s">
        <v>82</v>
      </c>
      <c r="AA804" s="17" t="s">
        <v>59</v>
      </c>
      <c r="AB804" s="17" t="s">
        <v>60</v>
      </c>
      <c r="AC804" s="17" t="s">
        <v>82</v>
      </c>
      <c r="AD804" s="17"/>
      <c r="AE804" s="17"/>
    </row>
    <row r="805" spans="1:31" s="3" customFormat="1" ht="13" x14ac:dyDescent="0.3">
      <c r="A805" s="35" t="s">
        <v>3075</v>
      </c>
      <c r="B805" s="17">
        <v>891</v>
      </c>
      <c r="C805" s="18">
        <v>40998</v>
      </c>
      <c r="D805" s="18">
        <v>41001.291666666701</v>
      </c>
      <c r="E805" s="16" t="s">
        <v>1507</v>
      </c>
      <c r="F805" s="36">
        <v>41395.291666666701</v>
      </c>
      <c r="G805" s="16" t="s">
        <v>129</v>
      </c>
      <c r="H805" s="17" t="s">
        <v>74</v>
      </c>
      <c r="I805" s="17"/>
      <c r="J805" s="17"/>
      <c r="K805" s="17" t="s">
        <v>75</v>
      </c>
      <c r="L805" s="17"/>
      <c r="M805" s="17"/>
      <c r="N805" s="17">
        <v>180</v>
      </c>
      <c r="O805" s="17"/>
      <c r="P805" s="17"/>
      <c r="Q805" s="17">
        <v>180</v>
      </c>
      <c r="R805" s="17" t="s">
        <v>65</v>
      </c>
      <c r="S805" s="17"/>
      <c r="T805" s="17" t="s">
        <v>96</v>
      </c>
      <c r="U805" s="17" t="s">
        <v>97</v>
      </c>
      <c r="V805" s="17" t="s">
        <v>71</v>
      </c>
      <c r="W805" s="19" t="s">
        <v>3076</v>
      </c>
      <c r="X805" s="18">
        <v>41791.291666666701</v>
      </c>
      <c r="Y805" s="18">
        <v>42552.291666666701</v>
      </c>
      <c r="Z805" s="17" t="s">
        <v>82</v>
      </c>
      <c r="AA805" s="17" t="s">
        <v>59</v>
      </c>
      <c r="AB805" s="17" t="s">
        <v>60</v>
      </c>
      <c r="AC805" s="17" t="s">
        <v>82</v>
      </c>
      <c r="AD805" s="17"/>
      <c r="AE805" s="17"/>
    </row>
    <row r="806" spans="1:31" s="3" customFormat="1" ht="13" x14ac:dyDescent="0.3">
      <c r="A806" s="35" t="s">
        <v>3077</v>
      </c>
      <c r="B806" s="17">
        <v>892</v>
      </c>
      <c r="C806" s="18">
        <v>40999</v>
      </c>
      <c r="D806" s="18">
        <v>41001.291666666701</v>
      </c>
      <c r="E806" s="16" t="s">
        <v>1507</v>
      </c>
      <c r="F806" s="36">
        <v>41395.291666666701</v>
      </c>
      <c r="G806" s="16" t="s">
        <v>129</v>
      </c>
      <c r="H806" s="17" t="s">
        <v>514</v>
      </c>
      <c r="I806" s="17"/>
      <c r="J806" s="17"/>
      <c r="K806" s="17" t="s">
        <v>75</v>
      </c>
      <c r="L806" s="17"/>
      <c r="M806" s="17"/>
      <c r="N806" s="17">
        <v>140</v>
      </c>
      <c r="O806" s="17"/>
      <c r="P806" s="17"/>
      <c r="Q806" s="17">
        <v>140</v>
      </c>
      <c r="R806" s="17" t="s">
        <v>65</v>
      </c>
      <c r="S806" s="17"/>
      <c r="T806" s="17" t="s">
        <v>130</v>
      </c>
      <c r="U806" s="17" t="s">
        <v>55</v>
      </c>
      <c r="V806" s="17" t="s">
        <v>71</v>
      </c>
      <c r="W806" s="19" t="s">
        <v>3078</v>
      </c>
      <c r="X806" s="18">
        <v>42369.333333333299</v>
      </c>
      <c r="Y806" s="18">
        <v>42369.333333333299</v>
      </c>
      <c r="Z806" s="17" t="s">
        <v>82</v>
      </c>
      <c r="AA806" s="17" t="s">
        <v>59</v>
      </c>
      <c r="AB806" s="17" t="s">
        <v>60</v>
      </c>
      <c r="AC806" s="17" t="s">
        <v>82</v>
      </c>
      <c r="AD806" s="17"/>
      <c r="AE806" s="17"/>
    </row>
    <row r="807" spans="1:31" s="3" customFormat="1" ht="25.5" x14ac:dyDescent="0.3">
      <c r="A807" s="35" t="s">
        <v>3079</v>
      </c>
      <c r="B807" s="17">
        <v>893</v>
      </c>
      <c r="C807" s="18">
        <v>41001</v>
      </c>
      <c r="D807" s="18">
        <v>41001.291666666701</v>
      </c>
      <c r="E807" s="16" t="s">
        <v>1507</v>
      </c>
      <c r="F807" s="36">
        <v>42978.291666666701</v>
      </c>
      <c r="G807" s="16" t="s">
        <v>129</v>
      </c>
      <c r="H807" s="17" t="s">
        <v>85</v>
      </c>
      <c r="I807" s="17"/>
      <c r="J807" s="17"/>
      <c r="K807" s="17" t="s">
        <v>86</v>
      </c>
      <c r="L807" s="17"/>
      <c r="M807" s="17"/>
      <c r="N807" s="17">
        <v>938.61199999999997</v>
      </c>
      <c r="O807" s="17"/>
      <c r="P807" s="17"/>
      <c r="Q807" s="17">
        <v>938.61</v>
      </c>
      <c r="R807" s="17" t="s">
        <v>92</v>
      </c>
      <c r="S807" s="17"/>
      <c r="T807" s="17" t="s">
        <v>448</v>
      </c>
      <c r="U807" s="17" t="s">
        <v>55</v>
      </c>
      <c r="V807" s="17" t="s">
        <v>71</v>
      </c>
      <c r="W807" s="19" t="s">
        <v>3080</v>
      </c>
      <c r="X807" s="18">
        <v>43983.291666666701</v>
      </c>
      <c r="Y807" s="18">
        <v>43983.291666666701</v>
      </c>
      <c r="Z807" s="17" t="s">
        <v>82</v>
      </c>
      <c r="AA807" s="17" t="s">
        <v>59</v>
      </c>
      <c r="AB807" s="17" t="s">
        <v>59</v>
      </c>
      <c r="AC807" s="17" t="s">
        <v>82</v>
      </c>
      <c r="AD807" s="17" t="s">
        <v>61</v>
      </c>
      <c r="AE807" s="17" t="s">
        <v>1641</v>
      </c>
    </row>
    <row r="808" spans="1:31" s="3" customFormat="1" ht="25.5" x14ac:dyDescent="0.3">
      <c r="A808" s="35" t="s">
        <v>3081</v>
      </c>
      <c r="B808" s="17">
        <v>894</v>
      </c>
      <c r="C808" s="18">
        <v>41001</v>
      </c>
      <c r="D808" s="18">
        <v>41001.291666666701</v>
      </c>
      <c r="E808" s="16" t="s">
        <v>1507</v>
      </c>
      <c r="F808" s="36">
        <v>41332.333333333299</v>
      </c>
      <c r="G808" s="16" t="s">
        <v>129</v>
      </c>
      <c r="H808" s="17" t="s">
        <v>1162</v>
      </c>
      <c r="I808" s="17"/>
      <c r="J808" s="17"/>
      <c r="K808" s="17" t="s">
        <v>86</v>
      </c>
      <c r="L808" s="17"/>
      <c r="M808" s="17"/>
      <c r="N808" s="17">
        <v>310</v>
      </c>
      <c r="O808" s="17"/>
      <c r="P808" s="17"/>
      <c r="Q808" s="17">
        <v>310</v>
      </c>
      <c r="R808" s="17" t="s">
        <v>65</v>
      </c>
      <c r="S808" s="17"/>
      <c r="T808" s="17" t="s">
        <v>3082</v>
      </c>
      <c r="U808" s="17" t="s">
        <v>55</v>
      </c>
      <c r="V808" s="17" t="s">
        <v>88</v>
      </c>
      <c r="W808" s="19" t="s">
        <v>3083</v>
      </c>
      <c r="X808" s="18">
        <v>42826.291666666701</v>
      </c>
      <c r="Y808" s="18">
        <v>42826.291666666701</v>
      </c>
      <c r="Z808" s="17" t="s">
        <v>82</v>
      </c>
      <c r="AA808" s="17" t="s">
        <v>60</v>
      </c>
      <c r="AB808" s="17" t="s">
        <v>60</v>
      </c>
      <c r="AC808" s="17" t="s">
        <v>82</v>
      </c>
      <c r="AD808" s="17"/>
      <c r="AE808" s="17"/>
    </row>
    <row r="809" spans="1:31" s="3" customFormat="1" ht="13" x14ac:dyDescent="0.3">
      <c r="A809" s="35" t="s">
        <v>3084</v>
      </c>
      <c r="B809" s="17">
        <v>895</v>
      </c>
      <c r="C809" s="18">
        <v>41001</v>
      </c>
      <c r="D809" s="18">
        <v>41001.291666666701</v>
      </c>
      <c r="E809" s="16" t="s">
        <v>1507</v>
      </c>
      <c r="F809" s="36">
        <v>42054.333333333299</v>
      </c>
      <c r="G809" s="16" t="s">
        <v>129</v>
      </c>
      <c r="H809" s="17" t="s">
        <v>74</v>
      </c>
      <c r="I809" s="17"/>
      <c r="J809" s="17"/>
      <c r="K809" s="17" t="s">
        <v>75</v>
      </c>
      <c r="L809" s="17"/>
      <c r="M809" s="17"/>
      <c r="N809" s="17">
        <v>15</v>
      </c>
      <c r="O809" s="17"/>
      <c r="P809" s="17"/>
      <c r="Q809" s="17">
        <v>15</v>
      </c>
      <c r="R809" s="17" t="s">
        <v>65</v>
      </c>
      <c r="S809" s="17"/>
      <c r="T809" s="17" t="s">
        <v>54</v>
      </c>
      <c r="U809" s="17" t="s">
        <v>55</v>
      </c>
      <c r="V809" s="17" t="s">
        <v>56</v>
      </c>
      <c r="W809" s="19" t="s">
        <v>1640</v>
      </c>
      <c r="X809" s="18">
        <v>42004.333333333299</v>
      </c>
      <c r="Y809" s="18">
        <v>42004.333333333299</v>
      </c>
      <c r="Z809" s="17" t="s">
        <v>82</v>
      </c>
      <c r="AA809" s="17" t="s">
        <v>59</v>
      </c>
      <c r="AB809" s="17" t="s">
        <v>59</v>
      </c>
      <c r="AC809" s="17" t="s">
        <v>82</v>
      </c>
      <c r="AD809" s="17"/>
      <c r="AE809" s="17"/>
    </row>
    <row r="810" spans="1:31" s="3" customFormat="1" ht="13" x14ac:dyDescent="0.3">
      <c r="A810" s="35" t="s">
        <v>3085</v>
      </c>
      <c r="B810" s="17">
        <v>896</v>
      </c>
      <c r="C810" s="18">
        <v>41001</v>
      </c>
      <c r="D810" s="18">
        <v>41001.291666666701</v>
      </c>
      <c r="E810" s="16" t="s">
        <v>1507</v>
      </c>
      <c r="F810" s="36">
        <v>41358.291666666701</v>
      </c>
      <c r="G810" s="16" t="s">
        <v>129</v>
      </c>
      <c r="H810" s="17" t="s">
        <v>74</v>
      </c>
      <c r="I810" s="17"/>
      <c r="J810" s="17"/>
      <c r="K810" s="17" t="s">
        <v>75</v>
      </c>
      <c r="L810" s="17"/>
      <c r="M810" s="17"/>
      <c r="N810" s="17">
        <v>100</v>
      </c>
      <c r="O810" s="17"/>
      <c r="P810" s="17"/>
      <c r="Q810" s="17">
        <v>100</v>
      </c>
      <c r="R810" s="17" t="s">
        <v>65</v>
      </c>
      <c r="S810" s="17"/>
      <c r="T810" s="17" t="s">
        <v>54</v>
      </c>
      <c r="U810" s="17" t="s">
        <v>55</v>
      </c>
      <c r="V810" s="17" t="s">
        <v>56</v>
      </c>
      <c r="W810" s="19" t="s">
        <v>1640</v>
      </c>
      <c r="X810" s="18">
        <v>42248.291666666701</v>
      </c>
      <c r="Y810" s="18">
        <v>42248.291666666701</v>
      </c>
      <c r="Z810" s="17" t="s">
        <v>82</v>
      </c>
      <c r="AA810" s="17" t="s">
        <v>59</v>
      </c>
      <c r="AB810" s="17" t="s">
        <v>60</v>
      </c>
      <c r="AC810" s="17" t="s">
        <v>82</v>
      </c>
      <c r="AD810" s="17"/>
      <c r="AE810" s="17"/>
    </row>
    <row r="811" spans="1:31" s="3" customFormat="1" ht="13" x14ac:dyDescent="0.3">
      <c r="A811" s="35" t="s">
        <v>3086</v>
      </c>
      <c r="B811" s="17">
        <v>898</v>
      </c>
      <c r="C811" s="18">
        <v>41001</v>
      </c>
      <c r="D811" s="18">
        <v>41001.291666666701</v>
      </c>
      <c r="E811" s="16" t="s">
        <v>1507</v>
      </c>
      <c r="F811" s="36">
        <v>41372.291666666701</v>
      </c>
      <c r="G811" s="16" t="s">
        <v>129</v>
      </c>
      <c r="H811" s="17" t="s">
        <v>1162</v>
      </c>
      <c r="I811" s="17"/>
      <c r="J811" s="17"/>
      <c r="K811" s="17" t="s">
        <v>86</v>
      </c>
      <c r="L811" s="17"/>
      <c r="M811" s="17"/>
      <c r="N811" s="17">
        <v>45</v>
      </c>
      <c r="O811" s="17"/>
      <c r="P811" s="17"/>
      <c r="Q811" s="17">
        <v>45</v>
      </c>
      <c r="R811" s="17" t="s">
        <v>65</v>
      </c>
      <c r="S811" s="17"/>
      <c r="T811" s="17" t="s">
        <v>101</v>
      </c>
      <c r="U811" s="17" t="s">
        <v>55</v>
      </c>
      <c r="V811" s="17" t="s">
        <v>88</v>
      </c>
      <c r="W811" s="19" t="s">
        <v>3087</v>
      </c>
      <c r="X811" s="18">
        <v>41640.333333333299</v>
      </c>
      <c r="Y811" s="18">
        <v>43738.291666666701</v>
      </c>
      <c r="Z811" s="17" t="s">
        <v>82</v>
      </c>
      <c r="AA811" s="17" t="s">
        <v>59</v>
      </c>
      <c r="AB811" s="17" t="s">
        <v>60</v>
      </c>
      <c r="AC811" s="17" t="s">
        <v>82</v>
      </c>
      <c r="AD811" s="17"/>
      <c r="AE811" s="17"/>
    </row>
    <row r="812" spans="1:31" s="3" customFormat="1" ht="25.5" x14ac:dyDescent="0.3">
      <c r="A812" s="35" t="s">
        <v>3088</v>
      </c>
      <c r="B812" s="17">
        <v>899</v>
      </c>
      <c r="C812" s="18">
        <v>41001</v>
      </c>
      <c r="D812" s="18">
        <v>41001.291666666701</v>
      </c>
      <c r="E812" s="16" t="s">
        <v>1507</v>
      </c>
      <c r="F812" s="36">
        <v>41409.291666666701</v>
      </c>
      <c r="G812" s="16" t="s">
        <v>129</v>
      </c>
      <c r="H812" s="17" t="s">
        <v>51</v>
      </c>
      <c r="I812" s="17"/>
      <c r="J812" s="17"/>
      <c r="K812" s="17" t="s">
        <v>51</v>
      </c>
      <c r="L812" s="17"/>
      <c r="M812" s="17"/>
      <c r="N812" s="17">
        <v>100</v>
      </c>
      <c r="O812" s="17"/>
      <c r="P812" s="17"/>
      <c r="Q812" s="17">
        <v>100</v>
      </c>
      <c r="R812" s="17" t="s">
        <v>65</v>
      </c>
      <c r="S812" s="17"/>
      <c r="T812" s="17" t="s">
        <v>110</v>
      </c>
      <c r="U812" s="17" t="s">
        <v>55</v>
      </c>
      <c r="V812" s="17" t="s">
        <v>88</v>
      </c>
      <c r="W812" s="19" t="s">
        <v>3089</v>
      </c>
      <c r="X812" s="18">
        <v>42247.291666666701</v>
      </c>
      <c r="Y812" s="18">
        <v>41608.333333333299</v>
      </c>
      <c r="Z812" s="17" t="s">
        <v>82</v>
      </c>
      <c r="AA812" s="17" t="s">
        <v>60</v>
      </c>
      <c r="AB812" s="17" t="s">
        <v>60</v>
      </c>
      <c r="AC812" s="17" t="s">
        <v>82</v>
      </c>
      <c r="AD812" s="17"/>
      <c r="AE812" s="17"/>
    </row>
    <row r="813" spans="1:31" s="3" customFormat="1" ht="13" x14ac:dyDescent="0.3">
      <c r="A813" s="35" t="s">
        <v>3090</v>
      </c>
      <c r="B813" s="17">
        <v>902</v>
      </c>
      <c r="C813" s="18">
        <v>41001</v>
      </c>
      <c r="D813" s="18">
        <v>41001.291666666701</v>
      </c>
      <c r="E813" s="16" t="s">
        <v>1507</v>
      </c>
      <c r="F813" s="36">
        <v>41400.291666666701</v>
      </c>
      <c r="G813" s="16" t="s">
        <v>129</v>
      </c>
      <c r="H813" s="17" t="s">
        <v>74</v>
      </c>
      <c r="I813" s="17"/>
      <c r="J813" s="17"/>
      <c r="K813" s="17" t="s">
        <v>75</v>
      </c>
      <c r="L813" s="17"/>
      <c r="M813" s="17"/>
      <c r="N813" s="17">
        <v>150</v>
      </c>
      <c r="O813" s="17"/>
      <c r="P813" s="17"/>
      <c r="Q813" s="17">
        <v>150</v>
      </c>
      <c r="R813" s="17" t="s">
        <v>65</v>
      </c>
      <c r="S813" s="17"/>
      <c r="T813" s="17" t="s">
        <v>66</v>
      </c>
      <c r="U813" s="17" t="s">
        <v>55</v>
      </c>
      <c r="V813" s="17" t="s">
        <v>71</v>
      </c>
      <c r="W813" s="19" t="s">
        <v>3091</v>
      </c>
      <c r="X813" s="18">
        <v>42735.333333333299</v>
      </c>
      <c r="Y813" s="18">
        <v>42735.333333333299</v>
      </c>
      <c r="Z813" s="17" t="s">
        <v>82</v>
      </c>
      <c r="AA813" s="17" t="s">
        <v>59</v>
      </c>
      <c r="AB813" s="17" t="s">
        <v>60</v>
      </c>
      <c r="AC813" s="17" t="s">
        <v>82</v>
      </c>
      <c r="AD813" s="17"/>
      <c r="AE813" s="17"/>
    </row>
    <row r="814" spans="1:31" s="3" customFormat="1" ht="13" x14ac:dyDescent="0.3">
      <c r="A814" s="35" t="s">
        <v>3092</v>
      </c>
      <c r="B814" s="17">
        <v>903</v>
      </c>
      <c r="C814" s="18">
        <v>41001</v>
      </c>
      <c r="D814" s="18">
        <v>41001.291666666701</v>
      </c>
      <c r="E814" s="16" t="s">
        <v>1507</v>
      </c>
      <c r="F814" s="36">
        <v>41400.291666666701</v>
      </c>
      <c r="G814" s="16" t="s">
        <v>129</v>
      </c>
      <c r="H814" s="17" t="s">
        <v>74</v>
      </c>
      <c r="I814" s="17"/>
      <c r="J814" s="17"/>
      <c r="K814" s="17" t="s">
        <v>75</v>
      </c>
      <c r="L814" s="17"/>
      <c r="M814" s="17"/>
      <c r="N814" s="17">
        <v>387</v>
      </c>
      <c r="O814" s="17"/>
      <c r="P814" s="17"/>
      <c r="Q814" s="17">
        <v>387</v>
      </c>
      <c r="R814" s="17" t="s">
        <v>65</v>
      </c>
      <c r="S814" s="17"/>
      <c r="T814" s="17" t="s">
        <v>121</v>
      </c>
      <c r="U814" s="17" t="s">
        <v>55</v>
      </c>
      <c r="V814" s="17" t="s">
        <v>71</v>
      </c>
      <c r="W814" s="19" t="s">
        <v>3093</v>
      </c>
      <c r="X814" s="18">
        <v>42724.333333333299</v>
      </c>
      <c r="Y814" s="18">
        <v>42724.333333333299</v>
      </c>
      <c r="Z814" s="17" t="s">
        <v>82</v>
      </c>
      <c r="AA814" s="17" t="s">
        <v>59</v>
      </c>
      <c r="AB814" s="17" t="s">
        <v>60</v>
      </c>
      <c r="AC814" s="17" t="s">
        <v>82</v>
      </c>
      <c r="AD814" s="17"/>
      <c r="AE814" s="17"/>
    </row>
    <row r="815" spans="1:31" s="3" customFormat="1" ht="13" x14ac:dyDescent="0.3">
      <c r="A815" s="35" t="s">
        <v>3094</v>
      </c>
      <c r="B815" s="17">
        <v>904</v>
      </c>
      <c r="C815" s="18">
        <v>41001</v>
      </c>
      <c r="D815" s="18">
        <v>41001.291666666701</v>
      </c>
      <c r="E815" s="16" t="s">
        <v>1507</v>
      </c>
      <c r="F815" s="36">
        <v>41333.333333333299</v>
      </c>
      <c r="G815" s="16" t="s">
        <v>129</v>
      </c>
      <c r="H815" s="17" t="s">
        <v>74</v>
      </c>
      <c r="I815" s="17"/>
      <c r="J815" s="17"/>
      <c r="K815" s="17" t="s">
        <v>75</v>
      </c>
      <c r="L815" s="17"/>
      <c r="M815" s="17"/>
      <c r="N815" s="17">
        <v>150</v>
      </c>
      <c r="O815" s="17"/>
      <c r="P815" s="17"/>
      <c r="Q815" s="17">
        <v>150</v>
      </c>
      <c r="R815" s="17" t="s">
        <v>65</v>
      </c>
      <c r="S815" s="17"/>
      <c r="T815" s="17" t="s">
        <v>66</v>
      </c>
      <c r="U815" s="17" t="s">
        <v>55</v>
      </c>
      <c r="V815" s="17" t="s">
        <v>71</v>
      </c>
      <c r="W815" s="19" t="s">
        <v>209</v>
      </c>
      <c r="X815" s="18">
        <v>42552.291666666701</v>
      </c>
      <c r="Y815" s="18">
        <v>42552.291666666701</v>
      </c>
      <c r="Z815" s="17" t="s">
        <v>82</v>
      </c>
      <c r="AA815" s="17" t="s">
        <v>60</v>
      </c>
      <c r="AB815" s="17" t="s">
        <v>60</v>
      </c>
      <c r="AC815" s="17" t="s">
        <v>82</v>
      </c>
      <c r="AD815" s="17"/>
      <c r="AE815" s="17"/>
    </row>
    <row r="816" spans="1:31" s="3" customFormat="1" ht="13" x14ac:dyDescent="0.3">
      <c r="A816" s="35" t="s">
        <v>3095</v>
      </c>
      <c r="B816" s="17">
        <v>905</v>
      </c>
      <c r="C816" s="18">
        <v>41001</v>
      </c>
      <c r="D816" s="18">
        <v>41001.291666666701</v>
      </c>
      <c r="E816" s="16" t="s">
        <v>1507</v>
      </c>
      <c r="F816" s="36">
        <v>41120.291666666701</v>
      </c>
      <c r="G816" s="16" t="s">
        <v>129</v>
      </c>
      <c r="H816" s="17" t="s">
        <v>74</v>
      </c>
      <c r="I816" s="17"/>
      <c r="J816" s="17"/>
      <c r="K816" s="17" t="s">
        <v>75</v>
      </c>
      <c r="L816" s="17"/>
      <c r="M816" s="17"/>
      <c r="N816" s="17">
        <v>80</v>
      </c>
      <c r="O816" s="17"/>
      <c r="P816" s="17"/>
      <c r="Q816" s="17">
        <v>80</v>
      </c>
      <c r="R816" s="17" t="s">
        <v>65</v>
      </c>
      <c r="S816" s="17"/>
      <c r="T816" s="17" t="s">
        <v>101</v>
      </c>
      <c r="U816" s="17" t="s">
        <v>55</v>
      </c>
      <c r="V816" s="17" t="s">
        <v>88</v>
      </c>
      <c r="W816" s="19" t="s">
        <v>3096</v>
      </c>
      <c r="X816" s="18">
        <v>42551.291666666701</v>
      </c>
      <c r="Y816" s="18">
        <v>42551.291666666701</v>
      </c>
      <c r="Z816" s="17" t="s">
        <v>82</v>
      </c>
      <c r="AA816" s="17" t="s">
        <v>60</v>
      </c>
      <c r="AB816" s="17" t="s">
        <v>60</v>
      </c>
      <c r="AC816" s="17" t="s">
        <v>82</v>
      </c>
      <c r="AD816" s="17"/>
      <c r="AE816" s="17"/>
    </row>
    <row r="817" spans="1:31" s="3" customFormat="1" ht="13" x14ac:dyDescent="0.3">
      <c r="A817" s="35" t="s">
        <v>3097</v>
      </c>
      <c r="B817" s="17">
        <v>906</v>
      </c>
      <c r="C817" s="18">
        <v>41001</v>
      </c>
      <c r="D817" s="18">
        <v>41001.291666666701</v>
      </c>
      <c r="E817" s="16" t="s">
        <v>1507</v>
      </c>
      <c r="F817" s="36">
        <v>41124.291666666701</v>
      </c>
      <c r="G817" s="16" t="s">
        <v>129</v>
      </c>
      <c r="H817" s="17" t="s">
        <v>74</v>
      </c>
      <c r="I817" s="17"/>
      <c r="J817" s="17"/>
      <c r="K817" s="17" t="s">
        <v>75</v>
      </c>
      <c r="L817" s="17"/>
      <c r="M817" s="17"/>
      <c r="N817" s="17">
        <v>100</v>
      </c>
      <c r="O817" s="17"/>
      <c r="P817" s="17"/>
      <c r="Q817" s="17">
        <v>100</v>
      </c>
      <c r="R817" s="17" t="s">
        <v>65</v>
      </c>
      <c r="S817" s="17"/>
      <c r="T817" s="17" t="s">
        <v>130</v>
      </c>
      <c r="U817" s="17" t="s">
        <v>55</v>
      </c>
      <c r="V817" s="17" t="s">
        <v>71</v>
      </c>
      <c r="W817" s="19" t="s">
        <v>3098</v>
      </c>
      <c r="X817" s="18">
        <v>42125.291666666701</v>
      </c>
      <c r="Y817" s="18">
        <v>42125.291666666701</v>
      </c>
      <c r="Z817" s="17" t="s">
        <v>82</v>
      </c>
      <c r="AA817" s="17" t="s">
        <v>60</v>
      </c>
      <c r="AB817" s="17" t="s">
        <v>60</v>
      </c>
      <c r="AC817" s="17" t="s">
        <v>82</v>
      </c>
      <c r="AD817" s="17"/>
      <c r="AE817" s="17"/>
    </row>
    <row r="818" spans="1:31" s="3" customFormat="1" ht="13" x14ac:dyDescent="0.3">
      <c r="A818" s="35" t="s">
        <v>3099</v>
      </c>
      <c r="B818" s="17">
        <v>907</v>
      </c>
      <c r="C818" s="18">
        <v>41001</v>
      </c>
      <c r="D818" s="18">
        <v>41001.291666666701</v>
      </c>
      <c r="E818" s="16" t="s">
        <v>1507</v>
      </c>
      <c r="F818" s="36">
        <v>41120.291666666701</v>
      </c>
      <c r="G818" s="16" t="s">
        <v>129</v>
      </c>
      <c r="H818" s="17" t="s">
        <v>74</v>
      </c>
      <c r="I818" s="17"/>
      <c r="J818" s="17"/>
      <c r="K818" s="17" t="s">
        <v>75</v>
      </c>
      <c r="L818" s="17"/>
      <c r="M818" s="17"/>
      <c r="N818" s="17">
        <v>80</v>
      </c>
      <c r="O818" s="17"/>
      <c r="P818" s="17"/>
      <c r="Q818" s="17">
        <v>80</v>
      </c>
      <c r="R818" s="17" t="s">
        <v>65</v>
      </c>
      <c r="S818" s="17"/>
      <c r="T818" s="17" t="s">
        <v>136</v>
      </c>
      <c r="U818" s="17" t="s">
        <v>55</v>
      </c>
      <c r="V818" s="17" t="s">
        <v>88</v>
      </c>
      <c r="W818" s="19" t="s">
        <v>3100</v>
      </c>
      <c r="X818" s="18">
        <v>41569.291666666701</v>
      </c>
      <c r="Y818" s="18">
        <v>41569.291666666701</v>
      </c>
      <c r="Z818" s="17" t="s">
        <v>82</v>
      </c>
      <c r="AA818" s="17" t="s">
        <v>60</v>
      </c>
      <c r="AB818" s="17" t="s">
        <v>60</v>
      </c>
      <c r="AC818" s="17" t="s">
        <v>82</v>
      </c>
      <c r="AD818" s="17"/>
      <c r="AE818" s="17"/>
    </row>
    <row r="819" spans="1:31" s="3" customFormat="1" ht="13" x14ac:dyDescent="0.3">
      <c r="A819" s="35" t="s">
        <v>3101</v>
      </c>
      <c r="B819" s="17">
        <v>908</v>
      </c>
      <c r="C819" s="18">
        <v>41001</v>
      </c>
      <c r="D819" s="18">
        <v>41001.291666666701</v>
      </c>
      <c r="E819" s="16" t="s">
        <v>1507</v>
      </c>
      <c r="F819" s="36">
        <v>42075.291666666701</v>
      </c>
      <c r="G819" s="16" t="s">
        <v>129</v>
      </c>
      <c r="H819" s="17" t="s">
        <v>74</v>
      </c>
      <c r="I819" s="17" t="s">
        <v>91</v>
      </c>
      <c r="J819" s="17"/>
      <c r="K819" s="17" t="s">
        <v>75</v>
      </c>
      <c r="L819" s="17" t="s">
        <v>75</v>
      </c>
      <c r="M819" s="17"/>
      <c r="N819" s="17">
        <v>50</v>
      </c>
      <c r="O819" s="17">
        <v>160</v>
      </c>
      <c r="P819" s="17"/>
      <c r="Q819" s="17">
        <v>210</v>
      </c>
      <c r="R819" s="17" t="s">
        <v>65</v>
      </c>
      <c r="S819" s="17"/>
      <c r="T819" s="17" t="s">
        <v>142</v>
      </c>
      <c r="U819" s="17" t="s">
        <v>97</v>
      </c>
      <c r="V819" s="17" t="s">
        <v>143</v>
      </c>
      <c r="W819" s="19" t="s">
        <v>2834</v>
      </c>
      <c r="X819" s="18">
        <v>42887.291666666701</v>
      </c>
      <c r="Y819" s="18">
        <v>43524.333333333299</v>
      </c>
      <c r="Z819" s="17" t="s">
        <v>82</v>
      </c>
      <c r="AA819" s="17" t="s">
        <v>59</v>
      </c>
      <c r="AB819" s="17" t="s">
        <v>59</v>
      </c>
      <c r="AC819" s="17" t="s">
        <v>82</v>
      </c>
      <c r="AD819" s="17"/>
      <c r="AE819" s="17" t="s">
        <v>60</v>
      </c>
    </row>
    <row r="820" spans="1:31" s="3" customFormat="1" ht="13" x14ac:dyDescent="0.3">
      <c r="A820" s="35" t="s">
        <v>3102</v>
      </c>
      <c r="B820" s="17">
        <v>910</v>
      </c>
      <c r="C820" s="18">
        <v>41001</v>
      </c>
      <c r="D820" s="18">
        <v>41001.291666666701</v>
      </c>
      <c r="E820" s="16" t="s">
        <v>1507</v>
      </c>
      <c r="F820" s="36">
        <v>41409.291666666701</v>
      </c>
      <c r="G820" s="16" t="s">
        <v>129</v>
      </c>
      <c r="H820" s="17" t="s">
        <v>91</v>
      </c>
      <c r="I820" s="17"/>
      <c r="J820" s="17"/>
      <c r="K820" s="17" t="s">
        <v>611</v>
      </c>
      <c r="L820" s="17"/>
      <c r="M820" s="17"/>
      <c r="N820" s="17">
        <v>20</v>
      </c>
      <c r="O820" s="17"/>
      <c r="P820" s="17"/>
      <c r="Q820" s="17">
        <v>20</v>
      </c>
      <c r="R820" s="17" t="s">
        <v>65</v>
      </c>
      <c r="S820" s="17"/>
      <c r="T820" s="17" t="s">
        <v>1814</v>
      </c>
      <c r="U820" s="17" t="s">
        <v>55</v>
      </c>
      <c r="V820" s="17" t="s">
        <v>88</v>
      </c>
      <c r="W820" s="19" t="s">
        <v>3103</v>
      </c>
      <c r="X820" s="18">
        <v>42005.333333333299</v>
      </c>
      <c r="Y820" s="18">
        <v>42522.291666666701</v>
      </c>
      <c r="Z820" s="17" t="s">
        <v>82</v>
      </c>
      <c r="AA820" s="17" t="s">
        <v>60</v>
      </c>
      <c r="AB820" s="17" t="s">
        <v>60</v>
      </c>
      <c r="AC820" s="17" t="s">
        <v>82</v>
      </c>
      <c r="AD820" s="17"/>
      <c r="AE820" s="17"/>
    </row>
    <row r="821" spans="1:31" s="3" customFormat="1" ht="13" x14ac:dyDescent="0.3">
      <c r="A821" s="35" t="s">
        <v>2289</v>
      </c>
      <c r="B821" s="17">
        <v>912</v>
      </c>
      <c r="C821" s="18">
        <v>41001</v>
      </c>
      <c r="D821" s="18">
        <v>41001.291666666701</v>
      </c>
      <c r="E821" s="16" t="s">
        <v>1507</v>
      </c>
      <c r="F821" s="36">
        <v>41080.621122685203</v>
      </c>
      <c r="G821" s="16" t="s">
        <v>129</v>
      </c>
      <c r="H821" s="17" t="s">
        <v>74</v>
      </c>
      <c r="I821" s="17"/>
      <c r="J821" s="17"/>
      <c r="K821" s="17" t="s">
        <v>75</v>
      </c>
      <c r="L821" s="17"/>
      <c r="M821" s="17"/>
      <c r="N821" s="17">
        <v>150</v>
      </c>
      <c r="O821" s="17"/>
      <c r="P821" s="17"/>
      <c r="Q821" s="17">
        <v>150</v>
      </c>
      <c r="R821" s="17" t="s">
        <v>65</v>
      </c>
      <c r="S821" s="17"/>
      <c r="T821" s="17" t="s">
        <v>101</v>
      </c>
      <c r="U821" s="17" t="s">
        <v>55</v>
      </c>
      <c r="V821" s="17" t="s">
        <v>71</v>
      </c>
      <c r="W821" s="19" t="s">
        <v>424</v>
      </c>
      <c r="X821" s="18">
        <v>42005.333333333299</v>
      </c>
      <c r="Y821" s="18">
        <v>42005.333333333299</v>
      </c>
      <c r="Z821" s="17" t="s">
        <v>82</v>
      </c>
      <c r="AA821" s="17" t="s">
        <v>60</v>
      </c>
      <c r="AB821" s="17" t="s">
        <v>60</v>
      </c>
      <c r="AC821" s="17" t="s">
        <v>82</v>
      </c>
      <c r="AD821" s="17"/>
      <c r="AE821" s="17"/>
    </row>
    <row r="822" spans="1:31" s="3" customFormat="1" ht="25.5" x14ac:dyDescent="0.3">
      <c r="A822" s="35" t="s">
        <v>3104</v>
      </c>
      <c r="B822" s="17">
        <v>913</v>
      </c>
      <c r="C822" s="18">
        <v>41001</v>
      </c>
      <c r="D822" s="18">
        <v>41001.291666666701</v>
      </c>
      <c r="E822" s="16" t="s">
        <v>1507</v>
      </c>
      <c r="F822" s="36">
        <v>41400.291666666701</v>
      </c>
      <c r="G822" s="16" t="s">
        <v>129</v>
      </c>
      <c r="H822" s="17" t="s">
        <v>74</v>
      </c>
      <c r="I822" s="17"/>
      <c r="J822" s="17"/>
      <c r="K822" s="17" t="s">
        <v>75</v>
      </c>
      <c r="L822" s="17"/>
      <c r="M822" s="17"/>
      <c r="N822" s="17">
        <v>150</v>
      </c>
      <c r="O822" s="17"/>
      <c r="P822" s="17"/>
      <c r="Q822" s="17">
        <v>150</v>
      </c>
      <c r="R822" s="17" t="s">
        <v>65</v>
      </c>
      <c r="S822" s="17"/>
      <c r="T822" s="17" t="s">
        <v>66</v>
      </c>
      <c r="U822" s="17" t="s">
        <v>55</v>
      </c>
      <c r="V822" s="17" t="s">
        <v>71</v>
      </c>
      <c r="W822" s="19" t="s">
        <v>3105</v>
      </c>
      <c r="X822" s="18">
        <v>42735.333333333299</v>
      </c>
      <c r="Y822" s="18">
        <v>42735.333333333299</v>
      </c>
      <c r="Z822" s="17" t="s">
        <v>82</v>
      </c>
      <c r="AA822" s="17" t="s">
        <v>59</v>
      </c>
      <c r="AB822" s="17" t="s">
        <v>60</v>
      </c>
      <c r="AC822" s="17" t="s">
        <v>82</v>
      </c>
      <c r="AD822" s="17"/>
      <c r="AE822" s="17"/>
    </row>
    <row r="823" spans="1:31" s="3" customFormat="1" ht="13" x14ac:dyDescent="0.3">
      <c r="A823" s="35" t="s">
        <v>3106</v>
      </c>
      <c r="B823" s="17">
        <v>914</v>
      </c>
      <c r="C823" s="18">
        <v>41001</v>
      </c>
      <c r="D823" s="18">
        <v>41001.291666666701</v>
      </c>
      <c r="E823" s="16" t="s">
        <v>1507</v>
      </c>
      <c r="F823" s="36">
        <v>41400.291666666701</v>
      </c>
      <c r="G823" s="16" t="s">
        <v>129</v>
      </c>
      <c r="H823" s="17" t="s">
        <v>74</v>
      </c>
      <c r="I823" s="17"/>
      <c r="J823" s="17"/>
      <c r="K823" s="17" t="s">
        <v>75</v>
      </c>
      <c r="L823" s="17"/>
      <c r="M823" s="17"/>
      <c r="N823" s="17">
        <v>20</v>
      </c>
      <c r="O823" s="17"/>
      <c r="P823" s="17"/>
      <c r="Q823" s="17">
        <v>20</v>
      </c>
      <c r="R823" s="17" t="s">
        <v>65</v>
      </c>
      <c r="S823" s="17"/>
      <c r="T823" s="17" t="s">
        <v>142</v>
      </c>
      <c r="U823" s="17" t="s">
        <v>97</v>
      </c>
      <c r="V823" s="17" t="s">
        <v>143</v>
      </c>
      <c r="W823" s="19" t="s">
        <v>3107</v>
      </c>
      <c r="X823" s="18">
        <v>41974.333333333299</v>
      </c>
      <c r="Y823" s="18">
        <v>42460.291666666701</v>
      </c>
      <c r="Z823" s="17" t="s">
        <v>82</v>
      </c>
      <c r="AA823" s="17" t="s">
        <v>59</v>
      </c>
      <c r="AB823" s="17" t="s">
        <v>60</v>
      </c>
      <c r="AC823" s="17" t="s">
        <v>82</v>
      </c>
      <c r="AD823" s="17"/>
      <c r="AE823" s="17" t="s">
        <v>60</v>
      </c>
    </row>
    <row r="824" spans="1:31" s="3" customFormat="1" ht="13" x14ac:dyDescent="0.3">
      <c r="A824" s="35" t="s">
        <v>3108</v>
      </c>
      <c r="B824" s="17">
        <v>915</v>
      </c>
      <c r="C824" s="18">
        <v>41001</v>
      </c>
      <c r="D824" s="18">
        <v>41001.291666666701</v>
      </c>
      <c r="E824" s="16" t="s">
        <v>1507</v>
      </c>
      <c r="F824" s="36">
        <v>41080.291666666701</v>
      </c>
      <c r="G824" s="16" t="s">
        <v>129</v>
      </c>
      <c r="H824" s="17" t="s">
        <v>74</v>
      </c>
      <c r="I824" s="17"/>
      <c r="J824" s="17"/>
      <c r="K824" s="17" t="s">
        <v>75</v>
      </c>
      <c r="L824" s="17"/>
      <c r="M824" s="17"/>
      <c r="N824" s="17">
        <v>20</v>
      </c>
      <c r="O824" s="17"/>
      <c r="P824" s="17"/>
      <c r="Q824" s="17">
        <v>20</v>
      </c>
      <c r="R824" s="17" t="s">
        <v>65</v>
      </c>
      <c r="S824" s="17"/>
      <c r="T824" s="17" t="s">
        <v>142</v>
      </c>
      <c r="U824" s="17" t="s">
        <v>97</v>
      </c>
      <c r="V824" s="17" t="s">
        <v>143</v>
      </c>
      <c r="W824" s="19" t="s">
        <v>3109</v>
      </c>
      <c r="X824" s="18">
        <v>41974.333333333299</v>
      </c>
      <c r="Y824" s="18">
        <v>41974.333333333299</v>
      </c>
      <c r="Z824" s="17" t="s">
        <v>82</v>
      </c>
      <c r="AA824" s="17" t="s">
        <v>60</v>
      </c>
      <c r="AB824" s="17" t="s">
        <v>60</v>
      </c>
      <c r="AC824" s="17" t="s">
        <v>82</v>
      </c>
      <c r="AD824" s="17"/>
      <c r="AE824" s="17"/>
    </row>
    <row r="825" spans="1:31" s="3" customFormat="1" ht="13" x14ac:dyDescent="0.3">
      <c r="A825" s="35" t="s">
        <v>3110</v>
      </c>
      <c r="B825" s="17">
        <v>916</v>
      </c>
      <c r="C825" s="18">
        <v>40998</v>
      </c>
      <c r="D825" s="18">
        <v>41001.291666666701</v>
      </c>
      <c r="E825" s="16" t="s">
        <v>1507</v>
      </c>
      <c r="F825" s="36">
        <v>41409.291666666701</v>
      </c>
      <c r="G825" s="16" t="s">
        <v>129</v>
      </c>
      <c r="H825" s="17" t="s">
        <v>74</v>
      </c>
      <c r="I825" s="17"/>
      <c r="J825" s="17"/>
      <c r="K825" s="17" t="s">
        <v>75</v>
      </c>
      <c r="L825" s="17"/>
      <c r="M825" s="17"/>
      <c r="N825" s="17">
        <v>20</v>
      </c>
      <c r="O825" s="17"/>
      <c r="P825" s="17"/>
      <c r="Q825" s="17">
        <v>20</v>
      </c>
      <c r="R825" s="17" t="s">
        <v>65</v>
      </c>
      <c r="S825" s="17"/>
      <c r="T825" s="17" t="s">
        <v>139</v>
      </c>
      <c r="U825" s="17" t="s">
        <v>55</v>
      </c>
      <c r="V825" s="17" t="s">
        <v>88</v>
      </c>
      <c r="W825" s="19" t="s">
        <v>3111</v>
      </c>
      <c r="X825" s="18">
        <v>41974.333333333299</v>
      </c>
      <c r="Y825" s="18">
        <v>41974.333333333299</v>
      </c>
      <c r="Z825" s="17" t="s">
        <v>82</v>
      </c>
      <c r="AA825" s="17" t="s">
        <v>59</v>
      </c>
      <c r="AB825" s="17" t="s">
        <v>60</v>
      </c>
      <c r="AC825" s="17" t="s">
        <v>82</v>
      </c>
      <c r="AD825" s="17"/>
      <c r="AE825" s="17"/>
    </row>
    <row r="826" spans="1:31" s="3" customFormat="1" ht="13" x14ac:dyDescent="0.3">
      <c r="A826" s="35" t="s">
        <v>3112</v>
      </c>
      <c r="B826" s="17">
        <v>917</v>
      </c>
      <c r="C826" s="18">
        <v>40998</v>
      </c>
      <c r="D826" s="18">
        <v>41001.291666666701</v>
      </c>
      <c r="E826" s="16" t="s">
        <v>1507</v>
      </c>
      <c r="F826" s="36">
        <v>41409.291666666701</v>
      </c>
      <c r="G826" s="16" t="s">
        <v>129</v>
      </c>
      <c r="H826" s="17" t="s">
        <v>74</v>
      </c>
      <c r="I826" s="17"/>
      <c r="J826" s="17"/>
      <c r="K826" s="17" t="s">
        <v>75</v>
      </c>
      <c r="L826" s="17"/>
      <c r="M826" s="17"/>
      <c r="N826" s="17">
        <v>20</v>
      </c>
      <c r="O826" s="17"/>
      <c r="P826" s="17"/>
      <c r="Q826" s="17">
        <v>20</v>
      </c>
      <c r="R826" s="17" t="s">
        <v>65</v>
      </c>
      <c r="S826" s="17"/>
      <c r="T826" s="17" t="s">
        <v>139</v>
      </c>
      <c r="U826" s="17" t="s">
        <v>55</v>
      </c>
      <c r="V826" s="17" t="s">
        <v>88</v>
      </c>
      <c r="W826" s="19" t="s">
        <v>3113</v>
      </c>
      <c r="X826" s="18">
        <v>41974.333333333299</v>
      </c>
      <c r="Y826" s="18">
        <v>41974.333333333299</v>
      </c>
      <c r="Z826" s="17" t="s">
        <v>82</v>
      </c>
      <c r="AA826" s="17" t="s">
        <v>59</v>
      </c>
      <c r="AB826" s="17" t="s">
        <v>60</v>
      </c>
      <c r="AC826" s="17" t="s">
        <v>82</v>
      </c>
      <c r="AD826" s="17"/>
      <c r="AE826" s="17"/>
    </row>
    <row r="827" spans="1:31" s="3" customFormat="1" ht="13" x14ac:dyDescent="0.3">
      <c r="A827" s="35" t="s">
        <v>3114</v>
      </c>
      <c r="B827" s="17">
        <v>918</v>
      </c>
      <c r="C827" s="18">
        <v>40998</v>
      </c>
      <c r="D827" s="18">
        <v>41001.291666666701</v>
      </c>
      <c r="E827" s="16" t="s">
        <v>1507</v>
      </c>
      <c r="F827" s="36">
        <v>41127.291666666701</v>
      </c>
      <c r="G827" s="16" t="s">
        <v>129</v>
      </c>
      <c r="H827" s="17" t="s">
        <v>74</v>
      </c>
      <c r="I827" s="17"/>
      <c r="J827" s="17"/>
      <c r="K827" s="17" t="s">
        <v>75</v>
      </c>
      <c r="L827" s="17"/>
      <c r="M827" s="17"/>
      <c r="N827" s="17">
        <v>200</v>
      </c>
      <c r="O827" s="17"/>
      <c r="P827" s="17"/>
      <c r="Q827" s="17">
        <v>200</v>
      </c>
      <c r="R827" s="17" t="s">
        <v>65</v>
      </c>
      <c r="S827" s="17"/>
      <c r="T827" s="17" t="s">
        <v>136</v>
      </c>
      <c r="U827" s="17" t="s">
        <v>55</v>
      </c>
      <c r="V827" s="17" t="s">
        <v>88</v>
      </c>
      <c r="W827" s="19" t="s">
        <v>3115</v>
      </c>
      <c r="X827" s="18">
        <v>42369.333333333299</v>
      </c>
      <c r="Y827" s="18">
        <v>42369.333333333299</v>
      </c>
      <c r="Z827" s="17" t="s">
        <v>82</v>
      </c>
      <c r="AA827" s="17" t="s">
        <v>60</v>
      </c>
      <c r="AB827" s="17" t="s">
        <v>60</v>
      </c>
      <c r="AC827" s="17" t="s">
        <v>82</v>
      </c>
      <c r="AD827" s="17"/>
      <c r="AE827" s="17"/>
    </row>
    <row r="828" spans="1:31" s="3" customFormat="1" ht="13" x14ac:dyDescent="0.3">
      <c r="A828" s="35" t="s">
        <v>3116</v>
      </c>
      <c r="B828" s="17">
        <v>919</v>
      </c>
      <c r="C828" s="18">
        <v>41001</v>
      </c>
      <c r="D828" s="18">
        <v>41001.291666666701</v>
      </c>
      <c r="E828" s="16" t="s">
        <v>1507</v>
      </c>
      <c r="F828" s="36">
        <v>41337.333333333299</v>
      </c>
      <c r="G828" s="16" t="s">
        <v>129</v>
      </c>
      <c r="H828" s="17" t="s">
        <v>74</v>
      </c>
      <c r="I828" s="17"/>
      <c r="J828" s="17"/>
      <c r="K828" s="17" t="s">
        <v>75</v>
      </c>
      <c r="L828" s="17"/>
      <c r="M828" s="17"/>
      <c r="N828" s="17">
        <v>75</v>
      </c>
      <c r="O828" s="17"/>
      <c r="P828" s="17"/>
      <c r="Q828" s="17">
        <v>75</v>
      </c>
      <c r="R828" s="17" t="s">
        <v>65</v>
      </c>
      <c r="S828" s="17"/>
      <c r="T828" s="17" t="s">
        <v>200</v>
      </c>
      <c r="U828" s="17" t="s">
        <v>55</v>
      </c>
      <c r="V828" s="17" t="s">
        <v>56</v>
      </c>
      <c r="W828" s="19" t="s">
        <v>2360</v>
      </c>
      <c r="X828" s="18">
        <v>42005.333333333299</v>
      </c>
      <c r="Y828" s="18">
        <v>42005.333333333299</v>
      </c>
      <c r="Z828" s="17" t="s">
        <v>82</v>
      </c>
      <c r="AA828" s="17" t="s">
        <v>60</v>
      </c>
      <c r="AB828" s="17" t="s">
        <v>60</v>
      </c>
      <c r="AC828" s="17" t="s">
        <v>82</v>
      </c>
      <c r="AD828" s="17"/>
      <c r="AE828" s="17"/>
    </row>
    <row r="829" spans="1:31" s="3" customFormat="1" ht="25.5" x14ac:dyDescent="0.3">
      <c r="A829" s="35" t="s">
        <v>3117</v>
      </c>
      <c r="B829" s="17">
        <v>920</v>
      </c>
      <c r="C829" s="18">
        <v>41001</v>
      </c>
      <c r="D829" s="18">
        <v>41001.291666666701</v>
      </c>
      <c r="E829" s="16" t="s">
        <v>1507</v>
      </c>
      <c r="F829" s="36">
        <v>41080.615393518499</v>
      </c>
      <c r="G829" s="16" t="s">
        <v>129</v>
      </c>
      <c r="H829" s="17" t="s">
        <v>74</v>
      </c>
      <c r="I829" s="17"/>
      <c r="J829" s="17"/>
      <c r="K829" s="17" t="s">
        <v>75</v>
      </c>
      <c r="L829" s="17"/>
      <c r="M829" s="17"/>
      <c r="N829" s="17">
        <v>75</v>
      </c>
      <c r="O829" s="17"/>
      <c r="P829" s="17"/>
      <c r="Q829" s="17">
        <v>75</v>
      </c>
      <c r="R829" s="17" t="s">
        <v>65</v>
      </c>
      <c r="S829" s="17"/>
      <c r="T829" s="17" t="s">
        <v>101</v>
      </c>
      <c r="U829" s="17" t="s">
        <v>55</v>
      </c>
      <c r="V829" s="17" t="s">
        <v>71</v>
      </c>
      <c r="W829" s="19" t="s">
        <v>3118</v>
      </c>
      <c r="X829" s="18">
        <v>42005.333333333299</v>
      </c>
      <c r="Y829" s="18">
        <v>42005.333333333299</v>
      </c>
      <c r="Z829" s="17" t="s">
        <v>82</v>
      </c>
      <c r="AA829" s="17" t="s">
        <v>60</v>
      </c>
      <c r="AB829" s="17" t="s">
        <v>60</v>
      </c>
      <c r="AC829" s="17" t="s">
        <v>82</v>
      </c>
      <c r="AD829" s="17"/>
      <c r="AE829" s="17"/>
    </row>
    <row r="830" spans="1:31" s="3" customFormat="1" ht="13" x14ac:dyDescent="0.3">
      <c r="A830" s="35" t="s">
        <v>3119</v>
      </c>
      <c r="B830" s="17">
        <v>921</v>
      </c>
      <c r="C830" s="18">
        <v>41001</v>
      </c>
      <c r="D830" s="18">
        <v>41001.291666666701</v>
      </c>
      <c r="E830" s="16" t="s">
        <v>1507</v>
      </c>
      <c r="F830" s="36">
        <v>41409.291666666701</v>
      </c>
      <c r="G830" s="16" t="s">
        <v>129</v>
      </c>
      <c r="H830" s="17" t="s">
        <v>74</v>
      </c>
      <c r="I830" s="17"/>
      <c r="J830" s="17"/>
      <c r="K830" s="17" t="s">
        <v>75</v>
      </c>
      <c r="L830" s="17"/>
      <c r="M830" s="17"/>
      <c r="N830" s="17">
        <v>40</v>
      </c>
      <c r="O830" s="17"/>
      <c r="P830" s="17"/>
      <c r="Q830" s="17">
        <v>40</v>
      </c>
      <c r="R830" s="17" t="s">
        <v>65</v>
      </c>
      <c r="S830" s="17"/>
      <c r="T830" s="17" t="s">
        <v>195</v>
      </c>
      <c r="U830" s="17" t="s">
        <v>55</v>
      </c>
      <c r="V830" s="17" t="s">
        <v>88</v>
      </c>
      <c r="W830" s="19" t="s">
        <v>3120</v>
      </c>
      <c r="X830" s="18">
        <v>42705.333333333299</v>
      </c>
      <c r="Y830" s="18">
        <v>42705.333333333299</v>
      </c>
      <c r="Z830" s="17" t="s">
        <v>82</v>
      </c>
      <c r="AA830" s="17" t="s">
        <v>59</v>
      </c>
      <c r="AB830" s="17" t="s">
        <v>60</v>
      </c>
      <c r="AC830" s="17" t="s">
        <v>82</v>
      </c>
      <c r="AD830" s="17"/>
      <c r="AE830" s="17"/>
    </row>
    <row r="831" spans="1:31" s="3" customFormat="1" ht="13" x14ac:dyDescent="0.3">
      <c r="A831" s="35" t="s">
        <v>3121</v>
      </c>
      <c r="B831" s="17">
        <v>922</v>
      </c>
      <c r="C831" s="18">
        <v>41001</v>
      </c>
      <c r="D831" s="18">
        <v>41001.291666666701</v>
      </c>
      <c r="E831" s="16" t="s">
        <v>1507</v>
      </c>
      <c r="F831" s="36">
        <v>41925.291666666701</v>
      </c>
      <c r="G831" s="16" t="s">
        <v>129</v>
      </c>
      <c r="H831" s="17" t="s">
        <v>1162</v>
      </c>
      <c r="I831" s="17"/>
      <c r="J831" s="17"/>
      <c r="K831" s="17" t="s">
        <v>86</v>
      </c>
      <c r="L831" s="17"/>
      <c r="M831" s="17"/>
      <c r="N831" s="17">
        <v>291</v>
      </c>
      <c r="O831" s="17"/>
      <c r="P831" s="17"/>
      <c r="Q831" s="17">
        <v>291</v>
      </c>
      <c r="R831" s="17" t="s">
        <v>65</v>
      </c>
      <c r="S831" s="17"/>
      <c r="T831" s="17" t="s">
        <v>101</v>
      </c>
      <c r="U831" s="17" t="s">
        <v>55</v>
      </c>
      <c r="V831" s="17" t="s">
        <v>71</v>
      </c>
      <c r="W831" s="19" t="s">
        <v>2135</v>
      </c>
      <c r="X831" s="18">
        <v>42370.333333333299</v>
      </c>
      <c r="Y831" s="18">
        <v>42736.333333333299</v>
      </c>
      <c r="Z831" s="17" t="s">
        <v>82</v>
      </c>
      <c r="AA831" s="17" t="s">
        <v>59</v>
      </c>
      <c r="AB831" s="17" t="s">
        <v>59</v>
      </c>
      <c r="AC831" s="17" t="s">
        <v>82</v>
      </c>
      <c r="AD831" s="17"/>
      <c r="AE831" s="17"/>
    </row>
    <row r="832" spans="1:31" s="3" customFormat="1" ht="13" x14ac:dyDescent="0.3">
      <c r="A832" s="35" t="s">
        <v>3122</v>
      </c>
      <c r="B832" s="17">
        <v>923</v>
      </c>
      <c r="C832" s="18">
        <v>41001</v>
      </c>
      <c r="D832" s="18">
        <v>41001.291666666701</v>
      </c>
      <c r="E832" s="16" t="s">
        <v>1507</v>
      </c>
      <c r="F832" s="36">
        <v>41381.291666666701</v>
      </c>
      <c r="G832" s="16" t="s">
        <v>129</v>
      </c>
      <c r="H832" s="17" t="s">
        <v>85</v>
      </c>
      <c r="I832" s="17"/>
      <c r="J832" s="17"/>
      <c r="K832" s="17" t="s">
        <v>86</v>
      </c>
      <c r="L832" s="17"/>
      <c r="M832" s="17"/>
      <c r="N832" s="17">
        <v>402</v>
      </c>
      <c r="O832" s="17"/>
      <c r="P832" s="17"/>
      <c r="Q832" s="17">
        <v>402</v>
      </c>
      <c r="R832" s="17" t="s">
        <v>65</v>
      </c>
      <c r="S832" s="17"/>
      <c r="T832" s="17" t="s">
        <v>130</v>
      </c>
      <c r="U832" s="17" t="s">
        <v>55</v>
      </c>
      <c r="V832" s="17" t="s">
        <v>71</v>
      </c>
      <c r="W832" s="19" t="s">
        <v>3123</v>
      </c>
      <c r="X832" s="18">
        <v>42736.333333333299</v>
      </c>
      <c r="Y832" s="18">
        <v>43101.333333333299</v>
      </c>
      <c r="Z832" s="17" t="s">
        <v>82</v>
      </c>
      <c r="AA832" s="17" t="s">
        <v>59</v>
      </c>
      <c r="AB832" s="17" t="s">
        <v>60</v>
      </c>
      <c r="AC832" s="17" t="s">
        <v>82</v>
      </c>
      <c r="AD832" s="17"/>
      <c r="AE832" s="17"/>
    </row>
    <row r="833" spans="1:31" s="3" customFormat="1" ht="13" x14ac:dyDescent="0.3">
      <c r="A833" s="35" t="s">
        <v>3124</v>
      </c>
      <c r="B833" s="17">
        <v>924</v>
      </c>
      <c r="C833" s="18">
        <v>41001</v>
      </c>
      <c r="D833" s="18">
        <v>41001.291666666701</v>
      </c>
      <c r="E833" s="16" t="s">
        <v>1507</v>
      </c>
      <c r="F833" s="36">
        <v>41127.291666666701</v>
      </c>
      <c r="G833" s="16" t="s">
        <v>129</v>
      </c>
      <c r="H833" s="17" t="s">
        <v>51</v>
      </c>
      <c r="I833" s="17"/>
      <c r="J833" s="17"/>
      <c r="K833" s="17" t="s">
        <v>51</v>
      </c>
      <c r="L833" s="17"/>
      <c r="M833" s="17"/>
      <c r="N833" s="17">
        <v>150</v>
      </c>
      <c r="O833" s="17"/>
      <c r="P833" s="17"/>
      <c r="Q833" s="17">
        <v>150</v>
      </c>
      <c r="R833" s="17" t="s">
        <v>65</v>
      </c>
      <c r="S833" s="17"/>
      <c r="T833" s="17" t="s">
        <v>124</v>
      </c>
      <c r="U833" s="17" t="s">
        <v>55</v>
      </c>
      <c r="V833" s="17" t="s">
        <v>88</v>
      </c>
      <c r="W833" s="19" t="s">
        <v>3125</v>
      </c>
      <c r="X833" s="18">
        <v>42339.333333333299</v>
      </c>
      <c r="Y833" s="18">
        <v>42339.333333333299</v>
      </c>
      <c r="Z833" s="17" t="s">
        <v>82</v>
      </c>
      <c r="AA833" s="17" t="s">
        <v>60</v>
      </c>
      <c r="AB833" s="17" t="s">
        <v>60</v>
      </c>
      <c r="AC833" s="17" t="s">
        <v>82</v>
      </c>
      <c r="AD833" s="17"/>
      <c r="AE833" s="17"/>
    </row>
    <row r="834" spans="1:31" s="3" customFormat="1" ht="13" x14ac:dyDescent="0.3">
      <c r="A834" s="35" t="s">
        <v>3126</v>
      </c>
      <c r="B834" s="17">
        <v>925</v>
      </c>
      <c r="C834" s="18">
        <v>41001</v>
      </c>
      <c r="D834" s="18">
        <v>41001.291666666701</v>
      </c>
      <c r="E834" s="16" t="s">
        <v>1507</v>
      </c>
      <c r="F834" s="36">
        <v>41404.291666666701</v>
      </c>
      <c r="G834" s="16" t="s">
        <v>129</v>
      </c>
      <c r="H834" s="17" t="s">
        <v>63</v>
      </c>
      <c r="I834" s="17"/>
      <c r="J834" s="17"/>
      <c r="K834" s="17" t="s">
        <v>3127</v>
      </c>
      <c r="L834" s="17"/>
      <c r="M834" s="17"/>
      <c r="N834" s="17">
        <v>20</v>
      </c>
      <c r="O834" s="17"/>
      <c r="P834" s="17"/>
      <c r="Q834" s="17">
        <v>20</v>
      </c>
      <c r="R834" s="17" t="s">
        <v>65</v>
      </c>
      <c r="S834" s="17"/>
      <c r="T834" s="17" t="s">
        <v>101</v>
      </c>
      <c r="U834" s="17" t="s">
        <v>55</v>
      </c>
      <c r="V834" s="17" t="s">
        <v>71</v>
      </c>
      <c r="W834" s="19" t="s">
        <v>2821</v>
      </c>
      <c r="X834" s="18">
        <v>41912.291666666701</v>
      </c>
      <c r="Y834" s="18">
        <v>41912.291666666701</v>
      </c>
      <c r="Z834" s="17" t="s">
        <v>82</v>
      </c>
      <c r="AA834" s="17" t="s">
        <v>59</v>
      </c>
      <c r="AB834" s="17" t="s">
        <v>60</v>
      </c>
      <c r="AC834" s="17" t="s">
        <v>82</v>
      </c>
      <c r="AD834" s="17"/>
      <c r="AE834" s="17"/>
    </row>
    <row r="835" spans="1:31" s="3" customFormat="1" ht="13" x14ac:dyDescent="0.3">
      <c r="A835" s="35" t="s">
        <v>3128</v>
      </c>
      <c r="B835" s="17">
        <v>926</v>
      </c>
      <c r="C835" s="18">
        <v>41001</v>
      </c>
      <c r="D835" s="18">
        <v>41001.291666666701</v>
      </c>
      <c r="E835" s="16" t="s">
        <v>1507</v>
      </c>
      <c r="F835" s="36">
        <v>41718.291666666701</v>
      </c>
      <c r="G835" s="16" t="s">
        <v>129</v>
      </c>
      <c r="H835" s="17" t="s">
        <v>85</v>
      </c>
      <c r="I835" s="17"/>
      <c r="J835" s="17"/>
      <c r="K835" s="17" t="s">
        <v>86</v>
      </c>
      <c r="L835" s="17"/>
      <c r="M835" s="17"/>
      <c r="N835" s="17">
        <v>550</v>
      </c>
      <c r="O835" s="17"/>
      <c r="P835" s="17"/>
      <c r="Q835" s="17">
        <v>550</v>
      </c>
      <c r="R835" s="17" t="s">
        <v>65</v>
      </c>
      <c r="S835" s="17"/>
      <c r="T835" s="17" t="s">
        <v>101</v>
      </c>
      <c r="U835" s="17" t="s">
        <v>55</v>
      </c>
      <c r="V835" s="17" t="s">
        <v>71</v>
      </c>
      <c r="W835" s="19" t="s">
        <v>2057</v>
      </c>
      <c r="X835" s="18">
        <v>42078.291666666701</v>
      </c>
      <c r="Y835" s="18">
        <v>43318.291666666701</v>
      </c>
      <c r="Z835" s="17" t="s">
        <v>82</v>
      </c>
      <c r="AA835" s="17" t="s">
        <v>59</v>
      </c>
      <c r="AB835" s="17" t="s">
        <v>59</v>
      </c>
      <c r="AC835" s="17" t="s">
        <v>82</v>
      </c>
      <c r="AD835" s="17"/>
      <c r="AE835" s="17"/>
    </row>
    <row r="836" spans="1:31" s="3" customFormat="1" ht="13" x14ac:dyDescent="0.3">
      <c r="A836" s="35" t="s">
        <v>3129</v>
      </c>
      <c r="B836" s="17">
        <v>927</v>
      </c>
      <c r="C836" s="18">
        <v>41001</v>
      </c>
      <c r="D836" s="18">
        <v>41001.291666666701</v>
      </c>
      <c r="E836" s="16" t="s">
        <v>1507</v>
      </c>
      <c r="F836" s="36">
        <v>42170.291666666701</v>
      </c>
      <c r="G836" s="16" t="s">
        <v>129</v>
      </c>
      <c r="H836" s="17" t="s">
        <v>74</v>
      </c>
      <c r="I836" s="17"/>
      <c r="J836" s="17"/>
      <c r="K836" s="17" t="s">
        <v>75</v>
      </c>
      <c r="L836" s="17"/>
      <c r="M836" s="17"/>
      <c r="N836" s="17">
        <v>45</v>
      </c>
      <c r="O836" s="17"/>
      <c r="P836" s="17"/>
      <c r="Q836" s="17">
        <v>45</v>
      </c>
      <c r="R836" s="17" t="s">
        <v>65</v>
      </c>
      <c r="S836" s="17"/>
      <c r="T836" s="17" t="s">
        <v>101</v>
      </c>
      <c r="U836" s="17" t="s">
        <v>55</v>
      </c>
      <c r="V836" s="17" t="s">
        <v>71</v>
      </c>
      <c r="W836" s="19" t="s">
        <v>1217</v>
      </c>
      <c r="X836" s="18">
        <v>42019.333333333299</v>
      </c>
      <c r="Y836" s="18">
        <v>42705.333333333299</v>
      </c>
      <c r="Z836" s="17" t="s">
        <v>82</v>
      </c>
      <c r="AA836" s="17" t="s">
        <v>59</v>
      </c>
      <c r="AB836" s="17" t="s">
        <v>59</v>
      </c>
      <c r="AC836" s="17" t="s">
        <v>82</v>
      </c>
      <c r="AD836" s="17"/>
      <c r="AE836" s="17"/>
    </row>
    <row r="837" spans="1:31" s="3" customFormat="1" ht="25.5" x14ac:dyDescent="0.3">
      <c r="A837" s="35" t="s">
        <v>3130</v>
      </c>
      <c r="B837" s="17">
        <v>928</v>
      </c>
      <c r="C837" s="18">
        <v>41001</v>
      </c>
      <c r="D837" s="18">
        <v>41001.291666666701</v>
      </c>
      <c r="E837" s="16" t="s">
        <v>1507</v>
      </c>
      <c r="F837" s="36">
        <v>41943.291666666701</v>
      </c>
      <c r="G837" s="16" t="s">
        <v>129</v>
      </c>
      <c r="H837" s="17" t="s">
        <v>51</v>
      </c>
      <c r="I837" s="17"/>
      <c r="J837" s="17"/>
      <c r="K837" s="17" t="s">
        <v>51</v>
      </c>
      <c r="L837" s="17"/>
      <c r="M837" s="17"/>
      <c r="N837" s="17">
        <v>175</v>
      </c>
      <c r="O837" s="17"/>
      <c r="P837" s="17"/>
      <c r="Q837" s="17">
        <v>175</v>
      </c>
      <c r="R837" s="17" t="s">
        <v>65</v>
      </c>
      <c r="S837" s="17"/>
      <c r="T837" s="17" t="s">
        <v>242</v>
      </c>
      <c r="U837" s="17" t="s">
        <v>55</v>
      </c>
      <c r="V837" s="17" t="s">
        <v>88</v>
      </c>
      <c r="W837" s="19" t="s">
        <v>3131</v>
      </c>
      <c r="X837" s="18">
        <v>42369.333333333299</v>
      </c>
      <c r="Y837" s="18">
        <v>42369.333333333299</v>
      </c>
      <c r="Z837" s="17" t="s">
        <v>82</v>
      </c>
      <c r="AA837" s="17" t="s">
        <v>59</v>
      </c>
      <c r="AB837" s="17" t="s">
        <v>59</v>
      </c>
      <c r="AC837" s="17" t="s">
        <v>82</v>
      </c>
      <c r="AD837" s="17"/>
      <c r="AE837" s="17"/>
    </row>
    <row r="838" spans="1:31" s="3" customFormat="1" ht="13" x14ac:dyDescent="0.3">
      <c r="A838" s="35" t="s">
        <v>3132</v>
      </c>
      <c r="B838" s="17">
        <v>929</v>
      </c>
      <c r="C838" s="18">
        <v>41001</v>
      </c>
      <c r="D838" s="18">
        <v>41001.291666666701</v>
      </c>
      <c r="E838" s="16" t="s">
        <v>1507</v>
      </c>
      <c r="F838" s="36">
        <v>41396.291666666701</v>
      </c>
      <c r="G838" s="16" t="s">
        <v>129</v>
      </c>
      <c r="H838" s="17" t="s">
        <v>1162</v>
      </c>
      <c r="I838" s="17" t="s">
        <v>74</v>
      </c>
      <c r="J838" s="17"/>
      <c r="K838" s="17" t="s">
        <v>86</v>
      </c>
      <c r="L838" s="17" t="s">
        <v>75</v>
      </c>
      <c r="M838" s="17"/>
      <c r="N838" s="17">
        <v>50</v>
      </c>
      <c r="O838" s="17">
        <v>200</v>
      </c>
      <c r="P838" s="17"/>
      <c r="Q838" s="17">
        <v>250</v>
      </c>
      <c r="R838" s="17" t="s">
        <v>65</v>
      </c>
      <c r="S838" s="17"/>
      <c r="T838" s="17" t="s">
        <v>96</v>
      </c>
      <c r="U838" s="17" t="s">
        <v>97</v>
      </c>
      <c r="V838" s="17" t="s">
        <v>71</v>
      </c>
      <c r="W838" s="19" t="s">
        <v>3133</v>
      </c>
      <c r="X838" s="18">
        <v>42339.333333333299</v>
      </c>
      <c r="Y838" s="18">
        <v>42735.333333333299</v>
      </c>
      <c r="Z838" s="17" t="s">
        <v>82</v>
      </c>
      <c r="AA838" s="17" t="s">
        <v>59</v>
      </c>
      <c r="AB838" s="17" t="s">
        <v>60</v>
      </c>
      <c r="AC838" s="17" t="s">
        <v>82</v>
      </c>
      <c r="AD838" s="17"/>
      <c r="AE838" s="17"/>
    </row>
    <row r="839" spans="1:31" s="3" customFormat="1" ht="13" x14ac:dyDescent="0.3">
      <c r="A839" s="35" t="s">
        <v>3134</v>
      </c>
      <c r="B839" s="17">
        <v>930</v>
      </c>
      <c r="C839" s="18">
        <v>41001</v>
      </c>
      <c r="D839" s="18">
        <v>41001.291666666701</v>
      </c>
      <c r="E839" s="16" t="s">
        <v>1507</v>
      </c>
      <c r="F839" s="36">
        <v>41396.291666666701</v>
      </c>
      <c r="G839" s="16" t="s">
        <v>129</v>
      </c>
      <c r="H839" s="17" t="s">
        <v>1162</v>
      </c>
      <c r="I839" s="17" t="s">
        <v>74</v>
      </c>
      <c r="J839" s="17"/>
      <c r="K839" s="17" t="s">
        <v>86</v>
      </c>
      <c r="L839" s="17" t="s">
        <v>75</v>
      </c>
      <c r="M839" s="17"/>
      <c r="N839" s="17">
        <v>50</v>
      </c>
      <c r="O839" s="17">
        <v>200</v>
      </c>
      <c r="P839" s="17"/>
      <c r="Q839" s="17">
        <v>250</v>
      </c>
      <c r="R839" s="17" t="s">
        <v>65</v>
      </c>
      <c r="S839" s="17"/>
      <c r="T839" s="17" t="s">
        <v>96</v>
      </c>
      <c r="U839" s="17" t="s">
        <v>97</v>
      </c>
      <c r="V839" s="17" t="s">
        <v>71</v>
      </c>
      <c r="W839" s="19" t="s">
        <v>3133</v>
      </c>
      <c r="X839" s="18">
        <v>42339.333333333299</v>
      </c>
      <c r="Y839" s="18">
        <v>42735.333333333299</v>
      </c>
      <c r="Z839" s="17" t="s">
        <v>82</v>
      </c>
      <c r="AA839" s="17" t="s">
        <v>59</v>
      </c>
      <c r="AB839" s="17" t="s">
        <v>60</v>
      </c>
      <c r="AC839" s="17" t="s">
        <v>82</v>
      </c>
      <c r="AD839" s="17"/>
      <c r="AE839" s="17"/>
    </row>
    <row r="840" spans="1:31" s="3" customFormat="1" ht="13" x14ac:dyDescent="0.3">
      <c r="A840" s="35" t="s">
        <v>3135</v>
      </c>
      <c r="B840" s="17">
        <v>931</v>
      </c>
      <c r="C840" s="18">
        <v>41001</v>
      </c>
      <c r="D840" s="18">
        <v>41001.291666666701</v>
      </c>
      <c r="E840" s="16" t="s">
        <v>1507</v>
      </c>
      <c r="F840" s="36">
        <v>41396.291666666701</v>
      </c>
      <c r="G840" s="16" t="s">
        <v>129</v>
      </c>
      <c r="H840" s="17" t="s">
        <v>74</v>
      </c>
      <c r="I840" s="17" t="s">
        <v>1162</v>
      </c>
      <c r="J840" s="17"/>
      <c r="K840" s="17" t="s">
        <v>75</v>
      </c>
      <c r="L840" s="17" t="s">
        <v>86</v>
      </c>
      <c r="M840" s="17"/>
      <c r="N840" s="17">
        <v>150</v>
      </c>
      <c r="O840" s="17">
        <v>150</v>
      </c>
      <c r="P840" s="17"/>
      <c r="Q840" s="17">
        <v>300</v>
      </c>
      <c r="R840" s="17" t="s">
        <v>65</v>
      </c>
      <c r="S840" s="17"/>
      <c r="T840" s="17" t="s">
        <v>96</v>
      </c>
      <c r="U840" s="17" t="s">
        <v>97</v>
      </c>
      <c r="V840" s="17" t="s">
        <v>71</v>
      </c>
      <c r="W840" s="19" t="s">
        <v>3136</v>
      </c>
      <c r="X840" s="18">
        <v>42339.333333333299</v>
      </c>
      <c r="Y840" s="18">
        <v>42735.333333333299</v>
      </c>
      <c r="Z840" s="17" t="s">
        <v>82</v>
      </c>
      <c r="AA840" s="17" t="s">
        <v>59</v>
      </c>
      <c r="AB840" s="17" t="s">
        <v>60</v>
      </c>
      <c r="AC840" s="17" t="s">
        <v>82</v>
      </c>
      <c r="AD840" s="17"/>
      <c r="AE840" s="17"/>
    </row>
    <row r="841" spans="1:31" s="3" customFormat="1" ht="13" x14ac:dyDescent="0.3">
      <c r="A841" s="35" t="s">
        <v>3137</v>
      </c>
      <c r="B841" s="17">
        <v>932</v>
      </c>
      <c r="C841" s="18">
        <v>41001</v>
      </c>
      <c r="D841" s="18">
        <v>41001.291666666701</v>
      </c>
      <c r="E841" s="16" t="s">
        <v>1507</v>
      </c>
      <c r="F841" s="36">
        <v>41396.291666666701</v>
      </c>
      <c r="G841" s="16" t="s">
        <v>129</v>
      </c>
      <c r="H841" s="17" t="s">
        <v>1162</v>
      </c>
      <c r="I841" s="17" t="s">
        <v>74</v>
      </c>
      <c r="J841" s="17"/>
      <c r="K841" s="17" t="s">
        <v>86</v>
      </c>
      <c r="L841" s="17" t="s">
        <v>75</v>
      </c>
      <c r="M841" s="17"/>
      <c r="N841" s="17">
        <v>100</v>
      </c>
      <c r="O841" s="17">
        <v>200</v>
      </c>
      <c r="P841" s="17"/>
      <c r="Q841" s="17">
        <v>300</v>
      </c>
      <c r="R841" s="17" t="s">
        <v>65</v>
      </c>
      <c r="S841" s="17"/>
      <c r="T841" s="17" t="s">
        <v>96</v>
      </c>
      <c r="U841" s="17" t="s">
        <v>97</v>
      </c>
      <c r="V841" s="17" t="s">
        <v>71</v>
      </c>
      <c r="W841" s="19" t="s">
        <v>3136</v>
      </c>
      <c r="X841" s="18">
        <v>42339.333333333299</v>
      </c>
      <c r="Y841" s="18">
        <v>42735.333333333299</v>
      </c>
      <c r="Z841" s="17" t="s">
        <v>82</v>
      </c>
      <c r="AA841" s="17" t="s">
        <v>59</v>
      </c>
      <c r="AB841" s="17" t="s">
        <v>60</v>
      </c>
      <c r="AC841" s="17" t="s">
        <v>82</v>
      </c>
      <c r="AD841" s="17"/>
      <c r="AE841" s="17"/>
    </row>
    <row r="842" spans="1:31" s="3" customFormat="1" ht="25.5" x14ac:dyDescent="0.3">
      <c r="A842" s="35" t="s">
        <v>3138</v>
      </c>
      <c r="B842" s="17">
        <v>933</v>
      </c>
      <c r="C842" s="18">
        <v>41001</v>
      </c>
      <c r="D842" s="18">
        <v>41001.291666666701</v>
      </c>
      <c r="E842" s="16" t="s">
        <v>1507</v>
      </c>
      <c r="F842" s="36">
        <v>41409.291666666701</v>
      </c>
      <c r="G842" s="16" t="s">
        <v>129</v>
      </c>
      <c r="H842" s="17" t="s">
        <v>510</v>
      </c>
      <c r="I842" s="17"/>
      <c r="J842" s="17"/>
      <c r="K842" s="17" t="s">
        <v>86</v>
      </c>
      <c r="L842" s="17"/>
      <c r="M842" s="17"/>
      <c r="N842" s="17">
        <v>49</v>
      </c>
      <c r="O842" s="17"/>
      <c r="P842" s="17"/>
      <c r="Q842" s="17">
        <v>49</v>
      </c>
      <c r="R842" s="17" t="s">
        <v>65</v>
      </c>
      <c r="S842" s="17"/>
      <c r="T842" s="17" t="s">
        <v>101</v>
      </c>
      <c r="U842" s="17" t="s">
        <v>55</v>
      </c>
      <c r="V842" s="17" t="s">
        <v>88</v>
      </c>
      <c r="W842" s="19" t="s">
        <v>3139</v>
      </c>
      <c r="X842" s="18">
        <v>41730.291666666701</v>
      </c>
      <c r="Y842" s="18">
        <v>41730.291666666701</v>
      </c>
      <c r="Z842" s="17" t="s">
        <v>82</v>
      </c>
      <c r="AA842" s="17" t="s">
        <v>59</v>
      </c>
      <c r="AB842" s="17" t="s">
        <v>60</v>
      </c>
      <c r="AC842" s="17" t="s">
        <v>82</v>
      </c>
      <c r="AD842" s="17"/>
      <c r="AE842" s="17"/>
    </row>
    <row r="843" spans="1:31" s="3" customFormat="1" ht="13" x14ac:dyDescent="0.3">
      <c r="A843" s="35" t="s">
        <v>3140</v>
      </c>
      <c r="B843" s="17">
        <v>934</v>
      </c>
      <c r="C843" s="18">
        <v>41001</v>
      </c>
      <c r="D843" s="18">
        <v>41001.291666666701</v>
      </c>
      <c r="E843" s="16" t="s">
        <v>1507</v>
      </c>
      <c r="F843" s="36">
        <v>41409.291666666701</v>
      </c>
      <c r="G843" s="16" t="s">
        <v>129</v>
      </c>
      <c r="H843" s="17" t="s">
        <v>510</v>
      </c>
      <c r="I843" s="17"/>
      <c r="J843" s="17"/>
      <c r="K843" s="17" t="s">
        <v>86</v>
      </c>
      <c r="L843" s="17"/>
      <c r="M843" s="17"/>
      <c r="N843" s="17">
        <v>49</v>
      </c>
      <c r="O843" s="17"/>
      <c r="P843" s="17"/>
      <c r="Q843" s="17">
        <v>49</v>
      </c>
      <c r="R843" s="17" t="s">
        <v>65</v>
      </c>
      <c r="S843" s="17"/>
      <c r="T843" s="17" t="s">
        <v>124</v>
      </c>
      <c r="U843" s="17" t="s">
        <v>55</v>
      </c>
      <c r="V843" s="17" t="s">
        <v>88</v>
      </c>
      <c r="W843" s="19" t="s">
        <v>3141</v>
      </c>
      <c r="X843" s="18">
        <v>41730.291666666701</v>
      </c>
      <c r="Y843" s="18">
        <v>41730.291666666701</v>
      </c>
      <c r="Z843" s="17" t="s">
        <v>82</v>
      </c>
      <c r="AA843" s="17" t="s">
        <v>59</v>
      </c>
      <c r="AB843" s="17" t="s">
        <v>60</v>
      </c>
      <c r="AC843" s="17" t="s">
        <v>82</v>
      </c>
      <c r="AD843" s="17"/>
      <c r="AE843" s="17"/>
    </row>
    <row r="844" spans="1:31" s="3" customFormat="1" ht="13" x14ac:dyDescent="0.3">
      <c r="A844" s="35" t="s">
        <v>3142</v>
      </c>
      <c r="B844" s="17">
        <v>935</v>
      </c>
      <c r="C844" s="18">
        <v>41001</v>
      </c>
      <c r="D844" s="18">
        <v>41001.291666666701</v>
      </c>
      <c r="E844" s="16" t="s">
        <v>1507</v>
      </c>
      <c r="F844" s="36">
        <v>41127.291666666701</v>
      </c>
      <c r="G844" s="16" t="s">
        <v>129</v>
      </c>
      <c r="H844" s="17" t="s">
        <v>510</v>
      </c>
      <c r="I844" s="17"/>
      <c r="J844" s="17"/>
      <c r="K844" s="17" t="s">
        <v>86</v>
      </c>
      <c r="L844" s="17"/>
      <c r="M844" s="17"/>
      <c r="N844" s="17">
        <v>49</v>
      </c>
      <c r="O844" s="17"/>
      <c r="P844" s="17"/>
      <c r="Q844" s="17">
        <v>49</v>
      </c>
      <c r="R844" s="17" t="s">
        <v>65</v>
      </c>
      <c r="S844" s="17"/>
      <c r="T844" s="17" t="s">
        <v>110</v>
      </c>
      <c r="U844" s="17" t="s">
        <v>55</v>
      </c>
      <c r="V844" s="17" t="s">
        <v>88</v>
      </c>
      <c r="W844" s="19" t="s">
        <v>3143</v>
      </c>
      <c r="X844" s="18">
        <v>41730.291666666701</v>
      </c>
      <c r="Y844" s="18">
        <v>41730.291666666701</v>
      </c>
      <c r="Z844" s="17" t="s">
        <v>82</v>
      </c>
      <c r="AA844" s="17" t="s">
        <v>60</v>
      </c>
      <c r="AB844" s="17" t="s">
        <v>60</v>
      </c>
      <c r="AC844" s="17" t="s">
        <v>82</v>
      </c>
      <c r="AD844" s="17"/>
      <c r="AE844" s="17"/>
    </row>
    <row r="845" spans="1:31" s="3" customFormat="1" ht="13" x14ac:dyDescent="0.3">
      <c r="A845" s="35" t="s">
        <v>3144</v>
      </c>
      <c r="B845" s="17">
        <v>936</v>
      </c>
      <c r="C845" s="18">
        <v>41001</v>
      </c>
      <c r="D845" s="18">
        <v>41001.291666666701</v>
      </c>
      <c r="E845" s="16" t="s">
        <v>1507</v>
      </c>
      <c r="F845" s="36">
        <v>41127.291666666701</v>
      </c>
      <c r="G845" s="16" t="s">
        <v>129</v>
      </c>
      <c r="H845" s="17" t="s">
        <v>74</v>
      </c>
      <c r="I845" s="17"/>
      <c r="J845" s="17"/>
      <c r="K845" s="17" t="s">
        <v>75</v>
      </c>
      <c r="L845" s="17"/>
      <c r="M845" s="17"/>
      <c r="N845" s="17">
        <v>20</v>
      </c>
      <c r="O845" s="17"/>
      <c r="P845" s="17"/>
      <c r="Q845" s="17">
        <v>20</v>
      </c>
      <c r="R845" s="17" t="s">
        <v>65</v>
      </c>
      <c r="S845" s="17"/>
      <c r="T845" s="17" t="s">
        <v>136</v>
      </c>
      <c r="U845" s="17" t="s">
        <v>55</v>
      </c>
      <c r="V845" s="17" t="s">
        <v>88</v>
      </c>
      <c r="W845" s="19" t="s">
        <v>3145</v>
      </c>
      <c r="X845" s="18">
        <v>42125.291666666701</v>
      </c>
      <c r="Y845" s="18">
        <v>42125.291666666701</v>
      </c>
      <c r="Z845" s="17" t="s">
        <v>82</v>
      </c>
      <c r="AA845" s="17" t="s">
        <v>60</v>
      </c>
      <c r="AB845" s="17" t="s">
        <v>60</v>
      </c>
      <c r="AC845" s="17" t="s">
        <v>82</v>
      </c>
      <c r="AD845" s="17"/>
      <c r="AE845" s="17"/>
    </row>
    <row r="846" spans="1:31" s="3" customFormat="1" ht="13" x14ac:dyDescent="0.3">
      <c r="A846" s="35" t="s">
        <v>3146</v>
      </c>
      <c r="B846" s="17">
        <v>937</v>
      </c>
      <c r="C846" s="18">
        <v>41001</v>
      </c>
      <c r="D846" s="18">
        <v>41001.291666666701</v>
      </c>
      <c r="E846" s="16" t="s">
        <v>1507</v>
      </c>
      <c r="F846" s="36">
        <v>41409.291666666701</v>
      </c>
      <c r="G846" s="16" t="s">
        <v>129</v>
      </c>
      <c r="H846" s="17" t="s">
        <v>510</v>
      </c>
      <c r="I846" s="17"/>
      <c r="J846" s="17"/>
      <c r="K846" s="17" t="s">
        <v>86</v>
      </c>
      <c r="L846" s="17"/>
      <c r="M846" s="17"/>
      <c r="N846" s="17">
        <v>49</v>
      </c>
      <c r="O846" s="17"/>
      <c r="P846" s="17"/>
      <c r="Q846" s="17">
        <v>49</v>
      </c>
      <c r="R846" s="17" t="s">
        <v>65</v>
      </c>
      <c r="S846" s="17"/>
      <c r="T846" s="17" t="s">
        <v>139</v>
      </c>
      <c r="U846" s="17" t="s">
        <v>55</v>
      </c>
      <c r="V846" s="17" t="s">
        <v>88</v>
      </c>
      <c r="W846" s="19" t="s">
        <v>3147</v>
      </c>
      <c r="X846" s="18">
        <v>41730.291666666701</v>
      </c>
      <c r="Y846" s="18">
        <v>41730.291666666701</v>
      </c>
      <c r="Z846" s="17" t="s">
        <v>82</v>
      </c>
      <c r="AA846" s="17" t="s">
        <v>59</v>
      </c>
      <c r="AB846" s="17" t="s">
        <v>60</v>
      </c>
      <c r="AC846" s="17" t="s">
        <v>82</v>
      </c>
      <c r="AD846" s="17"/>
      <c r="AE846" s="17"/>
    </row>
    <row r="847" spans="1:31" s="3" customFormat="1" ht="13" x14ac:dyDescent="0.3">
      <c r="A847" s="35" t="s">
        <v>3148</v>
      </c>
      <c r="B847" s="17">
        <v>938</v>
      </c>
      <c r="C847" s="18">
        <v>41001</v>
      </c>
      <c r="D847" s="18">
        <v>41001.291666666701</v>
      </c>
      <c r="E847" s="16" t="s">
        <v>1507</v>
      </c>
      <c r="F847" s="36">
        <v>41075.291666666701</v>
      </c>
      <c r="G847" s="16" t="s">
        <v>129</v>
      </c>
      <c r="H847" s="17" t="s">
        <v>1283</v>
      </c>
      <c r="I847" s="17"/>
      <c r="J847" s="17"/>
      <c r="K847" s="17" t="s">
        <v>86</v>
      </c>
      <c r="L847" s="17"/>
      <c r="M847" s="17"/>
      <c r="N847" s="17">
        <v>300</v>
      </c>
      <c r="O847" s="17"/>
      <c r="P847" s="17"/>
      <c r="Q847" s="17">
        <v>300</v>
      </c>
      <c r="R847" s="17" t="s">
        <v>65</v>
      </c>
      <c r="S847" s="17"/>
      <c r="T847" s="17" t="s">
        <v>101</v>
      </c>
      <c r="U847" s="17" t="s">
        <v>55</v>
      </c>
      <c r="V847" s="17" t="s">
        <v>71</v>
      </c>
      <c r="W847" s="19" t="s">
        <v>3149</v>
      </c>
      <c r="X847" s="18">
        <v>42522.291666666701</v>
      </c>
      <c r="Y847" s="18">
        <v>42522.291666666701</v>
      </c>
      <c r="Z847" s="17" t="s">
        <v>82</v>
      </c>
      <c r="AA847" s="17" t="s">
        <v>60</v>
      </c>
      <c r="AB847" s="17" t="s">
        <v>60</v>
      </c>
      <c r="AC847" s="17" t="s">
        <v>82</v>
      </c>
      <c r="AD847" s="17"/>
      <c r="AE847" s="17"/>
    </row>
    <row r="848" spans="1:31" s="3" customFormat="1" ht="13" x14ac:dyDescent="0.3">
      <c r="A848" s="35" t="s">
        <v>3150</v>
      </c>
      <c r="B848" s="17">
        <v>939</v>
      </c>
      <c r="C848" s="18">
        <v>40981</v>
      </c>
      <c r="D848" s="18">
        <v>41001.291666666701</v>
      </c>
      <c r="E848" s="16" t="s">
        <v>1507</v>
      </c>
      <c r="F848" s="36">
        <v>41122.291666666701</v>
      </c>
      <c r="G848" s="16" t="s">
        <v>129</v>
      </c>
      <c r="H848" s="17" t="s">
        <v>85</v>
      </c>
      <c r="I848" s="17"/>
      <c r="J848" s="17"/>
      <c r="K848" s="17" t="s">
        <v>86</v>
      </c>
      <c r="L848" s="17"/>
      <c r="M848" s="17"/>
      <c r="N848" s="17">
        <v>1902.867</v>
      </c>
      <c r="O848" s="17"/>
      <c r="P848" s="17"/>
      <c r="Q848" s="17">
        <v>1902.86</v>
      </c>
      <c r="R848" s="17" t="s">
        <v>65</v>
      </c>
      <c r="S848" s="17"/>
      <c r="T848" s="17" t="s">
        <v>121</v>
      </c>
      <c r="U848" s="17" t="s">
        <v>55</v>
      </c>
      <c r="V848" s="17" t="s">
        <v>71</v>
      </c>
      <c r="W848" s="19" t="s">
        <v>3151</v>
      </c>
      <c r="X848" s="18">
        <v>45962.291666666701</v>
      </c>
      <c r="Y848" s="18">
        <v>45962.291666666701</v>
      </c>
      <c r="Z848" s="17" t="s">
        <v>82</v>
      </c>
      <c r="AA848" s="17" t="s">
        <v>60</v>
      </c>
      <c r="AB848" s="17" t="s">
        <v>60</v>
      </c>
      <c r="AC848" s="17" t="s">
        <v>82</v>
      </c>
      <c r="AD848" s="17"/>
      <c r="AE848" s="17"/>
    </row>
    <row r="849" spans="1:31" s="3" customFormat="1" ht="13" x14ac:dyDescent="0.3">
      <c r="A849" s="35" t="s">
        <v>3152</v>
      </c>
      <c r="B849" s="17">
        <v>940</v>
      </c>
      <c r="C849" s="18">
        <v>41001</v>
      </c>
      <c r="D849" s="18">
        <v>41001.291666666701</v>
      </c>
      <c r="E849" s="16" t="s">
        <v>1507</v>
      </c>
      <c r="F849" s="36">
        <v>41075.675555555601</v>
      </c>
      <c r="G849" s="16" t="s">
        <v>129</v>
      </c>
      <c r="H849" s="17" t="s">
        <v>74</v>
      </c>
      <c r="I849" s="17"/>
      <c r="J849" s="17"/>
      <c r="K849" s="17" t="s">
        <v>75</v>
      </c>
      <c r="L849" s="17"/>
      <c r="M849" s="17"/>
      <c r="N849" s="17">
        <v>238</v>
      </c>
      <c r="O849" s="17"/>
      <c r="P849" s="17"/>
      <c r="Q849" s="17">
        <v>238</v>
      </c>
      <c r="R849" s="17" t="s">
        <v>65</v>
      </c>
      <c r="S849" s="17"/>
      <c r="T849" s="17" t="s">
        <v>1098</v>
      </c>
      <c r="U849" s="17" t="s">
        <v>159</v>
      </c>
      <c r="V849" s="17" t="s">
        <v>56</v>
      </c>
      <c r="W849" s="19" t="s">
        <v>3153</v>
      </c>
      <c r="X849" s="18">
        <v>41821.291666666701</v>
      </c>
      <c r="Y849" s="18">
        <v>41821.291666666701</v>
      </c>
      <c r="Z849" s="17" t="s">
        <v>82</v>
      </c>
      <c r="AA849" s="17" t="s">
        <v>60</v>
      </c>
      <c r="AB849" s="17" t="s">
        <v>60</v>
      </c>
      <c r="AC849" s="17" t="s">
        <v>82</v>
      </c>
      <c r="AD849" s="17"/>
      <c r="AE849" s="17"/>
    </row>
    <row r="850" spans="1:31" s="3" customFormat="1" ht="25.5" x14ac:dyDescent="0.3">
      <c r="A850" s="35" t="s">
        <v>3154</v>
      </c>
      <c r="B850" s="17">
        <v>941</v>
      </c>
      <c r="C850" s="18">
        <v>40981</v>
      </c>
      <c r="D850" s="18">
        <v>41001.291666666701</v>
      </c>
      <c r="E850" s="16" t="s">
        <v>1507</v>
      </c>
      <c r="F850" s="36">
        <v>41599.333333333299</v>
      </c>
      <c r="G850" s="16" t="s">
        <v>129</v>
      </c>
      <c r="H850" s="17" t="s">
        <v>1162</v>
      </c>
      <c r="I850" s="17"/>
      <c r="J850" s="17"/>
      <c r="K850" s="17" t="s">
        <v>86</v>
      </c>
      <c r="L850" s="17"/>
      <c r="M850" s="17"/>
      <c r="N850" s="17">
        <v>475.71699999999998</v>
      </c>
      <c r="O850" s="17"/>
      <c r="P850" s="17"/>
      <c r="Q850" s="17">
        <v>475.71</v>
      </c>
      <c r="R850" s="17" t="s">
        <v>65</v>
      </c>
      <c r="S850" s="17"/>
      <c r="T850" s="17" t="s">
        <v>121</v>
      </c>
      <c r="U850" s="17" t="s">
        <v>55</v>
      </c>
      <c r="V850" s="17" t="s">
        <v>71</v>
      </c>
      <c r="W850" s="19" t="s">
        <v>3155</v>
      </c>
      <c r="X850" s="18">
        <v>43466.333333333299</v>
      </c>
      <c r="Y850" s="18">
        <v>43466.333333333299</v>
      </c>
      <c r="Z850" s="17" t="s">
        <v>82</v>
      </c>
      <c r="AA850" s="17" t="s">
        <v>59</v>
      </c>
      <c r="AB850" s="17" t="s">
        <v>60</v>
      </c>
      <c r="AC850" s="17" t="s">
        <v>82</v>
      </c>
      <c r="AD850" s="17"/>
      <c r="AE850" s="17"/>
    </row>
    <row r="851" spans="1:31" s="3" customFormat="1" ht="13" x14ac:dyDescent="0.3">
      <c r="A851" s="35" t="s">
        <v>3156</v>
      </c>
      <c r="B851" s="17">
        <v>942</v>
      </c>
      <c r="C851" s="18">
        <v>40997</v>
      </c>
      <c r="D851" s="18">
        <v>41001.291666666701</v>
      </c>
      <c r="E851" s="16" t="s">
        <v>1507</v>
      </c>
      <c r="F851" s="36">
        <v>41351.291666666701</v>
      </c>
      <c r="G851" s="16" t="s">
        <v>129</v>
      </c>
      <c r="H851" s="17" t="s">
        <v>74</v>
      </c>
      <c r="I851" s="17"/>
      <c r="J851" s="17"/>
      <c r="K851" s="17" t="s">
        <v>75</v>
      </c>
      <c r="L851" s="17"/>
      <c r="M851" s="17"/>
      <c r="N851" s="17">
        <v>250</v>
      </c>
      <c r="O851" s="17"/>
      <c r="P851" s="17"/>
      <c r="Q851" s="17">
        <v>250</v>
      </c>
      <c r="R851" s="17" t="s">
        <v>65</v>
      </c>
      <c r="S851" s="17"/>
      <c r="T851" s="17" t="s">
        <v>101</v>
      </c>
      <c r="U851" s="17" t="s">
        <v>55</v>
      </c>
      <c r="V851" s="17" t="s">
        <v>71</v>
      </c>
      <c r="W851" s="19" t="s">
        <v>3157</v>
      </c>
      <c r="X851" s="18">
        <v>42490.291666666701</v>
      </c>
      <c r="Y851" s="18">
        <v>42490.291666666701</v>
      </c>
      <c r="Z851" s="17" t="s">
        <v>82</v>
      </c>
      <c r="AA851" s="17" t="s">
        <v>59</v>
      </c>
      <c r="AB851" s="17" t="s">
        <v>60</v>
      </c>
      <c r="AC851" s="17" t="s">
        <v>82</v>
      </c>
      <c r="AD851" s="17"/>
      <c r="AE851" s="17"/>
    </row>
    <row r="852" spans="1:31" s="3" customFormat="1" ht="13" x14ac:dyDescent="0.3">
      <c r="A852" s="35" t="s">
        <v>3158</v>
      </c>
      <c r="B852" s="17">
        <v>943</v>
      </c>
      <c r="C852" s="18">
        <v>41379</v>
      </c>
      <c r="D852" s="18">
        <v>41394.291666666701</v>
      </c>
      <c r="E852" s="16" t="s">
        <v>1507</v>
      </c>
      <c r="F852" s="36">
        <v>41702.333333333299</v>
      </c>
      <c r="G852" s="16" t="s">
        <v>133</v>
      </c>
      <c r="H852" s="17" t="s">
        <v>74</v>
      </c>
      <c r="I852" s="17"/>
      <c r="J852" s="17"/>
      <c r="K852" s="17" t="s">
        <v>75</v>
      </c>
      <c r="L852" s="17"/>
      <c r="M852" s="17"/>
      <c r="N852" s="17">
        <v>50</v>
      </c>
      <c r="O852" s="17"/>
      <c r="P852" s="17"/>
      <c r="Q852" s="17">
        <v>50</v>
      </c>
      <c r="R852" s="17" t="s">
        <v>65</v>
      </c>
      <c r="S852" s="17"/>
      <c r="T852" s="17" t="s">
        <v>101</v>
      </c>
      <c r="U852" s="17" t="s">
        <v>55</v>
      </c>
      <c r="V852" s="17" t="s">
        <v>88</v>
      </c>
      <c r="W852" s="19" t="s">
        <v>3159</v>
      </c>
      <c r="X852" s="18">
        <v>42339.333333333299</v>
      </c>
      <c r="Y852" s="18">
        <v>42339.333333333299</v>
      </c>
      <c r="Z852" s="17" t="s">
        <v>82</v>
      </c>
      <c r="AA852" s="17" t="s">
        <v>59</v>
      </c>
      <c r="AB852" s="17" t="s">
        <v>60</v>
      </c>
      <c r="AC852" s="17" t="s">
        <v>82</v>
      </c>
      <c r="AD852" s="17"/>
      <c r="AE852" s="17"/>
    </row>
    <row r="853" spans="1:31" s="3" customFormat="1" ht="13" x14ac:dyDescent="0.3">
      <c r="A853" s="35" t="s">
        <v>3160</v>
      </c>
      <c r="B853" s="17">
        <v>944</v>
      </c>
      <c r="C853" s="18">
        <v>41379</v>
      </c>
      <c r="D853" s="18">
        <v>41394.291666666701</v>
      </c>
      <c r="E853" s="16" t="s">
        <v>1507</v>
      </c>
      <c r="F853" s="36">
        <v>42061.333333333299</v>
      </c>
      <c r="G853" s="16" t="s">
        <v>133</v>
      </c>
      <c r="H853" s="17" t="s">
        <v>74</v>
      </c>
      <c r="I853" s="17"/>
      <c r="J853" s="17"/>
      <c r="K853" s="17" t="s">
        <v>75</v>
      </c>
      <c r="L853" s="17"/>
      <c r="M853" s="17"/>
      <c r="N853" s="17">
        <v>20</v>
      </c>
      <c r="O853" s="17"/>
      <c r="P853" s="17"/>
      <c r="Q853" s="17">
        <v>20</v>
      </c>
      <c r="R853" s="17" t="s">
        <v>65</v>
      </c>
      <c r="S853" s="17"/>
      <c r="T853" s="17" t="s">
        <v>54</v>
      </c>
      <c r="U853" s="17" t="s">
        <v>55</v>
      </c>
      <c r="V853" s="17" t="s">
        <v>56</v>
      </c>
      <c r="W853" s="19" t="s">
        <v>3161</v>
      </c>
      <c r="X853" s="18">
        <v>42217.291666666701</v>
      </c>
      <c r="Y853" s="18">
        <v>42186.291666666701</v>
      </c>
      <c r="Z853" s="17" t="s">
        <v>82</v>
      </c>
      <c r="AA853" s="17" t="s">
        <v>59</v>
      </c>
      <c r="AB853" s="17" t="s">
        <v>60</v>
      </c>
      <c r="AC853" s="17" t="s">
        <v>82</v>
      </c>
      <c r="AD853" s="17"/>
      <c r="AE853" s="17"/>
    </row>
    <row r="854" spans="1:31" s="3" customFormat="1" ht="13" x14ac:dyDescent="0.3">
      <c r="A854" s="35" t="s">
        <v>3162</v>
      </c>
      <c r="B854" s="17">
        <v>947</v>
      </c>
      <c r="C854" s="18">
        <v>41388</v>
      </c>
      <c r="D854" s="18">
        <v>41394.291666666701</v>
      </c>
      <c r="E854" s="16" t="s">
        <v>1507</v>
      </c>
      <c r="F854" s="36">
        <v>41704.333333333299</v>
      </c>
      <c r="G854" s="16" t="s">
        <v>133</v>
      </c>
      <c r="H854" s="17" t="s">
        <v>74</v>
      </c>
      <c r="I854" s="17"/>
      <c r="J854" s="17"/>
      <c r="K854" s="17" t="s">
        <v>75</v>
      </c>
      <c r="L854" s="17"/>
      <c r="M854" s="17"/>
      <c r="N854" s="17">
        <v>120</v>
      </c>
      <c r="O854" s="17"/>
      <c r="P854" s="17"/>
      <c r="Q854" s="17">
        <v>120</v>
      </c>
      <c r="R854" s="17" t="s">
        <v>65</v>
      </c>
      <c r="S854" s="17"/>
      <c r="T854" s="17" t="s">
        <v>195</v>
      </c>
      <c r="U854" s="17" t="s">
        <v>55</v>
      </c>
      <c r="V854" s="17" t="s">
        <v>88</v>
      </c>
      <c r="W854" s="19" t="s">
        <v>3060</v>
      </c>
      <c r="X854" s="18">
        <v>43070.333333333299</v>
      </c>
      <c r="Y854" s="18">
        <v>43070.333333333299</v>
      </c>
      <c r="Z854" s="17" t="s">
        <v>82</v>
      </c>
      <c r="AA854" s="17" t="s">
        <v>60</v>
      </c>
      <c r="AB854" s="17" t="s">
        <v>60</v>
      </c>
      <c r="AC854" s="17" t="s">
        <v>82</v>
      </c>
      <c r="AD854" s="17"/>
      <c r="AE854" s="17"/>
    </row>
    <row r="855" spans="1:31" s="3" customFormat="1" ht="13" x14ac:dyDescent="0.3">
      <c r="A855" s="35" t="s">
        <v>3163</v>
      </c>
      <c r="B855" s="17">
        <v>948</v>
      </c>
      <c r="C855" s="18">
        <v>41393</v>
      </c>
      <c r="D855" s="18">
        <v>41394.291666666701</v>
      </c>
      <c r="E855" s="16" t="s">
        <v>1507</v>
      </c>
      <c r="F855" s="36">
        <v>41705.333333333299</v>
      </c>
      <c r="G855" s="16" t="s">
        <v>133</v>
      </c>
      <c r="H855" s="17" t="s">
        <v>74</v>
      </c>
      <c r="I855" s="17"/>
      <c r="J855" s="17"/>
      <c r="K855" s="17" t="s">
        <v>75</v>
      </c>
      <c r="L855" s="17"/>
      <c r="M855" s="17"/>
      <c r="N855" s="17">
        <v>20</v>
      </c>
      <c r="O855" s="17"/>
      <c r="P855" s="17"/>
      <c r="Q855" s="17">
        <v>20</v>
      </c>
      <c r="R855" s="17" t="s">
        <v>65</v>
      </c>
      <c r="S855" s="17"/>
      <c r="T855" s="17" t="s">
        <v>54</v>
      </c>
      <c r="U855" s="17" t="s">
        <v>55</v>
      </c>
      <c r="V855" s="17" t="s">
        <v>56</v>
      </c>
      <c r="W855" s="19" t="s">
        <v>3164</v>
      </c>
      <c r="X855" s="18">
        <v>42217.291666666701</v>
      </c>
      <c r="Y855" s="18">
        <v>42217.291666666701</v>
      </c>
      <c r="Z855" s="17" t="s">
        <v>82</v>
      </c>
      <c r="AA855" s="17" t="s">
        <v>60</v>
      </c>
      <c r="AB855" s="17" t="s">
        <v>60</v>
      </c>
      <c r="AC855" s="17" t="s">
        <v>82</v>
      </c>
      <c r="AD855" s="17"/>
      <c r="AE855" s="17"/>
    </row>
    <row r="856" spans="1:31" s="3" customFormat="1" ht="13" x14ac:dyDescent="0.3">
      <c r="A856" s="35" t="s">
        <v>3165</v>
      </c>
      <c r="B856" s="17">
        <v>949</v>
      </c>
      <c r="C856" s="18">
        <v>41393</v>
      </c>
      <c r="D856" s="18">
        <v>41394.291666666701</v>
      </c>
      <c r="E856" s="16" t="s">
        <v>1507</v>
      </c>
      <c r="F856" s="36">
        <v>41471.291666666701</v>
      </c>
      <c r="G856" s="16" t="s">
        <v>133</v>
      </c>
      <c r="H856" s="17" t="s">
        <v>74</v>
      </c>
      <c r="I856" s="17"/>
      <c r="J856" s="17"/>
      <c r="K856" s="17" t="s">
        <v>75</v>
      </c>
      <c r="L856" s="17"/>
      <c r="M856" s="17"/>
      <c r="N856" s="17">
        <v>20</v>
      </c>
      <c r="O856" s="17"/>
      <c r="P856" s="17"/>
      <c r="Q856" s="17">
        <v>20</v>
      </c>
      <c r="R856" s="17" t="s">
        <v>65</v>
      </c>
      <c r="S856" s="17"/>
      <c r="T856" s="17" t="s">
        <v>54</v>
      </c>
      <c r="U856" s="17" t="s">
        <v>55</v>
      </c>
      <c r="V856" s="17" t="s">
        <v>56</v>
      </c>
      <c r="W856" s="19" t="s">
        <v>3166</v>
      </c>
      <c r="X856" s="18">
        <v>42217.291666666701</v>
      </c>
      <c r="Y856" s="18">
        <v>42217.291666666701</v>
      </c>
      <c r="Z856" s="17" t="s">
        <v>82</v>
      </c>
      <c r="AA856" s="17" t="s">
        <v>60</v>
      </c>
      <c r="AB856" s="17" t="s">
        <v>60</v>
      </c>
      <c r="AC856" s="17" t="s">
        <v>82</v>
      </c>
      <c r="AD856" s="17"/>
      <c r="AE856" s="17"/>
    </row>
    <row r="857" spans="1:31" s="3" customFormat="1" ht="13" x14ac:dyDescent="0.3">
      <c r="A857" s="35" t="s">
        <v>3167</v>
      </c>
      <c r="B857" s="17">
        <v>950</v>
      </c>
      <c r="C857" s="18">
        <v>41393</v>
      </c>
      <c r="D857" s="18">
        <v>41394.291666666701</v>
      </c>
      <c r="E857" s="16" t="s">
        <v>1507</v>
      </c>
      <c r="F857" s="36">
        <v>41704.333333333299</v>
      </c>
      <c r="G857" s="16" t="s">
        <v>133</v>
      </c>
      <c r="H857" s="17" t="s">
        <v>74</v>
      </c>
      <c r="I857" s="17"/>
      <c r="J857" s="17"/>
      <c r="K857" s="17" t="s">
        <v>75</v>
      </c>
      <c r="L857" s="17"/>
      <c r="M857" s="17"/>
      <c r="N857" s="17">
        <v>200</v>
      </c>
      <c r="O857" s="17"/>
      <c r="P857" s="17"/>
      <c r="Q857" s="17">
        <v>200</v>
      </c>
      <c r="R857" s="17" t="s">
        <v>65</v>
      </c>
      <c r="S857" s="17"/>
      <c r="T857" s="17" t="s">
        <v>130</v>
      </c>
      <c r="U857" s="17" t="s">
        <v>55</v>
      </c>
      <c r="V857" s="17" t="s">
        <v>71</v>
      </c>
      <c r="W857" s="19" t="s">
        <v>215</v>
      </c>
      <c r="X857" s="18">
        <v>42644.291666666701</v>
      </c>
      <c r="Y857" s="18">
        <v>42644.291666666701</v>
      </c>
      <c r="Z857" s="17" t="s">
        <v>82</v>
      </c>
      <c r="AA857" s="17" t="s">
        <v>59</v>
      </c>
      <c r="AB857" s="17" t="s">
        <v>60</v>
      </c>
      <c r="AC857" s="17" t="s">
        <v>82</v>
      </c>
      <c r="AD857" s="17"/>
      <c r="AE857" s="17"/>
    </row>
    <row r="858" spans="1:31" s="3" customFormat="1" ht="13" x14ac:dyDescent="0.3">
      <c r="A858" s="35" t="s">
        <v>3168</v>
      </c>
      <c r="B858" s="17">
        <v>951</v>
      </c>
      <c r="C858" s="18">
        <v>41393</v>
      </c>
      <c r="D858" s="18">
        <v>41394.291666666701</v>
      </c>
      <c r="E858" s="16" t="s">
        <v>1507</v>
      </c>
      <c r="F858" s="36">
        <v>41702.333333333299</v>
      </c>
      <c r="G858" s="16" t="s">
        <v>133</v>
      </c>
      <c r="H858" s="17" t="s">
        <v>74</v>
      </c>
      <c r="I858" s="17"/>
      <c r="J858" s="17"/>
      <c r="K858" s="17" t="s">
        <v>75</v>
      </c>
      <c r="L858" s="17"/>
      <c r="M858" s="17"/>
      <c r="N858" s="17">
        <v>20</v>
      </c>
      <c r="O858" s="17"/>
      <c r="P858" s="17"/>
      <c r="Q858" s="17">
        <v>20</v>
      </c>
      <c r="R858" s="17" t="s">
        <v>65</v>
      </c>
      <c r="S858" s="17"/>
      <c r="T858" s="17" t="s">
        <v>171</v>
      </c>
      <c r="U858" s="17" t="s">
        <v>55</v>
      </c>
      <c r="V858" s="17" t="s">
        <v>88</v>
      </c>
      <c r="W858" s="19" t="s">
        <v>3169</v>
      </c>
      <c r="X858" s="18">
        <v>42217.291666666701</v>
      </c>
      <c r="Y858" s="18">
        <v>42217.291666666701</v>
      </c>
      <c r="Z858" s="17" t="s">
        <v>82</v>
      </c>
      <c r="AA858" s="17" t="s">
        <v>60</v>
      </c>
      <c r="AB858" s="17" t="s">
        <v>60</v>
      </c>
      <c r="AC858" s="17" t="s">
        <v>82</v>
      </c>
      <c r="AD858" s="17"/>
      <c r="AE858" s="17"/>
    </row>
    <row r="859" spans="1:31" s="3" customFormat="1" ht="13" x14ac:dyDescent="0.3">
      <c r="A859" s="35" t="s">
        <v>3170</v>
      </c>
      <c r="B859" s="17">
        <v>955</v>
      </c>
      <c r="C859" s="18">
        <v>41394</v>
      </c>
      <c r="D859" s="18">
        <v>41394.291666666701</v>
      </c>
      <c r="E859" s="16" t="s">
        <v>1507</v>
      </c>
      <c r="F859" s="36">
        <v>43922.291666666701</v>
      </c>
      <c r="G859" s="16" t="s">
        <v>133</v>
      </c>
      <c r="H859" s="17" t="s">
        <v>85</v>
      </c>
      <c r="I859" s="17" t="s">
        <v>85</v>
      </c>
      <c r="J859" s="17"/>
      <c r="K859" s="17" t="s">
        <v>86</v>
      </c>
      <c r="L859" s="17" t="s">
        <v>86</v>
      </c>
      <c r="M859" s="17"/>
      <c r="N859" s="17">
        <v>60</v>
      </c>
      <c r="O859" s="17">
        <v>48.3</v>
      </c>
      <c r="P859" s="17"/>
      <c r="Q859" s="17">
        <v>48.3</v>
      </c>
      <c r="R859" s="17" t="s">
        <v>65</v>
      </c>
      <c r="S859" s="17" t="s">
        <v>53</v>
      </c>
      <c r="T859" s="17"/>
      <c r="U859" s="17"/>
      <c r="V859" s="17" t="s">
        <v>88</v>
      </c>
      <c r="W859" s="19" t="s">
        <v>3171</v>
      </c>
      <c r="X859" s="18">
        <v>41760.291666666701</v>
      </c>
      <c r="Y859" s="18">
        <v>44136.291666666701</v>
      </c>
      <c r="Z859" s="17" t="s">
        <v>82</v>
      </c>
      <c r="AA859" s="17" t="s">
        <v>59</v>
      </c>
      <c r="AB859" s="17" t="s">
        <v>59</v>
      </c>
      <c r="AC859" s="17" t="s">
        <v>82</v>
      </c>
      <c r="AD859" s="17" t="s">
        <v>61</v>
      </c>
      <c r="AE859" s="17" t="s">
        <v>1641</v>
      </c>
    </row>
    <row r="860" spans="1:31" s="3" customFormat="1" ht="25.5" x14ac:dyDescent="0.3">
      <c r="A860" s="35" t="s">
        <v>3172</v>
      </c>
      <c r="B860" s="17">
        <v>956</v>
      </c>
      <c r="C860" s="18">
        <v>41394</v>
      </c>
      <c r="D860" s="18">
        <v>41394.291666666701</v>
      </c>
      <c r="E860" s="16" t="s">
        <v>1507</v>
      </c>
      <c r="F860" s="36">
        <v>41695.333333333299</v>
      </c>
      <c r="G860" s="16" t="s">
        <v>133</v>
      </c>
      <c r="H860" s="17" t="s">
        <v>51</v>
      </c>
      <c r="I860" s="17"/>
      <c r="J860" s="17"/>
      <c r="K860" s="17" t="s">
        <v>51</v>
      </c>
      <c r="L860" s="17"/>
      <c r="M860" s="17"/>
      <c r="N860" s="17">
        <v>65</v>
      </c>
      <c r="O860" s="17"/>
      <c r="P860" s="17"/>
      <c r="Q860" s="17">
        <v>65</v>
      </c>
      <c r="R860" s="17" t="s">
        <v>65</v>
      </c>
      <c r="S860" s="17"/>
      <c r="T860" s="17" t="s">
        <v>242</v>
      </c>
      <c r="U860" s="17" t="s">
        <v>55</v>
      </c>
      <c r="V860" s="17" t="s">
        <v>88</v>
      </c>
      <c r="W860" s="19" t="s">
        <v>3173</v>
      </c>
      <c r="X860" s="18">
        <v>42735.333333333299</v>
      </c>
      <c r="Y860" s="18">
        <v>42735.333333333299</v>
      </c>
      <c r="Z860" s="17" t="s">
        <v>82</v>
      </c>
      <c r="AA860" s="17" t="s">
        <v>60</v>
      </c>
      <c r="AB860" s="17" t="s">
        <v>60</v>
      </c>
      <c r="AC860" s="17" t="s">
        <v>82</v>
      </c>
      <c r="AD860" s="17"/>
      <c r="AE860" s="17"/>
    </row>
    <row r="861" spans="1:31" s="3" customFormat="1" ht="13" x14ac:dyDescent="0.3">
      <c r="A861" s="35" t="s">
        <v>3174</v>
      </c>
      <c r="B861" s="17">
        <v>957</v>
      </c>
      <c r="C861" s="18">
        <v>41394</v>
      </c>
      <c r="D861" s="18">
        <v>41394.291666666701</v>
      </c>
      <c r="E861" s="16" t="s">
        <v>1507</v>
      </c>
      <c r="F861" s="36">
        <v>41718.291666666701</v>
      </c>
      <c r="G861" s="16" t="s">
        <v>133</v>
      </c>
      <c r="H861" s="17" t="s">
        <v>1283</v>
      </c>
      <c r="I861" s="17"/>
      <c r="J861" s="17"/>
      <c r="K861" s="17" t="s">
        <v>86</v>
      </c>
      <c r="L861" s="17"/>
      <c r="M861" s="17"/>
      <c r="N861" s="17">
        <v>205</v>
      </c>
      <c r="O861" s="17"/>
      <c r="P861" s="17"/>
      <c r="Q861" s="17">
        <v>205</v>
      </c>
      <c r="R861" s="17" t="s">
        <v>65</v>
      </c>
      <c r="S861" s="17"/>
      <c r="T861" s="17" t="s">
        <v>54</v>
      </c>
      <c r="U861" s="17" t="s">
        <v>55</v>
      </c>
      <c r="V861" s="17" t="s">
        <v>56</v>
      </c>
      <c r="W861" s="19" t="s">
        <v>3175</v>
      </c>
      <c r="X861" s="18">
        <v>42887.291666666701</v>
      </c>
      <c r="Y861" s="18">
        <v>42887.291666666701</v>
      </c>
      <c r="Z861" s="17" t="s">
        <v>82</v>
      </c>
      <c r="AA861" s="17" t="s">
        <v>59</v>
      </c>
      <c r="AB861" s="17" t="s">
        <v>60</v>
      </c>
      <c r="AC861" s="17" t="s">
        <v>82</v>
      </c>
      <c r="AD861" s="17"/>
      <c r="AE861" s="17"/>
    </row>
    <row r="862" spans="1:31" s="3" customFormat="1" ht="13" x14ac:dyDescent="0.3">
      <c r="A862" s="35" t="s">
        <v>3176</v>
      </c>
      <c r="B862" s="17">
        <v>958</v>
      </c>
      <c r="C862" s="18">
        <v>41394</v>
      </c>
      <c r="D862" s="18">
        <v>41394.291666666701</v>
      </c>
      <c r="E862" s="16" t="s">
        <v>1507</v>
      </c>
      <c r="F862" s="36">
        <v>41456.291666666701</v>
      </c>
      <c r="G862" s="16" t="s">
        <v>133</v>
      </c>
      <c r="H862" s="17" t="s">
        <v>1162</v>
      </c>
      <c r="I862" s="17"/>
      <c r="J862" s="17"/>
      <c r="K862" s="17" t="s">
        <v>86</v>
      </c>
      <c r="L862" s="17"/>
      <c r="M862" s="17"/>
      <c r="N862" s="17">
        <v>49.9</v>
      </c>
      <c r="O862" s="17"/>
      <c r="P862" s="17"/>
      <c r="Q862" s="17">
        <v>49.9</v>
      </c>
      <c r="R862" s="17" t="s">
        <v>65</v>
      </c>
      <c r="S862" s="17"/>
      <c r="T862" s="17" t="s">
        <v>54</v>
      </c>
      <c r="U862" s="17" t="s">
        <v>55</v>
      </c>
      <c r="V862" s="17" t="s">
        <v>56</v>
      </c>
      <c r="W862" s="19" t="s">
        <v>3177</v>
      </c>
      <c r="X862" s="18">
        <v>42007.333333333299</v>
      </c>
      <c r="Y862" s="18">
        <v>42007.333333333299</v>
      </c>
      <c r="Z862" s="17" t="s">
        <v>82</v>
      </c>
      <c r="AA862" s="17" t="s">
        <v>60</v>
      </c>
      <c r="AB862" s="17" t="s">
        <v>60</v>
      </c>
      <c r="AC862" s="17" t="s">
        <v>82</v>
      </c>
      <c r="AD862" s="17"/>
      <c r="AE862" s="17"/>
    </row>
    <row r="863" spans="1:31" s="3" customFormat="1" ht="25.5" x14ac:dyDescent="0.3">
      <c r="A863" s="35" t="s">
        <v>3178</v>
      </c>
      <c r="B863" s="17">
        <v>959</v>
      </c>
      <c r="C863" s="18">
        <v>41394</v>
      </c>
      <c r="D863" s="18">
        <v>41394.291666666701</v>
      </c>
      <c r="E863" s="16" t="s">
        <v>1507</v>
      </c>
      <c r="F863" s="36">
        <v>41710.291666666701</v>
      </c>
      <c r="G863" s="16" t="s">
        <v>133</v>
      </c>
      <c r="H863" s="17" t="s">
        <v>74</v>
      </c>
      <c r="I863" s="17"/>
      <c r="J863" s="17"/>
      <c r="K863" s="17" t="s">
        <v>75</v>
      </c>
      <c r="L863" s="17"/>
      <c r="M863" s="17"/>
      <c r="N863" s="17">
        <v>30</v>
      </c>
      <c r="O863" s="17"/>
      <c r="P863" s="17"/>
      <c r="Q863" s="17">
        <v>30</v>
      </c>
      <c r="R863" s="17" t="s">
        <v>65</v>
      </c>
      <c r="S863" s="17"/>
      <c r="T863" s="17" t="s">
        <v>54</v>
      </c>
      <c r="U863" s="17" t="s">
        <v>55</v>
      </c>
      <c r="V863" s="17" t="s">
        <v>56</v>
      </c>
      <c r="W863" s="19" t="s">
        <v>3179</v>
      </c>
      <c r="X863" s="18">
        <v>42735.333333333299</v>
      </c>
      <c r="Y863" s="18">
        <v>42735.333333333299</v>
      </c>
      <c r="Z863" s="17" t="s">
        <v>82</v>
      </c>
      <c r="AA863" s="17" t="s">
        <v>59</v>
      </c>
      <c r="AB863" s="17" t="s">
        <v>60</v>
      </c>
      <c r="AC863" s="17" t="s">
        <v>82</v>
      </c>
      <c r="AD863" s="17"/>
      <c r="AE863" s="17"/>
    </row>
    <row r="864" spans="1:31" s="3" customFormat="1" ht="25.5" x14ac:dyDescent="0.3">
      <c r="A864" s="35" t="s">
        <v>3180</v>
      </c>
      <c r="B864" s="17">
        <v>960</v>
      </c>
      <c r="C864" s="18">
        <v>41394</v>
      </c>
      <c r="D864" s="18">
        <v>41394.291666666701</v>
      </c>
      <c r="E864" s="16" t="s">
        <v>1507</v>
      </c>
      <c r="F864" s="36">
        <v>42250.291666666701</v>
      </c>
      <c r="G864" s="16" t="s">
        <v>133</v>
      </c>
      <c r="H864" s="17" t="s">
        <v>85</v>
      </c>
      <c r="I864" s="17"/>
      <c r="J864" s="17"/>
      <c r="K864" s="17" t="s">
        <v>86</v>
      </c>
      <c r="L864" s="17"/>
      <c r="M864" s="17"/>
      <c r="N864" s="17">
        <v>59.328000000000003</v>
      </c>
      <c r="O864" s="17"/>
      <c r="P864" s="17"/>
      <c r="Q864" s="17">
        <v>59.32</v>
      </c>
      <c r="R864" s="17" t="s">
        <v>65</v>
      </c>
      <c r="S864" s="17"/>
      <c r="T864" s="17" t="s">
        <v>448</v>
      </c>
      <c r="U864" s="17" t="s">
        <v>55</v>
      </c>
      <c r="V864" s="17" t="s">
        <v>71</v>
      </c>
      <c r="W864" s="19" t="s">
        <v>3181</v>
      </c>
      <c r="X864" s="18">
        <v>43983.291666666701</v>
      </c>
      <c r="Y864" s="18">
        <v>44956.333333333299</v>
      </c>
      <c r="Z864" s="17" t="s">
        <v>82</v>
      </c>
      <c r="AA864" s="17" t="s">
        <v>59</v>
      </c>
      <c r="AB864" s="17" t="s">
        <v>60</v>
      </c>
      <c r="AC864" s="17" t="s">
        <v>82</v>
      </c>
      <c r="AD864" s="17"/>
      <c r="AE864" s="17"/>
    </row>
    <row r="865" spans="1:31" s="3" customFormat="1" ht="13" x14ac:dyDescent="0.3">
      <c r="A865" s="35" t="s">
        <v>3182</v>
      </c>
      <c r="B865" s="17">
        <v>961</v>
      </c>
      <c r="C865" s="18">
        <v>41394</v>
      </c>
      <c r="D865" s="18">
        <v>41394.291666666701</v>
      </c>
      <c r="E865" s="16" t="s">
        <v>1507</v>
      </c>
      <c r="F865" s="36">
        <v>43678.291666666701</v>
      </c>
      <c r="G865" s="16" t="s">
        <v>133</v>
      </c>
      <c r="H865" s="17" t="s">
        <v>74</v>
      </c>
      <c r="I865" s="17"/>
      <c r="J865" s="17"/>
      <c r="K865" s="17" t="s">
        <v>75</v>
      </c>
      <c r="L865" s="17"/>
      <c r="M865" s="17"/>
      <c r="N865" s="17">
        <v>200.62</v>
      </c>
      <c r="O865" s="17"/>
      <c r="P865" s="17"/>
      <c r="Q865" s="17">
        <v>200.62</v>
      </c>
      <c r="R865" s="17" t="s">
        <v>65</v>
      </c>
      <c r="S865" s="17"/>
      <c r="T865" s="17" t="s">
        <v>455</v>
      </c>
      <c r="U865" s="17" t="s">
        <v>452</v>
      </c>
      <c r="V865" s="17" t="s">
        <v>56</v>
      </c>
      <c r="W865" s="19" t="s">
        <v>2360</v>
      </c>
      <c r="X865" s="18">
        <v>42309.291666666701</v>
      </c>
      <c r="Y865" s="18">
        <v>43924.291666666701</v>
      </c>
      <c r="Z865" s="17" t="s">
        <v>82</v>
      </c>
      <c r="AA865" s="17" t="s">
        <v>59</v>
      </c>
      <c r="AB865" s="17" t="s">
        <v>59</v>
      </c>
      <c r="AC865" s="17" t="s">
        <v>82</v>
      </c>
      <c r="AD865" s="17" t="s">
        <v>61</v>
      </c>
      <c r="AE865" s="17" t="s">
        <v>1641</v>
      </c>
    </row>
    <row r="866" spans="1:31" s="3" customFormat="1" ht="13" x14ac:dyDescent="0.3">
      <c r="A866" s="35" t="s">
        <v>3183</v>
      </c>
      <c r="B866" s="17">
        <v>962</v>
      </c>
      <c r="C866" s="18">
        <v>41394</v>
      </c>
      <c r="D866" s="18">
        <v>41394.291666666701</v>
      </c>
      <c r="E866" s="16" t="s">
        <v>1507</v>
      </c>
      <c r="F866" s="36">
        <v>41754.291666666701</v>
      </c>
      <c r="G866" s="16" t="s">
        <v>133</v>
      </c>
      <c r="H866" s="17" t="s">
        <v>114</v>
      </c>
      <c r="I866" s="17"/>
      <c r="J866" s="17"/>
      <c r="K866" s="17" t="s">
        <v>115</v>
      </c>
      <c r="L866" s="17"/>
      <c r="M866" s="17"/>
      <c r="N866" s="17">
        <v>15.5</v>
      </c>
      <c r="O866" s="17"/>
      <c r="P866" s="17"/>
      <c r="Q866" s="17">
        <v>15.5</v>
      </c>
      <c r="R866" s="17" t="s">
        <v>65</v>
      </c>
      <c r="S866" s="17"/>
      <c r="T866" s="17" t="s">
        <v>487</v>
      </c>
      <c r="U866" s="17" t="s">
        <v>55</v>
      </c>
      <c r="V866" s="17" t="s">
        <v>88</v>
      </c>
      <c r="W866" s="19" t="s">
        <v>3184</v>
      </c>
      <c r="X866" s="18">
        <v>42750.333333333299</v>
      </c>
      <c r="Y866" s="18">
        <v>42750.333333333299</v>
      </c>
      <c r="Z866" s="17" t="s">
        <v>82</v>
      </c>
      <c r="AA866" s="17" t="s">
        <v>59</v>
      </c>
      <c r="AB866" s="17" t="s">
        <v>60</v>
      </c>
      <c r="AC866" s="17" t="s">
        <v>82</v>
      </c>
      <c r="AD866" s="17"/>
      <c r="AE866" s="17"/>
    </row>
    <row r="867" spans="1:31" s="3" customFormat="1" ht="13" x14ac:dyDescent="0.3">
      <c r="A867" s="35" t="s">
        <v>3185</v>
      </c>
      <c r="B867" s="17">
        <v>964</v>
      </c>
      <c r="C867" s="18">
        <v>41394</v>
      </c>
      <c r="D867" s="18">
        <v>41394.291666666701</v>
      </c>
      <c r="E867" s="16" t="s">
        <v>1507</v>
      </c>
      <c r="F867" s="36">
        <v>41745.291666666701</v>
      </c>
      <c r="G867" s="16" t="s">
        <v>133</v>
      </c>
      <c r="H867" s="17" t="s">
        <v>510</v>
      </c>
      <c r="I867" s="17"/>
      <c r="J867" s="17"/>
      <c r="K867" s="17" t="s">
        <v>86</v>
      </c>
      <c r="L867" s="17"/>
      <c r="M867" s="17"/>
      <c r="N867" s="17">
        <v>47.820999999999998</v>
      </c>
      <c r="O867" s="17"/>
      <c r="P867" s="17"/>
      <c r="Q867" s="17">
        <v>47.82</v>
      </c>
      <c r="R867" s="17" t="s">
        <v>65</v>
      </c>
      <c r="S867" s="17"/>
      <c r="T867" s="17" t="s">
        <v>101</v>
      </c>
      <c r="U867" s="17" t="s">
        <v>55</v>
      </c>
      <c r="V867" s="17" t="s">
        <v>88</v>
      </c>
      <c r="W867" s="19" t="s">
        <v>3186</v>
      </c>
      <c r="X867" s="18">
        <v>42795.333333333299</v>
      </c>
      <c r="Y867" s="18">
        <v>42825.291666666701</v>
      </c>
      <c r="Z867" s="17" t="s">
        <v>82</v>
      </c>
      <c r="AA867" s="17" t="s">
        <v>59</v>
      </c>
      <c r="AB867" s="17" t="s">
        <v>60</v>
      </c>
      <c r="AC867" s="17" t="s">
        <v>82</v>
      </c>
      <c r="AD867" s="17"/>
      <c r="AE867" s="17"/>
    </row>
    <row r="868" spans="1:31" s="3" customFormat="1" ht="13" x14ac:dyDescent="0.3">
      <c r="A868" s="35" t="s">
        <v>3187</v>
      </c>
      <c r="B868" s="17">
        <v>966</v>
      </c>
      <c r="C868" s="18">
        <v>41394</v>
      </c>
      <c r="D868" s="18">
        <v>41394.291666666701</v>
      </c>
      <c r="E868" s="16" t="s">
        <v>1507</v>
      </c>
      <c r="F868" s="36">
        <v>41702.333333333299</v>
      </c>
      <c r="G868" s="16" t="s">
        <v>133</v>
      </c>
      <c r="H868" s="17" t="s">
        <v>510</v>
      </c>
      <c r="I868" s="17"/>
      <c r="J868" s="17"/>
      <c r="K868" s="17" t="s">
        <v>86</v>
      </c>
      <c r="L868" s="17"/>
      <c r="M868" s="17"/>
      <c r="N868" s="17">
        <v>47.820999999999998</v>
      </c>
      <c r="O868" s="17"/>
      <c r="P868" s="17"/>
      <c r="Q868" s="17">
        <v>47.82</v>
      </c>
      <c r="R868" s="17" t="s">
        <v>65</v>
      </c>
      <c r="S868" s="17"/>
      <c r="T868" s="17" t="s">
        <v>101</v>
      </c>
      <c r="U868" s="17" t="s">
        <v>55</v>
      </c>
      <c r="V868" s="17" t="s">
        <v>88</v>
      </c>
      <c r="W868" s="19" t="s">
        <v>3188</v>
      </c>
      <c r="X868" s="18">
        <v>42825.291666666701</v>
      </c>
      <c r="Y868" s="18">
        <v>42825.291666666701</v>
      </c>
      <c r="Z868" s="17" t="s">
        <v>82</v>
      </c>
      <c r="AA868" s="17" t="s">
        <v>60</v>
      </c>
      <c r="AB868" s="17" t="s">
        <v>60</v>
      </c>
      <c r="AC868" s="17" t="s">
        <v>82</v>
      </c>
      <c r="AD868" s="17"/>
      <c r="AE868" s="17"/>
    </row>
    <row r="869" spans="1:31" s="3" customFormat="1" ht="13" x14ac:dyDescent="0.3">
      <c r="A869" s="35" t="s">
        <v>3189</v>
      </c>
      <c r="B869" s="17">
        <v>967</v>
      </c>
      <c r="C869" s="18">
        <v>41394</v>
      </c>
      <c r="D869" s="18">
        <v>41394.291666666701</v>
      </c>
      <c r="E869" s="16" t="s">
        <v>1507</v>
      </c>
      <c r="F869" s="36">
        <v>43558.291666666701</v>
      </c>
      <c r="G869" s="16" t="s">
        <v>133</v>
      </c>
      <c r="H869" s="17" t="s">
        <v>74</v>
      </c>
      <c r="I869" s="17"/>
      <c r="J869" s="17"/>
      <c r="K869" s="17" t="s">
        <v>75</v>
      </c>
      <c r="L869" s="17"/>
      <c r="M869" s="17"/>
      <c r="N869" s="17">
        <v>33</v>
      </c>
      <c r="O869" s="17"/>
      <c r="P869" s="17"/>
      <c r="Q869" s="17">
        <v>33</v>
      </c>
      <c r="R869" s="17" t="s">
        <v>65</v>
      </c>
      <c r="S869" s="17"/>
      <c r="T869" s="17" t="s">
        <v>101</v>
      </c>
      <c r="U869" s="17" t="s">
        <v>55</v>
      </c>
      <c r="V869" s="17" t="s">
        <v>71</v>
      </c>
      <c r="W869" s="19" t="s">
        <v>3190</v>
      </c>
      <c r="X869" s="18">
        <v>42430.333333333299</v>
      </c>
      <c r="Y869" s="18">
        <v>44316.291666666701</v>
      </c>
      <c r="Z869" s="17" t="s">
        <v>82</v>
      </c>
      <c r="AA869" s="17" t="s">
        <v>59</v>
      </c>
      <c r="AB869" s="17" t="s">
        <v>59</v>
      </c>
      <c r="AC869" s="17" t="s">
        <v>82</v>
      </c>
      <c r="AD869" s="17" t="s">
        <v>61</v>
      </c>
      <c r="AE869" s="17" t="s">
        <v>1641</v>
      </c>
    </row>
    <row r="870" spans="1:31" s="3" customFormat="1" ht="13" x14ac:dyDescent="0.3">
      <c r="A870" s="35" t="s">
        <v>3191</v>
      </c>
      <c r="B870" s="17">
        <v>969</v>
      </c>
      <c r="C870" s="18">
        <v>41394</v>
      </c>
      <c r="D870" s="18">
        <v>41394.291666666701</v>
      </c>
      <c r="E870" s="16" t="s">
        <v>1507</v>
      </c>
      <c r="F870" s="36">
        <v>41768.291666666701</v>
      </c>
      <c r="G870" s="16" t="s">
        <v>133</v>
      </c>
      <c r="H870" s="17" t="s">
        <v>1162</v>
      </c>
      <c r="I870" s="17"/>
      <c r="J870" s="17"/>
      <c r="K870" s="17" t="s">
        <v>86</v>
      </c>
      <c r="L870" s="17"/>
      <c r="M870" s="17"/>
      <c r="N870" s="17">
        <v>110</v>
      </c>
      <c r="O870" s="17"/>
      <c r="P870" s="17"/>
      <c r="Q870" s="17">
        <v>110</v>
      </c>
      <c r="R870" s="17" t="s">
        <v>65</v>
      </c>
      <c r="S870" s="17"/>
      <c r="T870" s="17" t="s">
        <v>54</v>
      </c>
      <c r="U870" s="17" t="s">
        <v>55</v>
      </c>
      <c r="V870" s="17" t="s">
        <v>56</v>
      </c>
      <c r="W870" s="19" t="s">
        <v>3192</v>
      </c>
      <c r="X870" s="18">
        <v>42826.291666666701</v>
      </c>
      <c r="Y870" s="18">
        <v>42826.291666666701</v>
      </c>
      <c r="Z870" s="17" t="s">
        <v>82</v>
      </c>
      <c r="AA870" s="17" t="s">
        <v>59</v>
      </c>
      <c r="AB870" s="17" t="s">
        <v>60</v>
      </c>
      <c r="AC870" s="17" t="s">
        <v>82</v>
      </c>
      <c r="AD870" s="17"/>
      <c r="AE870" s="17"/>
    </row>
    <row r="871" spans="1:31" s="3" customFormat="1" ht="25.5" x14ac:dyDescent="0.3">
      <c r="A871" s="35" t="s">
        <v>3193</v>
      </c>
      <c r="B871" s="17">
        <v>970</v>
      </c>
      <c r="C871" s="18">
        <v>41394</v>
      </c>
      <c r="D871" s="18">
        <v>41394.291666666701</v>
      </c>
      <c r="E871" s="16" t="s">
        <v>1507</v>
      </c>
      <c r="F871" s="36">
        <v>43529.333333333299</v>
      </c>
      <c r="G871" s="16" t="s">
        <v>133</v>
      </c>
      <c r="H871" s="17" t="s">
        <v>74</v>
      </c>
      <c r="I871" s="17"/>
      <c r="J871" s="17"/>
      <c r="K871" s="17" t="s">
        <v>75</v>
      </c>
      <c r="L871" s="17"/>
      <c r="M871" s="17"/>
      <c r="N871" s="17">
        <v>150</v>
      </c>
      <c r="O871" s="17"/>
      <c r="P871" s="17"/>
      <c r="Q871" s="17">
        <v>150</v>
      </c>
      <c r="R871" s="17" t="s">
        <v>92</v>
      </c>
      <c r="S871" s="17"/>
      <c r="T871" s="17" t="s">
        <v>66</v>
      </c>
      <c r="U871" s="17" t="s">
        <v>55</v>
      </c>
      <c r="V871" s="17" t="s">
        <v>71</v>
      </c>
      <c r="W871" s="19" t="s">
        <v>2828</v>
      </c>
      <c r="X871" s="18">
        <v>42735.333333333299</v>
      </c>
      <c r="Y871" s="18">
        <v>44270.291666666701</v>
      </c>
      <c r="Z871" s="17" t="s">
        <v>82</v>
      </c>
      <c r="AA871" s="17" t="s">
        <v>59</v>
      </c>
      <c r="AB871" s="17" t="s">
        <v>59</v>
      </c>
      <c r="AC871" s="17" t="s">
        <v>82</v>
      </c>
      <c r="AD871" s="17" t="s">
        <v>61</v>
      </c>
      <c r="AE871" s="17" t="s">
        <v>1641</v>
      </c>
    </row>
    <row r="872" spans="1:31" s="3" customFormat="1" ht="13" x14ac:dyDescent="0.3">
      <c r="A872" s="35" t="s">
        <v>3194</v>
      </c>
      <c r="B872" s="17">
        <v>973</v>
      </c>
      <c r="C872" s="18">
        <v>41394</v>
      </c>
      <c r="D872" s="18">
        <v>41394.291666666701</v>
      </c>
      <c r="E872" s="16" t="s">
        <v>1507</v>
      </c>
      <c r="F872" s="36">
        <v>41457.291666666701</v>
      </c>
      <c r="G872" s="16" t="s">
        <v>133</v>
      </c>
      <c r="H872" s="17" t="s">
        <v>74</v>
      </c>
      <c r="I872" s="17"/>
      <c r="J872" s="17"/>
      <c r="K872" s="17" t="s">
        <v>75</v>
      </c>
      <c r="L872" s="17"/>
      <c r="M872" s="17"/>
      <c r="N872" s="17">
        <v>150</v>
      </c>
      <c r="O872" s="17"/>
      <c r="P872" s="17"/>
      <c r="Q872" s="17">
        <v>150</v>
      </c>
      <c r="R872" s="17" t="s">
        <v>65</v>
      </c>
      <c r="S872" s="17"/>
      <c r="T872" s="17" t="s">
        <v>96</v>
      </c>
      <c r="U872" s="17" t="s">
        <v>97</v>
      </c>
      <c r="V872" s="17" t="s">
        <v>71</v>
      </c>
      <c r="W872" s="19" t="s">
        <v>3195</v>
      </c>
      <c r="X872" s="18">
        <v>42735.333333333299</v>
      </c>
      <c r="Y872" s="18">
        <v>42735.333333333299</v>
      </c>
      <c r="Z872" s="17" t="s">
        <v>82</v>
      </c>
      <c r="AA872" s="17" t="s">
        <v>60</v>
      </c>
      <c r="AB872" s="17" t="s">
        <v>60</v>
      </c>
      <c r="AC872" s="17" t="s">
        <v>82</v>
      </c>
      <c r="AD872" s="17"/>
      <c r="AE872" s="17" t="s">
        <v>60</v>
      </c>
    </row>
    <row r="873" spans="1:31" s="3" customFormat="1" ht="13" x14ac:dyDescent="0.3">
      <c r="A873" s="35" t="s">
        <v>3196</v>
      </c>
      <c r="B873" s="17">
        <v>974</v>
      </c>
      <c r="C873" s="18">
        <v>41394</v>
      </c>
      <c r="D873" s="18">
        <v>41394.291666666701</v>
      </c>
      <c r="E873" s="16" t="s">
        <v>1507</v>
      </c>
      <c r="F873" s="36">
        <v>41695.333333333299</v>
      </c>
      <c r="G873" s="16" t="s">
        <v>133</v>
      </c>
      <c r="H873" s="17" t="s">
        <v>51</v>
      </c>
      <c r="I873" s="17"/>
      <c r="J873" s="17"/>
      <c r="K873" s="17" t="s">
        <v>51</v>
      </c>
      <c r="L873" s="17"/>
      <c r="M873" s="17"/>
      <c r="N873" s="17">
        <v>150</v>
      </c>
      <c r="O873" s="17"/>
      <c r="P873" s="17"/>
      <c r="Q873" s="17">
        <v>150</v>
      </c>
      <c r="R873" s="17" t="s">
        <v>65</v>
      </c>
      <c r="S873" s="17"/>
      <c r="T873" s="17" t="s">
        <v>139</v>
      </c>
      <c r="U873" s="17" t="s">
        <v>55</v>
      </c>
      <c r="V873" s="17" t="s">
        <v>88</v>
      </c>
      <c r="W873" s="19" t="s">
        <v>3197</v>
      </c>
      <c r="X873" s="18">
        <v>42735.333333333299</v>
      </c>
      <c r="Y873" s="18">
        <v>42735.333333333299</v>
      </c>
      <c r="Z873" s="17" t="s">
        <v>82</v>
      </c>
      <c r="AA873" s="17" t="s">
        <v>60</v>
      </c>
      <c r="AB873" s="17" t="s">
        <v>60</v>
      </c>
      <c r="AC873" s="17" t="s">
        <v>82</v>
      </c>
      <c r="AD873" s="17"/>
      <c r="AE873" s="17"/>
    </row>
    <row r="874" spans="1:31" s="3" customFormat="1" ht="25.5" x14ac:dyDescent="0.3">
      <c r="A874" s="35" t="s">
        <v>3198</v>
      </c>
      <c r="B874" s="17">
        <v>975</v>
      </c>
      <c r="C874" s="18">
        <v>41394</v>
      </c>
      <c r="D874" s="18">
        <v>41394.291666666701</v>
      </c>
      <c r="E874" s="16" t="s">
        <v>1507</v>
      </c>
      <c r="F874" s="36">
        <v>41746.291666666701</v>
      </c>
      <c r="G874" s="16" t="s">
        <v>133</v>
      </c>
      <c r="H874" s="17" t="s">
        <v>74</v>
      </c>
      <c r="I874" s="17"/>
      <c r="J874" s="17"/>
      <c r="K874" s="17" t="s">
        <v>75</v>
      </c>
      <c r="L874" s="17"/>
      <c r="M874" s="17"/>
      <c r="N874" s="17">
        <v>20</v>
      </c>
      <c r="O874" s="17"/>
      <c r="P874" s="17"/>
      <c r="Q874" s="17">
        <v>20</v>
      </c>
      <c r="R874" s="17" t="s">
        <v>65</v>
      </c>
      <c r="S874" s="17"/>
      <c r="T874" s="17" t="s">
        <v>236</v>
      </c>
      <c r="U874" s="17" t="s">
        <v>55</v>
      </c>
      <c r="V874" s="17" t="s">
        <v>88</v>
      </c>
      <c r="W874" s="19" t="s">
        <v>3199</v>
      </c>
      <c r="X874" s="18">
        <v>42735.333333333299</v>
      </c>
      <c r="Y874" s="18">
        <v>42399.333333333299</v>
      </c>
      <c r="Z874" s="17" t="s">
        <v>82</v>
      </c>
      <c r="AA874" s="17" t="s">
        <v>59</v>
      </c>
      <c r="AB874" s="17" t="s">
        <v>60</v>
      </c>
      <c r="AC874" s="17" t="s">
        <v>82</v>
      </c>
      <c r="AD874" s="17"/>
      <c r="AE874" s="17"/>
    </row>
    <row r="875" spans="1:31" s="3" customFormat="1" ht="25.5" x14ac:dyDescent="0.3">
      <c r="A875" s="35" t="s">
        <v>3200</v>
      </c>
      <c r="B875" s="17">
        <v>976</v>
      </c>
      <c r="C875" s="18">
        <v>41394</v>
      </c>
      <c r="D875" s="18">
        <v>41394.291666666701</v>
      </c>
      <c r="E875" s="16" t="s">
        <v>1507</v>
      </c>
      <c r="F875" s="36">
        <v>41695.333333333299</v>
      </c>
      <c r="G875" s="16" t="s">
        <v>133</v>
      </c>
      <c r="H875" s="17" t="s">
        <v>51</v>
      </c>
      <c r="I875" s="17"/>
      <c r="J875" s="17"/>
      <c r="K875" s="17" t="s">
        <v>51</v>
      </c>
      <c r="L875" s="17"/>
      <c r="M875" s="17"/>
      <c r="N875" s="17">
        <v>60</v>
      </c>
      <c r="O875" s="17"/>
      <c r="P875" s="17"/>
      <c r="Q875" s="17">
        <v>60</v>
      </c>
      <c r="R875" s="17" t="s">
        <v>65</v>
      </c>
      <c r="S875" s="17"/>
      <c r="T875" s="17" t="s">
        <v>625</v>
      </c>
      <c r="U875" s="17" t="s">
        <v>55</v>
      </c>
      <c r="V875" s="17" t="s">
        <v>88</v>
      </c>
      <c r="W875" s="19" t="s">
        <v>3201</v>
      </c>
      <c r="X875" s="18">
        <v>42735.333333333299</v>
      </c>
      <c r="Y875" s="18">
        <v>42735.333333333299</v>
      </c>
      <c r="Z875" s="17" t="s">
        <v>82</v>
      </c>
      <c r="AA875" s="17" t="s">
        <v>60</v>
      </c>
      <c r="AB875" s="17" t="s">
        <v>60</v>
      </c>
      <c r="AC875" s="17" t="s">
        <v>82</v>
      </c>
      <c r="AD875" s="17"/>
      <c r="AE875" s="17"/>
    </row>
    <row r="876" spans="1:31" s="3" customFormat="1" ht="13" x14ac:dyDescent="0.3">
      <c r="A876" s="35" t="s">
        <v>3202</v>
      </c>
      <c r="B876" s="17">
        <v>977</v>
      </c>
      <c r="C876" s="18">
        <v>41394</v>
      </c>
      <c r="D876" s="18">
        <v>41394.291666666701</v>
      </c>
      <c r="E876" s="16" t="s">
        <v>1507</v>
      </c>
      <c r="F876" s="36">
        <v>41694.333333333299</v>
      </c>
      <c r="G876" s="16" t="s">
        <v>133</v>
      </c>
      <c r="H876" s="17" t="s">
        <v>85</v>
      </c>
      <c r="I876" s="17"/>
      <c r="J876" s="17"/>
      <c r="K876" s="17" t="s">
        <v>86</v>
      </c>
      <c r="L876" s="17"/>
      <c r="M876" s="17"/>
      <c r="N876" s="17">
        <v>778</v>
      </c>
      <c r="O876" s="17"/>
      <c r="P876" s="17"/>
      <c r="Q876" s="17">
        <v>778</v>
      </c>
      <c r="R876" s="17" t="s">
        <v>65</v>
      </c>
      <c r="S876" s="17"/>
      <c r="T876" s="17" t="s">
        <v>417</v>
      </c>
      <c r="U876" s="17" t="s">
        <v>55</v>
      </c>
      <c r="V876" s="17" t="s">
        <v>71</v>
      </c>
      <c r="W876" s="19" t="s">
        <v>3203</v>
      </c>
      <c r="X876" s="18">
        <v>43617.291666666701</v>
      </c>
      <c r="Y876" s="18">
        <v>43617.291666666701</v>
      </c>
      <c r="Z876" s="17" t="s">
        <v>82</v>
      </c>
      <c r="AA876" s="17" t="s">
        <v>59</v>
      </c>
      <c r="AB876" s="17" t="s">
        <v>60</v>
      </c>
      <c r="AC876" s="17" t="s">
        <v>82</v>
      </c>
      <c r="AD876" s="17"/>
      <c r="AE876" s="17"/>
    </row>
    <row r="877" spans="1:31" s="3" customFormat="1" ht="25.5" x14ac:dyDescent="0.3">
      <c r="A877" s="35" t="s">
        <v>3204</v>
      </c>
      <c r="B877" s="17">
        <v>978</v>
      </c>
      <c r="C877" s="18">
        <v>41394</v>
      </c>
      <c r="D877" s="18">
        <v>41394.291666666701</v>
      </c>
      <c r="E877" s="16" t="s">
        <v>1507</v>
      </c>
      <c r="F877" s="36">
        <v>41456.291666666701</v>
      </c>
      <c r="G877" s="16" t="s">
        <v>133</v>
      </c>
      <c r="H877" s="17" t="s">
        <v>1162</v>
      </c>
      <c r="I877" s="17"/>
      <c r="J877" s="17"/>
      <c r="K877" s="17" t="s">
        <v>86</v>
      </c>
      <c r="L877" s="17"/>
      <c r="M877" s="17"/>
      <c r="N877" s="17">
        <v>99</v>
      </c>
      <c r="O877" s="17"/>
      <c r="P877" s="17"/>
      <c r="Q877" s="17">
        <v>99</v>
      </c>
      <c r="R877" s="17" t="s">
        <v>65</v>
      </c>
      <c r="S877" s="17"/>
      <c r="T877" s="17" t="s">
        <v>54</v>
      </c>
      <c r="U877" s="17" t="s">
        <v>55</v>
      </c>
      <c r="V877" s="17" t="s">
        <v>56</v>
      </c>
      <c r="W877" s="19" t="s">
        <v>3205</v>
      </c>
      <c r="X877" s="18">
        <v>42505.291666666701</v>
      </c>
      <c r="Y877" s="18">
        <v>42505.291666666701</v>
      </c>
      <c r="Z877" s="17" t="s">
        <v>82</v>
      </c>
      <c r="AA877" s="17" t="s">
        <v>60</v>
      </c>
      <c r="AB877" s="17" t="s">
        <v>60</v>
      </c>
      <c r="AC877" s="17" t="s">
        <v>82</v>
      </c>
      <c r="AD877" s="17"/>
      <c r="AE877" s="17"/>
    </row>
    <row r="878" spans="1:31" s="3" customFormat="1" ht="13" x14ac:dyDescent="0.3">
      <c r="A878" s="35" t="s">
        <v>3206</v>
      </c>
      <c r="B878" s="17">
        <v>979</v>
      </c>
      <c r="C878" s="18">
        <v>41394</v>
      </c>
      <c r="D878" s="18">
        <v>41394.291666666701</v>
      </c>
      <c r="E878" s="16" t="s">
        <v>1507</v>
      </c>
      <c r="F878" s="36">
        <v>41456.291666666701</v>
      </c>
      <c r="G878" s="16" t="s">
        <v>133</v>
      </c>
      <c r="H878" s="17" t="s">
        <v>1162</v>
      </c>
      <c r="I878" s="17"/>
      <c r="J878" s="17"/>
      <c r="K878" s="17" t="s">
        <v>86</v>
      </c>
      <c r="L878" s="17"/>
      <c r="M878" s="17"/>
      <c r="N878" s="17">
        <v>99</v>
      </c>
      <c r="O878" s="17"/>
      <c r="P878" s="17"/>
      <c r="Q878" s="17">
        <v>99</v>
      </c>
      <c r="R878" s="17" t="s">
        <v>65</v>
      </c>
      <c r="S878" s="17"/>
      <c r="T878" s="17" t="s">
        <v>54</v>
      </c>
      <c r="U878" s="17" t="s">
        <v>55</v>
      </c>
      <c r="V878" s="17" t="s">
        <v>56</v>
      </c>
      <c r="W878" s="19" t="s">
        <v>3207</v>
      </c>
      <c r="X878" s="18">
        <v>42505.291666666701</v>
      </c>
      <c r="Y878" s="18">
        <v>42505.291666666701</v>
      </c>
      <c r="Z878" s="17" t="s">
        <v>82</v>
      </c>
      <c r="AA878" s="17" t="s">
        <v>60</v>
      </c>
      <c r="AB878" s="17" t="s">
        <v>60</v>
      </c>
      <c r="AC878" s="17" t="s">
        <v>82</v>
      </c>
      <c r="AD878" s="17"/>
      <c r="AE878" s="17"/>
    </row>
    <row r="879" spans="1:31" s="3" customFormat="1" ht="13" x14ac:dyDescent="0.3">
      <c r="A879" s="35" t="s">
        <v>3208</v>
      </c>
      <c r="B879" s="17">
        <v>980</v>
      </c>
      <c r="C879" s="18">
        <v>41394</v>
      </c>
      <c r="D879" s="18">
        <v>41394.291666666701</v>
      </c>
      <c r="E879" s="16" t="s">
        <v>1507</v>
      </c>
      <c r="F879" s="36">
        <v>41456.291666666701</v>
      </c>
      <c r="G879" s="16" t="s">
        <v>133</v>
      </c>
      <c r="H879" s="17" t="s">
        <v>1162</v>
      </c>
      <c r="I879" s="17"/>
      <c r="J879" s="17"/>
      <c r="K879" s="17" t="s">
        <v>86</v>
      </c>
      <c r="L879" s="17"/>
      <c r="M879" s="17"/>
      <c r="N879" s="17">
        <v>200</v>
      </c>
      <c r="O879" s="17"/>
      <c r="P879" s="17"/>
      <c r="Q879" s="17">
        <v>200</v>
      </c>
      <c r="R879" s="17" t="s">
        <v>65</v>
      </c>
      <c r="S879" s="17"/>
      <c r="T879" s="17" t="s">
        <v>54</v>
      </c>
      <c r="U879" s="17" t="s">
        <v>55</v>
      </c>
      <c r="V879" s="17" t="s">
        <v>56</v>
      </c>
      <c r="W879" s="19" t="s">
        <v>3209</v>
      </c>
      <c r="X879" s="18">
        <v>42870.291666666701</v>
      </c>
      <c r="Y879" s="18">
        <v>42870.291666666701</v>
      </c>
      <c r="Z879" s="17" t="s">
        <v>82</v>
      </c>
      <c r="AA879" s="17" t="s">
        <v>60</v>
      </c>
      <c r="AB879" s="17" t="s">
        <v>60</v>
      </c>
      <c r="AC879" s="17" t="s">
        <v>82</v>
      </c>
      <c r="AD879" s="17"/>
      <c r="AE879" s="17"/>
    </row>
    <row r="880" spans="1:31" s="3" customFormat="1" ht="13" x14ac:dyDescent="0.3">
      <c r="A880" s="35" t="s">
        <v>3210</v>
      </c>
      <c r="B880" s="17">
        <v>981</v>
      </c>
      <c r="C880" s="18">
        <v>41394</v>
      </c>
      <c r="D880" s="18">
        <v>41394.291666666701</v>
      </c>
      <c r="E880" s="16" t="s">
        <v>1507</v>
      </c>
      <c r="F880" s="36">
        <v>41471.291666666701</v>
      </c>
      <c r="G880" s="16" t="s">
        <v>133</v>
      </c>
      <c r="H880" s="17" t="s">
        <v>1162</v>
      </c>
      <c r="I880" s="17"/>
      <c r="J880" s="17"/>
      <c r="K880" s="17" t="s">
        <v>86</v>
      </c>
      <c r="L880" s="17"/>
      <c r="M880" s="17"/>
      <c r="N880" s="17">
        <v>200</v>
      </c>
      <c r="O880" s="17"/>
      <c r="P880" s="17"/>
      <c r="Q880" s="17">
        <v>200</v>
      </c>
      <c r="R880" s="17" t="s">
        <v>65</v>
      </c>
      <c r="S880" s="17"/>
      <c r="T880" s="17" t="s">
        <v>417</v>
      </c>
      <c r="U880" s="17" t="s">
        <v>55</v>
      </c>
      <c r="V880" s="17" t="s">
        <v>71</v>
      </c>
      <c r="W880" s="19" t="s">
        <v>3211</v>
      </c>
      <c r="X880" s="18">
        <v>43235.291666666701</v>
      </c>
      <c r="Y880" s="18">
        <v>43235.291666666701</v>
      </c>
      <c r="Z880" s="17" t="s">
        <v>82</v>
      </c>
      <c r="AA880" s="17" t="s">
        <v>60</v>
      </c>
      <c r="AB880" s="17" t="s">
        <v>60</v>
      </c>
      <c r="AC880" s="17" t="s">
        <v>82</v>
      </c>
      <c r="AD880" s="17"/>
      <c r="AE880" s="17"/>
    </row>
    <row r="881" spans="1:31" s="3" customFormat="1" ht="13" x14ac:dyDescent="0.3">
      <c r="A881" s="35" t="s">
        <v>3212</v>
      </c>
      <c r="B881" s="17">
        <v>982</v>
      </c>
      <c r="C881" s="18">
        <v>41394</v>
      </c>
      <c r="D881" s="18">
        <v>41394.291666666701</v>
      </c>
      <c r="E881" s="16" t="s">
        <v>1507</v>
      </c>
      <c r="F881" s="36">
        <v>41456.291666666701</v>
      </c>
      <c r="G881" s="16" t="s">
        <v>133</v>
      </c>
      <c r="H881" s="17" t="s">
        <v>1162</v>
      </c>
      <c r="I881" s="17"/>
      <c r="J881" s="17"/>
      <c r="K881" s="17" t="s">
        <v>86</v>
      </c>
      <c r="L881" s="17"/>
      <c r="M881" s="17"/>
      <c r="N881" s="17">
        <v>49.9</v>
      </c>
      <c r="O881" s="17"/>
      <c r="P881" s="17"/>
      <c r="Q881" s="17">
        <v>49.9</v>
      </c>
      <c r="R881" s="17" t="s">
        <v>65</v>
      </c>
      <c r="S881" s="17"/>
      <c r="T881" s="17" t="s">
        <v>54</v>
      </c>
      <c r="U881" s="17" t="s">
        <v>55</v>
      </c>
      <c r="V881" s="17" t="s">
        <v>56</v>
      </c>
      <c r="W881" s="19" t="s">
        <v>3213</v>
      </c>
      <c r="X881" s="18">
        <v>42505.291666666701</v>
      </c>
      <c r="Y881" s="18">
        <v>42505.291666666701</v>
      </c>
      <c r="Z881" s="17" t="s">
        <v>82</v>
      </c>
      <c r="AA881" s="17" t="s">
        <v>60</v>
      </c>
      <c r="AB881" s="17" t="s">
        <v>60</v>
      </c>
      <c r="AC881" s="17" t="s">
        <v>82</v>
      </c>
      <c r="AD881" s="17"/>
      <c r="AE881" s="17"/>
    </row>
    <row r="882" spans="1:31" s="3" customFormat="1" ht="13" x14ac:dyDescent="0.3">
      <c r="A882" s="35" t="s">
        <v>3214</v>
      </c>
      <c r="B882" s="17">
        <v>983</v>
      </c>
      <c r="C882" s="18">
        <v>41394</v>
      </c>
      <c r="D882" s="18">
        <v>41394.291666666701</v>
      </c>
      <c r="E882" s="16" t="s">
        <v>1507</v>
      </c>
      <c r="F882" s="36">
        <v>41471.291666666701</v>
      </c>
      <c r="G882" s="16" t="s">
        <v>133</v>
      </c>
      <c r="H882" s="17" t="s">
        <v>1162</v>
      </c>
      <c r="I882" s="17"/>
      <c r="J882" s="17"/>
      <c r="K882" s="17" t="s">
        <v>86</v>
      </c>
      <c r="L882" s="17"/>
      <c r="M882" s="17"/>
      <c r="N882" s="17">
        <v>200</v>
      </c>
      <c r="O882" s="17"/>
      <c r="P882" s="17"/>
      <c r="Q882" s="17">
        <v>200</v>
      </c>
      <c r="R882" s="17" t="s">
        <v>65</v>
      </c>
      <c r="S882" s="17"/>
      <c r="T882" s="17" t="s">
        <v>121</v>
      </c>
      <c r="U882" s="17" t="s">
        <v>55</v>
      </c>
      <c r="V882" s="17" t="s">
        <v>71</v>
      </c>
      <c r="W882" s="19" t="s">
        <v>3215</v>
      </c>
      <c r="X882" s="18">
        <v>42870.291666666701</v>
      </c>
      <c r="Y882" s="18">
        <v>42870.291666666701</v>
      </c>
      <c r="Z882" s="17" t="s">
        <v>82</v>
      </c>
      <c r="AA882" s="17" t="s">
        <v>60</v>
      </c>
      <c r="AB882" s="17" t="s">
        <v>60</v>
      </c>
      <c r="AC882" s="17" t="s">
        <v>82</v>
      </c>
      <c r="AD882" s="17"/>
      <c r="AE882" s="17"/>
    </row>
    <row r="883" spans="1:31" s="3" customFormat="1" ht="13" x14ac:dyDescent="0.3">
      <c r="A883" s="35" t="s">
        <v>3216</v>
      </c>
      <c r="B883" s="17">
        <v>984</v>
      </c>
      <c r="C883" s="18">
        <v>41394</v>
      </c>
      <c r="D883" s="18">
        <v>41394.291666666701</v>
      </c>
      <c r="E883" s="16" t="s">
        <v>1507</v>
      </c>
      <c r="F883" s="36">
        <v>41470.291666666701</v>
      </c>
      <c r="G883" s="16" t="s">
        <v>133</v>
      </c>
      <c r="H883" s="17" t="s">
        <v>1162</v>
      </c>
      <c r="I883" s="17"/>
      <c r="J883" s="17"/>
      <c r="K883" s="17" t="s">
        <v>86</v>
      </c>
      <c r="L883" s="17"/>
      <c r="M883" s="17"/>
      <c r="N883" s="17">
        <v>344</v>
      </c>
      <c r="O883" s="17"/>
      <c r="P883" s="17"/>
      <c r="Q883" s="17">
        <v>344</v>
      </c>
      <c r="R883" s="17" t="s">
        <v>65</v>
      </c>
      <c r="S883" s="17"/>
      <c r="T883" s="17" t="s">
        <v>200</v>
      </c>
      <c r="U883" s="17" t="s">
        <v>55</v>
      </c>
      <c r="V883" s="17" t="s">
        <v>56</v>
      </c>
      <c r="W883" s="19" t="s">
        <v>3217</v>
      </c>
      <c r="X883" s="18">
        <v>43101.333333333299</v>
      </c>
      <c r="Y883" s="18">
        <v>43101.333333333299</v>
      </c>
      <c r="Z883" s="17" t="s">
        <v>82</v>
      </c>
      <c r="AA883" s="17" t="s">
        <v>60</v>
      </c>
      <c r="AB883" s="17" t="s">
        <v>60</v>
      </c>
      <c r="AC883" s="17" t="s">
        <v>82</v>
      </c>
      <c r="AD883" s="17"/>
      <c r="AE883" s="17"/>
    </row>
    <row r="884" spans="1:31" s="3" customFormat="1" ht="13" x14ac:dyDescent="0.3">
      <c r="A884" s="35" t="s">
        <v>3218</v>
      </c>
      <c r="B884" s="17">
        <v>985</v>
      </c>
      <c r="C884" s="18">
        <v>41394</v>
      </c>
      <c r="D884" s="18">
        <v>41394.291666666701</v>
      </c>
      <c r="E884" s="16" t="s">
        <v>1507</v>
      </c>
      <c r="F884" s="36">
        <v>41717.291666666701</v>
      </c>
      <c r="G884" s="16" t="s">
        <v>133</v>
      </c>
      <c r="H884" s="17" t="s">
        <v>74</v>
      </c>
      <c r="I884" s="17"/>
      <c r="J884" s="17"/>
      <c r="K884" s="17" t="s">
        <v>75</v>
      </c>
      <c r="L884" s="17"/>
      <c r="M884" s="17"/>
      <c r="N884" s="17">
        <v>150</v>
      </c>
      <c r="O884" s="17"/>
      <c r="P884" s="17"/>
      <c r="Q884" s="17">
        <v>150</v>
      </c>
      <c r="R884" s="17" t="s">
        <v>65</v>
      </c>
      <c r="S884" s="17"/>
      <c r="T884" s="17" t="s">
        <v>200</v>
      </c>
      <c r="U884" s="17" t="s">
        <v>55</v>
      </c>
      <c r="V884" s="17" t="s">
        <v>56</v>
      </c>
      <c r="W884" s="19" t="s">
        <v>2746</v>
      </c>
      <c r="X884" s="18">
        <v>42735.333333333299</v>
      </c>
      <c r="Y884" s="18">
        <v>42735.333333333299</v>
      </c>
      <c r="Z884" s="17" t="s">
        <v>82</v>
      </c>
      <c r="AA884" s="17" t="s">
        <v>60</v>
      </c>
      <c r="AB884" s="17" t="s">
        <v>60</v>
      </c>
      <c r="AC884" s="17" t="s">
        <v>82</v>
      </c>
      <c r="AD884" s="17"/>
      <c r="AE884" s="17"/>
    </row>
    <row r="885" spans="1:31" s="3" customFormat="1" ht="13" x14ac:dyDescent="0.3">
      <c r="A885" s="35" t="s">
        <v>3219</v>
      </c>
      <c r="B885" s="17">
        <v>986</v>
      </c>
      <c r="C885" s="18">
        <v>41394</v>
      </c>
      <c r="D885" s="18">
        <v>41394.291666666701</v>
      </c>
      <c r="E885" s="16" t="s">
        <v>1507</v>
      </c>
      <c r="F885" s="36">
        <v>41746.291666666701</v>
      </c>
      <c r="G885" s="16" t="s">
        <v>133</v>
      </c>
      <c r="H885" s="17" t="s">
        <v>74</v>
      </c>
      <c r="I885" s="17"/>
      <c r="J885" s="17"/>
      <c r="K885" s="17" t="s">
        <v>75</v>
      </c>
      <c r="L885" s="17"/>
      <c r="M885" s="17"/>
      <c r="N885" s="17">
        <v>245</v>
      </c>
      <c r="O885" s="17"/>
      <c r="P885" s="17"/>
      <c r="Q885" s="17">
        <v>245</v>
      </c>
      <c r="R885" s="17" t="s">
        <v>65</v>
      </c>
      <c r="S885" s="17"/>
      <c r="T885" s="17" t="s">
        <v>101</v>
      </c>
      <c r="U885" s="17" t="s">
        <v>55</v>
      </c>
      <c r="V885" s="17" t="s">
        <v>71</v>
      </c>
      <c r="W885" s="19" t="s">
        <v>215</v>
      </c>
      <c r="X885" s="18">
        <v>42217.291666666701</v>
      </c>
      <c r="Y885" s="18">
        <v>42675.291666666701</v>
      </c>
      <c r="Z885" s="17" t="s">
        <v>82</v>
      </c>
      <c r="AA885" s="17" t="s">
        <v>59</v>
      </c>
      <c r="AB885" s="17" t="s">
        <v>60</v>
      </c>
      <c r="AC885" s="17" t="s">
        <v>82</v>
      </c>
      <c r="AD885" s="17"/>
      <c r="AE885" s="17"/>
    </row>
    <row r="886" spans="1:31" s="3" customFormat="1" ht="13" x14ac:dyDescent="0.3">
      <c r="A886" s="35" t="s">
        <v>3220</v>
      </c>
      <c r="B886" s="17">
        <v>987</v>
      </c>
      <c r="C886" s="18">
        <v>41394</v>
      </c>
      <c r="D886" s="18">
        <v>41394.291666666701</v>
      </c>
      <c r="E886" s="16" t="s">
        <v>1507</v>
      </c>
      <c r="F886" s="36">
        <v>41702.333333333299</v>
      </c>
      <c r="G886" s="16" t="s">
        <v>133</v>
      </c>
      <c r="H886" s="17" t="s">
        <v>74</v>
      </c>
      <c r="I886" s="17"/>
      <c r="J886" s="17"/>
      <c r="K886" s="17" t="s">
        <v>75</v>
      </c>
      <c r="L886" s="17"/>
      <c r="M886" s="17"/>
      <c r="N886" s="17">
        <v>20</v>
      </c>
      <c r="O886" s="17"/>
      <c r="P886" s="17"/>
      <c r="Q886" s="17">
        <v>20</v>
      </c>
      <c r="R886" s="17" t="s">
        <v>65</v>
      </c>
      <c r="S886" s="17"/>
      <c r="T886" s="17" t="s">
        <v>340</v>
      </c>
      <c r="U886" s="17" t="s">
        <v>55</v>
      </c>
      <c r="V886" s="17" t="s">
        <v>88</v>
      </c>
      <c r="W886" s="19" t="s">
        <v>3221</v>
      </c>
      <c r="X886" s="18">
        <v>42217.291666666701</v>
      </c>
      <c r="Y886" s="18">
        <v>42217.291666666701</v>
      </c>
      <c r="Z886" s="17" t="s">
        <v>82</v>
      </c>
      <c r="AA886" s="17" t="s">
        <v>60</v>
      </c>
      <c r="AB886" s="17" t="s">
        <v>60</v>
      </c>
      <c r="AC886" s="17" t="s">
        <v>82</v>
      </c>
      <c r="AD886" s="17"/>
      <c r="AE886" s="17"/>
    </row>
    <row r="887" spans="1:31" s="3" customFormat="1" ht="13" x14ac:dyDescent="0.3">
      <c r="A887" s="35" t="s">
        <v>3222</v>
      </c>
      <c r="B887" s="17">
        <v>988</v>
      </c>
      <c r="C887" s="18">
        <v>41394</v>
      </c>
      <c r="D887" s="18">
        <v>41394.291666666701</v>
      </c>
      <c r="E887" s="16" t="s">
        <v>1507</v>
      </c>
      <c r="F887" s="36">
        <v>42808.291666666701</v>
      </c>
      <c r="G887" s="16" t="s">
        <v>133</v>
      </c>
      <c r="H887" s="17" t="s">
        <v>74</v>
      </c>
      <c r="I887" s="17"/>
      <c r="J887" s="17"/>
      <c r="K887" s="17" t="s">
        <v>75</v>
      </c>
      <c r="L887" s="17"/>
      <c r="M887" s="17"/>
      <c r="N887" s="17">
        <v>20</v>
      </c>
      <c r="O887" s="17"/>
      <c r="P887" s="17"/>
      <c r="Q887" s="17">
        <v>20</v>
      </c>
      <c r="R887" s="17" t="s">
        <v>92</v>
      </c>
      <c r="S887" s="17"/>
      <c r="T887" s="17" t="s">
        <v>101</v>
      </c>
      <c r="U887" s="17" t="s">
        <v>55</v>
      </c>
      <c r="V887" s="17" t="s">
        <v>88</v>
      </c>
      <c r="W887" s="19" t="s">
        <v>3223</v>
      </c>
      <c r="X887" s="18">
        <v>42217.291666666701</v>
      </c>
      <c r="Y887" s="18">
        <v>42794.333333333299</v>
      </c>
      <c r="Z887" s="17" t="s">
        <v>82</v>
      </c>
      <c r="AA887" s="17" t="s">
        <v>59</v>
      </c>
      <c r="AB887" s="17" t="s">
        <v>59</v>
      </c>
      <c r="AC887" s="17" t="s">
        <v>82</v>
      </c>
      <c r="AD887" s="17" t="s">
        <v>61</v>
      </c>
      <c r="AE887" s="17" t="s">
        <v>60</v>
      </c>
    </row>
    <row r="888" spans="1:31" s="3" customFormat="1" ht="13" x14ac:dyDescent="0.3">
      <c r="A888" s="35" t="s">
        <v>3224</v>
      </c>
      <c r="B888" s="17">
        <v>989</v>
      </c>
      <c r="C888" s="18">
        <v>41394</v>
      </c>
      <c r="D888" s="18">
        <v>41394.291666666701</v>
      </c>
      <c r="E888" s="16" t="s">
        <v>1507</v>
      </c>
      <c r="F888" s="36">
        <v>42103.291666666701</v>
      </c>
      <c r="G888" s="16" t="s">
        <v>133</v>
      </c>
      <c r="H888" s="17" t="s">
        <v>74</v>
      </c>
      <c r="I888" s="17"/>
      <c r="J888" s="17"/>
      <c r="K888" s="17" t="s">
        <v>75</v>
      </c>
      <c r="L888" s="17"/>
      <c r="M888" s="17"/>
      <c r="N888" s="17">
        <v>20</v>
      </c>
      <c r="O888" s="17"/>
      <c r="P888" s="17"/>
      <c r="Q888" s="17">
        <v>20</v>
      </c>
      <c r="R888" s="17" t="s">
        <v>65</v>
      </c>
      <c r="S888" s="17"/>
      <c r="T888" s="17" t="s">
        <v>181</v>
      </c>
      <c r="U888" s="17" t="s">
        <v>55</v>
      </c>
      <c r="V888" s="17" t="s">
        <v>88</v>
      </c>
      <c r="W888" s="19" t="s">
        <v>3225</v>
      </c>
      <c r="X888" s="18">
        <v>42217.291666666701</v>
      </c>
      <c r="Y888" s="18">
        <v>43221.291666666701</v>
      </c>
      <c r="Z888" s="17" t="s">
        <v>82</v>
      </c>
      <c r="AA888" s="17" t="s">
        <v>59</v>
      </c>
      <c r="AB888" s="17" t="s">
        <v>59</v>
      </c>
      <c r="AC888" s="17" t="s">
        <v>82</v>
      </c>
      <c r="AD888" s="17"/>
      <c r="AE888" s="17"/>
    </row>
    <row r="889" spans="1:31" s="3" customFormat="1" ht="25.5" x14ac:dyDescent="0.3">
      <c r="A889" s="35" t="s">
        <v>3226</v>
      </c>
      <c r="B889" s="17">
        <v>990</v>
      </c>
      <c r="C889" s="18">
        <v>41394</v>
      </c>
      <c r="D889" s="18">
        <v>41394.291666666701</v>
      </c>
      <c r="E889" s="16" t="s">
        <v>1507</v>
      </c>
      <c r="F889" s="36">
        <v>42524.291666666701</v>
      </c>
      <c r="G889" s="16" t="s">
        <v>133</v>
      </c>
      <c r="H889" s="17" t="s">
        <v>1162</v>
      </c>
      <c r="I889" s="17"/>
      <c r="J889" s="17"/>
      <c r="K889" s="17" t="s">
        <v>86</v>
      </c>
      <c r="L889" s="17"/>
      <c r="M889" s="17"/>
      <c r="N889" s="17">
        <v>910</v>
      </c>
      <c r="O889" s="17"/>
      <c r="P889" s="17"/>
      <c r="Q889" s="17">
        <v>910</v>
      </c>
      <c r="R889" s="17" t="s">
        <v>92</v>
      </c>
      <c r="S889" s="17"/>
      <c r="T889" s="17" t="s">
        <v>121</v>
      </c>
      <c r="U889" s="17" t="s">
        <v>55</v>
      </c>
      <c r="V889" s="17" t="s">
        <v>71</v>
      </c>
      <c r="W889" s="19" t="s">
        <v>3227</v>
      </c>
      <c r="X889" s="18">
        <v>43101.333333333299</v>
      </c>
      <c r="Y889" s="18">
        <v>45517.291666666701</v>
      </c>
      <c r="Z889" s="17" t="s">
        <v>82</v>
      </c>
      <c r="AA889" s="17" t="s">
        <v>59</v>
      </c>
      <c r="AB889" s="17" t="s">
        <v>59</v>
      </c>
      <c r="AC889" s="17" t="s">
        <v>82</v>
      </c>
      <c r="AD889" s="17"/>
      <c r="AE889" s="17"/>
    </row>
    <row r="890" spans="1:31" s="3" customFormat="1" ht="13" x14ac:dyDescent="0.3">
      <c r="A890" s="35" t="s">
        <v>3228</v>
      </c>
      <c r="B890" s="17">
        <v>991</v>
      </c>
      <c r="C890" s="18">
        <v>41394</v>
      </c>
      <c r="D890" s="18">
        <v>41394.291666666701</v>
      </c>
      <c r="E890" s="16" t="s">
        <v>1507</v>
      </c>
      <c r="F890" s="36">
        <v>41757.291666666701</v>
      </c>
      <c r="G890" s="16" t="s">
        <v>133</v>
      </c>
      <c r="H890" s="17" t="s">
        <v>85</v>
      </c>
      <c r="I890" s="17"/>
      <c r="J890" s="17"/>
      <c r="K890" s="17" t="s">
        <v>86</v>
      </c>
      <c r="L890" s="17"/>
      <c r="M890" s="17"/>
      <c r="N890" s="17">
        <v>1047</v>
      </c>
      <c r="O890" s="17"/>
      <c r="P890" s="17"/>
      <c r="Q890" s="17">
        <v>1047</v>
      </c>
      <c r="R890" s="17" t="s">
        <v>65</v>
      </c>
      <c r="S890" s="17"/>
      <c r="T890" s="17" t="s">
        <v>121</v>
      </c>
      <c r="U890" s="17" t="s">
        <v>55</v>
      </c>
      <c r="V890" s="17" t="s">
        <v>71</v>
      </c>
      <c r="W890" s="19" t="s">
        <v>3229</v>
      </c>
      <c r="X890" s="18">
        <v>43466.333333333299</v>
      </c>
      <c r="Y890" s="18">
        <v>43466.333333333299</v>
      </c>
      <c r="Z890" s="17" t="s">
        <v>82</v>
      </c>
      <c r="AA890" s="17" t="s">
        <v>59</v>
      </c>
      <c r="AB890" s="17" t="s">
        <v>60</v>
      </c>
      <c r="AC890" s="17" t="s">
        <v>82</v>
      </c>
      <c r="AD890" s="17"/>
      <c r="AE890" s="17"/>
    </row>
    <row r="891" spans="1:31" s="3" customFormat="1" ht="13" x14ac:dyDescent="0.3">
      <c r="A891" s="35" t="s">
        <v>3230</v>
      </c>
      <c r="B891" s="17">
        <v>992</v>
      </c>
      <c r="C891" s="18">
        <v>41394</v>
      </c>
      <c r="D891" s="18">
        <v>41394.291666666701</v>
      </c>
      <c r="E891" s="16" t="s">
        <v>1507</v>
      </c>
      <c r="F891" s="36">
        <v>42145.291666666701</v>
      </c>
      <c r="G891" s="16" t="s">
        <v>133</v>
      </c>
      <c r="H891" s="17" t="s">
        <v>74</v>
      </c>
      <c r="I891" s="17"/>
      <c r="J891" s="17"/>
      <c r="K891" s="17" t="s">
        <v>75</v>
      </c>
      <c r="L891" s="17"/>
      <c r="M891" s="17"/>
      <c r="N891" s="17">
        <v>20</v>
      </c>
      <c r="O891" s="17"/>
      <c r="P891" s="17"/>
      <c r="Q891" s="17">
        <v>20</v>
      </c>
      <c r="R891" s="17" t="s">
        <v>65</v>
      </c>
      <c r="S891" s="17"/>
      <c r="T891" s="17" t="s">
        <v>622</v>
      </c>
      <c r="U891" s="17" t="s">
        <v>55</v>
      </c>
      <c r="V891" s="17" t="s">
        <v>88</v>
      </c>
      <c r="W891" s="19" t="s">
        <v>3231</v>
      </c>
      <c r="X891" s="18">
        <v>42217.291666666701</v>
      </c>
      <c r="Y891" s="18">
        <v>42217.291666666701</v>
      </c>
      <c r="Z891" s="17" t="s">
        <v>82</v>
      </c>
      <c r="AA891" s="17" t="s">
        <v>59</v>
      </c>
      <c r="AB891" s="17" t="s">
        <v>59</v>
      </c>
      <c r="AC891" s="17" t="s">
        <v>82</v>
      </c>
      <c r="AD891" s="17"/>
      <c r="AE891" s="17"/>
    </row>
    <row r="892" spans="1:31" s="3" customFormat="1" ht="13" x14ac:dyDescent="0.3">
      <c r="A892" s="35" t="s">
        <v>3232</v>
      </c>
      <c r="B892" s="17">
        <v>995</v>
      </c>
      <c r="C892" s="18">
        <v>41395</v>
      </c>
      <c r="D892" s="18">
        <v>41394.291666666701</v>
      </c>
      <c r="E892" s="16" t="s">
        <v>1507</v>
      </c>
      <c r="F892" s="36">
        <v>41457.291666666701</v>
      </c>
      <c r="G892" s="16" t="s">
        <v>133</v>
      </c>
      <c r="H892" s="17" t="s">
        <v>74</v>
      </c>
      <c r="I892" s="17"/>
      <c r="J892" s="17"/>
      <c r="K892" s="17" t="s">
        <v>75</v>
      </c>
      <c r="L892" s="17"/>
      <c r="M892" s="17"/>
      <c r="N892" s="17">
        <v>150</v>
      </c>
      <c r="O892" s="17"/>
      <c r="P892" s="17"/>
      <c r="Q892" s="17">
        <v>150</v>
      </c>
      <c r="R892" s="17" t="s">
        <v>65</v>
      </c>
      <c r="S892" s="17"/>
      <c r="T892" s="17" t="s">
        <v>139</v>
      </c>
      <c r="U892" s="17" t="s">
        <v>55</v>
      </c>
      <c r="V892" s="17" t="s">
        <v>88</v>
      </c>
      <c r="W892" s="19" t="s">
        <v>3233</v>
      </c>
      <c r="X892" s="18">
        <v>42522.291666666701</v>
      </c>
      <c r="Y892" s="18">
        <v>42522.291666666701</v>
      </c>
      <c r="Z892" s="17" t="s">
        <v>82</v>
      </c>
      <c r="AA892" s="17" t="s">
        <v>60</v>
      </c>
      <c r="AB892" s="17" t="s">
        <v>60</v>
      </c>
      <c r="AC892" s="17" t="s">
        <v>82</v>
      </c>
      <c r="AD892" s="17"/>
      <c r="AE892" s="17"/>
    </row>
    <row r="893" spans="1:31" s="3" customFormat="1" ht="25.5" x14ac:dyDescent="0.3">
      <c r="A893" s="35" t="s">
        <v>3234</v>
      </c>
      <c r="B893" s="17">
        <v>996</v>
      </c>
      <c r="C893" s="18">
        <v>41395</v>
      </c>
      <c r="D893" s="18">
        <v>41394.291666666701</v>
      </c>
      <c r="E893" s="16" t="s">
        <v>1507</v>
      </c>
      <c r="F893" s="36">
        <v>41457.291666666701</v>
      </c>
      <c r="G893" s="16" t="s">
        <v>133</v>
      </c>
      <c r="H893" s="17" t="s">
        <v>74</v>
      </c>
      <c r="I893" s="17"/>
      <c r="J893" s="17"/>
      <c r="K893" s="17" t="s">
        <v>75</v>
      </c>
      <c r="L893" s="17"/>
      <c r="M893" s="17"/>
      <c r="N893" s="17">
        <v>150</v>
      </c>
      <c r="O893" s="17"/>
      <c r="P893" s="17"/>
      <c r="Q893" s="17">
        <v>150</v>
      </c>
      <c r="R893" s="17" t="s">
        <v>65</v>
      </c>
      <c r="S893" s="17"/>
      <c r="T893" s="17" t="s">
        <v>101</v>
      </c>
      <c r="U893" s="17" t="s">
        <v>55</v>
      </c>
      <c r="V893" s="17" t="s">
        <v>88</v>
      </c>
      <c r="W893" s="19" t="s">
        <v>3235</v>
      </c>
      <c r="X893" s="18">
        <v>42522.291666666701</v>
      </c>
      <c r="Y893" s="18">
        <v>42522.291666666701</v>
      </c>
      <c r="Z893" s="17" t="s">
        <v>82</v>
      </c>
      <c r="AA893" s="17" t="s">
        <v>60</v>
      </c>
      <c r="AB893" s="17" t="s">
        <v>60</v>
      </c>
      <c r="AC893" s="17" t="s">
        <v>82</v>
      </c>
      <c r="AD893" s="17"/>
      <c r="AE893" s="17"/>
    </row>
    <row r="894" spans="1:31" s="3" customFormat="1" ht="25.5" x14ac:dyDescent="0.3">
      <c r="A894" s="35" t="s">
        <v>3236</v>
      </c>
      <c r="B894" s="17">
        <v>997</v>
      </c>
      <c r="C894" s="18">
        <v>41395</v>
      </c>
      <c r="D894" s="18">
        <v>41394.291666666701</v>
      </c>
      <c r="E894" s="16" t="s">
        <v>1507</v>
      </c>
      <c r="F894" s="36">
        <v>42159.291666666701</v>
      </c>
      <c r="G894" s="16" t="s">
        <v>133</v>
      </c>
      <c r="H894" s="17" t="s">
        <v>74</v>
      </c>
      <c r="I894" s="17"/>
      <c r="J894" s="17"/>
      <c r="K894" s="17" t="s">
        <v>75</v>
      </c>
      <c r="L894" s="17"/>
      <c r="M894" s="17"/>
      <c r="N894" s="17">
        <v>16</v>
      </c>
      <c r="O894" s="17"/>
      <c r="P894" s="17"/>
      <c r="Q894" s="17">
        <v>16</v>
      </c>
      <c r="R894" s="17" t="s">
        <v>65</v>
      </c>
      <c r="S894" s="17"/>
      <c r="T894" s="17" t="s">
        <v>598</v>
      </c>
      <c r="U894" s="17" t="s">
        <v>55</v>
      </c>
      <c r="V894" s="17" t="s">
        <v>88</v>
      </c>
      <c r="W894" s="19" t="s">
        <v>3237</v>
      </c>
      <c r="X894" s="18">
        <v>42185.291666666701</v>
      </c>
      <c r="Y894" s="18">
        <v>42262.291666666701</v>
      </c>
      <c r="Z894" s="17" t="s">
        <v>82</v>
      </c>
      <c r="AA894" s="17" t="s">
        <v>59</v>
      </c>
      <c r="AB894" s="17" t="s">
        <v>59</v>
      </c>
      <c r="AC894" s="17" t="s">
        <v>82</v>
      </c>
      <c r="AD894" s="17"/>
      <c r="AE894" s="17"/>
    </row>
    <row r="895" spans="1:31" s="3" customFormat="1" ht="38" x14ac:dyDescent="0.3">
      <c r="A895" s="35" t="s">
        <v>3238</v>
      </c>
      <c r="B895" s="17">
        <v>998</v>
      </c>
      <c r="C895" s="18">
        <v>41395</v>
      </c>
      <c r="D895" s="18">
        <v>41394.291666666701</v>
      </c>
      <c r="E895" s="16" t="s">
        <v>1507</v>
      </c>
      <c r="F895" s="36">
        <v>41760.291666666701</v>
      </c>
      <c r="G895" s="16" t="s">
        <v>133</v>
      </c>
      <c r="H895" s="17" t="s">
        <v>91</v>
      </c>
      <c r="I895" s="17"/>
      <c r="J895" s="17"/>
      <c r="K895" s="17" t="s">
        <v>75</v>
      </c>
      <c r="L895" s="17"/>
      <c r="M895" s="17"/>
      <c r="N895" s="17">
        <v>300</v>
      </c>
      <c r="O895" s="17"/>
      <c r="P895" s="17"/>
      <c r="Q895" s="17">
        <v>300</v>
      </c>
      <c r="R895" s="17" t="s">
        <v>65</v>
      </c>
      <c r="S895" s="17"/>
      <c r="T895" s="17" t="s">
        <v>227</v>
      </c>
      <c r="U895" s="17" t="s">
        <v>159</v>
      </c>
      <c r="V895" s="17" t="s">
        <v>56</v>
      </c>
      <c r="W895" s="19" t="s">
        <v>3239</v>
      </c>
      <c r="X895" s="18">
        <v>43191.291666666701</v>
      </c>
      <c r="Y895" s="18">
        <v>43191.291666666701</v>
      </c>
      <c r="Z895" s="17" t="s">
        <v>82</v>
      </c>
      <c r="AA895" s="17" t="s">
        <v>59</v>
      </c>
      <c r="AB895" s="17" t="s">
        <v>60</v>
      </c>
      <c r="AC895" s="17" t="s">
        <v>82</v>
      </c>
      <c r="AD895" s="17"/>
      <c r="AE895" s="17"/>
    </row>
    <row r="896" spans="1:31" s="3" customFormat="1" ht="13" x14ac:dyDescent="0.3">
      <c r="A896" s="35" t="s">
        <v>3240</v>
      </c>
      <c r="B896" s="17">
        <v>999</v>
      </c>
      <c r="C896" s="18">
        <v>41395</v>
      </c>
      <c r="D896" s="18">
        <v>41394.291666666701</v>
      </c>
      <c r="E896" s="16" t="s">
        <v>1507</v>
      </c>
      <c r="F896" s="36">
        <v>41533.291666666701</v>
      </c>
      <c r="G896" s="16" t="s">
        <v>133</v>
      </c>
      <c r="H896" s="17" t="s">
        <v>51</v>
      </c>
      <c r="I896" s="17"/>
      <c r="J896" s="17"/>
      <c r="K896" s="17" t="s">
        <v>51</v>
      </c>
      <c r="L896" s="17"/>
      <c r="M896" s="17"/>
      <c r="N896" s="17">
        <v>250</v>
      </c>
      <c r="O896" s="17"/>
      <c r="P896" s="17"/>
      <c r="Q896" s="17">
        <v>250</v>
      </c>
      <c r="R896" s="17" t="s">
        <v>65</v>
      </c>
      <c r="S896" s="17"/>
      <c r="T896" s="17" t="s">
        <v>101</v>
      </c>
      <c r="U896" s="17" t="s">
        <v>55</v>
      </c>
      <c r="V896" s="17" t="s">
        <v>88</v>
      </c>
      <c r="W896" s="19" t="s">
        <v>863</v>
      </c>
      <c r="X896" s="18">
        <v>42736.333333333299</v>
      </c>
      <c r="Y896" s="18">
        <v>42736.333333333299</v>
      </c>
      <c r="Z896" s="17" t="s">
        <v>82</v>
      </c>
      <c r="AA896" s="17" t="s">
        <v>60</v>
      </c>
      <c r="AB896" s="17" t="s">
        <v>60</v>
      </c>
      <c r="AC896" s="17" t="s">
        <v>82</v>
      </c>
      <c r="AD896" s="17"/>
      <c r="AE896" s="17"/>
    </row>
    <row r="897" spans="1:31" s="3" customFormat="1" ht="25.5" x14ac:dyDescent="0.3">
      <c r="A897" s="35" t="s">
        <v>3241</v>
      </c>
      <c r="B897" s="17">
        <v>1000</v>
      </c>
      <c r="C897" s="18">
        <v>41395</v>
      </c>
      <c r="D897" s="18">
        <v>41394.291666666701</v>
      </c>
      <c r="E897" s="16" t="s">
        <v>1507</v>
      </c>
      <c r="F897" s="36">
        <v>41753.291666666701</v>
      </c>
      <c r="G897" s="16" t="s">
        <v>133</v>
      </c>
      <c r="H897" s="17" t="s">
        <v>85</v>
      </c>
      <c r="I897" s="17"/>
      <c r="J897" s="17"/>
      <c r="K897" s="17" t="s">
        <v>510</v>
      </c>
      <c r="L897" s="17"/>
      <c r="M897" s="17"/>
      <c r="N897" s="17">
        <v>300</v>
      </c>
      <c r="O897" s="17"/>
      <c r="P897" s="17"/>
      <c r="Q897" s="17">
        <v>300</v>
      </c>
      <c r="R897" s="17" t="s">
        <v>65</v>
      </c>
      <c r="S897" s="17"/>
      <c r="T897" s="17" t="s">
        <v>101</v>
      </c>
      <c r="U897" s="17" t="s">
        <v>55</v>
      </c>
      <c r="V897" s="17" t="s">
        <v>88</v>
      </c>
      <c r="W897" s="19" t="s">
        <v>3242</v>
      </c>
      <c r="X897" s="18">
        <v>43466.333333333299</v>
      </c>
      <c r="Y897" s="18">
        <v>43466.333333333299</v>
      </c>
      <c r="Z897" s="17" t="s">
        <v>82</v>
      </c>
      <c r="AA897" s="17" t="s">
        <v>59</v>
      </c>
      <c r="AB897" s="17" t="s">
        <v>60</v>
      </c>
      <c r="AC897" s="17" t="s">
        <v>82</v>
      </c>
      <c r="AD897" s="17"/>
      <c r="AE897" s="17"/>
    </row>
    <row r="898" spans="1:31" s="3" customFormat="1" ht="13" x14ac:dyDescent="0.3">
      <c r="A898" s="35" t="s">
        <v>3243</v>
      </c>
      <c r="B898" s="17">
        <v>1001</v>
      </c>
      <c r="C898" s="18">
        <v>41395</v>
      </c>
      <c r="D898" s="18">
        <v>41394.291666666701</v>
      </c>
      <c r="E898" s="16" t="s">
        <v>1507</v>
      </c>
      <c r="F898" s="36">
        <v>41697.333333333299</v>
      </c>
      <c r="G898" s="16" t="s">
        <v>133</v>
      </c>
      <c r="H898" s="17" t="s">
        <v>74</v>
      </c>
      <c r="I898" s="17"/>
      <c r="J898" s="17"/>
      <c r="K898" s="17" t="s">
        <v>75</v>
      </c>
      <c r="L898" s="17"/>
      <c r="M898" s="17"/>
      <c r="N898" s="17">
        <v>20</v>
      </c>
      <c r="O898" s="17"/>
      <c r="P898" s="17"/>
      <c r="Q898" s="17">
        <v>20</v>
      </c>
      <c r="R898" s="17" t="s">
        <v>65</v>
      </c>
      <c r="S898" s="17"/>
      <c r="T898" s="17" t="s">
        <v>139</v>
      </c>
      <c r="U898" s="17" t="s">
        <v>55</v>
      </c>
      <c r="V898" s="17" t="s">
        <v>88</v>
      </c>
      <c r="W898" s="19" t="s">
        <v>3244</v>
      </c>
      <c r="X898" s="18">
        <v>42644.291666666701</v>
      </c>
      <c r="Y898" s="18">
        <v>42644.291666666701</v>
      </c>
      <c r="Z898" s="17" t="s">
        <v>82</v>
      </c>
      <c r="AA898" s="17" t="s">
        <v>59</v>
      </c>
      <c r="AB898" s="17" t="s">
        <v>60</v>
      </c>
      <c r="AC898" s="17" t="s">
        <v>82</v>
      </c>
      <c r="AD898" s="17"/>
      <c r="AE898" s="17"/>
    </row>
    <row r="899" spans="1:31" s="3" customFormat="1" ht="13" x14ac:dyDescent="0.3">
      <c r="A899" s="35" t="s">
        <v>3245</v>
      </c>
      <c r="B899" s="17">
        <v>1003</v>
      </c>
      <c r="C899" s="18">
        <v>41394</v>
      </c>
      <c r="D899" s="18">
        <v>41394.291666666701</v>
      </c>
      <c r="E899" s="16" t="s">
        <v>1507</v>
      </c>
      <c r="F899" s="36">
        <v>41758.291666666701</v>
      </c>
      <c r="G899" s="16" t="s">
        <v>133</v>
      </c>
      <c r="H899" s="17" t="s">
        <v>1162</v>
      </c>
      <c r="I899" s="17"/>
      <c r="J899" s="17"/>
      <c r="K899" s="17" t="s">
        <v>86</v>
      </c>
      <c r="L899" s="17"/>
      <c r="M899" s="17"/>
      <c r="N899" s="17">
        <v>86</v>
      </c>
      <c r="O899" s="17"/>
      <c r="P899" s="17"/>
      <c r="Q899" s="17">
        <v>86</v>
      </c>
      <c r="R899" s="17" t="s">
        <v>65</v>
      </c>
      <c r="S899" s="17"/>
      <c r="T899" s="17" t="s">
        <v>101</v>
      </c>
      <c r="U899" s="17" t="s">
        <v>55</v>
      </c>
      <c r="V899" s="17" t="s">
        <v>71</v>
      </c>
      <c r="W899" s="19" t="s">
        <v>3246</v>
      </c>
      <c r="X899" s="18">
        <v>42736.333333333299</v>
      </c>
      <c r="Y899" s="18">
        <v>42736.333333333299</v>
      </c>
      <c r="Z899" s="17" t="s">
        <v>82</v>
      </c>
      <c r="AA899" s="17" t="s">
        <v>59</v>
      </c>
      <c r="AB899" s="17" t="s">
        <v>60</v>
      </c>
      <c r="AC899" s="17" t="s">
        <v>82</v>
      </c>
      <c r="AD899" s="17"/>
      <c r="AE899" s="17"/>
    </row>
    <row r="900" spans="1:31" s="3" customFormat="1" ht="13" x14ac:dyDescent="0.3">
      <c r="A900" s="35" t="s">
        <v>3247</v>
      </c>
      <c r="B900" s="17">
        <v>1004</v>
      </c>
      <c r="C900" s="18">
        <v>41632</v>
      </c>
      <c r="D900" s="18">
        <v>41662.333333333299</v>
      </c>
      <c r="E900" s="16" t="s">
        <v>1507</v>
      </c>
      <c r="F900" s="36">
        <v>41849.291666666701</v>
      </c>
      <c r="G900" s="16" t="s">
        <v>170</v>
      </c>
      <c r="H900" s="17" t="s">
        <v>74</v>
      </c>
      <c r="I900" s="17"/>
      <c r="J900" s="17"/>
      <c r="K900" s="17" t="s">
        <v>75</v>
      </c>
      <c r="L900" s="17"/>
      <c r="M900" s="17"/>
      <c r="N900" s="17">
        <v>5</v>
      </c>
      <c r="O900" s="17"/>
      <c r="P900" s="17"/>
      <c r="Q900" s="17">
        <v>5</v>
      </c>
      <c r="R900" s="17" t="s">
        <v>92</v>
      </c>
      <c r="S900" s="17"/>
      <c r="T900" s="17" t="s">
        <v>101</v>
      </c>
      <c r="U900" s="17" t="s">
        <v>55</v>
      </c>
      <c r="V900" s="17" t="s">
        <v>71</v>
      </c>
      <c r="W900" s="19" t="s">
        <v>3248</v>
      </c>
      <c r="X900" s="18">
        <v>41943.291666666701</v>
      </c>
      <c r="Y900" s="18">
        <v>41943.291666666701</v>
      </c>
      <c r="Z900" s="17" t="s">
        <v>60</v>
      </c>
      <c r="AA900" s="17" t="s">
        <v>82</v>
      </c>
      <c r="AB900" s="17" t="s">
        <v>82</v>
      </c>
      <c r="AC900" s="17" t="s">
        <v>82</v>
      </c>
      <c r="AD900" s="17"/>
      <c r="AE900" s="17"/>
    </row>
    <row r="901" spans="1:31" s="3" customFormat="1" ht="13" x14ac:dyDescent="0.3">
      <c r="A901" s="35" t="s">
        <v>3249</v>
      </c>
      <c r="B901" s="17">
        <v>1006</v>
      </c>
      <c r="C901" s="18">
        <v>41726</v>
      </c>
      <c r="D901" s="18">
        <v>41726.291666666701</v>
      </c>
      <c r="E901" s="16" t="s">
        <v>1507</v>
      </c>
      <c r="F901" s="36">
        <v>41927.291666666701</v>
      </c>
      <c r="G901" s="16" t="s">
        <v>226</v>
      </c>
      <c r="H901" s="17" t="s">
        <v>91</v>
      </c>
      <c r="I901" s="17"/>
      <c r="J901" s="17"/>
      <c r="K901" s="17" t="s">
        <v>611</v>
      </c>
      <c r="L901" s="17"/>
      <c r="M901" s="17"/>
      <c r="N901" s="17">
        <v>5</v>
      </c>
      <c r="O901" s="17"/>
      <c r="P901" s="17"/>
      <c r="Q901" s="17">
        <v>5</v>
      </c>
      <c r="R901" s="17" t="s">
        <v>92</v>
      </c>
      <c r="S901" s="17"/>
      <c r="T901" s="17" t="s">
        <v>1159</v>
      </c>
      <c r="U901" s="17" t="s">
        <v>97</v>
      </c>
      <c r="V901" s="17" t="s">
        <v>71</v>
      </c>
      <c r="W901" s="19" t="s">
        <v>3011</v>
      </c>
      <c r="X901" s="18">
        <v>41913.291666666701</v>
      </c>
      <c r="Y901" s="18">
        <v>41913.291666666701</v>
      </c>
      <c r="Z901" s="17" t="s">
        <v>82</v>
      </c>
      <c r="AA901" s="17" t="s">
        <v>60</v>
      </c>
      <c r="AB901" s="17" t="s">
        <v>60</v>
      </c>
      <c r="AC901" s="17" t="s">
        <v>82</v>
      </c>
      <c r="AD901" s="17"/>
      <c r="AE901" s="17"/>
    </row>
    <row r="902" spans="1:31" s="3" customFormat="1" ht="13" x14ac:dyDescent="0.3">
      <c r="A902" s="35" t="s">
        <v>3250</v>
      </c>
      <c r="B902" s="17">
        <v>1007</v>
      </c>
      <c r="C902" s="18">
        <v>41760</v>
      </c>
      <c r="D902" s="18">
        <v>41759.291666666701</v>
      </c>
      <c r="E902" s="16" t="s">
        <v>1507</v>
      </c>
      <c r="F902" s="36">
        <v>42083.291666666701</v>
      </c>
      <c r="G902" s="16" t="s">
        <v>148</v>
      </c>
      <c r="H902" s="17" t="s">
        <v>63</v>
      </c>
      <c r="I902" s="17"/>
      <c r="J902" s="17"/>
      <c r="K902" s="17" t="s">
        <v>70</v>
      </c>
      <c r="L902" s="17"/>
      <c r="M902" s="17"/>
      <c r="N902" s="17">
        <v>20</v>
      </c>
      <c r="O902" s="17"/>
      <c r="P902" s="17"/>
      <c r="Q902" s="17">
        <v>20</v>
      </c>
      <c r="R902" s="17" t="s">
        <v>65</v>
      </c>
      <c r="S902" s="17"/>
      <c r="T902" s="17" t="s">
        <v>87</v>
      </c>
      <c r="U902" s="17" t="s">
        <v>55</v>
      </c>
      <c r="V902" s="17" t="s">
        <v>88</v>
      </c>
      <c r="W902" s="19" t="s">
        <v>330</v>
      </c>
      <c r="X902" s="18">
        <v>43525.333333333299</v>
      </c>
      <c r="Y902" s="18">
        <v>43831.333333333299</v>
      </c>
      <c r="Z902" s="17" t="s">
        <v>82</v>
      </c>
      <c r="AA902" s="17" t="s">
        <v>59</v>
      </c>
      <c r="AB902" s="17" t="s">
        <v>60</v>
      </c>
      <c r="AC902" s="17" t="s">
        <v>82</v>
      </c>
      <c r="AD902" s="17"/>
      <c r="AE902" s="17" t="s">
        <v>60</v>
      </c>
    </row>
    <row r="903" spans="1:31" s="3" customFormat="1" ht="13" x14ac:dyDescent="0.3">
      <c r="A903" s="35" t="s">
        <v>3251</v>
      </c>
      <c r="B903" s="17">
        <v>1008</v>
      </c>
      <c r="C903" s="18">
        <v>41758</v>
      </c>
      <c r="D903" s="18">
        <v>41759.291666666701</v>
      </c>
      <c r="E903" s="16" t="s">
        <v>1507</v>
      </c>
      <c r="F903" s="36">
        <v>42034.333333333299</v>
      </c>
      <c r="G903" s="16" t="s">
        <v>148</v>
      </c>
      <c r="H903" s="17" t="s">
        <v>1162</v>
      </c>
      <c r="I903" s="17"/>
      <c r="J903" s="17"/>
      <c r="K903" s="17" t="s">
        <v>86</v>
      </c>
      <c r="L903" s="17"/>
      <c r="M903" s="17"/>
      <c r="N903" s="17">
        <v>309</v>
      </c>
      <c r="O903" s="17"/>
      <c r="P903" s="17"/>
      <c r="Q903" s="17">
        <v>309</v>
      </c>
      <c r="R903" s="17" t="s">
        <v>65</v>
      </c>
      <c r="S903" s="17"/>
      <c r="T903" s="17" t="s">
        <v>333</v>
      </c>
      <c r="U903" s="17" t="s">
        <v>55</v>
      </c>
      <c r="V903" s="17" t="s">
        <v>88</v>
      </c>
      <c r="W903" s="19" t="s">
        <v>657</v>
      </c>
      <c r="X903" s="18">
        <v>42887.291666666701</v>
      </c>
      <c r="Y903" s="18">
        <v>42887.291666666701</v>
      </c>
      <c r="Z903" s="17" t="s">
        <v>82</v>
      </c>
      <c r="AA903" s="17" t="s">
        <v>60</v>
      </c>
      <c r="AB903" s="17" t="s">
        <v>60</v>
      </c>
      <c r="AC903" s="17" t="s">
        <v>82</v>
      </c>
      <c r="AD903" s="17"/>
      <c r="AE903" s="17"/>
    </row>
    <row r="904" spans="1:31" s="3" customFormat="1" ht="13" x14ac:dyDescent="0.3">
      <c r="A904" s="35" t="s">
        <v>3252</v>
      </c>
      <c r="B904" s="17">
        <v>1009</v>
      </c>
      <c r="C904" s="18">
        <v>41758</v>
      </c>
      <c r="D904" s="18">
        <v>41759.291666666701</v>
      </c>
      <c r="E904" s="16" t="s">
        <v>1507</v>
      </c>
      <c r="F904" s="36">
        <v>42034.333333333299</v>
      </c>
      <c r="G904" s="16" t="s">
        <v>148</v>
      </c>
      <c r="H904" s="17" t="s">
        <v>63</v>
      </c>
      <c r="I904" s="17"/>
      <c r="J904" s="17"/>
      <c r="K904" s="17" t="s">
        <v>70</v>
      </c>
      <c r="L904" s="17"/>
      <c r="M904" s="17"/>
      <c r="N904" s="17">
        <v>20</v>
      </c>
      <c r="O904" s="17"/>
      <c r="P904" s="17"/>
      <c r="Q904" s="17">
        <v>20</v>
      </c>
      <c r="R904" s="17" t="s">
        <v>65</v>
      </c>
      <c r="S904" s="17"/>
      <c r="T904" s="17" t="s">
        <v>333</v>
      </c>
      <c r="U904" s="17" t="s">
        <v>55</v>
      </c>
      <c r="V904" s="17" t="s">
        <v>88</v>
      </c>
      <c r="W904" s="19" t="s">
        <v>3253</v>
      </c>
      <c r="X904" s="18">
        <v>42522.291666666701</v>
      </c>
      <c r="Y904" s="18">
        <v>42522.291666666701</v>
      </c>
      <c r="Z904" s="17" t="s">
        <v>82</v>
      </c>
      <c r="AA904" s="17" t="s">
        <v>60</v>
      </c>
      <c r="AB904" s="17" t="s">
        <v>60</v>
      </c>
      <c r="AC904" s="17" t="s">
        <v>82</v>
      </c>
      <c r="AD904" s="17"/>
      <c r="AE904" s="17"/>
    </row>
    <row r="905" spans="1:31" s="3" customFormat="1" ht="13" x14ac:dyDescent="0.3">
      <c r="A905" s="35" t="s">
        <v>3254</v>
      </c>
      <c r="B905" s="17">
        <v>1011</v>
      </c>
      <c r="C905" s="18">
        <v>41757</v>
      </c>
      <c r="D905" s="18">
        <v>41759.291666666701</v>
      </c>
      <c r="E905" s="16" t="s">
        <v>1507</v>
      </c>
      <c r="F905" s="36">
        <v>44207.333333333299</v>
      </c>
      <c r="G905" s="16" t="s">
        <v>148</v>
      </c>
      <c r="H905" s="17" t="s">
        <v>63</v>
      </c>
      <c r="I905" s="17"/>
      <c r="J905" s="17"/>
      <c r="K905" s="17" t="s">
        <v>70</v>
      </c>
      <c r="L905" s="17"/>
      <c r="M905" s="17"/>
      <c r="N905" s="17">
        <v>30</v>
      </c>
      <c r="O905" s="17"/>
      <c r="P905" s="17"/>
      <c r="Q905" s="17">
        <v>30</v>
      </c>
      <c r="R905" s="17" t="s">
        <v>65</v>
      </c>
      <c r="S905" s="17"/>
      <c r="T905" s="17" t="s">
        <v>171</v>
      </c>
      <c r="U905" s="17" t="s">
        <v>55</v>
      </c>
      <c r="V905" s="17" t="s">
        <v>88</v>
      </c>
      <c r="W905" s="19" t="s">
        <v>3255</v>
      </c>
      <c r="X905" s="18">
        <v>42705.333333333299</v>
      </c>
      <c r="Y905" s="18">
        <v>44256.333333333299</v>
      </c>
      <c r="Z905" s="17" t="s">
        <v>82</v>
      </c>
      <c r="AA905" s="17" t="s">
        <v>59</v>
      </c>
      <c r="AB905" s="17" t="s">
        <v>59</v>
      </c>
      <c r="AC905" s="17" t="s">
        <v>82</v>
      </c>
      <c r="AD905" s="17" t="s">
        <v>61</v>
      </c>
      <c r="AE905" s="17" t="s">
        <v>1641</v>
      </c>
    </row>
    <row r="906" spans="1:31" s="3" customFormat="1" ht="13" x14ac:dyDescent="0.3">
      <c r="A906" s="35" t="s">
        <v>3256</v>
      </c>
      <c r="B906" s="17">
        <v>1012</v>
      </c>
      <c r="C906" s="18">
        <v>41759</v>
      </c>
      <c r="D906" s="18">
        <v>41759.291666666701</v>
      </c>
      <c r="E906" s="16" t="s">
        <v>1507</v>
      </c>
      <c r="F906" s="36">
        <v>42031.333333333299</v>
      </c>
      <c r="G906" s="16" t="s">
        <v>148</v>
      </c>
      <c r="H906" s="17" t="s">
        <v>63</v>
      </c>
      <c r="I906" s="17"/>
      <c r="J906" s="17"/>
      <c r="K906" s="17" t="s">
        <v>70</v>
      </c>
      <c r="L906" s="17"/>
      <c r="M906" s="17"/>
      <c r="N906" s="17">
        <v>20</v>
      </c>
      <c r="O906" s="17"/>
      <c r="P906" s="17"/>
      <c r="Q906" s="17">
        <v>20</v>
      </c>
      <c r="R906" s="17" t="s">
        <v>65</v>
      </c>
      <c r="S906" s="17"/>
      <c r="T906" s="17" t="s">
        <v>87</v>
      </c>
      <c r="U906" s="17" t="s">
        <v>55</v>
      </c>
      <c r="V906" s="17" t="s">
        <v>88</v>
      </c>
      <c r="W906" s="19" t="s">
        <v>750</v>
      </c>
      <c r="X906" s="18">
        <v>42522.291666666701</v>
      </c>
      <c r="Y906" s="18">
        <v>42522.291666666701</v>
      </c>
      <c r="Z906" s="17" t="s">
        <v>82</v>
      </c>
      <c r="AA906" s="17" t="s">
        <v>60</v>
      </c>
      <c r="AB906" s="17" t="s">
        <v>60</v>
      </c>
      <c r="AC906" s="17" t="s">
        <v>82</v>
      </c>
      <c r="AD906" s="17"/>
      <c r="AE906" s="17"/>
    </row>
    <row r="907" spans="1:31" s="3" customFormat="1" ht="13" x14ac:dyDescent="0.3">
      <c r="A907" s="35" t="s">
        <v>3257</v>
      </c>
      <c r="B907" s="17">
        <v>1013</v>
      </c>
      <c r="C907" s="18">
        <v>41760</v>
      </c>
      <c r="D907" s="18">
        <v>41759.291666666701</v>
      </c>
      <c r="E907" s="16" t="s">
        <v>1507</v>
      </c>
      <c r="F907" s="36">
        <v>42045.333333333299</v>
      </c>
      <c r="G907" s="16" t="s">
        <v>148</v>
      </c>
      <c r="H907" s="17" t="s">
        <v>114</v>
      </c>
      <c r="I907" s="17"/>
      <c r="J907" s="17"/>
      <c r="K907" s="17" t="s">
        <v>115</v>
      </c>
      <c r="L907" s="17"/>
      <c r="M907" s="17"/>
      <c r="N907" s="17">
        <v>15.5</v>
      </c>
      <c r="O907" s="17"/>
      <c r="P907" s="17"/>
      <c r="Q907" s="17">
        <v>15.5</v>
      </c>
      <c r="R907" s="17" t="s">
        <v>65</v>
      </c>
      <c r="S907" s="17"/>
      <c r="T907" s="17" t="s">
        <v>487</v>
      </c>
      <c r="U907" s="17" t="s">
        <v>55</v>
      </c>
      <c r="V907" s="17" t="s">
        <v>88</v>
      </c>
      <c r="W907" s="19" t="s">
        <v>3258</v>
      </c>
      <c r="X907" s="18">
        <v>43115.333333333299</v>
      </c>
      <c r="Y907" s="18">
        <v>43115.333333333299</v>
      </c>
      <c r="Z907" s="17" t="s">
        <v>82</v>
      </c>
      <c r="AA907" s="17" t="s">
        <v>60</v>
      </c>
      <c r="AB907" s="17" t="s">
        <v>60</v>
      </c>
      <c r="AC907" s="17" t="s">
        <v>82</v>
      </c>
      <c r="AD907" s="17"/>
      <c r="AE907" s="17"/>
    </row>
    <row r="908" spans="1:31" s="3" customFormat="1" ht="13" x14ac:dyDescent="0.3">
      <c r="A908" s="35" t="s">
        <v>3259</v>
      </c>
      <c r="B908" s="17">
        <v>1014</v>
      </c>
      <c r="C908" s="18">
        <v>41759</v>
      </c>
      <c r="D908" s="18">
        <v>41759.291666666701</v>
      </c>
      <c r="E908" s="16" t="s">
        <v>1507</v>
      </c>
      <c r="F908" s="36">
        <v>42704.333333333299</v>
      </c>
      <c r="G908" s="16" t="s">
        <v>148</v>
      </c>
      <c r="H908" s="17" t="s">
        <v>63</v>
      </c>
      <c r="I908" s="17"/>
      <c r="J908" s="17"/>
      <c r="K908" s="17" t="s">
        <v>70</v>
      </c>
      <c r="L908" s="17"/>
      <c r="M908" s="17"/>
      <c r="N908" s="17">
        <v>10</v>
      </c>
      <c r="O908" s="17"/>
      <c r="P908" s="17"/>
      <c r="Q908" s="17">
        <v>10</v>
      </c>
      <c r="R908" s="17" t="s">
        <v>65</v>
      </c>
      <c r="S908" s="17"/>
      <c r="T908" s="17" t="s">
        <v>181</v>
      </c>
      <c r="U908" s="17" t="s">
        <v>55</v>
      </c>
      <c r="V908" s="17" t="s">
        <v>88</v>
      </c>
      <c r="W908" s="19" t="s">
        <v>3260</v>
      </c>
      <c r="X908" s="18">
        <v>42522.291666666701</v>
      </c>
      <c r="Y908" s="18">
        <v>42522.291666666701</v>
      </c>
      <c r="Z908" s="17" t="s">
        <v>82</v>
      </c>
      <c r="AA908" s="17" t="s">
        <v>59</v>
      </c>
      <c r="AB908" s="17" t="s">
        <v>59</v>
      </c>
      <c r="AC908" s="17" t="s">
        <v>82</v>
      </c>
      <c r="AD908" s="17"/>
      <c r="AE908" s="17" t="s">
        <v>1641</v>
      </c>
    </row>
    <row r="909" spans="1:31" s="3" customFormat="1" ht="13" x14ac:dyDescent="0.3">
      <c r="A909" s="35" t="s">
        <v>3261</v>
      </c>
      <c r="B909" s="17">
        <v>1015</v>
      </c>
      <c r="C909" s="18">
        <v>41759</v>
      </c>
      <c r="D909" s="18">
        <v>41759.291666666701</v>
      </c>
      <c r="E909" s="16" t="s">
        <v>1507</v>
      </c>
      <c r="F909" s="36">
        <v>42038.333333333299</v>
      </c>
      <c r="G909" s="16" t="s">
        <v>148</v>
      </c>
      <c r="H909" s="17" t="s">
        <v>63</v>
      </c>
      <c r="I909" s="17"/>
      <c r="J909" s="17"/>
      <c r="K909" s="17" t="s">
        <v>70</v>
      </c>
      <c r="L909" s="17"/>
      <c r="M909" s="17"/>
      <c r="N909" s="17">
        <v>20</v>
      </c>
      <c r="O909" s="17"/>
      <c r="P909" s="17"/>
      <c r="Q909" s="17">
        <v>20</v>
      </c>
      <c r="R909" s="17" t="s">
        <v>65</v>
      </c>
      <c r="S909" s="17"/>
      <c r="T909" s="17" t="s">
        <v>487</v>
      </c>
      <c r="U909" s="17" t="s">
        <v>55</v>
      </c>
      <c r="V909" s="17" t="s">
        <v>88</v>
      </c>
      <c r="W909" s="19" t="s">
        <v>3262</v>
      </c>
      <c r="X909" s="18">
        <v>42735.333333333299</v>
      </c>
      <c r="Y909" s="18">
        <v>42735.333333333299</v>
      </c>
      <c r="Z909" s="17" t="s">
        <v>82</v>
      </c>
      <c r="AA909" s="17" t="s">
        <v>60</v>
      </c>
      <c r="AB909" s="17" t="s">
        <v>60</v>
      </c>
      <c r="AC909" s="17" t="s">
        <v>82</v>
      </c>
      <c r="AD909" s="17"/>
      <c r="AE909" s="17"/>
    </row>
    <row r="910" spans="1:31" s="3" customFormat="1" ht="13" x14ac:dyDescent="0.3">
      <c r="A910" s="35" t="s">
        <v>3263</v>
      </c>
      <c r="B910" s="17">
        <v>1017</v>
      </c>
      <c r="C910" s="18">
        <v>41759</v>
      </c>
      <c r="D910" s="18">
        <v>41759.291666666701</v>
      </c>
      <c r="E910" s="16" t="s">
        <v>1507</v>
      </c>
      <c r="F910" s="36">
        <v>42046.333333333299</v>
      </c>
      <c r="G910" s="16" t="s">
        <v>148</v>
      </c>
      <c r="H910" s="17" t="s">
        <v>63</v>
      </c>
      <c r="I910" s="17"/>
      <c r="J910" s="17"/>
      <c r="K910" s="17" t="s">
        <v>70</v>
      </c>
      <c r="L910" s="17"/>
      <c r="M910" s="17"/>
      <c r="N910" s="17">
        <v>50</v>
      </c>
      <c r="O910" s="17"/>
      <c r="P910" s="17"/>
      <c r="Q910" s="17">
        <v>50</v>
      </c>
      <c r="R910" s="17" t="s">
        <v>65</v>
      </c>
      <c r="S910" s="17"/>
      <c r="T910" s="17" t="s">
        <v>171</v>
      </c>
      <c r="U910" s="17" t="s">
        <v>55</v>
      </c>
      <c r="V910" s="17" t="s">
        <v>88</v>
      </c>
      <c r="W910" s="19" t="s">
        <v>3264</v>
      </c>
      <c r="X910" s="18">
        <v>43466.333333333299</v>
      </c>
      <c r="Y910" s="18">
        <v>43466.333333333299</v>
      </c>
      <c r="Z910" s="17" t="s">
        <v>82</v>
      </c>
      <c r="AA910" s="17" t="s">
        <v>60</v>
      </c>
      <c r="AB910" s="17" t="s">
        <v>60</v>
      </c>
      <c r="AC910" s="17" t="s">
        <v>82</v>
      </c>
      <c r="AD910" s="17"/>
      <c r="AE910" s="17"/>
    </row>
    <row r="911" spans="1:31" s="3" customFormat="1" ht="13" x14ac:dyDescent="0.3">
      <c r="A911" s="35" t="s">
        <v>3265</v>
      </c>
      <c r="B911" s="17">
        <v>1018</v>
      </c>
      <c r="C911" s="18">
        <v>41759</v>
      </c>
      <c r="D911" s="18">
        <v>41759.291666666701</v>
      </c>
      <c r="E911" s="16" t="s">
        <v>1507</v>
      </c>
      <c r="F911" s="36">
        <v>42135.291666666701</v>
      </c>
      <c r="G911" s="16" t="s">
        <v>148</v>
      </c>
      <c r="H911" s="17" t="s">
        <v>63</v>
      </c>
      <c r="I911" s="17"/>
      <c r="J911" s="17"/>
      <c r="K911" s="17" t="s">
        <v>70</v>
      </c>
      <c r="L911" s="17"/>
      <c r="M911" s="17"/>
      <c r="N911" s="17">
        <v>50</v>
      </c>
      <c r="O911" s="17"/>
      <c r="P911" s="17"/>
      <c r="Q911" s="17">
        <v>50</v>
      </c>
      <c r="R911" s="17" t="s">
        <v>65</v>
      </c>
      <c r="S911" s="17"/>
      <c r="T911" s="17" t="s">
        <v>708</v>
      </c>
      <c r="U911" s="17" t="s">
        <v>55</v>
      </c>
      <c r="V911" s="17" t="s">
        <v>88</v>
      </c>
      <c r="W911" s="19" t="s">
        <v>3266</v>
      </c>
      <c r="X911" s="18">
        <v>43466.333333333299</v>
      </c>
      <c r="Y911" s="18">
        <v>43466.333333333299</v>
      </c>
      <c r="Z911" s="17" t="s">
        <v>82</v>
      </c>
      <c r="AA911" s="17" t="s">
        <v>59</v>
      </c>
      <c r="AB911" s="17" t="s">
        <v>60</v>
      </c>
      <c r="AC911" s="17" t="s">
        <v>82</v>
      </c>
      <c r="AD911" s="17"/>
      <c r="AE911" s="17"/>
    </row>
    <row r="912" spans="1:31" s="3" customFormat="1" ht="13" x14ac:dyDescent="0.3">
      <c r="A912" s="35" t="s">
        <v>3267</v>
      </c>
      <c r="B912" s="17">
        <v>1019</v>
      </c>
      <c r="C912" s="18">
        <v>41759</v>
      </c>
      <c r="D912" s="18">
        <v>41759.291666666701</v>
      </c>
      <c r="E912" s="16" t="s">
        <v>1507</v>
      </c>
      <c r="F912" s="36">
        <v>42054.333333333299</v>
      </c>
      <c r="G912" s="16" t="s">
        <v>148</v>
      </c>
      <c r="H912" s="17" t="s">
        <v>63</v>
      </c>
      <c r="I912" s="17"/>
      <c r="J912" s="17"/>
      <c r="K912" s="17" t="s">
        <v>70</v>
      </c>
      <c r="L912" s="17"/>
      <c r="M912" s="17"/>
      <c r="N912" s="17">
        <v>40</v>
      </c>
      <c r="O912" s="17"/>
      <c r="P912" s="17"/>
      <c r="Q912" s="17">
        <v>40</v>
      </c>
      <c r="R912" s="17" t="s">
        <v>65</v>
      </c>
      <c r="S912" s="17"/>
      <c r="T912" s="17" t="s">
        <v>3268</v>
      </c>
      <c r="U912" s="17" t="s">
        <v>55</v>
      </c>
      <c r="V912" s="17" t="s">
        <v>88</v>
      </c>
      <c r="W912" s="19" t="s">
        <v>3269</v>
      </c>
      <c r="X912" s="18">
        <v>42735.333333333299</v>
      </c>
      <c r="Y912" s="18">
        <v>42735.333333333299</v>
      </c>
      <c r="Z912" s="17" t="s">
        <v>82</v>
      </c>
      <c r="AA912" s="17" t="s">
        <v>60</v>
      </c>
      <c r="AB912" s="17" t="s">
        <v>60</v>
      </c>
      <c r="AC912" s="17" t="s">
        <v>82</v>
      </c>
      <c r="AD912" s="17"/>
      <c r="AE912" s="17"/>
    </row>
    <row r="913" spans="1:31" s="3" customFormat="1" ht="25.5" x14ac:dyDescent="0.3">
      <c r="A913" s="35" t="s">
        <v>3270</v>
      </c>
      <c r="B913" s="17">
        <v>1020</v>
      </c>
      <c r="C913" s="18">
        <v>41757</v>
      </c>
      <c r="D913" s="18">
        <v>41759.291666666701</v>
      </c>
      <c r="E913" s="16" t="s">
        <v>1507</v>
      </c>
      <c r="F913" s="36">
        <v>42040.333333333299</v>
      </c>
      <c r="G913" s="16" t="s">
        <v>148</v>
      </c>
      <c r="H913" s="17" t="s">
        <v>51</v>
      </c>
      <c r="I913" s="17"/>
      <c r="J913" s="17"/>
      <c r="K913" s="17" t="s">
        <v>51</v>
      </c>
      <c r="L913" s="17"/>
      <c r="M913" s="17"/>
      <c r="N913" s="17">
        <v>50</v>
      </c>
      <c r="O913" s="17"/>
      <c r="P913" s="17"/>
      <c r="Q913" s="17">
        <v>50</v>
      </c>
      <c r="R913" s="17" t="s">
        <v>65</v>
      </c>
      <c r="S913" s="17"/>
      <c r="T913" s="17" t="s">
        <v>242</v>
      </c>
      <c r="U913" s="17" t="s">
        <v>55</v>
      </c>
      <c r="V913" s="17" t="s">
        <v>88</v>
      </c>
      <c r="W913" s="19" t="s">
        <v>3271</v>
      </c>
      <c r="X913" s="18">
        <v>43100.333333333299</v>
      </c>
      <c r="Y913" s="18">
        <v>43100.333333333299</v>
      </c>
      <c r="Z913" s="17" t="s">
        <v>82</v>
      </c>
      <c r="AA913" s="17" t="s">
        <v>60</v>
      </c>
      <c r="AB913" s="17" t="s">
        <v>60</v>
      </c>
      <c r="AC913" s="17" t="s">
        <v>82</v>
      </c>
      <c r="AD913" s="17"/>
      <c r="AE913" s="17"/>
    </row>
    <row r="914" spans="1:31" s="3" customFormat="1" ht="25.5" x14ac:dyDescent="0.3">
      <c r="A914" s="35" t="s">
        <v>3272</v>
      </c>
      <c r="B914" s="17">
        <v>1021</v>
      </c>
      <c r="C914" s="18">
        <v>41759</v>
      </c>
      <c r="D914" s="18">
        <v>41759.291666666701</v>
      </c>
      <c r="E914" s="16" t="s">
        <v>1507</v>
      </c>
      <c r="F914" s="36">
        <v>43398.291666666701</v>
      </c>
      <c r="G914" s="16" t="s">
        <v>148</v>
      </c>
      <c r="H914" s="17" t="s">
        <v>91</v>
      </c>
      <c r="I914" s="17"/>
      <c r="J914" s="17"/>
      <c r="K914" s="17" t="s">
        <v>1187</v>
      </c>
      <c r="L914" s="17"/>
      <c r="M914" s="17"/>
      <c r="N914" s="17">
        <v>5</v>
      </c>
      <c r="O914" s="17"/>
      <c r="P914" s="17"/>
      <c r="Q914" s="17">
        <v>5</v>
      </c>
      <c r="R914" s="17" t="s">
        <v>65</v>
      </c>
      <c r="S914" s="17"/>
      <c r="T914" s="17" t="s">
        <v>181</v>
      </c>
      <c r="U914" s="17" t="s">
        <v>55</v>
      </c>
      <c r="V914" s="17" t="s">
        <v>88</v>
      </c>
      <c r="W914" s="19" t="s">
        <v>3273</v>
      </c>
      <c r="X914" s="18">
        <v>42735.333333333299</v>
      </c>
      <c r="Y914" s="18">
        <v>43159.333333333299</v>
      </c>
      <c r="Z914" s="17" t="s">
        <v>82</v>
      </c>
      <c r="AA914" s="17" t="s">
        <v>59</v>
      </c>
      <c r="AB914" s="17" t="s">
        <v>59</v>
      </c>
      <c r="AC914" s="17" t="s">
        <v>82</v>
      </c>
      <c r="AD914" s="17" t="s">
        <v>61</v>
      </c>
      <c r="AE914" s="17"/>
    </row>
    <row r="915" spans="1:31" s="3" customFormat="1" ht="13" x14ac:dyDescent="0.3">
      <c r="A915" s="35" t="s">
        <v>3274</v>
      </c>
      <c r="B915" s="17">
        <v>1022</v>
      </c>
      <c r="C915" s="18">
        <v>41759</v>
      </c>
      <c r="D915" s="18">
        <v>41759.291666666701</v>
      </c>
      <c r="E915" s="16" t="s">
        <v>1507</v>
      </c>
      <c r="F915" s="36">
        <v>41822.291666666701</v>
      </c>
      <c r="G915" s="16" t="s">
        <v>148</v>
      </c>
      <c r="H915" s="17" t="s">
        <v>63</v>
      </c>
      <c r="I915" s="17"/>
      <c r="J915" s="17"/>
      <c r="K915" s="17" t="s">
        <v>70</v>
      </c>
      <c r="L915" s="17"/>
      <c r="M915" s="17"/>
      <c r="N915" s="17">
        <v>30</v>
      </c>
      <c r="O915" s="17"/>
      <c r="P915" s="17"/>
      <c r="Q915" s="17">
        <v>30</v>
      </c>
      <c r="R915" s="17" t="s">
        <v>65</v>
      </c>
      <c r="S915" s="17"/>
      <c r="T915" s="17" t="s">
        <v>171</v>
      </c>
      <c r="U915" s="17" t="s">
        <v>55</v>
      </c>
      <c r="V915" s="17" t="s">
        <v>88</v>
      </c>
      <c r="W915" s="19" t="s">
        <v>3275</v>
      </c>
      <c r="X915" s="18">
        <v>42705.333333333299</v>
      </c>
      <c r="Y915" s="18">
        <v>42705.333333333299</v>
      </c>
      <c r="Z915" s="17" t="s">
        <v>82</v>
      </c>
      <c r="AA915" s="17" t="s">
        <v>60</v>
      </c>
      <c r="AB915" s="17" t="s">
        <v>60</v>
      </c>
      <c r="AC915" s="17" t="s">
        <v>82</v>
      </c>
      <c r="AD915" s="17"/>
      <c r="AE915" s="17"/>
    </row>
    <row r="916" spans="1:31" s="3" customFormat="1" ht="13" x14ac:dyDescent="0.3">
      <c r="A916" s="35" t="s">
        <v>3276</v>
      </c>
      <c r="B916" s="17">
        <v>1023</v>
      </c>
      <c r="C916" s="18">
        <v>41759</v>
      </c>
      <c r="D916" s="18">
        <v>41759.291666666701</v>
      </c>
      <c r="E916" s="16" t="s">
        <v>1507</v>
      </c>
      <c r="F916" s="36">
        <v>42095.291666666701</v>
      </c>
      <c r="G916" s="16" t="s">
        <v>148</v>
      </c>
      <c r="H916" s="17" t="s">
        <v>63</v>
      </c>
      <c r="I916" s="17"/>
      <c r="J916" s="17"/>
      <c r="K916" s="17" t="s">
        <v>70</v>
      </c>
      <c r="L916" s="17"/>
      <c r="M916" s="17"/>
      <c r="N916" s="17">
        <v>20</v>
      </c>
      <c r="O916" s="17"/>
      <c r="P916" s="17"/>
      <c r="Q916" s="17">
        <v>20</v>
      </c>
      <c r="R916" s="17" t="s">
        <v>65</v>
      </c>
      <c r="S916" s="17"/>
      <c r="T916" s="17" t="s">
        <v>87</v>
      </c>
      <c r="U916" s="17" t="s">
        <v>55</v>
      </c>
      <c r="V916" s="17" t="s">
        <v>88</v>
      </c>
      <c r="W916" s="19" t="s">
        <v>3277</v>
      </c>
      <c r="X916" s="18">
        <v>42583.291666666701</v>
      </c>
      <c r="Y916" s="18">
        <v>42583.291666666701</v>
      </c>
      <c r="Z916" s="17" t="s">
        <v>82</v>
      </c>
      <c r="AA916" s="17" t="s">
        <v>59</v>
      </c>
      <c r="AB916" s="17" t="s">
        <v>60</v>
      </c>
      <c r="AC916" s="17" t="s">
        <v>82</v>
      </c>
      <c r="AD916" s="17"/>
      <c r="AE916" s="17" t="s">
        <v>1618</v>
      </c>
    </row>
    <row r="917" spans="1:31" s="3" customFormat="1" ht="13" x14ac:dyDescent="0.3">
      <c r="A917" s="35" t="s">
        <v>3278</v>
      </c>
      <c r="B917" s="17">
        <v>1024</v>
      </c>
      <c r="C917" s="18">
        <v>41759</v>
      </c>
      <c r="D917" s="18">
        <v>41759.291666666701</v>
      </c>
      <c r="E917" s="16" t="s">
        <v>1507</v>
      </c>
      <c r="F917" s="36">
        <v>42052.333333333299</v>
      </c>
      <c r="G917" s="16" t="s">
        <v>148</v>
      </c>
      <c r="H917" s="17" t="s">
        <v>63</v>
      </c>
      <c r="I917" s="17"/>
      <c r="J917" s="17"/>
      <c r="K917" s="17" t="s">
        <v>70</v>
      </c>
      <c r="L917" s="17"/>
      <c r="M917" s="17"/>
      <c r="N917" s="17">
        <v>30</v>
      </c>
      <c r="O917" s="17"/>
      <c r="P917" s="17"/>
      <c r="Q917" s="17">
        <v>30</v>
      </c>
      <c r="R917" s="17" t="s">
        <v>65</v>
      </c>
      <c r="S917" s="17"/>
      <c r="T917" s="17" t="s">
        <v>181</v>
      </c>
      <c r="U917" s="17" t="s">
        <v>55</v>
      </c>
      <c r="V917" s="17" t="s">
        <v>88</v>
      </c>
      <c r="W917" s="19" t="s">
        <v>3279</v>
      </c>
      <c r="X917" s="18">
        <v>42735.333333333299</v>
      </c>
      <c r="Y917" s="18">
        <v>42735.333333333299</v>
      </c>
      <c r="Z917" s="17" t="s">
        <v>82</v>
      </c>
      <c r="AA917" s="17" t="s">
        <v>59</v>
      </c>
      <c r="AB917" s="17" t="s">
        <v>60</v>
      </c>
      <c r="AC917" s="17" t="s">
        <v>82</v>
      </c>
      <c r="AD917" s="17"/>
      <c r="AE917" s="17"/>
    </row>
    <row r="918" spans="1:31" s="3" customFormat="1" ht="13" x14ac:dyDescent="0.3">
      <c r="A918" s="35" t="s">
        <v>3280</v>
      </c>
      <c r="B918" s="17">
        <v>1025</v>
      </c>
      <c r="C918" s="18">
        <v>41759</v>
      </c>
      <c r="D918" s="18">
        <v>41759.291666666701</v>
      </c>
      <c r="E918" s="16" t="s">
        <v>1507</v>
      </c>
      <c r="F918" s="36">
        <v>42031.333333333299</v>
      </c>
      <c r="G918" s="16" t="s">
        <v>148</v>
      </c>
      <c r="H918" s="17" t="s">
        <v>63</v>
      </c>
      <c r="I918" s="17"/>
      <c r="J918" s="17"/>
      <c r="K918" s="17" t="s">
        <v>70</v>
      </c>
      <c r="L918" s="17"/>
      <c r="M918" s="17"/>
      <c r="N918" s="17">
        <v>15</v>
      </c>
      <c r="O918" s="17"/>
      <c r="P918" s="17"/>
      <c r="Q918" s="17">
        <v>15</v>
      </c>
      <c r="R918" s="17" t="s">
        <v>65</v>
      </c>
      <c r="S918" s="17"/>
      <c r="T918" s="17" t="s">
        <v>242</v>
      </c>
      <c r="U918" s="17" t="s">
        <v>55</v>
      </c>
      <c r="V918" s="17" t="s">
        <v>88</v>
      </c>
      <c r="W918" s="19" t="s">
        <v>3281</v>
      </c>
      <c r="X918" s="18">
        <v>42736.333333333299</v>
      </c>
      <c r="Y918" s="18">
        <v>42736.333333333299</v>
      </c>
      <c r="Z918" s="17" t="s">
        <v>82</v>
      </c>
      <c r="AA918" s="17" t="s">
        <v>60</v>
      </c>
      <c r="AB918" s="17" t="s">
        <v>60</v>
      </c>
      <c r="AC918" s="17" t="s">
        <v>82</v>
      </c>
      <c r="AD918" s="17"/>
      <c r="AE918" s="17"/>
    </row>
    <row r="919" spans="1:31" s="3" customFormat="1" ht="13" x14ac:dyDescent="0.3">
      <c r="A919" s="35" t="s">
        <v>3282</v>
      </c>
      <c r="B919" s="17">
        <v>1026</v>
      </c>
      <c r="C919" s="18">
        <v>41759</v>
      </c>
      <c r="D919" s="18">
        <v>41759.291666666701</v>
      </c>
      <c r="E919" s="16" t="s">
        <v>1507</v>
      </c>
      <c r="F919" s="36">
        <v>42173.291666666701</v>
      </c>
      <c r="G919" s="16" t="s">
        <v>148</v>
      </c>
      <c r="H919" s="17" t="s">
        <v>63</v>
      </c>
      <c r="I919" s="17"/>
      <c r="J919" s="17"/>
      <c r="K919" s="17" t="s">
        <v>70</v>
      </c>
      <c r="L919" s="17"/>
      <c r="M919" s="17"/>
      <c r="N919" s="17">
        <v>25</v>
      </c>
      <c r="O919" s="17"/>
      <c r="P919" s="17"/>
      <c r="Q919" s="17">
        <v>25</v>
      </c>
      <c r="R919" s="17" t="s">
        <v>65</v>
      </c>
      <c r="S919" s="17"/>
      <c r="T919" s="17" t="s">
        <v>181</v>
      </c>
      <c r="U919" s="17" t="s">
        <v>55</v>
      </c>
      <c r="V919" s="17" t="s">
        <v>88</v>
      </c>
      <c r="W919" s="19" t="s">
        <v>3283</v>
      </c>
      <c r="X919" s="18">
        <v>42735.333333333299</v>
      </c>
      <c r="Y919" s="18">
        <v>42735.333333333299</v>
      </c>
      <c r="Z919" s="17" t="s">
        <v>82</v>
      </c>
      <c r="AA919" s="17" t="s">
        <v>59</v>
      </c>
      <c r="AB919" s="17" t="s">
        <v>60</v>
      </c>
      <c r="AC919" s="17" t="s">
        <v>82</v>
      </c>
      <c r="AD919" s="17"/>
      <c r="AE919" s="17"/>
    </row>
    <row r="920" spans="1:31" s="3" customFormat="1" ht="13" x14ac:dyDescent="0.3">
      <c r="A920" s="35" t="s">
        <v>3284</v>
      </c>
      <c r="B920" s="17">
        <v>1030</v>
      </c>
      <c r="C920" s="18">
        <v>41759</v>
      </c>
      <c r="D920" s="18">
        <v>41759.291666666701</v>
      </c>
      <c r="E920" s="16" t="s">
        <v>1507</v>
      </c>
      <c r="F920" s="36">
        <v>43978.291666666701</v>
      </c>
      <c r="G920" s="16" t="s">
        <v>148</v>
      </c>
      <c r="H920" s="17" t="s">
        <v>74</v>
      </c>
      <c r="I920" s="17" t="s">
        <v>63</v>
      </c>
      <c r="J920" s="17"/>
      <c r="K920" s="17" t="s">
        <v>75</v>
      </c>
      <c r="L920" s="17" t="s">
        <v>70</v>
      </c>
      <c r="M920" s="17"/>
      <c r="N920" s="17">
        <v>15</v>
      </c>
      <c r="O920" s="17">
        <v>5</v>
      </c>
      <c r="P920" s="17"/>
      <c r="Q920" s="17">
        <v>20</v>
      </c>
      <c r="R920" s="17" t="s">
        <v>92</v>
      </c>
      <c r="S920" s="17"/>
      <c r="T920" s="17" t="s">
        <v>136</v>
      </c>
      <c r="U920" s="17" t="s">
        <v>55</v>
      </c>
      <c r="V920" s="17" t="s">
        <v>88</v>
      </c>
      <c r="W920" s="19" t="s">
        <v>3285</v>
      </c>
      <c r="X920" s="18">
        <v>42719.333333333299</v>
      </c>
      <c r="Y920" s="18">
        <v>44301.291666666701</v>
      </c>
      <c r="Z920" s="17" t="s">
        <v>82</v>
      </c>
      <c r="AA920" s="17" t="s">
        <v>59</v>
      </c>
      <c r="AB920" s="17" t="s">
        <v>59</v>
      </c>
      <c r="AC920" s="17" t="s">
        <v>82</v>
      </c>
      <c r="AD920" s="17" t="s">
        <v>61</v>
      </c>
      <c r="AE920" s="17" t="s">
        <v>1641</v>
      </c>
    </row>
    <row r="921" spans="1:31" s="3" customFormat="1" ht="13" x14ac:dyDescent="0.3">
      <c r="A921" s="35" t="s">
        <v>3286</v>
      </c>
      <c r="B921" s="17">
        <v>1031</v>
      </c>
      <c r="C921" s="18">
        <v>41759</v>
      </c>
      <c r="D921" s="18">
        <v>41759.291666666701</v>
      </c>
      <c r="E921" s="16" t="s">
        <v>1507</v>
      </c>
      <c r="F921" s="36">
        <v>42632.291666666701</v>
      </c>
      <c r="G921" s="16" t="s">
        <v>148</v>
      </c>
      <c r="H921" s="17" t="s">
        <v>74</v>
      </c>
      <c r="I921" s="17"/>
      <c r="J921" s="17"/>
      <c r="K921" s="17" t="s">
        <v>75</v>
      </c>
      <c r="L921" s="17"/>
      <c r="M921" s="17"/>
      <c r="N921" s="17">
        <v>20</v>
      </c>
      <c r="O921" s="17"/>
      <c r="P921" s="17"/>
      <c r="Q921" s="17">
        <v>20</v>
      </c>
      <c r="R921" s="17" t="s">
        <v>65</v>
      </c>
      <c r="S921" s="17"/>
      <c r="T921" s="17" t="s">
        <v>136</v>
      </c>
      <c r="U921" s="17" t="s">
        <v>55</v>
      </c>
      <c r="V921" s="17" t="s">
        <v>88</v>
      </c>
      <c r="W921" s="19" t="s">
        <v>149</v>
      </c>
      <c r="X921" s="18">
        <v>42675.291666666701</v>
      </c>
      <c r="Y921" s="18">
        <v>43661.291666666701</v>
      </c>
      <c r="Z921" s="17" t="s">
        <v>82</v>
      </c>
      <c r="AA921" s="17" t="s">
        <v>59</v>
      </c>
      <c r="AB921" s="17" t="s">
        <v>59</v>
      </c>
      <c r="AC921" s="17" t="s">
        <v>82</v>
      </c>
      <c r="AD921" s="17"/>
      <c r="AE921" s="17" t="s">
        <v>1641</v>
      </c>
    </row>
    <row r="922" spans="1:31" s="3" customFormat="1" ht="13" x14ac:dyDescent="0.3">
      <c r="A922" s="35" t="s">
        <v>3287</v>
      </c>
      <c r="B922" s="17">
        <v>1033</v>
      </c>
      <c r="C922" s="18">
        <v>41760</v>
      </c>
      <c r="D922" s="18">
        <v>41759.291666666701</v>
      </c>
      <c r="E922" s="16" t="s">
        <v>1507</v>
      </c>
      <c r="F922" s="36">
        <v>42482.291666666701</v>
      </c>
      <c r="G922" s="16" t="s">
        <v>148</v>
      </c>
      <c r="H922" s="17" t="s">
        <v>74</v>
      </c>
      <c r="I922" s="17"/>
      <c r="J922" s="17"/>
      <c r="K922" s="17" t="s">
        <v>75</v>
      </c>
      <c r="L922" s="17"/>
      <c r="M922" s="17"/>
      <c r="N922" s="17">
        <v>20</v>
      </c>
      <c r="O922" s="17"/>
      <c r="P922" s="17"/>
      <c r="Q922" s="17">
        <v>20</v>
      </c>
      <c r="R922" s="17" t="s">
        <v>65</v>
      </c>
      <c r="S922" s="17"/>
      <c r="T922" s="17" t="s">
        <v>101</v>
      </c>
      <c r="U922" s="17" t="s">
        <v>55</v>
      </c>
      <c r="V922" s="17" t="s">
        <v>88</v>
      </c>
      <c r="W922" s="19" t="s">
        <v>3288</v>
      </c>
      <c r="X922" s="18">
        <v>42675.291666666701</v>
      </c>
      <c r="Y922" s="18">
        <v>42675.291666666701</v>
      </c>
      <c r="Z922" s="17" t="s">
        <v>82</v>
      </c>
      <c r="AA922" s="17" t="s">
        <v>59</v>
      </c>
      <c r="AB922" s="17" t="s">
        <v>59</v>
      </c>
      <c r="AC922" s="17" t="s">
        <v>82</v>
      </c>
      <c r="AD922" s="17"/>
      <c r="AE922" s="17"/>
    </row>
    <row r="923" spans="1:31" s="3" customFormat="1" ht="13" x14ac:dyDescent="0.3">
      <c r="A923" s="35" t="s">
        <v>3289</v>
      </c>
      <c r="B923" s="17">
        <v>1034</v>
      </c>
      <c r="C923" s="18">
        <v>41759</v>
      </c>
      <c r="D923" s="18">
        <v>41759.291666666701</v>
      </c>
      <c r="E923" s="16" t="s">
        <v>1507</v>
      </c>
      <c r="F923" s="36">
        <v>42031.333333333299</v>
      </c>
      <c r="G923" s="16" t="s">
        <v>148</v>
      </c>
      <c r="H923" s="17" t="s">
        <v>74</v>
      </c>
      <c r="I923" s="17"/>
      <c r="J923" s="17"/>
      <c r="K923" s="17" t="s">
        <v>75</v>
      </c>
      <c r="L923" s="17"/>
      <c r="M923" s="17"/>
      <c r="N923" s="17">
        <v>20</v>
      </c>
      <c r="O923" s="17"/>
      <c r="P923" s="17"/>
      <c r="Q923" s="17">
        <v>20</v>
      </c>
      <c r="R923" s="17" t="s">
        <v>65</v>
      </c>
      <c r="S923" s="17"/>
      <c r="T923" s="17" t="s">
        <v>139</v>
      </c>
      <c r="U923" s="17" t="s">
        <v>55</v>
      </c>
      <c r="V923" s="17" t="s">
        <v>88</v>
      </c>
      <c r="W923" s="19" t="s">
        <v>3290</v>
      </c>
      <c r="X923" s="18">
        <v>42675.291666666701</v>
      </c>
      <c r="Y923" s="18">
        <v>42675.291666666701</v>
      </c>
      <c r="Z923" s="17" t="s">
        <v>82</v>
      </c>
      <c r="AA923" s="17" t="s">
        <v>60</v>
      </c>
      <c r="AB923" s="17" t="s">
        <v>60</v>
      </c>
      <c r="AC923" s="17" t="s">
        <v>82</v>
      </c>
      <c r="AD923" s="17"/>
      <c r="AE923" s="17"/>
    </row>
    <row r="924" spans="1:31" s="3" customFormat="1" ht="13" x14ac:dyDescent="0.3">
      <c r="A924" s="35" t="s">
        <v>3291</v>
      </c>
      <c r="B924" s="17">
        <v>1035</v>
      </c>
      <c r="C924" s="18">
        <v>41754</v>
      </c>
      <c r="D924" s="18">
        <v>41759.291666666701</v>
      </c>
      <c r="E924" s="16" t="s">
        <v>1507</v>
      </c>
      <c r="F924" s="36">
        <v>42087.291666666701</v>
      </c>
      <c r="G924" s="16" t="s">
        <v>148</v>
      </c>
      <c r="H924" s="17" t="s">
        <v>74</v>
      </c>
      <c r="I924" s="17"/>
      <c r="J924" s="17"/>
      <c r="K924" s="17" t="s">
        <v>75</v>
      </c>
      <c r="L924" s="17"/>
      <c r="M924" s="17"/>
      <c r="N924" s="17">
        <v>20</v>
      </c>
      <c r="O924" s="17"/>
      <c r="P924" s="17"/>
      <c r="Q924" s="17">
        <v>20</v>
      </c>
      <c r="R924" s="17" t="s">
        <v>65</v>
      </c>
      <c r="S924" s="17"/>
      <c r="T924" s="17" t="s">
        <v>101</v>
      </c>
      <c r="U924" s="17" t="s">
        <v>55</v>
      </c>
      <c r="V924" s="17" t="s">
        <v>88</v>
      </c>
      <c r="W924" s="19" t="s">
        <v>3292</v>
      </c>
      <c r="X924" s="18">
        <v>43070.333333333299</v>
      </c>
      <c r="Y924" s="18">
        <v>43252.291666666701</v>
      </c>
      <c r="Z924" s="17" t="s">
        <v>82</v>
      </c>
      <c r="AA924" s="17" t="s">
        <v>59</v>
      </c>
      <c r="AB924" s="17" t="s">
        <v>60</v>
      </c>
      <c r="AC924" s="17" t="s">
        <v>82</v>
      </c>
      <c r="AD924" s="17"/>
      <c r="AE924" s="17" t="s">
        <v>1641</v>
      </c>
    </row>
    <row r="925" spans="1:31" s="3" customFormat="1" ht="13" x14ac:dyDescent="0.3">
      <c r="A925" s="35" t="s">
        <v>3293</v>
      </c>
      <c r="B925" s="17">
        <v>1037</v>
      </c>
      <c r="C925" s="18">
        <v>41757</v>
      </c>
      <c r="D925" s="18">
        <v>41759.291666666701</v>
      </c>
      <c r="E925" s="16" t="s">
        <v>1507</v>
      </c>
      <c r="F925" s="36">
        <v>42095.291666666701</v>
      </c>
      <c r="G925" s="16" t="s">
        <v>148</v>
      </c>
      <c r="H925" s="17" t="s">
        <v>91</v>
      </c>
      <c r="I925" s="17"/>
      <c r="J925" s="17"/>
      <c r="K925" s="17" t="s">
        <v>86</v>
      </c>
      <c r="L925" s="17"/>
      <c r="M925" s="17"/>
      <c r="N925" s="17">
        <v>300</v>
      </c>
      <c r="O925" s="17"/>
      <c r="P925" s="17"/>
      <c r="Q925" s="17">
        <v>300</v>
      </c>
      <c r="R925" s="17" t="s">
        <v>65</v>
      </c>
      <c r="S925" s="17"/>
      <c r="T925" s="17" t="s">
        <v>101</v>
      </c>
      <c r="U925" s="17" t="s">
        <v>55</v>
      </c>
      <c r="V925" s="17" t="s">
        <v>88</v>
      </c>
      <c r="W925" s="19" t="s">
        <v>3042</v>
      </c>
      <c r="X925" s="18">
        <v>43831.333333333299</v>
      </c>
      <c r="Y925" s="18">
        <v>43861.333333333299</v>
      </c>
      <c r="Z925" s="17" t="s">
        <v>82</v>
      </c>
      <c r="AA925" s="17" t="s">
        <v>59</v>
      </c>
      <c r="AB925" s="17" t="s">
        <v>60</v>
      </c>
      <c r="AC925" s="17" t="s">
        <v>82</v>
      </c>
      <c r="AD925" s="17"/>
      <c r="AE925" s="17"/>
    </row>
    <row r="926" spans="1:31" s="3" customFormat="1" ht="13" x14ac:dyDescent="0.3">
      <c r="A926" s="35" t="s">
        <v>3294</v>
      </c>
      <c r="B926" s="17">
        <v>1038</v>
      </c>
      <c r="C926" s="18">
        <v>41754</v>
      </c>
      <c r="D926" s="18">
        <v>41759.291666666701</v>
      </c>
      <c r="E926" s="16" t="s">
        <v>1507</v>
      </c>
      <c r="F926" s="36">
        <v>42524.291666666701</v>
      </c>
      <c r="G926" s="16" t="s">
        <v>148</v>
      </c>
      <c r="H926" s="17" t="s">
        <v>74</v>
      </c>
      <c r="I926" s="17"/>
      <c r="J926" s="17"/>
      <c r="K926" s="17" t="s">
        <v>75</v>
      </c>
      <c r="L926" s="17"/>
      <c r="M926" s="17"/>
      <c r="N926" s="17">
        <v>60</v>
      </c>
      <c r="O926" s="17"/>
      <c r="P926" s="17"/>
      <c r="Q926" s="17">
        <v>60</v>
      </c>
      <c r="R926" s="17" t="s">
        <v>65</v>
      </c>
      <c r="S926" s="17"/>
      <c r="T926" s="17" t="s">
        <v>101</v>
      </c>
      <c r="U926" s="17" t="s">
        <v>55</v>
      </c>
      <c r="V926" s="17" t="s">
        <v>88</v>
      </c>
      <c r="W926" s="19" t="s">
        <v>3292</v>
      </c>
      <c r="X926" s="18">
        <v>43070.333333333299</v>
      </c>
      <c r="Y926" s="18">
        <v>43252.291666666701</v>
      </c>
      <c r="Z926" s="17" t="s">
        <v>82</v>
      </c>
      <c r="AA926" s="17" t="s">
        <v>59</v>
      </c>
      <c r="AB926" s="17" t="s">
        <v>59</v>
      </c>
      <c r="AC926" s="17" t="s">
        <v>82</v>
      </c>
      <c r="AD926" s="17"/>
      <c r="AE926" s="17" t="s">
        <v>1618</v>
      </c>
    </row>
    <row r="927" spans="1:31" s="3" customFormat="1" ht="13" x14ac:dyDescent="0.3">
      <c r="A927" s="35" t="s">
        <v>3295</v>
      </c>
      <c r="B927" s="17">
        <v>1039</v>
      </c>
      <c r="C927" s="18">
        <v>41759</v>
      </c>
      <c r="D927" s="18">
        <v>41759.291666666701</v>
      </c>
      <c r="E927" s="16" t="s">
        <v>1507</v>
      </c>
      <c r="F927" s="36">
        <v>42031.333333333299</v>
      </c>
      <c r="G927" s="16" t="s">
        <v>148</v>
      </c>
      <c r="H927" s="17" t="s">
        <v>74</v>
      </c>
      <c r="I927" s="17"/>
      <c r="J927" s="17"/>
      <c r="K927" s="17" t="s">
        <v>75</v>
      </c>
      <c r="L927" s="17"/>
      <c r="M927" s="17"/>
      <c r="N927" s="17">
        <v>20</v>
      </c>
      <c r="O927" s="17"/>
      <c r="P927" s="17"/>
      <c r="Q927" s="17">
        <v>20</v>
      </c>
      <c r="R927" s="17" t="s">
        <v>65</v>
      </c>
      <c r="S927" s="17"/>
      <c r="T927" s="17" t="s">
        <v>101</v>
      </c>
      <c r="U927" s="17" t="s">
        <v>55</v>
      </c>
      <c r="V927" s="17" t="s">
        <v>88</v>
      </c>
      <c r="W927" s="19" t="s">
        <v>875</v>
      </c>
      <c r="X927" s="18">
        <v>42675.291666666701</v>
      </c>
      <c r="Y927" s="18">
        <v>42675.291666666701</v>
      </c>
      <c r="Z927" s="17" t="s">
        <v>82</v>
      </c>
      <c r="AA927" s="17" t="s">
        <v>60</v>
      </c>
      <c r="AB927" s="17" t="s">
        <v>60</v>
      </c>
      <c r="AC927" s="17" t="s">
        <v>82</v>
      </c>
      <c r="AD927" s="17"/>
      <c r="AE927" s="17"/>
    </row>
    <row r="928" spans="1:31" s="3" customFormat="1" ht="13" x14ac:dyDescent="0.3">
      <c r="A928" s="35" t="s">
        <v>3296</v>
      </c>
      <c r="B928" s="17">
        <v>1041</v>
      </c>
      <c r="C928" s="18">
        <v>41759</v>
      </c>
      <c r="D928" s="18">
        <v>41759.291666666701</v>
      </c>
      <c r="E928" s="16" t="s">
        <v>1507</v>
      </c>
      <c r="F928" s="36">
        <v>42026.333333333299</v>
      </c>
      <c r="G928" s="16" t="s">
        <v>148</v>
      </c>
      <c r="H928" s="17" t="s">
        <v>74</v>
      </c>
      <c r="I928" s="17" t="s">
        <v>63</v>
      </c>
      <c r="J928" s="17"/>
      <c r="K928" s="17" t="s">
        <v>75</v>
      </c>
      <c r="L928" s="17" t="s">
        <v>70</v>
      </c>
      <c r="M928" s="17"/>
      <c r="N928" s="17">
        <v>20</v>
      </c>
      <c r="O928" s="17">
        <v>20</v>
      </c>
      <c r="P928" s="17"/>
      <c r="Q928" s="17">
        <v>20</v>
      </c>
      <c r="R928" s="17" t="s">
        <v>65</v>
      </c>
      <c r="S928" s="17"/>
      <c r="T928" s="17" t="s">
        <v>200</v>
      </c>
      <c r="U928" s="17" t="s">
        <v>55</v>
      </c>
      <c r="V928" s="17" t="s">
        <v>56</v>
      </c>
      <c r="W928" s="19" t="s">
        <v>201</v>
      </c>
      <c r="X928" s="18">
        <v>42156.291666666701</v>
      </c>
      <c r="Y928" s="18">
        <v>42156.291666666701</v>
      </c>
      <c r="Z928" s="17" t="s">
        <v>82</v>
      </c>
      <c r="AA928" s="17" t="s">
        <v>60</v>
      </c>
      <c r="AB928" s="17" t="s">
        <v>60</v>
      </c>
      <c r="AC928" s="17" t="s">
        <v>82</v>
      </c>
      <c r="AD928" s="17"/>
      <c r="AE928" s="17"/>
    </row>
    <row r="929" spans="1:31" s="3" customFormat="1" ht="13" x14ac:dyDescent="0.3">
      <c r="A929" s="35" t="s">
        <v>3297</v>
      </c>
      <c r="B929" s="17">
        <v>1042</v>
      </c>
      <c r="C929" s="18">
        <v>41758</v>
      </c>
      <c r="D929" s="18">
        <v>41759.291666666701</v>
      </c>
      <c r="E929" s="16" t="s">
        <v>1507</v>
      </c>
      <c r="F929" s="36">
        <v>42040.333333333299</v>
      </c>
      <c r="G929" s="16" t="s">
        <v>148</v>
      </c>
      <c r="H929" s="17" t="s">
        <v>74</v>
      </c>
      <c r="I929" s="17"/>
      <c r="J929" s="17"/>
      <c r="K929" s="17" t="s">
        <v>75</v>
      </c>
      <c r="L929" s="17"/>
      <c r="M929" s="17"/>
      <c r="N929" s="17">
        <v>20</v>
      </c>
      <c r="O929" s="17"/>
      <c r="P929" s="17"/>
      <c r="Q929" s="17">
        <v>20</v>
      </c>
      <c r="R929" s="17" t="s">
        <v>65</v>
      </c>
      <c r="S929" s="17"/>
      <c r="T929" s="17" t="s">
        <v>54</v>
      </c>
      <c r="U929" s="17" t="s">
        <v>55</v>
      </c>
      <c r="V929" s="17" t="s">
        <v>56</v>
      </c>
      <c r="W929" s="19" t="s">
        <v>2211</v>
      </c>
      <c r="X929" s="18">
        <v>42675.291666666701</v>
      </c>
      <c r="Y929" s="18">
        <v>42675.291666666701</v>
      </c>
      <c r="Z929" s="17" t="s">
        <v>82</v>
      </c>
      <c r="AA929" s="17" t="s">
        <v>60</v>
      </c>
      <c r="AB929" s="17" t="s">
        <v>60</v>
      </c>
      <c r="AC929" s="17" t="s">
        <v>82</v>
      </c>
      <c r="AD929" s="17"/>
      <c r="AE929" s="17"/>
    </row>
    <row r="930" spans="1:31" s="3" customFormat="1" ht="13" x14ac:dyDescent="0.3">
      <c r="A930" s="35" t="s">
        <v>3298</v>
      </c>
      <c r="B930" s="17">
        <v>1043</v>
      </c>
      <c r="C930" s="18">
        <v>41758</v>
      </c>
      <c r="D930" s="18">
        <v>41759.291666666701</v>
      </c>
      <c r="E930" s="16" t="s">
        <v>1507</v>
      </c>
      <c r="F930" s="36">
        <v>42031.333333333299</v>
      </c>
      <c r="G930" s="16" t="s">
        <v>148</v>
      </c>
      <c r="H930" s="17" t="s">
        <v>74</v>
      </c>
      <c r="I930" s="17"/>
      <c r="J930" s="17"/>
      <c r="K930" s="17" t="s">
        <v>75</v>
      </c>
      <c r="L930" s="17"/>
      <c r="M930" s="17"/>
      <c r="N930" s="17">
        <v>20</v>
      </c>
      <c r="O930" s="17"/>
      <c r="P930" s="17"/>
      <c r="Q930" s="17">
        <v>20</v>
      </c>
      <c r="R930" s="17" t="s">
        <v>65</v>
      </c>
      <c r="S930" s="17"/>
      <c r="T930" s="17" t="s">
        <v>54</v>
      </c>
      <c r="U930" s="17" t="s">
        <v>55</v>
      </c>
      <c r="V930" s="17" t="s">
        <v>56</v>
      </c>
      <c r="W930" s="19" t="s">
        <v>568</v>
      </c>
      <c r="X930" s="18">
        <v>42675.291666666701</v>
      </c>
      <c r="Y930" s="18">
        <v>42675.291666666701</v>
      </c>
      <c r="Z930" s="17" t="s">
        <v>82</v>
      </c>
      <c r="AA930" s="17" t="s">
        <v>60</v>
      </c>
      <c r="AB930" s="17" t="s">
        <v>60</v>
      </c>
      <c r="AC930" s="17" t="s">
        <v>82</v>
      </c>
      <c r="AD930" s="17"/>
      <c r="AE930" s="17"/>
    </row>
    <row r="931" spans="1:31" s="3" customFormat="1" ht="13" x14ac:dyDescent="0.3">
      <c r="A931" s="35" t="s">
        <v>3299</v>
      </c>
      <c r="B931" s="17">
        <v>1044</v>
      </c>
      <c r="C931" s="18">
        <v>41759</v>
      </c>
      <c r="D931" s="18">
        <v>41759.291666666701</v>
      </c>
      <c r="E931" s="16" t="s">
        <v>1507</v>
      </c>
      <c r="F931" s="36">
        <v>41829.291666666701</v>
      </c>
      <c r="G931" s="16" t="s">
        <v>148</v>
      </c>
      <c r="H931" s="17" t="s">
        <v>1162</v>
      </c>
      <c r="I931" s="17" t="s">
        <v>63</v>
      </c>
      <c r="J931" s="17"/>
      <c r="K931" s="17" t="s">
        <v>86</v>
      </c>
      <c r="L931" s="17" t="s">
        <v>70</v>
      </c>
      <c r="M931" s="17"/>
      <c r="N931" s="17">
        <v>448</v>
      </c>
      <c r="O931" s="17">
        <v>60</v>
      </c>
      <c r="P931" s="17"/>
      <c r="Q931" s="17">
        <v>508</v>
      </c>
      <c r="R931" s="17" t="s">
        <v>65</v>
      </c>
      <c r="S931" s="17"/>
      <c r="T931" s="17" t="s">
        <v>54</v>
      </c>
      <c r="U931" s="17" t="s">
        <v>55</v>
      </c>
      <c r="V931" s="17" t="s">
        <v>56</v>
      </c>
      <c r="W931" s="19" t="s">
        <v>3300</v>
      </c>
      <c r="X931" s="18">
        <v>43617.291666666701</v>
      </c>
      <c r="Y931" s="18">
        <v>43617.291666666701</v>
      </c>
      <c r="Z931" s="17" t="s">
        <v>82</v>
      </c>
      <c r="AA931" s="17" t="s">
        <v>60</v>
      </c>
      <c r="AB931" s="17" t="s">
        <v>60</v>
      </c>
      <c r="AC931" s="17" t="s">
        <v>82</v>
      </c>
      <c r="AD931" s="17"/>
      <c r="AE931" s="17"/>
    </row>
    <row r="932" spans="1:31" s="3" customFormat="1" ht="13" x14ac:dyDescent="0.3">
      <c r="A932" s="35" t="s">
        <v>3301</v>
      </c>
      <c r="B932" s="17">
        <v>1046</v>
      </c>
      <c r="C932" s="18">
        <v>41757</v>
      </c>
      <c r="D932" s="18">
        <v>41759.291666666701</v>
      </c>
      <c r="E932" s="16" t="s">
        <v>1507</v>
      </c>
      <c r="F932" s="36">
        <v>42051.333333333299</v>
      </c>
      <c r="G932" s="16" t="s">
        <v>148</v>
      </c>
      <c r="H932" s="17" t="s">
        <v>63</v>
      </c>
      <c r="I932" s="17"/>
      <c r="J932" s="17"/>
      <c r="K932" s="17" t="s">
        <v>70</v>
      </c>
      <c r="L932" s="17"/>
      <c r="M932" s="17"/>
      <c r="N932" s="17">
        <v>10</v>
      </c>
      <c r="O932" s="17"/>
      <c r="P932" s="17"/>
      <c r="Q932" s="17">
        <v>10</v>
      </c>
      <c r="R932" s="17" t="s">
        <v>65</v>
      </c>
      <c r="S932" s="17"/>
      <c r="T932" s="17" t="s">
        <v>54</v>
      </c>
      <c r="U932" s="17" t="s">
        <v>55</v>
      </c>
      <c r="V932" s="17" t="s">
        <v>56</v>
      </c>
      <c r="W932" s="19" t="s">
        <v>3302</v>
      </c>
      <c r="X932" s="18">
        <v>42719.333333333299</v>
      </c>
      <c r="Y932" s="18">
        <v>42719.333333333299</v>
      </c>
      <c r="Z932" s="17" t="s">
        <v>82</v>
      </c>
      <c r="AA932" s="17" t="s">
        <v>60</v>
      </c>
      <c r="AB932" s="17" t="s">
        <v>60</v>
      </c>
      <c r="AC932" s="17" t="s">
        <v>82</v>
      </c>
      <c r="AD932" s="17"/>
      <c r="AE932" s="17"/>
    </row>
    <row r="933" spans="1:31" s="3" customFormat="1" ht="13" x14ac:dyDescent="0.3">
      <c r="A933" s="35" t="s">
        <v>3303</v>
      </c>
      <c r="B933" s="17">
        <v>1049</v>
      </c>
      <c r="C933" s="18">
        <v>41758</v>
      </c>
      <c r="D933" s="18">
        <v>41759.291666666701</v>
      </c>
      <c r="E933" s="16" t="s">
        <v>1507</v>
      </c>
      <c r="F933" s="36">
        <v>42031.333333333299</v>
      </c>
      <c r="G933" s="16" t="s">
        <v>148</v>
      </c>
      <c r="H933" s="17" t="s">
        <v>74</v>
      </c>
      <c r="I933" s="17"/>
      <c r="J933" s="17"/>
      <c r="K933" s="17" t="s">
        <v>75</v>
      </c>
      <c r="L933" s="17"/>
      <c r="M933" s="17"/>
      <c r="N933" s="17">
        <v>20</v>
      </c>
      <c r="O933" s="17"/>
      <c r="P933" s="17"/>
      <c r="Q933" s="17">
        <v>20</v>
      </c>
      <c r="R933" s="17" t="s">
        <v>65</v>
      </c>
      <c r="S933" s="17"/>
      <c r="T933" s="17" t="s">
        <v>54</v>
      </c>
      <c r="U933" s="17" t="s">
        <v>55</v>
      </c>
      <c r="V933" s="17" t="s">
        <v>56</v>
      </c>
      <c r="W933" s="19" t="s">
        <v>3304</v>
      </c>
      <c r="X933" s="18">
        <v>42675.291666666701</v>
      </c>
      <c r="Y933" s="18">
        <v>42675.291666666701</v>
      </c>
      <c r="Z933" s="17" t="s">
        <v>82</v>
      </c>
      <c r="AA933" s="17" t="s">
        <v>60</v>
      </c>
      <c r="AB933" s="17" t="s">
        <v>60</v>
      </c>
      <c r="AC933" s="17" t="s">
        <v>82</v>
      </c>
      <c r="AD933" s="17"/>
      <c r="AE933" s="17"/>
    </row>
    <row r="934" spans="1:31" s="3" customFormat="1" ht="13" x14ac:dyDescent="0.3">
      <c r="A934" s="35" t="s">
        <v>3305</v>
      </c>
      <c r="B934" s="17">
        <v>1050</v>
      </c>
      <c r="C934" s="18">
        <v>41758</v>
      </c>
      <c r="D934" s="18">
        <v>41759.291666666701</v>
      </c>
      <c r="E934" s="16" t="s">
        <v>1507</v>
      </c>
      <c r="F934" s="36">
        <v>42376.333333333299</v>
      </c>
      <c r="G934" s="16" t="s">
        <v>148</v>
      </c>
      <c r="H934" s="17" t="s">
        <v>74</v>
      </c>
      <c r="I934" s="17"/>
      <c r="J934" s="17"/>
      <c r="K934" s="17" t="s">
        <v>75</v>
      </c>
      <c r="L934" s="17"/>
      <c r="M934" s="17"/>
      <c r="N934" s="17">
        <v>20</v>
      </c>
      <c r="O934" s="17"/>
      <c r="P934" s="17"/>
      <c r="Q934" s="17">
        <v>20</v>
      </c>
      <c r="R934" s="17" t="s">
        <v>65</v>
      </c>
      <c r="S934" s="17"/>
      <c r="T934" s="17" t="s">
        <v>54</v>
      </c>
      <c r="U934" s="17" t="s">
        <v>55</v>
      </c>
      <c r="V934" s="17" t="s">
        <v>56</v>
      </c>
      <c r="W934" s="19" t="s">
        <v>3306</v>
      </c>
      <c r="X934" s="18">
        <v>42675.291666666701</v>
      </c>
      <c r="Y934" s="18">
        <v>42675.291666666701</v>
      </c>
      <c r="Z934" s="17" t="s">
        <v>82</v>
      </c>
      <c r="AA934" s="17" t="s">
        <v>59</v>
      </c>
      <c r="AB934" s="17" t="s">
        <v>60</v>
      </c>
      <c r="AC934" s="17" t="s">
        <v>82</v>
      </c>
      <c r="AD934" s="17"/>
      <c r="AE934" s="17"/>
    </row>
    <row r="935" spans="1:31" s="3" customFormat="1" ht="13" x14ac:dyDescent="0.3">
      <c r="A935" s="35" t="s">
        <v>3307</v>
      </c>
      <c r="B935" s="17">
        <v>1051</v>
      </c>
      <c r="C935" s="18">
        <v>41759</v>
      </c>
      <c r="D935" s="18">
        <v>41759.291666666701</v>
      </c>
      <c r="E935" s="16" t="s">
        <v>1507</v>
      </c>
      <c r="F935" s="36">
        <v>42030.333333333299</v>
      </c>
      <c r="G935" s="16" t="s">
        <v>148</v>
      </c>
      <c r="H935" s="17" t="s">
        <v>63</v>
      </c>
      <c r="I935" s="17" t="s">
        <v>74</v>
      </c>
      <c r="J935" s="17"/>
      <c r="K935" s="17" t="s">
        <v>70</v>
      </c>
      <c r="L935" s="17" t="s">
        <v>75</v>
      </c>
      <c r="M935" s="17"/>
      <c r="N935" s="17">
        <v>30</v>
      </c>
      <c r="O935" s="17">
        <v>90</v>
      </c>
      <c r="P935" s="17"/>
      <c r="Q935" s="17">
        <v>120</v>
      </c>
      <c r="R935" s="17" t="s">
        <v>65</v>
      </c>
      <c r="S935" s="17"/>
      <c r="T935" s="17" t="s">
        <v>54</v>
      </c>
      <c r="U935" s="17" t="s">
        <v>55</v>
      </c>
      <c r="V935" s="17" t="s">
        <v>56</v>
      </c>
      <c r="W935" s="19" t="s">
        <v>3308</v>
      </c>
      <c r="X935" s="18">
        <v>43617.291666666701</v>
      </c>
      <c r="Y935" s="18">
        <v>43617.291666666701</v>
      </c>
      <c r="Z935" s="17" t="s">
        <v>82</v>
      </c>
      <c r="AA935" s="17" t="s">
        <v>60</v>
      </c>
      <c r="AB935" s="17" t="s">
        <v>60</v>
      </c>
      <c r="AC935" s="17" t="s">
        <v>82</v>
      </c>
      <c r="AD935" s="17"/>
      <c r="AE935" s="17"/>
    </row>
    <row r="936" spans="1:31" s="3" customFormat="1" ht="13" x14ac:dyDescent="0.3">
      <c r="A936" s="35" t="s">
        <v>3309</v>
      </c>
      <c r="B936" s="17">
        <v>1052</v>
      </c>
      <c r="C936" s="18">
        <v>41758</v>
      </c>
      <c r="D936" s="18">
        <v>41759.291666666701</v>
      </c>
      <c r="E936" s="16" t="s">
        <v>1507</v>
      </c>
      <c r="F936" s="36">
        <v>42032.333333333299</v>
      </c>
      <c r="G936" s="16" t="s">
        <v>148</v>
      </c>
      <c r="H936" s="17" t="s">
        <v>74</v>
      </c>
      <c r="I936" s="17"/>
      <c r="J936" s="17"/>
      <c r="K936" s="17" t="s">
        <v>75</v>
      </c>
      <c r="L936" s="17"/>
      <c r="M936" s="17"/>
      <c r="N936" s="17">
        <v>20</v>
      </c>
      <c r="O936" s="17"/>
      <c r="P936" s="17"/>
      <c r="Q936" s="17">
        <v>20</v>
      </c>
      <c r="R936" s="17" t="s">
        <v>65</v>
      </c>
      <c r="S936" s="17"/>
      <c r="T936" s="17" t="s">
        <v>54</v>
      </c>
      <c r="U936" s="17" t="s">
        <v>55</v>
      </c>
      <c r="V936" s="17" t="s">
        <v>56</v>
      </c>
      <c r="W936" s="19" t="s">
        <v>3310</v>
      </c>
      <c r="X936" s="18">
        <v>42675.291666666701</v>
      </c>
      <c r="Y936" s="18">
        <v>42675.291666666701</v>
      </c>
      <c r="Z936" s="17" t="s">
        <v>82</v>
      </c>
      <c r="AA936" s="17" t="s">
        <v>60</v>
      </c>
      <c r="AB936" s="17" t="s">
        <v>60</v>
      </c>
      <c r="AC936" s="17" t="s">
        <v>82</v>
      </c>
      <c r="AD936" s="17"/>
      <c r="AE936" s="17"/>
    </row>
    <row r="937" spans="1:31" s="3" customFormat="1" ht="13" x14ac:dyDescent="0.3">
      <c r="A937" s="35" t="s">
        <v>3311</v>
      </c>
      <c r="B937" s="17">
        <v>1054</v>
      </c>
      <c r="C937" s="18">
        <v>41759</v>
      </c>
      <c r="D937" s="18">
        <v>41759.291666666701</v>
      </c>
      <c r="E937" s="16" t="s">
        <v>1507</v>
      </c>
      <c r="F937" s="36">
        <v>41827.291666666701</v>
      </c>
      <c r="G937" s="16" t="s">
        <v>148</v>
      </c>
      <c r="H937" s="17" t="s">
        <v>63</v>
      </c>
      <c r="I937" s="17"/>
      <c r="J937" s="17"/>
      <c r="K937" s="17" t="s">
        <v>70</v>
      </c>
      <c r="L937" s="17"/>
      <c r="M937" s="17"/>
      <c r="N937" s="17">
        <v>150</v>
      </c>
      <c r="O937" s="17"/>
      <c r="P937" s="17"/>
      <c r="Q937" s="17">
        <v>150</v>
      </c>
      <c r="R937" s="17" t="s">
        <v>65</v>
      </c>
      <c r="S937" s="17"/>
      <c r="T937" s="17" t="s">
        <v>54</v>
      </c>
      <c r="U937" s="17" t="s">
        <v>55</v>
      </c>
      <c r="V937" s="17" t="s">
        <v>56</v>
      </c>
      <c r="W937" s="19" t="s">
        <v>3312</v>
      </c>
      <c r="X937" s="18">
        <v>42735.333333333299</v>
      </c>
      <c r="Y937" s="18">
        <v>42735.333333333299</v>
      </c>
      <c r="Z937" s="17" t="s">
        <v>82</v>
      </c>
      <c r="AA937" s="17" t="s">
        <v>60</v>
      </c>
      <c r="AB937" s="17" t="s">
        <v>60</v>
      </c>
      <c r="AC937" s="17" t="s">
        <v>82</v>
      </c>
      <c r="AD937" s="17"/>
      <c r="AE937" s="17"/>
    </row>
    <row r="938" spans="1:31" s="3" customFormat="1" ht="13" x14ac:dyDescent="0.3">
      <c r="A938" s="35" t="s">
        <v>3313</v>
      </c>
      <c r="B938" s="17">
        <v>1055</v>
      </c>
      <c r="C938" s="18">
        <v>41759</v>
      </c>
      <c r="D938" s="18">
        <v>41759.291666666701</v>
      </c>
      <c r="E938" s="16" t="s">
        <v>1507</v>
      </c>
      <c r="F938" s="36">
        <v>42030.333333333299</v>
      </c>
      <c r="G938" s="16" t="s">
        <v>148</v>
      </c>
      <c r="H938" s="17" t="s">
        <v>63</v>
      </c>
      <c r="I938" s="17" t="s">
        <v>1162</v>
      </c>
      <c r="J938" s="17"/>
      <c r="K938" s="17" t="s">
        <v>70</v>
      </c>
      <c r="L938" s="17" t="s">
        <v>86</v>
      </c>
      <c r="M938" s="17"/>
      <c r="N938" s="17">
        <v>60</v>
      </c>
      <c r="O938" s="17">
        <v>384</v>
      </c>
      <c r="P938" s="17"/>
      <c r="Q938" s="17">
        <v>444</v>
      </c>
      <c r="R938" s="17" t="s">
        <v>65</v>
      </c>
      <c r="S938" s="17"/>
      <c r="T938" s="17" t="s">
        <v>54</v>
      </c>
      <c r="U938" s="17" t="s">
        <v>55</v>
      </c>
      <c r="V938" s="17" t="s">
        <v>56</v>
      </c>
      <c r="W938" s="19" t="s">
        <v>1113</v>
      </c>
      <c r="X938" s="18">
        <v>43617.291666666701</v>
      </c>
      <c r="Y938" s="18">
        <v>43617.291666666701</v>
      </c>
      <c r="Z938" s="17" t="s">
        <v>82</v>
      </c>
      <c r="AA938" s="17" t="s">
        <v>60</v>
      </c>
      <c r="AB938" s="17" t="s">
        <v>60</v>
      </c>
      <c r="AC938" s="17" t="s">
        <v>82</v>
      </c>
      <c r="AD938" s="17"/>
      <c r="AE938" s="17"/>
    </row>
    <row r="939" spans="1:31" s="3" customFormat="1" ht="13" x14ac:dyDescent="0.3">
      <c r="A939" s="35" t="s">
        <v>3314</v>
      </c>
      <c r="B939" s="17">
        <v>1056</v>
      </c>
      <c r="C939" s="18">
        <v>41759</v>
      </c>
      <c r="D939" s="18">
        <v>41759.291666666701</v>
      </c>
      <c r="E939" s="16" t="s">
        <v>1507</v>
      </c>
      <c r="F939" s="36">
        <v>42083.291666666701</v>
      </c>
      <c r="G939" s="16" t="s">
        <v>148</v>
      </c>
      <c r="H939" s="17" t="s">
        <v>74</v>
      </c>
      <c r="I939" s="17" t="s">
        <v>63</v>
      </c>
      <c r="J939" s="17" t="s">
        <v>1162</v>
      </c>
      <c r="K939" s="17" t="s">
        <v>75</v>
      </c>
      <c r="L939" s="17" t="s">
        <v>70</v>
      </c>
      <c r="M939" s="17" t="s">
        <v>86</v>
      </c>
      <c r="N939" s="17">
        <v>30</v>
      </c>
      <c r="O939" s="17">
        <v>60</v>
      </c>
      <c r="P939" s="17">
        <v>448</v>
      </c>
      <c r="Q939" s="17">
        <v>538</v>
      </c>
      <c r="R939" s="17" t="s">
        <v>65</v>
      </c>
      <c r="S939" s="17"/>
      <c r="T939" s="17" t="s">
        <v>54</v>
      </c>
      <c r="U939" s="17" t="s">
        <v>55</v>
      </c>
      <c r="V939" s="17" t="s">
        <v>56</v>
      </c>
      <c r="W939" s="19" t="s">
        <v>3315</v>
      </c>
      <c r="X939" s="18">
        <v>43617.291666666701</v>
      </c>
      <c r="Y939" s="18">
        <v>43617.291666666701</v>
      </c>
      <c r="Z939" s="17" t="s">
        <v>82</v>
      </c>
      <c r="AA939" s="17" t="s">
        <v>59</v>
      </c>
      <c r="AB939" s="17" t="s">
        <v>60</v>
      </c>
      <c r="AC939" s="17" t="s">
        <v>82</v>
      </c>
      <c r="AD939" s="17"/>
      <c r="AE939" s="17"/>
    </row>
    <row r="940" spans="1:31" s="3" customFormat="1" ht="13" x14ac:dyDescent="0.3">
      <c r="A940" s="35" t="s">
        <v>3316</v>
      </c>
      <c r="B940" s="17">
        <v>1057</v>
      </c>
      <c r="C940" s="18">
        <v>41759</v>
      </c>
      <c r="D940" s="18">
        <v>41759.291666666701</v>
      </c>
      <c r="E940" s="16" t="s">
        <v>1507</v>
      </c>
      <c r="F940" s="36">
        <v>42087.291666666701</v>
      </c>
      <c r="G940" s="16" t="s">
        <v>148</v>
      </c>
      <c r="H940" s="17" t="s">
        <v>85</v>
      </c>
      <c r="I940" s="17"/>
      <c r="J940" s="17"/>
      <c r="K940" s="17" t="s">
        <v>86</v>
      </c>
      <c r="L940" s="17"/>
      <c r="M940" s="17"/>
      <c r="N940" s="17">
        <v>35</v>
      </c>
      <c r="O940" s="17"/>
      <c r="P940" s="17"/>
      <c r="Q940" s="17">
        <v>35</v>
      </c>
      <c r="R940" s="17" t="s">
        <v>65</v>
      </c>
      <c r="S940" s="17"/>
      <c r="T940" s="17" t="s">
        <v>54</v>
      </c>
      <c r="U940" s="17" t="s">
        <v>55</v>
      </c>
      <c r="V940" s="17" t="s">
        <v>56</v>
      </c>
      <c r="W940" s="19" t="s">
        <v>205</v>
      </c>
      <c r="X940" s="18">
        <v>42491.291666666701</v>
      </c>
      <c r="Y940" s="18">
        <v>42491.291666666701</v>
      </c>
      <c r="Z940" s="17" t="s">
        <v>82</v>
      </c>
      <c r="AA940" s="17" t="s">
        <v>59</v>
      </c>
      <c r="AB940" s="17" t="s">
        <v>60</v>
      </c>
      <c r="AC940" s="17" t="s">
        <v>82</v>
      </c>
      <c r="AD940" s="17"/>
      <c r="AE940" s="17"/>
    </row>
    <row r="941" spans="1:31" s="3" customFormat="1" ht="13" x14ac:dyDescent="0.3">
      <c r="A941" s="35" t="s">
        <v>3317</v>
      </c>
      <c r="B941" s="17">
        <v>1059</v>
      </c>
      <c r="C941" s="18">
        <v>41759</v>
      </c>
      <c r="D941" s="18">
        <v>41759.291666666701</v>
      </c>
      <c r="E941" s="16" t="s">
        <v>1507</v>
      </c>
      <c r="F941" s="36">
        <v>42093.291666666701</v>
      </c>
      <c r="G941" s="16" t="s">
        <v>148</v>
      </c>
      <c r="H941" s="17" t="s">
        <v>63</v>
      </c>
      <c r="I941" s="17"/>
      <c r="J941" s="17"/>
      <c r="K941" s="17" t="s">
        <v>70</v>
      </c>
      <c r="L941" s="17"/>
      <c r="M941" s="17"/>
      <c r="N941" s="17">
        <v>20</v>
      </c>
      <c r="O941" s="17"/>
      <c r="P941" s="17"/>
      <c r="Q941" s="17">
        <v>20</v>
      </c>
      <c r="R941" s="17" t="s">
        <v>65</v>
      </c>
      <c r="S941" s="17"/>
      <c r="T941" s="17" t="s">
        <v>54</v>
      </c>
      <c r="U941" s="17" t="s">
        <v>55</v>
      </c>
      <c r="V941" s="17" t="s">
        <v>56</v>
      </c>
      <c r="W941" s="19" t="s">
        <v>3318</v>
      </c>
      <c r="X941" s="18">
        <v>42736.333333333299</v>
      </c>
      <c r="Y941" s="18">
        <v>42736.333333333299</v>
      </c>
      <c r="Z941" s="17" t="s">
        <v>82</v>
      </c>
      <c r="AA941" s="17" t="s">
        <v>59</v>
      </c>
      <c r="AB941" s="17" t="s">
        <v>60</v>
      </c>
      <c r="AC941" s="17" t="s">
        <v>82</v>
      </c>
      <c r="AD941" s="17"/>
      <c r="AE941" s="17"/>
    </row>
    <row r="942" spans="1:31" s="3" customFormat="1" ht="13" x14ac:dyDescent="0.3">
      <c r="A942" s="35" t="s">
        <v>3319</v>
      </c>
      <c r="B942" s="17">
        <v>1060</v>
      </c>
      <c r="C942" s="18">
        <v>41759</v>
      </c>
      <c r="D942" s="18">
        <v>41759.291666666701</v>
      </c>
      <c r="E942" s="16" t="s">
        <v>1507</v>
      </c>
      <c r="F942" s="36">
        <v>42095.291666666701</v>
      </c>
      <c r="G942" s="16" t="s">
        <v>148</v>
      </c>
      <c r="H942" s="17" t="s">
        <v>51</v>
      </c>
      <c r="I942" s="17"/>
      <c r="J942" s="17"/>
      <c r="K942" s="17" t="s">
        <v>51</v>
      </c>
      <c r="L942" s="17"/>
      <c r="M942" s="17"/>
      <c r="N942" s="17">
        <v>160</v>
      </c>
      <c r="O942" s="17"/>
      <c r="P942" s="17"/>
      <c r="Q942" s="17">
        <v>160</v>
      </c>
      <c r="R942" s="17" t="s">
        <v>65</v>
      </c>
      <c r="S942" s="17"/>
      <c r="T942" s="17" t="s">
        <v>54</v>
      </c>
      <c r="U942" s="17" t="s">
        <v>55</v>
      </c>
      <c r="V942" s="17" t="s">
        <v>56</v>
      </c>
      <c r="W942" s="19" t="s">
        <v>1640</v>
      </c>
      <c r="X942" s="18">
        <v>43100.333333333299</v>
      </c>
      <c r="Y942" s="18">
        <v>43100.333333333299</v>
      </c>
      <c r="Z942" s="17" t="s">
        <v>82</v>
      </c>
      <c r="AA942" s="17" t="s">
        <v>59</v>
      </c>
      <c r="AB942" s="17" t="s">
        <v>60</v>
      </c>
      <c r="AC942" s="17" t="s">
        <v>82</v>
      </c>
      <c r="AD942" s="17"/>
      <c r="AE942" s="17"/>
    </row>
    <row r="943" spans="1:31" s="3" customFormat="1" ht="13" x14ac:dyDescent="0.3">
      <c r="A943" s="35" t="s">
        <v>3320</v>
      </c>
      <c r="B943" s="17">
        <v>1063</v>
      </c>
      <c r="C943" s="18">
        <v>41758</v>
      </c>
      <c r="D943" s="18">
        <v>41759.291666666701</v>
      </c>
      <c r="E943" s="16" t="s">
        <v>1507</v>
      </c>
      <c r="F943" s="36">
        <v>42032.333333333299</v>
      </c>
      <c r="G943" s="16" t="s">
        <v>148</v>
      </c>
      <c r="H943" s="17" t="s">
        <v>74</v>
      </c>
      <c r="I943" s="17"/>
      <c r="J943" s="17"/>
      <c r="K943" s="17" t="s">
        <v>75</v>
      </c>
      <c r="L943" s="17"/>
      <c r="M943" s="17"/>
      <c r="N943" s="17">
        <v>20</v>
      </c>
      <c r="O943" s="17"/>
      <c r="P943" s="17"/>
      <c r="Q943" s="17">
        <v>20</v>
      </c>
      <c r="R943" s="17" t="s">
        <v>65</v>
      </c>
      <c r="S943" s="17"/>
      <c r="T943" s="17" t="s">
        <v>54</v>
      </c>
      <c r="U943" s="17" t="s">
        <v>55</v>
      </c>
      <c r="V943" s="17" t="s">
        <v>56</v>
      </c>
      <c r="W943" s="19" t="s">
        <v>3321</v>
      </c>
      <c r="X943" s="18">
        <v>42675.291666666701</v>
      </c>
      <c r="Y943" s="18">
        <v>42675.291666666701</v>
      </c>
      <c r="Z943" s="17" t="s">
        <v>82</v>
      </c>
      <c r="AA943" s="17" t="s">
        <v>60</v>
      </c>
      <c r="AB943" s="17" t="s">
        <v>60</v>
      </c>
      <c r="AC943" s="17" t="s">
        <v>82</v>
      </c>
      <c r="AD943" s="17"/>
      <c r="AE943" s="17"/>
    </row>
    <row r="944" spans="1:31" s="3" customFormat="1" ht="13" x14ac:dyDescent="0.3">
      <c r="A944" s="35" t="s">
        <v>3322</v>
      </c>
      <c r="B944" s="17">
        <v>1065</v>
      </c>
      <c r="C944" s="18">
        <v>41758</v>
      </c>
      <c r="D944" s="18">
        <v>41759.291666666701</v>
      </c>
      <c r="E944" s="16" t="s">
        <v>1507</v>
      </c>
      <c r="F944" s="36">
        <v>42524.291666666701</v>
      </c>
      <c r="G944" s="16" t="s">
        <v>148</v>
      </c>
      <c r="H944" s="17" t="s">
        <v>74</v>
      </c>
      <c r="I944" s="17"/>
      <c r="J944" s="17"/>
      <c r="K944" s="17" t="s">
        <v>75</v>
      </c>
      <c r="L944" s="17"/>
      <c r="M944" s="17"/>
      <c r="N944" s="17">
        <v>50</v>
      </c>
      <c r="O944" s="17"/>
      <c r="P944" s="17"/>
      <c r="Q944" s="17">
        <v>50</v>
      </c>
      <c r="R944" s="17" t="s">
        <v>92</v>
      </c>
      <c r="S944" s="17"/>
      <c r="T944" s="17" t="s">
        <v>142</v>
      </c>
      <c r="U944" s="17" t="s">
        <v>97</v>
      </c>
      <c r="V944" s="17" t="s">
        <v>143</v>
      </c>
      <c r="W944" s="19" t="s">
        <v>3107</v>
      </c>
      <c r="X944" s="18">
        <v>42675.291666666701</v>
      </c>
      <c r="Y944" s="18">
        <v>43560.291666666701</v>
      </c>
      <c r="Z944" s="17" t="s">
        <v>82</v>
      </c>
      <c r="AA944" s="17" t="s">
        <v>59</v>
      </c>
      <c r="AB944" s="17" t="s">
        <v>59</v>
      </c>
      <c r="AC944" s="17" t="s">
        <v>82</v>
      </c>
      <c r="AD944" s="17"/>
      <c r="AE944" s="17" t="s">
        <v>1618</v>
      </c>
    </row>
    <row r="945" spans="1:31" s="3" customFormat="1" ht="13" x14ac:dyDescent="0.3">
      <c r="A945" s="35" t="s">
        <v>3323</v>
      </c>
      <c r="B945" s="17">
        <v>1066</v>
      </c>
      <c r="C945" s="18">
        <v>41758</v>
      </c>
      <c r="D945" s="18">
        <v>41759.291666666701</v>
      </c>
      <c r="E945" s="16" t="s">
        <v>1507</v>
      </c>
      <c r="F945" s="36">
        <v>43161.333333333299</v>
      </c>
      <c r="G945" s="16" t="s">
        <v>148</v>
      </c>
      <c r="H945" s="17" t="s">
        <v>74</v>
      </c>
      <c r="I945" s="17"/>
      <c r="J945" s="17"/>
      <c r="K945" s="17" t="s">
        <v>75</v>
      </c>
      <c r="L945" s="17"/>
      <c r="M945" s="17"/>
      <c r="N945" s="17">
        <v>50</v>
      </c>
      <c r="O945" s="17"/>
      <c r="P945" s="17"/>
      <c r="Q945" s="17">
        <v>50</v>
      </c>
      <c r="R945" s="17" t="s">
        <v>92</v>
      </c>
      <c r="S945" s="17"/>
      <c r="T945" s="17" t="s">
        <v>142</v>
      </c>
      <c r="U945" s="17" t="s">
        <v>97</v>
      </c>
      <c r="V945" s="17" t="s">
        <v>143</v>
      </c>
      <c r="W945" s="19" t="s">
        <v>3107</v>
      </c>
      <c r="X945" s="18">
        <v>42675.291666666701</v>
      </c>
      <c r="Y945" s="18">
        <v>43560.291666666701</v>
      </c>
      <c r="Z945" s="17" t="s">
        <v>82</v>
      </c>
      <c r="AA945" s="17" t="s">
        <v>59</v>
      </c>
      <c r="AB945" s="17" t="s">
        <v>59</v>
      </c>
      <c r="AC945" s="17" t="s">
        <v>82</v>
      </c>
      <c r="AD945" s="17"/>
      <c r="AE945" s="17" t="s">
        <v>1641</v>
      </c>
    </row>
    <row r="946" spans="1:31" s="3" customFormat="1" ht="13" x14ac:dyDescent="0.3">
      <c r="A946" s="35" t="s">
        <v>3324</v>
      </c>
      <c r="B946" s="17">
        <v>1067</v>
      </c>
      <c r="C946" s="18">
        <v>41759</v>
      </c>
      <c r="D946" s="18">
        <v>41759.291666666701</v>
      </c>
      <c r="E946" s="16" t="s">
        <v>1507</v>
      </c>
      <c r="F946" s="36">
        <v>42052.333333333299</v>
      </c>
      <c r="G946" s="16" t="s">
        <v>148</v>
      </c>
      <c r="H946" s="17" t="s">
        <v>74</v>
      </c>
      <c r="I946" s="17"/>
      <c r="J946" s="17"/>
      <c r="K946" s="17" t="s">
        <v>75</v>
      </c>
      <c r="L946" s="17"/>
      <c r="M946" s="17"/>
      <c r="N946" s="17">
        <v>100</v>
      </c>
      <c r="O946" s="17"/>
      <c r="P946" s="17"/>
      <c r="Q946" s="17">
        <v>100</v>
      </c>
      <c r="R946" s="17" t="s">
        <v>65</v>
      </c>
      <c r="S946" s="17"/>
      <c r="T946" s="17" t="s">
        <v>142</v>
      </c>
      <c r="U946" s="17" t="s">
        <v>97</v>
      </c>
      <c r="V946" s="17" t="s">
        <v>143</v>
      </c>
      <c r="W946" s="19" t="s">
        <v>3057</v>
      </c>
      <c r="X946" s="18">
        <v>43070.333333333299</v>
      </c>
      <c r="Y946" s="18">
        <v>43070.333333333299</v>
      </c>
      <c r="Z946" s="17" t="s">
        <v>82</v>
      </c>
      <c r="AA946" s="17" t="s">
        <v>59</v>
      </c>
      <c r="AB946" s="17" t="s">
        <v>60</v>
      </c>
      <c r="AC946" s="17" t="s">
        <v>82</v>
      </c>
      <c r="AD946" s="17"/>
      <c r="AE946" s="17" t="s">
        <v>1641</v>
      </c>
    </row>
    <row r="947" spans="1:31" s="3" customFormat="1" ht="13" x14ac:dyDescent="0.3">
      <c r="A947" s="35" t="s">
        <v>3325</v>
      </c>
      <c r="B947" s="17">
        <v>1068</v>
      </c>
      <c r="C947" s="18">
        <v>41759</v>
      </c>
      <c r="D947" s="18">
        <v>41759.291666666701</v>
      </c>
      <c r="E947" s="16" t="s">
        <v>1507</v>
      </c>
      <c r="F947" s="36">
        <v>42052.333333333299</v>
      </c>
      <c r="G947" s="16" t="s">
        <v>148</v>
      </c>
      <c r="H947" s="17" t="s">
        <v>74</v>
      </c>
      <c r="I947" s="17"/>
      <c r="J947" s="17"/>
      <c r="K947" s="17" t="s">
        <v>75</v>
      </c>
      <c r="L947" s="17"/>
      <c r="M947" s="17"/>
      <c r="N947" s="17">
        <v>65</v>
      </c>
      <c r="O947" s="17"/>
      <c r="P947" s="17"/>
      <c r="Q947" s="17">
        <v>65</v>
      </c>
      <c r="R947" s="17" t="s">
        <v>65</v>
      </c>
      <c r="S947" s="17"/>
      <c r="T947" s="17" t="s">
        <v>142</v>
      </c>
      <c r="U947" s="17" t="s">
        <v>97</v>
      </c>
      <c r="V947" s="17" t="s">
        <v>143</v>
      </c>
      <c r="W947" s="19" t="s">
        <v>144</v>
      </c>
      <c r="X947" s="18">
        <v>43070.333333333299</v>
      </c>
      <c r="Y947" s="18">
        <v>43070.333333333299</v>
      </c>
      <c r="Z947" s="17" t="s">
        <v>82</v>
      </c>
      <c r="AA947" s="17" t="s">
        <v>59</v>
      </c>
      <c r="AB947" s="17" t="s">
        <v>60</v>
      </c>
      <c r="AC947" s="17" t="s">
        <v>82</v>
      </c>
      <c r="AD947" s="17"/>
      <c r="AE947" s="17" t="s">
        <v>1641</v>
      </c>
    </row>
    <row r="948" spans="1:31" s="3" customFormat="1" ht="13" x14ac:dyDescent="0.3">
      <c r="A948" s="35" t="s">
        <v>3326</v>
      </c>
      <c r="B948" s="17">
        <v>1069</v>
      </c>
      <c r="C948" s="18">
        <v>41759</v>
      </c>
      <c r="D948" s="18">
        <v>41759.291666666701</v>
      </c>
      <c r="E948" s="16" t="s">
        <v>1507</v>
      </c>
      <c r="F948" s="36">
        <v>42733.333333333299</v>
      </c>
      <c r="G948" s="16" t="s">
        <v>148</v>
      </c>
      <c r="H948" s="17" t="s">
        <v>74</v>
      </c>
      <c r="I948" s="17"/>
      <c r="J948" s="17"/>
      <c r="K948" s="17" t="s">
        <v>75</v>
      </c>
      <c r="L948" s="17"/>
      <c r="M948" s="17"/>
      <c r="N948" s="17">
        <v>250</v>
      </c>
      <c r="O948" s="17"/>
      <c r="P948" s="17"/>
      <c r="Q948" s="17">
        <v>250</v>
      </c>
      <c r="R948" s="17" t="s">
        <v>92</v>
      </c>
      <c r="S948" s="17"/>
      <c r="T948" s="17" t="s">
        <v>96</v>
      </c>
      <c r="U948" s="17" t="s">
        <v>97</v>
      </c>
      <c r="V948" s="17" t="s">
        <v>71</v>
      </c>
      <c r="W948" s="19" t="s">
        <v>3327</v>
      </c>
      <c r="X948" s="18">
        <v>42628.291666666701</v>
      </c>
      <c r="Y948" s="18">
        <v>43313.291666666701</v>
      </c>
      <c r="Z948" s="17" t="s">
        <v>82</v>
      </c>
      <c r="AA948" s="17" t="s">
        <v>59</v>
      </c>
      <c r="AB948" s="17" t="s">
        <v>59</v>
      </c>
      <c r="AC948" s="17" t="s">
        <v>82</v>
      </c>
      <c r="AD948" s="17"/>
      <c r="AE948" s="17" t="s">
        <v>1641</v>
      </c>
    </row>
    <row r="949" spans="1:31" s="3" customFormat="1" ht="13" x14ac:dyDescent="0.3">
      <c r="A949" s="35" t="s">
        <v>3328</v>
      </c>
      <c r="B949" s="17">
        <v>1070</v>
      </c>
      <c r="C949" s="18">
        <v>41754</v>
      </c>
      <c r="D949" s="18">
        <v>41759.291666666701</v>
      </c>
      <c r="E949" s="16" t="s">
        <v>1507</v>
      </c>
      <c r="F949" s="36">
        <v>42524.291666666701</v>
      </c>
      <c r="G949" s="16" t="s">
        <v>148</v>
      </c>
      <c r="H949" s="17" t="s">
        <v>74</v>
      </c>
      <c r="I949" s="17"/>
      <c r="J949" s="17"/>
      <c r="K949" s="17" t="s">
        <v>75</v>
      </c>
      <c r="L949" s="17"/>
      <c r="M949" s="17"/>
      <c r="N949" s="17">
        <v>250</v>
      </c>
      <c r="O949" s="17"/>
      <c r="P949" s="17"/>
      <c r="Q949" s="17">
        <v>250</v>
      </c>
      <c r="R949" s="17" t="s">
        <v>65</v>
      </c>
      <c r="S949" s="17"/>
      <c r="T949" s="17" t="s">
        <v>66</v>
      </c>
      <c r="U949" s="17" t="s">
        <v>55</v>
      </c>
      <c r="V949" s="17" t="s">
        <v>71</v>
      </c>
      <c r="W949" s="19" t="s">
        <v>923</v>
      </c>
      <c r="X949" s="18">
        <v>43070.333333333299</v>
      </c>
      <c r="Y949" s="18">
        <v>43435.333333333299</v>
      </c>
      <c r="Z949" s="17" t="s">
        <v>82</v>
      </c>
      <c r="AA949" s="17" t="s">
        <v>59</v>
      </c>
      <c r="AB949" s="17" t="s">
        <v>59</v>
      </c>
      <c r="AC949" s="17" t="s">
        <v>82</v>
      </c>
      <c r="AD949" s="17"/>
      <c r="AE949" s="17" t="s">
        <v>1618</v>
      </c>
    </row>
    <row r="950" spans="1:31" s="3" customFormat="1" ht="13" x14ac:dyDescent="0.3">
      <c r="A950" s="35" t="s">
        <v>3329</v>
      </c>
      <c r="B950" s="17">
        <v>1071</v>
      </c>
      <c r="C950" s="18">
        <v>41760</v>
      </c>
      <c r="D950" s="18">
        <v>41759.291666666701</v>
      </c>
      <c r="E950" s="16" t="s">
        <v>1507</v>
      </c>
      <c r="F950" s="36">
        <v>43517.333333333299</v>
      </c>
      <c r="G950" s="16" t="s">
        <v>148</v>
      </c>
      <c r="H950" s="17" t="s">
        <v>74</v>
      </c>
      <c r="I950" s="17"/>
      <c r="J950" s="17"/>
      <c r="K950" s="17" t="s">
        <v>75</v>
      </c>
      <c r="L950" s="17"/>
      <c r="M950" s="17"/>
      <c r="N950" s="17">
        <v>150</v>
      </c>
      <c r="O950" s="17"/>
      <c r="P950" s="17"/>
      <c r="Q950" s="17">
        <v>150</v>
      </c>
      <c r="R950" s="17" t="s">
        <v>92</v>
      </c>
      <c r="S950" s="17"/>
      <c r="T950" s="17" t="s">
        <v>66</v>
      </c>
      <c r="U950" s="17" t="s">
        <v>55</v>
      </c>
      <c r="V950" s="17" t="s">
        <v>71</v>
      </c>
      <c r="W950" s="19" t="s">
        <v>912</v>
      </c>
      <c r="X950" s="18">
        <v>42735.333333333299</v>
      </c>
      <c r="Y950" s="18">
        <v>43800.333333333299</v>
      </c>
      <c r="Z950" s="17" t="s">
        <v>82</v>
      </c>
      <c r="AA950" s="17" t="s">
        <v>59</v>
      </c>
      <c r="AB950" s="17" t="s">
        <v>59</v>
      </c>
      <c r="AC950" s="17" t="s">
        <v>82</v>
      </c>
      <c r="AD950" s="17"/>
      <c r="AE950" s="17"/>
    </row>
    <row r="951" spans="1:31" s="3" customFormat="1" ht="13" x14ac:dyDescent="0.3">
      <c r="A951" s="35" t="s">
        <v>3330</v>
      </c>
      <c r="B951" s="17">
        <v>1072</v>
      </c>
      <c r="C951" s="18">
        <v>41759</v>
      </c>
      <c r="D951" s="18">
        <v>41759.291666666701</v>
      </c>
      <c r="E951" s="16" t="s">
        <v>1507</v>
      </c>
      <c r="F951" s="36">
        <v>42031.333333333299</v>
      </c>
      <c r="G951" s="16" t="s">
        <v>148</v>
      </c>
      <c r="H951" s="17" t="s">
        <v>74</v>
      </c>
      <c r="I951" s="17"/>
      <c r="J951" s="17"/>
      <c r="K951" s="17" t="s">
        <v>75</v>
      </c>
      <c r="L951" s="17"/>
      <c r="M951" s="17"/>
      <c r="N951" s="17">
        <v>100</v>
      </c>
      <c r="O951" s="17"/>
      <c r="P951" s="17"/>
      <c r="Q951" s="17">
        <v>100</v>
      </c>
      <c r="R951" s="17" t="s">
        <v>65</v>
      </c>
      <c r="S951" s="17"/>
      <c r="T951" s="17" t="s">
        <v>66</v>
      </c>
      <c r="U951" s="17" t="s">
        <v>55</v>
      </c>
      <c r="V951" s="17" t="s">
        <v>71</v>
      </c>
      <c r="W951" s="19" t="s">
        <v>253</v>
      </c>
      <c r="X951" s="18">
        <v>43040.291666666701</v>
      </c>
      <c r="Y951" s="18">
        <v>43040.291666666701</v>
      </c>
      <c r="Z951" s="17" t="s">
        <v>82</v>
      </c>
      <c r="AA951" s="17" t="s">
        <v>59</v>
      </c>
      <c r="AB951" s="17" t="s">
        <v>60</v>
      </c>
      <c r="AC951" s="17" t="s">
        <v>82</v>
      </c>
      <c r="AD951" s="17"/>
      <c r="AE951" s="17" t="s">
        <v>1641</v>
      </c>
    </row>
    <row r="952" spans="1:31" s="3" customFormat="1" ht="13" x14ac:dyDescent="0.3">
      <c r="A952" s="35" t="s">
        <v>3331</v>
      </c>
      <c r="B952" s="17">
        <v>1073</v>
      </c>
      <c r="C952" s="18">
        <v>41759</v>
      </c>
      <c r="D952" s="18">
        <v>41759.291666666701</v>
      </c>
      <c r="E952" s="16" t="s">
        <v>1507</v>
      </c>
      <c r="F952" s="36">
        <v>42087.291666666701</v>
      </c>
      <c r="G952" s="16" t="s">
        <v>148</v>
      </c>
      <c r="H952" s="17" t="s">
        <v>85</v>
      </c>
      <c r="I952" s="17"/>
      <c r="J952" s="17"/>
      <c r="K952" s="17" t="s">
        <v>86</v>
      </c>
      <c r="L952" s="17"/>
      <c r="M952" s="17"/>
      <c r="N952" s="17">
        <v>305</v>
      </c>
      <c r="O952" s="17"/>
      <c r="P952" s="17"/>
      <c r="Q952" s="17">
        <v>305</v>
      </c>
      <c r="R952" s="17" t="s">
        <v>65</v>
      </c>
      <c r="S952" s="17"/>
      <c r="T952" s="17" t="s">
        <v>417</v>
      </c>
      <c r="U952" s="17" t="s">
        <v>55</v>
      </c>
      <c r="V952" s="17" t="s">
        <v>71</v>
      </c>
      <c r="W952" s="19" t="s">
        <v>3332</v>
      </c>
      <c r="X952" s="18">
        <v>43525.333333333299</v>
      </c>
      <c r="Y952" s="18">
        <v>43525.333333333299</v>
      </c>
      <c r="Z952" s="17" t="s">
        <v>82</v>
      </c>
      <c r="AA952" s="17" t="s">
        <v>59</v>
      </c>
      <c r="AB952" s="17" t="s">
        <v>60</v>
      </c>
      <c r="AC952" s="17" t="s">
        <v>82</v>
      </c>
      <c r="AD952" s="17"/>
      <c r="AE952" s="17"/>
    </row>
    <row r="953" spans="1:31" s="3" customFormat="1" ht="13" x14ac:dyDescent="0.3">
      <c r="A953" s="35" t="s">
        <v>3333</v>
      </c>
      <c r="B953" s="17">
        <v>1075</v>
      </c>
      <c r="C953" s="18">
        <v>41759</v>
      </c>
      <c r="D953" s="18">
        <v>41759.291666666701</v>
      </c>
      <c r="E953" s="16" t="s">
        <v>1507</v>
      </c>
      <c r="F953" s="36">
        <v>42095.291666666701</v>
      </c>
      <c r="G953" s="16" t="s">
        <v>148</v>
      </c>
      <c r="H953" s="17" t="s">
        <v>63</v>
      </c>
      <c r="I953" s="17"/>
      <c r="J953" s="17"/>
      <c r="K953" s="17" t="s">
        <v>70</v>
      </c>
      <c r="L953" s="17"/>
      <c r="M953" s="17"/>
      <c r="N953" s="17">
        <v>50</v>
      </c>
      <c r="O953" s="17"/>
      <c r="P953" s="17"/>
      <c r="Q953" s="17">
        <v>50</v>
      </c>
      <c r="R953" s="17" t="s">
        <v>65</v>
      </c>
      <c r="S953" s="17"/>
      <c r="T953" s="17" t="s">
        <v>101</v>
      </c>
      <c r="U953" s="17" t="s">
        <v>55</v>
      </c>
      <c r="V953" s="17" t="s">
        <v>71</v>
      </c>
      <c r="W953" s="19" t="s">
        <v>3334</v>
      </c>
      <c r="X953" s="18">
        <v>42705.333333333299</v>
      </c>
      <c r="Y953" s="18">
        <v>44713.291666666701</v>
      </c>
      <c r="Z953" s="17" t="s">
        <v>82</v>
      </c>
      <c r="AA953" s="17" t="s">
        <v>59</v>
      </c>
      <c r="AB953" s="17" t="s">
        <v>60</v>
      </c>
      <c r="AC953" s="17" t="s">
        <v>82</v>
      </c>
      <c r="AD953" s="17"/>
      <c r="AE953" s="17"/>
    </row>
    <row r="954" spans="1:31" s="3" customFormat="1" ht="13" x14ac:dyDescent="0.3">
      <c r="A954" s="35" t="s">
        <v>3335</v>
      </c>
      <c r="B954" s="17">
        <v>1077</v>
      </c>
      <c r="C954" s="18">
        <v>41758</v>
      </c>
      <c r="D954" s="18">
        <v>41759.291666666701</v>
      </c>
      <c r="E954" s="16" t="s">
        <v>1507</v>
      </c>
      <c r="F954" s="36">
        <v>42081.291666666701</v>
      </c>
      <c r="G954" s="16" t="s">
        <v>148</v>
      </c>
      <c r="H954" s="17" t="s">
        <v>63</v>
      </c>
      <c r="I954" s="17"/>
      <c r="J954" s="17"/>
      <c r="K954" s="17" t="s">
        <v>70</v>
      </c>
      <c r="L954" s="17"/>
      <c r="M954" s="17"/>
      <c r="N954" s="17">
        <v>300</v>
      </c>
      <c r="O954" s="17"/>
      <c r="P954" s="17"/>
      <c r="Q954" s="17">
        <v>300</v>
      </c>
      <c r="R954" s="17" t="s">
        <v>65</v>
      </c>
      <c r="S954" s="17"/>
      <c r="T954" s="17" t="s">
        <v>121</v>
      </c>
      <c r="U954" s="17" t="s">
        <v>55</v>
      </c>
      <c r="V954" s="17" t="s">
        <v>71</v>
      </c>
      <c r="W954" s="19" t="s">
        <v>3336</v>
      </c>
      <c r="X954" s="18">
        <v>43160.333333333299</v>
      </c>
      <c r="Y954" s="18">
        <v>43160.333333333299</v>
      </c>
      <c r="Z954" s="17" t="s">
        <v>82</v>
      </c>
      <c r="AA954" s="17" t="s">
        <v>59</v>
      </c>
      <c r="AB954" s="17" t="s">
        <v>60</v>
      </c>
      <c r="AC954" s="17" t="s">
        <v>82</v>
      </c>
      <c r="AD954" s="17"/>
      <c r="AE954" s="17"/>
    </row>
    <row r="955" spans="1:31" s="3" customFormat="1" ht="13" x14ac:dyDescent="0.3">
      <c r="A955" s="35" t="s">
        <v>3337</v>
      </c>
      <c r="B955" s="17">
        <v>1078</v>
      </c>
      <c r="C955" s="18">
        <v>41746</v>
      </c>
      <c r="D955" s="18">
        <v>41759.291666666701</v>
      </c>
      <c r="E955" s="16" t="s">
        <v>1507</v>
      </c>
      <c r="F955" s="36">
        <v>41816.291666666701</v>
      </c>
      <c r="G955" s="16" t="s">
        <v>148</v>
      </c>
      <c r="H955" s="17" t="s">
        <v>63</v>
      </c>
      <c r="I955" s="17"/>
      <c r="J955" s="17"/>
      <c r="K955" s="17" t="s">
        <v>70</v>
      </c>
      <c r="L955" s="17"/>
      <c r="M955" s="17"/>
      <c r="N955" s="17">
        <v>118</v>
      </c>
      <c r="O955" s="17"/>
      <c r="P955" s="17"/>
      <c r="Q955" s="17">
        <v>118</v>
      </c>
      <c r="R955" s="17" t="s">
        <v>52</v>
      </c>
      <c r="S955" s="17"/>
      <c r="T955" s="17" t="s">
        <v>448</v>
      </c>
      <c r="U955" s="17" t="s">
        <v>55</v>
      </c>
      <c r="V955" s="17" t="s">
        <v>71</v>
      </c>
      <c r="W955" s="19" t="s">
        <v>3338</v>
      </c>
      <c r="X955" s="18">
        <v>43221.291666666701</v>
      </c>
      <c r="Y955" s="18">
        <v>43221.291666666701</v>
      </c>
      <c r="Z955" s="17" t="s">
        <v>82</v>
      </c>
      <c r="AA955" s="17" t="s">
        <v>60</v>
      </c>
      <c r="AB955" s="17" t="s">
        <v>60</v>
      </c>
      <c r="AC955" s="17" t="s">
        <v>82</v>
      </c>
      <c r="AD955" s="17"/>
      <c r="AE955" s="17" t="s">
        <v>1641</v>
      </c>
    </row>
    <row r="956" spans="1:31" s="3" customFormat="1" ht="13" x14ac:dyDescent="0.3">
      <c r="A956" s="35" t="s">
        <v>3339</v>
      </c>
      <c r="B956" s="17">
        <v>1079</v>
      </c>
      <c r="C956" s="18">
        <v>41746</v>
      </c>
      <c r="D956" s="18">
        <v>41759.291666666701</v>
      </c>
      <c r="E956" s="16" t="s">
        <v>1507</v>
      </c>
      <c r="F956" s="36">
        <v>41816.291666666701</v>
      </c>
      <c r="G956" s="16" t="s">
        <v>148</v>
      </c>
      <c r="H956" s="17" t="s">
        <v>85</v>
      </c>
      <c r="I956" s="17"/>
      <c r="J956" s="17"/>
      <c r="K956" s="17" t="s">
        <v>86</v>
      </c>
      <c r="L956" s="17"/>
      <c r="M956" s="17"/>
      <c r="N956" s="17">
        <v>378</v>
      </c>
      <c r="O956" s="17"/>
      <c r="P956" s="17"/>
      <c r="Q956" s="17">
        <v>378</v>
      </c>
      <c r="R956" s="17" t="s">
        <v>65</v>
      </c>
      <c r="S956" s="17"/>
      <c r="T956" s="17" t="s">
        <v>448</v>
      </c>
      <c r="U956" s="17" t="s">
        <v>55</v>
      </c>
      <c r="V956" s="17" t="s">
        <v>71</v>
      </c>
      <c r="W956" s="19" t="s">
        <v>3340</v>
      </c>
      <c r="X956" s="18">
        <v>43282.291666666701</v>
      </c>
      <c r="Y956" s="18">
        <v>43282.291666666701</v>
      </c>
      <c r="Z956" s="17" t="s">
        <v>82</v>
      </c>
      <c r="AA956" s="17" t="s">
        <v>60</v>
      </c>
      <c r="AB956" s="17" t="s">
        <v>60</v>
      </c>
      <c r="AC956" s="17" t="s">
        <v>82</v>
      </c>
      <c r="AD956" s="17"/>
      <c r="AE956" s="17"/>
    </row>
    <row r="957" spans="1:31" s="3" customFormat="1" ht="13" x14ac:dyDescent="0.3">
      <c r="A957" s="35" t="s">
        <v>3341</v>
      </c>
      <c r="B957" s="17">
        <v>1080</v>
      </c>
      <c r="C957" s="18">
        <v>41746</v>
      </c>
      <c r="D957" s="18">
        <v>41759.291666666701</v>
      </c>
      <c r="E957" s="16" t="s">
        <v>1507</v>
      </c>
      <c r="F957" s="36">
        <v>42038.333333333299</v>
      </c>
      <c r="G957" s="16" t="s">
        <v>148</v>
      </c>
      <c r="H957" s="17" t="s">
        <v>1162</v>
      </c>
      <c r="I957" s="17" t="s">
        <v>63</v>
      </c>
      <c r="J957" s="17"/>
      <c r="K957" s="17" t="s">
        <v>86</v>
      </c>
      <c r="L957" s="17" t="s">
        <v>70</v>
      </c>
      <c r="M957" s="17"/>
      <c r="N957" s="17">
        <v>507.4</v>
      </c>
      <c r="O957" s="17">
        <v>118</v>
      </c>
      <c r="P957" s="17"/>
      <c r="Q957" s="17">
        <v>625.4</v>
      </c>
      <c r="R957" s="17" t="s">
        <v>52</v>
      </c>
      <c r="S957" s="17"/>
      <c r="T957" s="17" t="s">
        <v>448</v>
      </c>
      <c r="U957" s="17" t="s">
        <v>55</v>
      </c>
      <c r="V957" s="17" t="s">
        <v>71</v>
      </c>
      <c r="W957" s="19" t="s">
        <v>3340</v>
      </c>
      <c r="X957" s="18">
        <v>43160.333333333299</v>
      </c>
      <c r="Y957" s="18">
        <v>43160.333333333299</v>
      </c>
      <c r="Z957" s="17" t="s">
        <v>82</v>
      </c>
      <c r="AA957" s="17" t="s">
        <v>60</v>
      </c>
      <c r="AB957" s="17" t="s">
        <v>60</v>
      </c>
      <c r="AC957" s="17" t="s">
        <v>82</v>
      </c>
      <c r="AD957" s="17"/>
      <c r="AE957" s="17"/>
    </row>
    <row r="958" spans="1:31" s="3" customFormat="1" ht="13" x14ac:dyDescent="0.3">
      <c r="A958" s="35" t="s">
        <v>3342</v>
      </c>
      <c r="B958" s="17">
        <v>1081</v>
      </c>
      <c r="C958" s="18">
        <v>41758</v>
      </c>
      <c r="D958" s="18">
        <v>41759.291666666701</v>
      </c>
      <c r="E958" s="16" t="s">
        <v>1507</v>
      </c>
      <c r="F958" s="36">
        <v>41816.291666666701</v>
      </c>
      <c r="G958" s="16" t="s">
        <v>148</v>
      </c>
      <c r="H958" s="17" t="s">
        <v>63</v>
      </c>
      <c r="I958" s="17"/>
      <c r="J958" s="17"/>
      <c r="K958" s="17" t="s">
        <v>70</v>
      </c>
      <c r="L958" s="17"/>
      <c r="M958" s="17"/>
      <c r="N958" s="17">
        <v>118</v>
      </c>
      <c r="O958" s="17"/>
      <c r="P958" s="17"/>
      <c r="Q958" s="17">
        <v>118</v>
      </c>
      <c r="R958" s="17" t="s">
        <v>52</v>
      </c>
      <c r="S958" s="17"/>
      <c r="T958" s="17" t="s">
        <v>448</v>
      </c>
      <c r="U958" s="17" t="s">
        <v>55</v>
      </c>
      <c r="V958" s="17" t="s">
        <v>71</v>
      </c>
      <c r="W958" s="19" t="s">
        <v>3343</v>
      </c>
      <c r="X958" s="18">
        <v>43221.291666666701</v>
      </c>
      <c r="Y958" s="18">
        <v>43221.291666666701</v>
      </c>
      <c r="Z958" s="17" t="s">
        <v>82</v>
      </c>
      <c r="AA958" s="17" t="s">
        <v>60</v>
      </c>
      <c r="AB958" s="17" t="s">
        <v>60</v>
      </c>
      <c r="AC958" s="17" t="s">
        <v>82</v>
      </c>
      <c r="AD958" s="17"/>
      <c r="AE958" s="17" t="s">
        <v>1641</v>
      </c>
    </row>
    <row r="959" spans="1:31" s="3" customFormat="1" ht="13" x14ac:dyDescent="0.3">
      <c r="A959" s="35" t="s">
        <v>3344</v>
      </c>
      <c r="B959" s="17">
        <v>1082</v>
      </c>
      <c r="C959" s="18">
        <v>41758</v>
      </c>
      <c r="D959" s="18">
        <v>41759.291666666701</v>
      </c>
      <c r="E959" s="16" t="s">
        <v>1507</v>
      </c>
      <c r="F959" s="36">
        <v>41816.291666666701</v>
      </c>
      <c r="G959" s="16" t="s">
        <v>148</v>
      </c>
      <c r="H959" s="17" t="s">
        <v>85</v>
      </c>
      <c r="I959" s="17"/>
      <c r="J959" s="17"/>
      <c r="K959" s="17" t="s">
        <v>86</v>
      </c>
      <c r="L959" s="17"/>
      <c r="M959" s="17"/>
      <c r="N959" s="17">
        <v>378</v>
      </c>
      <c r="O959" s="17"/>
      <c r="P959" s="17"/>
      <c r="Q959" s="17">
        <v>378</v>
      </c>
      <c r="R959" s="17" t="s">
        <v>65</v>
      </c>
      <c r="S959" s="17"/>
      <c r="T959" s="17" t="s">
        <v>448</v>
      </c>
      <c r="U959" s="17" t="s">
        <v>55</v>
      </c>
      <c r="V959" s="17" t="s">
        <v>71</v>
      </c>
      <c r="W959" s="19" t="s">
        <v>3343</v>
      </c>
      <c r="X959" s="18">
        <v>43282.291666666701</v>
      </c>
      <c r="Y959" s="18">
        <v>43282.291666666701</v>
      </c>
      <c r="Z959" s="17" t="s">
        <v>82</v>
      </c>
      <c r="AA959" s="17" t="s">
        <v>60</v>
      </c>
      <c r="AB959" s="17" t="s">
        <v>60</v>
      </c>
      <c r="AC959" s="17" t="s">
        <v>82</v>
      </c>
      <c r="AD959" s="17"/>
      <c r="AE959" s="17"/>
    </row>
    <row r="960" spans="1:31" s="3" customFormat="1" ht="13" x14ac:dyDescent="0.3">
      <c r="A960" s="35" t="s">
        <v>3345</v>
      </c>
      <c r="B960" s="17">
        <v>1083</v>
      </c>
      <c r="C960" s="18">
        <v>41758</v>
      </c>
      <c r="D960" s="18">
        <v>41759.291666666701</v>
      </c>
      <c r="E960" s="16" t="s">
        <v>1507</v>
      </c>
      <c r="F960" s="36">
        <v>42038.333333333299</v>
      </c>
      <c r="G960" s="16" t="s">
        <v>148</v>
      </c>
      <c r="H960" s="17" t="s">
        <v>1162</v>
      </c>
      <c r="I960" s="17" t="s">
        <v>63</v>
      </c>
      <c r="J960" s="17"/>
      <c r="K960" s="17" t="s">
        <v>86</v>
      </c>
      <c r="L960" s="17" t="s">
        <v>70</v>
      </c>
      <c r="M960" s="17"/>
      <c r="N960" s="17">
        <v>507.4</v>
      </c>
      <c r="O960" s="17">
        <v>118</v>
      </c>
      <c r="P960" s="17"/>
      <c r="Q960" s="17">
        <v>625.4</v>
      </c>
      <c r="R960" s="17" t="s">
        <v>52</v>
      </c>
      <c r="S960" s="17"/>
      <c r="T960" s="17" t="s">
        <v>448</v>
      </c>
      <c r="U960" s="17" t="s">
        <v>55</v>
      </c>
      <c r="V960" s="17" t="s">
        <v>71</v>
      </c>
      <c r="W960" s="19" t="s">
        <v>3346</v>
      </c>
      <c r="X960" s="18">
        <v>43282.291666666701</v>
      </c>
      <c r="Y960" s="18">
        <v>43282.291666666701</v>
      </c>
      <c r="Z960" s="17" t="s">
        <v>82</v>
      </c>
      <c r="AA960" s="17" t="s">
        <v>60</v>
      </c>
      <c r="AB960" s="17" t="s">
        <v>60</v>
      </c>
      <c r="AC960" s="17" t="s">
        <v>82</v>
      </c>
      <c r="AD960" s="17"/>
      <c r="AE960" s="17"/>
    </row>
    <row r="961" spans="1:31" s="3" customFormat="1" ht="13" x14ac:dyDescent="0.3">
      <c r="A961" s="35" t="s">
        <v>3347</v>
      </c>
      <c r="B961" s="17">
        <v>1084</v>
      </c>
      <c r="C961" s="18">
        <v>41759</v>
      </c>
      <c r="D961" s="18">
        <v>41759.291666666701</v>
      </c>
      <c r="E961" s="16" t="s">
        <v>1507</v>
      </c>
      <c r="F961" s="36">
        <v>42053.333333333299</v>
      </c>
      <c r="G961" s="16" t="s">
        <v>148</v>
      </c>
      <c r="H961" s="17" t="s">
        <v>1162</v>
      </c>
      <c r="I961" s="17"/>
      <c r="J961" s="17"/>
      <c r="K961" s="17" t="s">
        <v>86</v>
      </c>
      <c r="L961" s="17"/>
      <c r="M961" s="17"/>
      <c r="N961" s="17">
        <v>220</v>
      </c>
      <c r="O961" s="17"/>
      <c r="P961" s="17"/>
      <c r="Q961" s="17">
        <v>220</v>
      </c>
      <c r="R961" s="17" t="s">
        <v>65</v>
      </c>
      <c r="S961" s="17"/>
      <c r="T961" s="17" t="s">
        <v>448</v>
      </c>
      <c r="U961" s="17" t="s">
        <v>55</v>
      </c>
      <c r="V961" s="17" t="s">
        <v>71</v>
      </c>
      <c r="W961" s="19" t="s">
        <v>1034</v>
      </c>
      <c r="X961" s="18">
        <v>43525.333333333299</v>
      </c>
      <c r="Y961" s="18">
        <v>43525.333333333299</v>
      </c>
      <c r="Z961" s="17" t="s">
        <v>82</v>
      </c>
      <c r="AA961" s="17" t="s">
        <v>60</v>
      </c>
      <c r="AB961" s="17" t="s">
        <v>60</v>
      </c>
      <c r="AC961" s="17" t="s">
        <v>82</v>
      </c>
      <c r="AD961" s="17"/>
      <c r="AE961" s="17"/>
    </row>
    <row r="962" spans="1:31" s="3" customFormat="1" ht="13" x14ac:dyDescent="0.3">
      <c r="A962" s="35" t="s">
        <v>3348</v>
      </c>
      <c r="B962" s="17">
        <v>1085</v>
      </c>
      <c r="C962" s="18">
        <v>41759</v>
      </c>
      <c r="D962" s="18">
        <v>41759.291666666701</v>
      </c>
      <c r="E962" s="16" t="s">
        <v>1507</v>
      </c>
      <c r="F962" s="36">
        <v>41837.291666666701</v>
      </c>
      <c r="G962" s="16" t="s">
        <v>148</v>
      </c>
      <c r="H962" s="17" t="s">
        <v>1162</v>
      </c>
      <c r="I962" s="17" t="s">
        <v>63</v>
      </c>
      <c r="J962" s="17" t="s">
        <v>91</v>
      </c>
      <c r="K962" s="17" t="s">
        <v>86</v>
      </c>
      <c r="L962" s="17" t="s">
        <v>70</v>
      </c>
      <c r="M962" s="17" t="s">
        <v>86</v>
      </c>
      <c r="N962" s="17">
        <v>455</v>
      </c>
      <c r="O962" s="17">
        <v>50</v>
      </c>
      <c r="P962" s="17">
        <v>405</v>
      </c>
      <c r="Q962" s="17">
        <v>910</v>
      </c>
      <c r="R962" s="17" t="s">
        <v>65</v>
      </c>
      <c r="S962" s="17"/>
      <c r="T962" s="17" t="s">
        <v>130</v>
      </c>
      <c r="U962" s="17" t="s">
        <v>55</v>
      </c>
      <c r="V962" s="17" t="s">
        <v>71</v>
      </c>
      <c r="W962" s="19" t="s">
        <v>3349</v>
      </c>
      <c r="X962" s="18">
        <v>43983.291666666701</v>
      </c>
      <c r="Y962" s="18">
        <v>43983.291666666701</v>
      </c>
      <c r="Z962" s="17" t="s">
        <v>82</v>
      </c>
      <c r="AA962" s="17" t="s">
        <v>60</v>
      </c>
      <c r="AB962" s="17" t="s">
        <v>60</v>
      </c>
      <c r="AC962" s="17" t="s">
        <v>82</v>
      </c>
      <c r="AD962" s="17"/>
      <c r="AE962" s="17"/>
    </row>
    <row r="963" spans="1:31" s="3" customFormat="1" ht="13" x14ac:dyDescent="0.3">
      <c r="A963" s="35" t="s">
        <v>3350</v>
      </c>
      <c r="B963" s="17">
        <v>1087</v>
      </c>
      <c r="C963" s="18">
        <v>41757</v>
      </c>
      <c r="D963" s="18">
        <v>41759.291666666701</v>
      </c>
      <c r="E963" s="16" t="s">
        <v>1507</v>
      </c>
      <c r="F963" s="36">
        <v>42045.333333333299</v>
      </c>
      <c r="G963" s="16" t="s">
        <v>148</v>
      </c>
      <c r="H963" s="17" t="s">
        <v>1162</v>
      </c>
      <c r="I963" s="17"/>
      <c r="J963" s="17"/>
      <c r="K963" s="17" t="s">
        <v>86</v>
      </c>
      <c r="L963" s="17"/>
      <c r="M963" s="17"/>
      <c r="N963" s="17">
        <v>700</v>
      </c>
      <c r="O963" s="17"/>
      <c r="P963" s="17"/>
      <c r="Q963" s="17">
        <v>700</v>
      </c>
      <c r="R963" s="17" t="s">
        <v>65</v>
      </c>
      <c r="S963" s="17"/>
      <c r="T963" s="17" t="s">
        <v>448</v>
      </c>
      <c r="U963" s="17" t="s">
        <v>55</v>
      </c>
      <c r="V963" s="17" t="s">
        <v>71</v>
      </c>
      <c r="W963" s="19" t="s">
        <v>3351</v>
      </c>
      <c r="X963" s="18">
        <v>43465.333333333299</v>
      </c>
      <c r="Y963" s="18">
        <v>43465.333333333299</v>
      </c>
      <c r="Z963" s="17" t="s">
        <v>82</v>
      </c>
      <c r="AA963" s="17" t="s">
        <v>59</v>
      </c>
      <c r="AB963" s="17" t="s">
        <v>60</v>
      </c>
      <c r="AC963" s="17" t="s">
        <v>82</v>
      </c>
      <c r="AD963" s="17"/>
      <c r="AE963" s="17"/>
    </row>
    <row r="964" spans="1:31" s="3" customFormat="1" ht="13" x14ac:dyDescent="0.3">
      <c r="A964" s="35" t="s">
        <v>3352</v>
      </c>
      <c r="B964" s="17">
        <v>1088</v>
      </c>
      <c r="C964" s="18">
        <v>41759</v>
      </c>
      <c r="D964" s="18">
        <v>41759.291666666701</v>
      </c>
      <c r="E964" s="16" t="s">
        <v>1507</v>
      </c>
      <c r="F964" s="36">
        <v>42030.333333333299</v>
      </c>
      <c r="G964" s="16" t="s">
        <v>148</v>
      </c>
      <c r="H964" s="17" t="s">
        <v>63</v>
      </c>
      <c r="I964" s="17" t="s">
        <v>91</v>
      </c>
      <c r="J964" s="17" t="s">
        <v>1162</v>
      </c>
      <c r="K964" s="17" t="s">
        <v>70</v>
      </c>
      <c r="L964" s="17" t="s">
        <v>86</v>
      </c>
      <c r="M964" s="17" t="s">
        <v>86</v>
      </c>
      <c r="N964" s="17">
        <v>50</v>
      </c>
      <c r="O964" s="17">
        <v>405</v>
      </c>
      <c r="P964" s="17">
        <v>455</v>
      </c>
      <c r="Q964" s="17">
        <v>910</v>
      </c>
      <c r="R964" s="17" t="s">
        <v>65</v>
      </c>
      <c r="S964" s="17"/>
      <c r="T964" s="17" t="s">
        <v>66</v>
      </c>
      <c r="U964" s="17" t="s">
        <v>55</v>
      </c>
      <c r="V964" s="17" t="s">
        <v>71</v>
      </c>
      <c r="W964" s="19" t="s">
        <v>3353</v>
      </c>
      <c r="X964" s="18">
        <v>43617.291666666701</v>
      </c>
      <c r="Y964" s="18">
        <v>43617.291666666701</v>
      </c>
      <c r="Z964" s="17" t="s">
        <v>82</v>
      </c>
      <c r="AA964" s="17" t="s">
        <v>59</v>
      </c>
      <c r="AB964" s="17" t="s">
        <v>60</v>
      </c>
      <c r="AC964" s="17" t="s">
        <v>82</v>
      </c>
      <c r="AD964" s="17"/>
      <c r="AE964" s="17" t="s">
        <v>1641</v>
      </c>
    </row>
    <row r="965" spans="1:31" s="3" customFormat="1" ht="13" x14ac:dyDescent="0.3">
      <c r="A965" s="35" t="s">
        <v>3354</v>
      </c>
      <c r="B965" s="17">
        <v>1089</v>
      </c>
      <c r="C965" s="18">
        <v>41759</v>
      </c>
      <c r="D965" s="18">
        <v>41759.291666666701</v>
      </c>
      <c r="E965" s="16" t="s">
        <v>1507</v>
      </c>
      <c r="F965" s="36">
        <v>42095.291666666701</v>
      </c>
      <c r="G965" s="16" t="s">
        <v>148</v>
      </c>
      <c r="H965" s="17" t="s">
        <v>74</v>
      </c>
      <c r="I965" s="17"/>
      <c r="J965" s="17"/>
      <c r="K965" s="17" t="s">
        <v>75</v>
      </c>
      <c r="L965" s="17"/>
      <c r="M965" s="17"/>
      <c r="N965" s="17">
        <v>89.95</v>
      </c>
      <c r="O965" s="17"/>
      <c r="P965" s="17"/>
      <c r="Q965" s="17">
        <v>89.95</v>
      </c>
      <c r="R965" s="17" t="s">
        <v>65</v>
      </c>
      <c r="S965" s="17"/>
      <c r="T965" s="17" t="s">
        <v>130</v>
      </c>
      <c r="U965" s="17" t="s">
        <v>55</v>
      </c>
      <c r="V965" s="17" t="s">
        <v>71</v>
      </c>
      <c r="W965" s="19" t="s">
        <v>3355</v>
      </c>
      <c r="X965" s="18">
        <v>43327.291666666701</v>
      </c>
      <c r="Y965" s="18">
        <v>43220.291666666701</v>
      </c>
      <c r="Z965" s="17" t="s">
        <v>82</v>
      </c>
      <c r="AA965" s="17" t="s">
        <v>59</v>
      </c>
      <c r="AB965" s="17" t="s">
        <v>60</v>
      </c>
      <c r="AC965" s="17" t="s">
        <v>82</v>
      </c>
      <c r="AD965" s="17"/>
      <c r="AE965" s="17"/>
    </row>
    <row r="966" spans="1:31" s="3" customFormat="1" ht="13" x14ac:dyDescent="0.3">
      <c r="A966" s="35" t="s">
        <v>3356</v>
      </c>
      <c r="B966" s="17">
        <v>1090</v>
      </c>
      <c r="C966" s="18">
        <v>41801</v>
      </c>
      <c r="D966" s="18">
        <v>41801.291666666701</v>
      </c>
      <c r="E966" s="16" t="s">
        <v>1507</v>
      </c>
      <c r="F966" s="36">
        <v>41886.291666666701</v>
      </c>
      <c r="G966" s="16" t="s">
        <v>170</v>
      </c>
      <c r="H966" s="17" t="s">
        <v>63</v>
      </c>
      <c r="I966" s="17"/>
      <c r="J966" s="17"/>
      <c r="K966" s="17" t="s">
        <v>75</v>
      </c>
      <c r="L966" s="17"/>
      <c r="M966" s="17"/>
      <c r="N966" s="17">
        <v>2</v>
      </c>
      <c r="O966" s="17"/>
      <c r="P966" s="17"/>
      <c r="Q966" s="17">
        <v>2</v>
      </c>
      <c r="R966" s="17" t="s">
        <v>92</v>
      </c>
      <c r="S966" s="17"/>
      <c r="T966" s="17" t="s">
        <v>200</v>
      </c>
      <c r="U966" s="17" t="s">
        <v>55</v>
      </c>
      <c r="V966" s="17" t="s">
        <v>56</v>
      </c>
      <c r="W966" s="19" t="s">
        <v>3357</v>
      </c>
      <c r="X966" s="18">
        <v>42019.333333333299</v>
      </c>
      <c r="Y966" s="18">
        <v>42019.333333333299</v>
      </c>
      <c r="Z966" s="17" t="s">
        <v>60</v>
      </c>
      <c r="AA966" s="17" t="s">
        <v>82</v>
      </c>
      <c r="AB966" s="17" t="s">
        <v>82</v>
      </c>
      <c r="AC966" s="17" t="s">
        <v>82</v>
      </c>
      <c r="AD966" s="17"/>
      <c r="AE966" s="17"/>
    </row>
    <row r="967" spans="1:31" s="3" customFormat="1" ht="13" x14ac:dyDescent="0.3">
      <c r="A967" s="35" t="s">
        <v>3358</v>
      </c>
      <c r="B967" s="17">
        <v>1091</v>
      </c>
      <c r="C967" s="18">
        <v>41781</v>
      </c>
      <c r="D967" s="18">
        <v>41773.291666666701</v>
      </c>
      <c r="E967" s="16" t="s">
        <v>1507</v>
      </c>
      <c r="F967" s="36">
        <v>42118.291666666701</v>
      </c>
      <c r="G967" s="16" t="s">
        <v>170</v>
      </c>
      <c r="H967" s="17" t="s">
        <v>74</v>
      </c>
      <c r="I967" s="17"/>
      <c r="J967" s="17"/>
      <c r="K967" s="17" t="s">
        <v>75</v>
      </c>
      <c r="L967" s="17"/>
      <c r="M967" s="17"/>
      <c r="N967" s="17">
        <v>1.5</v>
      </c>
      <c r="O967" s="17"/>
      <c r="P967" s="17"/>
      <c r="Q967" s="17">
        <v>1.5</v>
      </c>
      <c r="R967" s="17" t="s">
        <v>92</v>
      </c>
      <c r="S967" s="17"/>
      <c r="T967" s="17" t="s">
        <v>136</v>
      </c>
      <c r="U967" s="17" t="s">
        <v>55</v>
      </c>
      <c r="V967" s="17" t="s">
        <v>88</v>
      </c>
      <c r="W967" s="19" t="s">
        <v>1348</v>
      </c>
      <c r="X967" s="18">
        <v>42050.333333333299</v>
      </c>
      <c r="Y967" s="18">
        <v>42217.291666666701</v>
      </c>
      <c r="Z967" s="17" t="s">
        <v>60</v>
      </c>
      <c r="AA967" s="17" t="s">
        <v>82</v>
      </c>
      <c r="AB967" s="17" t="s">
        <v>82</v>
      </c>
      <c r="AC967" s="17" t="s">
        <v>82</v>
      </c>
      <c r="AD967" s="17"/>
      <c r="AE967" s="17"/>
    </row>
    <row r="968" spans="1:31" s="3" customFormat="1" ht="13" x14ac:dyDescent="0.3">
      <c r="A968" s="35" t="s">
        <v>3359</v>
      </c>
      <c r="B968" s="17">
        <v>1092</v>
      </c>
      <c r="C968" s="18">
        <v>41652</v>
      </c>
      <c r="D968" s="18">
        <v>41876.291666666701</v>
      </c>
      <c r="E968" s="16" t="s">
        <v>1507</v>
      </c>
      <c r="F968" s="36">
        <v>42892.291666666701</v>
      </c>
      <c r="G968" s="16" t="s">
        <v>226</v>
      </c>
      <c r="H968" s="17" t="s">
        <v>74</v>
      </c>
      <c r="I968" s="17"/>
      <c r="J968" s="17"/>
      <c r="K968" s="17" t="s">
        <v>75</v>
      </c>
      <c r="L968" s="17"/>
      <c r="M968" s="17"/>
      <c r="N968" s="17">
        <v>49</v>
      </c>
      <c r="O968" s="17"/>
      <c r="P968" s="17"/>
      <c r="Q968" s="17">
        <v>49</v>
      </c>
      <c r="R968" s="17" t="s">
        <v>65</v>
      </c>
      <c r="S968" s="17"/>
      <c r="T968" s="17" t="s">
        <v>136</v>
      </c>
      <c r="U968" s="17" t="s">
        <v>55</v>
      </c>
      <c r="V968" s="17" t="s">
        <v>88</v>
      </c>
      <c r="W968" s="19" t="s">
        <v>3360</v>
      </c>
      <c r="X968" s="18">
        <v>42277.291666666701</v>
      </c>
      <c r="Y968" s="18">
        <v>42977.291666666701</v>
      </c>
      <c r="Z968" s="17" t="s">
        <v>82</v>
      </c>
      <c r="AA968" s="17" t="s">
        <v>60</v>
      </c>
      <c r="AB968" s="17" t="s">
        <v>60</v>
      </c>
      <c r="AC968" s="17" t="s">
        <v>82</v>
      </c>
      <c r="AD968" s="17"/>
      <c r="AE968" s="17" t="s">
        <v>1641</v>
      </c>
    </row>
    <row r="969" spans="1:31" s="3" customFormat="1" ht="13" x14ac:dyDescent="0.3">
      <c r="A969" s="35" t="s">
        <v>3361</v>
      </c>
      <c r="B969" s="17">
        <v>1093</v>
      </c>
      <c r="C969" s="18">
        <v>41947</v>
      </c>
      <c r="D969" s="18">
        <v>41943.291666666701</v>
      </c>
      <c r="E969" s="16" t="s">
        <v>1507</v>
      </c>
      <c r="F969" s="36">
        <v>42002.333333333299</v>
      </c>
      <c r="G969" s="16" t="s">
        <v>170</v>
      </c>
      <c r="H969" s="17" t="s">
        <v>63</v>
      </c>
      <c r="I969" s="17"/>
      <c r="J969" s="17"/>
      <c r="K969" s="17" t="s">
        <v>70</v>
      </c>
      <c r="L969" s="17"/>
      <c r="M969" s="17"/>
      <c r="N969" s="17">
        <v>5</v>
      </c>
      <c r="O969" s="17"/>
      <c r="P969" s="17"/>
      <c r="Q969" s="17">
        <v>5</v>
      </c>
      <c r="R969" s="17" t="s">
        <v>92</v>
      </c>
      <c r="S969" s="17"/>
      <c r="T969" s="17" t="s">
        <v>54</v>
      </c>
      <c r="U969" s="17" t="s">
        <v>55</v>
      </c>
      <c r="V969" s="17" t="s">
        <v>56</v>
      </c>
      <c r="W969" s="19" t="s">
        <v>3362</v>
      </c>
      <c r="X969" s="18">
        <v>42430.333333333299</v>
      </c>
      <c r="Y969" s="18">
        <v>42430.333333333299</v>
      </c>
      <c r="Z969" s="17" t="s">
        <v>1496</v>
      </c>
      <c r="AA969" s="17" t="s">
        <v>82</v>
      </c>
      <c r="AB969" s="17" t="s">
        <v>82</v>
      </c>
      <c r="AC969" s="17" t="s">
        <v>82</v>
      </c>
      <c r="AD969" s="17"/>
      <c r="AE969" s="17"/>
    </row>
    <row r="970" spans="1:31" s="3" customFormat="1" ht="25.5" x14ac:dyDescent="0.3">
      <c r="A970" s="35" t="s">
        <v>3363</v>
      </c>
      <c r="B970" s="17">
        <v>1094</v>
      </c>
      <c r="C970" s="18">
        <v>42054</v>
      </c>
      <c r="D970" s="18">
        <v>42089.291666666701</v>
      </c>
      <c r="E970" s="16" t="s">
        <v>1507</v>
      </c>
      <c r="F970" s="36">
        <v>42495.291666666701</v>
      </c>
      <c r="G970" s="16" t="s">
        <v>226</v>
      </c>
      <c r="H970" s="17" t="s">
        <v>63</v>
      </c>
      <c r="I970" s="17"/>
      <c r="J970" s="17"/>
      <c r="K970" s="17" t="s">
        <v>70</v>
      </c>
      <c r="L970" s="17"/>
      <c r="M970" s="17"/>
      <c r="N970" s="17">
        <v>25</v>
      </c>
      <c r="O970" s="17"/>
      <c r="P970" s="17"/>
      <c r="Q970" s="17">
        <v>25</v>
      </c>
      <c r="R970" s="17" t="s">
        <v>65</v>
      </c>
      <c r="S970" s="17"/>
      <c r="T970" s="17" t="s">
        <v>110</v>
      </c>
      <c r="U970" s="17" t="s">
        <v>55</v>
      </c>
      <c r="V970" s="17" t="s">
        <v>88</v>
      </c>
      <c r="W970" s="19" t="s">
        <v>3364</v>
      </c>
      <c r="X970" s="18">
        <v>42979.291666666701</v>
      </c>
      <c r="Y970" s="18">
        <v>42979.291666666701</v>
      </c>
      <c r="Z970" s="17" t="s">
        <v>82</v>
      </c>
      <c r="AA970" s="17" t="s">
        <v>60</v>
      </c>
      <c r="AB970" s="17" t="s">
        <v>60</v>
      </c>
      <c r="AC970" s="17" t="s">
        <v>82</v>
      </c>
      <c r="AD970" s="17"/>
      <c r="AE970" s="17"/>
    </row>
    <row r="971" spans="1:31" s="3" customFormat="1" ht="13" x14ac:dyDescent="0.3">
      <c r="A971" s="35" t="s">
        <v>3365</v>
      </c>
      <c r="B971" s="17">
        <v>1095</v>
      </c>
      <c r="C971" s="18">
        <v>42040</v>
      </c>
      <c r="D971" s="18">
        <v>42101.291666666701</v>
      </c>
      <c r="E971" s="16" t="s">
        <v>1507</v>
      </c>
      <c r="F971" s="36">
        <v>42220.291666666701</v>
      </c>
      <c r="G971" s="16" t="s">
        <v>170</v>
      </c>
      <c r="H971" s="17" t="s">
        <v>74</v>
      </c>
      <c r="I971" s="17"/>
      <c r="J971" s="17"/>
      <c r="K971" s="17" t="s">
        <v>75</v>
      </c>
      <c r="L971" s="17"/>
      <c r="M971" s="17"/>
      <c r="N971" s="17">
        <v>5</v>
      </c>
      <c r="O971" s="17"/>
      <c r="P971" s="17"/>
      <c r="Q971" s="17">
        <v>5</v>
      </c>
      <c r="R971" s="17" t="s">
        <v>92</v>
      </c>
      <c r="S971" s="17"/>
      <c r="T971" s="17" t="s">
        <v>142</v>
      </c>
      <c r="U971" s="17" t="s">
        <v>97</v>
      </c>
      <c r="V971" s="17" t="s">
        <v>143</v>
      </c>
      <c r="W971" s="19" t="s">
        <v>144</v>
      </c>
      <c r="X971" s="18">
        <v>42339.333333333299</v>
      </c>
      <c r="Y971" s="18">
        <v>42339.333333333299</v>
      </c>
      <c r="Z971" s="17" t="s">
        <v>60</v>
      </c>
      <c r="AA971" s="17" t="s">
        <v>82</v>
      </c>
      <c r="AB971" s="17" t="s">
        <v>82</v>
      </c>
      <c r="AC971" s="17" t="s">
        <v>82</v>
      </c>
      <c r="AD971" s="17"/>
      <c r="AE971" s="17" t="s">
        <v>60</v>
      </c>
    </row>
    <row r="972" spans="1:31" s="3" customFormat="1" ht="13" x14ac:dyDescent="0.3">
      <c r="A972" s="35" t="s">
        <v>3366</v>
      </c>
      <c r="B972" s="17">
        <v>1098</v>
      </c>
      <c r="C972" s="18">
        <v>42124</v>
      </c>
      <c r="D972" s="18">
        <v>42124.291666666701</v>
      </c>
      <c r="E972" s="16" t="s">
        <v>1507</v>
      </c>
      <c r="F972" s="36">
        <v>42718.333333333299</v>
      </c>
      <c r="G972" s="16" t="s">
        <v>174</v>
      </c>
      <c r="H972" s="17" t="s">
        <v>51</v>
      </c>
      <c r="I972" s="17"/>
      <c r="J972" s="17"/>
      <c r="K972" s="17" t="s">
        <v>51</v>
      </c>
      <c r="L972" s="17"/>
      <c r="M972" s="17"/>
      <c r="N972" s="17">
        <v>1.84</v>
      </c>
      <c r="O972" s="17"/>
      <c r="P972" s="17"/>
      <c r="Q972" s="17">
        <v>1.84</v>
      </c>
      <c r="R972" s="17" t="s">
        <v>65</v>
      </c>
      <c r="S972" s="17"/>
      <c r="T972" s="17" t="s">
        <v>242</v>
      </c>
      <c r="U972" s="17" t="s">
        <v>55</v>
      </c>
      <c r="V972" s="17" t="s">
        <v>88</v>
      </c>
      <c r="W972" s="19" t="s">
        <v>1235</v>
      </c>
      <c r="X972" s="18">
        <v>42705.333333333299</v>
      </c>
      <c r="Y972" s="18">
        <v>43070.333333333299</v>
      </c>
      <c r="Z972" s="17" t="s">
        <v>82</v>
      </c>
      <c r="AA972" s="17" t="s">
        <v>60</v>
      </c>
      <c r="AB972" s="17" t="s">
        <v>60</v>
      </c>
      <c r="AC972" s="17" t="s">
        <v>82</v>
      </c>
      <c r="AD972" s="17"/>
      <c r="AE972" s="17" t="s">
        <v>1641</v>
      </c>
    </row>
    <row r="973" spans="1:31" s="3" customFormat="1" ht="13" x14ac:dyDescent="0.3">
      <c r="A973" s="35" t="s">
        <v>3367</v>
      </c>
      <c r="B973" s="17">
        <v>1099</v>
      </c>
      <c r="C973" s="18">
        <v>42123</v>
      </c>
      <c r="D973" s="18">
        <v>42124.291666666701</v>
      </c>
      <c r="E973" s="16" t="s">
        <v>1507</v>
      </c>
      <c r="F973" s="36">
        <v>42431.333333333299</v>
      </c>
      <c r="G973" s="16" t="s">
        <v>174</v>
      </c>
      <c r="H973" s="17" t="s">
        <v>63</v>
      </c>
      <c r="I973" s="17"/>
      <c r="J973" s="17"/>
      <c r="K973" s="17" t="s">
        <v>70</v>
      </c>
      <c r="L973" s="17"/>
      <c r="M973" s="17"/>
      <c r="N973" s="17">
        <v>103</v>
      </c>
      <c r="O973" s="17"/>
      <c r="P973" s="17"/>
      <c r="Q973" s="17">
        <v>103</v>
      </c>
      <c r="R973" s="17" t="s">
        <v>65</v>
      </c>
      <c r="S973" s="17"/>
      <c r="T973" s="17" t="s">
        <v>333</v>
      </c>
      <c r="U973" s="17" t="s">
        <v>55</v>
      </c>
      <c r="V973" s="17" t="s">
        <v>88</v>
      </c>
      <c r="W973" s="19" t="s">
        <v>3368</v>
      </c>
      <c r="X973" s="18">
        <v>44561.333333333299</v>
      </c>
      <c r="Y973" s="18">
        <v>44561.333333333299</v>
      </c>
      <c r="Z973" s="17" t="s">
        <v>82</v>
      </c>
      <c r="AA973" s="17" t="s">
        <v>60</v>
      </c>
      <c r="AB973" s="17" t="s">
        <v>60</v>
      </c>
      <c r="AC973" s="17" t="s">
        <v>82</v>
      </c>
      <c r="AD973" s="17"/>
      <c r="AE973" s="17"/>
    </row>
    <row r="974" spans="1:31" s="3" customFormat="1" ht="13" x14ac:dyDescent="0.3">
      <c r="A974" s="35" t="s">
        <v>3369</v>
      </c>
      <c r="B974" s="17">
        <v>1100</v>
      </c>
      <c r="C974" s="18">
        <v>42123</v>
      </c>
      <c r="D974" s="18">
        <v>42124.291666666701</v>
      </c>
      <c r="E974" s="16" t="s">
        <v>1507</v>
      </c>
      <c r="F974" s="36">
        <v>42202.291666666701</v>
      </c>
      <c r="G974" s="16" t="s">
        <v>174</v>
      </c>
      <c r="H974" s="17" t="s">
        <v>63</v>
      </c>
      <c r="I974" s="17"/>
      <c r="J974" s="17"/>
      <c r="K974" s="17" t="s">
        <v>70</v>
      </c>
      <c r="L974" s="17"/>
      <c r="M974" s="17"/>
      <c r="N974" s="17">
        <v>412</v>
      </c>
      <c r="O974" s="17"/>
      <c r="P974" s="17"/>
      <c r="Q974" s="17">
        <v>412</v>
      </c>
      <c r="R974" s="17" t="s">
        <v>65</v>
      </c>
      <c r="S974" s="17"/>
      <c r="T974" s="17" t="s">
        <v>708</v>
      </c>
      <c r="U974" s="17" t="s">
        <v>55</v>
      </c>
      <c r="V974" s="17" t="s">
        <v>88</v>
      </c>
      <c r="W974" s="19" t="s">
        <v>3370</v>
      </c>
      <c r="X974" s="18">
        <v>44561.333333333299</v>
      </c>
      <c r="Y974" s="18">
        <v>44561.333333333299</v>
      </c>
      <c r="Z974" s="17" t="s">
        <v>82</v>
      </c>
      <c r="AA974" s="17" t="s">
        <v>60</v>
      </c>
      <c r="AB974" s="17" t="s">
        <v>60</v>
      </c>
      <c r="AC974" s="17" t="s">
        <v>82</v>
      </c>
      <c r="AD974" s="17"/>
      <c r="AE974" s="17"/>
    </row>
    <row r="975" spans="1:31" s="3" customFormat="1" ht="13" x14ac:dyDescent="0.3">
      <c r="A975" s="35" t="s">
        <v>3371</v>
      </c>
      <c r="B975" s="17">
        <v>1101</v>
      </c>
      <c r="C975" s="18">
        <v>42124</v>
      </c>
      <c r="D975" s="18">
        <v>42124.291666666701</v>
      </c>
      <c r="E975" s="16" t="s">
        <v>1507</v>
      </c>
      <c r="F975" s="36">
        <v>42475.291666666701</v>
      </c>
      <c r="G975" s="16" t="s">
        <v>174</v>
      </c>
      <c r="H975" s="17" t="s">
        <v>63</v>
      </c>
      <c r="I975" s="17"/>
      <c r="J975" s="17"/>
      <c r="K975" s="17" t="s">
        <v>70</v>
      </c>
      <c r="L975" s="17"/>
      <c r="M975" s="17"/>
      <c r="N975" s="17">
        <v>20</v>
      </c>
      <c r="O975" s="17"/>
      <c r="P975" s="17"/>
      <c r="Q975" s="17">
        <v>20</v>
      </c>
      <c r="R975" s="17" t="s">
        <v>65</v>
      </c>
      <c r="S975" s="17"/>
      <c r="T975" s="17" t="s">
        <v>708</v>
      </c>
      <c r="U975" s="17" t="s">
        <v>55</v>
      </c>
      <c r="V975" s="17" t="s">
        <v>88</v>
      </c>
      <c r="W975" s="19" t="s">
        <v>3372</v>
      </c>
      <c r="X975" s="18">
        <v>42979.291666666701</v>
      </c>
      <c r="Y975" s="18">
        <v>43252.291666666701</v>
      </c>
      <c r="Z975" s="17" t="s">
        <v>82</v>
      </c>
      <c r="AA975" s="17" t="s">
        <v>60</v>
      </c>
      <c r="AB975" s="17" t="s">
        <v>60</v>
      </c>
      <c r="AC975" s="17" t="s">
        <v>82</v>
      </c>
      <c r="AD975" s="17"/>
      <c r="AE975" s="17" t="s">
        <v>1641</v>
      </c>
    </row>
    <row r="976" spans="1:31" s="3" customFormat="1" ht="13" x14ac:dyDescent="0.3">
      <c r="A976" s="35" t="s">
        <v>3373</v>
      </c>
      <c r="B976" s="17">
        <v>1102</v>
      </c>
      <c r="C976" s="18">
        <v>42124</v>
      </c>
      <c r="D976" s="18">
        <v>42124.291666666701</v>
      </c>
      <c r="E976" s="16" t="s">
        <v>1507</v>
      </c>
      <c r="F976" s="36">
        <v>42422.333333333299</v>
      </c>
      <c r="G976" s="16" t="s">
        <v>174</v>
      </c>
      <c r="H976" s="17" t="s">
        <v>63</v>
      </c>
      <c r="I976" s="17"/>
      <c r="J976" s="17"/>
      <c r="K976" s="17" t="s">
        <v>70</v>
      </c>
      <c r="L976" s="17"/>
      <c r="M976" s="17"/>
      <c r="N976" s="17">
        <v>20</v>
      </c>
      <c r="O976" s="17"/>
      <c r="P976" s="17"/>
      <c r="Q976" s="17">
        <v>20</v>
      </c>
      <c r="R976" s="17" t="s">
        <v>65</v>
      </c>
      <c r="S976" s="17"/>
      <c r="T976" s="17" t="s">
        <v>333</v>
      </c>
      <c r="U976" s="17" t="s">
        <v>55</v>
      </c>
      <c r="V976" s="17" t="s">
        <v>88</v>
      </c>
      <c r="W976" s="19" t="s">
        <v>3374</v>
      </c>
      <c r="X976" s="18">
        <v>43252.291666666701</v>
      </c>
      <c r="Y976" s="18">
        <v>43252.291666666701</v>
      </c>
      <c r="Z976" s="17" t="s">
        <v>82</v>
      </c>
      <c r="AA976" s="17" t="s">
        <v>60</v>
      </c>
      <c r="AB976" s="17" t="s">
        <v>60</v>
      </c>
      <c r="AC976" s="17" t="s">
        <v>82</v>
      </c>
      <c r="AD976" s="17"/>
      <c r="AE976" s="17"/>
    </row>
    <row r="977" spans="1:31" s="3" customFormat="1" ht="25.5" x14ac:dyDescent="0.3">
      <c r="A977" s="35" t="s">
        <v>3375</v>
      </c>
      <c r="B977" s="17">
        <v>1104</v>
      </c>
      <c r="C977" s="18">
        <v>42123</v>
      </c>
      <c r="D977" s="18">
        <v>42124.291666666701</v>
      </c>
      <c r="E977" s="16" t="s">
        <v>1507</v>
      </c>
      <c r="F977" s="36">
        <v>42405.333333333299</v>
      </c>
      <c r="G977" s="16" t="s">
        <v>174</v>
      </c>
      <c r="H977" s="17" t="s">
        <v>91</v>
      </c>
      <c r="I977" s="17"/>
      <c r="J977" s="17"/>
      <c r="K977" s="17" t="s">
        <v>611</v>
      </c>
      <c r="L977" s="17"/>
      <c r="M977" s="17"/>
      <c r="N977" s="17">
        <v>0.1</v>
      </c>
      <c r="O977" s="17"/>
      <c r="P977" s="17"/>
      <c r="Q977" s="17">
        <v>74</v>
      </c>
      <c r="R977" s="17" t="s">
        <v>65</v>
      </c>
      <c r="S977" s="17"/>
      <c r="T977" s="17" t="s">
        <v>598</v>
      </c>
      <c r="U977" s="17" t="s">
        <v>55</v>
      </c>
      <c r="V977" s="17" t="s">
        <v>88</v>
      </c>
      <c r="W977" s="19" t="s">
        <v>3376</v>
      </c>
      <c r="X977" s="18">
        <v>42797.333333333299</v>
      </c>
      <c r="Y977" s="18">
        <v>42797.333333333299</v>
      </c>
      <c r="Z977" s="17" t="s">
        <v>82</v>
      </c>
      <c r="AA977" s="17" t="s">
        <v>60</v>
      </c>
      <c r="AB977" s="17" t="s">
        <v>60</v>
      </c>
      <c r="AC977" s="17" t="s">
        <v>82</v>
      </c>
      <c r="AD977" s="17"/>
      <c r="AE977" s="17"/>
    </row>
    <row r="978" spans="1:31" s="3" customFormat="1" ht="38" x14ac:dyDescent="0.3">
      <c r="A978" s="35" t="s">
        <v>3377</v>
      </c>
      <c r="B978" s="17">
        <v>1105</v>
      </c>
      <c r="C978" s="18">
        <v>42124</v>
      </c>
      <c r="D978" s="18">
        <v>42124.291666666701</v>
      </c>
      <c r="E978" s="16" t="s">
        <v>1507</v>
      </c>
      <c r="F978" s="36">
        <v>42486.291666666701</v>
      </c>
      <c r="G978" s="16" t="s">
        <v>174</v>
      </c>
      <c r="H978" s="17" t="s">
        <v>63</v>
      </c>
      <c r="I978" s="17"/>
      <c r="J978" s="17"/>
      <c r="K978" s="17" t="s">
        <v>70</v>
      </c>
      <c r="L978" s="17"/>
      <c r="M978" s="17"/>
      <c r="N978" s="17">
        <v>20</v>
      </c>
      <c r="O978" s="17"/>
      <c r="P978" s="17"/>
      <c r="Q978" s="17">
        <v>20</v>
      </c>
      <c r="R978" s="17" t="s">
        <v>65</v>
      </c>
      <c r="S978" s="17"/>
      <c r="T978" s="17" t="s">
        <v>333</v>
      </c>
      <c r="U978" s="17" t="s">
        <v>55</v>
      </c>
      <c r="V978" s="17" t="s">
        <v>88</v>
      </c>
      <c r="W978" s="19" t="s">
        <v>3378</v>
      </c>
      <c r="X978" s="18">
        <v>43435.333333333299</v>
      </c>
      <c r="Y978" s="18">
        <v>44409.291666666701</v>
      </c>
      <c r="Z978" s="17" t="s">
        <v>82</v>
      </c>
      <c r="AA978" s="17" t="s">
        <v>60</v>
      </c>
      <c r="AB978" s="17" t="s">
        <v>60</v>
      </c>
      <c r="AC978" s="17" t="s">
        <v>82</v>
      </c>
      <c r="AD978" s="17"/>
      <c r="AE978" s="17"/>
    </row>
    <row r="979" spans="1:31" s="3" customFormat="1" ht="13" x14ac:dyDescent="0.3">
      <c r="A979" s="35" t="s">
        <v>3379</v>
      </c>
      <c r="B979" s="17">
        <v>1107</v>
      </c>
      <c r="C979" s="18">
        <v>42124</v>
      </c>
      <c r="D979" s="18">
        <v>42124.291666666701</v>
      </c>
      <c r="E979" s="16" t="s">
        <v>1507</v>
      </c>
      <c r="F979" s="36">
        <v>42489.291666666701</v>
      </c>
      <c r="G979" s="16" t="s">
        <v>174</v>
      </c>
      <c r="H979" s="17" t="s">
        <v>63</v>
      </c>
      <c r="I979" s="17"/>
      <c r="J979" s="17"/>
      <c r="K979" s="17" t="s">
        <v>70</v>
      </c>
      <c r="L979" s="17"/>
      <c r="M979" s="17"/>
      <c r="N979" s="17">
        <v>10</v>
      </c>
      <c r="O979" s="17"/>
      <c r="P979" s="17"/>
      <c r="Q979" s="17">
        <v>10</v>
      </c>
      <c r="R979" s="17" t="s">
        <v>65</v>
      </c>
      <c r="S979" s="17"/>
      <c r="T979" s="17" t="s">
        <v>598</v>
      </c>
      <c r="U979" s="17" t="s">
        <v>55</v>
      </c>
      <c r="V979" s="17" t="s">
        <v>88</v>
      </c>
      <c r="W979" s="19" t="s">
        <v>3380</v>
      </c>
      <c r="X979" s="18">
        <v>43891.333333333299</v>
      </c>
      <c r="Y979" s="18">
        <v>43891.333333333299</v>
      </c>
      <c r="Z979" s="17" t="s">
        <v>82</v>
      </c>
      <c r="AA979" s="17" t="s">
        <v>59</v>
      </c>
      <c r="AB979" s="17" t="s">
        <v>60</v>
      </c>
      <c r="AC979" s="17" t="s">
        <v>82</v>
      </c>
      <c r="AD979" s="17"/>
      <c r="AE979" s="17"/>
    </row>
    <row r="980" spans="1:31" s="3" customFormat="1" ht="13" x14ac:dyDescent="0.3">
      <c r="A980" s="35" t="s">
        <v>3381</v>
      </c>
      <c r="B980" s="17">
        <v>1108</v>
      </c>
      <c r="C980" s="18">
        <v>42124</v>
      </c>
      <c r="D980" s="18">
        <v>42124.291666666701</v>
      </c>
      <c r="E980" s="16" t="s">
        <v>1507</v>
      </c>
      <c r="F980" s="36">
        <v>42886.291666666701</v>
      </c>
      <c r="G980" s="16" t="s">
        <v>174</v>
      </c>
      <c r="H980" s="17" t="s">
        <v>63</v>
      </c>
      <c r="I980" s="17"/>
      <c r="J980" s="17"/>
      <c r="K980" s="17" t="s">
        <v>70</v>
      </c>
      <c r="L980" s="17"/>
      <c r="M980" s="17"/>
      <c r="N980" s="17">
        <v>64</v>
      </c>
      <c r="O980" s="17"/>
      <c r="P980" s="17"/>
      <c r="Q980" s="17">
        <v>64</v>
      </c>
      <c r="R980" s="17" t="s">
        <v>65</v>
      </c>
      <c r="S980" s="17"/>
      <c r="T980" s="17" t="s">
        <v>622</v>
      </c>
      <c r="U980" s="17" t="s">
        <v>55</v>
      </c>
      <c r="V980" s="17" t="s">
        <v>88</v>
      </c>
      <c r="W980" s="19" t="s">
        <v>3382</v>
      </c>
      <c r="X980" s="18">
        <v>44166.333333333299</v>
      </c>
      <c r="Y980" s="18">
        <v>44166.333333333299</v>
      </c>
      <c r="Z980" s="17" t="s">
        <v>82</v>
      </c>
      <c r="AA980" s="17" t="s">
        <v>60</v>
      </c>
      <c r="AB980" s="17" t="s">
        <v>59</v>
      </c>
      <c r="AC980" s="17" t="s">
        <v>82</v>
      </c>
      <c r="AD980" s="17"/>
      <c r="AE980" s="17" t="s">
        <v>1641</v>
      </c>
    </row>
    <row r="981" spans="1:31" s="3" customFormat="1" ht="13" x14ac:dyDescent="0.3">
      <c r="A981" s="35" t="s">
        <v>3383</v>
      </c>
      <c r="B981" s="17">
        <v>1110</v>
      </c>
      <c r="C981" s="18">
        <v>42123</v>
      </c>
      <c r="D981" s="18">
        <v>42124.291666666701</v>
      </c>
      <c r="E981" s="16" t="s">
        <v>1507</v>
      </c>
      <c r="F981" s="36">
        <v>42187.291666666701</v>
      </c>
      <c r="G981" s="16" t="s">
        <v>174</v>
      </c>
      <c r="H981" s="17" t="s">
        <v>63</v>
      </c>
      <c r="I981" s="17"/>
      <c r="J981" s="17"/>
      <c r="K981" s="17" t="s">
        <v>70</v>
      </c>
      <c r="L981" s="17"/>
      <c r="M981" s="17"/>
      <c r="N981" s="17">
        <v>156</v>
      </c>
      <c r="O981" s="17"/>
      <c r="P981" s="17"/>
      <c r="Q981" s="17">
        <v>153</v>
      </c>
      <c r="R981" s="17" t="s">
        <v>65</v>
      </c>
      <c r="S981" s="17"/>
      <c r="T981" s="17" t="s">
        <v>171</v>
      </c>
      <c r="U981" s="17" t="s">
        <v>55</v>
      </c>
      <c r="V981" s="17" t="s">
        <v>88</v>
      </c>
      <c r="W981" s="19" t="s">
        <v>3384</v>
      </c>
      <c r="X981" s="18">
        <v>44561.333333333299</v>
      </c>
      <c r="Y981" s="18">
        <v>44561.333333333299</v>
      </c>
      <c r="Z981" s="17" t="s">
        <v>82</v>
      </c>
      <c r="AA981" s="17" t="s">
        <v>60</v>
      </c>
      <c r="AB981" s="17" t="s">
        <v>60</v>
      </c>
      <c r="AC981" s="17" t="s">
        <v>82</v>
      </c>
      <c r="AD981" s="17"/>
      <c r="AE981" s="17"/>
    </row>
    <row r="982" spans="1:31" s="3" customFormat="1" ht="13" x14ac:dyDescent="0.3">
      <c r="A982" s="35" t="s">
        <v>3385</v>
      </c>
      <c r="B982" s="17">
        <v>1112</v>
      </c>
      <c r="C982" s="18">
        <v>42124</v>
      </c>
      <c r="D982" s="18">
        <v>42124.291666666701</v>
      </c>
      <c r="E982" s="16" t="s">
        <v>1507</v>
      </c>
      <c r="F982" s="36">
        <v>42489.291666666701</v>
      </c>
      <c r="G982" s="16" t="s">
        <v>174</v>
      </c>
      <c r="H982" s="17" t="s">
        <v>63</v>
      </c>
      <c r="I982" s="17"/>
      <c r="J982" s="17"/>
      <c r="K982" s="17" t="s">
        <v>70</v>
      </c>
      <c r="L982" s="17"/>
      <c r="M982" s="17"/>
      <c r="N982" s="17">
        <v>10</v>
      </c>
      <c r="O982" s="17"/>
      <c r="P982" s="17"/>
      <c r="Q982" s="17">
        <v>10</v>
      </c>
      <c r="R982" s="17" t="s">
        <v>65</v>
      </c>
      <c r="S982" s="17"/>
      <c r="T982" s="17" t="s">
        <v>1924</v>
      </c>
      <c r="U982" s="17" t="s">
        <v>55</v>
      </c>
      <c r="V982" s="17" t="s">
        <v>88</v>
      </c>
      <c r="W982" s="19" t="s">
        <v>3386</v>
      </c>
      <c r="X982" s="18">
        <v>43891.333333333299</v>
      </c>
      <c r="Y982" s="18">
        <v>43891.333333333299</v>
      </c>
      <c r="Z982" s="17" t="s">
        <v>82</v>
      </c>
      <c r="AA982" s="17" t="s">
        <v>59</v>
      </c>
      <c r="AB982" s="17" t="s">
        <v>60</v>
      </c>
      <c r="AC982" s="17" t="s">
        <v>82</v>
      </c>
      <c r="AD982" s="17"/>
      <c r="AE982" s="17"/>
    </row>
    <row r="983" spans="1:31" s="3" customFormat="1" ht="25.5" x14ac:dyDescent="0.3">
      <c r="A983" s="35" t="s">
        <v>3387</v>
      </c>
      <c r="B983" s="17">
        <v>1114</v>
      </c>
      <c r="C983" s="18">
        <v>42124</v>
      </c>
      <c r="D983" s="18">
        <v>42124.291666666701</v>
      </c>
      <c r="E983" s="16" t="s">
        <v>1507</v>
      </c>
      <c r="F983" s="36">
        <v>42492.291666666701</v>
      </c>
      <c r="G983" s="16" t="s">
        <v>174</v>
      </c>
      <c r="H983" s="17" t="s">
        <v>51</v>
      </c>
      <c r="I983" s="17"/>
      <c r="J983" s="17"/>
      <c r="K983" s="17" t="s">
        <v>51</v>
      </c>
      <c r="L983" s="17"/>
      <c r="M983" s="17"/>
      <c r="N983" s="17">
        <v>52.5</v>
      </c>
      <c r="O983" s="17"/>
      <c r="P983" s="17"/>
      <c r="Q983" s="17">
        <v>52.5</v>
      </c>
      <c r="R983" s="17" t="s">
        <v>65</v>
      </c>
      <c r="S983" s="17"/>
      <c r="T983" s="17" t="s">
        <v>171</v>
      </c>
      <c r="U983" s="17" t="s">
        <v>55</v>
      </c>
      <c r="V983" s="17" t="s">
        <v>88</v>
      </c>
      <c r="W983" s="19" t="s">
        <v>3388</v>
      </c>
      <c r="X983" s="18">
        <v>42916.291666666701</v>
      </c>
      <c r="Y983" s="18">
        <v>42916.291666666701</v>
      </c>
      <c r="Z983" s="17" t="s">
        <v>82</v>
      </c>
      <c r="AA983" s="17" t="s">
        <v>59</v>
      </c>
      <c r="AB983" s="17" t="s">
        <v>60</v>
      </c>
      <c r="AC983" s="17" t="s">
        <v>82</v>
      </c>
      <c r="AD983" s="17"/>
      <c r="AE983" s="17"/>
    </row>
    <row r="984" spans="1:31" s="3" customFormat="1" ht="13" x14ac:dyDescent="0.3">
      <c r="A984" s="35" t="s">
        <v>3389</v>
      </c>
      <c r="B984" s="17">
        <v>1115</v>
      </c>
      <c r="C984" s="18">
        <v>42124</v>
      </c>
      <c r="D984" s="18">
        <v>42124.291666666701</v>
      </c>
      <c r="E984" s="16" t="s">
        <v>1507</v>
      </c>
      <c r="F984" s="36">
        <v>42489.291666666701</v>
      </c>
      <c r="G984" s="16" t="s">
        <v>174</v>
      </c>
      <c r="H984" s="17" t="s">
        <v>63</v>
      </c>
      <c r="I984" s="17"/>
      <c r="J984" s="17"/>
      <c r="K984" s="17" t="s">
        <v>70</v>
      </c>
      <c r="L984" s="17"/>
      <c r="M984" s="17"/>
      <c r="N984" s="17">
        <v>10</v>
      </c>
      <c r="O984" s="17"/>
      <c r="P984" s="17"/>
      <c r="Q984" s="17">
        <v>10</v>
      </c>
      <c r="R984" s="17" t="s">
        <v>65</v>
      </c>
      <c r="S984" s="17"/>
      <c r="T984" s="17" t="s">
        <v>3268</v>
      </c>
      <c r="U984" s="17" t="s">
        <v>55</v>
      </c>
      <c r="V984" s="17" t="s">
        <v>88</v>
      </c>
      <c r="W984" s="19" t="s">
        <v>3390</v>
      </c>
      <c r="X984" s="18">
        <v>43891.333333333299</v>
      </c>
      <c r="Y984" s="18">
        <v>43891.333333333299</v>
      </c>
      <c r="Z984" s="17" t="s">
        <v>82</v>
      </c>
      <c r="AA984" s="17" t="s">
        <v>59</v>
      </c>
      <c r="AB984" s="17" t="s">
        <v>60</v>
      </c>
      <c r="AC984" s="17" t="s">
        <v>82</v>
      </c>
      <c r="AD984" s="17"/>
      <c r="AE984" s="17"/>
    </row>
    <row r="985" spans="1:31" s="3" customFormat="1" ht="13" x14ac:dyDescent="0.3">
      <c r="A985" s="35" t="s">
        <v>3391</v>
      </c>
      <c r="B985" s="17">
        <v>1118</v>
      </c>
      <c r="C985" s="18">
        <v>42124</v>
      </c>
      <c r="D985" s="18">
        <v>42124.291666666701</v>
      </c>
      <c r="E985" s="16" t="s">
        <v>1507</v>
      </c>
      <c r="F985" s="36">
        <v>42492.291666666701</v>
      </c>
      <c r="G985" s="16" t="s">
        <v>174</v>
      </c>
      <c r="H985" s="17" t="s">
        <v>74</v>
      </c>
      <c r="I985" s="17"/>
      <c r="J985" s="17"/>
      <c r="K985" s="17" t="s">
        <v>75</v>
      </c>
      <c r="L985" s="17"/>
      <c r="M985" s="17"/>
      <c r="N985" s="17">
        <v>300</v>
      </c>
      <c r="O985" s="17"/>
      <c r="P985" s="17"/>
      <c r="Q985" s="17">
        <v>300</v>
      </c>
      <c r="R985" s="17" t="s">
        <v>65</v>
      </c>
      <c r="S985" s="17"/>
      <c r="T985" s="17" t="s">
        <v>236</v>
      </c>
      <c r="U985" s="17" t="s">
        <v>55</v>
      </c>
      <c r="V985" s="17" t="s">
        <v>88</v>
      </c>
      <c r="W985" s="19" t="s">
        <v>3392</v>
      </c>
      <c r="X985" s="18">
        <v>42705.333333333299</v>
      </c>
      <c r="Y985" s="18">
        <v>43344.291666666701</v>
      </c>
      <c r="Z985" s="17" t="s">
        <v>82</v>
      </c>
      <c r="AA985" s="17" t="s">
        <v>59</v>
      </c>
      <c r="AB985" s="17" t="s">
        <v>60</v>
      </c>
      <c r="AC985" s="17" t="s">
        <v>82</v>
      </c>
      <c r="AD985" s="17"/>
      <c r="AE985" s="17" t="s">
        <v>1618</v>
      </c>
    </row>
    <row r="986" spans="1:31" s="3" customFormat="1" ht="13" x14ac:dyDescent="0.3">
      <c r="A986" s="35" t="s">
        <v>3393</v>
      </c>
      <c r="B986" s="17">
        <v>1119</v>
      </c>
      <c r="C986" s="18">
        <v>42124</v>
      </c>
      <c r="D986" s="18">
        <v>42124.291666666701</v>
      </c>
      <c r="E986" s="16" t="s">
        <v>1507</v>
      </c>
      <c r="F986" s="36">
        <v>42416.333333333299</v>
      </c>
      <c r="G986" s="16" t="s">
        <v>174</v>
      </c>
      <c r="H986" s="17" t="s">
        <v>74</v>
      </c>
      <c r="I986" s="17"/>
      <c r="J986" s="17"/>
      <c r="K986" s="17" t="s">
        <v>75</v>
      </c>
      <c r="L986" s="17"/>
      <c r="M986" s="17"/>
      <c r="N986" s="17">
        <v>60</v>
      </c>
      <c r="O986" s="17"/>
      <c r="P986" s="17"/>
      <c r="Q986" s="17">
        <v>60</v>
      </c>
      <c r="R986" s="17" t="s">
        <v>65</v>
      </c>
      <c r="S986" s="17"/>
      <c r="T986" s="17" t="s">
        <v>136</v>
      </c>
      <c r="U986" s="17" t="s">
        <v>55</v>
      </c>
      <c r="V986" s="17" t="s">
        <v>88</v>
      </c>
      <c r="W986" s="19" t="s">
        <v>3394</v>
      </c>
      <c r="X986" s="18">
        <v>44348.291666666701</v>
      </c>
      <c r="Y986" s="18">
        <v>44348.291666666701</v>
      </c>
      <c r="Z986" s="17" t="s">
        <v>82</v>
      </c>
      <c r="AA986" s="17" t="s">
        <v>60</v>
      </c>
      <c r="AB986" s="17" t="s">
        <v>60</v>
      </c>
      <c r="AC986" s="17" t="s">
        <v>82</v>
      </c>
      <c r="AD986" s="17"/>
      <c r="AE986" s="17"/>
    </row>
    <row r="987" spans="1:31" s="3" customFormat="1" ht="13" x14ac:dyDescent="0.3">
      <c r="A987" s="35" t="s">
        <v>3395</v>
      </c>
      <c r="B987" s="17">
        <v>1121</v>
      </c>
      <c r="C987" s="18">
        <v>42123</v>
      </c>
      <c r="D987" s="18">
        <v>42124.291666666701</v>
      </c>
      <c r="E987" s="16" t="s">
        <v>1507</v>
      </c>
      <c r="F987" s="36">
        <v>42871.291666666701</v>
      </c>
      <c r="G987" s="16" t="s">
        <v>174</v>
      </c>
      <c r="H987" s="17" t="s">
        <v>74</v>
      </c>
      <c r="I987" s="17" t="s">
        <v>63</v>
      </c>
      <c r="J987" s="17"/>
      <c r="K987" s="17" t="s">
        <v>75</v>
      </c>
      <c r="L987" s="17" t="s">
        <v>70</v>
      </c>
      <c r="M987" s="17"/>
      <c r="N987" s="17">
        <v>19.75</v>
      </c>
      <c r="O987" s="17">
        <v>3</v>
      </c>
      <c r="P987" s="17"/>
      <c r="Q987" s="17">
        <v>19.75</v>
      </c>
      <c r="R987" s="17" t="s">
        <v>65</v>
      </c>
      <c r="S987" s="17"/>
      <c r="T987" s="17" t="s">
        <v>139</v>
      </c>
      <c r="U987" s="17" t="s">
        <v>55</v>
      </c>
      <c r="V987" s="17" t="s">
        <v>88</v>
      </c>
      <c r="W987" s="19" t="s">
        <v>3396</v>
      </c>
      <c r="X987" s="18">
        <v>43465.333333333299</v>
      </c>
      <c r="Y987" s="18">
        <v>43465.333333333299</v>
      </c>
      <c r="Z987" s="17" t="s">
        <v>82</v>
      </c>
      <c r="AA987" s="17" t="s">
        <v>59</v>
      </c>
      <c r="AB987" s="17" t="s">
        <v>60</v>
      </c>
      <c r="AC987" s="17" t="s">
        <v>82</v>
      </c>
      <c r="AD987" s="17"/>
      <c r="AE987" s="17" t="s">
        <v>1641</v>
      </c>
    </row>
    <row r="988" spans="1:31" s="3" customFormat="1" ht="25.5" x14ac:dyDescent="0.3">
      <c r="A988" s="35" t="s">
        <v>3397</v>
      </c>
      <c r="B988" s="17">
        <v>1122</v>
      </c>
      <c r="C988" s="18">
        <v>42124</v>
      </c>
      <c r="D988" s="18">
        <v>42124.291666666701</v>
      </c>
      <c r="E988" s="16" t="s">
        <v>1507</v>
      </c>
      <c r="F988" s="36">
        <v>42858.291666666701</v>
      </c>
      <c r="G988" s="16" t="s">
        <v>174</v>
      </c>
      <c r="H988" s="17" t="s">
        <v>74</v>
      </c>
      <c r="I988" s="17"/>
      <c r="J988" s="17"/>
      <c r="K988" s="17" t="s">
        <v>75</v>
      </c>
      <c r="L988" s="17"/>
      <c r="M988" s="17"/>
      <c r="N988" s="17">
        <v>81.8</v>
      </c>
      <c r="O988" s="17"/>
      <c r="P988" s="17"/>
      <c r="Q988" s="17">
        <v>81.8</v>
      </c>
      <c r="R988" s="17" t="s">
        <v>92</v>
      </c>
      <c r="S988" s="17"/>
      <c r="T988" s="17" t="s">
        <v>124</v>
      </c>
      <c r="U988" s="17" t="s">
        <v>55</v>
      </c>
      <c r="V988" s="17" t="s">
        <v>88</v>
      </c>
      <c r="W988" s="19" t="s">
        <v>3398</v>
      </c>
      <c r="X988" s="18">
        <v>43830.333333333299</v>
      </c>
      <c r="Y988" s="18">
        <v>44166.333333333299</v>
      </c>
      <c r="Z988" s="17" t="s">
        <v>82</v>
      </c>
      <c r="AA988" s="17" t="s">
        <v>59</v>
      </c>
      <c r="AB988" s="17" t="s">
        <v>60</v>
      </c>
      <c r="AC988" s="17" t="s">
        <v>82</v>
      </c>
      <c r="AD988" s="17"/>
      <c r="AE988" s="17" t="s">
        <v>1641</v>
      </c>
    </row>
    <row r="989" spans="1:31" s="3" customFormat="1" ht="25.5" x14ac:dyDescent="0.3">
      <c r="A989" s="35" t="s">
        <v>3399</v>
      </c>
      <c r="B989" s="17">
        <v>1123</v>
      </c>
      <c r="C989" s="18">
        <v>42124</v>
      </c>
      <c r="D989" s="18">
        <v>42124.291666666701</v>
      </c>
      <c r="E989" s="16" t="s">
        <v>1507</v>
      </c>
      <c r="F989" s="36">
        <v>42437.333333333299</v>
      </c>
      <c r="G989" s="16" t="s">
        <v>174</v>
      </c>
      <c r="H989" s="17" t="s">
        <v>63</v>
      </c>
      <c r="I989" s="17"/>
      <c r="J989" s="17"/>
      <c r="K989" s="17" t="s">
        <v>70</v>
      </c>
      <c r="L989" s="17"/>
      <c r="M989" s="17"/>
      <c r="N989" s="17">
        <v>50</v>
      </c>
      <c r="O989" s="17"/>
      <c r="P989" s="17"/>
      <c r="Q989" s="17">
        <v>50</v>
      </c>
      <c r="R989" s="17" t="s">
        <v>65</v>
      </c>
      <c r="S989" s="17"/>
      <c r="T989" s="17" t="s">
        <v>136</v>
      </c>
      <c r="U989" s="17" t="s">
        <v>55</v>
      </c>
      <c r="V989" s="17" t="s">
        <v>88</v>
      </c>
      <c r="W989" s="19" t="s">
        <v>3400</v>
      </c>
      <c r="X989" s="18">
        <v>43221.291666666701</v>
      </c>
      <c r="Y989" s="18">
        <v>43221.291666666701</v>
      </c>
      <c r="Z989" s="17" t="s">
        <v>82</v>
      </c>
      <c r="AA989" s="17" t="s">
        <v>60</v>
      </c>
      <c r="AB989" s="17" t="s">
        <v>60</v>
      </c>
      <c r="AC989" s="17" t="s">
        <v>82</v>
      </c>
      <c r="AD989" s="17"/>
      <c r="AE989" s="17"/>
    </row>
    <row r="990" spans="1:31" s="3" customFormat="1" ht="13" x14ac:dyDescent="0.3">
      <c r="A990" s="35" t="s">
        <v>3401</v>
      </c>
      <c r="B990" s="17">
        <v>1124</v>
      </c>
      <c r="C990" s="18">
        <v>42124</v>
      </c>
      <c r="D990" s="18">
        <v>42124.291666666701</v>
      </c>
      <c r="E990" s="16" t="s">
        <v>1507</v>
      </c>
      <c r="F990" s="36">
        <v>42180.291666666701</v>
      </c>
      <c r="G990" s="16" t="s">
        <v>174</v>
      </c>
      <c r="H990" s="17" t="s">
        <v>74</v>
      </c>
      <c r="I990" s="17"/>
      <c r="J990" s="17"/>
      <c r="K990" s="17" t="s">
        <v>75</v>
      </c>
      <c r="L990" s="17"/>
      <c r="M990" s="17"/>
      <c r="N990" s="17">
        <v>247</v>
      </c>
      <c r="O990" s="17"/>
      <c r="P990" s="17"/>
      <c r="Q990" s="17">
        <v>247</v>
      </c>
      <c r="R990" s="17" t="s">
        <v>65</v>
      </c>
      <c r="S990" s="17"/>
      <c r="T990" s="17" t="s">
        <v>136</v>
      </c>
      <c r="U990" s="17" t="s">
        <v>55</v>
      </c>
      <c r="V990" s="17" t="s">
        <v>88</v>
      </c>
      <c r="W990" s="19" t="s">
        <v>3402</v>
      </c>
      <c r="X990" s="18">
        <v>43465.333333333299</v>
      </c>
      <c r="Y990" s="18">
        <v>43465.333333333299</v>
      </c>
      <c r="Z990" s="17" t="s">
        <v>82</v>
      </c>
      <c r="AA990" s="17" t="s">
        <v>60</v>
      </c>
      <c r="AB990" s="17" t="s">
        <v>60</v>
      </c>
      <c r="AC990" s="17" t="s">
        <v>82</v>
      </c>
      <c r="AD990" s="17"/>
      <c r="AE990" s="17"/>
    </row>
    <row r="991" spans="1:31" s="3" customFormat="1" ht="13" x14ac:dyDescent="0.3">
      <c r="A991" s="35" t="s">
        <v>3403</v>
      </c>
      <c r="B991" s="17">
        <v>1125</v>
      </c>
      <c r="C991" s="18">
        <v>42116</v>
      </c>
      <c r="D991" s="18">
        <v>42124.291666666701</v>
      </c>
      <c r="E991" s="16" t="s">
        <v>1507</v>
      </c>
      <c r="F991" s="36">
        <v>42187.291666666701</v>
      </c>
      <c r="G991" s="16" t="s">
        <v>174</v>
      </c>
      <c r="H991" s="17" t="s">
        <v>74</v>
      </c>
      <c r="I991" s="17"/>
      <c r="J991" s="17"/>
      <c r="K991" s="17" t="s">
        <v>75</v>
      </c>
      <c r="L991" s="17"/>
      <c r="M991" s="17"/>
      <c r="N991" s="17">
        <v>50</v>
      </c>
      <c r="O991" s="17"/>
      <c r="P991" s="17"/>
      <c r="Q991" s="17">
        <v>50</v>
      </c>
      <c r="R991" s="17" t="s">
        <v>65</v>
      </c>
      <c r="S991" s="17"/>
      <c r="T991" s="17" t="s">
        <v>136</v>
      </c>
      <c r="U991" s="17" t="s">
        <v>55</v>
      </c>
      <c r="V991" s="17" t="s">
        <v>88</v>
      </c>
      <c r="W991" s="19" t="s">
        <v>3404</v>
      </c>
      <c r="X991" s="18">
        <v>43465.333333333299</v>
      </c>
      <c r="Y991" s="18">
        <v>43465.333333333299</v>
      </c>
      <c r="Z991" s="17" t="s">
        <v>82</v>
      </c>
      <c r="AA991" s="17" t="s">
        <v>60</v>
      </c>
      <c r="AB991" s="17" t="s">
        <v>60</v>
      </c>
      <c r="AC991" s="17" t="s">
        <v>82</v>
      </c>
      <c r="AD991" s="17"/>
      <c r="AE991" s="17"/>
    </row>
    <row r="992" spans="1:31" s="3" customFormat="1" ht="13" x14ac:dyDescent="0.3">
      <c r="A992" s="35" t="s">
        <v>3405</v>
      </c>
      <c r="B992" s="17">
        <v>1126</v>
      </c>
      <c r="C992" s="18">
        <v>42124</v>
      </c>
      <c r="D992" s="18">
        <v>42124.291666666701</v>
      </c>
      <c r="E992" s="16" t="s">
        <v>1507</v>
      </c>
      <c r="F992" s="36">
        <v>42389.333333333299</v>
      </c>
      <c r="G992" s="16" t="s">
        <v>174</v>
      </c>
      <c r="H992" s="17" t="s">
        <v>63</v>
      </c>
      <c r="I992" s="17"/>
      <c r="J992" s="17"/>
      <c r="K992" s="17" t="s">
        <v>70</v>
      </c>
      <c r="L992" s="17"/>
      <c r="M992" s="17"/>
      <c r="N992" s="17">
        <v>25</v>
      </c>
      <c r="O992" s="17"/>
      <c r="P992" s="17"/>
      <c r="Q992" s="17">
        <v>25</v>
      </c>
      <c r="R992" s="17" t="s">
        <v>65</v>
      </c>
      <c r="S992" s="17"/>
      <c r="T992" s="17" t="s">
        <v>139</v>
      </c>
      <c r="U992" s="17" t="s">
        <v>55</v>
      </c>
      <c r="V992" s="17" t="s">
        <v>88</v>
      </c>
      <c r="W992" s="19" t="s">
        <v>3406</v>
      </c>
      <c r="X992" s="18">
        <v>43952.291666666701</v>
      </c>
      <c r="Y992" s="18">
        <v>43952.291666666701</v>
      </c>
      <c r="Z992" s="17" t="s">
        <v>82</v>
      </c>
      <c r="AA992" s="17" t="s">
        <v>60</v>
      </c>
      <c r="AB992" s="17" t="s">
        <v>60</v>
      </c>
      <c r="AC992" s="17" t="s">
        <v>82</v>
      </c>
      <c r="AD992" s="17"/>
      <c r="AE992" s="17"/>
    </row>
    <row r="993" spans="1:31" s="3" customFormat="1" ht="13" x14ac:dyDescent="0.3">
      <c r="A993" s="35" t="s">
        <v>3407</v>
      </c>
      <c r="B993" s="17">
        <v>1130</v>
      </c>
      <c r="C993" s="18">
        <v>42124</v>
      </c>
      <c r="D993" s="18">
        <v>42124.291666666701</v>
      </c>
      <c r="E993" s="16" t="s">
        <v>1507</v>
      </c>
      <c r="F993" s="36">
        <v>43237.291666666701</v>
      </c>
      <c r="G993" s="16" t="s">
        <v>174</v>
      </c>
      <c r="H993" s="17" t="s">
        <v>63</v>
      </c>
      <c r="I993" s="17"/>
      <c r="J993" s="17"/>
      <c r="K993" s="17" t="s">
        <v>70</v>
      </c>
      <c r="L993" s="17"/>
      <c r="M993" s="17"/>
      <c r="N993" s="17">
        <v>19.940000000000001</v>
      </c>
      <c r="O993" s="17"/>
      <c r="P993" s="17"/>
      <c r="Q993" s="17">
        <v>19.940000000000001</v>
      </c>
      <c r="R993" s="17" t="s">
        <v>92</v>
      </c>
      <c r="S993" s="17"/>
      <c r="T993" s="17" t="s">
        <v>136</v>
      </c>
      <c r="U993" s="17" t="s">
        <v>55</v>
      </c>
      <c r="V993" s="17" t="s">
        <v>88</v>
      </c>
      <c r="W993" s="19" t="s">
        <v>188</v>
      </c>
      <c r="X993" s="18">
        <v>43465.333333333299</v>
      </c>
      <c r="Y993" s="18">
        <v>44136.291666666701</v>
      </c>
      <c r="Z993" s="17" t="s">
        <v>82</v>
      </c>
      <c r="AA993" s="17" t="s">
        <v>59</v>
      </c>
      <c r="AB993" s="17" t="s">
        <v>59</v>
      </c>
      <c r="AC993" s="17" t="s">
        <v>82</v>
      </c>
      <c r="AD993" s="17"/>
      <c r="AE993" s="17" t="s">
        <v>1641</v>
      </c>
    </row>
    <row r="994" spans="1:31" s="3" customFormat="1" ht="13" x14ac:dyDescent="0.3">
      <c r="A994" s="35" t="s">
        <v>3408</v>
      </c>
      <c r="B994" s="17">
        <v>1131</v>
      </c>
      <c r="C994" s="18">
        <v>42110</v>
      </c>
      <c r="D994" s="18">
        <v>42124.291666666701</v>
      </c>
      <c r="E994" s="16" t="s">
        <v>1507</v>
      </c>
      <c r="F994" s="36">
        <v>42892.291666666701</v>
      </c>
      <c r="G994" s="16" t="s">
        <v>174</v>
      </c>
      <c r="H994" s="17" t="s">
        <v>63</v>
      </c>
      <c r="I994" s="17"/>
      <c r="J994" s="17"/>
      <c r="K994" s="17" t="s">
        <v>3127</v>
      </c>
      <c r="L994" s="17"/>
      <c r="M994" s="17"/>
      <c r="N994" s="17">
        <v>20</v>
      </c>
      <c r="O994" s="17"/>
      <c r="P994" s="17"/>
      <c r="Q994" s="17">
        <v>20</v>
      </c>
      <c r="R994" s="17" t="s">
        <v>65</v>
      </c>
      <c r="S994" s="17"/>
      <c r="T994" s="17" t="s">
        <v>136</v>
      </c>
      <c r="U994" s="17" t="s">
        <v>55</v>
      </c>
      <c r="V994" s="17" t="s">
        <v>88</v>
      </c>
      <c r="W994" s="19" t="s">
        <v>3409</v>
      </c>
      <c r="X994" s="18">
        <v>43952.291666666701</v>
      </c>
      <c r="Y994" s="18">
        <v>44075.291666666701</v>
      </c>
      <c r="Z994" s="17" t="s">
        <v>82</v>
      </c>
      <c r="AA994" s="17" t="s">
        <v>59</v>
      </c>
      <c r="AB994" s="17" t="s">
        <v>60</v>
      </c>
      <c r="AC994" s="17" t="s">
        <v>82</v>
      </c>
      <c r="AD994" s="17"/>
      <c r="AE994" s="17" t="s">
        <v>1618</v>
      </c>
    </row>
    <row r="995" spans="1:31" s="3" customFormat="1" ht="13" x14ac:dyDescent="0.3">
      <c r="A995" s="35" t="s">
        <v>3410</v>
      </c>
      <c r="B995" s="17">
        <v>1132</v>
      </c>
      <c r="C995" s="18">
        <v>42124</v>
      </c>
      <c r="D995" s="18">
        <v>42124.291666666701</v>
      </c>
      <c r="E995" s="16" t="s">
        <v>1507</v>
      </c>
      <c r="F995" s="36">
        <v>42489.291666666701</v>
      </c>
      <c r="G995" s="16" t="s">
        <v>174</v>
      </c>
      <c r="H995" s="17" t="s">
        <v>63</v>
      </c>
      <c r="I995" s="17"/>
      <c r="J995" s="17"/>
      <c r="K995" s="17" t="s">
        <v>70</v>
      </c>
      <c r="L995" s="17"/>
      <c r="M995" s="17"/>
      <c r="N995" s="17">
        <v>10</v>
      </c>
      <c r="O995" s="17"/>
      <c r="P995" s="17"/>
      <c r="Q995" s="17">
        <v>10</v>
      </c>
      <c r="R995" s="17" t="s">
        <v>65</v>
      </c>
      <c r="S995" s="17"/>
      <c r="T995" s="17" t="s">
        <v>136</v>
      </c>
      <c r="U995" s="17" t="s">
        <v>55</v>
      </c>
      <c r="V995" s="17" t="s">
        <v>88</v>
      </c>
      <c r="W995" s="19" t="s">
        <v>3411</v>
      </c>
      <c r="X995" s="18">
        <v>43891.333333333299</v>
      </c>
      <c r="Y995" s="18">
        <v>43891.333333333299</v>
      </c>
      <c r="Z995" s="17" t="s">
        <v>82</v>
      </c>
      <c r="AA995" s="17" t="s">
        <v>59</v>
      </c>
      <c r="AB995" s="17" t="s">
        <v>60</v>
      </c>
      <c r="AC995" s="17" t="s">
        <v>82</v>
      </c>
      <c r="AD995" s="17"/>
      <c r="AE995" s="17"/>
    </row>
    <row r="996" spans="1:31" s="3" customFormat="1" ht="13" x14ac:dyDescent="0.3">
      <c r="A996" s="35" t="s">
        <v>3412</v>
      </c>
      <c r="B996" s="17">
        <v>1133</v>
      </c>
      <c r="C996" s="18">
        <v>42124</v>
      </c>
      <c r="D996" s="18">
        <v>42124.291666666701</v>
      </c>
      <c r="E996" s="16" t="s">
        <v>1507</v>
      </c>
      <c r="F996" s="36">
        <v>42471.291666666701</v>
      </c>
      <c r="G996" s="16" t="s">
        <v>174</v>
      </c>
      <c r="H996" s="17" t="s">
        <v>74</v>
      </c>
      <c r="I996" s="17"/>
      <c r="J996" s="17"/>
      <c r="K996" s="17" t="s">
        <v>75</v>
      </c>
      <c r="L996" s="17"/>
      <c r="M996" s="17"/>
      <c r="N996" s="17">
        <v>50</v>
      </c>
      <c r="O996" s="17"/>
      <c r="P996" s="17"/>
      <c r="Q996" s="17">
        <v>50</v>
      </c>
      <c r="R996" s="17" t="s">
        <v>65</v>
      </c>
      <c r="S996" s="17"/>
      <c r="T996" s="17" t="s">
        <v>124</v>
      </c>
      <c r="U996" s="17" t="s">
        <v>55</v>
      </c>
      <c r="V996" s="17" t="s">
        <v>88</v>
      </c>
      <c r="W996" s="19" t="s">
        <v>3413</v>
      </c>
      <c r="X996" s="18">
        <v>43983.291666666701</v>
      </c>
      <c r="Y996" s="18">
        <v>43983.291666666701</v>
      </c>
      <c r="Z996" s="17" t="s">
        <v>82</v>
      </c>
      <c r="AA996" s="17" t="s">
        <v>60</v>
      </c>
      <c r="AB996" s="17" t="s">
        <v>60</v>
      </c>
      <c r="AC996" s="17" t="s">
        <v>82</v>
      </c>
      <c r="AD996" s="17"/>
      <c r="AE996" s="17"/>
    </row>
    <row r="997" spans="1:31" s="3" customFormat="1" ht="25.5" x14ac:dyDescent="0.3">
      <c r="A997" s="35" t="s">
        <v>3414</v>
      </c>
      <c r="B997" s="17">
        <v>1134</v>
      </c>
      <c r="C997" s="18">
        <v>42118</v>
      </c>
      <c r="D997" s="18">
        <v>42124.291666666701</v>
      </c>
      <c r="E997" s="16" t="s">
        <v>1507</v>
      </c>
      <c r="F997" s="36">
        <v>42187.291666666701</v>
      </c>
      <c r="G997" s="16" t="s">
        <v>174</v>
      </c>
      <c r="H997" s="17" t="s">
        <v>74</v>
      </c>
      <c r="I997" s="17"/>
      <c r="J997" s="17"/>
      <c r="K997" s="17" t="s">
        <v>75</v>
      </c>
      <c r="L997" s="17"/>
      <c r="M997" s="17"/>
      <c r="N997" s="17">
        <v>40</v>
      </c>
      <c r="O997" s="17"/>
      <c r="P997" s="17"/>
      <c r="Q997" s="17">
        <v>40</v>
      </c>
      <c r="R997" s="17" t="s">
        <v>65</v>
      </c>
      <c r="S997" s="17"/>
      <c r="T997" s="17" t="s">
        <v>136</v>
      </c>
      <c r="U997" s="17" t="s">
        <v>55</v>
      </c>
      <c r="V997" s="17" t="s">
        <v>88</v>
      </c>
      <c r="W997" s="19" t="s">
        <v>3415</v>
      </c>
      <c r="X997" s="18">
        <v>43465.333333333299</v>
      </c>
      <c r="Y997" s="18">
        <v>43465.333333333299</v>
      </c>
      <c r="Z997" s="17" t="s">
        <v>82</v>
      </c>
      <c r="AA997" s="17" t="s">
        <v>60</v>
      </c>
      <c r="AB997" s="17" t="s">
        <v>60</v>
      </c>
      <c r="AC997" s="17" t="s">
        <v>82</v>
      </c>
      <c r="AD997" s="17"/>
      <c r="AE997" s="17"/>
    </row>
    <row r="998" spans="1:31" s="3" customFormat="1" ht="13" x14ac:dyDescent="0.3">
      <c r="A998" s="35" t="s">
        <v>3416</v>
      </c>
      <c r="B998" s="17">
        <v>1137</v>
      </c>
      <c r="C998" s="18">
        <v>42124</v>
      </c>
      <c r="D998" s="18">
        <v>42124.291666666701</v>
      </c>
      <c r="E998" s="16" t="s">
        <v>1507</v>
      </c>
      <c r="F998" s="36">
        <v>42866.291666666701</v>
      </c>
      <c r="G998" s="16" t="s">
        <v>174</v>
      </c>
      <c r="H998" s="17" t="s">
        <v>74</v>
      </c>
      <c r="I998" s="17"/>
      <c r="J998" s="17"/>
      <c r="K998" s="17" t="s">
        <v>75</v>
      </c>
      <c r="L998" s="17"/>
      <c r="M998" s="17"/>
      <c r="N998" s="17">
        <v>20</v>
      </c>
      <c r="O998" s="17"/>
      <c r="P998" s="17"/>
      <c r="Q998" s="17">
        <v>20</v>
      </c>
      <c r="R998" s="17" t="s">
        <v>65</v>
      </c>
      <c r="S998" s="17"/>
      <c r="T998" s="17" t="s">
        <v>139</v>
      </c>
      <c r="U998" s="17" t="s">
        <v>55</v>
      </c>
      <c r="V998" s="17" t="s">
        <v>88</v>
      </c>
      <c r="W998" s="19" t="s">
        <v>192</v>
      </c>
      <c r="X998" s="18">
        <v>42709.333333333299</v>
      </c>
      <c r="Y998" s="18">
        <v>44484.291666666701</v>
      </c>
      <c r="Z998" s="17" t="s">
        <v>82</v>
      </c>
      <c r="AA998" s="17" t="s">
        <v>60</v>
      </c>
      <c r="AB998" s="17" t="s">
        <v>60</v>
      </c>
      <c r="AC998" s="17" t="s">
        <v>82</v>
      </c>
      <c r="AD998" s="17"/>
      <c r="AE998" s="17" t="s">
        <v>60</v>
      </c>
    </row>
    <row r="999" spans="1:31" s="3" customFormat="1" ht="13" x14ac:dyDescent="0.3">
      <c r="A999" s="35" t="s">
        <v>3417</v>
      </c>
      <c r="B999" s="17">
        <v>1138</v>
      </c>
      <c r="C999" s="18">
        <v>42124</v>
      </c>
      <c r="D999" s="18">
        <v>42124.291666666701</v>
      </c>
      <c r="E999" s="16" t="s">
        <v>1507</v>
      </c>
      <c r="F999" s="36">
        <v>42866.291666666701</v>
      </c>
      <c r="G999" s="16" t="s">
        <v>174</v>
      </c>
      <c r="H999" s="17" t="s">
        <v>74</v>
      </c>
      <c r="I999" s="17"/>
      <c r="J999" s="17"/>
      <c r="K999" s="17" t="s">
        <v>75</v>
      </c>
      <c r="L999" s="17"/>
      <c r="M999" s="17"/>
      <c r="N999" s="17">
        <v>50</v>
      </c>
      <c r="O999" s="17"/>
      <c r="P999" s="17"/>
      <c r="Q999" s="17">
        <v>50</v>
      </c>
      <c r="R999" s="17" t="s">
        <v>65</v>
      </c>
      <c r="S999" s="17"/>
      <c r="T999" s="17" t="s">
        <v>139</v>
      </c>
      <c r="U999" s="17" t="s">
        <v>55</v>
      </c>
      <c r="V999" s="17" t="s">
        <v>88</v>
      </c>
      <c r="W999" s="19" t="s">
        <v>192</v>
      </c>
      <c r="X999" s="18">
        <v>42723.333333333299</v>
      </c>
      <c r="Y999" s="18">
        <v>44503.291666666701</v>
      </c>
      <c r="Z999" s="17" t="s">
        <v>82</v>
      </c>
      <c r="AA999" s="17" t="s">
        <v>60</v>
      </c>
      <c r="AB999" s="17" t="s">
        <v>60</v>
      </c>
      <c r="AC999" s="17" t="s">
        <v>82</v>
      </c>
      <c r="AD999" s="17"/>
      <c r="AE999" s="17" t="s">
        <v>60</v>
      </c>
    </row>
    <row r="1000" spans="1:31" s="3" customFormat="1" ht="13" x14ac:dyDescent="0.3">
      <c r="A1000" s="35" t="s">
        <v>3418</v>
      </c>
      <c r="B1000" s="17">
        <v>1140</v>
      </c>
      <c r="C1000" s="18">
        <v>42124</v>
      </c>
      <c r="D1000" s="18">
        <v>42124.291666666701</v>
      </c>
      <c r="E1000" s="16" t="s">
        <v>1507</v>
      </c>
      <c r="F1000" s="36">
        <v>42461.291666666701</v>
      </c>
      <c r="G1000" s="16" t="s">
        <v>174</v>
      </c>
      <c r="H1000" s="17" t="s">
        <v>74</v>
      </c>
      <c r="I1000" s="17"/>
      <c r="J1000" s="17"/>
      <c r="K1000" s="17" t="s">
        <v>75</v>
      </c>
      <c r="L1000" s="17"/>
      <c r="M1000" s="17"/>
      <c r="N1000" s="17">
        <v>50</v>
      </c>
      <c r="O1000" s="17"/>
      <c r="P1000" s="17"/>
      <c r="Q1000" s="17">
        <v>50</v>
      </c>
      <c r="R1000" s="17" t="s">
        <v>65</v>
      </c>
      <c r="S1000" s="17"/>
      <c r="T1000" s="17" t="s">
        <v>124</v>
      </c>
      <c r="U1000" s="17" t="s">
        <v>55</v>
      </c>
      <c r="V1000" s="17" t="s">
        <v>88</v>
      </c>
      <c r="W1000" s="19" t="s">
        <v>3419</v>
      </c>
      <c r="X1000" s="18">
        <v>43983.291666666701</v>
      </c>
      <c r="Y1000" s="18">
        <v>43983.291666666701</v>
      </c>
      <c r="Z1000" s="17" t="s">
        <v>82</v>
      </c>
      <c r="AA1000" s="17" t="s">
        <v>59</v>
      </c>
      <c r="AB1000" s="17" t="s">
        <v>60</v>
      </c>
      <c r="AC1000" s="17" t="s">
        <v>82</v>
      </c>
      <c r="AD1000" s="17"/>
      <c r="AE1000" s="17"/>
    </row>
    <row r="1001" spans="1:31" s="3" customFormat="1" ht="13" x14ac:dyDescent="0.3">
      <c r="A1001" s="35" t="s">
        <v>3420</v>
      </c>
      <c r="B1001" s="17">
        <v>1141</v>
      </c>
      <c r="C1001" s="18">
        <v>42124</v>
      </c>
      <c r="D1001" s="18">
        <v>42124.291666666701</v>
      </c>
      <c r="E1001" s="16" t="s">
        <v>1507</v>
      </c>
      <c r="F1001" s="36">
        <v>44399.291666666701</v>
      </c>
      <c r="G1001" s="16" t="s">
        <v>174</v>
      </c>
      <c r="H1001" s="17" t="s">
        <v>74</v>
      </c>
      <c r="I1001" s="17" t="s">
        <v>63</v>
      </c>
      <c r="J1001" s="17"/>
      <c r="K1001" s="17" t="s">
        <v>75</v>
      </c>
      <c r="L1001" s="17" t="s">
        <v>70</v>
      </c>
      <c r="M1001" s="17"/>
      <c r="N1001" s="17">
        <v>80</v>
      </c>
      <c r="O1001" s="17">
        <v>73.599999999999994</v>
      </c>
      <c r="P1001" s="17"/>
      <c r="Q1001" s="17">
        <v>80</v>
      </c>
      <c r="R1001" s="17" t="s">
        <v>52</v>
      </c>
      <c r="S1001" s="17" t="s">
        <v>53</v>
      </c>
      <c r="T1001" s="17" t="s">
        <v>101</v>
      </c>
      <c r="U1001" s="17" t="s">
        <v>55</v>
      </c>
      <c r="V1001" s="17" t="s">
        <v>88</v>
      </c>
      <c r="W1001" s="19" t="s">
        <v>3292</v>
      </c>
      <c r="X1001" s="18">
        <v>43465.333333333299</v>
      </c>
      <c r="Y1001" s="18">
        <v>45275.333333333299</v>
      </c>
      <c r="Z1001" s="17" t="s">
        <v>82</v>
      </c>
      <c r="AA1001" s="17" t="s">
        <v>59</v>
      </c>
      <c r="AB1001" s="17" t="s">
        <v>59</v>
      </c>
      <c r="AC1001" s="17" t="s">
        <v>82</v>
      </c>
      <c r="AD1001" s="17" t="s">
        <v>61</v>
      </c>
      <c r="AE1001" s="17" t="s">
        <v>1618</v>
      </c>
    </row>
    <row r="1002" spans="1:31" s="3" customFormat="1" ht="13" x14ac:dyDescent="0.3">
      <c r="A1002" s="35" t="s">
        <v>3421</v>
      </c>
      <c r="B1002" s="17">
        <v>1142</v>
      </c>
      <c r="C1002" s="18">
        <v>42123</v>
      </c>
      <c r="D1002" s="18">
        <v>42124.291666666701</v>
      </c>
      <c r="E1002" s="16" t="s">
        <v>1507</v>
      </c>
      <c r="F1002" s="36">
        <v>42431.333333333299</v>
      </c>
      <c r="G1002" s="16" t="s">
        <v>174</v>
      </c>
      <c r="H1002" s="17" t="s">
        <v>63</v>
      </c>
      <c r="I1002" s="17"/>
      <c r="J1002" s="17"/>
      <c r="K1002" s="17" t="s">
        <v>70</v>
      </c>
      <c r="L1002" s="17"/>
      <c r="M1002" s="17"/>
      <c r="N1002" s="17">
        <v>206</v>
      </c>
      <c r="O1002" s="17"/>
      <c r="P1002" s="17"/>
      <c r="Q1002" s="17">
        <v>206</v>
      </c>
      <c r="R1002" s="17" t="s">
        <v>65</v>
      </c>
      <c r="S1002" s="17"/>
      <c r="T1002" s="17" t="s">
        <v>101</v>
      </c>
      <c r="U1002" s="17" t="s">
        <v>55</v>
      </c>
      <c r="V1002" s="17" t="s">
        <v>88</v>
      </c>
      <c r="W1002" s="19" t="s">
        <v>3422</v>
      </c>
      <c r="X1002" s="18">
        <v>44561.333333333299</v>
      </c>
      <c r="Y1002" s="18">
        <v>44561.333333333299</v>
      </c>
      <c r="Z1002" s="17" t="s">
        <v>82</v>
      </c>
      <c r="AA1002" s="17" t="s">
        <v>60</v>
      </c>
      <c r="AB1002" s="17" t="s">
        <v>60</v>
      </c>
      <c r="AC1002" s="17" t="s">
        <v>82</v>
      </c>
      <c r="AD1002" s="17"/>
      <c r="AE1002" s="17" t="s">
        <v>1641</v>
      </c>
    </row>
    <row r="1003" spans="1:31" s="3" customFormat="1" ht="13" x14ac:dyDescent="0.3">
      <c r="A1003" s="35" t="s">
        <v>3423</v>
      </c>
      <c r="B1003" s="17">
        <v>1144</v>
      </c>
      <c r="C1003" s="18">
        <v>42122</v>
      </c>
      <c r="D1003" s="18">
        <v>42124.291666666701</v>
      </c>
      <c r="E1003" s="16" t="s">
        <v>1507</v>
      </c>
      <c r="F1003" s="36">
        <v>42426.333333333299</v>
      </c>
      <c r="G1003" s="16" t="s">
        <v>174</v>
      </c>
      <c r="H1003" s="17" t="s">
        <v>74</v>
      </c>
      <c r="I1003" s="17"/>
      <c r="J1003" s="17"/>
      <c r="K1003" s="17" t="s">
        <v>75</v>
      </c>
      <c r="L1003" s="17"/>
      <c r="M1003" s="17"/>
      <c r="N1003" s="17">
        <v>120</v>
      </c>
      <c r="O1003" s="17"/>
      <c r="P1003" s="17"/>
      <c r="Q1003" s="17">
        <v>120</v>
      </c>
      <c r="R1003" s="17" t="s">
        <v>65</v>
      </c>
      <c r="S1003" s="17"/>
      <c r="T1003" s="17" t="s">
        <v>139</v>
      </c>
      <c r="U1003" s="17" t="s">
        <v>55</v>
      </c>
      <c r="V1003" s="17" t="s">
        <v>88</v>
      </c>
      <c r="W1003" s="19" t="s">
        <v>3424</v>
      </c>
      <c r="X1003" s="18">
        <v>44136.291666666701</v>
      </c>
      <c r="Y1003" s="18">
        <v>44136.291666666701</v>
      </c>
      <c r="Z1003" s="17" t="s">
        <v>82</v>
      </c>
      <c r="AA1003" s="17" t="s">
        <v>60</v>
      </c>
      <c r="AB1003" s="17" t="s">
        <v>60</v>
      </c>
      <c r="AC1003" s="17" t="s">
        <v>82</v>
      </c>
      <c r="AD1003" s="17"/>
      <c r="AE1003" s="17" t="s">
        <v>1641</v>
      </c>
    </row>
    <row r="1004" spans="1:31" s="3" customFormat="1" ht="13" x14ac:dyDescent="0.3">
      <c r="A1004" s="35" t="s">
        <v>3425</v>
      </c>
      <c r="B1004" s="17">
        <v>1145</v>
      </c>
      <c r="C1004" s="18">
        <v>42124</v>
      </c>
      <c r="D1004" s="18">
        <v>42124.291666666701</v>
      </c>
      <c r="E1004" s="16" t="s">
        <v>1507</v>
      </c>
      <c r="F1004" s="36">
        <v>42194.291666666701</v>
      </c>
      <c r="G1004" s="16" t="s">
        <v>174</v>
      </c>
      <c r="H1004" s="17" t="s">
        <v>74</v>
      </c>
      <c r="I1004" s="17"/>
      <c r="J1004" s="17"/>
      <c r="K1004" s="17" t="s">
        <v>75</v>
      </c>
      <c r="L1004" s="17"/>
      <c r="M1004" s="17"/>
      <c r="N1004" s="17">
        <v>200</v>
      </c>
      <c r="O1004" s="17"/>
      <c r="P1004" s="17"/>
      <c r="Q1004" s="17">
        <v>200</v>
      </c>
      <c r="R1004" s="17" t="s">
        <v>65</v>
      </c>
      <c r="S1004" s="17"/>
      <c r="T1004" s="17" t="s">
        <v>101</v>
      </c>
      <c r="U1004" s="17" t="s">
        <v>55</v>
      </c>
      <c r="V1004" s="17" t="s">
        <v>88</v>
      </c>
      <c r="W1004" s="19" t="s">
        <v>3426</v>
      </c>
      <c r="X1004" s="18">
        <v>43465.333333333299</v>
      </c>
      <c r="Y1004" s="18">
        <v>43465.333333333299</v>
      </c>
      <c r="Z1004" s="17" t="s">
        <v>82</v>
      </c>
      <c r="AA1004" s="17" t="s">
        <v>60</v>
      </c>
      <c r="AB1004" s="17" t="s">
        <v>60</v>
      </c>
      <c r="AC1004" s="17" t="s">
        <v>82</v>
      </c>
      <c r="AD1004" s="17"/>
      <c r="AE1004" s="17" t="s">
        <v>1641</v>
      </c>
    </row>
    <row r="1005" spans="1:31" s="3" customFormat="1" ht="25.5" x14ac:dyDescent="0.3">
      <c r="A1005" s="35" t="s">
        <v>3427</v>
      </c>
      <c r="B1005" s="17">
        <v>1146</v>
      </c>
      <c r="C1005" s="18">
        <v>42123</v>
      </c>
      <c r="D1005" s="18">
        <v>42124.291666666701</v>
      </c>
      <c r="E1005" s="16" t="s">
        <v>1507</v>
      </c>
      <c r="F1005" s="36">
        <v>42871.291666666701</v>
      </c>
      <c r="G1005" s="16" t="s">
        <v>174</v>
      </c>
      <c r="H1005" s="17" t="s">
        <v>74</v>
      </c>
      <c r="I1005" s="17" t="s">
        <v>63</v>
      </c>
      <c r="J1005" s="17"/>
      <c r="K1005" s="17" t="s">
        <v>75</v>
      </c>
      <c r="L1005" s="17" t="s">
        <v>70</v>
      </c>
      <c r="M1005" s="17"/>
      <c r="N1005" s="17">
        <v>20</v>
      </c>
      <c r="O1005" s="17">
        <v>3</v>
      </c>
      <c r="P1005" s="17"/>
      <c r="Q1005" s="17">
        <v>20</v>
      </c>
      <c r="R1005" s="17" t="s">
        <v>65</v>
      </c>
      <c r="S1005" s="17"/>
      <c r="T1005" s="17" t="s">
        <v>195</v>
      </c>
      <c r="U1005" s="17" t="s">
        <v>55</v>
      </c>
      <c r="V1005" s="17" t="s">
        <v>88</v>
      </c>
      <c r="W1005" s="19" t="s">
        <v>3428</v>
      </c>
      <c r="X1005" s="18">
        <v>43465.333333333299</v>
      </c>
      <c r="Y1005" s="18">
        <v>43830.333333333299</v>
      </c>
      <c r="Z1005" s="17" t="s">
        <v>82</v>
      </c>
      <c r="AA1005" s="17" t="s">
        <v>59</v>
      </c>
      <c r="AB1005" s="17" t="s">
        <v>60</v>
      </c>
      <c r="AC1005" s="17" t="s">
        <v>82</v>
      </c>
      <c r="AD1005" s="17"/>
      <c r="AE1005" s="17" t="s">
        <v>1641</v>
      </c>
    </row>
    <row r="1006" spans="1:31" s="3" customFormat="1" ht="13" x14ac:dyDescent="0.3">
      <c r="A1006" s="35" t="s">
        <v>3429</v>
      </c>
      <c r="B1006" s="17">
        <v>1147</v>
      </c>
      <c r="C1006" s="18">
        <v>42124</v>
      </c>
      <c r="D1006" s="18">
        <v>42124.291666666701</v>
      </c>
      <c r="E1006" s="16" t="s">
        <v>1507</v>
      </c>
      <c r="F1006" s="36">
        <v>42424.333333333299</v>
      </c>
      <c r="G1006" s="16" t="s">
        <v>174</v>
      </c>
      <c r="H1006" s="17" t="s">
        <v>74</v>
      </c>
      <c r="I1006" s="17"/>
      <c r="J1006" s="17"/>
      <c r="K1006" s="17" t="s">
        <v>75</v>
      </c>
      <c r="L1006" s="17"/>
      <c r="M1006" s="17"/>
      <c r="N1006" s="17">
        <v>80</v>
      </c>
      <c r="O1006" s="17"/>
      <c r="P1006" s="17"/>
      <c r="Q1006" s="17">
        <v>80</v>
      </c>
      <c r="R1006" s="17" t="s">
        <v>65</v>
      </c>
      <c r="S1006" s="17"/>
      <c r="T1006" s="17" t="s">
        <v>101</v>
      </c>
      <c r="U1006" s="17" t="s">
        <v>55</v>
      </c>
      <c r="V1006" s="17" t="s">
        <v>88</v>
      </c>
      <c r="W1006" s="19" t="s">
        <v>3430</v>
      </c>
      <c r="X1006" s="18">
        <v>43465.333333333299</v>
      </c>
      <c r="Y1006" s="18">
        <v>43465.333333333299</v>
      </c>
      <c r="Z1006" s="17" t="s">
        <v>82</v>
      </c>
      <c r="AA1006" s="17" t="s">
        <v>60</v>
      </c>
      <c r="AB1006" s="17" t="s">
        <v>60</v>
      </c>
      <c r="AC1006" s="17" t="s">
        <v>82</v>
      </c>
      <c r="AD1006" s="17"/>
      <c r="AE1006" s="17"/>
    </row>
    <row r="1007" spans="1:31" s="3" customFormat="1" ht="13" x14ac:dyDescent="0.3">
      <c r="A1007" s="35" t="s">
        <v>3431</v>
      </c>
      <c r="B1007" s="17">
        <v>1148</v>
      </c>
      <c r="C1007" s="18">
        <v>42123</v>
      </c>
      <c r="D1007" s="18">
        <v>42124.291666666701</v>
      </c>
      <c r="E1007" s="16" t="s">
        <v>1507</v>
      </c>
      <c r="F1007" s="36">
        <v>42426.333333333299</v>
      </c>
      <c r="G1007" s="16" t="s">
        <v>174</v>
      </c>
      <c r="H1007" s="17" t="s">
        <v>74</v>
      </c>
      <c r="I1007" s="17"/>
      <c r="J1007" s="17"/>
      <c r="K1007" s="17" t="s">
        <v>75</v>
      </c>
      <c r="L1007" s="17"/>
      <c r="M1007" s="17"/>
      <c r="N1007" s="17">
        <v>21.7</v>
      </c>
      <c r="O1007" s="17"/>
      <c r="P1007" s="17"/>
      <c r="Q1007" s="17">
        <v>21.7</v>
      </c>
      <c r="R1007" s="17" t="s">
        <v>65</v>
      </c>
      <c r="S1007" s="17"/>
      <c r="T1007" s="17" t="s">
        <v>101</v>
      </c>
      <c r="U1007" s="17" t="s">
        <v>55</v>
      </c>
      <c r="V1007" s="17" t="s">
        <v>88</v>
      </c>
      <c r="W1007" s="19" t="s">
        <v>3432</v>
      </c>
      <c r="X1007" s="18">
        <v>43190.291666666701</v>
      </c>
      <c r="Y1007" s="18">
        <v>43190.291666666701</v>
      </c>
      <c r="Z1007" s="17" t="s">
        <v>82</v>
      </c>
      <c r="AA1007" s="17" t="s">
        <v>60</v>
      </c>
      <c r="AB1007" s="17" t="s">
        <v>60</v>
      </c>
      <c r="AC1007" s="17" t="s">
        <v>82</v>
      </c>
      <c r="AD1007" s="17"/>
      <c r="AE1007" s="17"/>
    </row>
    <row r="1008" spans="1:31" s="3" customFormat="1" ht="13" x14ac:dyDescent="0.3">
      <c r="A1008" s="35" t="s">
        <v>3433</v>
      </c>
      <c r="B1008" s="17">
        <v>1150</v>
      </c>
      <c r="C1008" s="18">
        <v>42116</v>
      </c>
      <c r="D1008" s="18">
        <v>42124.291666666701</v>
      </c>
      <c r="E1008" s="16" t="s">
        <v>1507</v>
      </c>
      <c r="F1008" s="36">
        <v>42187.291666666701</v>
      </c>
      <c r="G1008" s="16" t="s">
        <v>174</v>
      </c>
      <c r="H1008" s="17" t="s">
        <v>74</v>
      </c>
      <c r="I1008" s="17"/>
      <c r="J1008" s="17"/>
      <c r="K1008" s="17" t="s">
        <v>75</v>
      </c>
      <c r="L1008" s="17"/>
      <c r="M1008" s="17"/>
      <c r="N1008" s="17">
        <v>20</v>
      </c>
      <c r="O1008" s="17"/>
      <c r="P1008" s="17"/>
      <c r="Q1008" s="17">
        <v>20</v>
      </c>
      <c r="R1008" s="17" t="s">
        <v>65</v>
      </c>
      <c r="S1008" s="17"/>
      <c r="T1008" s="17" t="s">
        <v>101</v>
      </c>
      <c r="U1008" s="17" t="s">
        <v>55</v>
      </c>
      <c r="V1008" s="17" t="s">
        <v>88</v>
      </c>
      <c r="W1008" s="19" t="s">
        <v>3434</v>
      </c>
      <c r="X1008" s="18">
        <v>43465.333333333299</v>
      </c>
      <c r="Y1008" s="18">
        <v>43465.333333333299</v>
      </c>
      <c r="Z1008" s="17" t="s">
        <v>82</v>
      </c>
      <c r="AA1008" s="17" t="s">
        <v>60</v>
      </c>
      <c r="AB1008" s="17" t="s">
        <v>60</v>
      </c>
      <c r="AC1008" s="17" t="s">
        <v>82</v>
      </c>
      <c r="AD1008" s="17"/>
      <c r="AE1008" s="17"/>
    </row>
    <row r="1009" spans="1:31" s="3" customFormat="1" ht="13" x14ac:dyDescent="0.3">
      <c r="A1009" s="35" t="s">
        <v>3435</v>
      </c>
      <c r="B1009" s="17">
        <v>1151</v>
      </c>
      <c r="C1009" s="18">
        <v>42124</v>
      </c>
      <c r="D1009" s="18">
        <v>42124.291666666701</v>
      </c>
      <c r="E1009" s="16" t="s">
        <v>1507</v>
      </c>
      <c r="F1009" s="36">
        <v>42194.291666666701</v>
      </c>
      <c r="G1009" s="16" t="s">
        <v>174</v>
      </c>
      <c r="H1009" s="17" t="s">
        <v>74</v>
      </c>
      <c r="I1009" s="17"/>
      <c r="J1009" s="17"/>
      <c r="K1009" s="17" t="s">
        <v>75</v>
      </c>
      <c r="L1009" s="17"/>
      <c r="M1009" s="17"/>
      <c r="N1009" s="17">
        <v>100</v>
      </c>
      <c r="O1009" s="17"/>
      <c r="P1009" s="17"/>
      <c r="Q1009" s="17">
        <v>100</v>
      </c>
      <c r="R1009" s="17" t="s">
        <v>65</v>
      </c>
      <c r="S1009" s="17"/>
      <c r="T1009" s="17" t="s">
        <v>101</v>
      </c>
      <c r="U1009" s="17" t="s">
        <v>55</v>
      </c>
      <c r="V1009" s="17" t="s">
        <v>88</v>
      </c>
      <c r="W1009" s="19" t="s">
        <v>3436</v>
      </c>
      <c r="X1009" s="18">
        <v>43465.333333333299</v>
      </c>
      <c r="Y1009" s="18">
        <v>43465.333333333299</v>
      </c>
      <c r="Z1009" s="17" t="s">
        <v>82</v>
      </c>
      <c r="AA1009" s="17" t="s">
        <v>60</v>
      </c>
      <c r="AB1009" s="17" t="s">
        <v>60</v>
      </c>
      <c r="AC1009" s="17" t="s">
        <v>82</v>
      </c>
      <c r="AD1009" s="17"/>
      <c r="AE1009" s="17" t="s">
        <v>1641</v>
      </c>
    </row>
    <row r="1010" spans="1:31" s="3" customFormat="1" ht="13" x14ac:dyDescent="0.3">
      <c r="A1010" s="35" t="s">
        <v>3437</v>
      </c>
      <c r="B1010" s="17">
        <v>1152</v>
      </c>
      <c r="C1010" s="18">
        <v>42124</v>
      </c>
      <c r="D1010" s="18">
        <v>42124.291666666701</v>
      </c>
      <c r="E1010" s="16" t="s">
        <v>1507</v>
      </c>
      <c r="F1010" s="36">
        <v>42485.291666666701</v>
      </c>
      <c r="G1010" s="16" t="s">
        <v>174</v>
      </c>
      <c r="H1010" s="17" t="s">
        <v>74</v>
      </c>
      <c r="I1010" s="17"/>
      <c r="J1010" s="17"/>
      <c r="K1010" s="17" t="s">
        <v>75</v>
      </c>
      <c r="L1010" s="17"/>
      <c r="M1010" s="17"/>
      <c r="N1010" s="17">
        <v>20</v>
      </c>
      <c r="O1010" s="17"/>
      <c r="P1010" s="17"/>
      <c r="Q1010" s="17">
        <v>20</v>
      </c>
      <c r="R1010" s="17" t="s">
        <v>65</v>
      </c>
      <c r="S1010" s="17"/>
      <c r="T1010" s="17" t="s">
        <v>101</v>
      </c>
      <c r="U1010" s="17" t="s">
        <v>55</v>
      </c>
      <c r="V1010" s="17" t="s">
        <v>88</v>
      </c>
      <c r="W1010" s="19" t="s">
        <v>3223</v>
      </c>
      <c r="X1010" s="18">
        <v>43100.333333333299</v>
      </c>
      <c r="Y1010" s="18">
        <v>43100.333333333299</v>
      </c>
      <c r="Z1010" s="17" t="s">
        <v>82</v>
      </c>
      <c r="AA1010" s="17" t="s">
        <v>59</v>
      </c>
      <c r="AB1010" s="17" t="s">
        <v>60</v>
      </c>
      <c r="AC1010" s="17" t="s">
        <v>82</v>
      </c>
      <c r="AD1010" s="17"/>
      <c r="AE1010" s="17"/>
    </row>
    <row r="1011" spans="1:31" s="3" customFormat="1" ht="13" x14ac:dyDescent="0.3">
      <c r="A1011" s="35" t="s">
        <v>3438</v>
      </c>
      <c r="B1011" s="17">
        <v>1153</v>
      </c>
      <c r="C1011" s="18">
        <v>42122</v>
      </c>
      <c r="D1011" s="18">
        <v>42124.291666666701</v>
      </c>
      <c r="E1011" s="16" t="s">
        <v>1507</v>
      </c>
      <c r="F1011" s="36">
        <v>42417.333333333299</v>
      </c>
      <c r="G1011" s="16" t="s">
        <v>174</v>
      </c>
      <c r="H1011" s="17" t="s">
        <v>510</v>
      </c>
      <c r="I1011" s="17"/>
      <c r="J1011" s="17"/>
      <c r="K1011" s="17" t="s">
        <v>115</v>
      </c>
      <c r="L1011" s="17"/>
      <c r="M1011" s="17"/>
      <c r="N1011" s="17">
        <v>650</v>
      </c>
      <c r="O1011" s="17"/>
      <c r="P1011" s="17"/>
      <c r="Q1011" s="17">
        <v>650</v>
      </c>
      <c r="R1011" s="17" t="s">
        <v>65</v>
      </c>
      <c r="S1011" s="17"/>
      <c r="T1011" s="17" t="s">
        <v>340</v>
      </c>
      <c r="U1011" s="17" t="s">
        <v>55</v>
      </c>
      <c r="V1011" s="17" t="s">
        <v>88</v>
      </c>
      <c r="W1011" s="19" t="s">
        <v>3439</v>
      </c>
      <c r="X1011" s="18">
        <v>43921.291666666701</v>
      </c>
      <c r="Y1011" s="18">
        <v>43921.291666666701</v>
      </c>
      <c r="Z1011" s="17" t="s">
        <v>82</v>
      </c>
      <c r="AA1011" s="17" t="s">
        <v>60</v>
      </c>
      <c r="AB1011" s="17" t="s">
        <v>60</v>
      </c>
      <c r="AC1011" s="17" t="s">
        <v>82</v>
      </c>
      <c r="AD1011" s="17"/>
      <c r="AE1011" s="17"/>
    </row>
    <row r="1012" spans="1:31" s="3" customFormat="1" ht="25.5" x14ac:dyDescent="0.3">
      <c r="A1012" s="35" t="s">
        <v>3440</v>
      </c>
      <c r="B1012" s="17">
        <v>1154</v>
      </c>
      <c r="C1012" s="18">
        <v>42124</v>
      </c>
      <c r="D1012" s="18">
        <v>42124.291666666701</v>
      </c>
      <c r="E1012" s="16" t="s">
        <v>1507</v>
      </c>
      <c r="F1012" s="36">
        <v>43236.291666666701</v>
      </c>
      <c r="G1012" s="16" t="s">
        <v>174</v>
      </c>
      <c r="H1012" s="17" t="s">
        <v>74</v>
      </c>
      <c r="I1012" s="17"/>
      <c r="J1012" s="17"/>
      <c r="K1012" s="17" t="s">
        <v>75</v>
      </c>
      <c r="L1012" s="17"/>
      <c r="M1012" s="17"/>
      <c r="N1012" s="17">
        <v>200</v>
      </c>
      <c r="O1012" s="17"/>
      <c r="P1012" s="17"/>
      <c r="Q1012" s="17">
        <v>200</v>
      </c>
      <c r="R1012" s="17" t="s">
        <v>92</v>
      </c>
      <c r="S1012" s="17"/>
      <c r="T1012" s="17" t="s">
        <v>101</v>
      </c>
      <c r="U1012" s="17" t="s">
        <v>55</v>
      </c>
      <c r="V1012" s="17" t="s">
        <v>88</v>
      </c>
      <c r="W1012" s="19" t="s">
        <v>3441</v>
      </c>
      <c r="X1012" s="18">
        <v>43465.333333333299</v>
      </c>
      <c r="Y1012" s="18">
        <v>44166.333333333299</v>
      </c>
      <c r="Z1012" s="17" t="s">
        <v>82</v>
      </c>
      <c r="AA1012" s="17" t="s">
        <v>59</v>
      </c>
      <c r="AB1012" s="17" t="s">
        <v>59</v>
      </c>
      <c r="AC1012" s="17" t="s">
        <v>82</v>
      </c>
      <c r="AD1012" s="17"/>
      <c r="AE1012" s="17" t="s">
        <v>1641</v>
      </c>
    </row>
    <row r="1013" spans="1:31" s="3" customFormat="1" ht="13" x14ac:dyDescent="0.3">
      <c r="A1013" s="35" t="s">
        <v>3442</v>
      </c>
      <c r="B1013" s="17">
        <v>1155</v>
      </c>
      <c r="C1013" s="18">
        <v>42123</v>
      </c>
      <c r="D1013" s="18">
        <v>42124.291666666701</v>
      </c>
      <c r="E1013" s="16" t="s">
        <v>1507</v>
      </c>
      <c r="F1013" s="36">
        <v>42202.291666666701</v>
      </c>
      <c r="G1013" s="16" t="s">
        <v>174</v>
      </c>
      <c r="H1013" s="17" t="s">
        <v>74</v>
      </c>
      <c r="I1013" s="17" t="s">
        <v>63</v>
      </c>
      <c r="J1013" s="17"/>
      <c r="K1013" s="17" t="s">
        <v>75</v>
      </c>
      <c r="L1013" s="17" t="s">
        <v>70</v>
      </c>
      <c r="M1013" s="17"/>
      <c r="N1013" s="17">
        <v>77.3</v>
      </c>
      <c r="O1013" s="17">
        <v>77.5</v>
      </c>
      <c r="P1013" s="17"/>
      <c r="Q1013" s="17">
        <v>77.5</v>
      </c>
      <c r="R1013" s="17" t="s">
        <v>65</v>
      </c>
      <c r="S1013" s="17"/>
      <c r="T1013" s="17" t="s">
        <v>101</v>
      </c>
      <c r="U1013" s="17" t="s">
        <v>55</v>
      </c>
      <c r="V1013" s="17" t="s">
        <v>88</v>
      </c>
      <c r="W1013" s="19" t="s">
        <v>3443</v>
      </c>
      <c r="X1013" s="18">
        <v>43465.333333333299</v>
      </c>
      <c r="Y1013" s="18">
        <v>43465.333333333299</v>
      </c>
      <c r="Z1013" s="17" t="s">
        <v>82</v>
      </c>
      <c r="AA1013" s="17" t="s">
        <v>60</v>
      </c>
      <c r="AB1013" s="17" t="s">
        <v>60</v>
      </c>
      <c r="AC1013" s="17" t="s">
        <v>82</v>
      </c>
      <c r="AD1013" s="17"/>
      <c r="AE1013" s="17"/>
    </row>
    <row r="1014" spans="1:31" s="3" customFormat="1" ht="13" x14ac:dyDescent="0.3">
      <c r="A1014" s="35" t="s">
        <v>3444</v>
      </c>
      <c r="B1014" s="17">
        <v>1156</v>
      </c>
      <c r="C1014" s="18">
        <v>42124</v>
      </c>
      <c r="D1014" s="18">
        <v>42124.291666666701</v>
      </c>
      <c r="E1014" s="16" t="s">
        <v>1507</v>
      </c>
      <c r="F1014" s="36">
        <v>42437.333333333299</v>
      </c>
      <c r="G1014" s="16" t="s">
        <v>174</v>
      </c>
      <c r="H1014" s="17" t="s">
        <v>63</v>
      </c>
      <c r="I1014" s="17"/>
      <c r="J1014" s="17"/>
      <c r="K1014" s="17" t="s">
        <v>70</v>
      </c>
      <c r="L1014" s="17"/>
      <c r="M1014" s="17"/>
      <c r="N1014" s="17">
        <v>42</v>
      </c>
      <c r="O1014" s="17"/>
      <c r="P1014" s="17"/>
      <c r="Q1014" s="17">
        <v>42</v>
      </c>
      <c r="R1014" s="17" t="s">
        <v>65</v>
      </c>
      <c r="S1014" s="17"/>
      <c r="T1014" s="17" t="s">
        <v>1521</v>
      </c>
      <c r="U1014" s="17" t="s">
        <v>55</v>
      </c>
      <c r="V1014" s="17" t="s">
        <v>88</v>
      </c>
      <c r="W1014" s="19" t="s">
        <v>3445</v>
      </c>
      <c r="X1014" s="18">
        <v>43221.291666666701</v>
      </c>
      <c r="Y1014" s="18">
        <v>43221.291666666701</v>
      </c>
      <c r="Z1014" s="17" t="s">
        <v>82</v>
      </c>
      <c r="AA1014" s="17" t="s">
        <v>60</v>
      </c>
      <c r="AB1014" s="17" t="s">
        <v>60</v>
      </c>
      <c r="AC1014" s="17" t="s">
        <v>82</v>
      </c>
      <c r="AD1014" s="17"/>
      <c r="AE1014" s="17"/>
    </row>
    <row r="1015" spans="1:31" s="3" customFormat="1" ht="13" x14ac:dyDescent="0.3">
      <c r="A1015" s="35" t="s">
        <v>3446</v>
      </c>
      <c r="B1015" s="17">
        <v>1157</v>
      </c>
      <c r="C1015" s="18">
        <v>42116</v>
      </c>
      <c r="D1015" s="18">
        <v>42124.291666666701</v>
      </c>
      <c r="E1015" s="16" t="s">
        <v>1507</v>
      </c>
      <c r="F1015" s="36">
        <v>44399.291666666701</v>
      </c>
      <c r="G1015" s="16" t="s">
        <v>174</v>
      </c>
      <c r="H1015" s="17" t="s">
        <v>74</v>
      </c>
      <c r="I1015" s="17" t="s">
        <v>63</v>
      </c>
      <c r="J1015" s="17"/>
      <c r="K1015" s="17" t="s">
        <v>75</v>
      </c>
      <c r="L1015" s="17" t="s">
        <v>70</v>
      </c>
      <c r="M1015" s="17"/>
      <c r="N1015" s="17">
        <v>50</v>
      </c>
      <c r="O1015" s="17">
        <v>46</v>
      </c>
      <c r="P1015" s="17"/>
      <c r="Q1015" s="17">
        <v>50</v>
      </c>
      <c r="R1015" s="17" t="s">
        <v>52</v>
      </c>
      <c r="S1015" s="17" t="s">
        <v>53</v>
      </c>
      <c r="T1015" s="17" t="s">
        <v>101</v>
      </c>
      <c r="U1015" s="17" t="s">
        <v>55</v>
      </c>
      <c r="V1015" s="17" t="s">
        <v>88</v>
      </c>
      <c r="W1015" s="19" t="s">
        <v>3292</v>
      </c>
      <c r="X1015" s="18">
        <v>43465.333333333299</v>
      </c>
      <c r="Y1015" s="18">
        <v>45275.333333333299</v>
      </c>
      <c r="Z1015" s="17" t="s">
        <v>82</v>
      </c>
      <c r="AA1015" s="17" t="s">
        <v>59</v>
      </c>
      <c r="AB1015" s="17" t="s">
        <v>59</v>
      </c>
      <c r="AC1015" s="17" t="s">
        <v>82</v>
      </c>
      <c r="AD1015" s="17" t="s">
        <v>61</v>
      </c>
      <c r="AE1015" s="17" t="s">
        <v>1618</v>
      </c>
    </row>
    <row r="1016" spans="1:31" s="3" customFormat="1" ht="13" x14ac:dyDescent="0.3">
      <c r="A1016" s="35" t="s">
        <v>3447</v>
      </c>
      <c r="B1016" s="17">
        <v>1159</v>
      </c>
      <c r="C1016" s="18">
        <v>42124</v>
      </c>
      <c r="D1016" s="18">
        <v>42124.291666666701</v>
      </c>
      <c r="E1016" s="16" t="s">
        <v>1507</v>
      </c>
      <c r="F1016" s="36">
        <v>42879.291666666701</v>
      </c>
      <c r="G1016" s="16" t="s">
        <v>174</v>
      </c>
      <c r="H1016" s="17" t="s">
        <v>74</v>
      </c>
      <c r="I1016" s="17"/>
      <c r="J1016" s="17"/>
      <c r="K1016" s="17" t="s">
        <v>75</v>
      </c>
      <c r="L1016" s="17"/>
      <c r="M1016" s="17"/>
      <c r="N1016" s="17">
        <v>21.7</v>
      </c>
      <c r="O1016" s="17"/>
      <c r="P1016" s="17"/>
      <c r="Q1016" s="17">
        <v>21.7</v>
      </c>
      <c r="R1016" s="17" t="s">
        <v>65</v>
      </c>
      <c r="S1016" s="17"/>
      <c r="T1016" s="17" t="s">
        <v>139</v>
      </c>
      <c r="U1016" s="17" t="s">
        <v>55</v>
      </c>
      <c r="V1016" s="17" t="s">
        <v>88</v>
      </c>
      <c r="W1016" s="19" t="s">
        <v>3448</v>
      </c>
      <c r="X1016" s="18">
        <v>43190.291666666701</v>
      </c>
      <c r="Y1016" s="18">
        <v>44012.291666666701</v>
      </c>
      <c r="Z1016" s="17" t="s">
        <v>82</v>
      </c>
      <c r="AA1016" s="17" t="s">
        <v>59</v>
      </c>
      <c r="AB1016" s="17" t="s">
        <v>60</v>
      </c>
      <c r="AC1016" s="17" t="s">
        <v>82</v>
      </c>
      <c r="AD1016" s="17"/>
      <c r="AE1016" s="17" t="s">
        <v>1641</v>
      </c>
    </row>
    <row r="1017" spans="1:31" s="3" customFormat="1" ht="13" x14ac:dyDescent="0.3">
      <c r="A1017" s="35" t="s">
        <v>3449</v>
      </c>
      <c r="B1017" s="17">
        <v>1160</v>
      </c>
      <c r="C1017" s="18">
        <v>42123</v>
      </c>
      <c r="D1017" s="18">
        <v>42124.291666666701</v>
      </c>
      <c r="E1017" s="16" t="s">
        <v>1507</v>
      </c>
      <c r="F1017" s="36">
        <v>42426.333333333299</v>
      </c>
      <c r="G1017" s="16" t="s">
        <v>174</v>
      </c>
      <c r="H1017" s="17" t="s">
        <v>74</v>
      </c>
      <c r="I1017" s="17"/>
      <c r="J1017" s="17"/>
      <c r="K1017" s="17" t="s">
        <v>75</v>
      </c>
      <c r="L1017" s="17"/>
      <c r="M1017" s="17"/>
      <c r="N1017" s="17">
        <v>20</v>
      </c>
      <c r="O1017" s="17"/>
      <c r="P1017" s="17"/>
      <c r="Q1017" s="17">
        <v>20</v>
      </c>
      <c r="R1017" s="17" t="s">
        <v>65</v>
      </c>
      <c r="S1017" s="17"/>
      <c r="T1017" s="17" t="s">
        <v>101</v>
      </c>
      <c r="U1017" s="17" t="s">
        <v>55</v>
      </c>
      <c r="V1017" s="17" t="s">
        <v>88</v>
      </c>
      <c r="W1017" s="19" t="s">
        <v>3450</v>
      </c>
      <c r="X1017" s="18">
        <v>43190.291666666701</v>
      </c>
      <c r="Y1017" s="18">
        <v>43190.291666666701</v>
      </c>
      <c r="Z1017" s="17" t="s">
        <v>82</v>
      </c>
      <c r="AA1017" s="17" t="s">
        <v>60</v>
      </c>
      <c r="AB1017" s="17" t="s">
        <v>60</v>
      </c>
      <c r="AC1017" s="17" t="s">
        <v>82</v>
      </c>
      <c r="AD1017" s="17"/>
      <c r="AE1017" s="17"/>
    </row>
    <row r="1018" spans="1:31" s="3" customFormat="1" ht="13" x14ac:dyDescent="0.3">
      <c r="A1018" s="35" t="s">
        <v>3451</v>
      </c>
      <c r="B1018" s="17">
        <v>1161</v>
      </c>
      <c r="C1018" s="18">
        <v>42123</v>
      </c>
      <c r="D1018" s="18">
        <v>42124.291666666701</v>
      </c>
      <c r="E1018" s="16" t="s">
        <v>1507</v>
      </c>
      <c r="F1018" s="36">
        <v>42202.291666666701</v>
      </c>
      <c r="G1018" s="16" t="s">
        <v>174</v>
      </c>
      <c r="H1018" s="17" t="s">
        <v>63</v>
      </c>
      <c r="I1018" s="17" t="s">
        <v>74</v>
      </c>
      <c r="J1018" s="17"/>
      <c r="K1018" s="17" t="s">
        <v>70</v>
      </c>
      <c r="L1018" s="17" t="s">
        <v>75</v>
      </c>
      <c r="M1018" s="17"/>
      <c r="N1018" s="17">
        <v>180.5</v>
      </c>
      <c r="O1018" s="17">
        <v>179.8</v>
      </c>
      <c r="P1018" s="17"/>
      <c r="Q1018" s="17">
        <v>180.5</v>
      </c>
      <c r="R1018" s="17" t="s">
        <v>65</v>
      </c>
      <c r="S1018" s="17"/>
      <c r="T1018" s="17" t="s">
        <v>101</v>
      </c>
      <c r="U1018" s="17" t="s">
        <v>55</v>
      </c>
      <c r="V1018" s="17" t="s">
        <v>88</v>
      </c>
      <c r="W1018" s="19" t="s">
        <v>3452</v>
      </c>
      <c r="X1018" s="18">
        <v>43556.291666666701</v>
      </c>
      <c r="Y1018" s="18">
        <v>43556.291666666701</v>
      </c>
      <c r="Z1018" s="17" t="s">
        <v>82</v>
      </c>
      <c r="AA1018" s="17" t="s">
        <v>60</v>
      </c>
      <c r="AB1018" s="17" t="s">
        <v>60</v>
      </c>
      <c r="AC1018" s="17" t="s">
        <v>82</v>
      </c>
      <c r="AD1018" s="17"/>
      <c r="AE1018" s="17"/>
    </row>
    <row r="1019" spans="1:31" s="3" customFormat="1" ht="13" x14ac:dyDescent="0.3">
      <c r="A1019" s="35" t="s">
        <v>3453</v>
      </c>
      <c r="B1019" s="17">
        <v>1162</v>
      </c>
      <c r="C1019" s="18">
        <v>42124</v>
      </c>
      <c r="D1019" s="18">
        <v>42124.291666666701</v>
      </c>
      <c r="E1019" s="16" t="s">
        <v>1507</v>
      </c>
      <c r="F1019" s="36">
        <v>42871.291666666701</v>
      </c>
      <c r="G1019" s="16" t="s">
        <v>174</v>
      </c>
      <c r="H1019" s="17" t="s">
        <v>63</v>
      </c>
      <c r="I1019" s="17"/>
      <c r="J1019" s="17"/>
      <c r="K1019" s="17" t="s">
        <v>70</v>
      </c>
      <c r="L1019" s="17"/>
      <c r="M1019" s="17"/>
      <c r="N1019" s="17">
        <v>10</v>
      </c>
      <c r="O1019" s="17"/>
      <c r="P1019" s="17"/>
      <c r="Q1019" s="17">
        <v>10</v>
      </c>
      <c r="R1019" s="17" t="s">
        <v>65</v>
      </c>
      <c r="S1019" s="17"/>
      <c r="T1019" s="17" t="s">
        <v>195</v>
      </c>
      <c r="U1019" s="17" t="s">
        <v>55</v>
      </c>
      <c r="V1019" s="17" t="s">
        <v>88</v>
      </c>
      <c r="W1019" s="19" t="s">
        <v>319</v>
      </c>
      <c r="X1019" s="18">
        <v>43100.333333333299</v>
      </c>
      <c r="Y1019" s="18">
        <v>43830.333333333299</v>
      </c>
      <c r="Z1019" s="17" t="s">
        <v>82</v>
      </c>
      <c r="AA1019" s="17" t="s">
        <v>60</v>
      </c>
      <c r="AB1019" s="17" t="s">
        <v>60</v>
      </c>
      <c r="AC1019" s="17" t="s">
        <v>82</v>
      </c>
      <c r="AD1019" s="17"/>
      <c r="AE1019" s="17" t="s">
        <v>1641</v>
      </c>
    </row>
    <row r="1020" spans="1:31" s="3" customFormat="1" ht="13" x14ac:dyDescent="0.3">
      <c r="A1020" s="35" t="s">
        <v>3454</v>
      </c>
      <c r="B1020" s="17">
        <v>1163</v>
      </c>
      <c r="C1020" s="18">
        <v>42124</v>
      </c>
      <c r="D1020" s="18">
        <v>42124.291666666701</v>
      </c>
      <c r="E1020" s="16" t="s">
        <v>1507</v>
      </c>
      <c r="F1020" s="36">
        <v>43236.291666666701</v>
      </c>
      <c r="G1020" s="16" t="s">
        <v>174</v>
      </c>
      <c r="H1020" s="17" t="s">
        <v>74</v>
      </c>
      <c r="I1020" s="17"/>
      <c r="J1020" s="17"/>
      <c r="K1020" s="17" t="s">
        <v>75</v>
      </c>
      <c r="L1020" s="17"/>
      <c r="M1020" s="17"/>
      <c r="N1020" s="17">
        <v>100</v>
      </c>
      <c r="O1020" s="17"/>
      <c r="P1020" s="17"/>
      <c r="Q1020" s="17">
        <v>100</v>
      </c>
      <c r="R1020" s="17" t="s">
        <v>92</v>
      </c>
      <c r="S1020" s="17"/>
      <c r="T1020" s="17" t="s">
        <v>101</v>
      </c>
      <c r="U1020" s="17" t="s">
        <v>55</v>
      </c>
      <c r="V1020" s="17" t="s">
        <v>88</v>
      </c>
      <c r="W1020" s="19" t="s">
        <v>3455</v>
      </c>
      <c r="X1020" s="18">
        <v>43465.333333333299</v>
      </c>
      <c r="Y1020" s="18">
        <v>43861.333333333299</v>
      </c>
      <c r="Z1020" s="17" t="s">
        <v>82</v>
      </c>
      <c r="AA1020" s="17" t="s">
        <v>59</v>
      </c>
      <c r="AB1020" s="17" t="s">
        <v>59</v>
      </c>
      <c r="AC1020" s="17" t="s">
        <v>82</v>
      </c>
      <c r="AD1020" s="17"/>
      <c r="AE1020" s="17" t="s">
        <v>1641</v>
      </c>
    </row>
    <row r="1021" spans="1:31" s="3" customFormat="1" ht="13" x14ac:dyDescent="0.3">
      <c r="A1021" s="35" t="s">
        <v>3456</v>
      </c>
      <c r="B1021" s="17">
        <v>1164</v>
      </c>
      <c r="C1021" s="18">
        <v>42124</v>
      </c>
      <c r="D1021" s="18">
        <v>42124.291666666701</v>
      </c>
      <c r="E1021" s="16" t="s">
        <v>1507</v>
      </c>
      <c r="F1021" s="36">
        <v>42486.291666666701</v>
      </c>
      <c r="G1021" s="16" t="s">
        <v>174</v>
      </c>
      <c r="H1021" s="17" t="s">
        <v>63</v>
      </c>
      <c r="I1021" s="17"/>
      <c r="J1021" s="17"/>
      <c r="K1021" s="17" t="s">
        <v>70</v>
      </c>
      <c r="L1021" s="17"/>
      <c r="M1021" s="17"/>
      <c r="N1021" s="17">
        <v>20</v>
      </c>
      <c r="O1021" s="17"/>
      <c r="P1021" s="17"/>
      <c r="Q1021" s="17">
        <v>20</v>
      </c>
      <c r="R1021" s="17" t="s">
        <v>65</v>
      </c>
      <c r="S1021" s="17"/>
      <c r="T1021" s="17" t="s">
        <v>101</v>
      </c>
      <c r="U1021" s="17" t="s">
        <v>55</v>
      </c>
      <c r="V1021" s="17" t="s">
        <v>88</v>
      </c>
      <c r="W1021" s="19" t="s">
        <v>3457</v>
      </c>
      <c r="X1021" s="18">
        <v>43435.333333333299</v>
      </c>
      <c r="Y1021" s="18">
        <v>44409.291666666701</v>
      </c>
      <c r="Z1021" s="17" t="s">
        <v>82</v>
      </c>
      <c r="AA1021" s="17" t="s">
        <v>60</v>
      </c>
      <c r="AB1021" s="17" t="s">
        <v>60</v>
      </c>
      <c r="AC1021" s="17" t="s">
        <v>82</v>
      </c>
      <c r="AD1021" s="17"/>
      <c r="AE1021" s="17"/>
    </row>
    <row r="1022" spans="1:31" s="3" customFormat="1" ht="13" x14ac:dyDescent="0.3">
      <c r="A1022" s="35" t="s">
        <v>3458</v>
      </c>
      <c r="B1022" s="17">
        <v>1165</v>
      </c>
      <c r="C1022" s="18">
        <v>42124</v>
      </c>
      <c r="D1022" s="18">
        <v>42124.291666666701</v>
      </c>
      <c r="E1022" s="16" t="s">
        <v>1507</v>
      </c>
      <c r="F1022" s="36">
        <v>42739.333333333299</v>
      </c>
      <c r="G1022" s="16" t="s">
        <v>174</v>
      </c>
      <c r="H1022" s="17" t="s">
        <v>63</v>
      </c>
      <c r="I1022" s="17"/>
      <c r="J1022" s="17"/>
      <c r="K1022" s="17" t="s">
        <v>70</v>
      </c>
      <c r="L1022" s="17"/>
      <c r="M1022" s="17"/>
      <c r="N1022" s="17">
        <v>20</v>
      </c>
      <c r="O1022" s="17"/>
      <c r="P1022" s="17"/>
      <c r="Q1022" s="17">
        <v>20</v>
      </c>
      <c r="R1022" s="17" t="s">
        <v>65</v>
      </c>
      <c r="S1022" s="17"/>
      <c r="T1022" s="17" t="s">
        <v>54</v>
      </c>
      <c r="U1022" s="17" t="s">
        <v>55</v>
      </c>
      <c r="V1022" s="17" t="s">
        <v>56</v>
      </c>
      <c r="W1022" s="19" t="s">
        <v>3459</v>
      </c>
      <c r="X1022" s="18">
        <v>43101.333333333299</v>
      </c>
      <c r="Y1022" s="18">
        <v>43466.333333333299</v>
      </c>
      <c r="Z1022" s="17" t="s">
        <v>82</v>
      </c>
      <c r="AA1022" s="17" t="s">
        <v>60</v>
      </c>
      <c r="AB1022" s="17" t="s">
        <v>60</v>
      </c>
      <c r="AC1022" s="17" t="s">
        <v>82</v>
      </c>
      <c r="AD1022" s="17"/>
      <c r="AE1022" s="17" t="s">
        <v>1641</v>
      </c>
    </row>
    <row r="1023" spans="1:31" s="3" customFormat="1" ht="25.5" x14ac:dyDescent="0.3">
      <c r="A1023" s="35" t="s">
        <v>3460</v>
      </c>
      <c r="B1023" s="17">
        <v>1167</v>
      </c>
      <c r="C1023" s="18">
        <v>42124</v>
      </c>
      <c r="D1023" s="18">
        <v>42124.291666666701</v>
      </c>
      <c r="E1023" s="16" t="s">
        <v>1507</v>
      </c>
      <c r="F1023" s="36">
        <v>42199.291666666701</v>
      </c>
      <c r="G1023" s="16" t="s">
        <v>174</v>
      </c>
      <c r="H1023" s="17" t="s">
        <v>63</v>
      </c>
      <c r="I1023" s="17" t="s">
        <v>74</v>
      </c>
      <c r="J1023" s="17"/>
      <c r="K1023" s="17" t="s">
        <v>70</v>
      </c>
      <c r="L1023" s="17" t="s">
        <v>75</v>
      </c>
      <c r="M1023" s="17"/>
      <c r="N1023" s="17">
        <v>20</v>
      </c>
      <c r="O1023" s="17">
        <v>64</v>
      </c>
      <c r="P1023" s="17"/>
      <c r="Q1023" s="17">
        <v>84</v>
      </c>
      <c r="R1023" s="17" t="s">
        <v>65</v>
      </c>
      <c r="S1023" s="17"/>
      <c r="T1023" s="17" t="s">
        <v>54</v>
      </c>
      <c r="U1023" s="17" t="s">
        <v>55</v>
      </c>
      <c r="V1023" s="17" t="s">
        <v>56</v>
      </c>
      <c r="W1023" s="19" t="s">
        <v>3461</v>
      </c>
      <c r="X1023" s="18">
        <v>43100.333333333299</v>
      </c>
      <c r="Y1023" s="18">
        <v>43100.333333333299</v>
      </c>
      <c r="Z1023" s="17" t="s">
        <v>82</v>
      </c>
      <c r="AA1023" s="17" t="s">
        <v>60</v>
      </c>
      <c r="AB1023" s="17" t="s">
        <v>60</v>
      </c>
      <c r="AC1023" s="17" t="s">
        <v>82</v>
      </c>
      <c r="AD1023" s="17"/>
      <c r="AE1023" s="17"/>
    </row>
    <row r="1024" spans="1:31" s="3" customFormat="1" ht="13" x14ac:dyDescent="0.3">
      <c r="A1024" s="35" t="s">
        <v>3462</v>
      </c>
      <c r="B1024" s="17">
        <v>1168</v>
      </c>
      <c r="C1024" s="18">
        <v>42124</v>
      </c>
      <c r="D1024" s="18">
        <v>42124.291666666701</v>
      </c>
      <c r="E1024" s="16" t="s">
        <v>1507</v>
      </c>
      <c r="F1024" s="36">
        <v>42423.333333333299</v>
      </c>
      <c r="G1024" s="16" t="s">
        <v>174</v>
      </c>
      <c r="H1024" s="17" t="s">
        <v>63</v>
      </c>
      <c r="I1024" s="17"/>
      <c r="J1024" s="17"/>
      <c r="K1024" s="17" t="s">
        <v>70</v>
      </c>
      <c r="L1024" s="17"/>
      <c r="M1024" s="17"/>
      <c r="N1024" s="17">
        <v>40</v>
      </c>
      <c r="O1024" s="17"/>
      <c r="P1024" s="17"/>
      <c r="Q1024" s="17">
        <v>40</v>
      </c>
      <c r="R1024" s="17" t="s">
        <v>65</v>
      </c>
      <c r="S1024" s="17"/>
      <c r="T1024" s="17" t="s">
        <v>54</v>
      </c>
      <c r="U1024" s="17" t="s">
        <v>55</v>
      </c>
      <c r="V1024" s="17" t="s">
        <v>56</v>
      </c>
      <c r="W1024" s="19" t="s">
        <v>566</v>
      </c>
      <c r="X1024" s="18">
        <v>43830.333333333299</v>
      </c>
      <c r="Y1024" s="18">
        <v>43830.333333333299</v>
      </c>
      <c r="Z1024" s="17" t="s">
        <v>82</v>
      </c>
      <c r="AA1024" s="17" t="s">
        <v>60</v>
      </c>
      <c r="AB1024" s="17" t="s">
        <v>60</v>
      </c>
      <c r="AC1024" s="17" t="s">
        <v>82</v>
      </c>
      <c r="AD1024" s="17"/>
      <c r="AE1024" s="17"/>
    </row>
    <row r="1025" spans="1:31" s="3" customFormat="1" ht="13" x14ac:dyDescent="0.3">
      <c r="A1025" s="35" t="s">
        <v>3463</v>
      </c>
      <c r="B1025" s="17">
        <v>1172</v>
      </c>
      <c r="C1025" s="18">
        <v>42124</v>
      </c>
      <c r="D1025" s="18">
        <v>42124.291666666701</v>
      </c>
      <c r="E1025" s="16" t="s">
        <v>1507</v>
      </c>
      <c r="F1025" s="36">
        <v>42346.333333333299</v>
      </c>
      <c r="G1025" s="16" t="s">
        <v>174</v>
      </c>
      <c r="H1025" s="17" t="s">
        <v>63</v>
      </c>
      <c r="I1025" s="17"/>
      <c r="J1025" s="17"/>
      <c r="K1025" s="17" t="s">
        <v>510</v>
      </c>
      <c r="L1025" s="17"/>
      <c r="M1025" s="17"/>
      <c r="N1025" s="17">
        <v>110</v>
      </c>
      <c r="O1025" s="17"/>
      <c r="P1025" s="17"/>
      <c r="Q1025" s="17">
        <v>110</v>
      </c>
      <c r="R1025" s="17" t="s">
        <v>65</v>
      </c>
      <c r="S1025" s="17"/>
      <c r="T1025" s="17" t="s">
        <v>54</v>
      </c>
      <c r="U1025" s="17" t="s">
        <v>55</v>
      </c>
      <c r="V1025" s="17" t="s">
        <v>56</v>
      </c>
      <c r="W1025" s="19" t="s">
        <v>3464</v>
      </c>
      <c r="X1025" s="18">
        <v>43799.333333333299</v>
      </c>
      <c r="Y1025" s="18">
        <v>43799.333333333299</v>
      </c>
      <c r="Z1025" s="17" t="s">
        <v>82</v>
      </c>
      <c r="AA1025" s="17" t="s">
        <v>60</v>
      </c>
      <c r="AB1025" s="17" t="s">
        <v>60</v>
      </c>
      <c r="AC1025" s="17" t="s">
        <v>82</v>
      </c>
      <c r="AD1025" s="17"/>
      <c r="AE1025" s="17"/>
    </row>
    <row r="1026" spans="1:31" s="3" customFormat="1" ht="38" x14ac:dyDescent="0.3">
      <c r="A1026" s="35" t="s">
        <v>3465</v>
      </c>
      <c r="B1026" s="17">
        <v>1173</v>
      </c>
      <c r="C1026" s="18">
        <v>42124</v>
      </c>
      <c r="D1026" s="18">
        <v>42124.291666666701</v>
      </c>
      <c r="E1026" s="16" t="s">
        <v>1507</v>
      </c>
      <c r="F1026" s="36">
        <v>42199.291666666701</v>
      </c>
      <c r="G1026" s="16" t="s">
        <v>174</v>
      </c>
      <c r="H1026" s="17" t="s">
        <v>63</v>
      </c>
      <c r="I1026" s="17" t="s">
        <v>74</v>
      </c>
      <c r="J1026" s="17"/>
      <c r="K1026" s="17" t="s">
        <v>70</v>
      </c>
      <c r="L1026" s="17" t="s">
        <v>75</v>
      </c>
      <c r="M1026" s="17"/>
      <c r="N1026" s="17">
        <v>20</v>
      </c>
      <c r="O1026" s="17">
        <v>64</v>
      </c>
      <c r="P1026" s="17"/>
      <c r="Q1026" s="17">
        <v>84</v>
      </c>
      <c r="R1026" s="17" t="s">
        <v>65</v>
      </c>
      <c r="S1026" s="17"/>
      <c r="T1026" s="17" t="s">
        <v>54</v>
      </c>
      <c r="U1026" s="17" t="s">
        <v>55</v>
      </c>
      <c r="V1026" s="17" t="s">
        <v>56</v>
      </c>
      <c r="W1026" s="19" t="s">
        <v>3466</v>
      </c>
      <c r="X1026" s="18">
        <v>43100.333333333299</v>
      </c>
      <c r="Y1026" s="18">
        <v>43100.333333333299</v>
      </c>
      <c r="Z1026" s="17" t="s">
        <v>82</v>
      </c>
      <c r="AA1026" s="17" t="s">
        <v>60</v>
      </c>
      <c r="AB1026" s="17" t="s">
        <v>60</v>
      </c>
      <c r="AC1026" s="17" t="s">
        <v>82</v>
      </c>
      <c r="AD1026" s="17"/>
      <c r="AE1026" s="17"/>
    </row>
    <row r="1027" spans="1:31" s="3" customFormat="1" ht="13" x14ac:dyDescent="0.3">
      <c r="A1027" s="35" t="s">
        <v>3467</v>
      </c>
      <c r="B1027" s="17">
        <v>1174</v>
      </c>
      <c r="C1027" s="18">
        <v>42124</v>
      </c>
      <c r="D1027" s="18">
        <v>42124.291666666701</v>
      </c>
      <c r="E1027" s="16" t="s">
        <v>1507</v>
      </c>
      <c r="F1027" s="36">
        <v>43693.291666666701</v>
      </c>
      <c r="G1027" s="16" t="s">
        <v>174</v>
      </c>
      <c r="H1027" s="17" t="s">
        <v>63</v>
      </c>
      <c r="I1027" s="17" t="s">
        <v>74</v>
      </c>
      <c r="J1027" s="17"/>
      <c r="K1027" s="17" t="s">
        <v>70</v>
      </c>
      <c r="L1027" s="17" t="s">
        <v>75</v>
      </c>
      <c r="M1027" s="17"/>
      <c r="N1027" s="17">
        <v>10</v>
      </c>
      <c r="O1027" s="17">
        <v>50.25</v>
      </c>
      <c r="P1027" s="17"/>
      <c r="Q1027" s="17">
        <v>60.25</v>
      </c>
      <c r="R1027" s="17" t="s">
        <v>92</v>
      </c>
      <c r="S1027" s="17"/>
      <c r="T1027" s="17" t="s">
        <v>54</v>
      </c>
      <c r="U1027" s="17" t="s">
        <v>55</v>
      </c>
      <c r="V1027" s="17" t="s">
        <v>56</v>
      </c>
      <c r="W1027" s="19" t="s">
        <v>1379</v>
      </c>
      <c r="X1027" s="18">
        <v>44348.291666666701</v>
      </c>
      <c r="Y1027" s="18">
        <v>44348.291666666701</v>
      </c>
      <c r="Z1027" s="17" t="s">
        <v>82</v>
      </c>
      <c r="AA1027" s="17" t="s">
        <v>59</v>
      </c>
      <c r="AB1027" s="17" t="s">
        <v>59</v>
      </c>
      <c r="AC1027" s="17" t="s">
        <v>82</v>
      </c>
      <c r="AD1027" s="17" t="s">
        <v>156</v>
      </c>
      <c r="AE1027" s="17"/>
    </row>
    <row r="1028" spans="1:31" s="3" customFormat="1" ht="13" x14ac:dyDescent="0.3">
      <c r="A1028" s="35" t="s">
        <v>3468</v>
      </c>
      <c r="B1028" s="17">
        <v>1176</v>
      </c>
      <c r="C1028" s="18">
        <v>42114</v>
      </c>
      <c r="D1028" s="18">
        <v>42124.291666666701</v>
      </c>
      <c r="E1028" s="16" t="s">
        <v>1507</v>
      </c>
      <c r="F1028" s="36">
        <v>42193.291666666701</v>
      </c>
      <c r="G1028" s="16" t="s">
        <v>174</v>
      </c>
      <c r="H1028" s="17" t="s">
        <v>63</v>
      </c>
      <c r="I1028" s="17"/>
      <c r="J1028" s="17"/>
      <c r="K1028" s="17" t="s">
        <v>70</v>
      </c>
      <c r="L1028" s="17"/>
      <c r="M1028" s="17"/>
      <c r="N1028" s="17">
        <v>25</v>
      </c>
      <c r="O1028" s="17"/>
      <c r="P1028" s="17"/>
      <c r="Q1028" s="17">
        <v>25</v>
      </c>
      <c r="R1028" s="17" t="s">
        <v>65</v>
      </c>
      <c r="S1028" s="17"/>
      <c r="T1028" s="17" t="s">
        <v>54</v>
      </c>
      <c r="U1028" s="17" t="s">
        <v>55</v>
      </c>
      <c r="V1028" s="17" t="s">
        <v>56</v>
      </c>
      <c r="W1028" s="19" t="s">
        <v>205</v>
      </c>
      <c r="X1028" s="18">
        <v>43312.291666666701</v>
      </c>
      <c r="Y1028" s="18">
        <v>43312.291666666701</v>
      </c>
      <c r="Z1028" s="17" t="s">
        <v>82</v>
      </c>
      <c r="AA1028" s="17" t="s">
        <v>60</v>
      </c>
      <c r="AB1028" s="17" t="s">
        <v>60</v>
      </c>
      <c r="AC1028" s="17" t="s">
        <v>82</v>
      </c>
      <c r="AD1028" s="17"/>
      <c r="AE1028" s="17"/>
    </row>
    <row r="1029" spans="1:31" s="3" customFormat="1" ht="13" x14ac:dyDescent="0.3">
      <c r="A1029" s="35" t="s">
        <v>3469</v>
      </c>
      <c r="B1029" s="17">
        <v>1177</v>
      </c>
      <c r="C1029" s="18">
        <v>42111</v>
      </c>
      <c r="D1029" s="18">
        <v>42124.291666666701</v>
      </c>
      <c r="E1029" s="16" t="s">
        <v>1507</v>
      </c>
      <c r="F1029" s="36">
        <v>42191.291666666701</v>
      </c>
      <c r="G1029" s="16" t="s">
        <v>174</v>
      </c>
      <c r="H1029" s="17" t="s">
        <v>63</v>
      </c>
      <c r="I1029" s="17"/>
      <c r="J1029" s="17"/>
      <c r="K1029" s="17" t="s">
        <v>70</v>
      </c>
      <c r="L1029" s="17"/>
      <c r="M1029" s="17"/>
      <c r="N1029" s="17">
        <v>100</v>
      </c>
      <c r="O1029" s="17"/>
      <c r="P1029" s="17"/>
      <c r="Q1029" s="17">
        <v>100</v>
      </c>
      <c r="R1029" s="17" t="s">
        <v>65</v>
      </c>
      <c r="S1029" s="17"/>
      <c r="T1029" s="17" t="s">
        <v>54</v>
      </c>
      <c r="U1029" s="17" t="s">
        <v>55</v>
      </c>
      <c r="V1029" s="17" t="s">
        <v>56</v>
      </c>
      <c r="W1029" s="19" t="s">
        <v>1742</v>
      </c>
      <c r="X1029" s="18">
        <v>43586.291666666701</v>
      </c>
      <c r="Y1029" s="18">
        <v>43586.291666666701</v>
      </c>
      <c r="Z1029" s="17" t="s">
        <v>82</v>
      </c>
      <c r="AA1029" s="17" t="s">
        <v>60</v>
      </c>
      <c r="AB1029" s="17" t="s">
        <v>60</v>
      </c>
      <c r="AC1029" s="17" t="s">
        <v>82</v>
      </c>
      <c r="AD1029" s="17"/>
      <c r="AE1029" s="17"/>
    </row>
    <row r="1030" spans="1:31" s="3" customFormat="1" ht="13" x14ac:dyDescent="0.3">
      <c r="A1030" s="35" t="s">
        <v>3470</v>
      </c>
      <c r="B1030" s="17">
        <v>1178</v>
      </c>
      <c r="C1030" s="18">
        <v>42111</v>
      </c>
      <c r="D1030" s="18">
        <v>42124.291666666701</v>
      </c>
      <c r="E1030" s="16" t="s">
        <v>1507</v>
      </c>
      <c r="F1030" s="36">
        <v>42191.291666666701</v>
      </c>
      <c r="G1030" s="16" t="s">
        <v>174</v>
      </c>
      <c r="H1030" s="17" t="s">
        <v>1162</v>
      </c>
      <c r="I1030" s="17"/>
      <c r="J1030" s="17"/>
      <c r="K1030" s="17" t="s">
        <v>86</v>
      </c>
      <c r="L1030" s="17"/>
      <c r="M1030" s="17"/>
      <c r="N1030" s="17">
        <v>507.4</v>
      </c>
      <c r="O1030" s="17"/>
      <c r="P1030" s="17"/>
      <c r="Q1030" s="17">
        <v>507.4</v>
      </c>
      <c r="R1030" s="17" t="s">
        <v>65</v>
      </c>
      <c r="S1030" s="17"/>
      <c r="T1030" s="17" t="s">
        <v>54</v>
      </c>
      <c r="U1030" s="17" t="s">
        <v>55</v>
      </c>
      <c r="V1030" s="17" t="s">
        <v>56</v>
      </c>
      <c r="W1030" s="19" t="s">
        <v>3471</v>
      </c>
      <c r="X1030" s="18">
        <v>43525.333333333299</v>
      </c>
      <c r="Y1030" s="18">
        <v>43525.333333333299</v>
      </c>
      <c r="Z1030" s="17" t="s">
        <v>82</v>
      </c>
      <c r="AA1030" s="17" t="s">
        <v>60</v>
      </c>
      <c r="AB1030" s="17" t="s">
        <v>60</v>
      </c>
      <c r="AC1030" s="17" t="s">
        <v>82</v>
      </c>
      <c r="AD1030" s="17"/>
      <c r="AE1030" s="17"/>
    </row>
    <row r="1031" spans="1:31" s="3" customFormat="1" ht="13" x14ac:dyDescent="0.3">
      <c r="A1031" s="35" t="s">
        <v>3472</v>
      </c>
      <c r="B1031" s="17">
        <v>1179</v>
      </c>
      <c r="C1031" s="18">
        <v>42124</v>
      </c>
      <c r="D1031" s="18">
        <v>42124.291666666701</v>
      </c>
      <c r="E1031" s="16" t="s">
        <v>1507</v>
      </c>
      <c r="F1031" s="36">
        <v>42409.333333333299</v>
      </c>
      <c r="G1031" s="16" t="s">
        <v>174</v>
      </c>
      <c r="H1031" s="17" t="s">
        <v>63</v>
      </c>
      <c r="I1031" s="17"/>
      <c r="J1031" s="17"/>
      <c r="K1031" s="17" t="s">
        <v>70</v>
      </c>
      <c r="L1031" s="17"/>
      <c r="M1031" s="17"/>
      <c r="N1031" s="17">
        <v>30</v>
      </c>
      <c r="O1031" s="17"/>
      <c r="P1031" s="17"/>
      <c r="Q1031" s="17">
        <v>30</v>
      </c>
      <c r="R1031" s="17" t="s">
        <v>65</v>
      </c>
      <c r="S1031" s="17"/>
      <c r="T1031" s="17" t="s">
        <v>2218</v>
      </c>
      <c r="U1031" s="17" t="s">
        <v>55</v>
      </c>
      <c r="V1031" s="17" t="s">
        <v>56</v>
      </c>
      <c r="W1031" s="19" t="s">
        <v>3473</v>
      </c>
      <c r="X1031" s="18">
        <v>42947.291666666701</v>
      </c>
      <c r="Y1031" s="18">
        <v>43677.291666666701</v>
      </c>
      <c r="Z1031" s="17" t="s">
        <v>82</v>
      </c>
      <c r="AA1031" s="17" t="s">
        <v>60</v>
      </c>
      <c r="AB1031" s="17" t="s">
        <v>60</v>
      </c>
      <c r="AC1031" s="17" t="s">
        <v>82</v>
      </c>
      <c r="AD1031" s="17"/>
      <c r="AE1031" s="17"/>
    </row>
    <row r="1032" spans="1:31" s="3" customFormat="1" ht="25.5" x14ac:dyDescent="0.3">
      <c r="A1032" s="35" t="s">
        <v>3474</v>
      </c>
      <c r="B1032" s="17">
        <v>1180</v>
      </c>
      <c r="C1032" s="18">
        <v>42124</v>
      </c>
      <c r="D1032" s="18">
        <v>42124.291666666701</v>
      </c>
      <c r="E1032" s="16" t="s">
        <v>1507</v>
      </c>
      <c r="F1032" s="36">
        <v>42432.333333333299</v>
      </c>
      <c r="G1032" s="16" t="s">
        <v>174</v>
      </c>
      <c r="H1032" s="17" t="s">
        <v>63</v>
      </c>
      <c r="I1032" s="17"/>
      <c r="J1032" s="17"/>
      <c r="K1032" s="17" t="s">
        <v>70</v>
      </c>
      <c r="L1032" s="17"/>
      <c r="M1032" s="17"/>
      <c r="N1032" s="17">
        <v>50</v>
      </c>
      <c r="O1032" s="17"/>
      <c r="P1032" s="17"/>
      <c r="Q1032" s="17">
        <v>50</v>
      </c>
      <c r="R1032" s="17" t="s">
        <v>65</v>
      </c>
      <c r="S1032" s="17"/>
      <c r="T1032" s="17" t="s">
        <v>54</v>
      </c>
      <c r="U1032" s="17" t="s">
        <v>55</v>
      </c>
      <c r="V1032" s="17" t="s">
        <v>56</v>
      </c>
      <c r="W1032" s="19" t="s">
        <v>3475</v>
      </c>
      <c r="X1032" s="18">
        <v>43784.333333333299</v>
      </c>
      <c r="Y1032" s="18">
        <v>43784.333333333299</v>
      </c>
      <c r="Z1032" s="17" t="s">
        <v>82</v>
      </c>
      <c r="AA1032" s="17" t="s">
        <v>60</v>
      </c>
      <c r="AB1032" s="17" t="s">
        <v>60</v>
      </c>
      <c r="AC1032" s="17" t="s">
        <v>82</v>
      </c>
      <c r="AD1032" s="17"/>
      <c r="AE1032" s="17" t="s">
        <v>60</v>
      </c>
    </row>
    <row r="1033" spans="1:31" s="3" customFormat="1" ht="13" x14ac:dyDescent="0.3">
      <c r="A1033" s="35" t="s">
        <v>3476</v>
      </c>
      <c r="B1033" s="17">
        <v>1181</v>
      </c>
      <c r="C1033" s="18">
        <v>42124</v>
      </c>
      <c r="D1033" s="18">
        <v>42124.291666666701</v>
      </c>
      <c r="E1033" s="16" t="s">
        <v>1507</v>
      </c>
      <c r="F1033" s="36">
        <v>42207.291666666701</v>
      </c>
      <c r="G1033" s="16" t="s">
        <v>174</v>
      </c>
      <c r="H1033" s="17" t="s">
        <v>63</v>
      </c>
      <c r="I1033" s="17"/>
      <c r="J1033" s="17"/>
      <c r="K1033" s="17" t="s">
        <v>70</v>
      </c>
      <c r="L1033" s="17"/>
      <c r="M1033" s="17"/>
      <c r="N1033" s="17">
        <v>200</v>
      </c>
      <c r="O1033" s="17"/>
      <c r="P1033" s="17"/>
      <c r="Q1033" s="17">
        <v>200</v>
      </c>
      <c r="R1033" s="17" t="s">
        <v>65</v>
      </c>
      <c r="S1033" s="17"/>
      <c r="T1033" s="17" t="s">
        <v>54</v>
      </c>
      <c r="U1033" s="17" t="s">
        <v>55</v>
      </c>
      <c r="V1033" s="17" t="s">
        <v>56</v>
      </c>
      <c r="W1033" s="19" t="s">
        <v>3477</v>
      </c>
      <c r="X1033" s="18">
        <v>43101.333333333299</v>
      </c>
      <c r="Y1033" s="18">
        <v>43101.333333333299</v>
      </c>
      <c r="Z1033" s="17" t="s">
        <v>82</v>
      </c>
      <c r="AA1033" s="17" t="s">
        <v>60</v>
      </c>
      <c r="AB1033" s="17" t="s">
        <v>60</v>
      </c>
      <c r="AC1033" s="17" t="s">
        <v>82</v>
      </c>
      <c r="AD1033" s="17"/>
      <c r="AE1033" s="17"/>
    </row>
    <row r="1034" spans="1:31" s="3" customFormat="1" ht="25.5" x14ac:dyDescent="0.3">
      <c r="A1034" s="35" t="s">
        <v>3478</v>
      </c>
      <c r="B1034" s="17">
        <v>1182</v>
      </c>
      <c r="C1034" s="18">
        <v>42124</v>
      </c>
      <c r="D1034" s="18">
        <v>42124.291666666701</v>
      </c>
      <c r="E1034" s="16" t="s">
        <v>1507</v>
      </c>
      <c r="F1034" s="36">
        <v>42184.291666666701</v>
      </c>
      <c r="G1034" s="16" t="s">
        <v>174</v>
      </c>
      <c r="H1034" s="17" t="s">
        <v>63</v>
      </c>
      <c r="I1034" s="17"/>
      <c r="J1034" s="17"/>
      <c r="K1034" s="17" t="s">
        <v>70</v>
      </c>
      <c r="L1034" s="17"/>
      <c r="M1034" s="17"/>
      <c r="N1034" s="17">
        <v>5</v>
      </c>
      <c r="O1034" s="17"/>
      <c r="P1034" s="17"/>
      <c r="Q1034" s="17">
        <v>5</v>
      </c>
      <c r="R1034" s="17" t="s">
        <v>65</v>
      </c>
      <c r="S1034" s="17"/>
      <c r="T1034" s="17" t="s">
        <v>54</v>
      </c>
      <c r="U1034" s="17" t="s">
        <v>55</v>
      </c>
      <c r="V1034" s="17" t="s">
        <v>56</v>
      </c>
      <c r="W1034" s="19" t="s">
        <v>3479</v>
      </c>
      <c r="X1034" s="18">
        <v>42955.291666666701</v>
      </c>
      <c r="Y1034" s="18">
        <v>42955.291666666701</v>
      </c>
      <c r="Z1034" s="17" t="s">
        <v>82</v>
      </c>
      <c r="AA1034" s="17" t="s">
        <v>60</v>
      </c>
      <c r="AB1034" s="17" t="s">
        <v>60</v>
      </c>
      <c r="AC1034" s="17" t="s">
        <v>82</v>
      </c>
      <c r="AD1034" s="17"/>
      <c r="AE1034" s="17"/>
    </row>
    <row r="1035" spans="1:31" s="3" customFormat="1" ht="13" x14ac:dyDescent="0.3">
      <c r="A1035" s="35" t="s">
        <v>3480</v>
      </c>
      <c r="B1035" s="17">
        <v>1183</v>
      </c>
      <c r="C1035" s="18">
        <v>42124</v>
      </c>
      <c r="D1035" s="18">
        <v>42124.291666666701</v>
      </c>
      <c r="E1035" s="16" t="s">
        <v>1507</v>
      </c>
      <c r="F1035" s="36">
        <v>42199.291666666701</v>
      </c>
      <c r="G1035" s="16" t="s">
        <v>174</v>
      </c>
      <c r="H1035" s="17" t="s">
        <v>74</v>
      </c>
      <c r="I1035" s="17" t="s">
        <v>63</v>
      </c>
      <c r="J1035" s="17"/>
      <c r="K1035" s="17" t="s">
        <v>75</v>
      </c>
      <c r="L1035" s="17" t="s">
        <v>70</v>
      </c>
      <c r="M1035" s="17"/>
      <c r="N1035" s="17">
        <v>28</v>
      </c>
      <c r="O1035" s="17">
        <v>9</v>
      </c>
      <c r="P1035" s="17"/>
      <c r="Q1035" s="17">
        <v>37</v>
      </c>
      <c r="R1035" s="17" t="s">
        <v>65</v>
      </c>
      <c r="S1035" s="17"/>
      <c r="T1035" s="17" t="s">
        <v>54</v>
      </c>
      <c r="U1035" s="17" t="s">
        <v>55</v>
      </c>
      <c r="V1035" s="17" t="s">
        <v>56</v>
      </c>
      <c r="W1035" s="19" t="s">
        <v>3481</v>
      </c>
      <c r="X1035" s="18">
        <v>43100.333333333299</v>
      </c>
      <c r="Y1035" s="18">
        <v>43100.333333333299</v>
      </c>
      <c r="Z1035" s="17" t="s">
        <v>82</v>
      </c>
      <c r="AA1035" s="17" t="s">
        <v>60</v>
      </c>
      <c r="AB1035" s="17" t="s">
        <v>60</v>
      </c>
      <c r="AC1035" s="17" t="s">
        <v>82</v>
      </c>
      <c r="AD1035" s="17"/>
      <c r="AE1035" s="17"/>
    </row>
    <row r="1036" spans="1:31" s="3" customFormat="1" ht="13" x14ac:dyDescent="0.3">
      <c r="A1036" s="35" t="s">
        <v>3482</v>
      </c>
      <c r="B1036" s="17">
        <v>1184</v>
      </c>
      <c r="C1036" s="18">
        <v>42124</v>
      </c>
      <c r="D1036" s="18">
        <v>42124.291666666701</v>
      </c>
      <c r="E1036" s="16" t="s">
        <v>1507</v>
      </c>
      <c r="F1036" s="36">
        <v>42433.333333333299</v>
      </c>
      <c r="G1036" s="16" t="s">
        <v>174</v>
      </c>
      <c r="H1036" s="17" t="s">
        <v>74</v>
      </c>
      <c r="I1036" s="17"/>
      <c r="J1036" s="17"/>
      <c r="K1036" s="17" t="s">
        <v>75</v>
      </c>
      <c r="L1036" s="17"/>
      <c r="M1036" s="17"/>
      <c r="N1036" s="17">
        <v>200</v>
      </c>
      <c r="O1036" s="17"/>
      <c r="P1036" s="17"/>
      <c r="Q1036" s="17">
        <v>200</v>
      </c>
      <c r="R1036" s="17" t="s">
        <v>65</v>
      </c>
      <c r="S1036" s="17"/>
      <c r="T1036" s="17" t="s">
        <v>158</v>
      </c>
      <c r="U1036" s="17" t="s">
        <v>159</v>
      </c>
      <c r="V1036" s="17" t="s">
        <v>56</v>
      </c>
      <c r="W1036" s="19" t="s">
        <v>160</v>
      </c>
      <c r="X1036" s="18">
        <v>43435.333333333299</v>
      </c>
      <c r="Y1036" s="18">
        <v>43435.333333333299</v>
      </c>
      <c r="Z1036" s="17" t="s">
        <v>82</v>
      </c>
      <c r="AA1036" s="17" t="s">
        <v>60</v>
      </c>
      <c r="AB1036" s="17" t="s">
        <v>60</v>
      </c>
      <c r="AC1036" s="17" t="s">
        <v>82</v>
      </c>
      <c r="AD1036" s="17"/>
      <c r="AE1036" s="17"/>
    </row>
    <row r="1037" spans="1:31" s="3" customFormat="1" ht="13" x14ac:dyDescent="0.3">
      <c r="A1037" s="35" t="s">
        <v>3483</v>
      </c>
      <c r="B1037" s="17">
        <v>1185</v>
      </c>
      <c r="C1037" s="18">
        <v>42114</v>
      </c>
      <c r="D1037" s="18">
        <v>42124.291666666701</v>
      </c>
      <c r="E1037" s="16" t="s">
        <v>1507</v>
      </c>
      <c r="F1037" s="36">
        <v>42193.291666666701</v>
      </c>
      <c r="G1037" s="16" t="s">
        <v>174</v>
      </c>
      <c r="H1037" s="17" t="s">
        <v>1162</v>
      </c>
      <c r="I1037" s="17"/>
      <c r="J1037" s="17"/>
      <c r="K1037" s="17" t="s">
        <v>86</v>
      </c>
      <c r="L1037" s="17"/>
      <c r="M1037" s="17"/>
      <c r="N1037" s="17">
        <v>110</v>
      </c>
      <c r="O1037" s="17"/>
      <c r="P1037" s="17"/>
      <c r="Q1037" s="17">
        <v>110</v>
      </c>
      <c r="R1037" s="17" t="s">
        <v>65</v>
      </c>
      <c r="S1037" s="17"/>
      <c r="T1037" s="17" t="s">
        <v>54</v>
      </c>
      <c r="U1037" s="17" t="s">
        <v>55</v>
      </c>
      <c r="V1037" s="17" t="s">
        <v>56</v>
      </c>
      <c r="W1037" s="19" t="s">
        <v>205</v>
      </c>
      <c r="X1037" s="18">
        <v>43449.333333333299</v>
      </c>
      <c r="Y1037" s="18">
        <v>43449.333333333299</v>
      </c>
      <c r="Z1037" s="17" t="s">
        <v>82</v>
      </c>
      <c r="AA1037" s="17" t="s">
        <v>60</v>
      </c>
      <c r="AB1037" s="17" t="s">
        <v>60</v>
      </c>
      <c r="AC1037" s="17" t="s">
        <v>82</v>
      </c>
      <c r="AD1037" s="17"/>
      <c r="AE1037" s="17"/>
    </row>
    <row r="1038" spans="1:31" s="3" customFormat="1" ht="25.5" x14ac:dyDescent="0.3">
      <c r="A1038" s="35" t="s">
        <v>3484</v>
      </c>
      <c r="B1038" s="17">
        <v>1186</v>
      </c>
      <c r="C1038" s="18">
        <v>42124</v>
      </c>
      <c r="D1038" s="18">
        <v>42124.291666666701</v>
      </c>
      <c r="E1038" s="16" t="s">
        <v>1507</v>
      </c>
      <c r="F1038" s="36">
        <v>42419.333333333299</v>
      </c>
      <c r="G1038" s="16" t="s">
        <v>174</v>
      </c>
      <c r="H1038" s="17" t="s">
        <v>1162</v>
      </c>
      <c r="I1038" s="17" t="s">
        <v>63</v>
      </c>
      <c r="J1038" s="17"/>
      <c r="K1038" s="17" t="s">
        <v>86</v>
      </c>
      <c r="L1038" s="17" t="s">
        <v>70</v>
      </c>
      <c r="M1038" s="17"/>
      <c r="N1038" s="17">
        <v>462</v>
      </c>
      <c r="O1038" s="17">
        <v>61</v>
      </c>
      <c r="P1038" s="17"/>
      <c r="Q1038" s="17">
        <v>523</v>
      </c>
      <c r="R1038" s="17" t="s">
        <v>65</v>
      </c>
      <c r="S1038" s="17"/>
      <c r="T1038" s="17" t="s">
        <v>54</v>
      </c>
      <c r="U1038" s="17" t="s">
        <v>55</v>
      </c>
      <c r="V1038" s="17" t="s">
        <v>56</v>
      </c>
      <c r="W1038" s="19" t="s">
        <v>3485</v>
      </c>
      <c r="X1038" s="18">
        <v>43281.291666666701</v>
      </c>
      <c r="Y1038" s="18">
        <v>43281.291666666701</v>
      </c>
      <c r="Z1038" s="17" t="s">
        <v>82</v>
      </c>
      <c r="AA1038" s="17" t="s">
        <v>60</v>
      </c>
      <c r="AB1038" s="17" t="s">
        <v>60</v>
      </c>
      <c r="AC1038" s="17" t="s">
        <v>82</v>
      </c>
      <c r="AD1038" s="17"/>
      <c r="AE1038" s="17"/>
    </row>
    <row r="1039" spans="1:31" s="3" customFormat="1" ht="13" x14ac:dyDescent="0.3">
      <c r="A1039" s="35" t="s">
        <v>3486</v>
      </c>
      <c r="B1039" s="17">
        <v>1187</v>
      </c>
      <c r="C1039" s="18">
        <v>42117</v>
      </c>
      <c r="D1039" s="18">
        <v>42124.291666666701</v>
      </c>
      <c r="E1039" s="16" t="s">
        <v>1507</v>
      </c>
      <c r="F1039" s="36">
        <v>43185.291666666701</v>
      </c>
      <c r="G1039" s="16" t="s">
        <v>174</v>
      </c>
      <c r="H1039" s="17" t="s">
        <v>63</v>
      </c>
      <c r="I1039" s="17"/>
      <c r="J1039" s="17"/>
      <c r="K1039" s="17" t="s">
        <v>70</v>
      </c>
      <c r="L1039" s="17"/>
      <c r="M1039" s="17"/>
      <c r="N1039" s="17">
        <v>20</v>
      </c>
      <c r="O1039" s="17"/>
      <c r="P1039" s="17"/>
      <c r="Q1039" s="17">
        <v>20</v>
      </c>
      <c r="R1039" s="17" t="s">
        <v>65</v>
      </c>
      <c r="S1039" s="17"/>
      <c r="T1039" s="17" t="s">
        <v>54</v>
      </c>
      <c r="U1039" s="17" t="s">
        <v>55</v>
      </c>
      <c r="V1039" s="17" t="s">
        <v>56</v>
      </c>
      <c r="W1039" s="19" t="s">
        <v>3318</v>
      </c>
      <c r="X1039" s="18">
        <v>43101.333333333299</v>
      </c>
      <c r="Y1039" s="18">
        <v>43556.291666666701</v>
      </c>
      <c r="Z1039" s="17" t="s">
        <v>82</v>
      </c>
      <c r="AA1039" s="17" t="s">
        <v>59</v>
      </c>
      <c r="AB1039" s="17" t="s">
        <v>59</v>
      </c>
      <c r="AC1039" s="17" t="s">
        <v>82</v>
      </c>
      <c r="AD1039" s="17"/>
      <c r="AE1039" s="17" t="s">
        <v>1618</v>
      </c>
    </row>
    <row r="1040" spans="1:31" s="3" customFormat="1" ht="13" x14ac:dyDescent="0.3">
      <c r="A1040" s="35" t="s">
        <v>3487</v>
      </c>
      <c r="B1040" s="17">
        <v>1188</v>
      </c>
      <c r="C1040" s="18">
        <v>42124</v>
      </c>
      <c r="D1040" s="18">
        <v>42124.291666666701</v>
      </c>
      <c r="E1040" s="16" t="s">
        <v>1507</v>
      </c>
      <c r="F1040" s="36">
        <v>42193.291666666701</v>
      </c>
      <c r="G1040" s="16" t="s">
        <v>174</v>
      </c>
      <c r="H1040" s="17" t="s">
        <v>63</v>
      </c>
      <c r="I1040" s="17"/>
      <c r="J1040" s="17"/>
      <c r="K1040" s="17" t="s">
        <v>70</v>
      </c>
      <c r="L1040" s="17"/>
      <c r="M1040" s="17"/>
      <c r="N1040" s="17">
        <v>25</v>
      </c>
      <c r="O1040" s="17"/>
      <c r="P1040" s="17"/>
      <c r="Q1040" s="17">
        <v>25</v>
      </c>
      <c r="R1040" s="17" t="s">
        <v>65</v>
      </c>
      <c r="S1040" s="17"/>
      <c r="T1040" s="17" t="s">
        <v>54</v>
      </c>
      <c r="U1040" s="17" t="s">
        <v>55</v>
      </c>
      <c r="V1040" s="17" t="s">
        <v>56</v>
      </c>
      <c r="W1040" s="19" t="s">
        <v>464</v>
      </c>
      <c r="X1040" s="18">
        <v>43784.333333333299</v>
      </c>
      <c r="Y1040" s="18">
        <v>43784.333333333299</v>
      </c>
      <c r="Z1040" s="17" t="s">
        <v>82</v>
      </c>
      <c r="AA1040" s="17" t="s">
        <v>60</v>
      </c>
      <c r="AB1040" s="17" t="s">
        <v>60</v>
      </c>
      <c r="AC1040" s="17" t="s">
        <v>82</v>
      </c>
      <c r="AD1040" s="17"/>
      <c r="AE1040" s="17"/>
    </row>
    <row r="1041" spans="1:31" s="3" customFormat="1" ht="13" x14ac:dyDescent="0.3">
      <c r="A1041" s="35" t="s">
        <v>3488</v>
      </c>
      <c r="B1041" s="17">
        <v>1190</v>
      </c>
      <c r="C1041" s="18">
        <v>42124</v>
      </c>
      <c r="D1041" s="18">
        <v>42124.291666666701</v>
      </c>
      <c r="E1041" s="16" t="s">
        <v>1507</v>
      </c>
      <c r="F1041" s="36">
        <v>42198.291666666701</v>
      </c>
      <c r="G1041" s="16" t="s">
        <v>174</v>
      </c>
      <c r="H1041" s="17" t="s">
        <v>91</v>
      </c>
      <c r="I1041" s="17"/>
      <c r="J1041" s="17"/>
      <c r="K1041" s="17" t="s">
        <v>86</v>
      </c>
      <c r="L1041" s="17"/>
      <c r="M1041" s="17"/>
      <c r="N1041" s="17">
        <v>300</v>
      </c>
      <c r="O1041" s="17"/>
      <c r="P1041" s="17"/>
      <c r="Q1041" s="17">
        <v>300</v>
      </c>
      <c r="R1041" s="17" t="s">
        <v>65</v>
      </c>
      <c r="S1041" s="17"/>
      <c r="T1041" s="17" t="s">
        <v>227</v>
      </c>
      <c r="U1041" s="17" t="s">
        <v>159</v>
      </c>
      <c r="V1041" s="17" t="s">
        <v>56</v>
      </c>
      <c r="W1041" s="19" t="s">
        <v>3489</v>
      </c>
      <c r="X1041" s="18">
        <v>44104.291666666701</v>
      </c>
      <c r="Y1041" s="18">
        <v>44104.291666666701</v>
      </c>
      <c r="Z1041" s="17" t="s">
        <v>82</v>
      </c>
      <c r="AA1041" s="17" t="s">
        <v>60</v>
      </c>
      <c r="AB1041" s="17" t="s">
        <v>60</v>
      </c>
      <c r="AC1041" s="17" t="s">
        <v>82</v>
      </c>
      <c r="AD1041" s="17"/>
      <c r="AE1041" s="17"/>
    </row>
    <row r="1042" spans="1:31" s="3" customFormat="1" ht="13" x14ac:dyDescent="0.3">
      <c r="A1042" s="35" t="s">
        <v>3490</v>
      </c>
      <c r="B1042" s="17">
        <v>1193</v>
      </c>
      <c r="C1042" s="18">
        <v>42124</v>
      </c>
      <c r="D1042" s="18">
        <v>42124.291666666701</v>
      </c>
      <c r="E1042" s="16" t="s">
        <v>1507</v>
      </c>
      <c r="F1042" s="36">
        <v>42412.333333333299</v>
      </c>
      <c r="G1042" s="16" t="s">
        <v>174</v>
      </c>
      <c r="H1042" s="17" t="s">
        <v>63</v>
      </c>
      <c r="I1042" s="17"/>
      <c r="J1042" s="17"/>
      <c r="K1042" s="17" t="s">
        <v>115</v>
      </c>
      <c r="L1042" s="17"/>
      <c r="M1042" s="17"/>
      <c r="N1042" s="17">
        <v>1408</v>
      </c>
      <c r="O1042" s="17"/>
      <c r="P1042" s="17"/>
      <c r="Q1042" s="17">
        <v>1408</v>
      </c>
      <c r="R1042" s="17" t="s">
        <v>65</v>
      </c>
      <c r="S1042" s="17"/>
      <c r="T1042" s="17" t="s">
        <v>66</v>
      </c>
      <c r="U1042" s="17" t="s">
        <v>55</v>
      </c>
      <c r="V1042" s="17" t="s">
        <v>71</v>
      </c>
      <c r="W1042" s="19" t="s">
        <v>926</v>
      </c>
      <c r="X1042" s="18">
        <v>44562.333333333299</v>
      </c>
      <c r="Y1042" s="18">
        <v>44562.333333333299</v>
      </c>
      <c r="Z1042" s="17" t="s">
        <v>82</v>
      </c>
      <c r="AA1042" s="17" t="s">
        <v>59</v>
      </c>
      <c r="AB1042" s="17" t="s">
        <v>60</v>
      </c>
      <c r="AC1042" s="17" t="s">
        <v>82</v>
      </c>
      <c r="AD1042" s="17"/>
      <c r="AE1042" s="17" t="s">
        <v>1641</v>
      </c>
    </row>
    <row r="1043" spans="1:31" s="3" customFormat="1" ht="13" x14ac:dyDescent="0.3">
      <c r="A1043" s="35" t="s">
        <v>3491</v>
      </c>
      <c r="B1043" s="17">
        <v>1194</v>
      </c>
      <c r="C1043" s="18">
        <v>42124</v>
      </c>
      <c r="D1043" s="18">
        <v>42124.291666666701</v>
      </c>
      <c r="E1043" s="16" t="s">
        <v>1507</v>
      </c>
      <c r="F1043" s="36">
        <v>42983.291666666701</v>
      </c>
      <c r="G1043" s="16" t="s">
        <v>174</v>
      </c>
      <c r="H1043" s="17" t="s">
        <v>1162</v>
      </c>
      <c r="I1043" s="17"/>
      <c r="J1043" s="17"/>
      <c r="K1043" s="17" t="s">
        <v>86</v>
      </c>
      <c r="L1043" s="17"/>
      <c r="M1043" s="17"/>
      <c r="N1043" s="17">
        <v>600</v>
      </c>
      <c r="O1043" s="17"/>
      <c r="P1043" s="17"/>
      <c r="Q1043" s="17">
        <v>600</v>
      </c>
      <c r="R1043" s="17" t="s">
        <v>92</v>
      </c>
      <c r="S1043" s="17"/>
      <c r="T1043" s="17" t="s">
        <v>66</v>
      </c>
      <c r="U1043" s="17" t="s">
        <v>55</v>
      </c>
      <c r="V1043" s="17" t="s">
        <v>71</v>
      </c>
      <c r="W1043" s="19" t="s">
        <v>209</v>
      </c>
      <c r="X1043" s="18">
        <v>43983.291666666701</v>
      </c>
      <c r="Y1043" s="18">
        <v>44135.291666666701</v>
      </c>
      <c r="Z1043" s="17" t="s">
        <v>82</v>
      </c>
      <c r="AA1043" s="17" t="s">
        <v>59</v>
      </c>
      <c r="AB1043" s="17" t="s">
        <v>59</v>
      </c>
      <c r="AC1043" s="17" t="s">
        <v>82</v>
      </c>
      <c r="AD1043" s="17"/>
      <c r="AE1043" s="17" t="s">
        <v>1641</v>
      </c>
    </row>
    <row r="1044" spans="1:31" s="3" customFormat="1" ht="25.5" x14ac:dyDescent="0.3">
      <c r="A1044" s="35" t="s">
        <v>3492</v>
      </c>
      <c r="B1044" s="17">
        <v>1195</v>
      </c>
      <c r="C1044" s="18">
        <v>42124</v>
      </c>
      <c r="D1044" s="18">
        <v>42124.291666666701</v>
      </c>
      <c r="E1044" s="16" t="s">
        <v>1507</v>
      </c>
      <c r="F1044" s="36">
        <v>42180.291666666701</v>
      </c>
      <c r="G1044" s="16" t="s">
        <v>174</v>
      </c>
      <c r="H1044" s="17" t="s">
        <v>1162</v>
      </c>
      <c r="I1044" s="17"/>
      <c r="J1044" s="17"/>
      <c r="K1044" s="17" t="s">
        <v>86</v>
      </c>
      <c r="L1044" s="17"/>
      <c r="M1044" s="17"/>
      <c r="N1044" s="17">
        <v>49</v>
      </c>
      <c r="O1044" s="17"/>
      <c r="P1044" s="17"/>
      <c r="Q1044" s="17">
        <v>49</v>
      </c>
      <c r="R1044" s="17" t="s">
        <v>65</v>
      </c>
      <c r="S1044" s="17"/>
      <c r="T1044" s="17" t="s">
        <v>66</v>
      </c>
      <c r="U1044" s="17" t="s">
        <v>55</v>
      </c>
      <c r="V1044" s="17" t="s">
        <v>71</v>
      </c>
      <c r="W1044" s="19" t="s">
        <v>3493</v>
      </c>
      <c r="X1044" s="18">
        <v>43983.291666666701</v>
      </c>
      <c r="Y1044" s="18">
        <v>43983.291666666701</v>
      </c>
      <c r="Z1044" s="17" t="s">
        <v>82</v>
      </c>
      <c r="AA1044" s="17" t="s">
        <v>60</v>
      </c>
      <c r="AB1044" s="17" t="s">
        <v>60</v>
      </c>
      <c r="AC1044" s="17" t="s">
        <v>82</v>
      </c>
      <c r="AD1044" s="17"/>
      <c r="AE1044" s="17" t="s">
        <v>1641</v>
      </c>
    </row>
    <row r="1045" spans="1:31" s="3" customFormat="1" ht="13" x14ac:dyDescent="0.3">
      <c r="A1045" s="35" t="s">
        <v>3494</v>
      </c>
      <c r="B1045" s="17">
        <v>1197</v>
      </c>
      <c r="C1045" s="18">
        <v>42124</v>
      </c>
      <c r="D1045" s="18">
        <v>42124.291666666701</v>
      </c>
      <c r="E1045" s="16" t="s">
        <v>1507</v>
      </c>
      <c r="F1045" s="36">
        <v>43098.333333333299</v>
      </c>
      <c r="G1045" s="16" t="s">
        <v>174</v>
      </c>
      <c r="H1045" s="17" t="s">
        <v>63</v>
      </c>
      <c r="I1045" s="17"/>
      <c r="J1045" s="17"/>
      <c r="K1045" s="17" t="s">
        <v>70</v>
      </c>
      <c r="L1045" s="17"/>
      <c r="M1045" s="17"/>
      <c r="N1045" s="17">
        <v>400</v>
      </c>
      <c r="O1045" s="17"/>
      <c r="P1045" s="17"/>
      <c r="Q1045" s="17">
        <v>400</v>
      </c>
      <c r="R1045" s="17" t="s">
        <v>65</v>
      </c>
      <c r="S1045" s="17"/>
      <c r="T1045" s="17" t="s">
        <v>66</v>
      </c>
      <c r="U1045" s="17" t="s">
        <v>55</v>
      </c>
      <c r="V1045" s="17" t="s">
        <v>71</v>
      </c>
      <c r="W1045" s="19" t="s">
        <v>3495</v>
      </c>
      <c r="X1045" s="18">
        <v>43344.291666666701</v>
      </c>
      <c r="Y1045" s="18">
        <v>43891.333333333299</v>
      </c>
      <c r="Z1045" s="17" t="s">
        <v>82</v>
      </c>
      <c r="AA1045" s="17" t="s">
        <v>59</v>
      </c>
      <c r="AB1045" s="17" t="s">
        <v>59</v>
      </c>
      <c r="AC1045" s="17" t="s">
        <v>82</v>
      </c>
      <c r="AD1045" s="17"/>
      <c r="AE1045" s="17" t="s">
        <v>1641</v>
      </c>
    </row>
    <row r="1046" spans="1:31" s="3" customFormat="1" ht="13" x14ac:dyDescent="0.3">
      <c r="A1046" s="35" t="s">
        <v>3496</v>
      </c>
      <c r="B1046" s="17">
        <v>1199</v>
      </c>
      <c r="C1046" s="18">
        <v>42124</v>
      </c>
      <c r="D1046" s="18">
        <v>42124.291666666701</v>
      </c>
      <c r="E1046" s="16" t="s">
        <v>1507</v>
      </c>
      <c r="F1046" s="36">
        <v>42209.291666666701</v>
      </c>
      <c r="G1046" s="16" t="s">
        <v>174</v>
      </c>
      <c r="H1046" s="17" t="s">
        <v>74</v>
      </c>
      <c r="I1046" s="17"/>
      <c r="J1046" s="17"/>
      <c r="K1046" s="17" t="s">
        <v>75</v>
      </c>
      <c r="L1046" s="17"/>
      <c r="M1046" s="17"/>
      <c r="N1046" s="17">
        <v>108.8</v>
      </c>
      <c r="O1046" s="17"/>
      <c r="P1046" s="17"/>
      <c r="Q1046" s="17">
        <v>108.8</v>
      </c>
      <c r="R1046" s="17" t="s">
        <v>92</v>
      </c>
      <c r="S1046" s="17"/>
      <c r="T1046" s="17" t="s">
        <v>66</v>
      </c>
      <c r="U1046" s="17" t="s">
        <v>55</v>
      </c>
      <c r="V1046" s="17" t="s">
        <v>71</v>
      </c>
      <c r="W1046" s="19" t="s">
        <v>3497</v>
      </c>
      <c r="X1046" s="18">
        <v>43830.333333333299</v>
      </c>
      <c r="Y1046" s="18">
        <v>43830.333333333299</v>
      </c>
      <c r="Z1046" s="17" t="s">
        <v>82</v>
      </c>
      <c r="AA1046" s="17" t="s">
        <v>60</v>
      </c>
      <c r="AB1046" s="17" t="s">
        <v>60</v>
      </c>
      <c r="AC1046" s="17" t="s">
        <v>82</v>
      </c>
      <c r="AD1046" s="17"/>
      <c r="AE1046" s="17" t="s">
        <v>1641</v>
      </c>
    </row>
    <row r="1047" spans="1:31" s="3" customFormat="1" ht="13" x14ac:dyDescent="0.3">
      <c r="A1047" s="35" t="s">
        <v>3498</v>
      </c>
      <c r="B1047" s="17">
        <v>1202</v>
      </c>
      <c r="C1047" s="18">
        <v>42124</v>
      </c>
      <c r="D1047" s="18">
        <v>42124.291666666701</v>
      </c>
      <c r="E1047" s="16" t="s">
        <v>1507</v>
      </c>
      <c r="F1047" s="36">
        <v>42439.333333333299</v>
      </c>
      <c r="G1047" s="16" t="s">
        <v>174</v>
      </c>
      <c r="H1047" s="17" t="s">
        <v>63</v>
      </c>
      <c r="I1047" s="17"/>
      <c r="J1047" s="17"/>
      <c r="K1047" s="17" t="s">
        <v>510</v>
      </c>
      <c r="L1047" s="17"/>
      <c r="M1047" s="17"/>
      <c r="N1047" s="17">
        <v>140</v>
      </c>
      <c r="O1047" s="17"/>
      <c r="P1047" s="17"/>
      <c r="Q1047" s="17">
        <v>140</v>
      </c>
      <c r="R1047" s="17" t="s">
        <v>65</v>
      </c>
      <c r="S1047" s="17"/>
      <c r="T1047" s="17" t="s">
        <v>130</v>
      </c>
      <c r="U1047" s="17" t="s">
        <v>55</v>
      </c>
      <c r="V1047" s="17" t="s">
        <v>71</v>
      </c>
      <c r="W1047" s="19" t="s">
        <v>3499</v>
      </c>
      <c r="X1047" s="18">
        <v>44074.291666666701</v>
      </c>
      <c r="Y1047" s="18">
        <v>44440.291666666701</v>
      </c>
      <c r="Z1047" s="17" t="s">
        <v>82</v>
      </c>
      <c r="AA1047" s="17" t="s">
        <v>60</v>
      </c>
      <c r="AB1047" s="17" t="s">
        <v>60</v>
      </c>
      <c r="AC1047" s="17" t="s">
        <v>82</v>
      </c>
      <c r="AD1047" s="17"/>
      <c r="AE1047" s="17"/>
    </row>
    <row r="1048" spans="1:31" s="3" customFormat="1" ht="13" x14ac:dyDescent="0.3">
      <c r="A1048" s="35" t="s">
        <v>3500</v>
      </c>
      <c r="B1048" s="17">
        <v>1203</v>
      </c>
      <c r="C1048" s="18">
        <v>42124</v>
      </c>
      <c r="D1048" s="18">
        <v>42124.291666666701</v>
      </c>
      <c r="E1048" s="16" t="s">
        <v>1507</v>
      </c>
      <c r="F1048" s="36">
        <v>42493.291666666701</v>
      </c>
      <c r="G1048" s="16" t="s">
        <v>174</v>
      </c>
      <c r="H1048" s="17" t="s">
        <v>74</v>
      </c>
      <c r="I1048" s="17" t="s">
        <v>63</v>
      </c>
      <c r="J1048" s="17"/>
      <c r="K1048" s="17" t="s">
        <v>75</v>
      </c>
      <c r="L1048" s="17" t="s">
        <v>70</v>
      </c>
      <c r="M1048" s="17"/>
      <c r="N1048" s="17">
        <v>136.75</v>
      </c>
      <c r="O1048" s="17">
        <v>30.8</v>
      </c>
      <c r="P1048" s="17"/>
      <c r="Q1048" s="17">
        <v>167.55</v>
      </c>
      <c r="R1048" s="17" t="s">
        <v>65</v>
      </c>
      <c r="S1048" s="17"/>
      <c r="T1048" s="17" t="s">
        <v>130</v>
      </c>
      <c r="U1048" s="17" t="s">
        <v>55</v>
      </c>
      <c r="V1048" s="17" t="s">
        <v>71</v>
      </c>
      <c r="W1048" s="19" t="s">
        <v>3501</v>
      </c>
      <c r="X1048" s="18">
        <v>43221.291666666701</v>
      </c>
      <c r="Y1048" s="18">
        <v>43616.291666666701</v>
      </c>
      <c r="Z1048" s="17" t="s">
        <v>82</v>
      </c>
      <c r="AA1048" s="17" t="s">
        <v>60</v>
      </c>
      <c r="AB1048" s="17" t="s">
        <v>60</v>
      </c>
      <c r="AC1048" s="17" t="s">
        <v>82</v>
      </c>
      <c r="AD1048" s="17"/>
      <c r="AE1048" s="17"/>
    </row>
    <row r="1049" spans="1:31" s="3" customFormat="1" ht="13" x14ac:dyDescent="0.3">
      <c r="A1049" s="35" t="s">
        <v>3502</v>
      </c>
      <c r="B1049" s="17">
        <v>1205</v>
      </c>
      <c r="C1049" s="18">
        <v>42123</v>
      </c>
      <c r="D1049" s="18">
        <v>42124.291666666701</v>
      </c>
      <c r="E1049" s="16" t="s">
        <v>1507</v>
      </c>
      <c r="F1049" s="36">
        <v>42440.333333333299</v>
      </c>
      <c r="G1049" s="16" t="s">
        <v>174</v>
      </c>
      <c r="H1049" s="17" t="s">
        <v>63</v>
      </c>
      <c r="I1049" s="17" t="s">
        <v>74</v>
      </c>
      <c r="J1049" s="17"/>
      <c r="K1049" s="17" t="s">
        <v>70</v>
      </c>
      <c r="L1049" s="17" t="s">
        <v>75</v>
      </c>
      <c r="M1049" s="17"/>
      <c r="N1049" s="17">
        <v>66.7</v>
      </c>
      <c r="O1049" s="17">
        <v>66.5</v>
      </c>
      <c r="P1049" s="17"/>
      <c r="Q1049" s="17">
        <v>66.7</v>
      </c>
      <c r="R1049" s="17" t="s">
        <v>65</v>
      </c>
      <c r="S1049" s="17"/>
      <c r="T1049" s="17" t="s">
        <v>130</v>
      </c>
      <c r="U1049" s="17" t="s">
        <v>55</v>
      </c>
      <c r="V1049" s="17" t="s">
        <v>71</v>
      </c>
      <c r="W1049" s="19" t="s">
        <v>3503</v>
      </c>
      <c r="X1049" s="18">
        <v>43465.333333333299</v>
      </c>
      <c r="Y1049" s="18">
        <v>43465.333333333299</v>
      </c>
      <c r="Z1049" s="17" t="s">
        <v>82</v>
      </c>
      <c r="AA1049" s="17" t="s">
        <v>59</v>
      </c>
      <c r="AB1049" s="17" t="s">
        <v>60</v>
      </c>
      <c r="AC1049" s="17" t="s">
        <v>82</v>
      </c>
      <c r="AD1049" s="17"/>
      <c r="AE1049" s="17" t="s">
        <v>1641</v>
      </c>
    </row>
    <row r="1050" spans="1:31" s="3" customFormat="1" ht="13" x14ac:dyDescent="0.3">
      <c r="A1050" s="35" t="s">
        <v>3504</v>
      </c>
      <c r="B1050" s="17">
        <v>1206</v>
      </c>
      <c r="C1050" s="18">
        <v>42124</v>
      </c>
      <c r="D1050" s="18">
        <v>42124.291666666701</v>
      </c>
      <c r="E1050" s="16" t="s">
        <v>1507</v>
      </c>
      <c r="F1050" s="36">
        <v>43235.291666666701</v>
      </c>
      <c r="G1050" s="16" t="s">
        <v>174</v>
      </c>
      <c r="H1050" s="17" t="s">
        <v>74</v>
      </c>
      <c r="I1050" s="17"/>
      <c r="J1050" s="17"/>
      <c r="K1050" s="17" t="s">
        <v>75</v>
      </c>
      <c r="L1050" s="17"/>
      <c r="M1050" s="17"/>
      <c r="N1050" s="17">
        <v>150</v>
      </c>
      <c r="O1050" s="17"/>
      <c r="P1050" s="17"/>
      <c r="Q1050" s="17">
        <v>150</v>
      </c>
      <c r="R1050" s="17" t="s">
        <v>92</v>
      </c>
      <c r="S1050" s="17"/>
      <c r="T1050" s="17" t="s">
        <v>130</v>
      </c>
      <c r="U1050" s="17" t="s">
        <v>55</v>
      </c>
      <c r="V1050" s="17" t="s">
        <v>71</v>
      </c>
      <c r="W1050" s="19" t="s">
        <v>3098</v>
      </c>
      <c r="X1050" s="18">
        <v>43465.333333333299</v>
      </c>
      <c r="Y1050" s="18">
        <v>44286.291666666701</v>
      </c>
      <c r="Z1050" s="17" t="s">
        <v>82</v>
      </c>
      <c r="AA1050" s="17" t="s">
        <v>59</v>
      </c>
      <c r="AB1050" s="17" t="s">
        <v>59</v>
      </c>
      <c r="AC1050" s="17" t="s">
        <v>82</v>
      </c>
      <c r="AD1050" s="17"/>
      <c r="AE1050" s="17" t="s">
        <v>1641</v>
      </c>
    </row>
    <row r="1051" spans="1:31" s="3" customFormat="1" ht="13" x14ac:dyDescent="0.3">
      <c r="A1051" s="35" t="s">
        <v>3505</v>
      </c>
      <c r="B1051" s="17">
        <v>1209</v>
      </c>
      <c r="C1051" s="18">
        <v>42123</v>
      </c>
      <c r="D1051" s="18">
        <v>42124.291666666701</v>
      </c>
      <c r="E1051" s="16" t="s">
        <v>1507</v>
      </c>
      <c r="F1051" s="36">
        <v>43606.291666666701</v>
      </c>
      <c r="G1051" s="16" t="s">
        <v>174</v>
      </c>
      <c r="H1051" s="17" t="s">
        <v>63</v>
      </c>
      <c r="I1051" s="17"/>
      <c r="J1051" s="17"/>
      <c r="K1051" s="17" t="s">
        <v>70</v>
      </c>
      <c r="L1051" s="17"/>
      <c r="M1051" s="17"/>
      <c r="N1051" s="17">
        <v>412</v>
      </c>
      <c r="O1051" s="17"/>
      <c r="P1051" s="17"/>
      <c r="Q1051" s="17">
        <v>412</v>
      </c>
      <c r="R1051" s="17" t="s">
        <v>65</v>
      </c>
      <c r="S1051" s="17"/>
      <c r="T1051" s="17" t="s">
        <v>121</v>
      </c>
      <c r="U1051" s="17" t="s">
        <v>55</v>
      </c>
      <c r="V1051" s="17" t="s">
        <v>71</v>
      </c>
      <c r="W1051" s="19" t="s">
        <v>3506</v>
      </c>
      <c r="X1051" s="18">
        <v>44561.333333333299</v>
      </c>
      <c r="Y1051" s="18">
        <v>44561.333333333299</v>
      </c>
      <c r="Z1051" s="17" t="s">
        <v>82</v>
      </c>
      <c r="AA1051" s="17" t="s">
        <v>59</v>
      </c>
      <c r="AB1051" s="17" t="s">
        <v>59</v>
      </c>
      <c r="AC1051" s="17" t="s">
        <v>82</v>
      </c>
      <c r="AD1051" s="17" t="s">
        <v>156</v>
      </c>
      <c r="AE1051" s="17" t="s">
        <v>1641</v>
      </c>
    </row>
    <row r="1052" spans="1:31" s="3" customFormat="1" ht="13" x14ac:dyDescent="0.3">
      <c r="A1052" s="35" t="s">
        <v>3507</v>
      </c>
      <c r="B1052" s="17">
        <v>1210</v>
      </c>
      <c r="C1052" s="18">
        <v>42123</v>
      </c>
      <c r="D1052" s="18">
        <v>42124.291666666701</v>
      </c>
      <c r="E1052" s="16" t="s">
        <v>1507</v>
      </c>
      <c r="F1052" s="36">
        <v>42440.333333333299</v>
      </c>
      <c r="G1052" s="16" t="s">
        <v>174</v>
      </c>
      <c r="H1052" s="17" t="s">
        <v>63</v>
      </c>
      <c r="I1052" s="17"/>
      <c r="J1052" s="17"/>
      <c r="K1052" s="17" t="s">
        <v>70</v>
      </c>
      <c r="L1052" s="17"/>
      <c r="M1052" s="17"/>
      <c r="N1052" s="17">
        <v>420</v>
      </c>
      <c r="O1052" s="17"/>
      <c r="P1052" s="17"/>
      <c r="Q1052" s="17">
        <v>412</v>
      </c>
      <c r="R1052" s="17" t="s">
        <v>65</v>
      </c>
      <c r="S1052" s="17"/>
      <c r="T1052" s="17" t="s">
        <v>195</v>
      </c>
      <c r="U1052" s="17" t="s">
        <v>55</v>
      </c>
      <c r="V1052" s="17" t="s">
        <v>71</v>
      </c>
      <c r="W1052" s="19" t="s">
        <v>3508</v>
      </c>
      <c r="X1052" s="18">
        <v>44561.333333333299</v>
      </c>
      <c r="Y1052" s="18">
        <v>44561.333333333299</v>
      </c>
      <c r="Z1052" s="17" t="s">
        <v>82</v>
      </c>
      <c r="AA1052" s="17" t="s">
        <v>60</v>
      </c>
      <c r="AB1052" s="17" t="s">
        <v>60</v>
      </c>
      <c r="AC1052" s="17" t="s">
        <v>82</v>
      </c>
      <c r="AD1052" s="17"/>
      <c r="AE1052" s="17"/>
    </row>
    <row r="1053" spans="1:31" s="3" customFormat="1" ht="13" x14ac:dyDescent="0.3">
      <c r="A1053" s="35" t="s">
        <v>3509</v>
      </c>
      <c r="B1053" s="17">
        <v>1213</v>
      </c>
      <c r="C1053" s="18">
        <v>42124</v>
      </c>
      <c r="D1053" s="18">
        <v>42124.291666666701</v>
      </c>
      <c r="E1053" s="16" t="s">
        <v>1507</v>
      </c>
      <c r="F1053" s="36">
        <v>42193.291666666701</v>
      </c>
      <c r="G1053" s="16" t="s">
        <v>174</v>
      </c>
      <c r="H1053" s="17" t="s">
        <v>74</v>
      </c>
      <c r="I1053" s="17"/>
      <c r="J1053" s="17"/>
      <c r="K1053" s="17" t="s">
        <v>75</v>
      </c>
      <c r="L1053" s="17"/>
      <c r="M1053" s="17"/>
      <c r="N1053" s="17">
        <v>100</v>
      </c>
      <c r="O1053" s="17"/>
      <c r="P1053" s="17"/>
      <c r="Q1053" s="17">
        <v>100</v>
      </c>
      <c r="R1053" s="17" t="s">
        <v>65</v>
      </c>
      <c r="S1053" s="17"/>
      <c r="T1053" s="17" t="s">
        <v>101</v>
      </c>
      <c r="U1053" s="17" t="s">
        <v>55</v>
      </c>
      <c r="V1053" s="17" t="s">
        <v>71</v>
      </c>
      <c r="W1053" s="19" t="s">
        <v>3510</v>
      </c>
      <c r="X1053" s="18">
        <v>43281.291666666701</v>
      </c>
      <c r="Y1053" s="18">
        <v>43281.291666666701</v>
      </c>
      <c r="Z1053" s="17" t="s">
        <v>82</v>
      </c>
      <c r="AA1053" s="17" t="s">
        <v>60</v>
      </c>
      <c r="AB1053" s="17" t="s">
        <v>60</v>
      </c>
      <c r="AC1053" s="17" t="s">
        <v>82</v>
      </c>
      <c r="AD1053" s="17"/>
      <c r="AE1053" s="17" t="s">
        <v>1641</v>
      </c>
    </row>
    <row r="1054" spans="1:31" s="3" customFormat="1" ht="13" x14ac:dyDescent="0.3">
      <c r="A1054" s="35" t="s">
        <v>3511</v>
      </c>
      <c r="B1054" s="17">
        <v>1214</v>
      </c>
      <c r="C1054" s="18">
        <v>42124</v>
      </c>
      <c r="D1054" s="18">
        <v>42124.291666666701</v>
      </c>
      <c r="E1054" s="16" t="s">
        <v>1507</v>
      </c>
      <c r="F1054" s="36">
        <v>43542.291666666701</v>
      </c>
      <c r="G1054" s="16" t="s">
        <v>174</v>
      </c>
      <c r="H1054" s="17" t="s">
        <v>63</v>
      </c>
      <c r="I1054" s="17"/>
      <c r="J1054" s="17"/>
      <c r="K1054" s="17" t="s">
        <v>70</v>
      </c>
      <c r="L1054" s="17"/>
      <c r="M1054" s="17"/>
      <c r="N1054" s="17">
        <v>6</v>
      </c>
      <c r="O1054" s="17"/>
      <c r="P1054" s="17"/>
      <c r="Q1054" s="17">
        <v>5.98</v>
      </c>
      <c r="R1054" s="17" t="s">
        <v>65</v>
      </c>
      <c r="S1054" s="17"/>
      <c r="T1054" s="17" t="s">
        <v>101</v>
      </c>
      <c r="U1054" s="17" t="s">
        <v>55</v>
      </c>
      <c r="V1054" s="17" t="s">
        <v>71</v>
      </c>
      <c r="W1054" s="19" t="s">
        <v>102</v>
      </c>
      <c r="X1054" s="18">
        <v>43281.291666666701</v>
      </c>
      <c r="Y1054" s="18">
        <v>43861.333333333299</v>
      </c>
      <c r="Z1054" s="17" t="s">
        <v>82</v>
      </c>
      <c r="AA1054" s="17" t="s">
        <v>59</v>
      </c>
      <c r="AB1054" s="17" t="s">
        <v>59</v>
      </c>
      <c r="AC1054" s="17" t="s">
        <v>82</v>
      </c>
      <c r="AD1054" s="17"/>
      <c r="AE1054" s="17" t="s">
        <v>1641</v>
      </c>
    </row>
    <row r="1055" spans="1:31" s="3" customFormat="1" ht="13" x14ac:dyDescent="0.3">
      <c r="A1055" s="35" t="s">
        <v>3512</v>
      </c>
      <c r="B1055" s="17">
        <v>1216</v>
      </c>
      <c r="C1055" s="18">
        <v>42123</v>
      </c>
      <c r="D1055" s="18">
        <v>42124.291666666701</v>
      </c>
      <c r="E1055" s="16" t="s">
        <v>1507</v>
      </c>
      <c r="F1055" s="36">
        <v>43668.291666666701</v>
      </c>
      <c r="G1055" s="16" t="s">
        <v>174</v>
      </c>
      <c r="H1055" s="17" t="s">
        <v>85</v>
      </c>
      <c r="I1055" s="17"/>
      <c r="J1055" s="17"/>
      <c r="K1055" s="17" t="s">
        <v>86</v>
      </c>
      <c r="L1055" s="17"/>
      <c r="M1055" s="17"/>
      <c r="N1055" s="17">
        <v>130</v>
      </c>
      <c r="O1055" s="17"/>
      <c r="P1055" s="17"/>
      <c r="Q1055" s="17">
        <v>130</v>
      </c>
      <c r="R1055" s="17" t="s">
        <v>65</v>
      </c>
      <c r="S1055" s="17"/>
      <c r="T1055" s="17" t="s">
        <v>121</v>
      </c>
      <c r="U1055" s="17" t="s">
        <v>55</v>
      </c>
      <c r="V1055" s="17" t="s">
        <v>71</v>
      </c>
      <c r="W1055" s="19" t="s">
        <v>3513</v>
      </c>
      <c r="X1055" s="18">
        <v>43617.291666666701</v>
      </c>
      <c r="Y1055" s="18">
        <v>44652.291666666701</v>
      </c>
      <c r="Z1055" s="17" t="s">
        <v>82</v>
      </c>
      <c r="AA1055" s="17" t="s">
        <v>59</v>
      </c>
      <c r="AB1055" s="17" t="s">
        <v>59</v>
      </c>
      <c r="AC1055" s="17" t="s">
        <v>82</v>
      </c>
      <c r="AD1055" s="17" t="s">
        <v>61</v>
      </c>
      <c r="AE1055" s="17" t="s">
        <v>1618</v>
      </c>
    </row>
    <row r="1056" spans="1:31" s="3" customFormat="1" ht="25.5" x14ac:dyDescent="0.3">
      <c r="A1056" s="35" t="s">
        <v>3514</v>
      </c>
      <c r="B1056" s="17">
        <v>1218</v>
      </c>
      <c r="C1056" s="18">
        <v>42122</v>
      </c>
      <c r="D1056" s="18">
        <v>42124.291666666701</v>
      </c>
      <c r="E1056" s="16" t="s">
        <v>1507</v>
      </c>
      <c r="F1056" s="36">
        <v>44215.333333333299</v>
      </c>
      <c r="G1056" s="16" t="s">
        <v>174</v>
      </c>
      <c r="H1056" s="17" t="s">
        <v>74</v>
      </c>
      <c r="I1056" s="17"/>
      <c r="J1056" s="17"/>
      <c r="K1056" s="17" t="s">
        <v>75</v>
      </c>
      <c r="L1056" s="17"/>
      <c r="M1056" s="17"/>
      <c r="N1056" s="17">
        <v>400</v>
      </c>
      <c r="O1056" s="17"/>
      <c r="P1056" s="17"/>
      <c r="Q1056" s="17">
        <v>400</v>
      </c>
      <c r="R1056" s="17" t="s">
        <v>92</v>
      </c>
      <c r="S1056" s="17"/>
      <c r="T1056" s="17" t="s">
        <v>96</v>
      </c>
      <c r="U1056" s="17" t="s">
        <v>97</v>
      </c>
      <c r="V1056" s="17" t="s">
        <v>71</v>
      </c>
      <c r="W1056" s="19" t="s">
        <v>3515</v>
      </c>
      <c r="X1056" s="18">
        <v>43800.333333333299</v>
      </c>
      <c r="Y1056" s="18">
        <v>45458.291666666701</v>
      </c>
      <c r="Z1056" s="17" t="s">
        <v>82</v>
      </c>
      <c r="AA1056" s="17" t="s">
        <v>59</v>
      </c>
      <c r="AB1056" s="17" t="s">
        <v>59</v>
      </c>
      <c r="AC1056" s="17" t="s">
        <v>82</v>
      </c>
      <c r="AD1056" s="17" t="s">
        <v>156</v>
      </c>
      <c r="AE1056" s="17" t="s">
        <v>1618</v>
      </c>
    </row>
    <row r="1057" spans="1:31" s="3" customFormat="1" ht="13" x14ac:dyDescent="0.3">
      <c r="A1057" s="35" t="s">
        <v>3516</v>
      </c>
      <c r="B1057" s="17">
        <v>1219</v>
      </c>
      <c r="C1057" s="18">
        <v>42122</v>
      </c>
      <c r="D1057" s="18">
        <v>42124.291666666701</v>
      </c>
      <c r="E1057" s="16" t="s">
        <v>1507</v>
      </c>
      <c r="F1057" s="36">
        <v>43242.291666666701</v>
      </c>
      <c r="G1057" s="16" t="s">
        <v>174</v>
      </c>
      <c r="H1057" s="17" t="s">
        <v>74</v>
      </c>
      <c r="I1057" s="17"/>
      <c r="J1057" s="17"/>
      <c r="K1057" s="17" t="s">
        <v>75</v>
      </c>
      <c r="L1057" s="17"/>
      <c r="M1057" s="17"/>
      <c r="N1057" s="17">
        <v>100</v>
      </c>
      <c r="O1057" s="17"/>
      <c r="P1057" s="17"/>
      <c r="Q1057" s="17">
        <v>100</v>
      </c>
      <c r="R1057" s="17" t="s">
        <v>92</v>
      </c>
      <c r="S1057" s="17"/>
      <c r="T1057" s="17" t="s">
        <v>96</v>
      </c>
      <c r="U1057" s="17" t="s">
        <v>97</v>
      </c>
      <c r="V1057" s="17" t="s">
        <v>163</v>
      </c>
      <c r="W1057" s="19" t="s">
        <v>3517</v>
      </c>
      <c r="X1057" s="18">
        <v>43313.291666666701</v>
      </c>
      <c r="Y1057" s="18">
        <v>43617.291666666701</v>
      </c>
      <c r="Z1057" s="17" t="s">
        <v>82</v>
      </c>
      <c r="AA1057" s="17" t="s">
        <v>59</v>
      </c>
      <c r="AB1057" s="17" t="s">
        <v>59</v>
      </c>
      <c r="AC1057" s="17" t="s">
        <v>82</v>
      </c>
      <c r="AD1057" s="17"/>
      <c r="AE1057" s="17" t="s">
        <v>1641</v>
      </c>
    </row>
    <row r="1058" spans="1:31" s="3" customFormat="1" ht="13" x14ac:dyDescent="0.3">
      <c r="A1058" s="35" t="s">
        <v>3518</v>
      </c>
      <c r="B1058" s="17">
        <v>1220</v>
      </c>
      <c r="C1058" s="18">
        <v>42123</v>
      </c>
      <c r="D1058" s="18">
        <v>42124.291666666701</v>
      </c>
      <c r="E1058" s="16" t="s">
        <v>1507</v>
      </c>
      <c r="F1058" s="36">
        <v>42390.333333333299</v>
      </c>
      <c r="G1058" s="16" t="s">
        <v>174</v>
      </c>
      <c r="H1058" s="17" t="s">
        <v>63</v>
      </c>
      <c r="I1058" s="17" t="s">
        <v>74</v>
      </c>
      <c r="J1058" s="17"/>
      <c r="K1058" s="17" t="s">
        <v>70</v>
      </c>
      <c r="L1058" s="17" t="s">
        <v>75</v>
      </c>
      <c r="M1058" s="17"/>
      <c r="N1058" s="17">
        <v>103</v>
      </c>
      <c r="O1058" s="17">
        <v>102.5</v>
      </c>
      <c r="P1058" s="17"/>
      <c r="Q1058" s="17">
        <v>103</v>
      </c>
      <c r="R1058" s="17" t="s">
        <v>65</v>
      </c>
      <c r="S1058" s="17"/>
      <c r="T1058" s="17" t="s">
        <v>200</v>
      </c>
      <c r="U1058" s="17" t="s">
        <v>55</v>
      </c>
      <c r="V1058" s="17" t="s">
        <v>3519</v>
      </c>
      <c r="W1058" s="19" t="s">
        <v>3520</v>
      </c>
      <c r="X1058" s="18">
        <v>43465.333333333299</v>
      </c>
      <c r="Y1058" s="18">
        <v>43465.333333333299</v>
      </c>
      <c r="Z1058" s="17" t="s">
        <v>82</v>
      </c>
      <c r="AA1058" s="17" t="s">
        <v>60</v>
      </c>
      <c r="AB1058" s="17" t="s">
        <v>60</v>
      </c>
      <c r="AC1058" s="17" t="s">
        <v>82</v>
      </c>
      <c r="AD1058" s="17"/>
      <c r="AE1058" s="17" t="s">
        <v>1641</v>
      </c>
    </row>
    <row r="1059" spans="1:31" s="3" customFormat="1" ht="25.5" x14ac:dyDescent="0.3">
      <c r="A1059" s="35" t="s">
        <v>3521</v>
      </c>
      <c r="B1059" s="17">
        <v>1221</v>
      </c>
      <c r="C1059" s="18">
        <v>42002</v>
      </c>
      <c r="D1059" s="18">
        <v>42058.333333333299</v>
      </c>
      <c r="E1059" s="16" t="s">
        <v>1507</v>
      </c>
      <c r="F1059" s="36">
        <v>43067.333333333299</v>
      </c>
      <c r="G1059" s="16" t="s">
        <v>226</v>
      </c>
      <c r="H1059" s="17" t="s">
        <v>91</v>
      </c>
      <c r="I1059" s="17"/>
      <c r="J1059" s="17"/>
      <c r="K1059" s="17" t="s">
        <v>611</v>
      </c>
      <c r="L1059" s="17"/>
      <c r="M1059" s="17"/>
      <c r="N1059" s="17">
        <v>35</v>
      </c>
      <c r="O1059" s="17"/>
      <c r="P1059" s="17"/>
      <c r="Q1059" s="17">
        <v>35</v>
      </c>
      <c r="R1059" s="17" t="s">
        <v>65</v>
      </c>
      <c r="S1059" s="17"/>
      <c r="T1059" s="17" t="s">
        <v>598</v>
      </c>
      <c r="U1059" s="17" t="s">
        <v>55</v>
      </c>
      <c r="V1059" s="17" t="s">
        <v>88</v>
      </c>
      <c r="W1059" s="19" t="s">
        <v>3522</v>
      </c>
      <c r="X1059" s="18">
        <v>43252.291666666701</v>
      </c>
      <c r="Y1059" s="18">
        <v>43252.291666666701</v>
      </c>
      <c r="Z1059" s="17" t="s">
        <v>82</v>
      </c>
      <c r="AA1059" s="17" t="s">
        <v>60</v>
      </c>
      <c r="AB1059" s="17" t="s">
        <v>60</v>
      </c>
      <c r="AC1059" s="17" t="s">
        <v>82</v>
      </c>
      <c r="AD1059" s="17" t="s">
        <v>61</v>
      </c>
      <c r="AE1059" s="17" t="s">
        <v>1641</v>
      </c>
    </row>
    <row r="1060" spans="1:31" s="3" customFormat="1" ht="13" hidden="1" x14ac:dyDescent="0.3">
      <c r="A1060" s="35" t="s">
        <v>3523</v>
      </c>
      <c r="B1060" s="17">
        <v>1224</v>
      </c>
      <c r="C1060" s="18">
        <v>42487</v>
      </c>
      <c r="D1060" s="18">
        <v>42492.291666666701</v>
      </c>
      <c r="E1060" s="16" t="s">
        <v>1507</v>
      </c>
      <c r="F1060" s="36">
        <v>42858.291666666701</v>
      </c>
      <c r="G1060" s="16" t="s">
        <v>229</v>
      </c>
      <c r="H1060" s="17" t="s">
        <v>74</v>
      </c>
      <c r="I1060" s="17"/>
      <c r="J1060" s="17"/>
      <c r="K1060" s="17" t="s">
        <v>75</v>
      </c>
      <c r="L1060" s="17"/>
      <c r="M1060" s="17"/>
      <c r="N1060" s="17">
        <v>153.30000000000001</v>
      </c>
      <c r="O1060" s="17"/>
      <c r="P1060" s="17"/>
      <c r="Q1060" s="17">
        <v>153.30000000000001</v>
      </c>
      <c r="R1060" s="17" t="s">
        <v>65</v>
      </c>
      <c r="S1060" s="17"/>
      <c r="T1060" s="17" t="s">
        <v>139</v>
      </c>
      <c r="U1060" s="17" t="s">
        <v>55</v>
      </c>
      <c r="V1060" s="17" t="s">
        <v>88</v>
      </c>
      <c r="W1060" s="19" t="s">
        <v>3524</v>
      </c>
      <c r="X1060" s="18">
        <v>44166.333333333299</v>
      </c>
      <c r="Y1060" s="18">
        <v>44166.333333333299</v>
      </c>
      <c r="Z1060" s="17" t="s">
        <v>82</v>
      </c>
      <c r="AA1060" s="17" t="s">
        <v>59</v>
      </c>
      <c r="AB1060" s="17"/>
      <c r="AC1060" s="17" t="s">
        <v>82</v>
      </c>
      <c r="AD1060" s="17"/>
      <c r="AE1060" s="17" t="s">
        <v>60</v>
      </c>
    </row>
    <row r="1061" spans="1:31" s="3" customFormat="1" ht="13" x14ac:dyDescent="0.3">
      <c r="A1061" s="35" t="s">
        <v>3525</v>
      </c>
      <c r="B1061" s="17">
        <v>1225</v>
      </c>
      <c r="C1061" s="18">
        <v>42487</v>
      </c>
      <c r="D1061" s="18">
        <v>42492.291666666701</v>
      </c>
      <c r="E1061" s="16" t="s">
        <v>1507</v>
      </c>
      <c r="F1061" s="36">
        <v>44673.291666666701</v>
      </c>
      <c r="G1061" s="16" t="s">
        <v>229</v>
      </c>
      <c r="H1061" s="17" t="s">
        <v>63</v>
      </c>
      <c r="I1061" s="17" t="s">
        <v>74</v>
      </c>
      <c r="J1061" s="17"/>
      <c r="K1061" s="17" t="s">
        <v>70</v>
      </c>
      <c r="L1061" s="17" t="s">
        <v>75</v>
      </c>
      <c r="M1061" s="17"/>
      <c r="N1061" s="17">
        <v>10.45</v>
      </c>
      <c r="O1061" s="17">
        <v>53.2</v>
      </c>
      <c r="P1061" s="17"/>
      <c r="Q1061" s="17">
        <v>60</v>
      </c>
      <c r="R1061" s="17" t="s">
        <v>92</v>
      </c>
      <c r="S1061" s="17" t="s">
        <v>53</v>
      </c>
      <c r="T1061" s="17" t="s">
        <v>136</v>
      </c>
      <c r="U1061" s="17" t="s">
        <v>55</v>
      </c>
      <c r="V1061" s="17" t="s">
        <v>88</v>
      </c>
      <c r="W1061" s="19" t="s">
        <v>3526</v>
      </c>
      <c r="X1061" s="18">
        <v>43617.291666666701</v>
      </c>
      <c r="Y1061" s="18">
        <v>44561.333333333299</v>
      </c>
      <c r="Z1061" s="17" t="s">
        <v>82</v>
      </c>
      <c r="AA1061" s="17" t="s">
        <v>59</v>
      </c>
      <c r="AB1061" s="17" t="s">
        <v>59</v>
      </c>
      <c r="AC1061" s="17" t="s">
        <v>82</v>
      </c>
      <c r="AD1061" s="17" t="s">
        <v>156</v>
      </c>
      <c r="AE1061" s="17" t="s">
        <v>1641</v>
      </c>
    </row>
    <row r="1062" spans="1:31" s="3" customFormat="1" ht="13" hidden="1" x14ac:dyDescent="0.3">
      <c r="A1062" s="35" t="s">
        <v>3527</v>
      </c>
      <c r="B1062" s="17">
        <v>1226</v>
      </c>
      <c r="C1062" s="18">
        <v>42481</v>
      </c>
      <c r="D1062" s="18">
        <v>42492.291666666701</v>
      </c>
      <c r="E1062" s="16" t="s">
        <v>1507</v>
      </c>
      <c r="F1062" s="36">
        <v>42814.291666666701</v>
      </c>
      <c r="G1062" s="16" t="s">
        <v>229</v>
      </c>
      <c r="H1062" s="17" t="s">
        <v>74</v>
      </c>
      <c r="I1062" s="17"/>
      <c r="J1062" s="17"/>
      <c r="K1062" s="17" t="s">
        <v>75</v>
      </c>
      <c r="L1062" s="17"/>
      <c r="M1062" s="17"/>
      <c r="N1062" s="17">
        <v>102</v>
      </c>
      <c r="O1062" s="17"/>
      <c r="P1062" s="17"/>
      <c r="Q1062" s="17">
        <v>102</v>
      </c>
      <c r="R1062" s="17" t="s">
        <v>65</v>
      </c>
      <c r="S1062" s="17"/>
      <c r="T1062" s="17" t="s">
        <v>136</v>
      </c>
      <c r="U1062" s="17" t="s">
        <v>55</v>
      </c>
      <c r="V1062" s="17" t="s">
        <v>88</v>
      </c>
      <c r="W1062" s="19" t="s">
        <v>3528</v>
      </c>
      <c r="X1062" s="18">
        <v>44166.333333333299</v>
      </c>
      <c r="Y1062" s="18">
        <v>44166.333333333299</v>
      </c>
      <c r="Z1062" s="17" t="s">
        <v>82</v>
      </c>
      <c r="AA1062" s="17"/>
      <c r="AB1062" s="17"/>
      <c r="AC1062" s="17" t="s">
        <v>82</v>
      </c>
      <c r="AD1062" s="17"/>
      <c r="AE1062" s="17" t="s">
        <v>1641</v>
      </c>
    </row>
    <row r="1063" spans="1:31" s="3" customFormat="1" ht="25.5" hidden="1" x14ac:dyDescent="0.3">
      <c r="A1063" s="35" t="s">
        <v>3529</v>
      </c>
      <c r="B1063" s="17">
        <v>1227</v>
      </c>
      <c r="C1063" s="18">
        <v>42489</v>
      </c>
      <c r="D1063" s="18">
        <v>42492.291666666701</v>
      </c>
      <c r="E1063" s="16" t="s">
        <v>1507</v>
      </c>
      <c r="F1063" s="36">
        <v>42856.291666666701</v>
      </c>
      <c r="G1063" s="16" t="s">
        <v>229</v>
      </c>
      <c r="H1063" s="17" t="s">
        <v>74</v>
      </c>
      <c r="I1063" s="17"/>
      <c r="J1063" s="17"/>
      <c r="K1063" s="17" t="s">
        <v>75</v>
      </c>
      <c r="L1063" s="17"/>
      <c r="M1063" s="17"/>
      <c r="N1063" s="17">
        <v>42.2</v>
      </c>
      <c r="O1063" s="17"/>
      <c r="P1063" s="17"/>
      <c r="Q1063" s="17">
        <v>42.1</v>
      </c>
      <c r="R1063" s="17" t="s">
        <v>65</v>
      </c>
      <c r="S1063" s="17"/>
      <c r="T1063" s="17" t="s">
        <v>136</v>
      </c>
      <c r="U1063" s="17" t="s">
        <v>55</v>
      </c>
      <c r="V1063" s="17" t="s">
        <v>88</v>
      </c>
      <c r="W1063" s="19" t="s">
        <v>3530</v>
      </c>
      <c r="X1063" s="18">
        <v>44136.291666666701</v>
      </c>
      <c r="Y1063" s="18">
        <v>44136.291666666701</v>
      </c>
      <c r="Z1063" s="17" t="s">
        <v>82</v>
      </c>
      <c r="AA1063" s="17" t="s">
        <v>59</v>
      </c>
      <c r="AB1063" s="17"/>
      <c r="AC1063" s="17" t="s">
        <v>82</v>
      </c>
      <c r="AD1063" s="17"/>
      <c r="AE1063" s="17" t="s">
        <v>1641</v>
      </c>
    </row>
    <row r="1064" spans="1:31" s="3" customFormat="1" ht="38" hidden="1" x14ac:dyDescent="0.3">
      <c r="A1064" s="35" t="s">
        <v>3531</v>
      </c>
      <c r="B1064" s="17">
        <v>1228</v>
      </c>
      <c r="C1064" s="18">
        <v>42493</v>
      </c>
      <c r="D1064" s="18">
        <v>42492.291666666701</v>
      </c>
      <c r="E1064" s="16" t="s">
        <v>1507</v>
      </c>
      <c r="F1064" s="36">
        <v>42795.333333333299</v>
      </c>
      <c r="G1064" s="16" t="s">
        <v>229</v>
      </c>
      <c r="H1064" s="17" t="s">
        <v>63</v>
      </c>
      <c r="I1064" s="17"/>
      <c r="J1064" s="17"/>
      <c r="K1064" s="17" t="s">
        <v>70</v>
      </c>
      <c r="L1064" s="17"/>
      <c r="M1064" s="17"/>
      <c r="N1064" s="17">
        <v>52.2</v>
      </c>
      <c r="O1064" s="17"/>
      <c r="P1064" s="17"/>
      <c r="Q1064" s="17">
        <v>50.83</v>
      </c>
      <c r="R1064" s="17" t="s">
        <v>65</v>
      </c>
      <c r="S1064" s="17"/>
      <c r="T1064" s="17" t="s">
        <v>136</v>
      </c>
      <c r="U1064" s="17" t="s">
        <v>55</v>
      </c>
      <c r="V1064" s="17" t="s">
        <v>88</v>
      </c>
      <c r="W1064" s="19" t="s">
        <v>3532</v>
      </c>
      <c r="X1064" s="18">
        <v>43983.291666666701</v>
      </c>
      <c r="Y1064" s="18">
        <v>43983.291666666701</v>
      </c>
      <c r="Z1064" s="17" t="s">
        <v>82</v>
      </c>
      <c r="AA1064" s="17" t="s">
        <v>59</v>
      </c>
      <c r="AB1064" s="17"/>
      <c r="AC1064" s="17" t="s">
        <v>82</v>
      </c>
      <c r="AD1064" s="17"/>
      <c r="AE1064" s="17" t="s">
        <v>1641</v>
      </c>
    </row>
    <row r="1065" spans="1:31" s="3" customFormat="1" ht="50.5" hidden="1" x14ac:dyDescent="0.3">
      <c r="A1065" s="35" t="s">
        <v>3533</v>
      </c>
      <c r="B1065" s="17">
        <v>1229</v>
      </c>
      <c r="C1065" s="18">
        <v>42483</v>
      </c>
      <c r="D1065" s="18">
        <v>42492.291666666701</v>
      </c>
      <c r="E1065" s="16" t="s">
        <v>1507</v>
      </c>
      <c r="F1065" s="36">
        <v>42807.291666666701</v>
      </c>
      <c r="G1065" s="16" t="s">
        <v>229</v>
      </c>
      <c r="H1065" s="17" t="s">
        <v>74</v>
      </c>
      <c r="I1065" s="17"/>
      <c r="J1065" s="17"/>
      <c r="K1065" s="17" t="s">
        <v>75</v>
      </c>
      <c r="L1065" s="17"/>
      <c r="M1065" s="17"/>
      <c r="N1065" s="17">
        <v>61.62</v>
      </c>
      <c r="O1065" s="17"/>
      <c r="P1065" s="17"/>
      <c r="Q1065" s="17">
        <v>60.85</v>
      </c>
      <c r="R1065" s="17" t="s">
        <v>65</v>
      </c>
      <c r="S1065" s="17"/>
      <c r="T1065" s="17" t="s">
        <v>136</v>
      </c>
      <c r="U1065" s="17" t="s">
        <v>55</v>
      </c>
      <c r="V1065" s="17" t="s">
        <v>88</v>
      </c>
      <c r="W1065" s="19" t="s">
        <v>3534</v>
      </c>
      <c r="X1065" s="18">
        <v>44196.333333333299</v>
      </c>
      <c r="Y1065" s="18">
        <v>44196.333333333299</v>
      </c>
      <c r="Z1065" s="17" t="s">
        <v>82</v>
      </c>
      <c r="AA1065" s="17" t="s">
        <v>59</v>
      </c>
      <c r="AB1065" s="17"/>
      <c r="AC1065" s="17" t="s">
        <v>82</v>
      </c>
      <c r="AD1065" s="17"/>
      <c r="AE1065" s="17" t="s">
        <v>1641</v>
      </c>
    </row>
    <row r="1066" spans="1:31" s="3" customFormat="1" ht="13" hidden="1" x14ac:dyDescent="0.3">
      <c r="A1066" s="35" t="s">
        <v>3535</v>
      </c>
      <c r="B1066" s="17">
        <v>1230</v>
      </c>
      <c r="C1066" s="18">
        <v>42488</v>
      </c>
      <c r="D1066" s="18">
        <v>42492.291666666701</v>
      </c>
      <c r="E1066" s="16" t="s">
        <v>1507</v>
      </c>
      <c r="F1066" s="36">
        <v>42859.291666666701</v>
      </c>
      <c r="G1066" s="16" t="s">
        <v>229</v>
      </c>
      <c r="H1066" s="17" t="s">
        <v>74</v>
      </c>
      <c r="I1066" s="17" t="s">
        <v>63</v>
      </c>
      <c r="J1066" s="17"/>
      <c r="K1066" s="17" t="s">
        <v>75</v>
      </c>
      <c r="L1066" s="17" t="s">
        <v>70</v>
      </c>
      <c r="M1066" s="17"/>
      <c r="N1066" s="17">
        <v>121.6</v>
      </c>
      <c r="O1066" s="17">
        <v>30.9</v>
      </c>
      <c r="P1066" s="17"/>
      <c r="Q1066" s="17">
        <v>152.19999999999999</v>
      </c>
      <c r="R1066" s="17" t="s">
        <v>65</v>
      </c>
      <c r="S1066" s="17"/>
      <c r="T1066" s="17" t="s">
        <v>136</v>
      </c>
      <c r="U1066" s="17" t="s">
        <v>55</v>
      </c>
      <c r="V1066" s="17" t="s">
        <v>88</v>
      </c>
      <c r="W1066" s="19" t="s">
        <v>3536</v>
      </c>
      <c r="X1066" s="18">
        <v>44531.333333333299</v>
      </c>
      <c r="Y1066" s="18">
        <v>44531.333333333299</v>
      </c>
      <c r="Z1066" s="17" t="s">
        <v>82</v>
      </c>
      <c r="AA1066" s="17" t="s">
        <v>59</v>
      </c>
      <c r="AB1066" s="17"/>
      <c r="AC1066" s="17" t="s">
        <v>82</v>
      </c>
      <c r="AD1066" s="17"/>
      <c r="AE1066" s="17" t="s">
        <v>1641</v>
      </c>
    </row>
    <row r="1067" spans="1:31" s="3" customFormat="1" ht="13" hidden="1" x14ac:dyDescent="0.3">
      <c r="A1067" s="35" t="s">
        <v>3537</v>
      </c>
      <c r="B1067" s="17">
        <v>1231</v>
      </c>
      <c r="C1067" s="18">
        <v>42482</v>
      </c>
      <c r="D1067" s="18">
        <v>42492.291666666701</v>
      </c>
      <c r="E1067" s="16" t="s">
        <v>1507</v>
      </c>
      <c r="F1067" s="36">
        <v>42557.291666666701</v>
      </c>
      <c r="G1067" s="16" t="s">
        <v>229</v>
      </c>
      <c r="H1067" s="17" t="s">
        <v>74</v>
      </c>
      <c r="I1067" s="17"/>
      <c r="J1067" s="17"/>
      <c r="K1067" s="17" t="s">
        <v>75</v>
      </c>
      <c r="L1067" s="17"/>
      <c r="M1067" s="17"/>
      <c r="N1067" s="17">
        <v>1044.7625</v>
      </c>
      <c r="O1067" s="17"/>
      <c r="P1067" s="17"/>
      <c r="Q1067" s="17">
        <v>1043.0705</v>
      </c>
      <c r="R1067" s="17" t="s">
        <v>65</v>
      </c>
      <c r="S1067" s="17"/>
      <c r="T1067" s="17" t="s">
        <v>136</v>
      </c>
      <c r="U1067" s="17" t="s">
        <v>55</v>
      </c>
      <c r="V1067" s="17" t="s">
        <v>88</v>
      </c>
      <c r="W1067" s="19" t="s">
        <v>3538</v>
      </c>
      <c r="X1067" s="18">
        <v>44196.333333333299</v>
      </c>
      <c r="Y1067" s="18">
        <v>44196.333333333299</v>
      </c>
      <c r="Z1067" s="17" t="s">
        <v>82</v>
      </c>
      <c r="AA1067" s="17" t="s">
        <v>60</v>
      </c>
      <c r="AB1067" s="17"/>
      <c r="AC1067" s="17" t="s">
        <v>82</v>
      </c>
      <c r="AD1067" s="17"/>
      <c r="AE1067" s="17" t="s">
        <v>1641</v>
      </c>
    </row>
    <row r="1068" spans="1:31" s="3" customFormat="1" ht="13" hidden="1" x14ac:dyDescent="0.3">
      <c r="A1068" s="35" t="s">
        <v>3539</v>
      </c>
      <c r="B1068" s="17">
        <v>1232</v>
      </c>
      <c r="C1068" s="18">
        <v>42482</v>
      </c>
      <c r="D1068" s="18">
        <v>42492.291666666701</v>
      </c>
      <c r="E1068" s="16" t="s">
        <v>1507</v>
      </c>
      <c r="F1068" s="36">
        <v>42807.291666666701</v>
      </c>
      <c r="G1068" s="16" t="s">
        <v>229</v>
      </c>
      <c r="H1068" s="17" t="s">
        <v>74</v>
      </c>
      <c r="I1068" s="17"/>
      <c r="J1068" s="17"/>
      <c r="K1068" s="17" t="s">
        <v>75</v>
      </c>
      <c r="L1068" s="17"/>
      <c r="M1068" s="17"/>
      <c r="N1068" s="17">
        <v>1044.7625</v>
      </c>
      <c r="O1068" s="17"/>
      <c r="P1068" s="17"/>
      <c r="Q1068" s="17">
        <v>1042.4945</v>
      </c>
      <c r="R1068" s="17" t="s">
        <v>65</v>
      </c>
      <c r="S1068" s="17"/>
      <c r="T1068" s="17" t="s">
        <v>136</v>
      </c>
      <c r="U1068" s="17" t="s">
        <v>55</v>
      </c>
      <c r="V1068" s="17" t="s">
        <v>88</v>
      </c>
      <c r="W1068" s="19" t="s">
        <v>290</v>
      </c>
      <c r="X1068" s="18">
        <v>44196.333333333299</v>
      </c>
      <c r="Y1068" s="18">
        <v>44196.333333333299</v>
      </c>
      <c r="Z1068" s="17" t="s">
        <v>82</v>
      </c>
      <c r="AA1068" s="17" t="s">
        <v>59</v>
      </c>
      <c r="AB1068" s="17"/>
      <c r="AC1068" s="17" t="s">
        <v>82</v>
      </c>
      <c r="AD1068" s="17"/>
      <c r="AE1068" s="17" t="s">
        <v>1641</v>
      </c>
    </row>
    <row r="1069" spans="1:31" s="3" customFormat="1" ht="13" x14ac:dyDescent="0.3">
      <c r="A1069" s="35" t="s">
        <v>3540</v>
      </c>
      <c r="B1069" s="17">
        <v>1233</v>
      </c>
      <c r="C1069" s="18">
        <v>42492</v>
      </c>
      <c r="D1069" s="18">
        <v>42492.291666666701</v>
      </c>
      <c r="E1069" s="16" t="s">
        <v>1507</v>
      </c>
      <c r="F1069" s="36">
        <v>43221.291666666701</v>
      </c>
      <c r="G1069" s="16" t="s">
        <v>229</v>
      </c>
      <c r="H1069" s="17" t="s">
        <v>63</v>
      </c>
      <c r="I1069" s="17"/>
      <c r="J1069" s="17"/>
      <c r="K1069" s="17" t="s">
        <v>70</v>
      </c>
      <c r="L1069" s="17"/>
      <c r="M1069" s="17"/>
      <c r="N1069" s="17">
        <v>50.5</v>
      </c>
      <c r="O1069" s="17"/>
      <c r="P1069" s="17"/>
      <c r="Q1069" s="17">
        <v>50.5</v>
      </c>
      <c r="R1069" s="17" t="s">
        <v>65</v>
      </c>
      <c r="S1069" s="17"/>
      <c r="T1069" s="17" t="s">
        <v>765</v>
      </c>
      <c r="U1069" s="17" t="s">
        <v>55</v>
      </c>
      <c r="V1069" s="17" t="s">
        <v>88</v>
      </c>
      <c r="W1069" s="19" t="s">
        <v>3541</v>
      </c>
      <c r="X1069" s="18">
        <v>43251.291666666701</v>
      </c>
      <c r="Y1069" s="18">
        <v>43251.291666666701</v>
      </c>
      <c r="Z1069" s="17" t="s">
        <v>82</v>
      </c>
      <c r="AA1069" s="17" t="s">
        <v>59</v>
      </c>
      <c r="AB1069" s="17" t="s">
        <v>59</v>
      </c>
      <c r="AC1069" s="17" t="s">
        <v>82</v>
      </c>
      <c r="AD1069" s="17"/>
      <c r="AE1069" s="17" t="s">
        <v>1641</v>
      </c>
    </row>
    <row r="1070" spans="1:31" s="3" customFormat="1" ht="38" hidden="1" x14ac:dyDescent="0.3">
      <c r="A1070" s="35" t="s">
        <v>3542</v>
      </c>
      <c r="B1070" s="17">
        <v>1234</v>
      </c>
      <c r="C1070" s="18">
        <v>42481</v>
      </c>
      <c r="D1070" s="18">
        <v>42492.291666666701</v>
      </c>
      <c r="E1070" s="16" t="s">
        <v>1507</v>
      </c>
      <c r="F1070" s="36">
        <v>42814.291666666701</v>
      </c>
      <c r="G1070" s="16" t="s">
        <v>229</v>
      </c>
      <c r="H1070" s="17" t="s">
        <v>74</v>
      </c>
      <c r="I1070" s="17"/>
      <c r="J1070" s="17"/>
      <c r="K1070" s="17" t="s">
        <v>75</v>
      </c>
      <c r="L1070" s="17"/>
      <c r="M1070" s="17"/>
      <c r="N1070" s="17">
        <v>50</v>
      </c>
      <c r="O1070" s="17"/>
      <c r="P1070" s="17"/>
      <c r="Q1070" s="17">
        <v>51</v>
      </c>
      <c r="R1070" s="17" t="s">
        <v>65</v>
      </c>
      <c r="S1070" s="17"/>
      <c r="T1070" s="17" t="s">
        <v>136</v>
      </c>
      <c r="U1070" s="17" t="s">
        <v>55</v>
      </c>
      <c r="V1070" s="17" t="s">
        <v>88</v>
      </c>
      <c r="W1070" s="19" t="s">
        <v>3543</v>
      </c>
      <c r="X1070" s="18">
        <v>44078.291666666701</v>
      </c>
      <c r="Y1070" s="18">
        <v>44078.291666666701</v>
      </c>
      <c r="Z1070" s="17" t="s">
        <v>82</v>
      </c>
      <c r="AA1070" s="17"/>
      <c r="AB1070" s="17"/>
      <c r="AC1070" s="17" t="s">
        <v>82</v>
      </c>
      <c r="AD1070" s="17"/>
      <c r="AE1070" s="17" t="s">
        <v>1641</v>
      </c>
    </row>
    <row r="1071" spans="1:31" s="3" customFormat="1" ht="13" x14ac:dyDescent="0.3">
      <c r="A1071" s="35" t="s">
        <v>3544</v>
      </c>
      <c r="B1071" s="17">
        <v>1235</v>
      </c>
      <c r="C1071" s="18">
        <v>42481</v>
      </c>
      <c r="D1071" s="18">
        <v>42492.291666666701</v>
      </c>
      <c r="E1071" s="16" t="s">
        <v>1507</v>
      </c>
      <c r="F1071" s="36">
        <v>44209.333333333299</v>
      </c>
      <c r="G1071" s="16" t="s">
        <v>229</v>
      </c>
      <c r="H1071" s="17" t="s">
        <v>74</v>
      </c>
      <c r="I1071" s="17" t="s">
        <v>63</v>
      </c>
      <c r="J1071" s="17"/>
      <c r="K1071" s="17" t="s">
        <v>75</v>
      </c>
      <c r="L1071" s="17" t="s">
        <v>70</v>
      </c>
      <c r="M1071" s="17"/>
      <c r="N1071" s="17">
        <v>86.64</v>
      </c>
      <c r="O1071" s="17">
        <v>99</v>
      </c>
      <c r="P1071" s="17"/>
      <c r="Q1071" s="17">
        <v>85</v>
      </c>
      <c r="R1071" s="17" t="s">
        <v>92</v>
      </c>
      <c r="S1071" s="17"/>
      <c r="T1071" s="17" t="s">
        <v>136</v>
      </c>
      <c r="U1071" s="17" t="s">
        <v>55</v>
      </c>
      <c r="V1071" s="17" t="s">
        <v>88</v>
      </c>
      <c r="W1071" s="19" t="s">
        <v>3545</v>
      </c>
      <c r="X1071" s="18">
        <v>43830.333333333299</v>
      </c>
      <c r="Y1071" s="18">
        <v>45657.333333333299</v>
      </c>
      <c r="Z1071" s="17" t="s">
        <v>82</v>
      </c>
      <c r="AA1071" s="17" t="s">
        <v>59</v>
      </c>
      <c r="AB1071" s="17" t="s">
        <v>59</v>
      </c>
      <c r="AC1071" s="17" t="s">
        <v>82</v>
      </c>
      <c r="AD1071" s="17" t="s">
        <v>61</v>
      </c>
      <c r="AE1071" s="17" t="s">
        <v>1641</v>
      </c>
    </row>
    <row r="1072" spans="1:31" s="3" customFormat="1" ht="25.5" hidden="1" x14ac:dyDescent="0.3">
      <c r="A1072" s="35" t="s">
        <v>3546</v>
      </c>
      <c r="B1072" s="17">
        <v>1236</v>
      </c>
      <c r="C1072" s="18">
        <v>42489</v>
      </c>
      <c r="D1072" s="18">
        <v>42492.291666666701</v>
      </c>
      <c r="E1072" s="16" t="s">
        <v>1507</v>
      </c>
      <c r="F1072" s="36">
        <v>42856.291666666701</v>
      </c>
      <c r="G1072" s="16" t="s">
        <v>229</v>
      </c>
      <c r="H1072" s="17" t="s">
        <v>74</v>
      </c>
      <c r="I1072" s="17"/>
      <c r="J1072" s="17"/>
      <c r="K1072" s="17" t="s">
        <v>75</v>
      </c>
      <c r="L1072" s="17"/>
      <c r="M1072" s="17"/>
      <c r="N1072" s="17">
        <v>105.5</v>
      </c>
      <c r="O1072" s="17"/>
      <c r="P1072" s="17"/>
      <c r="Q1072" s="17">
        <v>105.3</v>
      </c>
      <c r="R1072" s="17" t="s">
        <v>65</v>
      </c>
      <c r="S1072" s="17"/>
      <c r="T1072" s="17" t="s">
        <v>136</v>
      </c>
      <c r="U1072" s="17" t="s">
        <v>55</v>
      </c>
      <c r="V1072" s="17" t="s">
        <v>88</v>
      </c>
      <c r="W1072" s="19" t="s">
        <v>3547</v>
      </c>
      <c r="X1072" s="18">
        <v>44136.291666666701</v>
      </c>
      <c r="Y1072" s="18">
        <v>44136.291666666701</v>
      </c>
      <c r="Z1072" s="17" t="s">
        <v>82</v>
      </c>
      <c r="AA1072" s="17" t="s">
        <v>59</v>
      </c>
      <c r="AB1072" s="17"/>
      <c r="AC1072" s="17" t="s">
        <v>82</v>
      </c>
      <c r="AD1072" s="17"/>
      <c r="AE1072" s="17" t="s">
        <v>1641</v>
      </c>
    </row>
    <row r="1073" spans="1:31" s="3" customFormat="1" ht="38" hidden="1" x14ac:dyDescent="0.3">
      <c r="A1073" s="35" t="s">
        <v>3548</v>
      </c>
      <c r="B1073" s="17">
        <v>1237</v>
      </c>
      <c r="C1073" s="18">
        <v>42482</v>
      </c>
      <c r="D1073" s="18">
        <v>42492.291666666701</v>
      </c>
      <c r="E1073" s="16" t="s">
        <v>1507</v>
      </c>
      <c r="F1073" s="36">
        <v>42859.291666666701</v>
      </c>
      <c r="G1073" s="16" t="s">
        <v>229</v>
      </c>
      <c r="H1073" s="17" t="s">
        <v>74</v>
      </c>
      <c r="I1073" s="17" t="s">
        <v>63</v>
      </c>
      <c r="J1073" s="17"/>
      <c r="K1073" s="17" t="s">
        <v>75</v>
      </c>
      <c r="L1073" s="17" t="s">
        <v>70</v>
      </c>
      <c r="M1073" s="17"/>
      <c r="N1073" s="17">
        <v>82.367999999999995</v>
      </c>
      <c r="O1073" s="17">
        <v>20.7</v>
      </c>
      <c r="P1073" s="17"/>
      <c r="Q1073" s="17">
        <v>80.77</v>
      </c>
      <c r="R1073" s="17" t="s">
        <v>65</v>
      </c>
      <c r="S1073" s="17"/>
      <c r="T1073" s="17" t="s">
        <v>136</v>
      </c>
      <c r="U1073" s="17" t="s">
        <v>55</v>
      </c>
      <c r="V1073" s="17" t="s">
        <v>88</v>
      </c>
      <c r="W1073" s="19" t="s">
        <v>3549</v>
      </c>
      <c r="X1073" s="18">
        <v>43830.333333333299</v>
      </c>
      <c r="Y1073" s="18">
        <v>43830.333333333299</v>
      </c>
      <c r="Z1073" s="17" t="s">
        <v>82</v>
      </c>
      <c r="AA1073" s="17" t="s">
        <v>59</v>
      </c>
      <c r="AB1073" s="17"/>
      <c r="AC1073" s="17" t="s">
        <v>82</v>
      </c>
      <c r="AD1073" s="17"/>
      <c r="AE1073" s="17" t="s">
        <v>1641</v>
      </c>
    </row>
    <row r="1074" spans="1:31" s="3" customFormat="1" ht="13" hidden="1" x14ac:dyDescent="0.3">
      <c r="A1074" s="35" t="s">
        <v>3550</v>
      </c>
      <c r="B1074" s="17">
        <v>1238</v>
      </c>
      <c r="C1074" s="18">
        <v>42488</v>
      </c>
      <c r="D1074" s="18">
        <v>42492.291666666701</v>
      </c>
      <c r="E1074" s="16" t="s">
        <v>1507</v>
      </c>
      <c r="F1074" s="36">
        <v>42815.291666666701</v>
      </c>
      <c r="G1074" s="16" t="s">
        <v>229</v>
      </c>
      <c r="H1074" s="17" t="s">
        <v>74</v>
      </c>
      <c r="I1074" s="17"/>
      <c r="J1074" s="17"/>
      <c r="K1074" s="17" t="s">
        <v>75</v>
      </c>
      <c r="L1074" s="17"/>
      <c r="M1074" s="17"/>
      <c r="N1074" s="17">
        <v>61</v>
      </c>
      <c r="O1074" s="17"/>
      <c r="P1074" s="17"/>
      <c r="Q1074" s="17">
        <v>61</v>
      </c>
      <c r="R1074" s="17" t="s">
        <v>65</v>
      </c>
      <c r="S1074" s="17"/>
      <c r="T1074" s="17" t="s">
        <v>136</v>
      </c>
      <c r="U1074" s="17" t="s">
        <v>55</v>
      </c>
      <c r="V1074" s="17" t="s">
        <v>88</v>
      </c>
      <c r="W1074" s="19" t="s">
        <v>3551</v>
      </c>
      <c r="X1074" s="18">
        <v>43435.333333333299</v>
      </c>
      <c r="Y1074" s="18">
        <v>43435.333333333299</v>
      </c>
      <c r="Z1074" s="17" t="s">
        <v>82</v>
      </c>
      <c r="AA1074" s="17" t="s">
        <v>59</v>
      </c>
      <c r="AB1074" s="17"/>
      <c r="AC1074" s="17" t="s">
        <v>82</v>
      </c>
      <c r="AD1074" s="17"/>
      <c r="AE1074" s="17" t="s">
        <v>1641</v>
      </c>
    </row>
    <row r="1075" spans="1:31" s="3" customFormat="1" ht="25.5" hidden="1" x14ac:dyDescent="0.3">
      <c r="A1075" s="35" t="s">
        <v>3552</v>
      </c>
      <c r="B1075" s="17">
        <v>1240</v>
      </c>
      <c r="C1075" s="18">
        <v>42481</v>
      </c>
      <c r="D1075" s="18">
        <v>42492.291666666701</v>
      </c>
      <c r="E1075" s="16" t="s">
        <v>1507</v>
      </c>
      <c r="F1075" s="36">
        <v>42859.291666666701</v>
      </c>
      <c r="G1075" s="16" t="s">
        <v>229</v>
      </c>
      <c r="H1075" s="17" t="s">
        <v>74</v>
      </c>
      <c r="I1075" s="17"/>
      <c r="J1075" s="17"/>
      <c r="K1075" s="17" t="s">
        <v>75</v>
      </c>
      <c r="L1075" s="17"/>
      <c r="M1075" s="17"/>
      <c r="N1075" s="17">
        <v>20.52</v>
      </c>
      <c r="O1075" s="17"/>
      <c r="P1075" s="17"/>
      <c r="Q1075" s="17">
        <v>20.22</v>
      </c>
      <c r="R1075" s="17" t="s">
        <v>65</v>
      </c>
      <c r="S1075" s="17"/>
      <c r="T1075" s="17" t="s">
        <v>139</v>
      </c>
      <c r="U1075" s="17" t="s">
        <v>55</v>
      </c>
      <c r="V1075" s="17" t="s">
        <v>88</v>
      </c>
      <c r="W1075" s="19" t="s">
        <v>3553</v>
      </c>
      <c r="X1075" s="18">
        <v>43830.333333333299</v>
      </c>
      <c r="Y1075" s="18">
        <v>43830.333333333299</v>
      </c>
      <c r="Z1075" s="17" t="s">
        <v>82</v>
      </c>
      <c r="AA1075" s="17" t="s">
        <v>59</v>
      </c>
      <c r="AB1075" s="17"/>
      <c r="AC1075" s="17" t="s">
        <v>82</v>
      </c>
      <c r="AD1075" s="17"/>
      <c r="AE1075" s="17" t="s">
        <v>1641</v>
      </c>
    </row>
    <row r="1076" spans="1:31" s="3" customFormat="1" ht="13" hidden="1" x14ac:dyDescent="0.3">
      <c r="A1076" s="35" t="s">
        <v>3554</v>
      </c>
      <c r="B1076" s="17">
        <v>1241</v>
      </c>
      <c r="C1076" s="18">
        <v>42486</v>
      </c>
      <c r="D1076" s="18">
        <v>42492.291666666701</v>
      </c>
      <c r="E1076" s="16" t="s">
        <v>1507</v>
      </c>
      <c r="F1076" s="36">
        <v>42804.333333333299</v>
      </c>
      <c r="G1076" s="16" t="s">
        <v>229</v>
      </c>
      <c r="H1076" s="17" t="s">
        <v>74</v>
      </c>
      <c r="I1076" s="17"/>
      <c r="J1076" s="17"/>
      <c r="K1076" s="17" t="s">
        <v>75</v>
      </c>
      <c r="L1076" s="17"/>
      <c r="M1076" s="17"/>
      <c r="N1076" s="17">
        <v>310.791</v>
      </c>
      <c r="O1076" s="17"/>
      <c r="P1076" s="17"/>
      <c r="Q1076" s="17">
        <v>307.62400000000002</v>
      </c>
      <c r="R1076" s="17" t="s">
        <v>65</v>
      </c>
      <c r="S1076" s="17"/>
      <c r="T1076" s="17" t="s">
        <v>136</v>
      </c>
      <c r="U1076" s="17" t="s">
        <v>55</v>
      </c>
      <c r="V1076" s="17" t="s">
        <v>88</v>
      </c>
      <c r="W1076" s="19" t="s">
        <v>3555</v>
      </c>
      <c r="X1076" s="18">
        <v>44196.333333333299</v>
      </c>
      <c r="Y1076" s="18">
        <v>44196.333333333299</v>
      </c>
      <c r="Z1076" s="17" t="s">
        <v>82</v>
      </c>
      <c r="AA1076" s="17" t="s">
        <v>59</v>
      </c>
      <c r="AB1076" s="17"/>
      <c r="AC1076" s="17" t="s">
        <v>82</v>
      </c>
      <c r="AD1076" s="17"/>
      <c r="AE1076" s="17" t="s">
        <v>1641</v>
      </c>
    </row>
    <row r="1077" spans="1:31" s="3" customFormat="1" ht="13" hidden="1" x14ac:dyDescent="0.3">
      <c r="A1077" s="35" t="s">
        <v>3556</v>
      </c>
      <c r="B1077" s="17">
        <v>1245</v>
      </c>
      <c r="C1077" s="18">
        <v>42480</v>
      </c>
      <c r="D1077" s="18">
        <v>42492.291666666701</v>
      </c>
      <c r="E1077" s="16" t="s">
        <v>1507</v>
      </c>
      <c r="F1077" s="36">
        <v>42867.291666666701</v>
      </c>
      <c r="G1077" s="16" t="s">
        <v>229</v>
      </c>
      <c r="H1077" s="17" t="s">
        <v>63</v>
      </c>
      <c r="I1077" s="17"/>
      <c r="J1077" s="17"/>
      <c r="K1077" s="17" t="s">
        <v>3127</v>
      </c>
      <c r="L1077" s="17"/>
      <c r="M1077" s="17"/>
      <c r="N1077" s="17">
        <v>122.4</v>
      </c>
      <c r="O1077" s="17"/>
      <c r="P1077" s="17"/>
      <c r="Q1077" s="17">
        <v>30.6</v>
      </c>
      <c r="R1077" s="17" t="s">
        <v>65</v>
      </c>
      <c r="S1077" s="17"/>
      <c r="T1077" s="17" t="s">
        <v>136</v>
      </c>
      <c r="U1077" s="17" t="s">
        <v>55</v>
      </c>
      <c r="V1077" s="17" t="s">
        <v>88</v>
      </c>
      <c r="W1077" s="19" t="s">
        <v>3557</v>
      </c>
      <c r="X1077" s="18">
        <v>44317.291666666701</v>
      </c>
      <c r="Y1077" s="18">
        <v>44317.291666666701</v>
      </c>
      <c r="Z1077" s="17" t="s">
        <v>82</v>
      </c>
      <c r="AA1077" s="17"/>
      <c r="AB1077" s="17"/>
      <c r="AC1077" s="17" t="s">
        <v>82</v>
      </c>
      <c r="AD1077" s="17"/>
      <c r="AE1077" s="17" t="s">
        <v>1641</v>
      </c>
    </row>
    <row r="1078" spans="1:31" s="3" customFormat="1" ht="25.5" x14ac:dyDescent="0.3">
      <c r="A1078" s="35" t="s">
        <v>3558</v>
      </c>
      <c r="B1078" s="17">
        <v>1246</v>
      </c>
      <c r="C1078" s="18">
        <v>42489</v>
      </c>
      <c r="D1078" s="18">
        <v>42492.291666666701</v>
      </c>
      <c r="E1078" s="16" t="s">
        <v>1507</v>
      </c>
      <c r="F1078" s="36">
        <v>43769.291666666701</v>
      </c>
      <c r="G1078" s="16" t="s">
        <v>229</v>
      </c>
      <c r="H1078" s="17" t="s">
        <v>63</v>
      </c>
      <c r="I1078" s="17" t="s">
        <v>51</v>
      </c>
      <c r="J1078" s="17"/>
      <c r="K1078" s="17" t="s">
        <v>70</v>
      </c>
      <c r="L1078" s="17" t="s">
        <v>51</v>
      </c>
      <c r="M1078" s="17"/>
      <c r="N1078" s="17">
        <v>28</v>
      </c>
      <c r="O1078" s="17">
        <v>178.2</v>
      </c>
      <c r="P1078" s="17"/>
      <c r="Q1078" s="17">
        <v>200</v>
      </c>
      <c r="R1078" s="17" t="s">
        <v>65</v>
      </c>
      <c r="S1078" s="17"/>
      <c r="T1078" s="17" t="s">
        <v>124</v>
      </c>
      <c r="U1078" s="17" t="s">
        <v>55</v>
      </c>
      <c r="V1078" s="17" t="s">
        <v>88</v>
      </c>
      <c r="W1078" s="19" t="s">
        <v>3559</v>
      </c>
      <c r="X1078" s="18">
        <v>43830.333333333299</v>
      </c>
      <c r="Y1078" s="18">
        <v>45044.291666666701</v>
      </c>
      <c r="Z1078" s="17" t="s">
        <v>82</v>
      </c>
      <c r="AA1078" s="17" t="s">
        <v>59</v>
      </c>
      <c r="AB1078" s="17" t="s">
        <v>59</v>
      </c>
      <c r="AC1078" s="17" t="s">
        <v>82</v>
      </c>
      <c r="AD1078" s="17" t="s">
        <v>156</v>
      </c>
      <c r="AE1078" s="17" t="s">
        <v>1641</v>
      </c>
    </row>
    <row r="1079" spans="1:31" s="3" customFormat="1" ht="13" hidden="1" x14ac:dyDescent="0.3">
      <c r="A1079" s="35" t="s">
        <v>3560</v>
      </c>
      <c r="B1079" s="17">
        <v>1247</v>
      </c>
      <c r="C1079" s="18">
        <v>42483</v>
      </c>
      <c r="D1079" s="18">
        <v>42492.291666666701</v>
      </c>
      <c r="E1079" s="16" t="s">
        <v>1507</v>
      </c>
      <c r="F1079" s="36">
        <v>42557.291666666701</v>
      </c>
      <c r="G1079" s="16" t="s">
        <v>229</v>
      </c>
      <c r="H1079" s="17" t="s">
        <v>74</v>
      </c>
      <c r="I1079" s="17"/>
      <c r="J1079" s="17"/>
      <c r="K1079" s="17" t="s">
        <v>75</v>
      </c>
      <c r="L1079" s="17"/>
      <c r="M1079" s="17"/>
      <c r="N1079" s="17">
        <v>41</v>
      </c>
      <c r="O1079" s="17"/>
      <c r="P1079" s="17"/>
      <c r="Q1079" s="17">
        <v>40.53</v>
      </c>
      <c r="R1079" s="17" t="s">
        <v>65</v>
      </c>
      <c r="S1079" s="17"/>
      <c r="T1079" s="17" t="s">
        <v>136</v>
      </c>
      <c r="U1079" s="17" t="s">
        <v>55</v>
      </c>
      <c r="V1079" s="17" t="s">
        <v>88</v>
      </c>
      <c r="W1079" s="19" t="s">
        <v>3561</v>
      </c>
      <c r="X1079" s="18">
        <v>44196.333333333299</v>
      </c>
      <c r="Y1079" s="18">
        <v>44196.333333333299</v>
      </c>
      <c r="Z1079" s="17" t="s">
        <v>82</v>
      </c>
      <c r="AA1079" s="17"/>
      <c r="AB1079" s="17"/>
      <c r="AC1079" s="17" t="s">
        <v>82</v>
      </c>
      <c r="AD1079" s="17"/>
      <c r="AE1079" s="17" t="s">
        <v>1641</v>
      </c>
    </row>
    <row r="1080" spans="1:31" s="3" customFormat="1" ht="13" hidden="1" x14ac:dyDescent="0.3">
      <c r="A1080" s="35" t="s">
        <v>3562</v>
      </c>
      <c r="B1080" s="17">
        <v>1248</v>
      </c>
      <c r="C1080" s="18">
        <v>42489</v>
      </c>
      <c r="D1080" s="18">
        <v>42492.291666666701</v>
      </c>
      <c r="E1080" s="16" t="s">
        <v>1507</v>
      </c>
      <c r="F1080" s="36">
        <v>42856.291666666701</v>
      </c>
      <c r="G1080" s="16" t="s">
        <v>229</v>
      </c>
      <c r="H1080" s="17" t="s">
        <v>74</v>
      </c>
      <c r="I1080" s="17"/>
      <c r="J1080" s="17"/>
      <c r="K1080" s="17" t="s">
        <v>75</v>
      </c>
      <c r="L1080" s="17"/>
      <c r="M1080" s="17"/>
      <c r="N1080" s="17">
        <v>105.5</v>
      </c>
      <c r="O1080" s="17"/>
      <c r="P1080" s="17"/>
      <c r="Q1080" s="17">
        <v>105.3</v>
      </c>
      <c r="R1080" s="17" t="s">
        <v>65</v>
      </c>
      <c r="S1080" s="17"/>
      <c r="T1080" s="17" t="s">
        <v>136</v>
      </c>
      <c r="U1080" s="17" t="s">
        <v>55</v>
      </c>
      <c r="V1080" s="17" t="s">
        <v>88</v>
      </c>
      <c r="W1080" s="19" t="s">
        <v>3563</v>
      </c>
      <c r="X1080" s="18">
        <v>44136.291666666701</v>
      </c>
      <c r="Y1080" s="18">
        <v>44136.291666666701</v>
      </c>
      <c r="Z1080" s="17" t="s">
        <v>82</v>
      </c>
      <c r="AA1080" s="17" t="s">
        <v>59</v>
      </c>
      <c r="AB1080" s="17"/>
      <c r="AC1080" s="17" t="s">
        <v>82</v>
      </c>
      <c r="AD1080" s="17"/>
      <c r="AE1080" s="17" t="s">
        <v>1641</v>
      </c>
    </row>
    <row r="1081" spans="1:31" s="3" customFormat="1" ht="13" hidden="1" x14ac:dyDescent="0.3">
      <c r="A1081" s="35" t="s">
        <v>3564</v>
      </c>
      <c r="B1081" s="17">
        <v>1249</v>
      </c>
      <c r="C1081" s="18">
        <v>42486</v>
      </c>
      <c r="D1081" s="18">
        <v>42492.291666666701</v>
      </c>
      <c r="E1081" s="16" t="s">
        <v>1507</v>
      </c>
      <c r="F1081" s="36">
        <v>42872.291666666701</v>
      </c>
      <c r="G1081" s="16" t="s">
        <v>229</v>
      </c>
      <c r="H1081" s="17" t="s">
        <v>74</v>
      </c>
      <c r="I1081" s="17"/>
      <c r="J1081" s="17"/>
      <c r="K1081" s="17" t="s">
        <v>75</v>
      </c>
      <c r="L1081" s="17"/>
      <c r="M1081" s="17"/>
      <c r="N1081" s="17">
        <v>202.922</v>
      </c>
      <c r="O1081" s="17"/>
      <c r="P1081" s="17"/>
      <c r="Q1081" s="17">
        <v>202.922</v>
      </c>
      <c r="R1081" s="17" t="s">
        <v>65</v>
      </c>
      <c r="S1081" s="17"/>
      <c r="T1081" s="17" t="s">
        <v>136</v>
      </c>
      <c r="U1081" s="17" t="s">
        <v>55</v>
      </c>
      <c r="V1081" s="17" t="s">
        <v>88</v>
      </c>
      <c r="W1081" s="19" t="s">
        <v>3565</v>
      </c>
      <c r="X1081" s="18">
        <v>43435.333333333299</v>
      </c>
      <c r="Y1081" s="18">
        <v>43435.333333333299</v>
      </c>
      <c r="Z1081" s="17" t="s">
        <v>82</v>
      </c>
      <c r="AA1081" s="17" t="s">
        <v>59</v>
      </c>
      <c r="AB1081" s="17"/>
      <c r="AC1081" s="17" t="s">
        <v>82</v>
      </c>
      <c r="AD1081" s="17"/>
      <c r="AE1081" s="17" t="s">
        <v>1618</v>
      </c>
    </row>
    <row r="1082" spans="1:31" s="3" customFormat="1" ht="13" hidden="1" x14ac:dyDescent="0.3">
      <c r="A1082" s="35" t="s">
        <v>3566</v>
      </c>
      <c r="B1082" s="17">
        <v>1250</v>
      </c>
      <c r="C1082" s="18">
        <v>42486</v>
      </c>
      <c r="D1082" s="18">
        <v>42492.291666666701</v>
      </c>
      <c r="E1082" s="16" t="s">
        <v>1507</v>
      </c>
      <c r="F1082" s="36">
        <v>42804.333333333299</v>
      </c>
      <c r="G1082" s="16" t="s">
        <v>229</v>
      </c>
      <c r="H1082" s="17" t="s">
        <v>74</v>
      </c>
      <c r="I1082" s="17"/>
      <c r="J1082" s="17"/>
      <c r="K1082" s="17" t="s">
        <v>75</v>
      </c>
      <c r="L1082" s="17"/>
      <c r="M1082" s="17"/>
      <c r="N1082" s="17">
        <v>102.75</v>
      </c>
      <c r="O1082" s="17"/>
      <c r="P1082" s="17"/>
      <c r="Q1082" s="17">
        <v>101.97</v>
      </c>
      <c r="R1082" s="17" t="s">
        <v>65</v>
      </c>
      <c r="S1082" s="17"/>
      <c r="T1082" s="17" t="s">
        <v>765</v>
      </c>
      <c r="U1082" s="17" t="s">
        <v>55</v>
      </c>
      <c r="V1082" s="17" t="s">
        <v>88</v>
      </c>
      <c r="W1082" s="19" t="s">
        <v>3567</v>
      </c>
      <c r="X1082" s="18">
        <v>44196.333333333299</v>
      </c>
      <c r="Y1082" s="18">
        <v>44196.333333333299</v>
      </c>
      <c r="Z1082" s="17" t="s">
        <v>82</v>
      </c>
      <c r="AA1082" s="17" t="s">
        <v>59</v>
      </c>
      <c r="AB1082" s="17"/>
      <c r="AC1082" s="17" t="s">
        <v>82</v>
      </c>
      <c r="AD1082" s="17"/>
      <c r="AE1082" s="17" t="s">
        <v>1641</v>
      </c>
    </row>
    <row r="1083" spans="1:31" s="3" customFormat="1" ht="13" hidden="1" x14ac:dyDescent="0.3">
      <c r="A1083" s="35" t="s">
        <v>3568</v>
      </c>
      <c r="B1083" s="17">
        <v>1251</v>
      </c>
      <c r="C1083" s="18">
        <v>42489</v>
      </c>
      <c r="D1083" s="18">
        <v>42492.291666666701</v>
      </c>
      <c r="E1083" s="16" t="s">
        <v>1507</v>
      </c>
      <c r="F1083" s="36">
        <v>42859.291666666701</v>
      </c>
      <c r="G1083" s="16" t="s">
        <v>229</v>
      </c>
      <c r="H1083" s="17" t="s">
        <v>74</v>
      </c>
      <c r="I1083" s="17"/>
      <c r="J1083" s="17"/>
      <c r="K1083" s="17" t="s">
        <v>75</v>
      </c>
      <c r="L1083" s="17"/>
      <c r="M1083" s="17"/>
      <c r="N1083" s="17">
        <v>42.2</v>
      </c>
      <c r="O1083" s="17"/>
      <c r="P1083" s="17"/>
      <c r="Q1083" s="17">
        <v>42.1</v>
      </c>
      <c r="R1083" s="17" t="s">
        <v>65</v>
      </c>
      <c r="S1083" s="17"/>
      <c r="T1083" s="17" t="s">
        <v>136</v>
      </c>
      <c r="U1083" s="17" t="s">
        <v>55</v>
      </c>
      <c r="V1083" s="17" t="s">
        <v>88</v>
      </c>
      <c r="W1083" s="19" t="s">
        <v>497</v>
      </c>
      <c r="X1083" s="18">
        <v>43770.291666666701</v>
      </c>
      <c r="Y1083" s="18">
        <v>43770.291666666701</v>
      </c>
      <c r="Z1083" s="17" t="s">
        <v>82</v>
      </c>
      <c r="AA1083" s="17" t="s">
        <v>59</v>
      </c>
      <c r="AB1083" s="17"/>
      <c r="AC1083" s="17" t="s">
        <v>82</v>
      </c>
      <c r="AD1083" s="17"/>
      <c r="AE1083" s="17" t="s">
        <v>1641</v>
      </c>
    </row>
    <row r="1084" spans="1:31" s="3" customFormat="1" ht="13" hidden="1" x14ac:dyDescent="0.3">
      <c r="A1084" s="35" t="s">
        <v>3569</v>
      </c>
      <c r="B1084" s="17">
        <v>1252</v>
      </c>
      <c r="C1084" s="18">
        <v>42483</v>
      </c>
      <c r="D1084" s="18">
        <v>42492.291666666701</v>
      </c>
      <c r="E1084" s="16" t="s">
        <v>1507</v>
      </c>
      <c r="F1084" s="36">
        <v>42804.333333333299</v>
      </c>
      <c r="G1084" s="16" t="s">
        <v>229</v>
      </c>
      <c r="H1084" s="17" t="s">
        <v>74</v>
      </c>
      <c r="I1084" s="17"/>
      <c r="J1084" s="17"/>
      <c r="K1084" s="17" t="s">
        <v>75</v>
      </c>
      <c r="L1084" s="17"/>
      <c r="M1084" s="17"/>
      <c r="N1084" s="17">
        <v>71.59</v>
      </c>
      <c r="O1084" s="17"/>
      <c r="P1084" s="17"/>
      <c r="Q1084" s="17">
        <v>71.08</v>
      </c>
      <c r="R1084" s="17" t="s">
        <v>65</v>
      </c>
      <c r="S1084" s="17"/>
      <c r="T1084" s="17" t="s">
        <v>136</v>
      </c>
      <c r="U1084" s="17" t="s">
        <v>55</v>
      </c>
      <c r="V1084" s="17" t="s">
        <v>88</v>
      </c>
      <c r="W1084" s="19" t="s">
        <v>3570</v>
      </c>
      <c r="X1084" s="18">
        <v>44195.333333333299</v>
      </c>
      <c r="Y1084" s="18">
        <v>44195.333333333299</v>
      </c>
      <c r="Z1084" s="17" t="s">
        <v>82</v>
      </c>
      <c r="AA1084" s="17" t="s">
        <v>59</v>
      </c>
      <c r="AB1084" s="17"/>
      <c r="AC1084" s="17" t="s">
        <v>82</v>
      </c>
      <c r="AD1084" s="17"/>
      <c r="AE1084" s="17" t="s">
        <v>1641</v>
      </c>
    </row>
    <row r="1085" spans="1:31" s="3" customFormat="1" ht="13" hidden="1" x14ac:dyDescent="0.3">
      <c r="A1085" s="35" t="s">
        <v>3571</v>
      </c>
      <c r="B1085" s="17">
        <v>1253</v>
      </c>
      <c r="C1085" s="18">
        <v>42478</v>
      </c>
      <c r="D1085" s="18">
        <v>42492.291666666701</v>
      </c>
      <c r="E1085" s="16" t="s">
        <v>1507</v>
      </c>
      <c r="F1085" s="36">
        <v>42859.291666666701</v>
      </c>
      <c r="G1085" s="16" t="s">
        <v>229</v>
      </c>
      <c r="H1085" s="17" t="s">
        <v>74</v>
      </c>
      <c r="I1085" s="17"/>
      <c r="J1085" s="17"/>
      <c r="K1085" s="17" t="s">
        <v>75</v>
      </c>
      <c r="L1085" s="17"/>
      <c r="M1085" s="17"/>
      <c r="N1085" s="17">
        <v>20.52</v>
      </c>
      <c r="O1085" s="17"/>
      <c r="P1085" s="17"/>
      <c r="Q1085" s="17">
        <v>20.2</v>
      </c>
      <c r="R1085" s="17" t="s">
        <v>65</v>
      </c>
      <c r="S1085" s="17"/>
      <c r="T1085" s="17" t="s">
        <v>136</v>
      </c>
      <c r="U1085" s="17" t="s">
        <v>55</v>
      </c>
      <c r="V1085" s="17" t="s">
        <v>88</v>
      </c>
      <c r="W1085" s="19" t="s">
        <v>3572</v>
      </c>
      <c r="X1085" s="18">
        <v>43830.333333333299</v>
      </c>
      <c r="Y1085" s="18">
        <v>43830.333333333299</v>
      </c>
      <c r="Z1085" s="17" t="s">
        <v>82</v>
      </c>
      <c r="AA1085" s="17" t="s">
        <v>59</v>
      </c>
      <c r="AB1085" s="17"/>
      <c r="AC1085" s="17" t="s">
        <v>82</v>
      </c>
      <c r="AD1085" s="17"/>
      <c r="AE1085" s="17" t="s">
        <v>1641</v>
      </c>
    </row>
    <row r="1086" spans="1:31" s="3" customFormat="1" ht="13" hidden="1" x14ac:dyDescent="0.3">
      <c r="A1086" s="35" t="s">
        <v>3573</v>
      </c>
      <c r="B1086" s="17">
        <v>1254</v>
      </c>
      <c r="C1086" s="18">
        <v>42486</v>
      </c>
      <c r="D1086" s="18">
        <v>42492.291666666701</v>
      </c>
      <c r="E1086" s="16" t="s">
        <v>1507</v>
      </c>
      <c r="F1086" s="36">
        <v>42807.291666666701</v>
      </c>
      <c r="G1086" s="16" t="s">
        <v>229</v>
      </c>
      <c r="H1086" s="17" t="s">
        <v>74</v>
      </c>
      <c r="I1086" s="17"/>
      <c r="J1086" s="17"/>
      <c r="K1086" s="17" t="s">
        <v>75</v>
      </c>
      <c r="L1086" s="17"/>
      <c r="M1086" s="17"/>
      <c r="N1086" s="17">
        <v>158.18</v>
      </c>
      <c r="O1086" s="17"/>
      <c r="P1086" s="17"/>
      <c r="Q1086" s="17">
        <v>158.13499999999999</v>
      </c>
      <c r="R1086" s="17" t="s">
        <v>65</v>
      </c>
      <c r="S1086" s="17"/>
      <c r="T1086" s="17" t="s">
        <v>101</v>
      </c>
      <c r="U1086" s="17" t="s">
        <v>55</v>
      </c>
      <c r="V1086" s="17" t="s">
        <v>88</v>
      </c>
      <c r="W1086" s="19" t="s">
        <v>3574</v>
      </c>
      <c r="X1086" s="18">
        <v>43647.291666666701</v>
      </c>
      <c r="Y1086" s="18">
        <v>43647.291666666701</v>
      </c>
      <c r="Z1086" s="17" t="s">
        <v>82</v>
      </c>
      <c r="AA1086" s="17" t="s">
        <v>59</v>
      </c>
      <c r="AB1086" s="17"/>
      <c r="AC1086" s="17" t="s">
        <v>82</v>
      </c>
      <c r="AD1086" s="17"/>
      <c r="AE1086" s="17" t="s">
        <v>1641</v>
      </c>
    </row>
    <row r="1087" spans="1:31" s="3" customFormat="1" ht="13" hidden="1" x14ac:dyDescent="0.3">
      <c r="A1087" s="35" t="s">
        <v>3575</v>
      </c>
      <c r="B1087" s="17">
        <v>1255</v>
      </c>
      <c r="C1087" s="18">
        <v>42492</v>
      </c>
      <c r="D1087" s="18">
        <v>42492.291666666701</v>
      </c>
      <c r="E1087" s="16" t="s">
        <v>1507</v>
      </c>
      <c r="F1087" s="36">
        <v>42809.291666666701</v>
      </c>
      <c r="G1087" s="16" t="s">
        <v>229</v>
      </c>
      <c r="H1087" s="17" t="s">
        <v>74</v>
      </c>
      <c r="I1087" s="17"/>
      <c r="J1087" s="17"/>
      <c r="K1087" s="17" t="s">
        <v>75</v>
      </c>
      <c r="L1087" s="17"/>
      <c r="M1087" s="17"/>
      <c r="N1087" s="17">
        <v>40</v>
      </c>
      <c r="O1087" s="17"/>
      <c r="P1087" s="17"/>
      <c r="Q1087" s="17">
        <v>40.9</v>
      </c>
      <c r="R1087" s="17" t="s">
        <v>65</v>
      </c>
      <c r="S1087" s="17"/>
      <c r="T1087" s="17" t="s">
        <v>101</v>
      </c>
      <c r="U1087" s="17" t="s">
        <v>55</v>
      </c>
      <c r="V1087" s="17" t="s">
        <v>88</v>
      </c>
      <c r="W1087" s="19" t="s">
        <v>3576</v>
      </c>
      <c r="X1087" s="18">
        <v>44196.333333333299</v>
      </c>
      <c r="Y1087" s="18">
        <v>44196.333333333299</v>
      </c>
      <c r="Z1087" s="17" t="s">
        <v>82</v>
      </c>
      <c r="AA1087" s="17" t="s">
        <v>59</v>
      </c>
      <c r="AB1087" s="17"/>
      <c r="AC1087" s="17" t="s">
        <v>82</v>
      </c>
      <c r="AD1087" s="17"/>
      <c r="AE1087" s="17" t="s">
        <v>1641</v>
      </c>
    </row>
    <row r="1088" spans="1:31" s="3" customFormat="1" ht="13" hidden="1" x14ac:dyDescent="0.3">
      <c r="A1088" s="35" t="s">
        <v>3577</v>
      </c>
      <c r="B1088" s="17">
        <v>1256</v>
      </c>
      <c r="C1088" s="18">
        <v>42483</v>
      </c>
      <c r="D1088" s="18">
        <v>42492.291666666701</v>
      </c>
      <c r="E1088" s="16" t="s">
        <v>1507</v>
      </c>
      <c r="F1088" s="36">
        <v>42807.291666666701</v>
      </c>
      <c r="G1088" s="16" t="s">
        <v>229</v>
      </c>
      <c r="H1088" s="17" t="s">
        <v>74</v>
      </c>
      <c r="I1088" s="17"/>
      <c r="J1088" s="17"/>
      <c r="K1088" s="17" t="s">
        <v>75</v>
      </c>
      <c r="L1088" s="17"/>
      <c r="M1088" s="17"/>
      <c r="N1088" s="17">
        <v>91.74</v>
      </c>
      <c r="O1088" s="17"/>
      <c r="P1088" s="17"/>
      <c r="Q1088" s="17">
        <v>91.74</v>
      </c>
      <c r="R1088" s="17" t="s">
        <v>65</v>
      </c>
      <c r="S1088" s="17"/>
      <c r="T1088" s="17" t="s">
        <v>101</v>
      </c>
      <c r="U1088" s="17" t="s">
        <v>55</v>
      </c>
      <c r="V1088" s="17" t="s">
        <v>88</v>
      </c>
      <c r="W1088" s="19" t="s">
        <v>779</v>
      </c>
      <c r="X1088" s="18">
        <v>44196.333333333299</v>
      </c>
      <c r="Y1088" s="18">
        <v>44196.333333333299</v>
      </c>
      <c r="Z1088" s="17" t="s">
        <v>82</v>
      </c>
      <c r="AA1088" s="17" t="s">
        <v>59</v>
      </c>
      <c r="AB1088" s="17"/>
      <c r="AC1088" s="17" t="s">
        <v>82</v>
      </c>
      <c r="AD1088" s="17"/>
      <c r="AE1088" s="17" t="s">
        <v>1641</v>
      </c>
    </row>
    <row r="1089" spans="1:31" s="3" customFormat="1" ht="13" hidden="1" x14ac:dyDescent="0.3">
      <c r="A1089" s="35" t="s">
        <v>3578</v>
      </c>
      <c r="B1089" s="17">
        <v>1257</v>
      </c>
      <c r="C1089" s="18">
        <v>42486</v>
      </c>
      <c r="D1089" s="18">
        <v>42492.291666666701</v>
      </c>
      <c r="E1089" s="16" t="s">
        <v>1507</v>
      </c>
      <c r="F1089" s="36">
        <v>42557.291666666701</v>
      </c>
      <c r="G1089" s="16" t="s">
        <v>229</v>
      </c>
      <c r="H1089" s="17" t="s">
        <v>74</v>
      </c>
      <c r="I1089" s="17"/>
      <c r="J1089" s="17"/>
      <c r="K1089" s="17" t="s">
        <v>75</v>
      </c>
      <c r="L1089" s="17"/>
      <c r="M1089" s="17"/>
      <c r="N1089" s="17">
        <v>22.37</v>
      </c>
      <c r="O1089" s="17"/>
      <c r="P1089" s="17"/>
      <c r="Q1089" s="17">
        <v>20.29</v>
      </c>
      <c r="R1089" s="17" t="s">
        <v>65</v>
      </c>
      <c r="S1089" s="17"/>
      <c r="T1089" s="17" t="s">
        <v>101</v>
      </c>
      <c r="U1089" s="17" t="s">
        <v>55</v>
      </c>
      <c r="V1089" s="17" t="s">
        <v>88</v>
      </c>
      <c r="W1089" s="19" t="s">
        <v>357</v>
      </c>
      <c r="X1089" s="18">
        <v>44196.333333333299</v>
      </c>
      <c r="Y1089" s="18">
        <v>44196.333333333299</v>
      </c>
      <c r="Z1089" s="17" t="s">
        <v>82</v>
      </c>
      <c r="AA1089" s="17" t="s">
        <v>59</v>
      </c>
      <c r="AB1089" s="17"/>
      <c r="AC1089" s="17" t="s">
        <v>82</v>
      </c>
      <c r="AD1089" s="17"/>
      <c r="AE1089" s="17" t="s">
        <v>1641</v>
      </c>
    </row>
    <row r="1090" spans="1:31" s="3" customFormat="1" ht="25.5" hidden="1" x14ac:dyDescent="0.3">
      <c r="A1090" s="35" t="s">
        <v>3579</v>
      </c>
      <c r="B1090" s="17">
        <v>1258</v>
      </c>
      <c r="C1090" s="18">
        <v>42487</v>
      </c>
      <c r="D1090" s="18">
        <v>42492.291666666701</v>
      </c>
      <c r="E1090" s="16" t="s">
        <v>1507</v>
      </c>
      <c r="F1090" s="36">
        <v>42804.333333333299</v>
      </c>
      <c r="G1090" s="16" t="s">
        <v>229</v>
      </c>
      <c r="H1090" s="17" t="s">
        <v>74</v>
      </c>
      <c r="I1090" s="17"/>
      <c r="J1090" s="17"/>
      <c r="K1090" s="17" t="s">
        <v>75</v>
      </c>
      <c r="L1090" s="17"/>
      <c r="M1090" s="17"/>
      <c r="N1090" s="17">
        <v>232.16</v>
      </c>
      <c r="O1090" s="17"/>
      <c r="P1090" s="17"/>
      <c r="Q1090" s="17">
        <v>229.16</v>
      </c>
      <c r="R1090" s="17" t="s">
        <v>65</v>
      </c>
      <c r="S1090" s="17"/>
      <c r="T1090" s="17" t="s">
        <v>101</v>
      </c>
      <c r="U1090" s="17" t="s">
        <v>55</v>
      </c>
      <c r="V1090" s="17" t="s">
        <v>88</v>
      </c>
      <c r="W1090" s="19" t="s">
        <v>3580</v>
      </c>
      <c r="X1090" s="18">
        <v>44196.333333333299</v>
      </c>
      <c r="Y1090" s="18">
        <v>44196.333333333299</v>
      </c>
      <c r="Z1090" s="17" t="s">
        <v>82</v>
      </c>
      <c r="AA1090" s="17"/>
      <c r="AB1090" s="17"/>
      <c r="AC1090" s="17" t="s">
        <v>82</v>
      </c>
      <c r="AD1090" s="17"/>
      <c r="AE1090" s="17" t="s">
        <v>1641</v>
      </c>
    </row>
    <row r="1091" spans="1:31" s="3" customFormat="1" ht="13" hidden="1" x14ac:dyDescent="0.3">
      <c r="A1091" s="35" t="s">
        <v>3581</v>
      </c>
      <c r="B1091" s="17">
        <v>1261</v>
      </c>
      <c r="C1091" s="18">
        <v>42483</v>
      </c>
      <c r="D1091" s="18">
        <v>42492.291666666701</v>
      </c>
      <c r="E1091" s="16" t="s">
        <v>1507</v>
      </c>
      <c r="F1091" s="36">
        <v>42557.291666666701</v>
      </c>
      <c r="G1091" s="16" t="s">
        <v>229</v>
      </c>
      <c r="H1091" s="17" t="s">
        <v>74</v>
      </c>
      <c r="I1091" s="17"/>
      <c r="J1091" s="17"/>
      <c r="K1091" s="17" t="s">
        <v>75</v>
      </c>
      <c r="L1091" s="17"/>
      <c r="M1091" s="17"/>
      <c r="N1091" s="17">
        <v>206.27</v>
      </c>
      <c r="O1091" s="17"/>
      <c r="P1091" s="17"/>
      <c r="Q1091" s="17">
        <v>203.63499999999999</v>
      </c>
      <c r="R1091" s="17" t="s">
        <v>65</v>
      </c>
      <c r="S1091" s="17"/>
      <c r="T1091" s="17" t="s">
        <v>101</v>
      </c>
      <c r="U1091" s="17" t="s">
        <v>55</v>
      </c>
      <c r="V1091" s="17" t="s">
        <v>88</v>
      </c>
      <c r="W1091" s="19" t="s">
        <v>832</v>
      </c>
      <c r="X1091" s="18">
        <v>44195.333333333299</v>
      </c>
      <c r="Y1091" s="18">
        <v>44195.333333333299</v>
      </c>
      <c r="Z1091" s="17" t="s">
        <v>82</v>
      </c>
      <c r="AA1091" s="17"/>
      <c r="AB1091" s="17"/>
      <c r="AC1091" s="17" t="s">
        <v>82</v>
      </c>
      <c r="AD1091" s="17"/>
      <c r="AE1091" s="17" t="s">
        <v>1641</v>
      </c>
    </row>
    <row r="1092" spans="1:31" s="3" customFormat="1" ht="25.5" hidden="1" x14ac:dyDescent="0.3">
      <c r="A1092" s="35" t="s">
        <v>3582</v>
      </c>
      <c r="B1092" s="17">
        <v>1262</v>
      </c>
      <c r="C1092" s="18">
        <v>42487</v>
      </c>
      <c r="D1092" s="18">
        <v>42492.291666666701</v>
      </c>
      <c r="E1092" s="16" t="s">
        <v>1507</v>
      </c>
      <c r="F1092" s="36">
        <v>42835.291666666701</v>
      </c>
      <c r="G1092" s="16" t="s">
        <v>229</v>
      </c>
      <c r="H1092" s="17" t="s">
        <v>74</v>
      </c>
      <c r="I1092" s="17"/>
      <c r="J1092" s="17"/>
      <c r="K1092" s="17" t="s">
        <v>75</v>
      </c>
      <c r="L1092" s="17"/>
      <c r="M1092" s="17"/>
      <c r="N1092" s="17">
        <v>158.28</v>
      </c>
      <c r="O1092" s="17"/>
      <c r="P1092" s="17"/>
      <c r="Q1092" s="17">
        <v>157.73500000000001</v>
      </c>
      <c r="R1092" s="17" t="s">
        <v>65</v>
      </c>
      <c r="S1092" s="17"/>
      <c r="T1092" s="17" t="s">
        <v>101</v>
      </c>
      <c r="U1092" s="17" t="s">
        <v>55</v>
      </c>
      <c r="V1092" s="17" t="s">
        <v>88</v>
      </c>
      <c r="W1092" s="19" t="s">
        <v>3583</v>
      </c>
      <c r="X1092" s="18">
        <v>43647.291666666701</v>
      </c>
      <c r="Y1092" s="18">
        <v>43647.291666666701</v>
      </c>
      <c r="Z1092" s="17" t="s">
        <v>82</v>
      </c>
      <c r="AA1092" s="17"/>
      <c r="AB1092" s="17"/>
      <c r="AC1092" s="17" t="s">
        <v>82</v>
      </c>
      <c r="AD1092" s="17"/>
      <c r="AE1092" s="17" t="s">
        <v>1641</v>
      </c>
    </row>
    <row r="1093" spans="1:31" s="3" customFormat="1" ht="13" hidden="1" x14ac:dyDescent="0.3">
      <c r="A1093" s="35" t="s">
        <v>3584</v>
      </c>
      <c r="B1093" s="17">
        <v>1263</v>
      </c>
      <c r="C1093" s="18">
        <v>42492</v>
      </c>
      <c r="D1093" s="18">
        <v>42492.291666666701</v>
      </c>
      <c r="E1093" s="16" t="s">
        <v>1507</v>
      </c>
      <c r="F1093" s="36">
        <v>42803.333333333299</v>
      </c>
      <c r="G1093" s="16" t="s">
        <v>229</v>
      </c>
      <c r="H1093" s="17" t="s">
        <v>74</v>
      </c>
      <c r="I1093" s="17"/>
      <c r="J1093" s="17"/>
      <c r="K1093" s="17" t="s">
        <v>75</v>
      </c>
      <c r="L1093" s="17"/>
      <c r="M1093" s="17"/>
      <c r="N1093" s="17">
        <v>101.3</v>
      </c>
      <c r="O1093" s="17"/>
      <c r="P1093" s="17"/>
      <c r="Q1093" s="17">
        <v>101</v>
      </c>
      <c r="R1093" s="17" t="s">
        <v>65</v>
      </c>
      <c r="S1093" s="17"/>
      <c r="T1093" s="17" t="s">
        <v>101</v>
      </c>
      <c r="U1093" s="17" t="s">
        <v>55</v>
      </c>
      <c r="V1093" s="17" t="s">
        <v>88</v>
      </c>
      <c r="W1093" s="19" t="s">
        <v>3585</v>
      </c>
      <c r="X1093" s="18">
        <v>44196.333333333299</v>
      </c>
      <c r="Y1093" s="18">
        <v>44196.333333333299</v>
      </c>
      <c r="Z1093" s="17" t="s">
        <v>82</v>
      </c>
      <c r="AA1093" s="17"/>
      <c r="AB1093" s="17"/>
      <c r="AC1093" s="17" t="s">
        <v>82</v>
      </c>
      <c r="AD1093" s="17"/>
      <c r="AE1093" s="17" t="s">
        <v>1641</v>
      </c>
    </row>
    <row r="1094" spans="1:31" s="3" customFormat="1" ht="13" hidden="1" x14ac:dyDescent="0.3">
      <c r="A1094" s="35" t="s">
        <v>3586</v>
      </c>
      <c r="B1094" s="17">
        <v>1264</v>
      </c>
      <c r="C1094" s="18">
        <v>42486</v>
      </c>
      <c r="D1094" s="18">
        <v>42492.291666666701</v>
      </c>
      <c r="E1094" s="16" t="s">
        <v>1507</v>
      </c>
      <c r="F1094" s="36">
        <v>42804.333333333299</v>
      </c>
      <c r="G1094" s="16" t="s">
        <v>229</v>
      </c>
      <c r="H1094" s="17" t="s">
        <v>74</v>
      </c>
      <c r="I1094" s="17"/>
      <c r="J1094" s="17"/>
      <c r="K1094" s="17" t="s">
        <v>75</v>
      </c>
      <c r="L1094" s="17"/>
      <c r="M1094" s="17"/>
      <c r="N1094" s="17">
        <v>51.15</v>
      </c>
      <c r="O1094" s="17"/>
      <c r="P1094" s="17"/>
      <c r="Q1094" s="17">
        <v>50.75</v>
      </c>
      <c r="R1094" s="17" t="s">
        <v>65</v>
      </c>
      <c r="S1094" s="17"/>
      <c r="T1094" s="17" t="s">
        <v>101</v>
      </c>
      <c r="U1094" s="17" t="s">
        <v>55</v>
      </c>
      <c r="V1094" s="17" t="s">
        <v>88</v>
      </c>
      <c r="W1094" s="19" t="s">
        <v>3587</v>
      </c>
      <c r="X1094" s="18">
        <v>44196.333333333299</v>
      </c>
      <c r="Y1094" s="18">
        <v>44196.333333333299</v>
      </c>
      <c r="Z1094" s="17" t="s">
        <v>82</v>
      </c>
      <c r="AA1094" s="17"/>
      <c r="AB1094" s="17"/>
      <c r="AC1094" s="17" t="s">
        <v>82</v>
      </c>
      <c r="AD1094" s="17"/>
      <c r="AE1094" s="17" t="s">
        <v>1641</v>
      </c>
    </row>
    <row r="1095" spans="1:31" s="3" customFormat="1" ht="13" hidden="1" x14ac:dyDescent="0.3">
      <c r="A1095" s="35" t="s">
        <v>3588</v>
      </c>
      <c r="B1095" s="17">
        <v>1265</v>
      </c>
      <c r="C1095" s="18">
        <v>42476</v>
      </c>
      <c r="D1095" s="18">
        <v>42492.291666666701</v>
      </c>
      <c r="E1095" s="16" t="s">
        <v>1507</v>
      </c>
      <c r="F1095" s="36">
        <v>42871.291666666701</v>
      </c>
      <c r="G1095" s="16" t="s">
        <v>229</v>
      </c>
      <c r="H1095" s="17" t="s">
        <v>74</v>
      </c>
      <c r="I1095" s="17"/>
      <c r="J1095" s="17"/>
      <c r="K1095" s="17" t="s">
        <v>75</v>
      </c>
      <c r="L1095" s="17"/>
      <c r="M1095" s="17"/>
      <c r="N1095" s="17">
        <v>20</v>
      </c>
      <c r="O1095" s="17"/>
      <c r="P1095" s="17"/>
      <c r="Q1095" s="17">
        <v>21.192499999999999</v>
      </c>
      <c r="R1095" s="17" t="s">
        <v>65</v>
      </c>
      <c r="S1095" s="17"/>
      <c r="T1095" s="17" t="s">
        <v>139</v>
      </c>
      <c r="U1095" s="17" t="s">
        <v>55</v>
      </c>
      <c r="V1095" s="17" t="s">
        <v>88</v>
      </c>
      <c r="W1095" s="19" t="s">
        <v>3589</v>
      </c>
      <c r="X1095" s="18">
        <v>43555.291666666701</v>
      </c>
      <c r="Y1095" s="18">
        <v>43555.291666666701</v>
      </c>
      <c r="Z1095" s="17" t="s">
        <v>82</v>
      </c>
      <c r="AA1095" s="17" t="s">
        <v>59</v>
      </c>
      <c r="AB1095" s="17"/>
      <c r="AC1095" s="17" t="s">
        <v>82</v>
      </c>
      <c r="AD1095" s="17"/>
      <c r="AE1095" s="17" t="s">
        <v>1618</v>
      </c>
    </row>
    <row r="1096" spans="1:31" s="3" customFormat="1" ht="13" hidden="1" x14ac:dyDescent="0.3">
      <c r="A1096" s="35" t="s">
        <v>3590</v>
      </c>
      <c r="B1096" s="17">
        <v>1266</v>
      </c>
      <c r="C1096" s="18">
        <v>42492</v>
      </c>
      <c r="D1096" s="18">
        <v>42492.291666666701</v>
      </c>
      <c r="E1096" s="16" t="s">
        <v>1507</v>
      </c>
      <c r="F1096" s="36">
        <v>42543.291666666701</v>
      </c>
      <c r="G1096" s="16" t="s">
        <v>229</v>
      </c>
      <c r="H1096" s="17" t="s">
        <v>63</v>
      </c>
      <c r="I1096" s="17"/>
      <c r="J1096" s="17"/>
      <c r="K1096" s="17" t="s">
        <v>70</v>
      </c>
      <c r="L1096" s="17"/>
      <c r="M1096" s="17"/>
      <c r="N1096" s="17">
        <v>50.5</v>
      </c>
      <c r="O1096" s="17"/>
      <c r="P1096" s="17"/>
      <c r="Q1096" s="17">
        <v>50.5</v>
      </c>
      <c r="R1096" s="17" t="s">
        <v>65</v>
      </c>
      <c r="S1096" s="17"/>
      <c r="T1096" s="17" t="s">
        <v>3268</v>
      </c>
      <c r="U1096" s="17" t="s">
        <v>55</v>
      </c>
      <c r="V1096" s="17" t="s">
        <v>88</v>
      </c>
      <c r="W1096" s="19" t="s">
        <v>3591</v>
      </c>
      <c r="X1096" s="18">
        <v>43251.291666666701</v>
      </c>
      <c r="Y1096" s="18">
        <v>43251.291666666701</v>
      </c>
      <c r="Z1096" s="17" t="s">
        <v>82</v>
      </c>
      <c r="AA1096" s="17"/>
      <c r="AB1096" s="17"/>
      <c r="AC1096" s="17" t="s">
        <v>82</v>
      </c>
      <c r="AD1096" s="17"/>
      <c r="AE1096" s="17" t="s">
        <v>1641</v>
      </c>
    </row>
    <row r="1097" spans="1:31" s="3" customFormat="1" ht="13" hidden="1" x14ac:dyDescent="0.3">
      <c r="A1097" s="35" t="s">
        <v>3592</v>
      </c>
      <c r="B1097" s="17">
        <v>1267</v>
      </c>
      <c r="C1097" s="18">
        <v>42489</v>
      </c>
      <c r="D1097" s="18">
        <v>42492.291666666701</v>
      </c>
      <c r="E1097" s="16" t="s">
        <v>1507</v>
      </c>
      <c r="F1097" s="36">
        <v>42856.291666666701</v>
      </c>
      <c r="G1097" s="16" t="s">
        <v>229</v>
      </c>
      <c r="H1097" s="17" t="s">
        <v>51</v>
      </c>
      <c r="I1097" s="17"/>
      <c r="J1097" s="17"/>
      <c r="K1097" s="17" t="s">
        <v>51</v>
      </c>
      <c r="L1097" s="17"/>
      <c r="M1097" s="17"/>
      <c r="N1097" s="17">
        <v>158.4</v>
      </c>
      <c r="O1097" s="17"/>
      <c r="P1097" s="17"/>
      <c r="Q1097" s="17">
        <v>158.4</v>
      </c>
      <c r="R1097" s="17" t="s">
        <v>65</v>
      </c>
      <c r="S1097" s="17"/>
      <c r="T1097" s="17" t="s">
        <v>110</v>
      </c>
      <c r="U1097" s="17" t="s">
        <v>55</v>
      </c>
      <c r="V1097" s="17" t="s">
        <v>88</v>
      </c>
      <c r="W1097" s="19" t="s">
        <v>3593</v>
      </c>
      <c r="X1097" s="18">
        <v>43830.333333333299</v>
      </c>
      <c r="Y1097" s="18">
        <v>43830.333333333299</v>
      </c>
      <c r="Z1097" s="17" t="s">
        <v>82</v>
      </c>
      <c r="AA1097" s="17" t="s">
        <v>59</v>
      </c>
      <c r="AB1097" s="17"/>
      <c r="AC1097" s="17" t="s">
        <v>82</v>
      </c>
      <c r="AD1097" s="17"/>
      <c r="AE1097" s="17" t="s">
        <v>1641</v>
      </c>
    </row>
    <row r="1098" spans="1:31" s="3" customFormat="1" ht="25.5" hidden="1" x14ac:dyDescent="0.3">
      <c r="A1098" s="35" t="s">
        <v>3594</v>
      </c>
      <c r="B1098" s="17">
        <v>1268</v>
      </c>
      <c r="C1098" s="18">
        <v>42492</v>
      </c>
      <c r="D1098" s="18">
        <v>42492.291666666701</v>
      </c>
      <c r="E1098" s="16" t="s">
        <v>1507</v>
      </c>
      <c r="F1098" s="36">
        <v>42809.291666666701</v>
      </c>
      <c r="G1098" s="16" t="s">
        <v>229</v>
      </c>
      <c r="H1098" s="17" t="s">
        <v>74</v>
      </c>
      <c r="I1098" s="17" t="s">
        <v>63</v>
      </c>
      <c r="J1098" s="17"/>
      <c r="K1098" s="17" t="s">
        <v>75</v>
      </c>
      <c r="L1098" s="17" t="s">
        <v>70</v>
      </c>
      <c r="M1098" s="17"/>
      <c r="N1098" s="17">
        <v>20</v>
      </c>
      <c r="O1098" s="17">
        <v>20.5</v>
      </c>
      <c r="P1098" s="17"/>
      <c r="Q1098" s="17">
        <v>38.5</v>
      </c>
      <c r="R1098" s="17" t="s">
        <v>65</v>
      </c>
      <c r="S1098" s="17"/>
      <c r="T1098" s="17" t="s">
        <v>171</v>
      </c>
      <c r="U1098" s="17" t="s">
        <v>55</v>
      </c>
      <c r="V1098" s="17" t="s">
        <v>88</v>
      </c>
      <c r="W1098" s="19" t="s">
        <v>3595</v>
      </c>
      <c r="X1098" s="18">
        <v>43709.291666666701</v>
      </c>
      <c r="Y1098" s="18">
        <v>43709.291666666701</v>
      </c>
      <c r="Z1098" s="17" t="s">
        <v>82</v>
      </c>
      <c r="AA1098" s="17" t="s">
        <v>60</v>
      </c>
      <c r="AB1098" s="17"/>
      <c r="AC1098" s="17" t="s">
        <v>82</v>
      </c>
      <c r="AD1098" s="17"/>
      <c r="AE1098" s="17" t="s">
        <v>1641</v>
      </c>
    </row>
    <row r="1099" spans="1:31" s="3" customFormat="1" ht="13" x14ac:dyDescent="0.3">
      <c r="A1099" s="35" t="s">
        <v>3596</v>
      </c>
      <c r="B1099" s="17">
        <v>1269</v>
      </c>
      <c r="C1099" s="18">
        <v>42489</v>
      </c>
      <c r="D1099" s="18">
        <v>42492.291666666701</v>
      </c>
      <c r="E1099" s="16" t="s">
        <v>1507</v>
      </c>
      <c r="F1099" s="36">
        <v>43920.291666666701</v>
      </c>
      <c r="G1099" s="16" t="s">
        <v>229</v>
      </c>
      <c r="H1099" s="17" t="s">
        <v>51</v>
      </c>
      <c r="I1099" s="17"/>
      <c r="J1099" s="17"/>
      <c r="K1099" s="17" t="s">
        <v>51</v>
      </c>
      <c r="L1099" s="17"/>
      <c r="M1099" s="17"/>
      <c r="N1099" s="17">
        <v>135.30000000000001</v>
      </c>
      <c r="O1099" s="17"/>
      <c r="P1099" s="17"/>
      <c r="Q1099" s="17">
        <v>125</v>
      </c>
      <c r="R1099" s="17" t="s">
        <v>92</v>
      </c>
      <c r="S1099" s="17"/>
      <c r="T1099" s="17" t="s">
        <v>348</v>
      </c>
      <c r="U1099" s="17" t="s">
        <v>55</v>
      </c>
      <c r="V1099" s="17" t="s">
        <v>88</v>
      </c>
      <c r="W1099" s="19" t="s">
        <v>3597</v>
      </c>
      <c r="X1099" s="18">
        <v>43830.333333333299</v>
      </c>
      <c r="Y1099" s="18">
        <v>44819.291666666701</v>
      </c>
      <c r="Z1099" s="17" t="s">
        <v>82</v>
      </c>
      <c r="AA1099" s="17" t="s">
        <v>59</v>
      </c>
      <c r="AB1099" s="17" t="s">
        <v>59</v>
      </c>
      <c r="AC1099" s="17" t="s">
        <v>82</v>
      </c>
      <c r="AD1099" s="17" t="s">
        <v>61</v>
      </c>
      <c r="AE1099" s="17" t="s">
        <v>1641</v>
      </c>
    </row>
    <row r="1100" spans="1:31" s="3" customFormat="1" ht="13" hidden="1" x14ac:dyDescent="0.3">
      <c r="A1100" s="35" t="s">
        <v>3598</v>
      </c>
      <c r="B1100" s="17">
        <v>1271</v>
      </c>
      <c r="C1100" s="18">
        <v>42486</v>
      </c>
      <c r="D1100" s="18">
        <v>42492.291666666701</v>
      </c>
      <c r="E1100" s="16" t="s">
        <v>1507</v>
      </c>
      <c r="F1100" s="36">
        <v>42872.291666666701</v>
      </c>
      <c r="G1100" s="16" t="s">
        <v>229</v>
      </c>
      <c r="H1100" s="17" t="s">
        <v>63</v>
      </c>
      <c r="I1100" s="17"/>
      <c r="J1100" s="17"/>
      <c r="K1100" s="17" t="s">
        <v>70</v>
      </c>
      <c r="L1100" s="17"/>
      <c r="M1100" s="17"/>
      <c r="N1100" s="17">
        <v>418</v>
      </c>
      <c r="O1100" s="17"/>
      <c r="P1100" s="17"/>
      <c r="Q1100" s="17">
        <v>414</v>
      </c>
      <c r="R1100" s="17" t="s">
        <v>65</v>
      </c>
      <c r="S1100" s="17"/>
      <c r="T1100" s="17" t="s">
        <v>87</v>
      </c>
      <c r="U1100" s="17" t="s">
        <v>55</v>
      </c>
      <c r="V1100" s="17" t="s">
        <v>88</v>
      </c>
      <c r="W1100" s="19" t="s">
        <v>3599</v>
      </c>
      <c r="X1100" s="18">
        <v>44166.333333333299</v>
      </c>
      <c r="Y1100" s="18">
        <v>44166.333333333299</v>
      </c>
      <c r="Z1100" s="17" t="s">
        <v>82</v>
      </c>
      <c r="AA1100" s="17" t="s">
        <v>59</v>
      </c>
      <c r="AB1100" s="17"/>
      <c r="AC1100" s="17" t="s">
        <v>82</v>
      </c>
      <c r="AD1100" s="17"/>
      <c r="AE1100" s="17" t="s">
        <v>1618</v>
      </c>
    </row>
    <row r="1101" spans="1:31" s="3" customFormat="1" ht="25.5" hidden="1" x14ac:dyDescent="0.3">
      <c r="A1101" s="35" t="s">
        <v>3600</v>
      </c>
      <c r="B1101" s="17">
        <v>1273</v>
      </c>
      <c r="C1101" s="18">
        <v>42486</v>
      </c>
      <c r="D1101" s="18">
        <v>42492.291666666701</v>
      </c>
      <c r="E1101" s="16" t="s">
        <v>1507</v>
      </c>
      <c r="F1101" s="36">
        <v>42857.291666666701</v>
      </c>
      <c r="G1101" s="16" t="s">
        <v>229</v>
      </c>
      <c r="H1101" s="17" t="s">
        <v>74</v>
      </c>
      <c r="I1101" s="17"/>
      <c r="J1101" s="17"/>
      <c r="K1101" s="17" t="s">
        <v>75</v>
      </c>
      <c r="L1101" s="17"/>
      <c r="M1101" s="17"/>
      <c r="N1101" s="17">
        <v>252.9</v>
      </c>
      <c r="O1101" s="17"/>
      <c r="P1101" s="17"/>
      <c r="Q1101" s="17">
        <v>252.15</v>
      </c>
      <c r="R1101" s="17" t="s">
        <v>65</v>
      </c>
      <c r="S1101" s="17"/>
      <c r="T1101" s="17" t="s">
        <v>116</v>
      </c>
      <c r="U1101" s="17" t="s">
        <v>55</v>
      </c>
      <c r="V1101" s="17" t="s">
        <v>88</v>
      </c>
      <c r="W1101" s="19" t="s">
        <v>3601</v>
      </c>
      <c r="X1101" s="18">
        <v>43646.291666666701</v>
      </c>
      <c r="Y1101" s="18">
        <v>43646.291666666701</v>
      </c>
      <c r="Z1101" s="17" t="s">
        <v>82</v>
      </c>
      <c r="AA1101" s="17" t="s">
        <v>59</v>
      </c>
      <c r="AB1101" s="17"/>
      <c r="AC1101" s="17" t="s">
        <v>82</v>
      </c>
      <c r="AD1101" s="17"/>
      <c r="AE1101" s="17" t="s">
        <v>1641</v>
      </c>
    </row>
    <row r="1102" spans="1:31" s="3" customFormat="1" ht="13" hidden="1" x14ac:dyDescent="0.3">
      <c r="A1102" s="35" t="s">
        <v>3602</v>
      </c>
      <c r="B1102" s="17">
        <v>1274</v>
      </c>
      <c r="C1102" s="18">
        <v>42486</v>
      </c>
      <c r="D1102" s="18">
        <v>42492.291666666701</v>
      </c>
      <c r="E1102" s="16" t="s">
        <v>1507</v>
      </c>
      <c r="F1102" s="36">
        <v>42557.291666666701</v>
      </c>
      <c r="G1102" s="16" t="s">
        <v>229</v>
      </c>
      <c r="H1102" s="17" t="s">
        <v>74</v>
      </c>
      <c r="I1102" s="17"/>
      <c r="J1102" s="17"/>
      <c r="K1102" s="17" t="s">
        <v>75</v>
      </c>
      <c r="L1102" s="17"/>
      <c r="M1102" s="17"/>
      <c r="N1102" s="17">
        <v>41.09</v>
      </c>
      <c r="O1102" s="17"/>
      <c r="P1102" s="17"/>
      <c r="Q1102" s="17">
        <v>40.64</v>
      </c>
      <c r="R1102" s="17" t="s">
        <v>65</v>
      </c>
      <c r="S1102" s="17"/>
      <c r="T1102" s="17" t="s">
        <v>236</v>
      </c>
      <c r="U1102" s="17" t="s">
        <v>55</v>
      </c>
      <c r="V1102" s="17" t="s">
        <v>88</v>
      </c>
      <c r="W1102" s="19" t="s">
        <v>3603</v>
      </c>
      <c r="X1102" s="18">
        <v>44196.333333333299</v>
      </c>
      <c r="Y1102" s="18">
        <v>44196.333333333299</v>
      </c>
      <c r="Z1102" s="17" t="s">
        <v>82</v>
      </c>
      <c r="AA1102" s="17"/>
      <c r="AB1102" s="17"/>
      <c r="AC1102" s="17" t="s">
        <v>82</v>
      </c>
      <c r="AD1102" s="17"/>
      <c r="AE1102" s="17" t="s">
        <v>1641</v>
      </c>
    </row>
    <row r="1103" spans="1:31" s="3" customFormat="1" ht="13" hidden="1" x14ac:dyDescent="0.3">
      <c r="A1103" s="35" t="s">
        <v>3604</v>
      </c>
      <c r="B1103" s="17">
        <v>1276</v>
      </c>
      <c r="C1103" s="18">
        <v>42493</v>
      </c>
      <c r="D1103" s="18">
        <v>42492.291666666701</v>
      </c>
      <c r="E1103" s="16" t="s">
        <v>1507</v>
      </c>
      <c r="F1103" s="36">
        <v>42573.291666666701</v>
      </c>
      <c r="G1103" s="16" t="s">
        <v>229</v>
      </c>
      <c r="H1103" s="17" t="s">
        <v>63</v>
      </c>
      <c r="I1103" s="17"/>
      <c r="J1103" s="17"/>
      <c r="K1103" s="17" t="s">
        <v>70</v>
      </c>
      <c r="L1103" s="17"/>
      <c r="M1103" s="17"/>
      <c r="N1103" s="17">
        <v>110</v>
      </c>
      <c r="O1103" s="17"/>
      <c r="P1103" s="17"/>
      <c r="Q1103" s="17">
        <v>110</v>
      </c>
      <c r="R1103" s="17" t="s">
        <v>65</v>
      </c>
      <c r="S1103" s="17"/>
      <c r="T1103" s="17" t="s">
        <v>178</v>
      </c>
      <c r="U1103" s="17" t="s">
        <v>55</v>
      </c>
      <c r="V1103" s="17" t="s">
        <v>88</v>
      </c>
      <c r="W1103" s="19" t="s">
        <v>3605</v>
      </c>
      <c r="X1103" s="18">
        <v>43616.291666666701</v>
      </c>
      <c r="Y1103" s="18">
        <v>43616.291666666701</v>
      </c>
      <c r="Z1103" s="17" t="s">
        <v>82</v>
      </c>
      <c r="AA1103" s="17"/>
      <c r="AB1103" s="17"/>
      <c r="AC1103" s="17" t="s">
        <v>82</v>
      </c>
      <c r="AD1103" s="17"/>
      <c r="AE1103" s="17" t="s">
        <v>1641</v>
      </c>
    </row>
    <row r="1104" spans="1:31" s="3" customFormat="1" ht="13" x14ac:dyDescent="0.3">
      <c r="A1104" s="35" t="s">
        <v>3606</v>
      </c>
      <c r="B1104" s="17">
        <v>1278</v>
      </c>
      <c r="C1104" s="18">
        <v>42492</v>
      </c>
      <c r="D1104" s="18">
        <v>42492.291666666701</v>
      </c>
      <c r="E1104" s="16" t="s">
        <v>1507</v>
      </c>
      <c r="F1104" s="36">
        <v>43803.333333333299</v>
      </c>
      <c r="G1104" s="16" t="s">
        <v>229</v>
      </c>
      <c r="H1104" s="17" t="s">
        <v>74</v>
      </c>
      <c r="I1104" s="17" t="s">
        <v>63</v>
      </c>
      <c r="J1104" s="17"/>
      <c r="K1104" s="17" t="s">
        <v>75</v>
      </c>
      <c r="L1104" s="17" t="s">
        <v>70</v>
      </c>
      <c r="M1104" s="17"/>
      <c r="N1104" s="17">
        <v>20.6</v>
      </c>
      <c r="O1104" s="17">
        <v>27</v>
      </c>
      <c r="P1104" s="17"/>
      <c r="Q1104" s="17">
        <v>46.018000000000001</v>
      </c>
      <c r="R1104" s="17" t="s">
        <v>65</v>
      </c>
      <c r="S1104" s="17"/>
      <c r="T1104" s="17" t="s">
        <v>1814</v>
      </c>
      <c r="U1104" s="17" t="s">
        <v>55</v>
      </c>
      <c r="V1104" s="17" t="s">
        <v>88</v>
      </c>
      <c r="W1104" s="19" t="s">
        <v>3607</v>
      </c>
      <c r="X1104" s="18">
        <v>44196.333333333299</v>
      </c>
      <c r="Y1104" s="18">
        <v>44896.333333333299</v>
      </c>
      <c r="Z1104" s="17" t="s">
        <v>82</v>
      </c>
      <c r="AA1104" s="17" t="s">
        <v>59</v>
      </c>
      <c r="AB1104" s="17" t="s">
        <v>59</v>
      </c>
      <c r="AC1104" s="17" t="s">
        <v>82</v>
      </c>
      <c r="AD1104" s="17" t="s">
        <v>3608</v>
      </c>
      <c r="AE1104" s="17" t="s">
        <v>1641</v>
      </c>
    </row>
    <row r="1105" spans="1:31" s="3" customFormat="1" ht="13" hidden="1" x14ac:dyDescent="0.3">
      <c r="A1105" s="35" t="s">
        <v>3609</v>
      </c>
      <c r="B1105" s="17">
        <v>1279</v>
      </c>
      <c r="C1105" s="18">
        <v>42486</v>
      </c>
      <c r="D1105" s="18">
        <v>42492.291666666701</v>
      </c>
      <c r="E1105" s="16" t="s">
        <v>1507</v>
      </c>
      <c r="F1105" s="36">
        <v>42578.291666666701</v>
      </c>
      <c r="G1105" s="16" t="s">
        <v>229</v>
      </c>
      <c r="H1105" s="17" t="s">
        <v>74</v>
      </c>
      <c r="I1105" s="17"/>
      <c r="J1105" s="17"/>
      <c r="K1105" s="17" t="s">
        <v>75</v>
      </c>
      <c r="L1105" s="17"/>
      <c r="M1105" s="17"/>
      <c r="N1105" s="17">
        <v>20.9</v>
      </c>
      <c r="O1105" s="17"/>
      <c r="P1105" s="17"/>
      <c r="Q1105" s="17">
        <v>20.225999999999999</v>
      </c>
      <c r="R1105" s="17" t="s">
        <v>65</v>
      </c>
      <c r="S1105" s="17"/>
      <c r="T1105" s="17" t="s">
        <v>625</v>
      </c>
      <c r="U1105" s="17" t="s">
        <v>55</v>
      </c>
      <c r="V1105" s="17" t="s">
        <v>88</v>
      </c>
      <c r="W1105" s="19" t="s">
        <v>3610</v>
      </c>
      <c r="X1105" s="18">
        <v>43646.291666666701</v>
      </c>
      <c r="Y1105" s="18">
        <v>43646.291666666701</v>
      </c>
      <c r="Z1105" s="17" t="s">
        <v>82</v>
      </c>
      <c r="AA1105" s="17"/>
      <c r="AB1105" s="17"/>
      <c r="AC1105" s="17" t="s">
        <v>82</v>
      </c>
      <c r="AD1105" s="17"/>
      <c r="AE1105" s="17" t="s">
        <v>60</v>
      </c>
    </row>
    <row r="1106" spans="1:31" s="3" customFormat="1" ht="13" hidden="1" x14ac:dyDescent="0.3">
      <c r="A1106" s="35" t="s">
        <v>3611</v>
      </c>
      <c r="B1106" s="17">
        <v>1280</v>
      </c>
      <c r="C1106" s="18">
        <v>42493</v>
      </c>
      <c r="D1106" s="18">
        <v>42492.291666666701</v>
      </c>
      <c r="E1106" s="16" t="s">
        <v>1507</v>
      </c>
      <c r="F1106" s="36">
        <v>42570.291666666701</v>
      </c>
      <c r="G1106" s="16" t="s">
        <v>229</v>
      </c>
      <c r="H1106" s="17" t="s">
        <v>63</v>
      </c>
      <c r="I1106" s="17"/>
      <c r="J1106" s="17"/>
      <c r="K1106" s="17" t="s">
        <v>70</v>
      </c>
      <c r="L1106" s="17"/>
      <c r="M1106" s="17"/>
      <c r="N1106" s="17">
        <v>20</v>
      </c>
      <c r="O1106" s="17"/>
      <c r="P1106" s="17"/>
      <c r="Q1106" s="17">
        <v>20.23</v>
      </c>
      <c r="R1106" s="17" t="s">
        <v>65</v>
      </c>
      <c r="S1106" s="17"/>
      <c r="T1106" s="17" t="s">
        <v>708</v>
      </c>
      <c r="U1106" s="17" t="s">
        <v>55</v>
      </c>
      <c r="V1106" s="17" t="s">
        <v>88</v>
      </c>
      <c r="W1106" s="19" t="s">
        <v>3612</v>
      </c>
      <c r="X1106" s="18">
        <v>43983.291666666701</v>
      </c>
      <c r="Y1106" s="18">
        <v>43983.291666666701</v>
      </c>
      <c r="Z1106" s="17" t="s">
        <v>82</v>
      </c>
      <c r="AA1106" s="17"/>
      <c r="AB1106" s="17"/>
      <c r="AC1106" s="17" t="s">
        <v>82</v>
      </c>
      <c r="AD1106" s="17"/>
      <c r="AE1106" s="17" t="s">
        <v>1641</v>
      </c>
    </row>
    <row r="1107" spans="1:31" s="3" customFormat="1" ht="13" hidden="1" x14ac:dyDescent="0.3">
      <c r="A1107" s="35" t="s">
        <v>3613</v>
      </c>
      <c r="B1107" s="17">
        <v>1281</v>
      </c>
      <c r="C1107" s="18">
        <v>42486</v>
      </c>
      <c r="D1107" s="18">
        <v>42492.291666666701</v>
      </c>
      <c r="E1107" s="16" t="s">
        <v>1507</v>
      </c>
      <c r="F1107" s="36">
        <v>42804.333333333299</v>
      </c>
      <c r="G1107" s="16" t="s">
        <v>229</v>
      </c>
      <c r="H1107" s="17" t="s">
        <v>74</v>
      </c>
      <c r="I1107" s="17"/>
      <c r="J1107" s="17"/>
      <c r="K1107" s="17" t="s">
        <v>75</v>
      </c>
      <c r="L1107" s="17"/>
      <c r="M1107" s="17"/>
      <c r="N1107" s="17">
        <v>102.73</v>
      </c>
      <c r="O1107" s="17"/>
      <c r="P1107" s="17"/>
      <c r="Q1107" s="17">
        <v>101.908</v>
      </c>
      <c r="R1107" s="17" t="s">
        <v>65</v>
      </c>
      <c r="S1107" s="17"/>
      <c r="T1107" s="17" t="s">
        <v>236</v>
      </c>
      <c r="U1107" s="17" t="s">
        <v>55</v>
      </c>
      <c r="V1107" s="17" t="s">
        <v>88</v>
      </c>
      <c r="W1107" s="19" t="s">
        <v>3614</v>
      </c>
      <c r="X1107" s="18">
        <v>44196.333333333299</v>
      </c>
      <c r="Y1107" s="18">
        <v>44196.333333333299</v>
      </c>
      <c r="Z1107" s="17" t="s">
        <v>82</v>
      </c>
      <c r="AA1107" s="17"/>
      <c r="AB1107" s="17"/>
      <c r="AC1107" s="17" t="s">
        <v>82</v>
      </c>
      <c r="AD1107" s="17"/>
      <c r="AE1107" s="17" t="s">
        <v>1641</v>
      </c>
    </row>
    <row r="1108" spans="1:31" s="3" customFormat="1" ht="38" hidden="1" x14ac:dyDescent="0.3">
      <c r="A1108" s="35" t="s">
        <v>3615</v>
      </c>
      <c r="B1108" s="17">
        <v>1282</v>
      </c>
      <c r="C1108" s="18">
        <v>42488</v>
      </c>
      <c r="D1108" s="18">
        <v>42492.291666666701</v>
      </c>
      <c r="E1108" s="16" t="s">
        <v>1507</v>
      </c>
      <c r="F1108" s="36">
        <v>42787.333333333299</v>
      </c>
      <c r="G1108" s="16" t="s">
        <v>229</v>
      </c>
      <c r="H1108" s="17" t="s">
        <v>1480</v>
      </c>
      <c r="I1108" s="17"/>
      <c r="J1108" s="17"/>
      <c r="K1108" s="17" t="s">
        <v>1187</v>
      </c>
      <c r="L1108" s="17"/>
      <c r="M1108" s="17"/>
      <c r="N1108" s="17">
        <v>35.270000000000003</v>
      </c>
      <c r="O1108" s="17"/>
      <c r="P1108" s="17"/>
      <c r="Q1108" s="17">
        <v>24</v>
      </c>
      <c r="R1108" s="17" t="s">
        <v>65</v>
      </c>
      <c r="S1108" s="17"/>
      <c r="T1108" s="17" t="s">
        <v>1992</v>
      </c>
      <c r="U1108" s="17" t="s">
        <v>55</v>
      </c>
      <c r="V1108" s="17" t="s">
        <v>88</v>
      </c>
      <c r="W1108" s="19" t="s">
        <v>3616</v>
      </c>
      <c r="X1108" s="18">
        <v>42887.291666666701</v>
      </c>
      <c r="Y1108" s="18">
        <v>42887.291666666701</v>
      </c>
      <c r="Z1108" s="17" t="s">
        <v>82</v>
      </c>
      <c r="AA1108" s="17"/>
      <c r="AB1108" s="17"/>
      <c r="AC1108" s="17" t="s">
        <v>82</v>
      </c>
      <c r="AD1108" s="17"/>
      <c r="AE1108" s="17" t="s">
        <v>1641</v>
      </c>
    </row>
    <row r="1109" spans="1:31" s="3" customFormat="1" ht="25.5" x14ac:dyDescent="0.3">
      <c r="A1109" s="35" t="s">
        <v>3617</v>
      </c>
      <c r="B1109" s="17">
        <v>1284</v>
      </c>
      <c r="C1109" s="18">
        <v>42513</v>
      </c>
      <c r="D1109" s="18">
        <v>42492.291666666701</v>
      </c>
      <c r="E1109" s="16" t="s">
        <v>1507</v>
      </c>
      <c r="F1109" s="36">
        <v>44826.291666666701</v>
      </c>
      <c r="G1109" s="16" t="s">
        <v>229</v>
      </c>
      <c r="H1109" s="17" t="s">
        <v>51</v>
      </c>
      <c r="I1109" s="17"/>
      <c r="J1109" s="17"/>
      <c r="K1109" s="17" t="s">
        <v>51</v>
      </c>
      <c r="L1109" s="17"/>
      <c r="M1109" s="17"/>
      <c r="N1109" s="17">
        <v>144.9</v>
      </c>
      <c r="O1109" s="17"/>
      <c r="P1109" s="17"/>
      <c r="Q1109" s="17">
        <v>140.9</v>
      </c>
      <c r="R1109" s="17" t="s">
        <v>52</v>
      </c>
      <c r="S1109" s="17" t="s">
        <v>53</v>
      </c>
      <c r="T1109" s="17" t="s">
        <v>175</v>
      </c>
      <c r="U1109" s="17" t="s">
        <v>55</v>
      </c>
      <c r="V1109" s="17" t="s">
        <v>88</v>
      </c>
      <c r="W1109" s="19" t="s">
        <v>3618</v>
      </c>
      <c r="X1109" s="18">
        <v>43497.333333333299</v>
      </c>
      <c r="Y1109" s="18">
        <v>46372.333333333299</v>
      </c>
      <c r="Z1109" s="17" t="s">
        <v>82</v>
      </c>
      <c r="AA1109" s="17" t="s">
        <v>59</v>
      </c>
      <c r="AB1109" s="17" t="s">
        <v>59</v>
      </c>
      <c r="AC1109" s="17" t="s">
        <v>82</v>
      </c>
      <c r="AD1109" s="17" t="s">
        <v>61</v>
      </c>
      <c r="AE1109" s="17" t="s">
        <v>1641</v>
      </c>
    </row>
    <row r="1110" spans="1:31" s="3" customFormat="1" ht="13" hidden="1" x14ac:dyDescent="0.3">
      <c r="A1110" s="35" t="s">
        <v>3619</v>
      </c>
      <c r="B1110" s="17">
        <v>1285</v>
      </c>
      <c r="C1110" s="18">
        <v>42486</v>
      </c>
      <c r="D1110" s="18">
        <v>42492.291666666701</v>
      </c>
      <c r="E1110" s="16" t="s">
        <v>1507</v>
      </c>
      <c r="F1110" s="36">
        <v>42838.291666666701</v>
      </c>
      <c r="G1110" s="16" t="s">
        <v>229</v>
      </c>
      <c r="H1110" s="17" t="s">
        <v>74</v>
      </c>
      <c r="I1110" s="17"/>
      <c r="J1110" s="17"/>
      <c r="K1110" s="17" t="s">
        <v>75</v>
      </c>
      <c r="L1110" s="17"/>
      <c r="M1110" s="17"/>
      <c r="N1110" s="17">
        <v>205.2</v>
      </c>
      <c r="O1110" s="17"/>
      <c r="P1110" s="17"/>
      <c r="Q1110" s="17">
        <v>203.48</v>
      </c>
      <c r="R1110" s="17" t="s">
        <v>65</v>
      </c>
      <c r="S1110" s="17"/>
      <c r="T1110" s="17" t="s">
        <v>158</v>
      </c>
      <c r="U1110" s="17" t="s">
        <v>159</v>
      </c>
      <c r="V1110" s="17" t="s">
        <v>56</v>
      </c>
      <c r="W1110" s="19" t="s">
        <v>160</v>
      </c>
      <c r="X1110" s="18">
        <v>44561.333333333299</v>
      </c>
      <c r="Y1110" s="18">
        <v>44561.333333333299</v>
      </c>
      <c r="Z1110" s="17" t="s">
        <v>82</v>
      </c>
      <c r="AA1110" s="17"/>
      <c r="AB1110" s="17"/>
      <c r="AC1110" s="17" t="s">
        <v>82</v>
      </c>
      <c r="AD1110" s="17"/>
      <c r="AE1110" s="17" t="s">
        <v>1641</v>
      </c>
    </row>
    <row r="1111" spans="1:31" s="3" customFormat="1" ht="75.5" hidden="1" x14ac:dyDescent="0.3">
      <c r="A1111" s="35" t="s">
        <v>3620</v>
      </c>
      <c r="B1111" s="17">
        <v>1286</v>
      </c>
      <c r="C1111" s="18">
        <v>42486</v>
      </c>
      <c r="D1111" s="18">
        <v>42492.291666666701</v>
      </c>
      <c r="E1111" s="16" t="s">
        <v>1507</v>
      </c>
      <c r="F1111" s="36">
        <v>42803.333333333299</v>
      </c>
      <c r="G1111" s="16" t="s">
        <v>229</v>
      </c>
      <c r="H1111" s="17" t="s">
        <v>74</v>
      </c>
      <c r="I1111" s="17"/>
      <c r="J1111" s="17"/>
      <c r="K1111" s="17" t="s">
        <v>75</v>
      </c>
      <c r="L1111" s="17"/>
      <c r="M1111" s="17"/>
      <c r="N1111" s="17">
        <v>729.6</v>
      </c>
      <c r="O1111" s="17"/>
      <c r="P1111" s="17"/>
      <c r="Q1111" s="17">
        <v>726.41</v>
      </c>
      <c r="R1111" s="17" t="s">
        <v>65</v>
      </c>
      <c r="S1111" s="17"/>
      <c r="T1111" s="17" t="s">
        <v>200</v>
      </c>
      <c r="U1111" s="17" t="s">
        <v>55</v>
      </c>
      <c r="V1111" s="17" t="s">
        <v>56</v>
      </c>
      <c r="W1111" s="19" t="s">
        <v>3621</v>
      </c>
      <c r="X1111" s="18">
        <v>44196.333333333299</v>
      </c>
      <c r="Y1111" s="18">
        <v>44196.333333333299</v>
      </c>
      <c r="Z1111" s="17" t="s">
        <v>82</v>
      </c>
      <c r="AA1111" s="17"/>
      <c r="AB1111" s="17"/>
      <c r="AC1111" s="17" t="s">
        <v>82</v>
      </c>
      <c r="AD1111" s="17"/>
      <c r="AE1111" s="17" t="s">
        <v>1641</v>
      </c>
    </row>
    <row r="1112" spans="1:31" s="3" customFormat="1" ht="13" x14ac:dyDescent="0.3">
      <c r="A1112" s="35" t="s">
        <v>3622</v>
      </c>
      <c r="B1112" s="17">
        <v>1287</v>
      </c>
      <c r="C1112" s="18">
        <v>42489</v>
      </c>
      <c r="D1112" s="18">
        <v>42492.291666666701</v>
      </c>
      <c r="E1112" s="16" t="s">
        <v>1507</v>
      </c>
      <c r="F1112" s="36">
        <v>43242.291666666701</v>
      </c>
      <c r="G1112" s="16" t="s">
        <v>229</v>
      </c>
      <c r="H1112" s="17" t="s">
        <v>51</v>
      </c>
      <c r="I1112" s="17"/>
      <c r="J1112" s="17"/>
      <c r="K1112" s="17" t="s">
        <v>51</v>
      </c>
      <c r="L1112" s="17"/>
      <c r="M1112" s="17"/>
      <c r="N1112" s="17">
        <v>207.9</v>
      </c>
      <c r="O1112" s="17"/>
      <c r="P1112" s="17"/>
      <c r="Q1112" s="17">
        <v>207.9</v>
      </c>
      <c r="R1112" s="17" t="s">
        <v>65</v>
      </c>
      <c r="S1112" s="17"/>
      <c r="T1112" s="17" t="s">
        <v>54</v>
      </c>
      <c r="U1112" s="17" t="s">
        <v>55</v>
      </c>
      <c r="V1112" s="17" t="s">
        <v>56</v>
      </c>
      <c r="W1112" s="19" t="s">
        <v>3623</v>
      </c>
      <c r="X1112" s="18">
        <v>43830.333333333299</v>
      </c>
      <c r="Y1112" s="18">
        <v>45261.333333333299</v>
      </c>
      <c r="Z1112" s="17" t="s">
        <v>82</v>
      </c>
      <c r="AA1112" s="17" t="s">
        <v>59</v>
      </c>
      <c r="AB1112" s="17" t="s">
        <v>59</v>
      </c>
      <c r="AC1112" s="17" t="s">
        <v>82</v>
      </c>
      <c r="AD1112" s="17"/>
      <c r="AE1112" s="17" t="s">
        <v>1641</v>
      </c>
    </row>
    <row r="1113" spans="1:31" s="3" customFormat="1" ht="13" hidden="1" x14ac:dyDescent="0.3">
      <c r="A1113" s="35" t="s">
        <v>3624</v>
      </c>
      <c r="B1113" s="17">
        <v>1288</v>
      </c>
      <c r="C1113" s="18">
        <v>42486</v>
      </c>
      <c r="D1113" s="18">
        <v>42492.291666666701</v>
      </c>
      <c r="E1113" s="16" t="s">
        <v>1507</v>
      </c>
      <c r="F1113" s="36">
        <v>42803.333333333299</v>
      </c>
      <c r="G1113" s="16" t="s">
        <v>229</v>
      </c>
      <c r="H1113" s="17" t="s">
        <v>74</v>
      </c>
      <c r="I1113" s="17"/>
      <c r="J1113" s="17"/>
      <c r="K1113" s="17" t="s">
        <v>75</v>
      </c>
      <c r="L1113" s="17"/>
      <c r="M1113" s="17"/>
      <c r="N1113" s="17">
        <v>205.2</v>
      </c>
      <c r="O1113" s="17"/>
      <c r="P1113" s="17"/>
      <c r="Q1113" s="17">
        <v>203.48</v>
      </c>
      <c r="R1113" s="17" t="s">
        <v>65</v>
      </c>
      <c r="S1113" s="17"/>
      <c r="T1113" s="17" t="s">
        <v>158</v>
      </c>
      <c r="U1113" s="17" t="s">
        <v>159</v>
      </c>
      <c r="V1113" s="17" t="s">
        <v>56</v>
      </c>
      <c r="W1113" s="19" t="s">
        <v>160</v>
      </c>
      <c r="X1113" s="18">
        <v>44561.333333333299</v>
      </c>
      <c r="Y1113" s="18">
        <v>44561.333333333299</v>
      </c>
      <c r="Z1113" s="17" t="s">
        <v>82</v>
      </c>
      <c r="AA1113" s="17"/>
      <c r="AB1113" s="17"/>
      <c r="AC1113" s="17" t="s">
        <v>82</v>
      </c>
      <c r="AD1113" s="17"/>
      <c r="AE1113" s="17" t="s">
        <v>60</v>
      </c>
    </row>
    <row r="1114" spans="1:31" s="3" customFormat="1" ht="13" hidden="1" x14ac:dyDescent="0.3">
      <c r="A1114" s="35" t="s">
        <v>3625</v>
      </c>
      <c r="B1114" s="17">
        <v>1289</v>
      </c>
      <c r="C1114" s="18">
        <v>42494</v>
      </c>
      <c r="D1114" s="18">
        <v>42492.291666666701</v>
      </c>
      <c r="E1114" s="16" t="s">
        <v>1507</v>
      </c>
      <c r="F1114" s="36">
        <v>42566.291666666701</v>
      </c>
      <c r="G1114" s="16" t="s">
        <v>229</v>
      </c>
      <c r="H1114" s="17" t="s">
        <v>63</v>
      </c>
      <c r="I1114" s="17"/>
      <c r="J1114" s="17"/>
      <c r="K1114" s="17" t="s">
        <v>70</v>
      </c>
      <c r="L1114" s="17"/>
      <c r="M1114" s="17"/>
      <c r="N1114" s="17">
        <v>100</v>
      </c>
      <c r="O1114" s="17"/>
      <c r="P1114" s="17"/>
      <c r="Q1114" s="17">
        <v>101</v>
      </c>
      <c r="R1114" s="17" t="s">
        <v>65</v>
      </c>
      <c r="S1114" s="17"/>
      <c r="T1114" s="17" t="s">
        <v>54</v>
      </c>
      <c r="U1114" s="17" t="s">
        <v>55</v>
      </c>
      <c r="V1114" s="17" t="s">
        <v>56</v>
      </c>
      <c r="W1114" s="19" t="s">
        <v>3626</v>
      </c>
      <c r="X1114" s="18">
        <v>43617.291666666701</v>
      </c>
      <c r="Y1114" s="18">
        <v>43617.291666666701</v>
      </c>
      <c r="Z1114" s="17" t="s">
        <v>82</v>
      </c>
      <c r="AA1114" s="17"/>
      <c r="AB1114" s="17"/>
      <c r="AC1114" s="17" t="s">
        <v>82</v>
      </c>
      <c r="AD1114" s="17"/>
      <c r="AE1114" s="17" t="s">
        <v>60</v>
      </c>
    </row>
    <row r="1115" spans="1:31" s="3" customFormat="1" ht="25.5" hidden="1" x14ac:dyDescent="0.3">
      <c r="A1115" s="35" t="s">
        <v>1111</v>
      </c>
      <c r="B1115" s="17">
        <v>1290</v>
      </c>
      <c r="C1115" s="18">
        <v>42490</v>
      </c>
      <c r="D1115" s="18">
        <v>42492.291666666701</v>
      </c>
      <c r="E1115" s="16" t="s">
        <v>1507</v>
      </c>
      <c r="F1115" s="36">
        <v>42573.291666666701</v>
      </c>
      <c r="G1115" s="16" t="s">
        <v>229</v>
      </c>
      <c r="H1115" s="17" t="s">
        <v>63</v>
      </c>
      <c r="I1115" s="17"/>
      <c r="J1115" s="17"/>
      <c r="K1115" s="17" t="s">
        <v>70</v>
      </c>
      <c r="L1115" s="17"/>
      <c r="M1115" s="17"/>
      <c r="N1115" s="17">
        <v>200</v>
      </c>
      <c r="O1115" s="17"/>
      <c r="P1115" s="17"/>
      <c r="Q1115" s="17">
        <v>201.2</v>
      </c>
      <c r="R1115" s="17" t="s">
        <v>65</v>
      </c>
      <c r="S1115" s="17"/>
      <c r="T1115" s="17" t="s">
        <v>54</v>
      </c>
      <c r="U1115" s="17" t="s">
        <v>55</v>
      </c>
      <c r="V1115" s="17" t="s">
        <v>56</v>
      </c>
      <c r="W1115" s="19" t="s">
        <v>3627</v>
      </c>
      <c r="X1115" s="18">
        <v>43678.291666666701</v>
      </c>
      <c r="Y1115" s="18">
        <v>43678.291666666701</v>
      </c>
      <c r="Z1115" s="17" t="s">
        <v>82</v>
      </c>
      <c r="AA1115" s="17"/>
      <c r="AB1115" s="17"/>
      <c r="AC1115" s="17" t="s">
        <v>82</v>
      </c>
      <c r="AD1115" s="17"/>
      <c r="AE1115" s="17" t="s">
        <v>1641</v>
      </c>
    </row>
    <row r="1116" spans="1:31" s="3" customFormat="1" ht="63" hidden="1" x14ac:dyDescent="0.3">
      <c r="A1116" s="35" t="s">
        <v>3628</v>
      </c>
      <c r="B1116" s="17">
        <v>1292</v>
      </c>
      <c r="C1116" s="18">
        <v>42492</v>
      </c>
      <c r="D1116" s="18">
        <v>42492.291666666701</v>
      </c>
      <c r="E1116" s="16" t="s">
        <v>1507</v>
      </c>
      <c r="F1116" s="36">
        <v>42760.333333333299</v>
      </c>
      <c r="G1116" s="16" t="s">
        <v>229</v>
      </c>
      <c r="H1116" s="17" t="s">
        <v>63</v>
      </c>
      <c r="I1116" s="17"/>
      <c r="J1116" s="17"/>
      <c r="K1116" s="17" t="s">
        <v>70</v>
      </c>
      <c r="L1116" s="17"/>
      <c r="M1116" s="17"/>
      <c r="N1116" s="17">
        <v>20</v>
      </c>
      <c r="O1116" s="17"/>
      <c r="P1116" s="17"/>
      <c r="Q1116" s="17">
        <v>20</v>
      </c>
      <c r="R1116" s="17" t="s">
        <v>65</v>
      </c>
      <c r="S1116" s="17"/>
      <c r="T1116" s="17" t="s">
        <v>54</v>
      </c>
      <c r="U1116" s="17" t="s">
        <v>55</v>
      </c>
      <c r="V1116" s="17" t="s">
        <v>56</v>
      </c>
      <c r="W1116" s="19" t="s">
        <v>3629</v>
      </c>
      <c r="X1116" s="18">
        <v>43525.333333333299</v>
      </c>
      <c r="Y1116" s="18">
        <v>43525.333333333299</v>
      </c>
      <c r="Z1116" s="17" t="s">
        <v>82</v>
      </c>
      <c r="AA1116" s="17"/>
      <c r="AB1116" s="17"/>
      <c r="AC1116" s="17" t="s">
        <v>82</v>
      </c>
      <c r="AD1116" s="17"/>
      <c r="AE1116" s="17" t="s">
        <v>1641</v>
      </c>
    </row>
    <row r="1117" spans="1:31" s="3" customFormat="1" ht="13" x14ac:dyDescent="0.3">
      <c r="A1117" s="35" t="s">
        <v>3630</v>
      </c>
      <c r="B1117" s="17">
        <v>1293</v>
      </c>
      <c r="C1117" s="18">
        <v>42488</v>
      </c>
      <c r="D1117" s="18">
        <v>42492.291666666701</v>
      </c>
      <c r="E1117" s="16" t="s">
        <v>1507</v>
      </c>
      <c r="F1117" s="36">
        <v>44020.291666666701</v>
      </c>
      <c r="G1117" s="16" t="s">
        <v>229</v>
      </c>
      <c r="H1117" s="17" t="s">
        <v>74</v>
      </c>
      <c r="I1117" s="17"/>
      <c r="J1117" s="17"/>
      <c r="K1117" s="17" t="s">
        <v>75</v>
      </c>
      <c r="L1117" s="17"/>
      <c r="M1117" s="17"/>
      <c r="N1117" s="17">
        <v>400</v>
      </c>
      <c r="O1117" s="17"/>
      <c r="P1117" s="17"/>
      <c r="Q1117" s="17">
        <v>400</v>
      </c>
      <c r="R1117" s="17" t="s">
        <v>92</v>
      </c>
      <c r="S1117" s="17"/>
      <c r="T1117" s="17" t="s">
        <v>158</v>
      </c>
      <c r="U1117" s="17" t="s">
        <v>159</v>
      </c>
      <c r="V1117" s="17" t="s">
        <v>56</v>
      </c>
      <c r="W1117" s="19" t="s">
        <v>160</v>
      </c>
      <c r="X1117" s="18">
        <v>44531.333333333299</v>
      </c>
      <c r="Y1117" s="18">
        <v>44531.333333333299</v>
      </c>
      <c r="Z1117" s="17" t="s">
        <v>82</v>
      </c>
      <c r="AA1117" s="17" t="s">
        <v>59</v>
      </c>
      <c r="AB1117" s="17" t="s">
        <v>59</v>
      </c>
      <c r="AC1117" s="17" t="s">
        <v>82</v>
      </c>
      <c r="AD1117" s="17" t="s">
        <v>156</v>
      </c>
      <c r="AE1117" s="17"/>
    </row>
    <row r="1118" spans="1:31" s="3" customFormat="1" ht="13" hidden="1" x14ac:dyDescent="0.3">
      <c r="A1118" s="35" t="s">
        <v>3631</v>
      </c>
      <c r="B1118" s="17">
        <v>1296</v>
      </c>
      <c r="C1118" s="18">
        <v>42486</v>
      </c>
      <c r="D1118" s="18">
        <v>42492.291666666701</v>
      </c>
      <c r="E1118" s="16" t="s">
        <v>1507</v>
      </c>
      <c r="F1118" s="36">
        <v>42803.333333333299</v>
      </c>
      <c r="G1118" s="16" t="s">
        <v>229</v>
      </c>
      <c r="H1118" s="17" t="s">
        <v>74</v>
      </c>
      <c r="I1118" s="17"/>
      <c r="J1118" s="17"/>
      <c r="K1118" s="17" t="s">
        <v>75</v>
      </c>
      <c r="L1118" s="17"/>
      <c r="M1118" s="17"/>
      <c r="N1118" s="17">
        <v>310.08</v>
      </c>
      <c r="O1118" s="17"/>
      <c r="P1118" s="17"/>
      <c r="Q1118" s="17">
        <v>306.87</v>
      </c>
      <c r="R1118" s="17" t="s">
        <v>65</v>
      </c>
      <c r="S1118" s="17"/>
      <c r="T1118" s="17" t="s">
        <v>227</v>
      </c>
      <c r="U1118" s="17" t="s">
        <v>159</v>
      </c>
      <c r="V1118" s="17" t="s">
        <v>304</v>
      </c>
      <c r="W1118" s="19" t="s">
        <v>3632</v>
      </c>
      <c r="X1118" s="18">
        <v>44561.333333333299</v>
      </c>
      <c r="Y1118" s="18">
        <v>44561.333333333299</v>
      </c>
      <c r="Z1118" s="17" t="s">
        <v>82</v>
      </c>
      <c r="AA1118" s="17" t="s">
        <v>59</v>
      </c>
      <c r="AB1118" s="17"/>
      <c r="AC1118" s="17" t="s">
        <v>82</v>
      </c>
      <c r="AD1118" s="17"/>
      <c r="AE1118" s="17" t="s">
        <v>1641</v>
      </c>
    </row>
    <row r="1119" spans="1:31" s="3" customFormat="1" ht="13" hidden="1" x14ac:dyDescent="0.3">
      <c r="A1119" s="35" t="s">
        <v>3633</v>
      </c>
      <c r="B1119" s="17">
        <v>1297</v>
      </c>
      <c r="C1119" s="18">
        <v>42483</v>
      </c>
      <c r="D1119" s="18">
        <v>42492.291666666701</v>
      </c>
      <c r="E1119" s="16" t="s">
        <v>1507</v>
      </c>
      <c r="F1119" s="36">
        <v>42803.333333333299</v>
      </c>
      <c r="G1119" s="16" t="s">
        <v>229</v>
      </c>
      <c r="H1119" s="17" t="s">
        <v>74</v>
      </c>
      <c r="I1119" s="17"/>
      <c r="J1119" s="17"/>
      <c r="K1119" s="17" t="s">
        <v>75</v>
      </c>
      <c r="L1119" s="17"/>
      <c r="M1119" s="17"/>
      <c r="N1119" s="17">
        <v>153.44999999999999</v>
      </c>
      <c r="O1119" s="17"/>
      <c r="P1119" s="17"/>
      <c r="Q1119" s="17">
        <v>153.44999999999999</v>
      </c>
      <c r="R1119" s="17" t="s">
        <v>65</v>
      </c>
      <c r="S1119" s="17"/>
      <c r="T1119" s="17" t="s">
        <v>66</v>
      </c>
      <c r="U1119" s="17" t="s">
        <v>55</v>
      </c>
      <c r="V1119" s="17" t="s">
        <v>71</v>
      </c>
      <c r="W1119" s="19" t="s">
        <v>3634</v>
      </c>
      <c r="X1119" s="18">
        <v>44561.333333333299</v>
      </c>
      <c r="Y1119" s="18">
        <v>44561.333333333299</v>
      </c>
      <c r="Z1119" s="17" t="s">
        <v>82</v>
      </c>
      <c r="AA1119" s="17"/>
      <c r="AB1119" s="17"/>
      <c r="AC1119" s="17" t="s">
        <v>82</v>
      </c>
      <c r="AD1119" s="17"/>
      <c r="AE1119" s="17" t="s">
        <v>1641</v>
      </c>
    </row>
    <row r="1120" spans="1:31" s="3" customFormat="1" ht="13" hidden="1" x14ac:dyDescent="0.3">
      <c r="A1120" s="35" t="s">
        <v>3635</v>
      </c>
      <c r="B1120" s="17">
        <v>1298</v>
      </c>
      <c r="C1120" s="18">
        <v>42486</v>
      </c>
      <c r="D1120" s="18">
        <v>42492.291666666701</v>
      </c>
      <c r="E1120" s="16" t="s">
        <v>1507</v>
      </c>
      <c r="F1120" s="36">
        <v>42570.291666666701</v>
      </c>
      <c r="G1120" s="16" t="s">
        <v>229</v>
      </c>
      <c r="H1120" s="17" t="s">
        <v>74</v>
      </c>
      <c r="I1120" s="17"/>
      <c r="J1120" s="17"/>
      <c r="K1120" s="17" t="s">
        <v>75</v>
      </c>
      <c r="L1120" s="17"/>
      <c r="M1120" s="17"/>
      <c r="N1120" s="17">
        <v>519.38199999999995</v>
      </c>
      <c r="O1120" s="17"/>
      <c r="P1120" s="17"/>
      <c r="Q1120" s="17">
        <v>515.12599999999998</v>
      </c>
      <c r="R1120" s="17" t="s">
        <v>65</v>
      </c>
      <c r="S1120" s="17"/>
      <c r="T1120" s="17" t="s">
        <v>227</v>
      </c>
      <c r="U1120" s="17" t="s">
        <v>159</v>
      </c>
      <c r="V1120" s="17" t="s">
        <v>304</v>
      </c>
      <c r="W1120" s="19" t="s">
        <v>3632</v>
      </c>
      <c r="X1120" s="18">
        <v>44561.333333333299</v>
      </c>
      <c r="Y1120" s="18">
        <v>44561.333333333299</v>
      </c>
      <c r="Z1120" s="17" t="s">
        <v>82</v>
      </c>
      <c r="AA1120" s="17"/>
      <c r="AB1120" s="17"/>
      <c r="AC1120" s="17" t="s">
        <v>82</v>
      </c>
      <c r="AD1120" s="17"/>
      <c r="AE1120" s="17" t="s">
        <v>1641</v>
      </c>
    </row>
    <row r="1121" spans="1:31" s="3" customFormat="1" ht="13" x14ac:dyDescent="0.3">
      <c r="A1121" s="35" t="s">
        <v>3636</v>
      </c>
      <c r="B1121" s="17">
        <v>1299</v>
      </c>
      <c r="C1121" s="18">
        <v>42489</v>
      </c>
      <c r="D1121" s="18">
        <v>42492.291666666701</v>
      </c>
      <c r="E1121" s="16" t="s">
        <v>1507</v>
      </c>
      <c r="F1121" s="36">
        <v>43178.291666666701</v>
      </c>
      <c r="G1121" s="16" t="s">
        <v>229</v>
      </c>
      <c r="H1121" s="17" t="s">
        <v>51</v>
      </c>
      <c r="I1121" s="17"/>
      <c r="J1121" s="17"/>
      <c r="K1121" s="17" t="s">
        <v>51</v>
      </c>
      <c r="L1121" s="17"/>
      <c r="M1121" s="17"/>
      <c r="N1121" s="17">
        <v>158.4</v>
      </c>
      <c r="O1121" s="17"/>
      <c r="P1121" s="17"/>
      <c r="Q1121" s="17">
        <v>150</v>
      </c>
      <c r="R1121" s="17" t="s">
        <v>65</v>
      </c>
      <c r="S1121" s="17"/>
      <c r="T1121" s="17" t="s">
        <v>66</v>
      </c>
      <c r="U1121" s="17" t="s">
        <v>55</v>
      </c>
      <c r="V1121" s="17" t="s">
        <v>71</v>
      </c>
      <c r="W1121" s="19" t="s">
        <v>3637</v>
      </c>
      <c r="X1121" s="18">
        <v>43830.333333333299</v>
      </c>
      <c r="Y1121" s="18">
        <v>44228.333333333299</v>
      </c>
      <c r="Z1121" s="17" t="s">
        <v>82</v>
      </c>
      <c r="AA1121" s="17" t="s">
        <v>59</v>
      </c>
      <c r="AB1121" s="17" t="s">
        <v>59</v>
      </c>
      <c r="AC1121" s="17" t="s">
        <v>82</v>
      </c>
      <c r="AD1121" s="17"/>
      <c r="AE1121" s="17" t="s">
        <v>1641</v>
      </c>
    </row>
    <row r="1122" spans="1:31" s="3" customFormat="1" ht="13" hidden="1" x14ac:dyDescent="0.3">
      <c r="A1122" s="35" t="s">
        <v>3638</v>
      </c>
      <c r="B1122" s="17">
        <v>1300</v>
      </c>
      <c r="C1122" s="18">
        <v>42490</v>
      </c>
      <c r="D1122" s="18">
        <v>42492.291666666701</v>
      </c>
      <c r="E1122" s="16" t="s">
        <v>1507</v>
      </c>
      <c r="F1122" s="36">
        <v>42856.291666666701</v>
      </c>
      <c r="G1122" s="16" t="s">
        <v>229</v>
      </c>
      <c r="H1122" s="17" t="s">
        <v>74</v>
      </c>
      <c r="I1122" s="17"/>
      <c r="J1122" s="17"/>
      <c r="K1122" s="17" t="s">
        <v>75</v>
      </c>
      <c r="L1122" s="17"/>
      <c r="M1122" s="17"/>
      <c r="N1122" s="17">
        <v>60.8</v>
      </c>
      <c r="O1122" s="17"/>
      <c r="P1122" s="17"/>
      <c r="Q1122" s="17">
        <v>60</v>
      </c>
      <c r="R1122" s="17" t="s">
        <v>65</v>
      </c>
      <c r="S1122" s="17"/>
      <c r="T1122" s="17" t="s">
        <v>66</v>
      </c>
      <c r="U1122" s="17" t="s">
        <v>55</v>
      </c>
      <c r="V1122" s="17" t="s">
        <v>71</v>
      </c>
      <c r="W1122" s="19" t="s">
        <v>3639</v>
      </c>
      <c r="X1122" s="18">
        <v>43646.291666666701</v>
      </c>
      <c r="Y1122" s="18">
        <v>43830.333333333299</v>
      </c>
      <c r="Z1122" s="17" t="s">
        <v>82</v>
      </c>
      <c r="AA1122" s="17" t="s">
        <v>59</v>
      </c>
      <c r="AB1122" s="17"/>
      <c r="AC1122" s="17" t="s">
        <v>82</v>
      </c>
      <c r="AD1122" s="17"/>
      <c r="AE1122" s="17" t="s">
        <v>1641</v>
      </c>
    </row>
    <row r="1123" spans="1:31" s="3" customFormat="1" ht="13" hidden="1" x14ac:dyDescent="0.3">
      <c r="A1123" s="35" t="s">
        <v>3496</v>
      </c>
      <c r="B1123" s="17">
        <v>1301</v>
      </c>
      <c r="C1123" s="18">
        <v>42492</v>
      </c>
      <c r="D1123" s="18">
        <v>42492.291666666701</v>
      </c>
      <c r="E1123" s="16" t="s">
        <v>1507</v>
      </c>
      <c r="F1123" s="36">
        <v>42842.291666666701</v>
      </c>
      <c r="G1123" s="16" t="s">
        <v>229</v>
      </c>
      <c r="H1123" s="17" t="s">
        <v>74</v>
      </c>
      <c r="I1123" s="17"/>
      <c r="J1123" s="17"/>
      <c r="K1123" s="17" t="s">
        <v>75</v>
      </c>
      <c r="L1123" s="17"/>
      <c r="M1123" s="17"/>
      <c r="N1123" s="17">
        <v>120</v>
      </c>
      <c r="O1123" s="17"/>
      <c r="P1123" s="17"/>
      <c r="Q1123" s="17">
        <v>118.5</v>
      </c>
      <c r="R1123" s="17" t="s">
        <v>65</v>
      </c>
      <c r="S1123" s="17"/>
      <c r="T1123" s="17" t="s">
        <v>66</v>
      </c>
      <c r="U1123" s="17" t="s">
        <v>55</v>
      </c>
      <c r="V1123" s="17" t="s">
        <v>71</v>
      </c>
      <c r="W1123" s="19" t="s">
        <v>3640</v>
      </c>
      <c r="X1123" s="18">
        <v>44196.333333333299</v>
      </c>
      <c r="Y1123" s="18">
        <v>44196.333333333299</v>
      </c>
      <c r="Z1123" s="17" t="s">
        <v>82</v>
      </c>
      <c r="AA1123" s="17" t="s">
        <v>59</v>
      </c>
      <c r="AB1123" s="17"/>
      <c r="AC1123" s="17" t="s">
        <v>82</v>
      </c>
      <c r="AD1123" s="17"/>
      <c r="AE1123" s="17" t="s">
        <v>1641</v>
      </c>
    </row>
    <row r="1124" spans="1:31" s="3" customFormat="1" ht="38" hidden="1" x14ac:dyDescent="0.3">
      <c r="A1124" s="35" t="s">
        <v>3641</v>
      </c>
      <c r="B1124" s="17">
        <v>1303</v>
      </c>
      <c r="C1124" s="18">
        <v>42490</v>
      </c>
      <c r="D1124" s="18">
        <v>42492.291666666701</v>
      </c>
      <c r="E1124" s="16" t="s">
        <v>1507</v>
      </c>
      <c r="F1124" s="36">
        <v>42556.291666666701</v>
      </c>
      <c r="G1124" s="16" t="s">
        <v>229</v>
      </c>
      <c r="H1124" s="17" t="s">
        <v>63</v>
      </c>
      <c r="I1124" s="17"/>
      <c r="J1124" s="17"/>
      <c r="K1124" s="17" t="s">
        <v>70</v>
      </c>
      <c r="L1124" s="17"/>
      <c r="M1124" s="17"/>
      <c r="N1124" s="17">
        <v>203.7</v>
      </c>
      <c r="O1124" s="17"/>
      <c r="P1124" s="17"/>
      <c r="Q1124" s="17">
        <v>201.5</v>
      </c>
      <c r="R1124" s="17" t="s">
        <v>65</v>
      </c>
      <c r="S1124" s="17"/>
      <c r="T1124" s="17" t="s">
        <v>121</v>
      </c>
      <c r="U1124" s="17" t="s">
        <v>55</v>
      </c>
      <c r="V1124" s="17" t="s">
        <v>71</v>
      </c>
      <c r="W1124" s="19" t="s">
        <v>3642</v>
      </c>
      <c r="X1124" s="18">
        <v>44044.291666666701</v>
      </c>
      <c r="Y1124" s="18">
        <v>44044.291666666701</v>
      </c>
      <c r="Z1124" s="17" t="s">
        <v>82</v>
      </c>
      <c r="AA1124" s="17"/>
      <c r="AB1124" s="17"/>
      <c r="AC1124" s="17" t="s">
        <v>82</v>
      </c>
      <c r="AD1124" s="17"/>
      <c r="AE1124" s="17" t="s">
        <v>1641</v>
      </c>
    </row>
    <row r="1125" spans="1:31" s="3" customFormat="1" ht="25.5" hidden="1" x14ac:dyDescent="0.3">
      <c r="A1125" s="35" t="s">
        <v>3643</v>
      </c>
      <c r="B1125" s="17">
        <v>1304</v>
      </c>
      <c r="C1125" s="18">
        <v>42475</v>
      </c>
      <c r="D1125" s="18">
        <v>42492.291666666701</v>
      </c>
      <c r="E1125" s="16" t="s">
        <v>1507</v>
      </c>
      <c r="F1125" s="36">
        <v>42550.291666666701</v>
      </c>
      <c r="G1125" s="16" t="s">
        <v>229</v>
      </c>
      <c r="H1125" s="17" t="s">
        <v>74</v>
      </c>
      <c r="I1125" s="17"/>
      <c r="J1125" s="17"/>
      <c r="K1125" s="17" t="s">
        <v>75</v>
      </c>
      <c r="L1125" s="17"/>
      <c r="M1125" s="17"/>
      <c r="N1125" s="17">
        <v>71.135999999999996</v>
      </c>
      <c r="O1125" s="17"/>
      <c r="P1125" s="17"/>
      <c r="Q1125" s="17">
        <v>70.736000000000004</v>
      </c>
      <c r="R1125" s="17" t="s">
        <v>65</v>
      </c>
      <c r="S1125" s="17"/>
      <c r="T1125" s="17" t="s">
        <v>920</v>
      </c>
      <c r="U1125" s="17" t="s">
        <v>55</v>
      </c>
      <c r="V1125" s="17" t="s">
        <v>71</v>
      </c>
      <c r="W1125" s="19" t="s">
        <v>3644</v>
      </c>
      <c r="X1125" s="18">
        <v>43830.333333333299</v>
      </c>
      <c r="Y1125" s="18">
        <v>43830.333333333299</v>
      </c>
      <c r="Z1125" s="17" t="s">
        <v>82</v>
      </c>
      <c r="AA1125" s="17"/>
      <c r="AB1125" s="17"/>
      <c r="AC1125" s="17" t="s">
        <v>82</v>
      </c>
      <c r="AD1125" s="17"/>
      <c r="AE1125" s="17" t="s">
        <v>1641</v>
      </c>
    </row>
    <row r="1126" spans="1:31" s="3" customFormat="1" ht="13" x14ac:dyDescent="0.3">
      <c r="A1126" s="35" t="s">
        <v>3645</v>
      </c>
      <c r="B1126" s="17">
        <v>1305</v>
      </c>
      <c r="C1126" s="18">
        <v>42482</v>
      </c>
      <c r="D1126" s="18">
        <v>42492.291666666701</v>
      </c>
      <c r="E1126" s="16" t="s">
        <v>1507</v>
      </c>
      <c r="F1126" s="36">
        <v>44232.333333333299</v>
      </c>
      <c r="G1126" s="16" t="s">
        <v>229</v>
      </c>
      <c r="H1126" s="17" t="s">
        <v>74</v>
      </c>
      <c r="I1126" s="17" t="s">
        <v>63</v>
      </c>
      <c r="J1126" s="17"/>
      <c r="K1126" s="17" t="s">
        <v>75</v>
      </c>
      <c r="L1126" s="17" t="s">
        <v>70</v>
      </c>
      <c r="M1126" s="17"/>
      <c r="N1126" s="17">
        <v>102.85</v>
      </c>
      <c r="O1126" s="17">
        <v>20.7</v>
      </c>
      <c r="P1126" s="17"/>
      <c r="Q1126" s="17">
        <v>100</v>
      </c>
      <c r="R1126" s="17" t="s">
        <v>92</v>
      </c>
      <c r="S1126" s="17"/>
      <c r="T1126" s="17" t="s">
        <v>130</v>
      </c>
      <c r="U1126" s="17" t="s">
        <v>55</v>
      </c>
      <c r="V1126" s="17" t="s">
        <v>71</v>
      </c>
      <c r="W1126" s="19" t="s">
        <v>3646</v>
      </c>
      <c r="X1126" s="18">
        <v>44044.291666666701</v>
      </c>
      <c r="Y1126" s="18">
        <v>44561.333333333299</v>
      </c>
      <c r="Z1126" s="17" t="s">
        <v>82</v>
      </c>
      <c r="AA1126" s="17" t="s">
        <v>59</v>
      </c>
      <c r="AB1126" s="17" t="s">
        <v>59</v>
      </c>
      <c r="AC1126" s="17" t="s">
        <v>82</v>
      </c>
      <c r="AD1126" s="17" t="s">
        <v>156</v>
      </c>
      <c r="AE1126" s="17" t="s">
        <v>1641</v>
      </c>
    </row>
    <row r="1127" spans="1:31" s="3" customFormat="1" ht="13" hidden="1" x14ac:dyDescent="0.3">
      <c r="A1127" s="35" t="s">
        <v>3647</v>
      </c>
      <c r="B1127" s="17">
        <v>1306</v>
      </c>
      <c r="C1127" s="18">
        <v>42486</v>
      </c>
      <c r="D1127" s="18">
        <v>42492.291666666701</v>
      </c>
      <c r="E1127" s="16" t="s">
        <v>1507</v>
      </c>
      <c r="F1127" s="36">
        <v>42803.333333333299</v>
      </c>
      <c r="G1127" s="16" t="s">
        <v>229</v>
      </c>
      <c r="H1127" s="17" t="s">
        <v>74</v>
      </c>
      <c r="I1127" s="17"/>
      <c r="J1127" s="17"/>
      <c r="K1127" s="17" t="s">
        <v>75</v>
      </c>
      <c r="L1127" s="17"/>
      <c r="M1127" s="17"/>
      <c r="N1127" s="17">
        <v>205.4</v>
      </c>
      <c r="O1127" s="17"/>
      <c r="P1127" s="17"/>
      <c r="Q1127" s="17">
        <v>203.86</v>
      </c>
      <c r="R1127" s="17" t="s">
        <v>65</v>
      </c>
      <c r="S1127" s="17"/>
      <c r="T1127" s="17" t="s">
        <v>130</v>
      </c>
      <c r="U1127" s="17" t="s">
        <v>55</v>
      </c>
      <c r="V1127" s="17" t="s">
        <v>71</v>
      </c>
      <c r="W1127" s="19" t="s">
        <v>3648</v>
      </c>
      <c r="X1127" s="18">
        <v>44196.333333333299</v>
      </c>
      <c r="Y1127" s="18">
        <v>44196.333333333299</v>
      </c>
      <c r="Z1127" s="17" t="s">
        <v>82</v>
      </c>
      <c r="AA1127" s="17"/>
      <c r="AB1127" s="17"/>
      <c r="AC1127" s="17" t="s">
        <v>82</v>
      </c>
      <c r="AD1127" s="17"/>
      <c r="AE1127" s="17" t="s">
        <v>1641</v>
      </c>
    </row>
    <row r="1128" spans="1:31" s="3" customFormat="1" ht="13" x14ac:dyDescent="0.3">
      <c r="A1128" s="35" t="s">
        <v>3649</v>
      </c>
      <c r="B1128" s="17">
        <v>1307</v>
      </c>
      <c r="C1128" s="18">
        <v>42485</v>
      </c>
      <c r="D1128" s="18">
        <v>42492.291666666701</v>
      </c>
      <c r="E1128" s="16" t="s">
        <v>1507</v>
      </c>
      <c r="F1128" s="36">
        <v>43235.291666666701</v>
      </c>
      <c r="G1128" s="16" t="s">
        <v>229</v>
      </c>
      <c r="H1128" s="17" t="s">
        <v>74</v>
      </c>
      <c r="I1128" s="17"/>
      <c r="J1128" s="17"/>
      <c r="K1128" s="17" t="s">
        <v>75</v>
      </c>
      <c r="L1128" s="17"/>
      <c r="M1128" s="17"/>
      <c r="N1128" s="17">
        <v>309.27999999999997</v>
      </c>
      <c r="O1128" s="17"/>
      <c r="P1128" s="17"/>
      <c r="Q1128" s="17">
        <v>300</v>
      </c>
      <c r="R1128" s="17" t="s">
        <v>65</v>
      </c>
      <c r="S1128" s="17"/>
      <c r="T1128" s="17" t="s">
        <v>130</v>
      </c>
      <c r="U1128" s="17" t="s">
        <v>55</v>
      </c>
      <c r="V1128" s="17" t="s">
        <v>71</v>
      </c>
      <c r="W1128" s="19" t="s">
        <v>3650</v>
      </c>
      <c r="X1128" s="18">
        <v>44196.333333333299</v>
      </c>
      <c r="Y1128" s="18">
        <v>44561.333333333299</v>
      </c>
      <c r="Z1128" s="17" t="s">
        <v>82</v>
      </c>
      <c r="AA1128" s="17" t="s">
        <v>59</v>
      </c>
      <c r="AB1128" s="17" t="s">
        <v>59</v>
      </c>
      <c r="AC1128" s="17" t="s">
        <v>82</v>
      </c>
      <c r="AD1128" s="17"/>
      <c r="AE1128" s="17"/>
    </row>
    <row r="1129" spans="1:31" s="3" customFormat="1" ht="13" x14ac:dyDescent="0.3">
      <c r="A1129" s="35" t="s">
        <v>3651</v>
      </c>
      <c r="B1129" s="17">
        <v>1308</v>
      </c>
      <c r="C1129" s="18">
        <v>42488</v>
      </c>
      <c r="D1129" s="18">
        <v>42492.291666666701</v>
      </c>
      <c r="E1129" s="16" t="s">
        <v>1507</v>
      </c>
      <c r="F1129" s="36">
        <v>43542.291666666701</v>
      </c>
      <c r="G1129" s="16" t="s">
        <v>229</v>
      </c>
      <c r="H1129" s="17" t="s">
        <v>74</v>
      </c>
      <c r="I1129" s="17"/>
      <c r="J1129" s="17"/>
      <c r="K1129" s="17" t="s">
        <v>75</v>
      </c>
      <c r="L1129" s="17"/>
      <c r="M1129" s="17"/>
      <c r="N1129" s="17">
        <v>211</v>
      </c>
      <c r="O1129" s="17"/>
      <c r="P1129" s="17"/>
      <c r="Q1129" s="17">
        <v>210.94</v>
      </c>
      <c r="R1129" s="17" t="s">
        <v>65</v>
      </c>
      <c r="S1129" s="17"/>
      <c r="T1129" s="17" t="s">
        <v>130</v>
      </c>
      <c r="U1129" s="17" t="s">
        <v>55</v>
      </c>
      <c r="V1129" s="17" t="s">
        <v>71</v>
      </c>
      <c r="W1129" s="19" t="s">
        <v>257</v>
      </c>
      <c r="X1129" s="18">
        <v>43647.291666666701</v>
      </c>
      <c r="Y1129" s="18">
        <v>44377.291666666701</v>
      </c>
      <c r="Z1129" s="17" t="s">
        <v>82</v>
      </c>
      <c r="AA1129" s="17" t="s">
        <v>59</v>
      </c>
      <c r="AB1129" s="17" t="s">
        <v>59</v>
      </c>
      <c r="AC1129" s="17" t="s">
        <v>82</v>
      </c>
      <c r="AD1129" s="17"/>
      <c r="AE1129" s="17" t="s">
        <v>1641</v>
      </c>
    </row>
    <row r="1130" spans="1:31" s="3" customFormat="1" ht="13" hidden="1" x14ac:dyDescent="0.3">
      <c r="A1130" s="35" t="s">
        <v>3652</v>
      </c>
      <c r="B1130" s="17">
        <v>1309</v>
      </c>
      <c r="C1130" s="18">
        <v>42488</v>
      </c>
      <c r="D1130" s="18">
        <v>42492.291666666701</v>
      </c>
      <c r="E1130" s="16" t="s">
        <v>1507</v>
      </c>
      <c r="F1130" s="36">
        <v>42780.333333333299</v>
      </c>
      <c r="G1130" s="16" t="s">
        <v>229</v>
      </c>
      <c r="H1130" s="17" t="s">
        <v>74</v>
      </c>
      <c r="I1130" s="17"/>
      <c r="J1130" s="17"/>
      <c r="K1130" s="17" t="s">
        <v>75</v>
      </c>
      <c r="L1130" s="17"/>
      <c r="M1130" s="17"/>
      <c r="N1130" s="17">
        <v>81.400000000000006</v>
      </c>
      <c r="O1130" s="17"/>
      <c r="P1130" s="17"/>
      <c r="Q1130" s="17">
        <v>81.2</v>
      </c>
      <c r="R1130" s="17" t="s">
        <v>65</v>
      </c>
      <c r="S1130" s="17"/>
      <c r="T1130" s="17" t="s">
        <v>130</v>
      </c>
      <c r="U1130" s="17" t="s">
        <v>55</v>
      </c>
      <c r="V1130" s="17" t="s">
        <v>71</v>
      </c>
      <c r="W1130" s="19" t="s">
        <v>3653</v>
      </c>
      <c r="X1130" s="18">
        <v>43830.333333333299</v>
      </c>
      <c r="Y1130" s="18">
        <v>43830.333333333299</v>
      </c>
      <c r="Z1130" s="17" t="s">
        <v>82</v>
      </c>
      <c r="AA1130" s="17"/>
      <c r="AB1130" s="17"/>
      <c r="AC1130" s="17" t="s">
        <v>82</v>
      </c>
      <c r="AD1130" s="17"/>
      <c r="AE1130" s="17" t="s">
        <v>1641</v>
      </c>
    </row>
    <row r="1131" spans="1:31" s="3" customFormat="1" ht="50.5" hidden="1" x14ac:dyDescent="0.3">
      <c r="A1131" s="35" t="s">
        <v>3654</v>
      </c>
      <c r="B1131" s="17">
        <v>1310</v>
      </c>
      <c r="C1131" s="18">
        <v>42487</v>
      </c>
      <c r="D1131" s="18">
        <v>42492.291666666701</v>
      </c>
      <c r="E1131" s="16" t="s">
        <v>1507</v>
      </c>
      <c r="F1131" s="36">
        <v>42780.333333333299</v>
      </c>
      <c r="G1131" s="16" t="s">
        <v>229</v>
      </c>
      <c r="H1131" s="17" t="s">
        <v>74</v>
      </c>
      <c r="I1131" s="17"/>
      <c r="J1131" s="17"/>
      <c r="K1131" s="17" t="s">
        <v>75</v>
      </c>
      <c r="L1131" s="17"/>
      <c r="M1131" s="17"/>
      <c r="N1131" s="17">
        <v>206.7</v>
      </c>
      <c r="O1131" s="17"/>
      <c r="P1131" s="17"/>
      <c r="Q1131" s="17">
        <v>206.5</v>
      </c>
      <c r="R1131" s="17" t="s">
        <v>65</v>
      </c>
      <c r="S1131" s="17"/>
      <c r="T1131" s="17" t="s">
        <v>553</v>
      </c>
      <c r="U1131" s="17" t="s">
        <v>55</v>
      </c>
      <c r="V1131" s="17" t="s">
        <v>71</v>
      </c>
      <c r="W1131" s="19" t="s">
        <v>3655</v>
      </c>
      <c r="X1131" s="18">
        <v>43830.333333333299</v>
      </c>
      <c r="Y1131" s="18">
        <v>43830.333333333299</v>
      </c>
      <c r="Z1131" s="17" t="s">
        <v>82</v>
      </c>
      <c r="AA1131" s="17"/>
      <c r="AB1131" s="17"/>
      <c r="AC1131" s="17" t="s">
        <v>82</v>
      </c>
      <c r="AD1131" s="17"/>
      <c r="AE1131" s="17" t="s">
        <v>1641</v>
      </c>
    </row>
    <row r="1132" spans="1:31" s="3" customFormat="1" ht="13" hidden="1" x14ac:dyDescent="0.3">
      <c r="A1132" s="35" t="s">
        <v>3656</v>
      </c>
      <c r="B1132" s="17">
        <v>1311</v>
      </c>
      <c r="C1132" s="18">
        <v>42488</v>
      </c>
      <c r="D1132" s="18">
        <v>42492.291666666701</v>
      </c>
      <c r="E1132" s="16" t="s">
        <v>1507</v>
      </c>
      <c r="F1132" s="36">
        <v>42780.333333333299</v>
      </c>
      <c r="G1132" s="16" t="s">
        <v>229</v>
      </c>
      <c r="H1132" s="17" t="s">
        <v>74</v>
      </c>
      <c r="I1132" s="17"/>
      <c r="J1132" s="17"/>
      <c r="K1132" s="17" t="s">
        <v>75</v>
      </c>
      <c r="L1132" s="17"/>
      <c r="M1132" s="17"/>
      <c r="N1132" s="17">
        <v>78.2</v>
      </c>
      <c r="O1132" s="17"/>
      <c r="P1132" s="17"/>
      <c r="Q1132" s="17">
        <v>78.2</v>
      </c>
      <c r="R1132" s="17" t="s">
        <v>65</v>
      </c>
      <c r="S1132" s="17"/>
      <c r="T1132" s="17" t="s">
        <v>553</v>
      </c>
      <c r="U1132" s="17" t="s">
        <v>55</v>
      </c>
      <c r="V1132" s="17" t="s">
        <v>71</v>
      </c>
      <c r="W1132" s="19" t="s">
        <v>3657</v>
      </c>
      <c r="X1132" s="18">
        <v>43465.333333333299</v>
      </c>
      <c r="Y1132" s="18">
        <v>43465.333333333299</v>
      </c>
      <c r="Z1132" s="17" t="s">
        <v>82</v>
      </c>
      <c r="AA1132" s="17"/>
      <c r="AB1132" s="17"/>
      <c r="AC1132" s="17" t="s">
        <v>82</v>
      </c>
      <c r="AD1132" s="17"/>
      <c r="AE1132" s="17" t="s">
        <v>1641</v>
      </c>
    </row>
    <row r="1133" spans="1:31" s="3" customFormat="1" ht="13" hidden="1" x14ac:dyDescent="0.3">
      <c r="A1133" s="35" t="s">
        <v>3658</v>
      </c>
      <c r="B1133" s="17">
        <v>1315</v>
      </c>
      <c r="C1133" s="18">
        <v>42492</v>
      </c>
      <c r="D1133" s="18">
        <v>42492.291666666701</v>
      </c>
      <c r="E1133" s="16" t="s">
        <v>1507</v>
      </c>
      <c r="F1133" s="36">
        <v>42787.333333333299</v>
      </c>
      <c r="G1133" s="16" t="s">
        <v>229</v>
      </c>
      <c r="H1133" s="17" t="s">
        <v>74</v>
      </c>
      <c r="I1133" s="17" t="s">
        <v>63</v>
      </c>
      <c r="J1133" s="17"/>
      <c r="K1133" s="17" t="s">
        <v>75</v>
      </c>
      <c r="L1133" s="17" t="s">
        <v>70</v>
      </c>
      <c r="M1133" s="17"/>
      <c r="N1133" s="17">
        <v>514.79999999999995</v>
      </c>
      <c r="O1133" s="17">
        <v>100</v>
      </c>
      <c r="P1133" s="17"/>
      <c r="Q1133" s="17">
        <v>500</v>
      </c>
      <c r="R1133" s="17" t="s">
        <v>65</v>
      </c>
      <c r="S1133" s="17"/>
      <c r="T1133" s="17" t="s">
        <v>101</v>
      </c>
      <c r="U1133" s="17" t="s">
        <v>55</v>
      </c>
      <c r="V1133" s="17" t="s">
        <v>71</v>
      </c>
      <c r="W1133" s="19" t="s">
        <v>3659</v>
      </c>
      <c r="X1133" s="18">
        <v>45047.291666666701</v>
      </c>
      <c r="Y1133" s="18">
        <v>45047.291666666701</v>
      </c>
      <c r="Z1133" s="17" t="s">
        <v>82</v>
      </c>
      <c r="AA1133" s="17"/>
      <c r="AB1133" s="17"/>
      <c r="AC1133" s="17" t="s">
        <v>82</v>
      </c>
      <c r="AD1133" s="17"/>
      <c r="AE1133" s="17" t="s">
        <v>1641</v>
      </c>
    </row>
    <row r="1134" spans="1:31" s="3" customFormat="1" ht="13" hidden="1" x14ac:dyDescent="0.3">
      <c r="A1134" s="35" t="s">
        <v>3660</v>
      </c>
      <c r="B1134" s="17">
        <v>1316</v>
      </c>
      <c r="C1134" s="18">
        <v>42502</v>
      </c>
      <c r="D1134" s="18">
        <v>42492.291666666701</v>
      </c>
      <c r="E1134" s="16" t="s">
        <v>1507</v>
      </c>
      <c r="F1134" s="36">
        <v>42857.291666666701</v>
      </c>
      <c r="G1134" s="16" t="s">
        <v>229</v>
      </c>
      <c r="H1134" s="17" t="s">
        <v>63</v>
      </c>
      <c r="I1134" s="17" t="s">
        <v>74</v>
      </c>
      <c r="J1134" s="17"/>
      <c r="K1134" s="17" t="s">
        <v>70</v>
      </c>
      <c r="L1134" s="17" t="s">
        <v>75</v>
      </c>
      <c r="M1134" s="17"/>
      <c r="N1134" s="17">
        <v>30</v>
      </c>
      <c r="O1134" s="17">
        <v>136.75</v>
      </c>
      <c r="P1134" s="17"/>
      <c r="Q1134" s="17">
        <v>161.05000000000001</v>
      </c>
      <c r="R1134" s="17" t="s">
        <v>65</v>
      </c>
      <c r="S1134" s="17"/>
      <c r="T1134" s="17" t="s">
        <v>130</v>
      </c>
      <c r="U1134" s="17" t="s">
        <v>55</v>
      </c>
      <c r="V1134" s="17" t="s">
        <v>71</v>
      </c>
      <c r="W1134" s="19" t="s">
        <v>982</v>
      </c>
      <c r="X1134" s="18">
        <v>43616.291666666701</v>
      </c>
      <c r="Y1134" s="18">
        <v>43952.291666666701</v>
      </c>
      <c r="Z1134" s="17" t="s">
        <v>82</v>
      </c>
      <c r="AA1134" s="17" t="s">
        <v>59</v>
      </c>
      <c r="AB1134" s="17"/>
      <c r="AC1134" s="17" t="s">
        <v>82</v>
      </c>
      <c r="AD1134" s="17"/>
      <c r="AE1134" s="17" t="s">
        <v>1618</v>
      </c>
    </row>
    <row r="1135" spans="1:31" s="3" customFormat="1" ht="13" hidden="1" x14ac:dyDescent="0.3">
      <c r="A1135" s="35" t="s">
        <v>3661</v>
      </c>
      <c r="B1135" s="17">
        <v>1317</v>
      </c>
      <c r="C1135" s="18">
        <v>42486</v>
      </c>
      <c r="D1135" s="18">
        <v>42492.291666666701</v>
      </c>
      <c r="E1135" s="16" t="s">
        <v>1507</v>
      </c>
      <c r="F1135" s="36">
        <v>42850.291666666701</v>
      </c>
      <c r="G1135" s="16" t="s">
        <v>229</v>
      </c>
      <c r="H1135" s="17" t="s">
        <v>63</v>
      </c>
      <c r="I1135" s="17"/>
      <c r="J1135" s="17"/>
      <c r="K1135" s="17" t="s">
        <v>70</v>
      </c>
      <c r="L1135" s="17"/>
      <c r="M1135" s="17"/>
      <c r="N1135" s="17">
        <v>406</v>
      </c>
      <c r="O1135" s="17"/>
      <c r="P1135" s="17"/>
      <c r="Q1135" s="17">
        <v>402</v>
      </c>
      <c r="R1135" s="17" t="s">
        <v>65</v>
      </c>
      <c r="S1135" s="17"/>
      <c r="T1135" s="17" t="s">
        <v>101</v>
      </c>
      <c r="U1135" s="17" t="s">
        <v>55</v>
      </c>
      <c r="V1135" s="17" t="s">
        <v>71</v>
      </c>
      <c r="W1135" s="19" t="s">
        <v>2135</v>
      </c>
      <c r="X1135" s="18">
        <v>44166.333333333299</v>
      </c>
      <c r="Y1135" s="18">
        <v>44166.333333333299</v>
      </c>
      <c r="Z1135" s="17" t="s">
        <v>82</v>
      </c>
      <c r="AA1135" s="17" t="s">
        <v>59</v>
      </c>
      <c r="AB1135" s="17"/>
      <c r="AC1135" s="17" t="s">
        <v>82</v>
      </c>
      <c r="AD1135" s="17"/>
      <c r="AE1135" s="17" t="s">
        <v>1641</v>
      </c>
    </row>
    <row r="1136" spans="1:31" s="3" customFormat="1" ht="13" hidden="1" x14ac:dyDescent="0.3">
      <c r="A1136" s="35" t="s">
        <v>3662</v>
      </c>
      <c r="B1136" s="17">
        <v>1318</v>
      </c>
      <c r="C1136" s="18">
        <v>42483</v>
      </c>
      <c r="D1136" s="18">
        <v>42492.291666666701</v>
      </c>
      <c r="E1136" s="16" t="s">
        <v>1507</v>
      </c>
      <c r="F1136" s="36">
        <v>42857.291666666701</v>
      </c>
      <c r="G1136" s="16" t="s">
        <v>229</v>
      </c>
      <c r="H1136" s="17" t="s">
        <v>74</v>
      </c>
      <c r="I1136" s="17"/>
      <c r="J1136" s="17"/>
      <c r="K1136" s="17" t="s">
        <v>75</v>
      </c>
      <c r="L1136" s="17"/>
      <c r="M1136" s="17"/>
      <c r="N1136" s="17">
        <v>259.84199999999998</v>
      </c>
      <c r="O1136" s="17"/>
      <c r="P1136" s="17"/>
      <c r="Q1136" s="17">
        <v>250</v>
      </c>
      <c r="R1136" s="17" t="s">
        <v>65</v>
      </c>
      <c r="S1136" s="17"/>
      <c r="T1136" s="17" t="s">
        <v>101</v>
      </c>
      <c r="U1136" s="17" t="s">
        <v>55</v>
      </c>
      <c r="V1136" s="17" t="s">
        <v>71</v>
      </c>
      <c r="W1136" s="19" t="s">
        <v>3663</v>
      </c>
      <c r="X1136" s="18">
        <v>44196.333333333299</v>
      </c>
      <c r="Y1136" s="18">
        <v>44196.333333333299</v>
      </c>
      <c r="Z1136" s="17" t="s">
        <v>82</v>
      </c>
      <c r="AA1136" s="17" t="s">
        <v>59</v>
      </c>
      <c r="AB1136" s="17"/>
      <c r="AC1136" s="17" t="s">
        <v>82</v>
      </c>
      <c r="AD1136" s="17"/>
      <c r="AE1136" s="17" t="s">
        <v>1618</v>
      </c>
    </row>
    <row r="1137" spans="1:31" s="3" customFormat="1" ht="13" hidden="1" x14ac:dyDescent="0.3">
      <c r="A1137" s="35" t="s">
        <v>3664</v>
      </c>
      <c r="B1137" s="17">
        <v>1320</v>
      </c>
      <c r="C1137" s="18">
        <v>42485</v>
      </c>
      <c r="D1137" s="18">
        <v>42492.291666666701</v>
      </c>
      <c r="E1137" s="16" t="s">
        <v>1507</v>
      </c>
      <c r="F1137" s="36">
        <v>42857.291666666701</v>
      </c>
      <c r="G1137" s="16" t="s">
        <v>229</v>
      </c>
      <c r="H1137" s="17" t="s">
        <v>74</v>
      </c>
      <c r="I1137" s="17"/>
      <c r="J1137" s="17"/>
      <c r="K1137" s="17" t="s">
        <v>75</v>
      </c>
      <c r="L1137" s="17"/>
      <c r="M1137" s="17"/>
      <c r="N1137" s="17">
        <v>732.09569999999997</v>
      </c>
      <c r="O1137" s="17"/>
      <c r="P1137" s="17"/>
      <c r="Q1137" s="17">
        <v>700</v>
      </c>
      <c r="R1137" s="17" t="s">
        <v>65</v>
      </c>
      <c r="S1137" s="17"/>
      <c r="T1137" s="17" t="s">
        <v>101</v>
      </c>
      <c r="U1137" s="17" t="s">
        <v>55</v>
      </c>
      <c r="V1137" s="17" t="s">
        <v>71</v>
      </c>
      <c r="W1137" s="19" t="s">
        <v>3665</v>
      </c>
      <c r="X1137" s="18">
        <v>44196.333333333299</v>
      </c>
      <c r="Y1137" s="18">
        <v>44196.333333333299</v>
      </c>
      <c r="Z1137" s="17" t="s">
        <v>82</v>
      </c>
      <c r="AA1137" s="17" t="s">
        <v>59</v>
      </c>
      <c r="AB1137" s="17"/>
      <c r="AC1137" s="17" t="s">
        <v>82</v>
      </c>
      <c r="AD1137" s="17"/>
      <c r="AE1137" s="17" t="s">
        <v>1618</v>
      </c>
    </row>
    <row r="1138" spans="1:31" s="3" customFormat="1" ht="13" x14ac:dyDescent="0.3">
      <c r="A1138" s="35" t="s">
        <v>3666</v>
      </c>
      <c r="B1138" s="17">
        <v>1321</v>
      </c>
      <c r="C1138" s="18">
        <v>42486</v>
      </c>
      <c r="D1138" s="18">
        <v>42492.291666666701</v>
      </c>
      <c r="E1138" s="16" t="s">
        <v>1507</v>
      </c>
      <c r="F1138" s="36">
        <v>43111.333333333299</v>
      </c>
      <c r="G1138" s="16" t="s">
        <v>229</v>
      </c>
      <c r="H1138" s="17" t="s">
        <v>74</v>
      </c>
      <c r="I1138" s="17"/>
      <c r="J1138" s="17"/>
      <c r="K1138" s="17" t="s">
        <v>75</v>
      </c>
      <c r="L1138" s="17"/>
      <c r="M1138" s="17"/>
      <c r="N1138" s="17">
        <v>414.96</v>
      </c>
      <c r="O1138" s="17"/>
      <c r="P1138" s="17"/>
      <c r="Q1138" s="17">
        <v>400</v>
      </c>
      <c r="R1138" s="17" t="s">
        <v>65</v>
      </c>
      <c r="S1138" s="17"/>
      <c r="T1138" s="17" t="s">
        <v>101</v>
      </c>
      <c r="U1138" s="17" t="s">
        <v>55</v>
      </c>
      <c r="V1138" s="17" t="s">
        <v>71</v>
      </c>
      <c r="W1138" s="19" t="s">
        <v>3667</v>
      </c>
      <c r="X1138" s="18">
        <v>44196.333333333299</v>
      </c>
      <c r="Y1138" s="18">
        <v>44196.333333333299</v>
      </c>
      <c r="Z1138" s="17" t="s">
        <v>82</v>
      </c>
      <c r="AA1138" s="17" t="s">
        <v>59</v>
      </c>
      <c r="AB1138" s="17" t="s">
        <v>59</v>
      </c>
      <c r="AC1138" s="17" t="s">
        <v>82</v>
      </c>
      <c r="AD1138" s="17"/>
      <c r="AE1138" s="17" t="s">
        <v>60</v>
      </c>
    </row>
    <row r="1139" spans="1:31" s="3" customFormat="1" ht="13" x14ac:dyDescent="0.3">
      <c r="A1139" s="35" t="s">
        <v>3668</v>
      </c>
      <c r="B1139" s="17">
        <v>1326</v>
      </c>
      <c r="C1139" s="18">
        <v>42487</v>
      </c>
      <c r="D1139" s="18">
        <v>42492.291666666701</v>
      </c>
      <c r="E1139" s="16" t="s">
        <v>1507</v>
      </c>
      <c r="F1139" s="36">
        <v>43178.291666666701</v>
      </c>
      <c r="G1139" s="16" t="s">
        <v>229</v>
      </c>
      <c r="H1139" s="17" t="s">
        <v>74</v>
      </c>
      <c r="I1139" s="17"/>
      <c r="J1139" s="17"/>
      <c r="K1139" s="17" t="s">
        <v>75</v>
      </c>
      <c r="L1139" s="17"/>
      <c r="M1139" s="17"/>
      <c r="N1139" s="17">
        <v>83.3</v>
      </c>
      <c r="O1139" s="17"/>
      <c r="P1139" s="17"/>
      <c r="Q1139" s="17">
        <v>82</v>
      </c>
      <c r="R1139" s="17" t="s">
        <v>65</v>
      </c>
      <c r="S1139" s="17"/>
      <c r="T1139" s="17" t="s">
        <v>101</v>
      </c>
      <c r="U1139" s="17" t="s">
        <v>55</v>
      </c>
      <c r="V1139" s="17" t="s">
        <v>71</v>
      </c>
      <c r="W1139" s="19" t="s">
        <v>3669</v>
      </c>
      <c r="X1139" s="18">
        <v>43465.333333333299</v>
      </c>
      <c r="Y1139" s="18">
        <v>44180.333333333299</v>
      </c>
      <c r="Z1139" s="17" t="s">
        <v>82</v>
      </c>
      <c r="AA1139" s="17" t="s">
        <v>59</v>
      </c>
      <c r="AB1139" s="17" t="s">
        <v>59</v>
      </c>
      <c r="AC1139" s="17" t="s">
        <v>82</v>
      </c>
      <c r="AD1139" s="17"/>
      <c r="AE1139" s="17" t="s">
        <v>1641</v>
      </c>
    </row>
    <row r="1140" spans="1:31" s="3" customFormat="1" ht="13" hidden="1" x14ac:dyDescent="0.3">
      <c r="A1140" s="35" t="s">
        <v>3670</v>
      </c>
      <c r="B1140" s="17">
        <v>1328</v>
      </c>
      <c r="C1140" s="18">
        <v>42489</v>
      </c>
      <c r="D1140" s="18">
        <v>42492.291666666701</v>
      </c>
      <c r="E1140" s="16" t="s">
        <v>1507</v>
      </c>
      <c r="F1140" s="36">
        <v>42804.333333333299</v>
      </c>
      <c r="G1140" s="16" t="s">
        <v>229</v>
      </c>
      <c r="H1140" s="17" t="s">
        <v>74</v>
      </c>
      <c r="I1140" s="17"/>
      <c r="J1140" s="17"/>
      <c r="K1140" s="17" t="s">
        <v>75</v>
      </c>
      <c r="L1140" s="17"/>
      <c r="M1140" s="17"/>
      <c r="N1140" s="17">
        <v>265.08</v>
      </c>
      <c r="O1140" s="17"/>
      <c r="P1140" s="17"/>
      <c r="Q1140" s="17">
        <v>312.22000000000003</v>
      </c>
      <c r="R1140" s="17" t="s">
        <v>65</v>
      </c>
      <c r="S1140" s="17"/>
      <c r="T1140" s="17" t="s">
        <v>101</v>
      </c>
      <c r="U1140" s="17" t="s">
        <v>55</v>
      </c>
      <c r="V1140" s="17" t="s">
        <v>71</v>
      </c>
      <c r="W1140" s="19" t="s">
        <v>3671</v>
      </c>
      <c r="X1140" s="18">
        <v>43647.291666666701</v>
      </c>
      <c r="Y1140" s="18">
        <v>43647.291666666701</v>
      </c>
      <c r="Z1140" s="17" t="s">
        <v>82</v>
      </c>
      <c r="AA1140" s="17" t="s">
        <v>59</v>
      </c>
      <c r="AB1140" s="17"/>
      <c r="AC1140" s="17" t="s">
        <v>82</v>
      </c>
      <c r="AD1140" s="17"/>
      <c r="AE1140" s="17" t="s">
        <v>1641</v>
      </c>
    </row>
    <row r="1141" spans="1:31" s="3" customFormat="1" ht="13" x14ac:dyDescent="0.3">
      <c r="A1141" s="35" t="s">
        <v>3672</v>
      </c>
      <c r="B1141" s="17">
        <v>1330</v>
      </c>
      <c r="C1141" s="18">
        <v>42492</v>
      </c>
      <c r="D1141" s="18">
        <v>42492.291666666701</v>
      </c>
      <c r="E1141" s="16" t="s">
        <v>1507</v>
      </c>
      <c r="F1141" s="36">
        <v>44120.291666666701</v>
      </c>
      <c r="G1141" s="16" t="s">
        <v>229</v>
      </c>
      <c r="H1141" s="17" t="s">
        <v>63</v>
      </c>
      <c r="I1141" s="17"/>
      <c r="J1141" s="17"/>
      <c r="K1141" s="17" t="s">
        <v>70</v>
      </c>
      <c r="L1141" s="17"/>
      <c r="M1141" s="17"/>
      <c r="N1141" s="17">
        <v>300</v>
      </c>
      <c r="O1141" s="17"/>
      <c r="P1141" s="17"/>
      <c r="Q1141" s="17">
        <v>120</v>
      </c>
      <c r="R1141" s="17" t="s">
        <v>65</v>
      </c>
      <c r="S1141" s="17"/>
      <c r="T1141" s="17" t="s">
        <v>121</v>
      </c>
      <c r="U1141" s="17" t="s">
        <v>55</v>
      </c>
      <c r="V1141" s="17" t="s">
        <v>71</v>
      </c>
      <c r="W1141" s="19" t="s">
        <v>1973</v>
      </c>
      <c r="X1141" s="18">
        <v>43617.291666666701</v>
      </c>
      <c r="Y1141" s="18">
        <v>45061.291666666701</v>
      </c>
      <c r="Z1141" s="17" t="s">
        <v>82</v>
      </c>
      <c r="AA1141" s="17" t="s">
        <v>59</v>
      </c>
      <c r="AB1141" s="17" t="s">
        <v>59</v>
      </c>
      <c r="AC1141" s="17" t="s">
        <v>82</v>
      </c>
      <c r="AD1141" s="17" t="s">
        <v>61</v>
      </c>
      <c r="AE1141" s="17" t="s">
        <v>1641</v>
      </c>
    </row>
    <row r="1142" spans="1:31" s="3" customFormat="1" ht="13" x14ac:dyDescent="0.3">
      <c r="A1142" s="35" t="s">
        <v>3673</v>
      </c>
      <c r="B1142" s="17">
        <v>1331</v>
      </c>
      <c r="C1142" s="18">
        <v>42492</v>
      </c>
      <c r="D1142" s="18">
        <v>42492.291666666701</v>
      </c>
      <c r="E1142" s="16" t="s">
        <v>1507</v>
      </c>
      <c r="F1142" s="36">
        <v>43206.291666666701</v>
      </c>
      <c r="G1142" s="16" t="s">
        <v>229</v>
      </c>
      <c r="H1142" s="17" t="s">
        <v>63</v>
      </c>
      <c r="I1142" s="17" t="s">
        <v>74</v>
      </c>
      <c r="J1142" s="17"/>
      <c r="K1142" s="17" t="s">
        <v>70</v>
      </c>
      <c r="L1142" s="17" t="s">
        <v>75</v>
      </c>
      <c r="M1142" s="17"/>
      <c r="N1142" s="17">
        <v>300</v>
      </c>
      <c r="O1142" s="17">
        <v>309.60000000000002</v>
      </c>
      <c r="P1142" s="17"/>
      <c r="Q1142" s="17">
        <v>300</v>
      </c>
      <c r="R1142" s="17" t="s">
        <v>65</v>
      </c>
      <c r="S1142" s="17"/>
      <c r="T1142" s="17" t="s">
        <v>101</v>
      </c>
      <c r="U1142" s="17" t="s">
        <v>55</v>
      </c>
      <c r="V1142" s="17" t="s">
        <v>71</v>
      </c>
      <c r="W1142" s="19" t="s">
        <v>264</v>
      </c>
      <c r="X1142" s="18">
        <v>43617.291666666701</v>
      </c>
      <c r="Y1142" s="18">
        <v>44470.291666666701</v>
      </c>
      <c r="Z1142" s="17" t="s">
        <v>82</v>
      </c>
      <c r="AA1142" s="17" t="s">
        <v>59</v>
      </c>
      <c r="AB1142" s="17" t="s">
        <v>59</v>
      </c>
      <c r="AC1142" s="17" t="s">
        <v>82</v>
      </c>
      <c r="AD1142" s="17"/>
      <c r="AE1142" s="17" t="s">
        <v>1641</v>
      </c>
    </row>
    <row r="1143" spans="1:31" s="3" customFormat="1" ht="13" hidden="1" x14ac:dyDescent="0.3">
      <c r="A1143" s="35" t="s">
        <v>3674</v>
      </c>
      <c r="B1143" s="17">
        <v>1332</v>
      </c>
      <c r="C1143" s="18">
        <v>42492</v>
      </c>
      <c r="D1143" s="18">
        <v>42492.291666666701</v>
      </c>
      <c r="E1143" s="16" t="s">
        <v>1507</v>
      </c>
      <c r="F1143" s="36">
        <v>42844.291666666701</v>
      </c>
      <c r="G1143" s="16" t="s">
        <v>229</v>
      </c>
      <c r="H1143" s="17" t="s">
        <v>74</v>
      </c>
      <c r="I1143" s="17" t="s">
        <v>63</v>
      </c>
      <c r="J1143" s="17"/>
      <c r="K1143" s="17" t="s">
        <v>75</v>
      </c>
      <c r="L1143" s="17" t="s">
        <v>70</v>
      </c>
      <c r="M1143" s="17"/>
      <c r="N1143" s="17">
        <v>205.2</v>
      </c>
      <c r="O1143" s="17">
        <v>200</v>
      </c>
      <c r="P1143" s="17"/>
      <c r="Q1143" s="17">
        <v>205.15</v>
      </c>
      <c r="R1143" s="17" t="s">
        <v>65</v>
      </c>
      <c r="S1143" s="17"/>
      <c r="T1143" s="17" t="s">
        <v>101</v>
      </c>
      <c r="U1143" s="17" t="s">
        <v>55</v>
      </c>
      <c r="V1143" s="17" t="s">
        <v>71</v>
      </c>
      <c r="W1143" s="19" t="s">
        <v>102</v>
      </c>
      <c r="X1143" s="18">
        <v>43617.291666666701</v>
      </c>
      <c r="Y1143" s="18">
        <v>43617.291666666701</v>
      </c>
      <c r="Z1143" s="17" t="s">
        <v>82</v>
      </c>
      <c r="AA1143" s="17" t="s">
        <v>59</v>
      </c>
      <c r="AB1143" s="17"/>
      <c r="AC1143" s="17" t="s">
        <v>82</v>
      </c>
      <c r="AD1143" s="17"/>
      <c r="AE1143" s="17" t="s">
        <v>1641</v>
      </c>
    </row>
    <row r="1144" spans="1:31" s="3" customFormat="1" ht="13" hidden="1" x14ac:dyDescent="0.3">
      <c r="A1144" s="35" t="s">
        <v>3675</v>
      </c>
      <c r="B1144" s="17">
        <v>1333</v>
      </c>
      <c r="C1144" s="18">
        <v>42492</v>
      </c>
      <c r="D1144" s="18">
        <v>42492.291666666701</v>
      </c>
      <c r="E1144" s="16" t="s">
        <v>1507</v>
      </c>
      <c r="F1144" s="36">
        <v>42794.333333333299</v>
      </c>
      <c r="G1144" s="16" t="s">
        <v>229</v>
      </c>
      <c r="H1144" s="17" t="s">
        <v>51</v>
      </c>
      <c r="I1144" s="17"/>
      <c r="J1144" s="17"/>
      <c r="K1144" s="17" t="s">
        <v>51</v>
      </c>
      <c r="L1144" s="17"/>
      <c r="M1144" s="17"/>
      <c r="N1144" s="17">
        <v>280.5</v>
      </c>
      <c r="O1144" s="17"/>
      <c r="P1144" s="17"/>
      <c r="Q1144" s="17">
        <v>277.60000000000002</v>
      </c>
      <c r="R1144" s="17" t="s">
        <v>65</v>
      </c>
      <c r="S1144" s="17"/>
      <c r="T1144" s="17" t="s">
        <v>101</v>
      </c>
      <c r="U1144" s="17" t="s">
        <v>55</v>
      </c>
      <c r="V1144" s="17" t="s">
        <v>71</v>
      </c>
      <c r="W1144" s="19" t="s">
        <v>3676</v>
      </c>
      <c r="X1144" s="18">
        <v>43830.333333333299</v>
      </c>
      <c r="Y1144" s="18">
        <v>43830.333333333299</v>
      </c>
      <c r="Z1144" s="17" t="s">
        <v>82</v>
      </c>
      <c r="AA1144" s="17"/>
      <c r="AB1144" s="17"/>
      <c r="AC1144" s="17" t="s">
        <v>82</v>
      </c>
      <c r="AD1144" s="17"/>
      <c r="AE1144" s="17" t="s">
        <v>1641</v>
      </c>
    </row>
    <row r="1145" spans="1:31" s="3" customFormat="1" ht="13" hidden="1" x14ac:dyDescent="0.3">
      <c r="A1145" s="35" t="s">
        <v>3677</v>
      </c>
      <c r="B1145" s="17">
        <v>1334</v>
      </c>
      <c r="C1145" s="18">
        <v>42482</v>
      </c>
      <c r="D1145" s="18">
        <v>42492.291666666701</v>
      </c>
      <c r="E1145" s="16" t="s">
        <v>1507</v>
      </c>
      <c r="F1145" s="36">
        <v>42857.291666666701</v>
      </c>
      <c r="G1145" s="16" t="s">
        <v>229</v>
      </c>
      <c r="H1145" s="17" t="s">
        <v>63</v>
      </c>
      <c r="I1145" s="17" t="s">
        <v>345</v>
      </c>
      <c r="J1145" s="17"/>
      <c r="K1145" s="17" t="s">
        <v>70</v>
      </c>
      <c r="L1145" s="17" t="s">
        <v>86</v>
      </c>
      <c r="M1145" s="17"/>
      <c r="N1145" s="17">
        <v>26.125</v>
      </c>
      <c r="O1145" s="17">
        <v>300</v>
      </c>
      <c r="P1145" s="17"/>
      <c r="Q1145" s="17">
        <v>312</v>
      </c>
      <c r="R1145" s="17" t="s">
        <v>65</v>
      </c>
      <c r="S1145" s="17"/>
      <c r="T1145" s="17" t="s">
        <v>417</v>
      </c>
      <c r="U1145" s="17" t="s">
        <v>55</v>
      </c>
      <c r="V1145" s="17" t="s">
        <v>71</v>
      </c>
      <c r="W1145" s="19" t="s">
        <v>3678</v>
      </c>
      <c r="X1145" s="18">
        <v>44105.291666666701</v>
      </c>
      <c r="Y1145" s="18">
        <v>44105.291666666701</v>
      </c>
      <c r="Z1145" s="17" t="s">
        <v>82</v>
      </c>
      <c r="AA1145" s="17" t="s">
        <v>59</v>
      </c>
      <c r="AB1145" s="17"/>
      <c r="AC1145" s="17" t="s">
        <v>82</v>
      </c>
      <c r="AD1145" s="17"/>
      <c r="AE1145" s="17" t="s">
        <v>1618</v>
      </c>
    </row>
    <row r="1146" spans="1:31" s="3" customFormat="1" ht="13" x14ac:dyDescent="0.3">
      <c r="A1146" s="35" t="s">
        <v>3679</v>
      </c>
      <c r="B1146" s="17">
        <v>1336</v>
      </c>
      <c r="C1146" s="18">
        <v>42487</v>
      </c>
      <c r="D1146" s="18">
        <v>42492.291666666701</v>
      </c>
      <c r="E1146" s="16" t="s">
        <v>1507</v>
      </c>
      <c r="F1146" s="36">
        <v>44358.291666666701</v>
      </c>
      <c r="G1146" s="16" t="s">
        <v>229</v>
      </c>
      <c r="H1146" s="17" t="s">
        <v>74</v>
      </c>
      <c r="I1146" s="17"/>
      <c r="J1146" s="17"/>
      <c r="K1146" s="17" t="s">
        <v>75</v>
      </c>
      <c r="L1146" s="17"/>
      <c r="M1146" s="17"/>
      <c r="N1146" s="17">
        <v>380.1</v>
      </c>
      <c r="O1146" s="17"/>
      <c r="P1146" s="17"/>
      <c r="Q1146" s="17">
        <v>375</v>
      </c>
      <c r="R1146" s="17" t="s">
        <v>65</v>
      </c>
      <c r="S1146" s="17" t="s">
        <v>53</v>
      </c>
      <c r="T1146" s="17" t="s">
        <v>96</v>
      </c>
      <c r="U1146" s="17" t="s">
        <v>97</v>
      </c>
      <c r="V1146" s="17" t="s">
        <v>71</v>
      </c>
      <c r="W1146" s="19" t="s">
        <v>368</v>
      </c>
      <c r="X1146" s="18">
        <v>43800.333333333299</v>
      </c>
      <c r="Y1146" s="18">
        <v>45042.291666666701</v>
      </c>
      <c r="Z1146" s="17" t="s">
        <v>82</v>
      </c>
      <c r="AA1146" s="17" t="s">
        <v>59</v>
      </c>
      <c r="AB1146" s="17" t="s">
        <v>59</v>
      </c>
      <c r="AC1146" s="17" t="s">
        <v>82</v>
      </c>
      <c r="AD1146" s="17" t="s">
        <v>156</v>
      </c>
      <c r="AE1146" s="17" t="s">
        <v>1641</v>
      </c>
    </row>
    <row r="1147" spans="1:31" s="3" customFormat="1" ht="13" hidden="1" x14ac:dyDescent="0.3">
      <c r="A1147" s="35" t="s">
        <v>3680</v>
      </c>
      <c r="B1147" s="17">
        <v>1337</v>
      </c>
      <c r="C1147" s="18">
        <v>42486</v>
      </c>
      <c r="D1147" s="18">
        <v>42492.291666666701</v>
      </c>
      <c r="E1147" s="16" t="s">
        <v>1507</v>
      </c>
      <c r="F1147" s="36">
        <v>42803.333333333299</v>
      </c>
      <c r="G1147" s="16" t="s">
        <v>229</v>
      </c>
      <c r="H1147" s="17" t="s">
        <v>74</v>
      </c>
      <c r="I1147" s="17"/>
      <c r="J1147" s="17"/>
      <c r="K1147" s="17" t="s">
        <v>75</v>
      </c>
      <c r="L1147" s="17"/>
      <c r="M1147" s="17"/>
      <c r="N1147" s="17">
        <v>520.6</v>
      </c>
      <c r="O1147" s="17"/>
      <c r="P1147" s="17"/>
      <c r="Q1147" s="17">
        <v>514.84299999999996</v>
      </c>
      <c r="R1147" s="17" t="s">
        <v>65</v>
      </c>
      <c r="S1147" s="17"/>
      <c r="T1147" s="17" t="s">
        <v>1664</v>
      </c>
      <c r="U1147" s="17" t="s">
        <v>159</v>
      </c>
      <c r="V1147" s="17" t="s">
        <v>71</v>
      </c>
      <c r="W1147" s="19" t="s">
        <v>3681</v>
      </c>
      <c r="X1147" s="18">
        <v>44166.333333333299</v>
      </c>
      <c r="Y1147" s="18">
        <v>44166.333333333299</v>
      </c>
      <c r="Z1147" s="17" t="s">
        <v>82</v>
      </c>
      <c r="AA1147" s="17" t="s">
        <v>59</v>
      </c>
      <c r="AB1147" s="17"/>
      <c r="AC1147" s="17" t="s">
        <v>82</v>
      </c>
      <c r="AD1147" s="17"/>
      <c r="AE1147" s="17" t="s">
        <v>1641</v>
      </c>
    </row>
    <row r="1148" spans="1:31" s="3" customFormat="1" ht="13" hidden="1" x14ac:dyDescent="0.3">
      <c r="A1148" s="35" t="s">
        <v>3682</v>
      </c>
      <c r="B1148" s="17">
        <v>1338</v>
      </c>
      <c r="C1148" s="18">
        <v>42488</v>
      </c>
      <c r="D1148" s="18">
        <v>42492.291666666701</v>
      </c>
      <c r="E1148" s="16" t="s">
        <v>1507</v>
      </c>
      <c r="F1148" s="36">
        <v>42842.291666666701</v>
      </c>
      <c r="G1148" s="16" t="s">
        <v>229</v>
      </c>
      <c r="H1148" s="17" t="s">
        <v>74</v>
      </c>
      <c r="I1148" s="17" t="s">
        <v>63</v>
      </c>
      <c r="J1148" s="17"/>
      <c r="K1148" s="17" t="s">
        <v>75</v>
      </c>
      <c r="L1148" s="17" t="s">
        <v>70</v>
      </c>
      <c r="M1148" s="17"/>
      <c r="N1148" s="17">
        <v>256.8</v>
      </c>
      <c r="O1148" s="17">
        <v>20</v>
      </c>
      <c r="P1148" s="17"/>
      <c r="Q1148" s="17">
        <v>256.8</v>
      </c>
      <c r="R1148" s="17" t="s">
        <v>65</v>
      </c>
      <c r="S1148" s="17"/>
      <c r="T1148" s="17" t="s">
        <v>96</v>
      </c>
      <c r="U1148" s="17" t="s">
        <v>97</v>
      </c>
      <c r="V1148" s="17" t="s">
        <v>71</v>
      </c>
      <c r="W1148" s="19" t="s">
        <v>3683</v>
      </c>
      <c r="X1148" s="18">
        <v>45044.291666666701</v>
      </c>
      <c r="Y1148" s="18">
        <v>45044.291666666701</v>
      </c>
      <c r="Z1148" s="17" t="s">
        <v>82</v>
      </c>
      <c r="AA1148" s="17" t="s">
        <v>59</v>
      </c>
      <c r="AB1148" s="17"/>
      <c r="AC1148" s="17" t="s">
        <v>82</v>
      </c>
      <c r="AD1148" s="17"/>
      <c r="AE1148" s="17" t="s">
        <v>1641</v>
      </c>
    </row>
    <row r="1149" spans="1:31" s="3" customFormat="1" ht="13" hidden="1" x14ac:dyDescent="0.3">
      <c r="A1149" s="35" t="s">
        <v>3684</v>
      </c>
      <c r="B1149" s="17">
        <v>1340</v>
      </c>
      <c r="C1149" s="18">
        <v>42480</v>
      </c>
      <c r="D1149" s="18">
        <v>42492.291666666701</v>
      </c>
      <c r="E1149" s="16" t="s">
        <v>1507</v>
      </c>
      <c r="F1149" s="36">
        <v>42550.291666666701</v>
      </c>
      <c r="G1149" s="16" t="s">
        <v>229</v>
      </c>
      <c r="H1149" s="17" t="s">
        <v>74</v>
      </c>
      <c r="I1149" s="17"/>
      <c r="J1149" s="17"/>
      <c r="K1149" s="17" t="s">
        <v>75</v>
      </c>
      <c r="L1149" s="17"/>
      <c r="M1149" s="17"/>
      <c r="N1149" s="17">
        <v>152.66999999999999</v>
      </c>
      <c r="O1149" s="17"/>
      <c r="P1149" s="17"/>
      <c r="Q1149" s="17">
        <v>152.66999999999999</v>
      </c>
      <c r="R1149" s="17" t="s">
        <v>65</v>
      </c>
      <c r="S1149" s="17"/>
      <c r="T1149" s="17" t="s">
        <v>96</v>
      </c>
      <c r="U1149" s="17" t="s">
        <v>97</v>
      </c>
      <c r="V1149" s="17" t="s">
        <v>143</v>
      </c>
      <c r="W1149" s="19" t="s">
        <v>3685</v>
      </c>
      <c r="X1149" s="18">
        <v>43800.333333333299</v>
      </c>
      <c r="Y1149" s="18">
        <v>43800.333333333299</v>
      </c>
      <c r="Z1149" s="17" t="s">
        <v>82</v>
      </c>
      <c r="AA1149" s="17"/>
      <c r="AB1149" s="17"/>
      <c r="AC1149" s="17" t="s">
        <v>82</v>
      </c>
      <c r="AD1149" s="17"/>
      <c r="AE1149" s="17" t="s">
        <v>1641</v>
      </c>
    </row>
    <row r="1150" spans="1:31" s="3" customFormat="1" ht="13" hidden="1" x14ac:dyDescent="0.3">
      <c r="A1150" s="35" t="s">
        <v>3686</v>
      </c>
      <c r="B1150" s="17">
        <v>1342</v>
      </c>
      <c r="C1150" s="18">
        <v>42486</v>
      </c>
      <c r="D1150" s="18">
        <v>42492.291666666701</v>
      </c>
      <c r="E1150" s="16" t="s">
        <v>1507</v>
      </c>
      <c r="F1150" s="36">
        <v>42570.291666666701</v>
      </c>
      <c r="G1150" s="16" t="s">
        <v>229</v>
      </c>
      <c r="H1150" s="17" t="s">
        <v>74</v>
      </c>
      <c r="I1150" s="17"/>
      <c r="J1150" s="17"/>
      <c r="K1150" s="17" t="s">
        <v>75</v>
      </c>
      <c r="L1150" s="17"/>
      <c r="M1150" s="17"/>
      <c r="N1150" s="17">
        <v>87.45</v>
      </c>
      <c r="O1150" s="17"/>
      <c r="P1150" s="17"/>
      <c r="Q1150" s="17">
        <v>86.45</v>
      </c>
      <c r="R1150" s="17" t="s">
        <v>65</v>
      </c>
      <c r="S1150" s="17"/>
      <c r="T1150" s="17" t="s">
        <v>142</v>
      </c>
      <c r="U1150" s="17" t="s">
        <v>97</v>
      </c>
      <c r="V1150" s="17" t="s">
        <v>143</v>
      </c>
      <c r="W1150" s="19" t="s">
        <v>3687</v>
      </c>
      <c r="X1150" s="18">
        <v>44196.333333333299</v>
      </c>
      <c r="Y1150" s="18">
        <v>44196.333333333299</v>
      </c>
      <c r="Z1150" s="17" t="s">
        <v>82</v>
      </c>
      <c r="AA1150" s="17"/>
      <c r="AB1150" s="17"/>
      <c r="AC1150" s="17" t="s">
        <v>82</v>
      </c>
      <c r="AD1150" s="17"/>
      <c r="AE1150" s="17" t="s">
        <v>1641</v>
      </c>
    </row>
    <row r="1151" spans="1:31" s="3" customFormat="1" ht="13" hidden="1" x14ac:dyDescent="0.3">
      <c r="A1151" s="35" t="s">
        <v>3688</v>
      </c>
      <c r="B1151" s="17">
        <v>1343</v>
      </c>
      <c r="C1151" s="18">
        <v>42486</v>
      </c>
      <c r="D1151" s="18">
        <v>42492.291666666701</v>
      </c>
      <c r="E1151" s="16" t="s">
        <v>1507</v>
      </c>
      <c r="F1151" s="36">
        <v>42570.291666666701</v>
      </c>
      <c r="G1151" s="16" t="s">
        <v>229</v>
      </c>
      <c r="H1151" s="17" t="s">
        <v>74</v>
      </c>
      <c r="I1151" s="17"/>
      <c r="J1151" s="17"/>
      <c r="K1151" s="17" t="s">
        <v>75</v>
      </c>
      <c r="L1151" s="17"/>
      <c r="M1151" s="17"/>
      <c r="N1151" s="17">
        <v>67.17</v>
      </c>
      <c r="O1151" s="17"/>
      <c r="P1151" s="17"/>
      <c r="Q1151" s="17">
        <v>66.02</v>
      </c>
      <c r="R1151" s="17" t="s">
        <v>65</v>
      </c>
      <c r="S1151" s="17"/>
      <c r="T1151" s="17" t="s">
        <v>96</v>
      </c>
      <c r="U1151" s="17" t="s">
        <v>97</v>
      </c>
      <c r="V1151" s="17" t="s">
        <v>143</v>
      </c>
      <c r="W1151" s="19" t="s">
        <v>3689</v>
      </c>
      <c r="X1151" s="18">
        <v>44196.333333333299</v>
      </c>
      <c r="Y1151" s="18">
        <v>44196.333333333299</v>
      </c>
      <c r="Z1151" s="17" t="s">
        <v>82</v>
      </c>
      <c r="AA1151" s="17"/>
      <c r="AB1151" s="17"/>
      <c r="AC1151" s="17" t="s">
        <v>82</v>
      </c>
      <c r="AD1151" s="17"/>
      <c r="AE1151" s="17" t="s">
        <v>1641</v>
      </c>
    </row>
    <row r="1152" spans="1:31" s="3" customFormat="1" ht="13" hidden="1" x14ac:dyDescent="0.3">
      <c r="A1152" s="35" t="s">
        <v>3690</v>
      </c>
      <c r="B1152" s="17">
        <v>1344</v>
      </c>
      <c r="C1152" s="18">
        <v>42486</v>
      </c>
      <c r="D1152" s="18">
        <v>42492.291666666701</v>
      </c>
      <c r="E1152" s="16" t="s">
        <v>1507</v>
      </c>
      <c r="F1152" s="36">
        <v>42846.291666666701</v>
      </c>
      <c r="G1152" s="16" t="s">
        <v>229</v>
      </c>
      <c r="H1152" s="17" t="s">
        <v>74</v>
      </c>
      <c r="I1152" s="17"/>
      <c r="J1152" s="17"/>
      <c r="K1152" s="17" t="s">
        <v>75</v>
      </c>
      <c r="L1152" s="17"/>
      <c r="M1152" s="17"/>
      <c r="N1152" s="17">
        <v>722.39599999999996</v>
      </c>
      <c r="O1152" s="17"/>
      <c r="P1152" s="17"/>
      <c r="Q1152" s="17">
        <v>714.04200000000003</v>
      </c>
      <c r="R1152" s="17" t="s">
        <v>65</v>
      </c>
      <c r="S1152" s="17"/>
      <c r="T1152" s="17" t="s">
        <v>142</v>
      </c>
      <c r="U1152" s="17" t="s">
        <v>97</v>
      </c>
      <c r="V1152" s="17" t="s">
        <v>143</v>
      </c>
      <c r="W1152" s="19" t="s">
        <v>557</v>
      </c>
      <c r="X1152" s="18">
        <v>44561.333333333299</v>
      </c>
      <c r="Y1152" s="18">
        <v>44561.333333333299</v>
      </c>
      <c r="Z1152" s="17" t="s">
        <v>82</v>
      </c>
      <c r="AA1152" s="17"/>
      <c r="AB1152" s="17"/>
      <c r="AC1152" s="17" t="s">
        <v>82</v>
      </c>
      <c r="AD1152" s="17"/>
      <c r="AE1152" s="17" t="s">
        <v>1641</v>
      </c>
    </row>
    <row r="1153" spans="1:31" s="3" customFormat="1" ht="13" hidden="1" x14ac:dyDescent="0.3">
      <c r="A1153" s="35" t="s">
        <v>3691</v>
      </c>
      <c r="B1153" s="17">
        <v>1345</v>
      </c>
      <c r="C1153" s="18">
        <v>42488</v>
      </c>
      <c r="D1153" s="18">
        <v>42492.291666666701</v>
      </c>
      <c r="E1153" s="16" t="s">
        <v>1507</v>
      </c>
      <c r="F1153" s="36">
        <v>42846.291666666701</v>
      </c>
      <c r="G1153" s="16" t="s">
        <v>229</v>
      </c>
      <c r="H1153" s="17" t="s">
        <v>74</v>
      </c>
      <c r="I1153" s="17"/>
      <c r="J1153" s="17"/>
      <c r="K1153" s="17" t="s">
        <v>75</v>
      </c>
      <c r="L1153" s="17"/>
      <c r="M1153" s="17"/>
      <c r="N1153" s="17">
        <v>205.43</v>
      </c>
      <c r="O1153" s="17"/>
      <c r="P1153" s="17"/>
      <c r="Q1153" s="17">
        <v>203.30699999999999</v>
      </c>
      <c r="R1153" s="17" t="s">
        <v>65</v>
      </c>
      <c r="S1153" s="17"/>
      <c r="T1153" s="17" t="s">
        <v>142</v>
      </c>
      <c r="U1153" s="17" t="s">
        <v>97</v>
      </c>
      <c r="V1153" s="17" t="s">
        <v>143</v>
      </c>
      <c r="W1153" s="19" t="s">
        <v>3692</v>
      </c>
      <c r="X1153" s="18">
        <v>44561.333333333299</v>
      </c>
      <c r="Y1153" s="18">
        <v>44561.333333333299</v>
      </c>
      <c r="Z1153" s="17" t="s">
        <v>82</v>
      </c>
      <c r="AA1153" s="17"/>
      <c r="AB1153" s="17"/>
      <c r="AC1153" s="17" t="s">
        <v>82</v>
      </c>
      <c r="AD1153" s="17"/>
      <c r="AE1153" s="17" t="s">
        <v>1641</v>
      </c>
    </row>
    <row r="1154" spans="1:31" s="3" customFormat="1" ht="13" hidden="1" x14ac:dyDescent="0.3">
      <c r="A1154" s="35" t="s">
        <v>3693</v>
      </c>
      <c r="B1154" s="17">
        <v>1346</v>
      </c>
      <c r="C1154" s="18">
        <v>42492</v>
      </c>
      <c r="D1154" s="18">
        <v>42492.291666666701</v>
      </c>
      <c r="E1154" s="16" t="s">
        <v>1507</v>
      </c>
      <c r="F1154" s="36">
        <v>42576.291666666701</v>
      </c>
      <c r="G1154" s="16" t="s">
        <v>229</v>
      </c>
      <c r="H1154" s="17" t="s">
        <v>74</v>
      </c>
      <c r="I1154" s="17"/>
      <c r="J1154" s="17"/>
      <c r="K1154" s="17" t="s">
        <v>75</v>
      </c>
      <c r="L1154" s="17"/>
      <c r="M1154" s="17"/>
      <c r="N1154" s="17">
        <v>208.96</v>
      </c>
      <c r="O1154" s="17"/>
      <c r="P1154" s="17"/>
      <c r="Q1154" s="17">
        <v>204.96</v>
      </c>
      <c r="R1154" s="17" t="s">
        <v>65</v>
      </c>
      <c r="S1154" s="17"/>
      <c r="T1154" s="17" t="s">
        <v>142</v>
      </c>
      <c r="U1154" s="17" t="s">
        <v>97</v>
      </c>
      <c r="V1154" s="17" t="s">
        <v>143</v>
      </c>
      <c r="W1154" s="19" t="s">
        <v>557</v>
      </c>
      <c r="X1154" s="18">
        <v>43830.333333333299</v>
      </c>
      <c r="Y1154" s="18">
        <v>43830.333333333299</v>
      </c>
      <c r="Z1154" s="17" t="s">
        <v>82</v>
      </c>
      <c r="AA1154" s="17"/>
      <c r="AB1154" s="17"/>
      <c r="AC1154" s="17" t="s">
        <v>82</v>
      </c>
      <c r="AD1154" s="17"/>
      <c r="AE1154" s="17" t="s">
        <v>1641</v>
      </c>
    </row>
    <row r="1155" spans="1:31" s="3" customFormat="1" ht="13" hidden="1" x14ac:dyDescent="0.3">
      <c r="A1155" s="35" t="s">
        <v>3694</v>
      </c>
      <c r="B1155" s="17">
        <v>1351</v>
      </c>
      <c r="C1155" s="18">
        <v>42853</v>
      </c>
      <c r="D1155" s="18">
        <v>42856.291666666701</v>
      </c>
      <c r="E1155" s="16" t="s">
        <v>1507</v>
      </c>
      <c r="F1155" s="36">
        <v>43139.333333333299</v>
      </c>
      <c r="G1155" s="16" t="s">
        <v>279</v>
      </c>
      <c r="H1155" s="17" t="s">
        <v>63</v>
      </c>
      <c r="I1155" s="17"/>
      <c r="J1155" s="17"/>
      <c r="K1155" s="17" t="s">
        <v>70</v>
      </c>
      <c r="L1155" s="17"/>
      <c r="M1155" s="17"/>
      <c r="N1155" s="17">
        <v>45</v>
      </c>
      <c r="O1155" s="17"/>
      <c r="P1155" s="17"/>
      <c r="Q1155" s="17">
        <v>39.673000000000002</v>
      </c>
      <c r="R1155" s="17" t="s">
        <v>65</v>
      </c>
      <c r="S1155" s="17"/>
      <c r="T1155" s="17" t="s">
        <v>333</v>
      </c>
      <c r="U1155" s="17" t="s">
        <v>55</v>
      </c>
      <c r="V1155" s="17" t="s">
        <v>88</v>
      </c>
      <c r="W1155" s="19" t="s">
        <v>3695</v>
      </c>
      <c r="X1155" s="18">
        <v>44348.291666666701</v>
      </c>
      <c r="Y1155" s="18">
        <v>44348.291666666701</v>
      </c>
      <c r="Z1155" s="17" t="s">
        <v>82</v>
      </c>
      <c r="AA1155" s="17" t="s">
        <v>59</v>
      </c>
      <c r="AB1155" s="17"/>
      <c r="AC1155" s="17" t="s">
        <v>82</v>
      </c>
      <c r="AD1155" s="17"/>
      <c r="AE1155" s="17" t="s">
        <v>1641</v>
      </c>
    </row>
    <row r="1156" spans="1:31" s="3" customFormat="1" ht="13" hidden="1" x14ac:dyDescent="0.3">
      <c r="A1156" s="35" t="s">
        <v>3696</v>
      </c>
      <c r="B1156" s="17">
        <v>1352</v>
      </c>
      <c r="C1156" s="18">
        <v>42853</v>
      </c>
      <c r="D1156" s="18">
        <v>42856.291666666701</v>
      </c>
      <c r="E1156" s="16" t="s">
        <v>1507</v>
      </c>
      <c r="F1156" s="36">
        <v>42935.291666666701</v>
      </c>
      <c r="G1156" s="16" t="s">
        <v>279</v>
      </c>
      <c r="H1156" s="17" t="s">
        <v>74</v>
      </c>
      <c r="I1156" s="17" t="s">
        <v>63</v>
      </c>
      <c r="J1156" s="17"/>
      <c r="K1156" s="17" t="s">
        <v>75</v>
      </c>
      <c r="L1156" s="17" t="s">
        <v>70</v>
      </c>
      <c r="M1156" s="17"/>
      <c r="N1156" s="17">
        <v>20</v>
      </c>
      <c r="O1156" s="17">
        <v>20.5</v>
      </c>
      <c r="P1156" s="17"/>
      <c r="Q1156" s="17">
        <v>37.700000000000003</v>
      </c>
      <c r="R1156" s="17" t="s">
        <v>65</v>
      </c>
      <c r="S1156" s="17"/>
      <c r="T1156" s="17" t="s">
        <v>171</v>
      </c>
      <c r="U1156" s="17" t="s">
        <v>55</v>
      </c>
      <c r="V1156" s="17" t="s">
        <v>88</v>
      </c>
      <c r="W1156" s="19" t="s">
        <v>3697</v>
      </c>
      <c r="X1156" s="18">
        <v>43709.291666666701</v>
      </c>
      <c r="Y1156" s="18">
        <v>43709.291666666701</v>
      </c>
      <c r="Z1156" s="17" t="s">
        <v>82</v>
      </c>
      <c r="AA1156" s="17"/>
      <c r="AB1156" s="17"/>
      <c r="AC1156" s="17" t="s">
        <v>82</v>
      </c>
      <c r="AD1156" s="17"/>
      <c r="AE1156" s="17" t="s">
        <v>1641</v>
      </c>
    </row>
    <row r="1157" spans="1:31" s="3" customFormat="1" ht="13" hidden="1" x14ac:dyDescent="0.3">
      <c r="A1157" s="35" t="s">
        <v>3698</v>
      </c>
      <c r="B1157" s="17">
        <v>1353</v>
      </c>
      <c r="C1157" s="18">
        <v>42856</v>
      </c>
      <c r="D1157" s="18">
        <v>42856.291666666701</v>
      </c>
      <c r="E1157" s="16" t="s">
        <v>1507</v>
      </c>
      <c r="F1157" s="36">
        <v>43173.291666666701</v>
      </c>
      <c r="G1157" s="16" t="s">
        <v>279</v>
      </c>
      <c r="H1157" s="17" t="s">
        <v>63</v>
      </c>
      <c r="I1157" s="17"/>
      <c r="J1157" s="17"/>
      <c r="K1157" s="17" t="s">
        <v>70</v>
      </c>
      <c r="L1157" s="17"/>
      <c r="M1157" s="17"/>
      <c r="N1157" s="17">
        <v>100</v>
      </c>
      <c r="O1157" s="17"/>
      <c r="P1157" s="17"/>
      <c r="Q1157" s="17">
        <v>100</v>
      </c>
      <c r="R1157" s="17" t="s">
        <v>65</v>
      </c>
      <c r="S1157" s="17"/>
      <c r="T1157" s="17" t="s">
        <v>665</v>
      </c>
      <c r="U1157" s="17" t="s">
        <v>55</v>
      </c>
      <c r="V1157" s="17" t="s">
        <v>88</v>
      </c>
      <c r="W1157" s="19" t="s">
        <v>3699</v>
      </c>
      <c r="X1157" s="18">
        <v>44105.291666666701</v>
      </c>
      <c r="Y1157" s="18">
        <v>44105.291666666701</v>
      </c>
      <c r="Z1157" s="17" t="s">
        <v>82</v>
      </c>
      <c r="AA1157" s="17" t="s">
        <v>59</v>
      </c>
      <c r="AB1157" s="17"/>
      <c r="AC1157" s="17" t="s">
        <v>82</v>
      </c>
      <c r="AD1157" s="17"/>
      <c r="AE1157" s="17" t="s">
        <v>1641</v>
      </c>
    </row>
    <row r="1158" spans="1:31" s="3" customFormat="1" ht="13" x14ac:dyDescent="0.3">
      <c r="A1158" s="35" t="s">
        <v>3700</v>
      </c>
      <c r="B1158" s="17">
        <v>1354</v>
      </c>
      <c r="C1158" s="18">
        <v>42850</v>
      </c>
      <c r="D1158" s="18">
        <v>42856.291666666701</v>
      </c>
      <c r="E1158" s="16" t="s">
        <v>1507</v>
      </c>
      <c r="F1158" s="36">
        <v>44336.291666666701</v>
      </c>
      <c r="G1158" s="16" t="s">
        <v>279</v>
      </c>
      <c r="H1158" s="17" t="s">
        <v>51</v>
      </c>
      <c r="I1158" s="17"/>
      <c r="J1158" s="17"/>
      <c r="K1158" s="17" t="s">
        <v>51</v>
      </c>
      <c r="L1158" s="17"/>
      <c r="M1158" s="17"/>
      <c r="N1158" s="17">
        <v>153.02000000000001</v>
      </c>
      <c r="O1158" s="17"/>
      <c r="P1158" s="17"/>
      <c r="Q1158" s="17">
        <v>150</v>
      </c>
      <c r="R1158" s="17" t="s">
        <v>92</v>
      </c>
      <c r="S1158" s="17" t="s">
        <v>53</v>
      </c>
      <c r="T1158" s="17" t="s">
        <v>171</v>
      </c>
      <c r="U1158" s="17" t="s">
        <v>55</v>
      </c>
      <c r="V1158" s="17" t="s">
        <v>88</v>
      </c>
      <c r="W1158" s="19" t="s">
        <v>247</v>
      </c>
      <c r="X1158" s="18">
        <v>44166.333333333299</v>
      </c>
      <c r="Y1158" s="18">
        <v>44971.333333333299</v>
      </c>
      <c r="Z1158" s="17" t="s">
        <v>82</v>
      </c>
      <c r="AA1158" s="17" t="s">
        <v>59</v>
      </c>
      <c r="AB1158" s="17" t="s">
        <v>59</v>
      </c>
      <c r="AC1158" s="17" t="s">
        <v>82</v>
      </c>
      <c r="AD1158" s="17" t="s">
        <v>156</v>
      </c>
      <c r="AE1158" s="17" t="s">
        <v>1641</v>
      </c>
    </row>
    <row r="1159" spans="1:31" s="3" customFormat="1" ht="13" hidden="1" x14ac:dyDescent="0.3">
      <c r="A1159" s="35" t="s">
        <v>3701</v>
      </c>
      <c r="B1159" s="17">
        <v>1355</v>
      </c>
      <c r="C1159" s="18">
        <v>42852</v>
      </c>
      <c r="D1159" s="18">
        <v>42856.291666666701</v>
      </c>
      <c r="E1159" s="16" t="s">
        <v>1507</v>
      </c>
      <c r="F1159" s="36">
        <v>42877.291666666701</v>
      </c>
      <c r="G1159" s="16" t="s">
        <v>279</v>
      </c>
      <c r="H1159" s="17" t="s">
        <v>114</v>
      </c>
      <c r="I1159" s="17"/>
      <c r="J1159" s="17"/>
      <c r="K1159" s="17" t="s">
        <v>115</v>
      </c>
      <c r="L1159" s="17"/>
      <c r="M1159" s="17"/>
      <c r="N1159" s="17">
        <v>112</v>
      </c>
      <c r="O1159" s="17"/>
      <c r="P1159" s="17"/>
      <c r="Q1159" s="17">
        <v>110</v>
      </c>
      <c r="R1159" s="17" t="s">
        <v>65</v>
      </c>
      <c r="S1159" s="17"/>
      <c r="T1159" s="17" t="s">
        <v>3702</v>
      </c>
      <c r="U1159" s="17" t="s">
        <v>55</v>
      </c>
      <c r="V1159" s="17" t="s">
        <v>88</v>
      </c>
      <c r="W1159" s="19" t="s">
        <v>3703</v>
      </c>
      <c r="X1159" s="18">
        <v>43588.291666666701</v>
      </c>
      <c r="Y1159" s="18">
        <v>43588.291666666701</v>
      </c>
      <c r="Z1159" s="17" t="s">
        <v>82</v>
      </c>
      <c r="AA1159" s="17"/>
      <c r="AB1159" s="17"/>
      <c r="AC1159" s="17" t="s">
        <v>82</v>
      </c>
      <c r="AD1159" s="17"/>
      <c r="AE1159" s="17" t="s">
        <v>1641</v>
      </c>
    </row>
    <row r="1160" spans="1:31" s="3" customFormat="1" ht="13" hidden="1" x14ac:dyDescent="0.3">
      <c r="A1160" s="35" t="s">
        <v>3704</v>
      </c>
      <c r="B1160" s="17">
        <v>1356</v>
      </c>
      <c r="C1160" s="18">
        <v>42856</v>
      </c>
      <c r="D1160" s="18">
        <v>42856.291666666701</v>
      </c>
      <c r="E1160" s="16" t="s">
        <v>1507</v>
      </c>
      <c r="F1160" s="36">
        <v>42908.291666666701</v>
      </c>
      <c r="G1160" s="16" t="s">
        <v>279</v>
      </c>
      <c r="H1160" s="17" t="s">
        <v>63</v>
      </c>
      <c r="I1160" s="17"/>
      <c r="J1160" s="17"/>
      <c r="K1160" s="17" t="s">
        <v>70</v>
      </c>
      <c r="L1160" s="17"/>
      <c r="M1160" s="17"/>
      <c r="N1160" s="17">
        <v>60</v>
      </c>
      <c r="O1160" s="17"/>
      <c r="P1160" s="17"/>
      <c r="Q1160" s="17">
        <v>60</v>
      </c>
      <c r="R1160" s="17" t="s">
        <v>65</v>
      </c>
      <c r="S1160" s="17"/>
      <c r="T1160" s="17" t="s">
        <v>181</v>
      </c>
      <c r="U1160" s="17" t="s">
        <v>55</v>
      </c>
      <c r="V1160" s="17" t="s">
        <v>88</v>
      </c>
      <c r="W1160" s="19" t="s">
        <v>3705</v>
      </c>
      <c r="X1160" s="18">
        <v>44105.291666666701</v>
      </c>
      <c r="Y1160" s="18">
        <v>44105.291666666701</v>
      </c>
      <c r="Z1160" s="17" t="s">
        <v>82</v>
      </c>
      <c r="AA1160" s="17"/>
      <c r="AB1160" s="17"/>
      <c r="AC1160" s="17" t="s">
        <v>82</v>
      </c>
      <c r="AD1160" s="17"/>
      <c r="AE1160" s="17" t="s">
        <v>1641</v>
      </c>
    </row>
    <row r="1161" spans="1:31" s="3" customFormat="1" ht="13" hidden="1" x14ac:dyDescent="0.3">
      <c r="A1161" s="35" t="s">
        <v>3706</v>
      </c>
      <c r="B1161" s="17">
        <v>1357</v>
      </c>
      <c r="C1161" s="18">
        <v>42856</v>
      </c>
      <c r="D1161" s="18">
        <v>42856.291666666701</v>
      </c>
      <c r="E1161" s="16" t="s">
        <v>1507</v>
      </c>
      <c r="F1161" s="36">
        <v>43171.291666666701</v>
      </c>
      <c r="G1161" s="16" t="s">
        <v>279</v>
      </c>
      <c r="H1161" s="17" t="s">
        <v>51</v>
      </c>
      <c r="I1161" s="17"/>
      <c r="J1161" s="17"/>
      <c r="K1161" s="17" t="s">
        <v>51</v>
      </c>
      <c r="L1161" s="17"/>
      <c r="M1161" s="17"/>
      <c r="N1161" s="17">
        <v>152.25</v>
      </c>
      <c r="O1161" s="17"/>
      <c r="P1161" s="17"/>
      <c r="Q1161" s="17">
        <v>150</v>
      </c>
      <c r="R1161" s="17" t="s">
        <v>65</v>
      </c>
      <c r="S1161" s="17"/>
      <c r="T1161" s="17" t="s">
        <v>110</v>
      </c>
      <c r="U1161" s="17" t="s">
        <v>55</v>
      </c>
      <c r="V1161" s="17" t="s">
        <v>88</v>
      </c>
      <c r="W1161" s="19" t="s">
        <v>3707</v>
      </c>
      <c r="X1161" s="18">
        <v>43983.291666666701</v>
      </c>
      <c r="Y1161" s="18">
        <v>43983.291666666701</v>
      </c>
      <c r="Z1161" s="17" t="s">
        <v>82</v>
      </c>
      <c r="AA1161" s="17" t="s">
        <v>59</v>
      </c>
      <c r="AB1161" s="17"/>
      <c r="AC1161" s="17" t="s">
        <v>82</v>
      </c>
      <c r="AD1161" s="17"/>
      <c r="AE1161" s="17" t="s">
        <v>1641</v>
      </c>
    </row>
    <row r="1162" spans="1:31" s="3" customFormat="1" ht="13" hidden="1" x14ac:dyDescent="0.3">
      <c r="A1162" s="35" t="s">
        <v>3708</v>
      </c>
      <c r="B1162" s="17">
        <v>1358</v>
      </c>
      <c r="C1162" s="18">
        <v>42856</v>
      </c>
      <c r="D1162" s="18">
        <v>42856.291666666701</v>
      </c>
      <c r="E1162" s="16" t="s">
        <v>1507</v>
      </c>
      <c r="F1162" s="36">
        <v>43171.291666666701</v>
      </c>
      <c r="G1162" s="16" t="s">
        <v>279</v>
      </c>
      <c r="H1162" s="17" t="s">
        <v>51</v>
      </c>
      <c r="I1162" s="17"/>
      <c r="J1162" s="17"/>
      <c r="K1162" s="17" t="s">
        <v>51</v>
      </c>
      <c r="L1162" s="17"/>
      <c r="M1162" s="17"/>
      <c r="N1162" s="17">
        <v>101.5</v>
      </c>
      <c r="O1162" s="17"/>
      <c r="P1162" s="17"/>
      <c r="Q1162" s="17">
        <v>100</v>
      </c>
      <c r="R1162" s="17" t="s">
        <v>65</v>
      </c>
      <c r="S1162" s="17"/>
      <c r="T1162" s="17" t="s">
        <v>110</v>
      </c>
      <c r="U1162" s="17" t="s">
        <v>55</v>
      </c>
      <c r="V1162" s="17" t="s">
        <v>88</v>
      </c>
      <c r="W1162" s="19" t="s">
        <v>3709</v>
      </c>
      <c r="X1162" s="18">
        <v>43983.291666666701</v>
      </c>
      <c r="Y1162" s="18">
        <v>43983.291666666701</v>
      </c>
      <c r="Z1162" s="17" t="s">
        <v>82</v>
      </c>
      <c r="AA1162" s="17" t="s">
        <v>59</v>
      </c>
      <c r="AB1162" s="17"/>
      <c r="AC1162" s="17" t="s">
        <v>82</v>
      </c>
      <c r="AD1162" s="17"/>
      <c r="AE1162" s="17" t="s">
        <v>1641</v>
      </c>
    </row>
    <row r="1163" spans="1:31" s="3" customFormat="1" ht="13" hidden="1" x14ac:dyDescent="0.3">
      <c r="A1163" s="35" t="s">
        <v>3710</v>
      </c>
      <c r="B1163" s="17">
        <v>1359</v>
      </c>
      <c r="C1163" s="18">
        <v>42852</v>
      </c>
      <c r="D1163" s="18">
        <v>42856.291666666701</v>
      </c>
      <c r="E1163" s="16" t="s">
        <v>1507</v>
      </c>
      <c r="F1163" s="36">
        <v>43210.291666666701</v>
      </c>
      <c r="G1163" s="16" t="s">
        <v>279</v>
      </c>
      <c r="H1163" s="17" t="s">
        <v>63</v>
      </c>
      <c r="I1163" s="17"/>
      <c r="J1163" s="17"/>
      <c r="K1163" s="17" t="s">
        <v>70</v>
      </c>
      <c r="L1163" s="17"/>
      <c r="M1163" s="17"/>
      <c r="N1163" s="17">
        <v>22.99</v>
      </c>
      <c r="O1163" s="17"/>
      <c r="P1163" s="17"/>
      <c r="Q1163" s="17">
        <v>20</v>
      </c>
      <c r="R1163" s="17" t="s">
        <v>65</v>
      </c>
      <c r="S1163" s="17"/>
      <c r="T1163" s="17" t="s">
        <v>708</v>
      </c>
      <c r="U1163" s="17" t="s">
        <v>55</v>
      </c>
      <c r="V1163" s="17" t="s">
        <v>88</v>
      </c>
      <c r="W1163" s="19" t="s">
        <v>3711</v>
      </c>
      <c r="X1163" s="18">
        <v>44561.333333333299</v>
      </c>
      <c r="Y1163" s="18">
        <v>44561.333333333299</v>
      </c>
      <c r="Z1163" s="17" t="s">
        <v>82</v>
      </c>
      <c r="AA1163" s="17" t="s">
        <v>59</v>
      </c>
      <c r="AB1163" s="17"/>
      <c r="AC1163" s="17" t="s">
        <v>82</v>
      </c>
      <c r="AD1163" s="17"/>
      <c r="AE1163" s="17" t="s">
        <v>1641</v>
      </c>
    </row>
    <row r="1164" spans="1:31" s="3" customFormat="1" ht="13" hidden="1" x14ac:dyDescent="0.3">
      <c r="A1164" s="35" t="s">
        <v>3712</v>
      </c>
      <c r="B1164" s="17">
        <v>1360</v>
      </c>
      <c r="C1164" s="18">
        <v>42856</v>
      </c>
      <c r="D1164" s="18">
        <v>42856.291666666701</v>
      </c>
      <c r="E1164" s="16" t="s">
        <v>1507</v>
      </c>
      <c r="F1164" s="36">
        <v>42909.291666666701</v>
      </c>
      <c r="G1164" s="16" t="s">
        <v>279</v>
      </c>
      <c r="H1164" s="17" t="s">
        <v>63</v>
      </c>
      <c r="I1164" s="17"/>
      <c r="J1164" s="17"/>
      <c r="K1164" s="17" t="s">
        <v>70</v>
      </c>
      <c r="L1164" s="17"/>
      <c r="M1164" s="17"/>
      <c r="N1164" s="17">
        <v>101.55</v>
      </c>
      <c r="O1164" s="17"/>
      <c r="P1164" s="17"/>
      <c r="Q1164" s="17">
        <v>100</v>
      </c>
      <c r="R1164" s="17" t="s">
        <v>65</v>
      </c>
      <c r="S1164" s="17"/>
      <c r="T1164" s="17" t="s">
        <v>171</v>
      </c>
      <c r="U1164" s="17" t="s">
        <v>55</v>
      </c>
      <c r="V1164" s="17" t="s">
        <v>88</v>
      </c>
      <c r="W1164" s="19" t="s">
        <v>3713</v>
      </c>
      <c r="X1164" s="18">
        <v>43814.333333333299</v>
      </c>
      <c r="Y1164" s="18">
        <v>43814.333333333299</v>
      </c>
      <c r="Z1164" s="17" t="s">
        <v>82</v>
      </c>
      <c r="AA1164" s="17" t="s">
        <v>59</v>
      </c>
      <c r="AB1164" s="17"/>
      <c r="AC1164" s="17" t="s">
        <v>82</v>
      </c>
      <c r="AD1164" s="17"/>
      <c r="AE1164" s="17" t="s">
        <v>1641</v>
      </c>
    </row>
    <row r="1165" spans="1:31" s="3" customFormat="1" ht="25.5" hidden="1" x14ac:dyDescent="0.3">
      <c r="A1165" s="35" t="s">
        <v>3714</v>
      </c>
      <c r="B1165" s="17">
        <v>1361</v>
      </c>
      <c r="C1165" s="18">
        <v>42856</v>
      </c>
      <c r="D1165" s="18">
        <v>42856.291666666701</v>
      </c>
      <c r="E1165" s="16" t="s">
        <v>1507</v>
      </c>
      <c r="F1165" s="36">
        <v>43160.333333333299</v>
      </c>
      <c r="G1165" s="16" t="s">
        <v>279</v>
      </c>
      <c r="H1165" s="17" t="s">
        <v>74</v>
      </c>
      <c r="I1165" s="17"/>
      <c r="J1165" s="17"/>
      <c r="K1165" s="17" t="s">
        <v>75</v>
      </c>
      <c r="L1165" s="17"/>
      <c r="M1165" s="17"/>
      <c r="N1165" s="17">
        <v>20.23</v>
      </c>
      <c r="O1165" s="17"/>
      <c r="P1165" s="17"/>
      <c r="Q1165" s="17">
        <v>19.739999999999998</v>
      </c>
      <c r="R1165" s="17" t="s">
        <v>65</v>
      </c>
      <c r="S1165" s="17"/>
      <c r="T1165" s="17" t="s">
        <v>487</v>
      </c>
      <c r="U1165" s="17" t="s">
        <v>55</v>
      </c>
      <c r="V1165" s="17" t="s">
        <v>88</v>
      </c>
      <c r="W1165" s="19" t="s">
        <v>3715</v>
      </c>
      <c r="X1165" s="18">
        <v>44165.333333333299</v>
      </c>
      <c r="Y1165" s="18">
        <v>44165.333333333299</v>
      </c>
      <c r="Z1165" s="17" t="s">
        <v>82</v>
      </c>
      <c r="AA1165" s="17" t="s">
        <v>59</v>
      </c>
      <c r="AB1165" s="17"/>
      <c r="AC1165" s="17" t="s">
        <v>82</v>
      </c>
      <c r="AD1165" s="17"/>
      <c r="AE1165" s="17" t="s">
        <v>1641</v>
      </c>
    </row>
    <row r="1166" spans="1:31" s="3" customFormat="1" ht="13" hidden="1" x14ac:dyDescent="0.3">
      <c r="A1166" s="35" t="s">
        <v>3716</v>
      </c>
      <c r="B1166" s="17">
        <v>1362</v>
      </c>
      <c r="C1166" s="18">
        <v>42853</v>
      </c>
      <c r="D1166" s="18">
        <v>42856.291666666701</v>
      </c>
      <c r="E1166" s="16" t="s">
        <v>1507</v>
      </c>
      <c r="F1166" s="36">
        <v>42930.291666666701</v>
      </c>
      <c r="G1166" s="16" t="s">
        <v>279</v>
      </c>
      <c r="H1166" s="17" t="s">
        <v>74</v>
      </c>
      <c r="I1166" s="17"/>
      <c r="J1166" s="17"/>
      <c r="K1166" s="17" t="s">
        <v>75</v>
      </c>
      <c r="L1166" s="17"/>
      <c r="M1166" s="17"/>
      <c r="N1166" s="17">
        <v>103.01</v>
      </c>
      <c r="O1166" s="17"/>
      <c r="P1166" s="17"/>
      <c r="Q1166" s="17">
        <v>100</v>
      </c>
      <c r="R1166" s="17" t="s">
        <v>65</v>
      </c>
      <c r="S1166" s="17"/>
      <c r="T1166" s="17" t="s">
        <v>171</v>
      </c>
      <c r="U1166" s="17" t="s">
        <v>55</v>
      </c>
      <c r="V1166" s="17" t="s">
        <v>88</v>
      </c>
      <c r="W1166" s="19" t="s">
        <v>280</v>
      </c>
      <c r="X1166" s="18">
        <v>43983.291666666701</v>
      </c>
      <c r="Y1166" s="18">
        <v>43983.291666666701</v>
      </c>
      <c r="Z1166" s="17" t="s">
        <v>82</v>
      </c>
      <c r="AA1166" s="17" t="s">
        <v>59</v>
      </c>
      <c r="AB1166" s="17"/>
      <c r="AC1166" s="17" t="s">
        <v>82</v>
      </c>
      <c r="AD1166" s="17"/>
      <c r="AE1166" s="17" t="s">
        <v>1641</v>
      </c>
    </row>
    <row r="1167" spans="1:31" s="3" customFormat="1" ht="13" hidden="1" x14ac:dyDescent="0.3">
      <c r="A1167" s="35" t="s">
        <v>3717</v>
      </c>
      <c r="B1167" s="17">
        <v>1364</v>
      </c>
      <c r="C1167" s="18">
        <v>42856</v>
      </c>
      <c r="D1167" s="18">
        <v>42856.291666666701</v>
      </c>
      <c r="E1167" s="16" t="s">
        <v>1507</v>
      </c>
      <c r="F1167" s="36">
        <v>43160.333333333299</v>
      </c>
      <c r="G1167" s="16" t="s">
        <v>279</v>
      </c>
      <c r="H1167" s="17" t="s">
        <v>74</v>
      </c>
      <c r="I1167" s="17"/>
      <c r="J1167" s="17"/>
      <c r="K1167" s="17" t="s">
        <v>75</v>
      </c>
      <c r="L1167" s="17"/>
      <c r="M1167" s="17"/>
      <c r="N1167" s="17">
        <v>380</v>
      </c>
      <c r="O1167" s="17"/>
      <c r="P1167" s="17"/>
      <c r="Q1167" s="17">
        <v>350</v>
      </c>
      <c r="R1167" s="17" t="s">
        <v>65</v>
      </c>
      <c r="S1167" s="17"/>
      <c r="T1167" s="17" t="s">
        <v>116</v>
      </c>
      <c r="U1167" s="17" t="s">
        <v>55</v>
      </c>
      <c r="V1167" s="17" t="s">
        <v>88</v>
      </c>
      <c r="W1167" s="19" t="s">
        <v>3718</v>
      </c>
      <c r="X1167" s="18">
        <v>44196.333333333299</v>
      </c>
      <c r="Y1167" s="18">
        <v>44196.333333333299</v>
      </c>
      <c r="Z1167" s="17" t="s">
        <v>82</v>
      </c>
      <c r="AA1167" s="17" t="s">
        <v>59</v>
      </c>
      <c r="AB1167" s="17"/>
      <c r="AC1167" s="17" t="s">
        <v>82</v>
      </c>
      <c r="AD1167" s="17"/>
      <c r="AE1167" s="17" t="s">
        <v>1641</v>
      </c>
    </row>
    <row r="1168" spans="1:31" s="3" customFormat="1" ht="25.5" hidden="1" x14ac:dyDescent="0.3">
      <c r="A1168" s="35" t="s">
        <v>3719</v>
      </c>
      <c r="B1168" s="17">
        <v>1365</v>
      </c>
      <c r="C1168" s="18">
        <v>42856</v>
      </c>
      <c r="D1168" s="18">
        <v>42856.291666666701</v>
      </c>
      <c r="E1168" s="16" t="s">
        <v>1507</v>
      </c>
      <c r="F1168" s="36">
        <v>42899.291666666701</v>
      </c>
      <c r="G1168" s="16" t="s">
        <v>279</v>
      </c>
      <c r="H1168" s="17" t="s">
        <v>63</v>
      </c>
      <c r="I1168" s="17"/>
      <c r="J1168" s="17"/>
      <c r="K1168" s="17" t="s">
        <v>70</v>
      </c>
      <c r="L1168" s="17"/>
      <c r="M1168" s="17"/>
      <c r="N1168" s="17">
        <v>52.8</v>
      </c>
      <c r="O1168" s="17"/>
      <c r="P1168" s="17"/>
      <c r="Q1168" s="17">
        <v>50</v>
      </c>
      <c r="R1168" s="17" t="s">
        <v>65</v>
      </c>
      <c r="S1168" s="17"/>
      <c r="T1168" s="17" t="s">
        <v>631</v>
      </c>
      <c r="U1168" s="17" t="s">
        <v>55</v>
      </c>
      <c r="V1168" s="17" t="s">
        <v>88</v>
      </c>
      <c r="W1168" s="19" t="s">
        <v>3720</v>
      </c>
      <c r="X1168" s="18">
        <v>43814.333333333299</v>
      </c>
      <c r="Y1168" s="18">
        <v>43814.333333333299</v>
      </c>
      <c r="Z1168" s="17" t="s">
        <v>82</v>
      </c>
      <c r="AA1168" s="17" t="s">
        <v>59</v>
      </c>
      <c r="AB1168" s="17"/>
      <c r="AC1168" s="17" t="s">
        <v>82</v>
      </c>
      <c r="AD1168" s="17"/>
      <c r="AE1168" s="17" t="s">
        <v>1641</v>
      </c>
    </row>
    <row r="1169" spans="1:31" s="3" customFormat="1" ht="13" hidden="1" x14ac:dyDescent="0.3">
      <c r="A1169" s="35" t="s">
        <v>3721</v>
      </c>
      <c r="B1169" s="17">
        <v>1366</v>
      </c>
      <c r="C1169" s="18">
        <v>42852</v>
      </c>
      <c r="D1169" s="18">
        <v>42856.291666666701</v>
      </c>
      <c r="E1169" s="16" t="s">
        <v>1507</v>
      </c>
      <c r="F1169" s="36">
        <v>43210.291666666701</v>
      </c>
      <c r="G1169" s="16" t="s">
        <v>279</v>
      </c>
      <c r="H1169" s="17" t="s">
        <v>63</v>
      </c>
      <c r="I1169" s="17"/>
      <c r="J1169" s="17"/>
      <c r="K1169" s="17" t="s">
        <v>70</v>
      </c>
      <c r="L1169" s="17"/>
      <c r="M1169" s="17"/>
      <c r="N1169" s="17">
        <v>313.5</v>
      </c>
      <c r="O1169" s="17"/>
      <c r="P1169" s="17"/>
      <c r="Q1169" s="17">
        <v>300</v>
      </c>
      <c r="R1169" s="17" t="s">
        <v>65</v>
      </c>
      <c r="S1169" s="17"/>
      <c r="T1169" s="17" t="s">
        <v>171</v>
      </c>
      <c r="U1169" s="17" t="s">
        <v>55</v>
      </c>
      <c r="V1169" s="17" t="s">
        <v>88</v>
      </c>
      <c r="W1169" s="19" t="s">
        <v>247</v>
      </c>
      <c r="X1169" s="18">
        <v>44926.333333333299</v>
      </c>
      <c r="Y1169" s="18">
        <v>44926.333333333299</v>
      </c>
      <c r="Z1169" s="17" t="s">
        <v>82</v>
      </c>
      <c r="AA1169" s="17" t="s">
        <v>59</v>
      </c>
      <c r="AB1169" s="17"/>
      <c r="AC1169" s="17" t="s">
        <v>82</v>
      </c>
      <c r="AD1169" s="17"/>
      <c r="AE1169" s="17" t="s">
        <v>1641</v>
      </c>
    </row>
    <row r="1170" spans="1:31" s="3" customFormat="1" ht="13" x14ac:dyDescent="0.3">
      <c r="A1170" s="35" t="s">
        <v>3722</v>
      </c>
      <c r="B1170" s="17">
        <v>1368</v>
      </c>
      <c r="C1170" s="18">
        <v>42856</v>
      </c>
      <c r="D1170" s="18">
        <v>42856.291666666701</v>
      </c>
      <c r="E1170" s="16" t="s">
        <v>1507</v>
      </c>
      <c r="F1170" s="36">
        <v>43915.291666666701</v>
      </c>
      <c r="G1170" s="16" t="s">
        <v>279</v>
      </c>
      <c r="H1170" s="17" t="s">
        <v>63</v>
      </c>
      <c r="I1170" s="17"/>
      <c r="J1170" s="17"/>
      <c r="K1170" s="17" t="s">
        <v>70</v>
      </c>
      <c r="L1170" s="17"/>
      <c r="M1170" s="17"/>
      <c r="N1170" s="17">
        <v>94.5</v>
      </c>
      <c r="O1170" s="17"/>
      <c r="P1170" s="17"/>
      <c r="Q1170" s="17">
        <v>91.3</v>
      </c>
      <c r="R1170" s="17" t="s">
        <v>65</v>
      </c>
      <c r="S1170" s="17"/>
      <c r="T1170" s="17" t="s">
        <v>333</v>
      </c>
      <c r="U1170" s="17" t="s">
        <v>55</v>
      </c>
      <c r="V1170" s="17" t="s">
        <v>88</v>
      </c>
      <c r="W1170" s="19" t="s">
        <v>3723</v>
      </c>
      <c r="X1170" s="18">
        <v>44135.291666666701</v>
      </c>
      <c r="Y1170" s="18">
        <v>45243.333333333299</v>
      </c>
      <c r="Z1170" s="17" t="s">
        <v>82</v>
      </c>
      <c r="AA1170" s="17" t="s">
        <v>59</v>
      </c>
      <c r="AB1170" s="17" t="s">
        <v>59</v>
      </c>
      <c r="AC1170" s="17" t="s">
        <v>82</v>
      </c>
      <c r="AD1170" s="17"/>
      <c r="AE1170" s="17" t="s">
        <v>1641</v>
      </c>
    </row>
    <row r="1171" spans="1:31" s="3" customFormat="1" ht="13" hidden="1" x14ac:dyDescent="0.3">
      <c r="A1171" s="35" t="s">
        <v>3724</v>
      </c>
      <c r="B1171" s="17">
        <v>1369</v>
      </c>
      <c r="C1171" s="18">
        <v>42851</v>
      </c>
      <c r="D1171" s="18">
        <v>42856.291666666701</v>
      </c>
      <c r="E1171" s="16" t="s">
        <v>1507</v>
      </c>
      <c r="F1171" s="36">
        <v>42930.291666666701</v>
      </c>
      <c r="G1171" s="16" t="s">
        <v>279</v>
      </c>
      <c r="H1171" s="17" t="s">
        <v>74</v>
      </c>
      <c r="I1171" s="17"/>
      <c r="J1171" s="17"/>
      <c r="K1171" s="17" t="s">
        <v>75</v>
      </c>
      <c r="L1171" s="17"/>
      <c r="M1171" s="17"/>
      <c r="N1171" s="17">
        <v>155.68</v>
      </c>
      <c r="O1171" s="17"/>
      <c r="P1171" s="17"/>
      <c r="Q1171" s="17">
        <v>150</v>
      </c>
      <c r="R1171" s="17" t="s">
        <v>65</v>
      </c>
      <c r="S1171" s="17"/>
      <c r="T1171" s="17" t="s">
        <v>136</v>
      </c>
      <c r="U1171" s="17" t="s">
        <v>55</v>
      </c>
      <c r="V1171" s="17" t="s">
        <v>88</v>
      </c>
      <c r="W1171" s="19" t="s">
        <v>198</v>
      </c>
      <c r="X1171" s="18">
        <v>44440.291666666701</v>
      </c>
      <c r="Y1171" s="18">
        <v>44440.291666666701</v>
      </c>
      <c r="Z1171" s="17" t="s">
        <v>82</v>
      </c>
      <c r="AA1171" s="17" t="s">
        <v>59</v>
      </c>
      <c r="AB1171" s="17"/>
      <c r="AC1171" s="17" t="s">
        <v>82</v>
      </c>
      <c r="AD1171" s="17"/>
      <c r="AE1171" s="17" t="s">
        <v>1641</v>
      </c>
    </row>
    <row r="1172" spans="1:31" s="3" customFormat="1" ht="13" hidden="1" x14ac:dyDescent="0.3">
      <c r="A1172" s="35" t="s">
        <v>3725</v>
      </c>
      <c r="B1172" s="17">
        <v>1370</v>
      </c>
      <c r="C1172" s="18">
        <v>42851</v>
      </c>
      <c r="D1172" s="18">
        <v>42856.291666666701</v>
      </c>
      <c r="E1172" s="16" t="s">
        <v>1507</v>
      </c>
      <c r="F1172" s="36">
        <v>43160.333333333299</v>
      </c>
      <c r="G1172" s="16" t="s">
        <v>279</v>
      </c>
      <c r="H1172" s="17" t="s">
        <v>74</v>
      </c>
      <c r="I1172" s="17"/>
      <c r="J1172" s="17"/>
      <c r="K1172" s="17" t="s">
        <v>75</v>
      </c>
      <c r="L1172" s="17"/>
      <c r="M1172" s="17"/>
      <c r="N1172" s="17">
        <v>51.25</v>
      </c>
      <c r="O1172" s="17"/>
      <c r="P1172" s="17"/>
      <c r="Q1172" s="17">
        <v>50</v>
      </c>
      <c r="R1172" s="17" t="s">
        <v>65</v>
      </c>
      <c r="S1172" s="17"/>
      <c r="T1172" s="17" t="s">
        <v>136</v>
      </c>
      <c r="U1172" s="17" t="s">
        <v>55</v>
      </c>
      <c r="V1172" s="17" t="s">
        <v>88</v>
      </c>
      <c r="W1172" s="19" t="s">
        <v>1474</v>
      </c>
      <c r="X1172" s="18">
        <v>43952.291666666701</v>
      </c>
      <c r="Y1172" s="18">
        <v>43952.291666666701</v>
      </c>
      <c r="Z1172" s="17" t="s">
        <v>82</v>
      </c>
      <c r="AA1172" s="17" t="s">
        <v>59</v>
      </c>
      <c r="AB1172" s="17"/>
      <c r="AC1172" s="17" t="s">
        <v>82</v>
      </c>
      <c r="AD1172" s="17"/>
      <c r="AE1172" s="17" t="s">
        <v>1641</v>
      </c>
    </row>
    <row r="1173" spans="1:31" s="3" customFormat="1" ht="13" hidden="1" x14ac:dyDescent="0.3">
      <c r="A1173" s="35" t="s">
        <v>3726</v>
      </c>
      <c r="B1173" s="17">
        <v>1371</v>
      </c>
      <c r="C1173" s="18">
        <v>42851</v>
      </c>
      <c r="D1173" s="18">
        <v>42856.291666666701</v>
      </c>
      <c r="E1173" s="16" t="s">
        <v>1507</v>
      </c>
      <c r="F1173" s="36">
        <v>43160.333333333299</v>
      </c>
      <c r="G1173" s="16" t="s">
        <v>279</v>
      </c>
      <c r="H1173" s="17" t="s">
        <v>74</v>
      </c>
      <c r="I1173" s="17" t="s">
        <v>63</v>
      </c>
      <c r="J1173" s="17"/>
      <c r="K1173" s="17" t="s">
        <v>75</v>
      </c>
      <c r="L1173" s="17" t="s">
        <v>70</v>
      </c>
      <c r="M1173" s="17"/>
      <c r="N1173" s="17">
        <v>22.41</v>
      </c>
      <c r="O1173" s="17">
        <v>22.355</v>
      </c>
      <c r="P1173" s="17"/>
      <c r="Q1173" s="17">
        <v>20</v>
      </c>
      <c r="R1173" s="17" t="s">
        <v>65</v>
      </c>
      <c r="S1173" s="17"/>
      <c r="T1173" s="17" t="s">
        <v>136</v>
      </c>
      <c r="U1173" s="17" t="s">
        <v>55</v>
      </c>
      <c r="V1173" s="17" t="s">
        <v>88</v>
      </c>
      <c r="W1173" s="19" t="s">
        <v>1474</v>
      </c>
      <c r="X1173" s="18">
        <v>44531.333333333299</v>
      </c>
      <c r="Y1173" s="18">
        <v>44531.333333333299</v>
      </c>
      <c r="Z1173" s="17" t="s">
        <v>82</v>
      </c>
      <c r="AA1173" s="17" t="s">
        <v>59</v>
      </c>
      <c r="AB1173" s="17"/>
      <c r="AC1173" s="17" t="s">
        <v>82</v>
      </c>
      <c r="AD1173" s="17"/>
      <c r="AE1173" s="17" t="s">
        <v>1641</v>
      </c>
    </row>
    <row r="1174" spans="1:31" s="3" customFormat="1" ht="13" hidden="1" x14ac:dyDescent="0.3">
      <c r="A1174" s="35" t="s">
        <v>3727</v>
      </c>
      <c r="B1174" s="17">
        <v>1372</v>
      </c>
      <c r="C1174" s="18">
        <v>42853</v>
      </c>
      <c r="D1174" s="18">
        <v>42856.291666666701</v>
      </c>
      <c r="E1174" s="16" t="s">
        <v>1507</v>
      </c>
      <c r="F1174" s="36">
        <v>43167.333333333299</v>
      </c>
      <c r="G1174" s="16" t="s">
        <v>279</v>
      </c>
      <c r="H1174" s="17" t="s">
        <v>74</v>
      </c>
      <c r="I1174" s="17"/>
      <c r="J1174" s="17"/>
      <c r="K1174" s="17" t="s">
        <v>75</v>
      </c>
      <c r="L1174" s="17"/>
      <c r="M1174" s="17"/>
      <c r="N1174" s="17">
        <v>71.45</v>
      </c>
      <c r="O1174" s="17"/>
      <c r="P1174" s="17"/>
      <c r="Q1174" s="17">
        <v>70</v>
      </c>
      <c r="R1174" s="17" t="s">
        <v>65</v>
      </c>
      <c r="S1174" s="17"/>
      <c r="T1174" s="17" t="s">
        <v>136</v>
      </c>
      <c r="U1174" s="17" t="s">
        <v>55</v>
      </c>
      <c r="V1174" s="17" t="s">
        <v>88</v>
      </c>
      <c r="W1174" s="19" t="s">
        <v>3728</v>
      </c>
      <c r="X1174" s="18">
        <v>44136.291666666701</v>
      </c>
      <c r="Y1174" s="18">
        <v>44136.291666666701</v>
      </c>
      <c r="Z1174" s="17" t="s">
        <v>82</v>
      </c>
      <c r="AA1174" s="17" t="s">
        <v>59</v>
      </c>
      <c r="AB1174" s="17"/>
      <c r="AC1174" s="17" t="s">
        <v>82</v>
      </c>
      <c r="AD1174" s="17"/>
      <c r="AE1174" s="17" t="s">
        <v>60</v>
      </c>
    </row>
    <row r="1175" spans="1:31" s="3" customFormat="1" ht="13" hidden="1" x14ac:dyDescent="0.3">
      <c r="A1175" s="35" t="s">
        <v>3729</v>
      </c>
      <c r="B1175" s="17">
        <v>1373</v>
      </c>
      <c r="C1175" s="18">
        <v>42851</v>
      </c>
      <c r="D1175" s="18">
        <v>42856.291666666701</v>
      </c>
      <c r="E1175" s="16" t="s">
        <v>1507</v>
      </c>
      <c r="F1175" s="36">
        <v>42930.291666666701</v>
      </c>
      <c r="G1175" s="16" t="s">
        <v>279</v>
      </c>
      <c r="H1175" s="17" t="s">
        <v>74</v>
      </c>
      <c r="I1175" s="17"/>
      <c r="J1175" s="17"/>
      <c r="K1175" s="17" t="s">
        <v>75</v>
      </c>
      <c r="L1175" s="17"/>
      <c r="M1175" s="17"/>
      <c r="N1175" s="17">
        <v>209.46</v>
      </c>
      <c r="O1175" s="17"/>
      <c r="P1175" s="17"/>
      <c r="Q1175" s="17">
        <v>200</v>
      </c>
      <c r="R1175" s="17" t="s">
        <v>65</v>
      </c>
      <c r="S1175" s="17"/>
      <c r="T1175" s="17" t="s">
        <v>124</v>
      </c>
      <c r="U1175" s="17" t="s">
        <v>55</v>
      </c>
      <c r="V1175" s="17" t="s">
        <v>88</v>
      </c>
      <c r="W1175" s="19" t="s">
        <v>3730</v>
      </c>
      <c r="X1175" s="18">
        <v>43983.291666666701</v>
      </c>
      <c r="Y1175" s="18">
        <v>43983.291666666701</v>
      </c>
      <c r="Z1175" s="17" t="s">
        <v>82</v>
      </c>
      <c r="AA1175" s="17" t="s">
        <v>59</v>
      </c>
      <c r="AB1175" s="17"/>
      <c r="AC1175" s="17" t="s">
        <v>82</v>
      </c>
      <c r="AD1175" s="17"/>
      <c r="AE1175" s="17" t="s">
        <v>1641</v>
      </c>
    </row>
    <row r="1176" spans="1:31" s="3" customFormat="1" ht="13" hidden="1" x14ac:dyDescent="0.3">
      <c r="A1176" s="35" t="s">
        <v>3731</v>
      </c>
      <c r="B1176" s="17">
        <v>1375</v>
      </c>
      <c r="C1176" s="18">
        <v>42836</v>
      </c>
      <c r="D1176" s="18">
        <v>42856.291666666701</v>
      </c>
      <c r="E1176" s="16" t="s">
        <v>1507</v>
      </c>
      <c r="F1176" s="36">
        <v>42905.291666666701</v>
      </c>
      <c r="G1176" s="16" t="s">
        <v>279</v>
      </c>
      <c r="H1176" s="17" t="s">
        <v>63</v>
      </c>
      <c r="I1176" s="17" t="s">
        <v>74</v>
      </c>
      <c r="J1176" s="17"/>
      <c r="K1176" s="17" t="s">
        <v>70</v>
      </c>
      <c r="L1176" s="17" t="s">
        <v>75</v>
      </c>
      <c r="M1176" s="17"/>
      <c r="N1176" s="17">
        <v>75</v>
      </c>
      <c r="O1176" s="17">
        <v>75</v>
      </c>
      <c r="P1176" s="17"/>
      <c r="Q1176" s="17">
        <v>75</v>
      </c>
      <c r="R1176" s="17" t="s">
        <v>65</v>
      </c>
      <c r="S1176" s="17"/>
      <c r="T1176" s="17" t="s">
        <v>101</v>
      </c>
      <c r="U1176" s="17" t="s">
        <v>55</v>
      </c>
      <c r="V1176" s="17" t="s">
        <v>88</v>
      </c>
      <c r="W1176" s="19" t="s">
        <v>3732</v>
      </c>
      <c r="X1176" s="18">
        <v>44196.333333333299</v>
      </c>
      <c r="Y1176" s="18">
        <v>44196.333333333299</v>
      </c>
      <c r="Z1176" s="17" t="s">
        <v>82</v>
      </c>
      <c r="AA1176" s="17"/>
      <c r="AB1176" s="17"/>
      <c r="AC1176" s="17" t="s">
        <v>82</v>
      </c>
      <c r="AD1176" s="17"/>
      <c r="AE1176" s="17" t="s">
        <v>1641</v>
      </c>
    </row>
    <row r="1177" spans="1:31" s="3" customFormat="1" ht="13" hidden="1" x14ac:dyDescent="0.3">
      <c r="A1177" s="35" t="s">
        <v>3733</v>
      </c>
      <c r="B1177" s="17">
        <v>1376</v>
      </c>
      <c r="C1177" s="18">
        <v>42852</v>
      </c>
      <c r="D1177" s="18">
        <v>42856.291666666701</v>
      </c>
      <c r="E1177" s="16" t="s">
        <v>1507</v>
      </c>
      <c r="F1177" s="36">
        <v>43210.291666666701</v>
      </c>
      <c r="G1177" s="16" t="s">
        <v>279</v>
      </c>
      <c r="H1177" s="17" t="s">
        <v>63</v>
      </c>
      <c r="I1177" s="17" t="s">
        <v>74</v>
      </c>
      <c r="J1177" s="17"/>
      <c r="K1177" s="17" t="s">
        <v>70</v>
      </c>
      <c r="L1177" s="17" t="s">
        <v>75</v>
      </c>
      <c r="M1177" s="17"/>
      <c r="N1177" s="17">
        <v>204.82</v>
      </c>
      <c r="O1177" s="17">
        <v>205.39</v>
      </c>
      <c r="P1177" s="17"/>
      <c r="Q1177" s="17">
        <v>400</v>
      </c>
      <c r="R1177" s="17" t="s">
        <v>65</v>
      </c>
      <c r="S1177" s="17"/>
      <c r="T1177" s="17" t="s">
        <v>136</v>
      </c>
      <c r="U1177" s="17" t="s">
        <v>55</v>
      </c>
      <c r="V1177" s="17" t="s">
        <v>88</v>
      </c>
      <c r="W1177" s="19" t="s">
        <v>3734</v>
      </c>
      <c r="X1177" s="18">
        <v>44440.291666666701</v>
      </c>
      <c r="Y1177" s="18">
        <v>44440.291666666701</v>
      </c>
      <c r="Z1177" s="17" t="s">
        <v>82</v>
      </c>
      <c r="AA1177" s="17" t="s">
        <v>59</v>
      </c>
      <c r="AB1177" s="17"/>
      <c r="AC1177" s="17" t="s">
        <v>82</v>
      </c>
      <c r="AD1177" s="17"/>
      <c r="AE1177" s="17" t="s">
        <v>1641</v>
      </c>
    </row>
    <row r="1178" spans="1:31" s="3" customFormat="1" ht="13" hidden="1" x14ac:dyDescent="0.3">
      <c r="A1178" s="35" t="s">
        <v>3735</v>
      </c>
      <c r="B1178" s="17">
        <v>1377</v>
      </c>
      <c r="C1178" s="18">
        <v>42856</v>
      </c>
      <c r="D1178" s="18">
        <v>42856.291666666701</v>
      </c>
      <c r="E1178" s="16" t="s">
        <v>1507</v>
      </c>
      <c r="F1178" s="36">
        <v>43173.291666666701</v>
      </c>
      <c r="G1178" s="16" t="s">
        <v>279</v>
      </c>
      <c r="H1178" s="17" t="s">
        <v>74</v>
      </c>
      <c r="I1178" s="17" t="s">
        <v>63</v>
      </c>
      <c r="J1178" s="17"/>
      <c r="K1178" s="17" t="s">
        <v>75</v>
      </c>
      <c r="L1178" s="17" t="s">
        <v>70</v>
      </c>
      <c r="M1178" s="17"/>
      <c r="N1178" s="17">
        <v>100</v>
      </c>
      <c r="O1178" s="17">
        <v>100</v>
      </c>
      <c r="P1178" s="17"/>
      <c r="Q1178" s="17">
        <v>101.44</v>
      </c>
      <c r="R1178" s="17" t="s">
        <v>65</v>
      </c>
      <c r="S1178" s="17"/>
      <c r="T1178" s="17" t="s">
        <v>236</v>
      </c>
      <c r="U1178" s="17" t="s">
        <v>55</v>
      </c>
      <c r="V1178" s="17" t="s">
        <v>88</v>
      </c>
      <c r="W1178" s="19" t="s">
        <v>3736</v>
      </c>
      <c r="X1178" s="18">
        <v>44105.291666666701</v>
      </c>
      <c r="Y1178" s="18">
        <v>44105.291666666701</v>
      </c>
      <c r="Z1178" s="17" t="s">
        <v>82</v>
      </c>
      <c r="AA1178" s="17" t="s">
        <v>59</v>
      </c>
      <c r="AB1178" s="17"/>
      <c r="AC1178" s="17" t="s">
        <v>82</v>
      </c>
      <c r="AD1178" s="17"/>
      <c r="AE1178" s="17" t="s">
        <v>1641</v>
      </c>
    </row>
    <row r="1179" spans="1:31" s="3" customFormat="1" ht="13" hidden="1" x14ac:dyDescent="0.3">
      <c r="A1179" s="35" t="s">
        <v>3737</v>
      </c>
      <c r="B1179" s="17">
        <v>1381</v>
      </c>
      <c r="C1179" s="18">
        <v>42856</v>
      </c>
      <c r="D1179" s="18">
        <v>42856.291666666701</v>
      </c>
      <c r="E1179" s="16" t="s">
        <v>1507</v>
      </c>
      <c r="F1179" s="36">
        <v>43208.291666666701</v>
      </c>
      <c r="G1179" s="16" t="s">
        <v>279</v>
      </c>
      <c r="H1179" s="17" t="s">
        <v>63</v>
      </c>
      <c r="I1179" s="17" t="s">
        <v>74</v>
      </c>
      <c r="J1179" s="17"/>
      <c r="K1179" s="17" t="s">
        <v>70</v>
      </c>
      <c r="L1179" s="17" t="s">
        <v>75</v>
      </c>
      <c r="M1179" s="17"/>
      <c r="N1179" s="17">
        <v>40</v>
      </c>
      <c r="O1179" s="17">
        <v>60</v>
      </c>
      <c r="P1179" s="17"/>
      <c r="Q1179" s="17">
        <v>40.200000000000003</v>
      </c>
      <c r="R1179" s="17" t="s">
        <v>65</v>
      </c>
      <c r="S1179" s="17"/>
      <c r="T1179" s="17" t="s">
        <v>3738</v>
      </c>
      <c r="U1179" s="17" t="s">
        <v>55</v>
      </c>
      <c r="V1179" s="17" t="s">
        <v>88</v>
      </c>
      <c r="W1179" s="19" t="s">
        <v>3739</v>
      </c>
      <c r="X1179" s="18">
        <v>43799.333333333299</v>
      </c>
      <c r="Y1179" s="18">
        <v>43799.333333333299</v>
      </c>
      <c r="Z1179" s="17" t="s">
        <v>82</v>
      </c>
      <c r="AA1179" s="17" t="s">
        <v>59</v>
      </c>
      <c r="AB1179" s="17"/>
      <c r="AC1179" s="17" t="s">
        <v>82</v>
      </c>
      <c r="AD1179" s="17"/>
      <c r="AE1179" s="17" t="s">
        <v>1618</v>
      </c>
    </row>
    <row r="1180" spans="1:31" s="3" customFormat="1" ht="13" hidden="1" x14ac:dyDescent="0.3">
      <c r="A1180" s="35" t="s">
        <v>3740</v>
      </c>
      <c r="B1180" s="17">
        <v>1383</v>
      </c>
      <c r="C1180" s="18">
        <v>42854</v>
      </c>
      <c r="D1180" s="18">
        <v>42856.291666666701</v>
      </c>
      <c r="E1180" s="16" t="s">
        <v>1507</v>
      </c>
      <c r="F1180" s="36">
        <v>43208.291666666701</v>
      </c>
      <c r="G1180" s="16" t="s">
        <v>279</v>
      </c>
      <c r="H1180" s="17" t="s">
        <v>74</v>
      </c>
      <c r="I1180" s="17"/>
      <c r="J1180" s="17"/>
      <c r="K1180" s="17" t="s">
        <v>75</v>
      </c>
      <c r="L1180" s="17"/>
      <c r="M1180" s="17"/>
      <c r="N1180" s="17">
        <v>102.5</v>
      </c>
      <c r="O1180" s="17"/>
      <c r="P1180" s="17"/>
      <c r="Q1180" s="17">
        <v>101.423</v>
      </c>
      <c r="R1180" s="17" t="s">
        <v>65</v>
      </c>
      <c r="S1180" s="17"/>
      <c r="T1180" s="17" t="s">
        <v>124</v>
      </c>
      <c r="U1180" s="17" t="s">
        <v>55</v>
      </c>
      <c r="V1180" s="17" t="s">
        <v>88</v>
      </c>
      <c r="W1180" s="19" t="s">
        <v>293</v>
      </c>
      <c r="X1180" s="18">
        <v>44530.333333333299</v>
      </c>
      <c r="Y1180" s="18">
        <v>44530.333333333299</v>
      </c>
      <c r="Z1180" s="17" t="s">
        <v>82</v>
      </c>
      <c r="AA1180" s="17" t="s">
        <v>59</v>
      </c>
      <c r="AB1180" s="17"/>
      <c r="AC1180" s="17" t="s">
        <v>82</v>
      </c>
      <c r="AD1180" s="17"/>
      <c r="AE1180" s="17" t="s">
        <v>1618</v>
      </c>
    </row>
    <row r="1181" spans="1:31" s="3" customFormat="1" ht="13" hidden="1" x14ac:dyDescent="0.3">
      <c r="A1181" s="35" t="s">
        <v>3741</v>
      </c>
      <c r="B1181" s="17">
        <v>1384</v>
      </c>
      <c r="C1181" s="18">
        <v>42856</v>
      </c>
      <c r="D1181" s="18">
        <v>42856.291666666701</v>
      </c>
      <c r="E1181" s="16" t="s">
        <v>1507</v>
      </c>
      <c r="F1181" s="36">
        <v>43173.291666666701</v>
      </c>
      <c r="G1181" s="16" t="s">
        <v>279</v>
      </c>
      <c r="H1181" s="17" t="s">
        <v>63</v>
      </c>
      <c r="I1181" s="17" t="s">
        <v>74</v>
      </c>
      <c r="J1181" s="17"/>
      <c r="K1181" s="17" t="s">
        <v>70</v>
      </c>
      <c r="L1181" s="17" t="s">
        <v>75</v>
      </c>
      <c r="M1181" s="17"/>
      <c r="N1181" s="17">
        <v>100</v>
      </c>
      <c r="O1181" s="17">
        <v>100</v>
      </c>
      <c r="P1181" s="17"/>
      <c r="Q1181" s="17">
        <v>102</v>
      </c>
      <c r="R1181" s="17" t="s">
        <v>65</v>
      </c>
      <c r="S1181" s="17"/>
      <c r="T1181" s="17" t="s">
        <v>765</v>
      </c>
      <c r="U1181" s="17" t="s">
        <v>55</v>
      </c>
      <c r="V1181" s="17" t="s">
        <v>88</v>
      </c>
      <c r="W1181" s="19" t="s">
        <v>3742</v>
      </c>
      <c r="X1181" s="18">
        <v>43891.333333333299</v>
      </c>
      <c r="Y1181" s="18">
        <v>43891.333333333299</v>
      </c>
      <c r="Z1181" s="17" t="s">
        <v>82</v>
      </c>
      <c r="AA1181" s="17" t="s">
        <v>59</v>
      </c>
      <c r="AB1181" s="17"/>
      <c r="AC1181" s="17" t="s">
        <v>82</v>
      </c>
      <c r="AD1181" s="17"/>
      <c r="AE1181" s="17" t="s">
        <v>1641</v>
      </c>
    </row>
    <row r="1182" spans="1:31" s="3" customFormat="1" ht="13" x14ac:dyDescent="0.3">
      <c r="A1182" s="35" t="s">
        <v>3743</v>
      </c>
      <c r="B1182" s="17">
        <v>1385</v>
      </c>
      <c r="C1182" s="18">
        <v>42854</v>
      </c>
      <c r="D1182" s="18">
        <v>42856.291666666701</v>
      </c>
      <c r="E1182" s="16" t="s">
        <v>1507</v>
      </c>
      <c r="F1182" s="36">
        <v>43818.333333333299</v>
      </c>
      <c r="G1182" s="16" t="s">
        <v>279</v>
      </c>
      <c r="H1182" s="17" t="s">
        <v>63</v>
      </c>
      <c r="I1182" s="17" t="s">
        <v>74</v>
      </c>
      <c r="J1182" s="17"/>
      <c r="K1182" s="17" t="s">
        <v>70</v>
      </c>
      <c r="L1182" s="17" t="s">
        <v>75</v>
      </c>
      <c r="M1182" s="17"/>
      <c r="N1182" s="17">
        <v>47</v>
      </c>
      <c r="O1182" s="17">
        <v>153.315</v>
      </c>
      <c r="P1182" s="17"/>
      <c r="Q1182" s="17">
        <v>150</v>
      </c>
      <c r="R1182" s="17" t="s">
        <v>65</v>
      </c>
      <c r="S1182" s="17"/>
      <c r="T1182" s="17" t="s">
        <v>136</v>
      </c>
      <c r="U1182" s="17" t="s">
        <v>55</v>
      </c>
      <c r="V1182" s="17" t="s">
        <v>88</v>
      </c>
      <c r="W1182" s="19" t="s">
        <v>3744</v>
      </c>
      <c r="X1182" s="18">
        <v>44013.291666666701</v>
      </c>
      <c r="Y1182" s="18">
        <v>45747.291666666701</v>
      </c>
      <c r="Z1182" s="17" t="s">
        <v>82</v>
      </c>
      <c r="AA1182" s="17" t="s">
        <v>59</v>
      </c>
      <c r="AB1182" s="17" t="s">
        <v>59</v>
      </c>
      <c r="AC1182" s="17" t="s">
        <v>82</v>
      </c>
      <c r="AD1182" s="17"/>
      <c r="AE1182" s="17" t="s">
        <v>1641</v>
      </c>
    </row>
    <row r="1183" spans="1:31" s="3" customFormat="1" ht="13" hidden="1" x14ac:dyDescent="0.3">
      <c r="A1183" s="35" t="s">
        <v>3745</v>
      </c>
      <c r="B1183" s="17">
        <v>1386</v>
      </c>
      <c r="C1183" s="18">
        <v>42853</v>
      </c>
      <c r="D1183" s="18">
        <v>42856.291666666701</v>
      </c>
      <c r="E1183" s="16" t="s">
        <v>1507</v>
      </c>
      <c r="F1183" s="36">
        <v>42907.291666666701</v>
      </c>
      <c r="G1183" s="16" t="s">
        <v>279</v>
      </c>
      <c r="H1183" s="17" t="s">
        <v>63</v>
      </c>
      <c r="I1183" s="17"/>
      <c r="J1183" s="17"/>
      <c r="K1183" s="17" t="s">
        <v>70</v>
      </c>
      <c r="L1183" s="17"/>
      <c r="M1183" s="17"/>
      <c r="N1183" s="17">
        <v>90</v>
      </c>
      <c r="O1183" s="17"/>
      <c r="P1183" s="17"/>
      <c r="Q1183" s="17">
        <v>81.11</v>
      </c>
      <c r="R1183" s="17" t="s">
        <v>65</v>
      </c>
      <c r="S1183" s="17"/>
      <c r="T1183" s="17" t="s">
        <v>333</v>
      </c>
      <c r="U1183" s="17" t="s">
        <v>55</v>
      </c>
      <c r="V1183" s="17" t="s">
        <v>88</v>
      </c>
      <c r="W1183" s="19" t="s">
        <v>3746</v>
      </c>
      <c r="X1183" s="18">
        <v>44348.291666666701</v>
      </c>
      <c r="Y1183" s="18">
        <v>44348.291666666701</v>
      </c>
      <c r="Z1183" s="17" t="s">
        <v>82</v>
      </c>
      <c r="AA1183" s="17"/>
      <c r="AB1183" s="17"/>
      <c r="AC1183" s="17" t="s">
        <v>82</v>
      </c>
      <c r="AD1183" s="17"/>
      <c r="AE1183" s="17" t="s">
        <v>1641</v>
      </c>
    </row>
    <row r="1184" spans="1:31" s="3" customFormat="1" ht="13" hidden="1" x14ac:dyDescent="0.3">
      <c r="A1184" s="35" t="s">
        <v>3747</v>
      </c>
      <c r="B1184" s="17">
        <v>1387</v>
      </c>
      <c r="C1184" s="18">
        <v>42851</v>
      </c>
      <c r="D1184" s="18">
        <v>42856.291666666701</v>
      </c>
      <c r="E1184" s="16" t="s">
        <v>1507</v>
      </c>
      <c r="F1184" s="36">
        <v>42930.291666666701</v>
      </c>
      <c r="G1184" s="16" t="s">
        <v>279</v>
      </c>
      <c r="H1184" s="17" t="s">
        <v>74</v>
      </c>
      <c r="I1184" s="17"/>
      <c r="J1184" s="17"/>
      <c r="K1184" s="17" t="s">
        <v>75</v>
      </c>
      <c r="L1184" s="17"/>
      <c r="M1184" s="17"/>
      <c r="N1184" s="17">
        <v>208.97</v>
      </c>
      <c r="O1184" s="17"/>
      <c r="P1184" s="17"/>
      <c r="Q1184" s="17">
        <v>206.37</v>
      </c>
      <c r="R1184" s="17" t="s">
        <v>65</v>
      </c>
      <c r="S1184" s="17"/>
      <c r="T1184" s="17" t="s">
        <v>124</v>
      </c>
      <c r="U1184" s="17" t="s">
        <v>55</v>
      </c>
      <c r="V1184" s="17" t="s">
        <v>88</v>
      </c>
      <c r="W1184" s="19" t="s">
        <v>3748</v>
      </c>
      <c r="X1184" s="18">
        <v>44409.291666666701</v>
      </c>
      <c r="Y1184" s="18">
        <v>44409.291666666701</v>
      </c>
      <c r="Z1184" s="17" t="s">
        <v>82</v>
      </c>
      <c r="AA1184" s="17" t="s">
        <v>59</v>
      </c>
      <c r="AB1184" s="17"/>
      <c r="AC1184" s="17" t="s">
        <v>82</v>
      </c>
      <c r="AD1184" s="17"/>
      <c r="AE1184" s="17" t="s">
        <v>1641</v>
      </c>
    </row>
    <row r="1185" spans="1:31" s="3" customFormat="1" ht="13" hidden="1" x14ac:dyDescent="0.3">
      <c r="A1185" s="35" t="s">
        <v>3749</v>
      </c>
      <c r="B1185" s="17">
        <v>1388</v>
      </c>
      <c r="C1185" s="18">
        <v>42856</v>
      </c>
      <c r="D1185" s="18">
        <v>42856.291666666701</v>
      </c>
      <c r="E1185" s="16" t="s">
        <v>1507</v>
      </c>
      <c r="F1185" s="36">
        <v>42921.291666666701</v>
      </c>
      <c r="G1185" s="16" t="s">
        <v>279</v>
      </c>
      <c r="H1185" s="17" t="s">
        <v>74</v>
      </c>
      <c r="I1185" s="17" t="s">
        <v>63</v>
      </c>
      <c r="J1185" s="17"/>
      <c r="K1185" s="17" t="s">
        <v>75</v>
      </c>
      <c r="L1185" s="17" t="s">
        <v>70</v>
      </c>
      <c r="M1185" s="17"/>
      <c r="N1185" s="17">
        <v>52</v>
      </c>
      <c r="O1185" s="17">
        <v>52.8</v>
      </c>
      <c r="P1185" s="17"/>
      <c r="Q1185" s="17">
        <v>76.56</v>
      </c>
      <c r="R1185" s="17" t="s">
        <v>65</v>
      </c>
      <c r="S1185" s="17"/>
      <c r="T1185" s="17" t="s">
        <v>136</v>
      </c>
      <c r="U1185" s="17" t="s">
        <v>55</v>
      </c>
      <c r="V1185" s="17" t="s">
        <v>88</v>
      </c>
      <c r="W1185" s="19" t="s">
        <v>3750</v>
      </c>
      <c r="X1185" s="18">
        <v>43617.291666666701</v>
      </c>
      <c r="Y1185" s="18">
        <v>43617.291666666701</v>
      </c>
      <c r="Z1185" s="17" t="s">
        <v>82</v>
      </c>
      <c r="AA1185" s="17" t="s">
        <v>59</v>
      </c>
      <c r="AB1185" s="17"/>
      <c r="AC1185" s="17" t="s">
        <v>82</v>
      </c>
      <c r="AD1185" s="17"/>
      <c r="AE1185" s="17" t="s">
        <v>1641</v>
      </c>
    </row>
    <row r="1186" spans="1:31" s="3" customFormat="1" ht="13" hidden="1" x14ac:dyDescent="0.3">
      <c r="A1186" s="35" t="s">
        <v>3751</v>
      </c>
      <c r="B1186" s="17">
        <v>1390</v>
      </c>
      <c r="C1186" s="18">
        <v>42853</v>
      </c>
      <c r="D1186" s="18">
        <v>42856.291666666701</v>
      </c>
      <c r="E1186" s="16" t="s">
        <v>1507</v>
      </c>
      <c r="F1186" s="36">
        <v>43220.291666666701</v>
      </c>
      <c r="G1186" s="16" t="s">
        <v>279</v>
      </c>
      <c r="H1186" s="17" t="s">
        <v>74</v>
      </c>
      <c r="I1186" s="17"/>
      <c r="J1186" s="17"/>
      <c r="K1186" s="17" t="s">
        <v>75</v>
      </c>
      <c r="L1186" s="17"/>
      <c r="M1186" s="17"/>
      <c r="N1186" s="17">
        <v>203.96</v>
      </c>
      <c r="O1186" s="17"/>
      <c r="P1186" s="17"/>
      <c r="Q1186" s="17">
        <v>200</v>
      </c>
      <c r="R1186" s="17" t="s">
        <v>65</v>
      </c>
      <c r="S1186" s="17"/>
      <c r="T1186" s="17" t="s">
        <v>124</v>
      </c>
      <c r="U1186" s="17" t="s">
        <v>55</v>
      </c>
      <c r="V1186" s="17" t="s">
        <v>88</v>
      </c>
      <c r="W1186" s="19" t="s">
        <v>3752</v>
      </c>
      <c r="X1186" s="18">
        <v>44926.333333333299</v>
      </c>
      <c r="Y1186" s="18">
        <v>44926.333333333299</v>
      </c>
      <c r="Z1186" s="17" t="s">
        <v>82</v>
      </c>
      <c r="AA1186" s="17" t="s">
        <v>59</v>
      </c>
      <c r="AB1186" s="17"/>
      <c r="AC1186" s="17" t="s">
        <v>82</v>
      </c>
      <c r="AD1186" s="17"/>
      <c r="AE1186" s="17"/>
    </row>
    <row r="1187" spans="1:31" s="3" customFormat="1" ht="13" x14ac:dyDescent="0.3">
      <c r="A1187" s="35" t="s">
        <v>3753</v>
      </c>
      <c r="B1187" s="17">
        <v>1392</v>
      </c>
      <c r="C1187" s="18">
        <v>42853</v>
      </c>
      <c r="D1187" s="18">
        <v>42856.291666666701</v>
      </c>
      <c r="E1187" s="16" t="s">
        <v>1507</v>
      </c>
      <c r="F1187" s="36">
        <v>43966.291666666701</v>
      </c>
      <c r="G1187" s="16" t="s">
        <v>279</v>
      </c>
      <c r="H1187" s="17" t="s">
        <v>74</v>
      </c>
      <c r="I1187" s="17"/>
      <c r="J1187" s="17"/>
      <c r="K1187" s="17" t="s">
        <v>75</v>
      </c>
      <c r="L1187" s="17"/>
      <c r="M1187" s="17"/>
      <c r="N1187" s="17">
        <v>40.69</v>
      </c>
      <c r="O1187" s="17"/>
      <c r="P1187" s="17"/>
      <c r="Q1187" s="17">
        <v>40</v>
      </c>
      <c r="R1187" s="17" t="s">
        <v>65</v>
      </c>
      <c r="S1187" s="17"/>
      <c r="T1187" s="17" t="s">
        <v>136</v>
      </c>
      <c r="U1187" s="17" t="s">
        <v>55</v>
      </c>
      <c r="V1187" s="17" t="s">
        <v>88</v>
      </c>
      <c r="W1187" s="19" t="s">
        <v>497</v>
      </c>
      <c r="X1187" s="18">
        <v>44501.291666666701</v>
      </c>
      <c r="Y1187" s="18">
        <v>44501.291666666701</v>
      </c>
      <c r="Z1187" s="17" t="s">
        <v>82</v>
      </c>
      <c r="AA1187" s="17" t="s">
        <v>59</v>
      </c>
      <c r="AB1187" s="17" t="s">
        <v>59</v>
      </c>
      <c r="AC1187" s="17" t="s">
        <v>82</v>
      </c>
      <c r="AD1187" s="17"/>
      <c r="AE1187" s="17" t="s">
        <v>1641</v>
      </c>
    </row>
    <row r="1188" spans="1:31" s="3" customFormat="1" ht="13" hidden="1" x14ac:dyDescent="0.3">
      <c r="A1188" s="35" t="s">
        <v>3754</v>
      </c>
      <c r="B1188" s="17">
        <v>1393</v>
      </c>
      <c r="C1188" s="18">
        <v>42851</v>
      </c>
      <c r="D1188" s="18">
        <v>42856.291666666701</v>
      </c>
      <c r="E1188" s="16" t="s">
        <v>1507</v>
      </c>
      <c r="F1188" s="36">
        <v>42930.291666666701</v>
      </c>
      <c r="G1188" s="16" t="s">
        <v>279</v>
      </c>
      <c r="H1188" s="17" t="s">
        <v>74</v>
      </c>
      <c r="I1188" s="17"/>
      <c r="J1188" s="17"/>
      <c r="K1188" s="17" t="s">
        <v>75</v>
      </c>
      <c r="L1188" s="17"/>
      <c r="M1188" s="17"/>
      <c r="N1188" s="17">
        <v>77.040000000000006</v>
      </c>
      <c r="O1188" s="17"/>
      <c r="P1188" s="17"/>
      <c r="Q1188" s="17">
        <v>76.12</v>
      </c>
      <c r="R1188" s="17" t="s">
        <v>65</v>
      </c>
      <c r="S1188" s="17"/>
      <c r="T1188" s="17" t="s">
        <v>101</v>
      </c>
      <c r="U1188" s="17" t="s">
        <v>55</v>
      </c>
      <c r="V1188" s="17" t="s">
        <v>88</v>
      </c>
      <c r="W1188" s="19" t="s">
        <v>3755</v>
      </c>
      <c r="X1188" s="18">
        <v>44409.291666666701</v>
      </c>
      <c r="Y1188" s="18">
        <v>44409.291666666701</v>
      </c>
      <c r="Z1188" s="17" t="s">
        <v>82</v>
      </c>
      <c r="AA1188" s="17" t="s">
        <v>59</v>
      </c>
      <c r="AB1188" s="17"/>
      <c r="AC1188" s="17" t="s">
        <v>82</v>
      </c>
      <c r="AD1188" s="17"/>
      <c r="AE1188" s="17" t="s">
        <v>1641</v>
      </c>
    </row>
    <row r="1189" spans="1:31" s="3" customFormat="1" ht="13" hidden="1" x14ac:dyDescent="0.3">
      <c r="A1189" s="35" t="s">
        <v>3756</v>
      </c>
      <c r="B1189" s="17">
        <v>1395</v>
      </c>
      <c r="C1189" s="18">
        <v>42853</v>
      </c>
      <c r="D1189" s="18">
        <v>42856.291666666701</v>
      </c>
      <c r="E1189" s="16" t="s">
        <v>1507</v>
      </c>
      <c r="F1189" s="36">
        <v>43145.333333333299</v>
      </c>
      <c r="G1189" s="16" t="s">
        <v>279</v>
      </c>
      <c r="H1189" s="17" t="s">
        <v>74</v>
      </c>
      <c r="I1189" s="17"/>
      <c r="J1189" s="17"/>
      <c r="K1189" s="17" t="s">
        <v>75</v>
      </c>
      <c r="L1189" s="17"/>
      <c r="M1189" s="17"/>
      <c r="N1189" s="17">
        <v>102.39</v>
      </c>
      <c r="O1189" s="17"/>
      <c r="P1189" s="17"/>
      <c r="Q1189" s="17">
        <v>102.29</v>
      </c>
      <c r="R1189" s="17" t="s">
        <v>65</v>
      </c>
      <c r="S1189" s="17"/>
      <c r="T1189" s="17" t="s">
        <v>124</v>
      </c>
      <c r="U1189" s="17" t="s">
        <v>55</v>
      </c>
      <c r="V1189" s="17" t="s">
        <v>88</v>
      </c>
      <c r="W1189" s="19" t="s">
        <v>3757</v>
      </c>
      <c r="X1189" s="18">
        <v>44501.291666666701</v>
      </c>
      <c r="Y1189" s="18">
        <v>44501.291666666701</v>
      </c>
      <c r="Z1189" s="17" t="s">
        <v>82</v>
      </c>
      <c r="AA1189" s="17" t="s">
        <v>59</v>
      </c>
      <c r="AB1189" s="17"/>
      <c r="AC1189" s="17" t="s">
        <v>82</v>
      </c>
      <c r="AD1189" s="17"/>
      <c r="AE1189" s="17" t="s">
        <v>1641</v>
      </c>
    </row>
    <row r="1190" spans="1:31" s="3" customFormat="1" ht="13" hidden="1" x14ac:dyDescent="0.3">
      <c r="A1190" s="35" t="s">
        <v>3758</v>
      </c>
      <c r="B1190" s="17">
        <v>1396</v>
      </c>
      <c r="C1190" s="18">
        <v>42853</v>
      </c>
      <c r="D1190" s="18">
        <v>42856.291666666701</v>
      </c>
      <c r="E1190" s="16" t="s">
        <v>1507</v>
      </c>
      <c r="F1190" s="36">
        <v>42930.291666666701</v>
      </c>
      <c r="G1190" s="16" t="s">
        <v>279</v>
      </c>
      <c r="H1190" s="17" t="s">
        <v>74</v>
      </c>
      <c r="I1190" s="17"/>
      <c r="J1190" s="17"/>
      <c r="K1190" s="17" t="s">
        <v>75</v>
      </c>
      <c r="L1190" s="17"/>
      <c r="M1190" s="17"/>
      <c r="N1190" s="17">
        <v>30.91</v>
      </c>
      <c r="O1190" s="17"/>
      <c r="P1190" s="17"/>
      <c r="Q1190" s="17">
        <v>30.42</v>
      </c>
      <c r="R1190" s="17" t="s">
        <v>65</v>
      </c>
      <c r="S1190" s="17"/>
      <c r="T1190" s="17" t="s">
        <v>1521</v>
      </c>
      <c r="U1190" s="17" t="s">
        <v>55</v>
      </c>
      <c r="V1190" s="17" t="s">
        <v>88</v>
      </c>
      <c r="W1190" s="19" t="s">
        <v>3759</v>
      </c>
      <c r="X1190" s="18">
        <v>44409.291666666701</v>
      </c>
      <c r="Y1190" s="18">
        <v>44409.291666666701</v>
      </c>
      <c r="Z1190" s="17" t="s">
        <v>82</v>
      </c>
      <c r="AA1190" s="17" t="s">
        <v>59</v>
      </c>
      <c r="AB1190" s="17"/>
      <c r="AC1190" s="17" t="s">
        <v>82</v>
      </c>
      <c r="AD1190" s="17"/>
      <c r="AE1190" s="17" t="s">
        <v>1641</v>
      </c>
    </row>
    <row r="1191" spans="1:31" s="3" customFormat="1" ht="13" hidden="1" x14ac:dyDescent="0.3">
      <c r="A1191" s="35" t="s">
        <v>3760</v>
      </c>
      <c r="B1191" s="17">
        <v>1399</v>
      </c>
      <c r="C1191" s="18">
        <v>42855</v>
      </c>
      <c r="D1191" s="18">
        <v>42856.291666666701</v>
      </c>
      <c r="E1191" s="16" t="s">
        <v>1507</v>
      </c>
      <c r="F1191" s="36">
        <v>42919.291666666701</v>
      </c>
      <c r="G1191" s="16" t="s">
        <v>279</v>
      </c>
      <c r="H1191" s="17" t="s">
        <v>74</v>
      </c>
      <c r="I1191" s="17"/>
      <c r="J1191" s="17"/>
      <c r="K1191" s="17" t="s">
        <v>75</v>
      </c>
      <c r="L1191" s="17"/>
      <c r="M1191" s="17"/>
      <c r="N1191" s="17">
        <v>16.350000000000001</v>
      </c>
      <c r="O1191" s="17"/>
      <c r="P1191" s="17"/>
      <c r="Q1191" s="17">
        <v>16.344999999999999</v>
      </c>
      <c r="R1191" s="17" t="s">
        <v>65</v>
      </c>
      <c r="S1191" s="17"/>
      <c r="T1191" s="17" t="s">
        <v>101</v>
      </c>
      <c r="U1191" s="17" t="s">
        <v>55</v>
      </c>
      <c r="V1191" s="17" t="s">
        <v>88</v>
      </c>
      <c r="W1191" s="19" t="s">
        <v>3434</v>
      </c>
      <c r="X1191" s="18">
        <v>43815.333333333299</v>
      </c>
      <c r="Y1191" s="18">
        <v>43815.333333333299</v>
      </c>
      <c r="Z1191" s="17" t="s">
        <v>82</v>
      </c>
      <c r="AA1191" s="17"/>
      <c r="AB1191" s="17"/>
      <c r="AC1191" s="17" t="s">
        <v>82</v>
      </c>
      <c r="AD1191" s="17"/>
      <c r="AE1191" s="17" t="s">
        <v>1641</v>
      </c>
    </row>
    <row r="1192" spans="1:31" s="3" customFormat="1" ht="25.5" hidden="1" x14ac:dyDescent="0.3">
      <c r="A1192" s="35" t="s">
        <v>3761</v>
      </c>
      <c r="B1192" s="17">
        <v>1400</v>
      </c>
      <c r="C1192" s="18">
        <v>42850</v>
      </c>
      <c r="D1192" s="18">
        <v>42856.291666666701</v>
      </c>
      <c r="E1192" s="16" t="s">
        <v>1507</v>
      </c>
      <c r="F1192" s="36">
        <v>43206.291666666701</v>
      </c>
      <c r="G1192" s="16" t="s">
        <v>279</v>
      </c>
      <c r="H1192" s="17" t="s">
        <v>74</v>
      </c>
      <c r="I1192" s="17"/>
      <c r="J1192" s="17"/>
      <c r="K1192" s="17" t="s">
        <v>75</v>
      </c>
      <c r="L1192" s="17"/>
      <c r="M1192" s="17"/>
      <c r="N1192" s="17">
        <v>305.5</v>
      </c>
      <c r="O1192" s="17"/>
      <c r="P1192" s="17"/>
      <c r="Q1192" s="17">
        <v>266.5</v>
      </c>
      <c r="R1192" s="17" t="s">
        <v>65</v>
      </c>
      <c r="S1192" s="17"/>
      <c r="T1192" s="17" t="s">
        <v>553</v>
      </c>
      <c r="U1192" s="17" t="s">
        <v>55</v>
      </c>
      <c r="V1192" s="17" t="s">
        <v>163</v>
      </c>
      <c r="W1192" s="19" t="s">
        <v>3762</v>
      </c>
      <c r="X1192" s="18">
        <v>44561.333333333299</v>
      </c>
      <c r="Y1192" s="18">
        <v>44561.333333333299</v>
      </c>
      <c r="Z1192" s="17" t="s">
        <v>82</v>
      </c>
      <c r="AA1192" s="17" t="s">
        <v>59</v>
      </c>
      <c r="AB1192" s="17"/>
      <c r="AC1192" s="17" t="s">
        <v>82</v>
      </c>
      <c r="AD1192" s="17"/>
      <c r="AE1192" s="17"/>
    </row>
    <row r="1193" spans="1:31" s="3" customFormat="1" ht="13" hidden="1" x14ac:dyDescent="0.3">
      <c r="A1193" s="35" t="s">
        <v>3763</v>
      </c>
      <c r="B1193" s="17">
        <v>1401</v>
      </c>
      <c r="C1193" s="18">
        <v>42856</v>
      </c>
      <c r="D1193" s="18">
        <v>42856.291666666701</v>
      </c>
      <c r="E1193" s="16" t="s">
        <v>1507</v>
      </c>
      <c r="F1193" s="36">
        <v>43224.291666666701</v>
      </c>
      <c r="G1193" s="16" t="s">
        <v>279</v>
      </c>
      <c r="H1193" s="17" t="s">
        <v>74</v>
      </c>
      <c r="I1193" s="17"/>
      <c r="J1193" s="17"/>
      <c r="K1193" s="17" t="s">
        <v>75</v>
      </c>
      <c r="L1193" s="17"/>
      <c r="M1193" s="17"/>
      <c r="N1193" s="17">
        <v>71.486999999999995</v>
      </c>
      <c r="O1193" s="17"/>
      <c r="P1193" s="17"/>
      <c r="Q1193" s="17">
        <v>69.260000000000005</v>
      </c>
      <c r="R1193" s="17" t="s">
        <v>65</v>
      </c>
      <c r="S1193" s="17"/>
      <c r="T1193" s="17" t="s">
        <v>142</v>
      </c>
      <c r="U1193" s="17" t="s">
        <v>97</v>
      </c>
      <c r="V1193" s="17" t="s">
        <v>143</v>
      </c>
      <c r="W1193" s="19" t="s">
        <v>3764</v>
      </c>
      <c r="X1193" s="18">
        <v>43891.333333333299</v>
      </c>
      <c r="Y1193" s="18">
        <v>43891.333333333299</v>
      </c>
      <c r="Z1193" s="17" t="s">
        <v>82</v>
      </c>
      <c r="AA1193" s="17" t="s">
        <v>59</v>
      </c>
      <c r="AB1193" s="17"/>
      <c r="AC1193" s="17" t="s">
        <v>82</v>
      </c>
      <c r="AD1193" s="17"/>
      <c r="AE1193" s="17" t="s">
        <v>1641</v>
      </c>
    </row>
    <row r="1194" spans="1:31" s="3" customFormat="1" ht="13" x14ac:dyDescent="0.3">
      <c r="A1194" s="35" t="s">
        <v>3765</v>
      </c>
      <c r="B1194" s="17">
        <v>1403</v>
      </c>
      <c r="C1194" s="18">
        <v>42856</v>
      </c>
      <c r="D1194" s="18">
        <v>42856.291666666701</v>
      </c>
      <c r="E1194" s="16" t="s">
        <v>1507</v>
      </c>
      <c r="F1194" s="36">
        <v>43985.291666666701</v>
      </c>
      <c r="G1194" s="16" t="s">
        <v>279</v>
      </c>
      <c r="H1194" s="17" t="s">
        <v>74</v>
      </c>
      <c r="I1194" s="17" t="s">
        <v>63</v>
      </c>
      <c r="J1194" s="17"/>
      <c r="K1194" s="17" t="s">
        <v>75</v>
      </c>
      <c r="L1194" s="17" t="s">
        <v>70</v>
      </c>
      <c r="M1194" s="17"/>
      <c r="N1194" s="17">
        <v>450</v>
      </c>
      <c r="O1194" s="17">
        <v>450</v>
      </c>
      <c r="P1194" s="17"/>
      <c r="Q1194" s="17">
        <v>450</v>
      </c>
      <c r="R1194" s="17" t="s">
        <v>92</v>
      </c>
      <c r="S1194" s="17"/>
      <c r="T1194" s="17" t="s">
        <v>227</v>
      </c>
      <c r="U1194" s="17" t="s">
        <v>159</v>
      </c>
      <c r="V1194" s="17" t="s">
        <v>304</v>
      </c>
      <c r="W1194" s="19" t="s">
        <v>3766</v>
      </c>
      <c r="X1194" s="18">
        <v>44911.333333333299</v>
      </c>
      <c r="Y1194" s="18">
        <v>44911.333333333299</v>
      </c>
      <c r="Z1194" s="17" t="s">
        <v>82</v>
      </c>
      <c r="AA1194" s="17" t="s">
        <v>59</v>
      </c>
      <c r="AB1194" s="17" t="s">
        <v>59</v>
      </c>
      <c r="AC1194" s="17" t="s">
        <v>82</v>
      </c>
      <c r="AD1194" s="17"/>
      <c r="AE1194" s="17"/>
    </row>
    <row r="1195" spans="1:31" s="3" customFormat="1" ht="13" hidden="1" x14ac:dyDescent="0.3">
      <c r="A1195" s="35" t="s">
        <v>3767</v>
      </c>
      <c r="B1195" s="17">
        <v>1404</v>
      </c>
      <c r="C1195" s="18">
        <v>42853</v>
      </c>
      <c r="D1195" s="18">
        <v>42856.291666666701</v>
      </c>
      <c r="E1195" s="16" t="s">
        <v>1507</v>
      </c>
      <c r="F1195" s="36">
        <v>43206.291666666701</v>
      </c>
      <c r="G1195" s="16" t="s">
        <v>279</v>
      </c>
      <c r="H1195" s="17" t="s">
        <v>63</v>
      </c>
      <c r="I1195" s="17" t="s">
        <v>74</v>
      </c>
      <c r="J1195" s="17"/>
      <c r="K1195" s="17" t="s">
        <v>70</v>
      </c>
      <c r="L1195" s="17" t="s">
        <v>75</v>
      </c>
      <c r="M1195" s="17"/>
      <c r="N1195" s="17">
        <v>162.5</v>
      </c>
      <c r="O1195" s="17">
        <v>150</v>
      </c>
      <c r="P1195" s="17"/>
      <c r="Q1195" s="17">
        <v>150</v>
      </c>
      <c r="R1195" s="17" t="s">
        <v>65</v>
      </c>
      <c r="S1195" s="17"/>
      <c r="T1195" s="17" t="s">
        <v>227</v>
      </c>
      <c r="U1195" s="17" t="s">
        <v>159</v>
      </c>
      <c r="V1195" s="17" t="s">
        <v>304</v>
      </c>
      <c r="W1195" s="19" t="s">
        <v>305</v>
      </c>
      <c r="X1195" s="18">
        <v>43983.291666666701</v>
      </c>
      <c r="Y1195" s="18">
        <v>43983.291666666701</v>
      </c>
      <c r="Z1195" s="17" t="s">
        <v>82</v>
      </c>
      <c r="AA1195" s="17" t="s">
        <v>59</v>
      </c>
      <c r="AB1195" s="17"/>
      <c r="AC1195" s="17" t="s">
        <v>82</v>
      </c>
      <c r="AD1195" s="17"/>
      <c r="AE1195" s="17" t="s">
        <v>1641</v>
      </c>
    </row>
    <row r="1196" spans="1:31" s="3" customFormat="1" ht="13" x14ac:dyDescent="0.3">
      <c r="A1196" s="35" t="s">
        <v>3768</v>
      </c>
      <c r="B1196" s="17">
        <v>1406</v>
      </c>
      <c r="C1196" s="18">
        <v>42856</v>
      </c>
      <c r="D1196" s="18">
        <v>42856.291666666701</v>
      </c>
      <c r="E1196" s="16" t="s">
        <v>1507</v>
      </c>
      <c r="F1196" s="36">
        <v>43962.291666666701</v>
      </c>
      <c r="G1196" s="16" t="s">
        <v>279</v>
      </c>
      <c r="H1196" s="17" t="s">
        <v>74</v>
      </c>
      <c r="I1196" s="17" t="s">
        <v>63</v>
      </c>
      <c r="J1196" s="17"/>
      <c r="K1196" s="17" t="s">
        <v>75</v>
      </c>
      <c r="L1196" s="17" t="s">
        <v>70</v>
      </c>
      <c r="M1196" s="17"/>
      <c r="N1196" s="17">
        <v>476.33</v>
      </c>
      <c r="O1196" s="17">
        <v>229.9</v>
      </c>
      <c r="P1196" s="17"/>
      <c r="Q1196" s="17">
        <v>675</v>
      </c>
      <c r="R1196" s="17" t="s">
        <v>92</v>
      </c>
      <c r="S1196" s="17"/>
      <c r="T1196" s="17" t="s">
        <v>66</v>
      </c>
      <c r="U1196" s="17" t="s">
        <v>55</v>
      </c>
      <c r="V1196" s="17" t="s">
        <v>71</v>
      </c>
      <c r="W1196" s="19" t="s">
        <v>209</v>
      </c>
      <c r="X1196" s="18">
        <v>44440.291666666701</v>
      </c>
      <c r="Y1196" s="18">
        <v>44576.333333333299</v>
      </c>
      <c r="Z1196" s="17" t="s">
        <v>82</v>
      </c>
      <c r="AA1196" s="17" t="s">
        <v>59</v>
      </c>
      <c r="AB1196" s="17" t="s">
        <v>59</v>
      </c>
      <c r="AC1196" s="17" t="s">
        <v>82</v>
      </c>
      <c r="AD1196" s="17" t="s">
        <v>156</v>
      </c>
      <c r="AE1196" s="17" t="s">
        <v>1641</v>
      </c>
    </row>
    <row r="1197" spans="1:31" s="3" customFormat="1" ht="13" hidden="1" x14ac:dyDescent="0.3">
      <c r="A1197" s="35" t="s">
        <v>3769</v>
      </c>
      <c r="B1197" s="17">
        <v>1408</v>
      </c>
      <c r="C1197" s="18">
        <v>42853</v>
      </c>
      <c r="D1197" s="18">
        <v>42856.291666666701</v>
      </c>
      <c r="E1197" s="16" t="s">
        <v>1507</v>
      </c>
      <c r="F1197" s="36">
        <v>42930.291666666701</v>
      </c>
      <c r="G1197" s="16" t="s">
        <v>279</v>
      </c>
      <c r="H1197" s="17" t="s">
        <v>74</v>
      </c>
      <c r="I1197" s="17"/>
      <c r="J1197" s="17"/>
      <c r="K1197" s="17" t="s">
        <v>75</v>
      </c>
      <c r="L1197" s="17"/>
      <c r="M1197" s="17"/>
      <c r="N1197" s="17">
        <v>154.59</v>
      </c>
      <c r="O1197" s="17"/>
      <c r="P1197" s="17"/>
      <c r="Q1197" s="17">
        <v>150</v>
      </c>
      <c r="R1197" s="17" t="s">
        <v>65</v>
      </c>
      <c r="S1197" s="17"/>
      <c r="T1197" s="17" t="s">
        <v>66</v>
      </c>
      <c r="U1197" s="17" t="s">
        <v>55</v>
      </c>
      <c r="V1197" s="17" t="s">
        <v>71</v>
      </c>
      <c r="W1197" s="19" t="s">
        <v>209</v>
      </c>
      <c r="X1197" s="18">
        <v>45261.333333333299</v>
      </c>
      <c r="Y1197" s="18">
        <v>45261.333333333299</v>
      </c>
      <c r="Z1197" s="17" t="s">
        <v>82</v>
      </c>
      <c r="AA1197" s="17"/>
      <c r="AB1197" s="17"/>
      <c r="AC1197" s="17" t="s">
        <v>82</v>
      </c>
      <c r="AD1197" s="17"/>
      <c r="AE1197" s="17" t="s">
        <v>1641</v>
      </c>
    </row>
    <row r="1198" spans="1:31" s="3" customFormat="1" ht="13" hidden="1" x14ac:dyDescent="0.3">
      <c r="A1198" s="35" t="s">
        <v>3770</v>
      </c>
      <c r="B1198" s="17">
        <v>1409</v>
      </c>
      <c r="C1198" s="18">
        <v>42853</v>
      </c>
      <c r="D1198" s="18">
        <v>42856.291666666701</v>
      </c>
      <c r="E1198" s="16" t="s">
        <v>1507</v>
      </c>
      <c r="F1198" s="36">
        <v>43168.333333333299</v>
      </c>
      <c r="G1198" s="16" t="s">
        <v>279</v>
      </c>
      <c r="H1198" s="17" t="s">
        <v>63</v>
      </c>
      <c r="I1198" s="17"/>
      <c r="J1198" s="17"/>
      <c r="K1198" s="17" t="s">
        <v>70</v>
      </c>
      <c r="L1198" s="17"/>
      <c r="M1198" s="17"/>
      <c r="N1198" s="17">
        <v>203.7</v>
      </c>
      <c r="O1198" s="17"/>
      <c r="P1198" s="17"/>
      <c r="Q1198" s="17">
        <v>200</v>
      </c>
      <c r="R1198" s="17" t="s">
        <v>65</v>
      </c>
      <c r="S1198" s="17"/>
      <c r="T1198" s="17" t="s">
        <v>66</v>
      </c>
      <c r="U1198" s="17" t="s">
        <v>55</v>
      </c>
      <c r="V1198" s="17" t="s">
        <v>71</v>
      </c>
      <c r="W1198" s="19" t="s">
        <v>371</v>
      </c>
      <c r="X1198" s="18">
        <v>44348.291666666701</v>
      </c>
      <c r="Y1198" s="18">
        <v>45078.291666666701</v>
      </c>
      <c r="Z1198" s="17" t="s">
        <v>82</v>
      </c>
      <c r="AA1198" s="17" t="s">
        <v>59</v>
      </c>
      <c r="AB1198" s="17"/>
      <c r="AC1198" s="17" t="s">
        <v>82</v>
      </c>
      <c r="AD1198" s="17"/>
      <c r="AE1198" s="17" t="s">
        <v>60</v>
      </c>
    </row>
    <row r="1199" spans="1:31" s="3" customFormat="1" ht="13" x14ac:dyDescent="0.3">
      <c r="A1199" s="35" t="s">
        <v>3771</v>
      </c>
      <c r="B1199" s="17">
        <v>1410</v>
      </c>
      <c r="C1199" s="18">
        <v>42853</v>
      </c>
      <c r="D1199" s="18">
        <v>42856.291666666701</v>
      </c>
      <c r="E1199" s="16" t="s">
        <v>1507</v>
      </c>
      <c r="F1199" s="36">
        <v>43769.291666666701</v>
      </c>
      <c r="G1199" s="16" t="s">
        <v>279</v>
      </c>
      <c r="H1199" s="17" t="s">
        <v>51</v>
      </c>
      <c r="I1199" s="17"/>
      <c r="J1199" s="17"/>
      <c r="K1199" s="17" t="s">
        <v>51</v>
      </c>
      <c r="L1199" s="17"/>
      <c r="M1199" s="17"/>
      <c r="N1199" s="17">
        <v>155.25</v>
      </c>
      <c r="O1199" s="17"/>
      <c r="P1199" s="17"/>
      <c r="Q1199" s="17">
        <v>150</v>
      </c>
      <c r="R1199" s="17" t="s">
        <v>65</v>
      </c>
      <c r="S1199" s="17"/>
      <c r="T1199" s="17" t="s">
        <v>66</v>
      </c>
      <c r="U1199" s="17" t="s">
        <v>55</v>
      </c>
      <c r="V1199" s="17" t="s">
        <v>71</v>
      </c>
      <c r="W1199" s="19" t="s">
        <v>3772</v>
      </c>
      <c r="X1199" s="18">
        <v>43983.291666666701</v>
      </c>
      <c r="Y1199" s="18">
        <v>45214.291666666701</v>
      </c>
      <c r="Z1199" s="17" t="s">
        <v>82</v>
      </c>
      <c r="AA1199" s="17" t="s">
        <v>59</v>
      </c>
      <c r="AB1199" s="17" t="s">
        <v>59</v>
      </c>
      <c r="AC1199" s="17" t="s">
        <v>82</v>
      </c>
      <c r="AD1199" s="17"/>
      <c r="AE1199" s="17" t="s">
        <v>1641</v>
      </c>
    </row>
    <row r="1200" spans="1:31" s="3" customFormat="1" ht="13" hidden="1" x14ac:dyDescent="0.3">
      <c r="A1200" s="35" t="s">
        <v>3773</v>
      </c>
      <c r="B1200" s="17">
        <v>1411</v>
      </c>
      <c r="C1200" s="18">
        <v>42809</v>
      </c>
      <c r="D1200" s="18">
        <v>42856.291666666701</v>
      </c>
      <c r="E1200" s="16" t="s">
        <v>1507</v>
      </c>
      <c r="F1200" s="36">
        <v>43216.291666666701</v>
      </c>
      <c r="G1200" s="16" t="s">
        <v>279</v>
      </c>
      <c r="H1200" s="17" t="s">
        <v>74</v>
      </c>
      <c r="I1200" s="17"/>
      <c r="J1200" s="17"/>
      <c r="K1200" s="17" t="s">
        <v>75</v>
      </c>
      <c r="L1200" s="17"/>
      <c r="M1200" s="17"/>
      <c r="N1200" s="17">
        <v>100</v>
      </c>
      <c r="O1200" s="17"/>
      <c r="P1200" s="17"/>
      <c r="Q1200" s="17">
        <v>100</v>
      </c>
      <c r="R1200" s="17" t="s">
        <v>65</v>
      </c>
      <c r="S1200" s="17"/>
      <c r="T1200" s="17" t="s">
        <v>920</v>
      </c>
      <c r="U1200" s="17" t="s">
        <v>55</v>
      </c>
      <c r="V1200" s="17" t="s">
        <v>71</v>
      </c>
      <c r="W1200" s="19" t="s">
        <v>3774</v>
      </c>
      <c r="X1200" s="18">
        <v>43830.333333333299</v>
      </c>
      <c r="Y1200" s="18">
        <v>43830.333333333299</v>
      </c>
      <c r="Z1200" s="17" t="s">
        <v>82</v>
      </c>
      <c r="AA1200" s="17"/>
      <c r="AB1200" s="17"/>
      <c r="AC1200" s="17" t="s">
        <v>82</v>
      </c>
      <c r="AD1200" s="17"/>
      <c r="AE1200" s="17" t="s">
        <v>1618</v>
      </c>
    </row>
    <row r="1201" spans="1:31" s="3" customFormat="1" ht="13" x14ac:dyDescent="0.3">
      <c r="A1201" s="35" t="s">
        <v>3775</v>
      </c>
      <c r="B1201" s="17">
        <v>1412</v>
      </c>
      <c r="C1201" s="18">
        <v>42856</v>
      </c>
      <c r="D1201" s="18">
        <v>42856.291666666701</v>
      </c>
      <c r="E1201" s="16" t="s">
        <v>1507</v>
      </c>
      <c r="F1201" s="36">
        <v>43803.333333333299</v>
      </c>
      <c r="G1201" s="16" t="s">
        <v>279</v>
      </c>
      <c r="H1201" s="17" t="s">
        <v>63</v>
      </c>
      <c r="I1201" s="17"/>
      <c r="J1201" s="17"/>
      <c r="K1201" s="17" t="s">
        <v>70</v>
      </c>
      <c r="L1201" s="17"/>
      <c r="M1201" s="17"/>
      <c r="N1201" s="17">
        <v>80</v>
      </c>
      <c r="O1201" s="17"/>
      <c r="P1201" s="17"/>
      <c r="Q1201" s="17">
        <v>80</v>
      </c>
      <c r="R1201" s="17" t="s">
        <v>65</v>
      </c>
      <c r="S1201" s="17"/>
      <c r="T1201" s="17" t="s">
        <v>121</v>
      </c>
      <c r="U1201" s="17" t="s">
        <v>55</v>
      </c>
      <c r="V1201" s="17" t="s">
        <v>71</v>
      </c>
      <c r="W1201" s="19" t="s">
        <v>3776</v>
      </c>
      <c r="X1201" s="18">
        <v>44344.291666666701</v>
      </c>
      <c r="Y1201" s="18">
        <v>44516.333333333299</v>
      </c>
      <c r="Z1201" s="17" t="s">
        <v>82</v>
      </c>
      <c r="AA1201" s="17" t="s">
        <v>59</v>
      </c>
      <c r="AB1201" s="17" t="s">
        <v>59</v>
      </c>
      <c r="AC1201" s="17" t="s">
        <v>82</v>
      </c>
      <c r="AD1201" s="17" t="s">
        <v>3608</v>
      </c>
      <c r="AE1201" s="17"/>
    </row>
    <row r="1202" spans="1:31" s="3" customFormat="1" ht="25.5" x14ac:dyDescent="0.3">
      <c r="A1202" s="35" t="s">
        <v>3777</v>
      </c>
      <c r="B1202" s="17">
        <v>1415</v>
      </c>
      <c r="C1202" s="18">
        <v>42853</v>
      </c>
      <c r="D1202" s="18">
        <v>42856.291666666701</v>
      </c>
      <c r="E1202" s="16" t="s">
        <v>1507</v>
      </c>
      <c r="F1202" s="36">
        <v>43966.291666666701</v>
      </c>
      <c r="G1202" s="16" t="s">
        <v>279</v>
      </c>
      <c r="H1202" s="17" t="s">
        <v>74</v>
      </c>
      <c r="I1202" s="17"/>
      <c r="J1202" s="17"/>
      <c r="K1202" s="17" t="s">
        <v>75</v>
      </c>
      <c r="L1202" s="17"/>
      <c r="M1202" s="17"/>
      <c r="N1202" s="17">
        <v>102.18</v>
      </c>
      <c r="O1202" s="17"/>
      <c r="P1202" s="17"/>
      <c r="Q1202" s="17">
        <v>100</v>
      </c>
      <c r="R1202" s="17" t="s">
        <v>92</v>
      </c>
      <c r="S1202" s="17"/>
      <c r="T1202" s="17" t="s">
        <v>130</v>
      </c>
      <c r="U1202" s="17" t="s">
        <v>55</v>
      </c>
      <c r="V1202" s="17" t="s">
        <v>71</v>
      </c>
      <c r="W1202" s="19" t="s">
        <v>3778</v>
      </c>
      <c r="X1202" s="18">
        <v>44501.291666666701</v>
      </c>
      <c r="Y1202" s="18">
        <v>45214.291666666701</v>
      </c>
      <c r="Z1202" s="17" t="s">
        <v>82</v>
      </c>
      <c r="AA1202" s="17" t="s">
        <v>59</v>
      </c>
      <c r="AB1202" s="17" t="s">
        <v>59</v>
      </c>
      <c r="AC1202" s="17" t="s">
        <v>82</v>
      </c>
      <c r="AD1202" s="17"/>
      <c r="AE1202" s="17" t="s">
        <v>1641</v>
      </c>
    </row>
    <row r="1203" spans="1:31" s="3" customFormat="1" ht="13" hidden="1" x14ac:dyDescent="0.3">
      <c r="A1203" s="35" t="s">
        <v>3779</v>
      </c>
      <c r="B1203" s="17">
        <v>1416</v>
      </c>
      <c r="C1203" s="18">
        <v>42850</v>
      </c>
      <c r="D1203" s="18">
        <v>42856.291666666701</v>
      </c>
      <c r="E1203" s="16" t="s">
        <v>1507</v>
      </c>
      <c r="F1203" s="36">
        <v>43210.291666666701</v>
      </c>
      <c r="G1203" s="16" t="s">
        <v>279</v>
      </c>
      <c r="H1203" s="17" t="s">
        <v>51</v>
      </c>
      <c r="I1203" s="17"/>
      <c r="J1203" s="17"/>
      <c r="K1203" s="17" t="s">
        <v>51</v>
      </c>
      <c r="L1203" s="17"/>
      <c r="M1203" s="17"/>
      <c r="N1203" s="17">
        <v>108</v>
      </c>
      <c r="O1203" s="17"/>
      <c r="P1203" s="17"/>
      <c r="Q1203" s="17">
        <v>100</v>
      </c>
      <c r="R1203" s="17" t="s">
        <v>65</v>
      </c>
      <c r="S1203" s="17"/>
      <c r="T1203" s="17" t="s">
        <v>121</v>
      </c>
      <c r="U1203" s="17" t="s">
        <v>55</v>
      </c>
      <c r="V1203" s="17" t="s">
        <v>71</v>
      </c>
      <c r="W1203" s="19" t="s">
        <v>3780</v>
      </c>
      <c r="X1203" s="18">
        <v>44166.333333333299</v>
      </c>
      <c r="Y1203" s="18">
        <v>44166.333333333299</v>
      </c>
      <c r="Z1203" s="17" t="s">
        <v>82</v>
      </c>
      <c r="AA1203" s="17" t="s">
        <v>59</v>
      </c>
      <c r="AB1203" s="17"/>
      <c r="AC1203" s="17" t="s">
        <v>82</v>
      </c>
      <c r="AD1203" s="17"/>
      <c r="AE1203" s="17" t="s">
        <v>1641</v>
      </c>
    </row>
    <row r="1204" spans="1:31" s="3" customFormat="1" ht="13" hidden="1" x14ac:dyDescent="0.3">
      <c r="A1204" s="35" t="s">
        <v>3781</v>
      </c>
      <c r="B1204" s="17">
        <v>1417</v>
      </c>
      <c r="C1204" s="18">
        <v>42856</v>
      </c>
      <c r="D1204" s="18">
        <v>42856.291666666701</v>
      </c>
      <c r="E1204" s="16" t="s">
        <v>1507</v>
      </c>
      <c r="F1204" s="36">
        <v>43206.291666666701</v>
      </c>
      <c r="G1204" s="16" t="s">
        <v>279</v>
      </c>
      <c r="H1204" s="17" t="s">
        <v>74</v>
      </c>
      <c r="I1204" s="17" t="s">
        <v>63</v>
      </c>
      <c r="J1204" s="17"/>
      <c r="K1204" s="17" t="s">
        <v>75</v>
      </c>
      <c r="L1204" s="17" t="s">
        <v>70</v>
      </c>
      <c r="M1204" s="17"/>
      <c r="N1204" s="17">
        <v>100</v>
      </c>
      <c r="O1204" s="17">
        <v>100</v>
      </c>
      <c r="P1204" s="17"/>
      <c r="Q1204" s="17">
        <v>99</v>
      </c>
      <c r="R1204" s="17" t="s">
        <v>65</v>
      </c>
      <c r="S1204" s="17"/>
      <c r="T1204" s="17" t="s">
        <v>195</v>
      </c>
      <c r="U1204" s="17" t="s">
        <v>55</v>
      </c>
      <c r="V1204" s="17" t="s">
        <v>71</v>
      </c>
      <c r="W1204" s="19" t="s">
        <v>363</v>
      </c>
      <c r="X1204" s="18">
        <v>44105.291666666701</v>
      </c>
      <c r="Y1204" s="18">
        <v>44713.291666666701</v>
      </c>
      <c r="Z1204" s="17" t="s">
        <v>82</v>
      </c>
      <c r="AA1204" s="17" t="s">
        <v>59</v>
      </c>
      <c r="AB1204" s="17"/>
      <c r="AC1204" s="17" t="s">
        <v>82</v>
      </c>
      <c r="AD1204" s="17"/>
      <c r="AE1204" s="17"/>
    </row>
    <row r="1205" spans="1:31" s="3" customFormat="1" ht="13" hidden="1" x14ac:dyDescent="0.3">
      <c r="A1205" s="35" t="s">
        <v>3782</v>
      </c>
      <c r="B1205" s="17">
        <v>1418</v>
      </c>
      <c r="C1205" s="18">
        <v>42851</v>
      </c>
      <c r="D1205" s="18">
        <v>42856.291666666701</v>
      </c>
      <c r="E1205" s="16" t="s">
        <v>1507</v>
      </c>
      <c r="F1205" s="36">
        <v>43153.333333333299</v>
      </c>
      <c r="G1205" s="16" t="s">
        <v>279</v>
      </c>
      <c r="H1205" s="17" t="s">
        <v>74</v>
      </c>
      <c r="I1205" s="17"/>
      <c r="J1205" s="17"/>
      <c r="K1205" s="17" t="s">
        <v>75</v>
      </c>
      <c r="L1205" s="17"/>
      <c r="M1205" s="17"/>
      <c r="N1205" s="17">
        <v>418.95</v>
      </c>
      <c r="O1205" s="17"/>
      <c r="P1205" s="17"/>
      <c r="Q1205" s="17">
        <v>400</v>
      </c>
      <c r="R1205" s="17" t="s">
        <v>65</v>
      </c>
      <c r="S1205" s="17"/>
      <c r="T1205" s="17" t="s">
        <v>101</v>
      </c>
      <c r="U1205" s="17" t="s">
        <v>55</v>
      </c>
      <c r="V1205" s="17" t="s">
        <v>71</v>
      </c>
      <c r="W1205" s="19" t="s">
        <v>264</v>
      </c>
      <c r="X1205" s="18">
        <v>44409.291666666701</v>
      </c>
      <c r="Y1205" s="18">
        <v>44409.291666666701</v>
      </c>
      <c r="Z1205" s="17" t="s">
        <v>82</v>
      </c>
      <c r="AA1205" s="17" t="s">
        <v>59</v>
      </c>
      <c r="AB1205" s="17"/>
      <c r="AC1205" s="17" t="s">
        <v>82</v>
      </c>
      <c r="AD1205" s="17"/>
      <c r="AE1205" s="17" t="s">
        <v>60</v>
      </c>
    </row>
    <row r="1206" spans="1:31" s="3" customFormat="1" ht="13" hidden="1" x14ac:dyDescent="0.3">
      <c r="A1206" s="35" t="s">
        <v>3783</v>
      </c>
      <c r="B1206" s="17">
        <v>1420</v>
      </c>
      <c r="C1206" s="18">
        <v>42856</v>
      </c>
      <c r="D1206" s="18">
        <v>42856.291666666701</v>
      </c>
      <c r="E1206" s="16" t="s">
        <v>1507</v>
      </c>
      <c r="F1206" s="36">
        <v>43206.291666666701</v>
      </c>
      <c r="G1206" s="16" t="s">
        <v>279</v>
      </c>
      <c r="H1206" s="17" t="s">
        <v>74</v>
      </c>
      <c r="I1206" s="17" t="s">
        <v>63</v>
      </c>
      <c r="J1206" s="17"/>
      <c r="K1206" s="17" t="s">
        <v>75</v>
      </c>
      <c r="L1206" s="17" t="s">
        <v>70</v>
      </c>
      <c r="M1206" s="17"/>
      <c r="N1206" s="17">
        <v>200</v>
      </c>
      <c r="O1206" s="17">
        <v>200</v>
      </c>
      <c r="P1206" s="17"/>
      <c r="Q1206" s="17">
        <v>200</v>
      </c>
      <c r="R1206" s="17" t="s">
        <v>65</v>
      </c>
      <c r="S1206" s="17"/>
      <c r="T1206" s="17" t="s">
        <v>101</v>
      </c>
      <c r="U1206" s="17" t="s">
        <v>55</v>
      </c>
      <c r="V1206" s="17" t="s">
        <v>71</v>
      </c>
      <c r="W1206" s="19" t="s">
        <v>264</v>
      </c>
      <c r="X1206" s="18">
        <v>44105.291666666701</v>
      </c>
      <c r="Y1206" s="18">
        <v>44105.291666666701</v>
      </c>
      <c r="Z1206" s="17" t="s">
        <v>82</v>
      </c>
      <c r="AA1206" s="17" t="s">
        <v>59</v>
      </c>
      <c r="AB1206" s="17"/>
      <c r="AC1206" s="17" t="s">
        <v>82</v>
      </c>
      <c r="AD1206" s="17"/>
      <c r="AE1206" s="17"/>
    </row>
    <row r="1207" spans="1:31" s="3" customFormat="1" ht="13" x14ac:dyDescent="0.3">
      <c r="A1207" s="35" t="s">
        <v>3784</v>
      </c>
      <c r="B1207" s="17">
        <v>1421</v>
      </c>
      <c r="C1207" s="18">
        <v>42853</v>
      </c>
      <c r="D1207" s="18">
        <v>42856.291666666701</v>
      </c>
      <c r="E1207" s="16" t="s">
        <v>1507</v>
      </c>
      <c r="F1207" s="36">
        <v>43654.291666666701</v>
      </c>
      <c r="G1207" s="16" t="s">
        <v>279</v>
      </c>
      <c r="H1207" s="17" t="s">
        <v>51</v>
      </c>
      <c r="I1207" s="17"/>
      <c r="J1207" s="17"/>
      <c r="K1207" s="17" t="s">
        <v>51</v>
      </c>
      <c r="L1207" s="17"/>
      <c r="M1207" s="17"/>
      <c r="N1207" s="17">
        <v>37.4</v>
      </c>
      <c r="O1207" s="17"/>
      <c r="P1207" s="17"/>
      <c r="Q1207" s="17">
        <v>37.4</v>
      </c>
      <c r="R1207" s="17" t="s">
        <v>65</v>
      </c>
      <c r="S1207" s="17"/>
      <c r="T1207" s="17" t="s">
        <v>101</v>
      </c>
      <c r="U1207" s="17" t="s">
        <v>55</v>
      </c>
      <c r="V1207" s="17" t="s">
        <v>71</v>
      </c>
      <c r="W1207" s="19" t="s">
        <v>2135</v>
      </c>
      <c r="X1207" s="18">
        <v>43617.291666666701</v>
      </c>
      <c r="Y1207" s="18">
        <v>44545.333333333299</v>
      </c>
      <c r="Z1207" s="17" t="s">
        <v>82</v>
      </c>
      <c r="AA1207" s="17" t="s">
        <v>59</v>
      </c>
      <c r="AB1207" s="17" t="s">
        <v>59</v>
      </c>
      <c r="AC1207" s="17" t="s">
        <v>82</v>
      </c>
      <c r="AD1207" s="17"/>
      <c r="AE1207" s="17"/>
    </row>
    <row r="1208" spans="1:31" s="3" customFormat="1" ht="13" hidden="1" x14ac:dyDescent="0.3">
      <c r="A1208" s="35" t="s">
        <v>3785</v>
      </c>
      <c r="B1208" s="17">
        <v>1422</v>
      </c>
      <c r="C1208" s="18">
        <v>42853</v>
      </c>
      <c r="D1208" s="18">
        <v>42856.291666666701</v>
      </c>
      <c r="E1208" s="16" t="s">
        <v>1507</v>
      </c>
      <c r="F1208" s="36">
        <v>42930.291666666701</v>
      </c>
      <c r="G1208" s="16" t="s">
        <v>279</v>
      </c>
      <c r="H1208" s="17" t="s">
        <v>74</v>
      </c>
      <c r="I1208" s="17"/>
      <c r="J1208" s="17"/>
      <c r="K1208" s="17" t="s">
        <v>75</v>
      </c>
      <c r="L1208" s="17"/>
      <c r="M1208" s="17"/>
      <c r="N1208" s="17">
        <v>263.83999999999997</v>
      </c>
      <c r="O1208" s="17"/>
      <c r="P1208" s="17"/>
      <c r="Q1208" s="17">
        <v>250</v>
      </c>
      <c r="R1208" s="17" t="s">
        <v>65</v>
      </c>
      <c r="S1208" s="17"/>
      <c r="T1208" s="17" t="s">
        <v>101</v>
      </c>
      <c r="U1208" s="17" t="s">
        <v>55</v>
      </c>
      <c r="V1208" s="17" t="s">
        <v>71</v>
      </c>
      <c r="W1208" s="19" t="s">
        <v>3786</v>
      </c>
      <c r="X1208" s="18">
        <v>44561.333333333299</v>
      </c>
      <c r="Y1208" s="18">
        <v>44561.333333333299</v>
      </c>
      <c r="Z1208" s="17" t="s">
        <v>82</v>
      </c>
      <c r="AA1208" s="17"/>
      <c r="AB1208" s="17"/>
      <c r="AC1208" s="17" t="s">
        <v>82</v>
      </c>
      <c r="AD1208" s="17"/>
      <c r="AE1208" s="17" t="s">
        <v>1641</v>
      </c>
    </row>
    <row r="1209" spans="1:31" s="3" customFormat="1" ht="13" hidden="1" x14ac:dyDescent="0.3">
      <c r="A1209" s="35" t="s">
        <v>3787</v>
      </c>
      <c r="B1209" s="17">
        <v>1423</v>
      </c>
      <c r="C1209" s="18">
        <v>42829</v>
      </c>
      <c r="D1209" s="18">
        <v>42856.291666666701</v>
      </c>
      <c r="E1209" s="16" t="s">
        <v>1507</v>
      </c>
      <c r="F1209" s="36">
        <v>43159.333333333299</v>
      </c>
      <c r="G1209" s="16" t="s">
        <v>279</v>
      </c>
      <c r="H1209" s="17" t="s">
        <v>74</v>
      </c>
      <c r="I1209" s="17" t="s">
        <v>63</v>
      </c>
      <c r="J1209" s="17"/>
      <c r="K1209" s="17" t="s">
        <v>75</v>
      </c>
      <c r="L1209" s="17" t="s">
        <v>70</v>
      </c>
      <c r="M1209" s="17"/>
      <c r="N1209" s="17">
        <v>90</v>
      </c>
      <c r="O1209" s="17">
        <v>90</v>
      </c>
      <c r="P1209" s="17"/>
      <c r="Q1209" s="17">
        <v>90</v>
      </c>
      <c r="R1209" s="17" t="s">
        <v>65</v>
      </c>
      <c r="S1209" s="17"/>
      <c r="T1209" s="17" t="s">
        <v>121</v>
      </c>
      <c r="U1209" s="17" t="s">
        <v>55</v>
      </c>
      <c r="V1209" s="17" t="s">
        <v>71</v>
      </c>
      <c r="W1209" s="19" t="s">
        <v>1973</v>
      </c>
      <c r="X1209" s="18">
        <v>44196.333333333299</v>
      </c>
      <c r="Y1209" s="18">
        <v>44196.333333333299</v>
      </c>
      <c r="Z1209" s="17" t="s">
        <v>82</v>
      </c>
      <c r="AA1209" s="17"/>
      <c r="AB1209" s="17"/>
      <c r="AC1209" s="17" t="s">
        <v>82</v>
      </c>
      <c r="AD1209" s="17"/>
      <c r="AE1209" s="17" t="s">
        <v>1641</v>
      </c>
    </row>
    <row r="1210" spans="1:31" s="3" customFormat="1" ht="13" hidden="1" x14ac:dyDescent="0.3">
      <c r="A1210" s="35" t="s">
        <v>3788</v>
      </c>
      <c r="B1210" s="17">
        <v>1425</v>
      </c>
      <c r="C1210" s="18">
        <v>42853</v>
      </c>
      <c r="D1210" s="18">
        <v>42856.291666666701</v>
      </c>
      <c r="E1210" s="16" t="s">
        <v>1507</v>
      </c>
      <c r="F1210" s="36">
        <v>43171.291666666701</v>
      </c>
      <c r="G1210" s="16" t="s">
        <v>279</v>
      </c>
      <c r="H1210" s="17" t="s">
        <v>63</v>
      </c>
      <c r="I1210" s="17" t="s">
        <v>345</v>
      </c>
      <c r="J1210" s="17"/>
      <c r="K1210" s="17" t="s">
        <v>70</v>
      </c>
      <c r="L1210" s="17" t="s">
        <v>86</v>
      </c>
      <c r="M1210" s="17"/>
      <c r="N1210" s="17">
        <v>26.125</v>
      </c>
      <c r="O1210" s="17">
        <v>300</v>
      </c>
      <c r="P1210" s="17"/>
      <c r="Q1210" s="17">
        <v>312</v>
      </c>
      <c r="R1210" s="17" t="s">
        <v>65</v>
      </c>
      <c r="S1210" s="17"/>
      <c r="T1210" s="17" t="s">
        <v>417</v>
      </c>
      <c r="U1210" s="17" t="s">
        <v>55</v>
      </c>
      <c r="V1210" s="17" t="s">
        <v>71</v>
      </c>
      <c r="W1210" s="19" t="s">
        <v>3678</v>
      </c>
      <c r="X1210" s="18">
        <v>44105.291666666701</v>
      </c>
      <c r="Y1210" s="18">
        <v>44105.291666666701</v>
      </c>
      <c r="Z1210" s="17" t="s">
        <v>82</v>
      </c>
      <c r="AA1210" s="17" t="s">
        <v>59</v>
      </c>
      <c r="AB1210" s="17"/>
      <c r="AC1210" s="17" t="s">
        <v>82</v>
      </c>
      <c r="AD1210" s="17"/>
      <c r="AE1210" s="17" t="s">
        <v>1641</v>
      </c>
    </row>
    <row r="1211" spans="1:31" s="3" customFormat="1" ht="13" x14ac:dyDescent="0.3">
      <c r="A1211" s="35" t="s">
        <v>3789</v>
      </c>
      <c r="B1211" s="17">
        <v>1426</v>
      </c>
      <c r="C1211" s="18">
        <v>42854</v>
      </c>
      <c r="D1211" s="18">
        <v>42856.291666666701</v>
      </c>
      <c r="E1211" s="16" t="s">
        <v>1507</v>
      </c>
      <c r="F1211" s="36">
        <v>43769.291666666701</v>
      </c>
      <c r="G1211" s="16" t="s">
        <v>279</v>
      </c>
      <c r="H1211" s="17" t="s">
        <v>51</v>
      </c>
      <c r="I1211" s="17"/>
      <c r="J1211" s="17"/>
      <c r="K1211" s="17" t="s">
        <v>51</v>
      </c>
      <c r="L1211" s="17"/>
      <c r="M1211" s="17"/>
      <c r="N1211" s="17">
        <v>280.5</v>
      </c>
      <c r="O1211" s="17"/>
      <c r="P1211" s="17"/>
      <c r="Q1211" s="17">
        <v>275</v>
      </c>
      <c r="R1211" s="17" t="s">
        <v>65</v>
      </c>
      <c r="S1211" s="17"/>
      <c r="T1211" s="17" t="s">
        <v>101</v>
      </c>
      <c r="U1211" s="17" t="s">
        <v>55</v>
      </c>
      <c r="V1211" s="17" t="s">
        <v>71</v>
      </c>
      <c r="W1211" s="19" t="s">
        <v>1412</v>
      </c>
      <c r="X1211" s="18">
        <v>44196.333333333299</v>
      </c>
      <c r="Y1211" s="18">
        <v>45031.291666666701</v>
      </c>
      <c r="Z1211" s="17" t="s">
        <v>82</v>
      </c>
      <c r="AA1211" s="17" t="s">
        <v>59</v>
      </c>
      <c r="AB1211" s="17" t="s">
        <v>59</v>
      </c>
      <c r="AC1211" s="17" t="s">
        <v>82</v>
      </c>
      <c r="AD1211" s="17"/>
      <c r="AE1211" s="17" t="s">
        <v>1641</v>
      </c>
    </row>
    <row r="1212" spans="1:31" s="3" customFormat="1" ht="13" x14ac:dyDescent="0.3">
      <c r="A1212" s="35" t="s">
        <v>3790</v>
      </c>
      <c r="B1212" s="17">
        <v>1427</v>
      </c>
      <c r="C1212" s="18">
        <v>42856</v>
      </c>
      <c r="D1212" s="18">
        <v>42856.291666666701</v>
      </c>
      <c r="E1212" s="16" t="s">
        <v>1507</v>
      </c>
      <c r="F1212" s="36">
        <v>43909.291666666701</v>
      </c>
      <c r="G1212" s="16" t="s">
        <v>279</v>
      </c>
      <c r="H1212" s="17" t="s">
        <v>74</v>
      </c>
      <c r="I1212" s="17" t="s">
        <v>63</v>
      </c>
      <c r="J1212" s="17"/>
      <c r="K1212" s="17" t="s">
        <v>75</v>
      </c>
      <c r="L1212" s="17" t="s">
        <v>70</v>
      </c>
      <c r="M1212" s="17"/>
      <c r="N1212" s="17">
        <v>125</v>
      </c>
      <c r="O1212" s="17">
        <v>60</v>
      </c>
      <c r="P1212" s="17"/>
      <c r="Q1212" s="17">
        <v>125</v>
      </c>
      <c r="R1212" s="17" t="s">
        <v>65</v>
      </c>
      <c r="S1212" s="17"/>
      <c r="T1212" s="17" t="s">
        <v>227</v>
      </c>
      <c r="U1212" s="17" t="s">
        <v>159</v>
      </c>
      <c r="V1212" s="17" t="s">
        <v>56</v>
      </c>
      <c r="W1212" s="19" t="s">
        <v>3791</v>
      </c>
      <c r="X1212" s="18">
        <v>45412.291666666701</v>
      </c>
      <c r="Y1212" s="18">
        <v>45412.291666666701</v>
      </c>
      <c r="Z1212" s="17" t="s">
        <v>82</v>
      </c>
      <c r="AA1212" s="17" t="s">
        <v>59</v>
      </c>
      <c r="AB1212" s="17" t="s">
        <v>59</v>
      </c>
      <c r="AC1212" s="17" t="s">
        <v>82</v>
      </c>
      <c r="AD1212" s="17"/>
      <c r="AE1212" s="17" t="s">
        <v>1641</v>
      </c>
    </row>
    <row r="1213" spans="1:31" s="3" customFormat="1" ht="13" x14ac:dyDescent="0.3">
      <c r="A1213" s="35" t="s">
        <v>3792</v>
      </c>
      <c r="B1213" s="17">
        <v>1428</v>
      </c>
      <c r="C1213" s="18">
        <v>42852</v>
      </c>
      <c r="D1213" s="18">
        <v>42856.291666666701</v>
      </c>
      <c r="E1213" s="16" t="s">
        <v>1507</v>
      </c>
      <c r="F1213" s="36">
        <v>44280.291666666701</v>
      </c>
      <c r="G1213" s="16" t="s">
        <v>279</v>
      </c>
      <c r="H1213" s="17" t="s">
        <v>63</v>
      </c>
      <c r="I1213" s="17"/>
      <c r="J1213" s="17"/>
      <c r="K1213" s="17" t="s">
        <v>70</v>
      </c>
      <c r="L1213" s="17"/>
      <c r="M1213" s="17"/>
      <c r="N1213" s="17">
        <v>10</v>
      </c>
      <c r="O1213" s="17"/>
      <c r="P1213" s="17"/>
      <c r="Q1213" s="17">
        <v>10</v>
      </c>
      <c r="R1213" s="17" t="s">
        <v>65</v>
      </c>
      <c r="S1213" s="17"/>
      <c r="T1213" s="17" t="s">
        <v>54</v>
      </c>
      <c r="U1213" s="17" t="s">
        <v>55</v>
      </c>
      <c r="V1213" s="17" t="s">
        <v>56</v>
      </c>
      <c r="W1213" s="19" t="s">
        <v>3793</v>
      </c>
      <c r="X1213" s="18">
        <v>44561.333333333299</v>
      </c>
      <c r="Y1213" s="18">
        <v>44561.333333333299</v>
      </c>
      <c r="Z1213" s="17" t="s">
        <v>82</v>
      </c>
      <c r="AA1213" s="17" t="s">
        <v>59</v>
      </c>
      <c r="AB1213" s="17" t="s">
        <v>59</v>
      </c>
      <c r="AC1213" s="17" t="s">
        <v>82</v>
      </c>
      <c r="AD1213" s="17"/>
      <c r="AE1213" s="17" t="s">
        <v>1641</v>
      </c>
    </row>
    <row r="1214" spans="1:31" s="3" customFormat="1" ht="13" hidden="1" x14ac:dyDescent="0.3">
      <c r="A1214" s="35" t="s">
        <v>3794</v>
      </c>
      <c r="B1214" s="17">
        <v>1430</v>
      </c>
      <c r="C1214" s="18">
        <v>42856</v>
      </c>
      <c r="D1214" s="18">
        <v>42856.291666666701</v>
      </c>
      <c r="E1214" s="16" t="s">
        <v>1507</v>
      </c>
      <c r="F1214" s="36">
        <v>43161.333333333299</v>
      </c>
      <c r="G1214" s="16" t="s">
        <v>279</v>
      </c>
      <c r="H1214" s="17" t="s">
        <v>63</v>
      </c>
      <c r="I1214" s="17"/>
      <c r="J1214" s="17"/>
      <c r="K1214" s="17" t="s">
        <v>70</v>
      </c>
      <c r="L1214" s="17"/>
      <c r="M1214" s="17"/>
      <c r="N1214" s="17">
        <v>40</v>
      </c>
      <c r="O1214" s="17"/>
      <c r="P1214" s="17"/>
      <c r="Q1214" s="17">
        <v>40</v>
      </c>
      <c r="R1214" s="17" t="s">
        <v>65</v>
      </c>
      <c r="S1214" s="17"/>
      <c r="T1214" s="17" t="s">
        <v>54</v>
      </c>
      <c r="U1214" s="17" t="s">
        <v>55</v>
      </c>
      <c r="V1214" s="17" t="s">
        <v>56</v>
      </c>
      <c r="W1214" s="19" t="s">
        <v>3795</v>
      </c>
      <c r="X1214" s="18">
        <v>44344.291666666701</v>
      </c>
      <c r="Y1214" s="18">
        <v>44344.291666666701</v>
      </c>
      <c r="Z1214" s="17" t="s">
        <v>82</v>
      </c>
      <c r="AA1214" s="17" t="s">
        <v>59</v>
      </c>
      <c r="AB1214" s="17"/>
      <c r="AC1214" s="17" t="s">
        <v>82</v>
      </c>
      <c r="AD1214" s="17"/>
      <c r="AE1214" s="17" t="s">
        <v>1641</v>
      </c>
    </row>
    <row r="1215" spans="1:31" s="3" customFormat="1" ht="13" x14ac:dyDescent="0.3">
      <c r="A1215" s="35" t="s">
        <v>3796</v>
      </c>
      <c r="B1215" s="17">
        <v>1431</v>
      </c>
      <c r="C1215" s="18">
        <v>42852</v>
      </c>
      <c r="D1215" s="18">
        <v>42856.291666666701</v>
      </c>
      <c r="E1215" s="16" t="s">
        <v>1507</v>
      </c>
      <c r="F1215" s="36">
        <v>44280.291666666701</v>
      </c>
      <c r="G1215" s="16" t="s">
        <v>279</v>
      </c>
      <c r="H1215" s="17" t="s">
        <v>63</v>
      </c>
      <c r="I1215" s="17"/>
      <c r="J1215" s="17"/>
      <c r="K1215" s="17" t="s">
        <v>70</v>
      </c>
      <c r="L1215" s="17"/>
      <c r="M1215" s="17"/>
      <c r="N1215" s="17">
        <v>10</v>
      </c>
      <c r="O1215" s="17"/>
      <c r="P1215" s="17"/>
      <c r="Q1215" s="17">
        <v>10</v>
      </c>
      <c r="R1215" s="17" t="s">
        <v>65</v>
      </c>
      <c r="S1215" s="17"/>
      <c r="T1215" s="17" t="s">
        <v>54</v>
      </c>
      <c r="U1215" s="17" t="s">
        <v>55</v>
      </c>
      <c r="V1215" s="17" t="s">
        <v>56</v>
      </c>
      <c r="W1215" s="19" t="s">
        <v>3797</v>
      </c>
      <c r="X1215" s="18">
        <v>44561.333333333299</v>
      </c>
      <c r="Y1215" s="18">
        <v>44561.333333333299</v>
      </c>
      <c r="Z1215" s="17" t="s">
        <v>82</v>
      </c>
      <c r="AA1215" s="17" t="s">
        <v>59</v>
      </c>
      <c r="AB1215" s="17" t="s">
        <v>59</v>
      </c>
      <c r="AC1215" s="17" t="s">
        <v>82</v>
      </c>
      <c r="AD1215" s="17"/>
      <c r="AE1215" s="17" t="s">
        <v>1641</v>
      </c>
    </row>
    <row r="1216" spans="1:31" s="3" customFormat="1" ht="13" hidden="1" x14ac:dyDescent="0.3">
      <c r="A1216" s="35" t="s">
        <v>3798</v>
      </c>
      <c r="B1216" s="17">
        <v>1433</v>
      </c>
      <c r="C1216" s="18">
        <v>42852</v>
      </c>
      <c r="D1216" s="18">
        <v>42856.291666666701</v>
      </c>
      <c r="E1216" s="16" t="s">
        <v>1507</v>
      </c>
      <c r="F1216" s="36">
        <v>42914.291666666701</v>
      </c>
      <c r="G1216" s="16" t="s">
        <v>279</v>
      </c>
      <c r="H1216" s="17" t="s">
        <v>74</v>
      </c>
      <c r="I1216" s="17"/>
      <c r="J1216" s="17"/>
      <c r="K1216" s="17" t="s">
        <v>75</v>
      </c>
      <c r="L1216" s="17"/>
      <c r="M1216" s="17"/>
      <c r="N1216" s="17">
        <v>155.1</v>
      </c>
      <c r="O1216" s="17"/>
      <c r="P1216" s="17"/>
      <c r="Q1216" s="17">
        <v>150</v>
      </c>
      <c r="R1216" s="17" t="s">
        <v>65</v>
      </c>
      <c r="S1216" s="17"/>
      <c r="T1216" s="17" t="s">
        <v>227</v>
      </c>
      <c r="U1216" s="17" t="s">
        <v>159</v>
      </c>
      <c r="V1216" s="17" t="s">
        <v>56</v>
      </c>
      <c r="W1216" s="19" t="s">
        <v>3799</v>
      </c>
      <c r="X1216" s="18">
        <v>43983.291666666701</v>
      </c>
      <c r="Y1216" s="18">
        <v>43983.291666666701</v>
      </c>
      <c r="Z1216" s="17" t="s">
        <v>82</v>
      </c>
      <c r="AA1216" s="17"/>
      <c r="AB1216" s="17"/>
      <c r="AC1216" s="17" t="s">
        <v>82</v>
      </c>
      <c r="AD1216" s="17"/>
      <c r="AE1216" s="17" t="s">
        <v>1641</v>
      </c>
    </row>
    <row r="1217" spans="1:31" s="3" customFormat="1" ht="13" hidden="1" x14ac:dyDescent="0.3">
      <c r="A1217" s="35" t="s">
        <v>3800</v>
      </c>
      <c r="B1217" s="17">
        <v>1436</v>
      </c>
      <c r="C1217" s="18">
        <v>42853</v>
      </c>
      <c r="D1217" s="18">
        <v>42856.291666666701</v>
      </c>
      <c r="E1217" s="16" t="s">
        <v>1507</v>
      </c>
      <c r="F1217" s="36">
        <v>42891.291666666701</v>
      </c>
      <c r="G1217" s="16" t="s">
        <v>279</v>
      </c>
      <c r="H1217" s="17" t="s">
        <v>74</v>
      </c>
      <c r="I1217" s="17"/>
      <c r="J1217" s="17"/>
      <c r="K1217" s="17" t="s">
        <v>75</v>
      </c>
      <c r="L1217" s="17"/>
      <c r="M1217" s="17"/>
      <c r="N1217" s="17">
        <v>156</v>
      </c>
      <c r="O1217" s="17"/>
      <c r="P1217" s="17"/>
      <c r="Q1217" s="17">
        <v>150</v>
      </c>
      <c r="R1217" s="17" t="s">
        <v>65</v>
      </c>
      <c r="S1217" s="17"/>
      <c r="T1217" s="17" t="s">
        <v>200</v>
      </c>
      <c r="U1217" s="17" t="s">
        <v>55</v>
      </c>
      <c r="V1217" s="17" t="s">
        <v>56</v>
      </c>
      <c r="W1217" s="19" t="s">
        <v>2360</v>
      </c>
      <c r="X1217" s="18">
        <v>43830.333333333299</v>
      </c>
      <c r="Y1217" s="18">
        <v>43830.333333333299</v>
      </c>
      <c r="Z1217" s="17" t="s">
        <v>82</v>
      </c>
      <c r="AA1217" s="17"/>
      <c r="AB1217" s="17"/>
      <c r="AC1217" s="17" t="s">
        <v>82</v>
      </c>
      <c r="AD1217" s="17"/>
      <c r="AE1217" s="17" t="s">
        <v>1641</v>
      </c>
    </row>
    <row r="1218" spans="1:31" s="3" customFormat="1" ht="13" x14ac:dyDescent="0.3">
      <c r="A1218" s="35" t="s">
        <v>3801</v>
      </c>
      <c r="B1218" s="17">
        <v>1437</v>
      </c>
      <c r="C1218" s="18">
        <v>42856</v>
      </c>
      <c r="D1218" s="18">
        <v>42856.291666666701</v>
      </c>
      <c r="E1218" s="16" t="s">
        <v>1507</v>
      </c>
      <c r="F1218" s="36">
        <v>43992.291666666701</v>
      </c>
      <c r="G1218" s="16" t="s">
        <v>279</v>
      </c>
      <c r="H1218" s="17" t="s">
        <v>63</v>
      </c>
      <c r="I1218" s="17" t="s">
        <v>74</v>
      </c>
      <c r="J1218" s="17"/>
      <c r="K1218" s="17" t="s">
        <v>70</v>
      </c>
      <c r="L1218" s="17" t="s">
        <v>75</v>
      </c>
      <c r="M1218" s="17"/>
      <c r="N1218" s="17">
        <v>400</v>
      </c>
      <c r="O1218" s="17">
        <v>25</v>
      </c>
      <c r="P1218" s="17"/>
      <c r="Q1218" s="17">
        <v>425</v>
      </c>
      <c r="R1218" s="17" t="s">
        <v>92</v>
      </c>
      <c r="S1218" s="17"/>
      <c r="T1218" s="17" t="s">
        <v>200</v>
      </c>
      <c r="U1218" s="17" t="s">
        <v>55</v>
      </c>
      <c r="V1218" s="17" t="s">
        <v>56</v>
      </c>
      <c r="W1218" s="19" t="s">
        <v>2360</v>
      </c>
      <c r="X1218" s="18">
        <v>44561.333333333299</v>
      </c>
      <c r="Y1218" s="18">
        <v>44561.333333333299</v>
      </c>
      <c r="Z1218" s="17" t="s">
        <v>82</v>
      </c>
      <c r="AA1218" s="17" t="s">
        <v>59</v>
      </c>
      <c r="AB1218" s="17" t="s">
        <v>59</v>
      </c>
      <c r="AC1218" s="17" t="s">
        <v>82</v>
      </c>
      <c r="AD1218" s="17"/>
      <c r="AE1218" s="17" t="s">
        <v>1641</v>
      </c>
    </row>
    <row r="1219" spans="1:31" s="3" customFormat="1" ht="13" hidden="1" x14ac:dyDescent="0.3">
      <c r="A1219" s="35" t="s">
        <v>1171</v>
      </c>
      <c r="B1219" s="17">
        <v>1438</v>
      </c>
      <c r="C1219" s="18">
        <v>42853</v>
      </c>
      <c r="D1219" s="18">
        <v>43084.333333333299</v>
      </c>
      <c r="E1219" s="16" t="s">
        <v>1507</v>
      </c>
      <c r="F1219" s="36">
        <v>43202.291666666701</v>
      </c>
      <c r="G1219" s="16" t="s">
        <v>226</v>
      </c>
      <c r="H1219" s="17" t="s">
        <v>345</v>
      </c>
      <c r="I1219" s="17"/>
      <c r="J1219" s="17"/>
      <c r="K1219" s="17" t="s">
        <v>86</v>
      </c>
      <c r="L1219" s="17"/>
      <c r="M1219" s="17"/>
      <c r="N1219" s="17">
        <v>432</v>
      </c>
      <c r="O1219" s="17"/>
      <c r="P1219" s="17"/>
      <c r="Q1219" s="17">
        <v>15.6</v>
      </c>
      <c r="R1219" s="17" t="s">
        <v>65</v>
      </c>
      <c r="S1219" s="17"/>
      <c r="T1219" s="17" t="s">
        <v>136</v>
      </c>
      <c r="U1219" s="17" t="s">
        <v>55</v>
      </c>
      <c r="V1219" s="17" t="s">
        <v>88</v>
      </c>
      <c r="W1219" s="19" t="s">
        <v>1172</v>
      </c>
      <c r="X1219" s="18">
        <v>43132.333333333299</v>
      </c>
      <c r="Y1219" s="18">
        <v>43132.333333333299</v>
      </c>
      <c r="Z1219" s="17" t="s">
        <v>82</v>
      </c>
      <c r="AA1219" s="17"/>
      <c r="AB1219" s="17"/>
      <c r="AC1219" s="17" t="s">
        <v>82</v>
      </c>
      <c r="AD1219" s="17"/>
      <c r="AE1219" s="17" t="s">
        <v>1641</v>
      </c>
    </row>
    <row r="1220" spans="1:31" s="3" customFormat="1" ht="13" x14ac:dyDescent="0.3">
      <c r="A1220" s="35" t="s">
        <v>3802</v>
      </c>
      <c r="B1220" s="17">
        <v>1441</v>
      </c>
      <c r="C1220" s="18">
        <v>43151</v>
      </c>
      <c r="D1220" s="18">
        <v>43237.291666666701</v>
      </c>
      <c r="E1220" s="16" t="s">
        <v>1507</v>
      </c>
      <c r="F1220" s="36">
        <v>44091.291666666701</v>
      </c>
      <c r="G1220" s="16" t="s">
        <v>226</v>
      </c>
      <c r="H1220" s="17" t="s">
        <v>74</v>
      </c>
      <c r="I1220" s="17"/>
      <c r="J1220" s="17"/>
      <c r="K1220" s="17" t="s">
        <v>75</v>
      </c>
      <c r="L1220" s="17"/>
      <c r="M1220" s="17"/>
      <c r="N1220" s="17">
        <v>17.899999999999999</v>
      </c>
      <c r="O1220" s="17"/>
      <c r="P1220" s="17"/>
      <c r="Q1220" s="17">
        <v>0</v>
      </c>
      <c r="R1220" s="17" t="s">
        <v>92</v>
      </c>
      <c r="S1220" s="17"/>
      <c r="T1220" s="17" t="s">
        <v>101</v>
      </c>
      <c r="U1220" s="17" t="s">
        <v>55</v>
      </c>
      <c r="V1220" s="17" t="s">
        <v>88</v>
      </c>
      <c r="W1220" s="19" t="s">
        <v>3803</v>
      </c>
      <c r="X1220" s="18">
        <v>44211.333333333299</v>
      </c>
      <c r="Y1220" s="18">
        <v>44180.333333333299</v>
      </c>
      <c r="Z1220" s="17" t="s">
        <v>82</v>
      </c>
      <c r="AA1220" s="17" t="s">
        <v>59</v>
      </c>
      <c r="AB1220" s="17" t="s">
        <v>59</v>
      </c>
      <c r="AC1220" s="17" t="s">
        <v>82</v>
      </c>
      <c r="AD1220" s="17"/>
      <c r="AE1220" s="17" t="s">
        <v>1641</v>
      </c>
    </row>
    <row r="1221" spans="1:31" s="3" customFormat="1" ht="13" hidden="1" x14ac:dyDescent="0.3">
      <c r="A1221" s="35" t="s">
        <v>3804</v>
      </c>
      <c r="B1221" s="17">
        <v>1445</v>
      </c>
      <c r="C1221" s="18">
        <v>43206</v>
      </c>
      <c r="D1221" s="18">
        <v>43206.291666666701</v>
      </c>
      <c r="E1221" s="16" t="s">
        <v>1507</v>
      </c>
      <c r="F1221" s="36">
        <v>43523.333333333299</v>
      </c>
      <c r="G1221" s="16" t="s">
        <v>316</v>
      </c>
      <c r="H1221" s="17" t="s">
        <v>63</v>
      </c>
      <c r="I1221" s="17"/>
      <c r="J1221" s="17"/>
      <c r="K1221" s="17" t="s">
        <v>70</v>
      </c>
      <c r="L1221" s="17"/>
      <c r="M1221" s="17"/>
      <c r="N1221" s="17">
        <v>200</v>
      </c>
      <c r="O1221" s="17"/>
      <c r="P1221" s="17"/>
      <c r="Q1221" s="17">
        <v>200</v>
      </c>
      <c r="R1221" s="17" t="s">
        <v>65</v>
      </c>
      <c r="S1221" s="17"/>
      <c r="T1221" s="17" t="s">
        <v>333</v>
      </c>
      <c r="U1221" s="17" t="s">
        <v>55</v>
      </c>
      <c r="V1221" s="17" t="s">
        <v>88</v>
      </c>
      <c r="W1221" s="19" t="s">
        <v>3805</v>
      </c>
      <c r="X1221" s="18">
        <v>44317.291666666701</v>
      </c>
      <c r="Y1221" s="18">
        <v>44317.291666666701</v>
      </c>
      <c r="Z1221" s="17" t="s">
        <v>82</v>
      </c>
      <c r="AA1221" s="17"/>
      <c r="AB1221" s="17"/>
      <c r="AC1221" s="17" t="s">
        <v>82</v>
      </c>
      <c r="AD1221" s="17"/>
      <c r="AE1221" s="17"/>
    </row>
    <row r="1222" spans="1:31" s="3" customFormat="1" ht="13" hidden="1" x14ac:dyDescent="0.3">
      <c r="A1222" s="35" t="s">
        <v>3806</v>
      </c>
      <c r="B1222" s="17">
        <v>1446</v>
      </c>
      <c r="C1222" s="18">
        <v>43206</v>
      </c>
      <c r="D1222" s="18">
        <v>43206.291666666701</v>
      </c>
      <c r="E1222" s="16" t="s">
        <v>1507</v>
      </c>
      <c r="F1222" s="36">
        <v>43511.333333333299</v>
      </c>
      <c r="G1222" s="16" t="s">
        <v>316</v>
      </c>
      <c r="H1222" s="17" t="s">
        <v>63</v>
      </c>
      <c r="I1222" s="17"/>
      <c r="J1222" s="17"/>
      <c r="K1222" s="17" t="s">
        <v>70</v>
      </c>
      <c r="L1222" s="17"/>
      <c r="M1222" s="17"/>
      <c r="N1222" s="17">
        <v>50.7</v>
      </c>
      <c r="O1222" s="17"/>
      <c r="P1222" s="17"/>
      <c r="Q1222" s="17">
        <v>50</v>
      </c>
      <c r="R1222" s="17" t="s">
        <v>65</v>
      </c>
      <c r="S1222" s="17"/>
      <c r="T1222" s="17" t="s">
        <v>622</v>
      </c>
      <c r="U1222" s="17" t="s">
        <v>55</v>
      </c>
      <c r="V1222" s="17" t="s">
        <v>88</v>
      </c>
      <c r="W1222" s="19" t="s">
        <v>3807</v>
      </c>
      <c r="X1222" s="18">
        <v>44386.291666666701</v>
      </c>
      <c r="Y1222" s="18">
        <v>44386.291666666701</v>
      </c>
      <c r="Z1222" s="17" t="s">
        <v>82</v>
      </c>
      <c r="AA1222" s="17"/>
      <c r="AB1222" s="17"/>
      <c r="AC1222" s="17" t="s">
        <v>82</v>
      </c>
      <c r="AD1222" s="17"/>
      <c r="AE1222" s="17"/>
    </row>
    <row r="1223" spans="1:31" s="3" customFormat="1" ht="13" hidden="1" x14ac:dyDescent="0.3">
      <c r="A1223" s="35" t="s">
        <v>3808</v>
      </c>
      <c r="B1223" s="17">
        <v>1447</v>
      </c>
      <c r="C1223" s="18">
        <v>43203</v>
      </c>
      <c r="D1223" s="18">
        <v>43206.291666666701</v>
      </c>
      <c r="E1223" s="16" t="s">
        <v>1507</v>
      </c>
      <c r="F1223" s="36">
        <v>43518.333333333299</v>
      </c>
      <c r="G1223" s="16" t="s">
        <v>316</v>
      </c>
      <c r="H1223" s="17" t="s">
        <v>74</v>
      </c>
      <c r="I1223" s="17"/>
      <c r="J1223" s="17"/>
      <c r="K1223" s="17" t="s">
        <v>75</v>
      </c>
      <c r="L1223" s="17"/>
      <c r="M1223" s="17"/>
      <c r="N1223" s="17">
        <v>103.3</v>
      </c>
      <c r="O1223" s="17"/>
      <c r="P1223" s="17"/>
      <c r="Q1223" s="17">
        <v>100</v>
      </c>
      <c r="R1223" s="17" t="s">
        <v>65</v>
      </c>
      <c r="S1223" s="17"/>
      <c r="T1223" s="17" t="s">
        <v>136</v>
      </c>
      <c r="U1223" s="17" t="s">
        <v>55</v>
      </c>
      <c r="V1223" s="17" t="s">
        <v>88</v>
      </c>
      <c r="W1223" s="19" t="s">
        <v>3809</v>
      </c>
      <c r="X1223" s="18">
        <v>44530.333333333299</v>
      </c>
      <c r="Y1223" s="18">
        <v>44530.333333333299</v>
      </c>
      <c r="Z1223" s="17" t="s">
        <v>82</v>
      </c>
      <c r="AA1223" s="17" t="s">
        <v>59</v>
      </c>
      <c r="AB1223" s="17"/>
      <c r="AC1223" s="17" t="s">
        <v>82</v>
      </c>
      <c r="AD1223" s="17"/>
      <c r="AE1223" s="17" t="s">
        <v>1618</v>
      </c>
    </row>
    <row r="1224" spans="1:31" s="3" customFormat="1" ht="25.5" hidden="1" x14ac:dyDescent="0.3">
      <c r="A1224" s="35" t="s">
        <v>3810</v>
      </c>
      <c r="B1224" s="17">
        <v>1448</v>
      </c>
      <c r="C1224" s="18">
        <v>43201</v>
      </c>
      <c r="D1224" s="18">
        <v>43206.291666666701</v>
      </c>
      <c r="E1224" s="16" t="s">
        <v>1507</v>
      </c>
      <c r="F1224" s="36">
        <v>43532.333333333299</v>
      </c>
      <c r="G1224" s="16" t="s">
        <v>316</v>
      </c>
      <c r="H1224" s="17" t="s">
        <v>63</v>
      </c>
      <c r="I1224" s="17" t="s">
        <v>74</v>
      </c>
      <c r="J1224" s="17"/>
      <c r="K1224" s="17" t="s">
        <v>70</v>
      </c>
      <c r="L1224" s="17" t="s">
        <v>75</v>
      </c>
      <c r="M1224" s="17"/>
      <c r="N1224" s="17">
        <v>510</v>
      </c>
      <c r="O1224" s="17">
        <v>513.5</v>
      </c>
      <c r="P1224" s="17"/>
      <c r="Q1224" s="17">
        <v>500</v>
      </c>
      <c r="R1224" s="17" t="s">
        <v>65</v>
      </c>
      <c r="S1224" s="17"/>
      <c r="T1224" s="17" t="s">
        <v>321</v>
      </c>
      <c r="U1224" s="17" t="s">
        <v>55</v>
      </c>
      <c r="V1224" s="17" t="s">
        <v>88</v>
      </c>
      <c r="W1224" s="19" t="s">
        <v>3811</v>
      </c>
      <c r="X1224" s="18">
        <v>45261.333333333299</v>
      </c>
      <c r="Y1224" s="18">
        <v>45261.333333333299</v>
      </c>
      <c r="Z1224" s="17" t="s">
        <v>82</v>
      </c>
      <c r="AA1224" s="17"/>
      <c r="AB1224" s="17"/>
      <c r="AC1224" s="17" t="s">
        <v>82</v>
      </c>
      <c r="AD1224" s="17"/>
      <c r="AE1224" s="17" t="s">
        <v>1641</v>
      </c>
    </row>
    <row r="1225" spans="1:31" s="3" customFormat="1" ht="13" hidden="1" x14ac:dyDescent="0.3">
      <c r="A1225" s="35" t="s">
        <v>3812</v>
      </c>
      <c r="B1225" s="17">
        <v>1449</v>
      </c>
      <c r="C1225" s="18">
        <v>43203</v>
      </c>
      <c r="D1225" s="18">
        <v>43206.291666666701</v>
      </c>
      <c r="E1225" s="16" t="s">
        <v>1507</v>
      </c>
      <c r="F1225" s="36">
        <v>43577.291666666701</v>
      </c>
      <c r="G1225" s="16" t="s">
        <v>316</v>
      </c>
      <c r="H1225" s="17" t="s">
        <v>63</v>
      </c>
      <c r="I1225" s="17"/>
      <c r="J1225" s="17"/>
      <c r="K1225" s="17" t="s">
        <v>70</v>
      </c>
      <c r="L1225" s="17"/>
      <c r="M1225" s="17"/>
      <c r="N1225" s="17">
        <v>151.19999999999999</v>
      </c>
      <c r="O1225" s="17"/>
      <c r="P1225" s="17"/>
      <c r="Q1225" s="17">
        <v>148.84</v>
      </c>
      <c r="R1225" s="17" t="s">
        <v>65</v>
      </c>
      <c r="S1225" s="17"/>
      <c r="T1225" s="17" t="s">
        <v>181</v>
      </c>
      <c r="U1225" s="17" t="s">
        <v>55</v>
      </c>
      <c r="V1225" s="17" t="s">
        <v>88</v>
      </c>
      <c r="W1225" s="19" t="s">
        <v>3813</v>
      </c>
      <c r="X1225" s="18">
        <v>44440.291666666701</v>
      </c>
      <c r="Y1225" s="18">
        <v>44440.291666666701</v>
      </c>
      <c r="Z1225" s="17" t="s">
        <v>82</v>
      </c>
      <c r="AA1225" s="17" t="s">
        <v>59</v>
      </c>
      <c r="AB1225" s="17"/>
      <c r="AC1225" s="17" t="s">
        <v>82</v>
      </c>
      <c r="AD1225" s="17"/>
      <c r="AE1225" s="17" t="s">
        <v>1641</v>
      </c>
    </row>
    <row r="1226" spans="1:31" s="3" customFormat="1" ht="13" hidden="1" x14ac:dyDescent="0.3">
      <c r="A1226" s="35" t="s">
        <v>3814</v>
      </c>
      <c r="B1226" s="17">
        <v>1450</v>
      </c>
      <c r="C1226" s="18">
        <v>43203</v>
      </c>
      <c r="D1226" s="18">
        <v>43206.291666666701</v>
      </c>
      <c r="E1226" s="16" t="s">
        <v>1507</v>
      </c>
      <c r="F1226" s="36">
        <v>43535.291666666701</v>
      </c>
      <c r="G1226" s="16" t="s">
        <v>316</v>
      </c>
      <c r="H1226" s="17" t="s">
        <v>63</v>
      </c>
      <c r="I1226" s="17"/>
      <c r="J1226" s="17"/>
      <c r="K1226" s="17" t="s">
        <v>70</v>
      </c>
      <c r="L1226" s="17"/>
      <c r="M1226" s="17"/>
      <c r="N1226" s="17">
        <v>32.4</v>
      </c>
      <c r="O1226" s="17"/>
      <c r="P1226" s="17"/>
      <c r="Q1226" s="17">
        <v>30.8</v>
      </c>
      <c r="R1226" s="17" t="s">
        <v>65</v>
      </c>
      <c r="S1226" s="17"/>
      <c r="T1226" s="17" t="s">
        <v>1521</v>
      </c>
      <c r="U1226" s="17" t="s">
        <v>55</v>
      </c>
      <c r="V1226" s="17" t="s">
        <v>88</v>
      </c>
      <c r="W1226" s="19" t="s">
        <v>1882</v>
      </c>
      <c r="X1226" s="18">
        <v>44531.333333333299</v>
      </c>
      <c r="Y1226" s="18">
        <v>44531.333333333299</v>
      </c>
      <c r="Z1226" s="17" t="s">
        <v>82</v>
      </c>
      <c r="AA1226" s="17" t="s">
        <v>59</v>
      </c>
      <c r="AB1226" s="17"/>
      <c r="AC1226" s="17" t="s">
        <v>82</v>
      </c>
      <c r="AD1226" s="17"/>
      <c r="AE1226" s="17" t="s">
        <v>1641</v>
      </c>
    </row>
    <row r="1227" spans="1:31" s="3" customFormat="1" ht="13" hidden="1" x14ac:dyDescent="0.3">
      <c r="A1227" s="35" t="s">
        <v>3815</v>
      </c>
      <c r="B1227" s="17">
        <v>1451</v>
      </c>
      <c r="C1227" s="18">
        <v>43206</v>
      </c>
      <c r="D1227" s="18">
        <v>43206.291666666701</v>
      </c>
      <c r="E1227" s="16" t="s">
        <v>1507</v>
      </c>
      <c r="F1227" s="36">
        <v>43522.333333333299</v>
      </c>
      <c r="G1227" s="16" t="s">
        <v>316</v>
      </c>
      <c r="H1227" s="17" t="s">
        <v>63</v>
      </c>
      <c r="I1227" s="17"/>
      <c r="J1227" s="17"/>
      <c r="K1227" s="17" t="s">
        <v>70</v>
      </c>
      <c r="L1227" s="17"/>
      <c r="M1227" s="17"/>
      <c r="N1227" s="17">
        <v>40</v>
      </c>
      <c r="O1227" s="17"/>
      <c r="P1227" s="17"/>
      <c r="Q1227" s="17">
        <v>40</v>
      </c>
      <c r="R1227" s="17" t="s">
        <v>65</v>
      </c>
      <c r="S1227" s="17"/>
      <c r="T1227" s="17" t="s">
        <v>708</v>
      </c>
      <c r="U1227" s="17" t="s">
        <v>55</v>
      </c>
      <c r="V1227" s="17" t="s">
        <v>88</v>
      </c>
      <c r="W1227" s="19" t="s">
        <v>3816</v>
      </c>
      <c r="X1227" s="18">
        <v>44531.333333333299</v>
      </c>
      <c r="Y1227" s="18">
        <v>44531.333333333299</v>
      </c>
      <c r="Z1227" s="17" t="s">
        <v>82</v>
      </c>
      <c r="AA1227" s="17" t="s">
        <v>59</v>
      </c>
      <c r="AB1227" s="17"/>
      <c r="AC1227" s="17" t="s">
        <v>82</v>
      </c>
      <c r="AD1227" s="17"/>
      <c r="AE1227" s="17" t="s">
        <v>1641</v>
      </c>
    </row>
    <row r="1228" spans="1:31" s="3" customFormat="1" ht="13" hidden="1" x14ac:dyDescent="0.3">
      <c r="A1228" s="35" t="s">
        <v>3817</v>
      </c>
      <c r="B1228" s="17">
        <v>1452</v>
      </c>
      <c r="C1228" s="18">
        <v>43206</v>
      </c>
      <c r="D1228" s="18">
        <v>43206.291666666701</v>
      </c>
      <c r="E1228" s="16" t="s">
        <v>1507</v>
      </c>
      <c r="F1228" s="36">
        <v>43584.291666666701</v>
      </c>
      <c r="G1228" s="16" t="s">
        <v>316</v>
      </c>
      <c r="H1228" s="17" t="s">
        <v>74</v>
      </c>
      <c r="I1228" s="17"/>
      <c r="J1228" s="17"/>
      <c r="K1228" s="17" t="s">
        <v>75</v>
      </c>
      <c r="L1228" s="17"/>
      <c r="M1228" s="17"/>
      <c r="N1228" s="17">
        <v>220</v>
      </c>
      <c r="O1228" s="17"/>
      <c r="P1228" s="17"/>
      <c r="Q1228" s="17">
        <v>200</v>
      </c>
      <c r="R1228" s="17" t="s">
        <v>65</v>
      </c>
      <c r="S1228" s="17"/>
      <c r="T1228" s="17" t="s">
        <v>236</v>
      </c>
      <c r="U1228" s="17" t="s">
        <v>55</v>
      </c>
      <c r="V1228" s="17" t="s">
        <v>88</v>
      </c>
      <c r="W1228" s="19" t="s">
        <v>3818</v>
      </c>
      <c r="X1228" s="18">
        <v>44926.333333333299</v>
      </c>
      <c r="Y1228" s="18">
        <v>44926.333333333299</v>
      </c>
      <c r="Z1228" s="17" t="s">
        <v>82</v>
      </c>
      <c r="AA1228" s="17" t="s">
        <v>59</v>
      </c>
      <c r="AB1228" s="17"/>
      <c r="AC1228" s="17" t="s">
        <v>82</v>
      </c>
      <c r="AD1228" s="17"/>
      <c r="AE1228" s="17" t="s">
        <v>1641</v>
      </c>
    </row>
    <row r="1229" spans="1:31" s="3" customFormat="1" ht="13" hidden="1" x14ac:dyDescent="0.3">
      <c r="A1229" s="35" t="s">
        <v>3819</v>
      </c>
      <c r="B1229" s="17">
        <v>1453</v>
      </c>
      <c r="C1229" s="18">
        <v>43206</v>
      </c>
      <c r="D1229" s="18">
        <v>43206.291666666701</v>
      </c>
      <c r="E1229" s="16" t="s">
        <v>1507</v>
      </c>
      <c r="F1229" s="36">
        <v>43585.291666666701</v>
      </c>
      <c r="G1229" s="16" t="s">
        <v>316</v>
      </c>
      <c r="H1229" s="17" t="s">
        <v>74</v>
      </c>
      <c r="I1229" s="17"/>
      <c r="J1229" s="17"/>
      <c r="K1229" s="17" t="s">
        <v>75</v>
      </c>
      <c r="L1229" s="17"/>
      <c r="M1229" s="17"/>
      <c r="N1229" s="17">
        <v>220</v>
      </c>
      <c r="O1229" s="17"/>
      <c r="P1229" s="17"/>
      <c r="Q1229" s="17">
        <v>200</v>
      </c>
      <c r="R1229" s="17" t="s">
        <v>65</v>
      </c>
      <c r="S1229" s="17"/>
      <c r="T1229" s="17" t="s">
        <v>236</v>
      </c>
      <c r="U1229" s="17" t="s">
        <v>55</v>
      </c>
      <c r="V1229" s="17" t="s">
        <v>88</v>
      </c>
      <c r="W1229" s="19" t="s">
        <v>3818</v>
      </c>
      <c r="X1229" s="18">
        <v>44926.333333333299</v>
      </c>
      <c r="Y1229" s="18">
        <v>44926.333333333299</v>
      </c>
      <c r="Z1229" s="17" t="s">
        <v>82</v>
      </c>
      <c r="AA1229" s="17" t="s">
        <v>59</v>
      </c>
      <c r="AB1229" s="17"/>
      <c r="AC1229" s="17" t="s">
        <v>82</v>
      </c>
      <c r="AD1229" s="17"/>
      <c r="AE1229" s="17" t="s">
        <v>1618</v>
      </c>
    </row>
    <row r="1230" spans="1:31" s="3" customFormat="1" ht="13" hidden="1" x14ac:dyDescent="0.3">
      <c r="A1230" s="35" t="s">
        <v>3820</v>
      </c>
      <c r="B1230" s="17">
        <v>1458</v>
      </c>
      <c r="C1230" s="18">
        <v>43202</v>
      </c>
      <c r="D1230" s="18">
        <v>43206.291666666701</v>
      </c>
      <c r="E1230" s="16" t="s">
        <v>1507</v>
      </c>
      <c r="F1230" s="36">
        <v>43532.333333333299</v>
      </c>
      <c r="G1230" s="16" t="s">
        <v>316</v>
      </c>
      <c r="H1230" s="17" t="s">
        <v>63</v>
      </c>
      <c r="I1230" s="17"/>
      <c r="J1230" s="17"/>
      <c r="K1230" s="17" t="s">
        <v>70</v>
      </c>
      <c r="L1230" s="17"/>
      <c r="M1230" s="17"/>
      <c r="N1230" s="17">
        <v>65</v>
      </c>
      <c r="O1230" s="17"/>
      <c r="P1230" s="17"/>
      <c r="Q1230" s="17">
        <v>65</v>
      </c>
      <c r="R1230" s="17" t="s">
        <v>65</v>
      </c>
      <c r="S1230" s="17"/>
      <c r="T1230" s="17" t="s">
        <v>171</v>
      </c>
      <c r="U1230" s="17" t="s">
        <v>55</v>
      </c>
      <c r="V1230" s="17" t="s">
        <v>88</v>
      </c>
      <c r="W1230" s="19" t="s">
        <v>3821</v>
      </c>
      <c r="X1230" s="18">
        <v>44013.291666666701</v>
      </c>
      <c r="Y1230" s="18">
        <v>44013.291666666701</v>
      </c>
      <c r="Z1230" s="17" t="s">
        <v>82</v>
      </c>
      <c r="AA1230" s="17"/>
      <c r="AB1230" s="17"/>
      <c r="AC1230" s="17" t="s">
        <v>82</v>
      </c>
      <c r="AD1230" s="17"/>
      <c r="AE1230" s="17" t="s">
        <v>1641</v>
      </c>
    </row>
    <row r="1231" spans="1:31" s="3" customFormat="1" ht="13" hidden="1" x14ac:dyDescent="0.3">
      <c r="A1231" s="35" t="s">
        <v>3822</v>
      </c>
      <c r="B1231" s="17">
        <v>1462</v>
      </c>
      <c r="C1231" s="18">
        <v>43202</v>
      </c>
      <c r="D1231" s="18">
        <v>43206.291666666701</v>
      </c>
      <c r="E1231" s="16" t="s">
        <v>1507</v>
      </c>
      <c r="F1231" s="36">
        <v>43532.333333333299</v>
      </c>
      <c r="G1231" s="16" t="s">
        <v>316</v>
      </c>
      <c r="H1231" s="17" t="s">
        <v>63</v>
      </c>
      <c r="I1231" s="17"/>
      <c r="J1231" s="17"/>
      <c r="K1231" s="17" t="s">
        <v>70</v>
      </c>
      <c r="L1231" s="17"/>
      <c r="M1231" s="17"/>
      <c r="N1231" s="17">
        <v>41.8</v>
      </c>
      <c r="O1231" s="17"/>
      <c r="P1231" s="17"/>
      <c r="Q1231" s="17">
        <v>40</v>
      </c>
      <c r="R1231" s="17" t="s">
        <v>65</v>
      </c>
      <c r="S1231" s="17"/>
      <c r="T1231" s="17" t="s">
        <v>171</v>
      </c>
      <c r="U1231" s="17" t="s">
        <v>55</v>
      </c>
      <c r="V1231" s="17" t="s">
        <v>88</v>
      </c>
      <c r="W1231" s="19" t="s">
        <v>3823</v>
      </c>
      <c r="X1231" s="18">
        <v>44896.333333333299</v>
      </c>
      <c r="Y1231" s="18">
        <v>44896.333333333299</v>
      </c>
      <c r="Z1231" s="17" t="s">
        <v>82</v>
      </c>
      <c r="AA1231" s="17"/>
      <c r="AB1231" s="17"/>
      <c r="AC1231" s="17" t="s">
        <v>82</v>
      </c>
      <c r="AD1231" s="17"/>
      <c r="AE1231" s="17" t="s">
        <v>1641</v>
      </c>
    </row>
    <row r="1232" spans="1:31" s="3" customFormat="1" ht="13" hidden="1" x14ac:dyDescent="0.3">
      <c r="A1232" s="35" t="s">
        <v>3824</v>
      </c>
      <c r="B1232" s="17">
        <v>1464</v>
      </c>
      <c r="C1232" s="18">
        <v>43206</v>
      </c>
      <c r="D1232" s="18">
        <v>43206.291666666701</v>
      </c>
      <c r="E1232" s="16" t="s">
        <v>1507</v>
      </c>
      <c r="F1232" s="36">
        <v>43585.291666666701</v>
      </c>
      <c r="G1232" s="16" t="s">
        <v>316</v>
      </c>
      <c r="H1232" s="17" t="s">
        <v>63</v>
      </c>
      <c r="I1232" s="17"/>
      <c r="J1232" s="17"/>
      <c r="K1232" s="17" t="s">
        <v>70</v>
      </c>
      <c r="L1232" s="17"/>
      <c r="M1232" s="17"/>
      <c r="N1232" s="17">
        <v>45.8</v>
      </c>
      <c r="O1232" s="17"/>
      <c r="P1232" s="17"/>
      <c r="Q1232" s="17">
        <v>45</v>
      </c>
      <c r="R1232" s="17" t="s">
        <v>65</v>
      </c>
      <c r="S1232" s="17"/>
      <c r="T1232" s="17" t="s">
        <v>622</v>
      </c>
      <c r="U1232" s="17" t="s">
        <v>55</v>
      </c>
      <c r="V1232" s="17" t="s">
        <v>88</v>
      </c>
      <c r="W1232" s="19" t="s">
        <v>3825</v>
      </c>
      <c r="X1232" s="18">
        <v>44531.333333333299</v>
      </c>
      <c r="Y1232" s="18">
        <v>44531.333333333299</v>
      </c>
      <c r="Z1232" s="17" t="s">
        <v>82</v>
      </c>
      <c r="AA1232" s="17"/>
      <c r="AB1232" s="17"/>
      <c r="AC1232" s="17" t="s">
        <v>82</v>
      </c>
      <c r="AD1232" s="17"/>
      <c r="AE1232" s="17" t="s">
        <v>1618</v>
      </c>
    </row>
    <row r="1233" spans="1:31" s="3" customFormat="1" ht="13" hidden="1" x14ac:dyDescent="0.3">
      <c r="A1233" s="35" t="s">
        <v>3826</v>
      </c>
      <c r="B1233" s="17">
        <v>1465</v>
      </c>
      <c r="C1233" s="18">
        <v>43206</v>
      </c>
      <c r="D1233" s="18">
        <v>43206.291666666701</v>
      </c>
      <c r="E1233" s="16" t="s">
        <v>1507</v>
      </c>
      <c r="F1233" s="36">
        <v>43521.333333333299</v>
      </c>
      <c r="G1233" s="16" t="s">
        <v>316</v>
      </c>
      <c r="H1233" s="17" t="s">
        <v>74</v>
      </c>
      <c r="I1233" s="17"/>
      <c r="J1233" s="17"/>
      <c r="K1233" s="17" t="s">
        <v>75</v>
      </c>
      <c r="L1233" s="17"/>
      <c r="M1233" s="17"/>
      <c r="N1233" s="17">
        <v>153.5</v>
      </c>
      <c r="O1233" s="17"/>
      <c r="P1233" s="17"/>
      <c r="Q1233" s="17">
        <v>150</v>
      </c>
      <c r="R1233" s="17" t="s">
        <v>65</v>
      </c>
      <c r="S1233" s="17"/>
      <c r="T1233" s="17" t="s">
        <v>171</v>
      </c>
      <c r="U1233" s="17" t="s">
        <v>55</v>
      </c>
      <c r="V1233" s="17" t="s">
        <v>88</v>
      </c>
      <c r="W1233" s="19" t="s">
        <v>280</v>
      </c>
      <c r="X1233" s="18">
        <v>44531.333333333299</v>
      </c>
      <c r="Y1233" s="18">
        <v>44531.333333333299</v>
      </c>
      <c r="Z1233" s="17" t="s">
        <v>82</v>
      </c>
      <c r="AA1233" s="17"/>
      <c r="AB1233" s="17"/>
      <c r="AC1233" s="17" t="s">
        <v>82</v>
      </c>
      <c r="AD1233" s="17"/>
      <c r="AE1233" s="17" t="s">
        <v>1641</v>
      </c>
    </row>
    <row r="1234" spans="1:31" s="3" customFormat="1" ht="13" hidden="1" x14ac:dyDescent="0.3">
      <c r="A1234" s="35" t="s">
        <v>3827</v>
      </c>
      <c r="B1234" s="17">
        <v>1466</v>
      </c>
      <c r="C1234" s="18">
        <v>43203</v>
      </c>
      <c r="D1234" s="18">
        <v>43206.291666666701</v>
      </c>
      <c r="E1234" s="16" t="s">
        <v>1507</v>
      </c>
      <c r="F1234" s="36">
        <v>43577.291666666701</v>
      </c>
      <c r="G1234" s="16" t="s">
        <v>316</v>
      </c>
      <c r="H1234" s="17" t="s">
        <v>63</v>
      </c>
      <c r="I1234" s="17"/>
      <c r="J1234" s="17"/>
      <c r="K1234" s="17" t="s">
        <v>70</v>
      </c>
      <c r="L1234" s="17"/>
      <c r="M1234" s="17"/>
      <c r="N1234" s="17">
        <v>74.351299999999995</v>
      </c>
      <c r="O1234" s="17"/>
      <c r="P1234" s="17"/>
      <c r="Q1234" s="17">
        <v>74.351299999999995</v>
      </c>
      <c r="R1234" s="17" t="s">
        <v>65</v>
      </c>
      <c r="S1234" s="17"/>
      <c r="T1234" s="17" t="s">
        <v>622</v>
      </c>
      <c r="U1234" s="17" t="s">
        <v>55</v>
      </c>
      <c r="V1234" s="17" t="s">
        <v>88</v>
      </c>
      <c r="W1234" s="19" t="s">
        <v>3828</v>
      </c>
      <c r="X1234" s="18">
        <v>44440.291666666701</v>
      </c>
      <c r="Y1234" s="18">
        <v>44440.291666666701</v>
      </c>
      <c r="Z1234" s="17" t="s">
        <v>82</v>
      </c>
      <c r="AA1234" s="17" t="s">
        <v>59</v>
      </c>
      <c r="AB1234" s="17"/>
      <c r="AC1234" s="17" t="s">
        <v>82</v>
      </c>
      <c r="AD1234" s="17"/>
      <c r="AE1234" s="17" t="s">
        <v>1641</v>
      </c>
    </row>
    <row r="1235" spans="1:31" s="3" customFormat="1" ht="13" hidden="1" x14ac:dyDescent="0.3">
      <c r="A1235" s="35" t="s">
        <v>3829</v>
      </c>
      <c r="B1235" s="17">
        <v>1467</v>
      </c>
      <c r="C1235" s="18">
        <v>43203</v>
      </c>
      <c r="D1235" s="18">
        <v>43206.291666666701</v>
      </c>
      <c r="E1235" s="16" t="s">
        <v>1507</v>
      </c>
      <c r="F1235" s="36">
        <v>43521.333333333299</v>
      </c>
      <c r="G1235" s="16" t="s">
        <v>316</v>
      </c>
      <c r="H1235" s="17" t="s">
        <v>63</v>
      </c>
      <c r="I1235" s="17"/>
      <c r="J1235" s="17"/>
      <c r="K1235" s="17" t="s">
        <v>70</v>
      </c>
      <c r="L1235" s="17"/>
      <c r="M1235" s="17"/>
      <c r="N1235" s="17">
        <v>50</v>
      </c>
      <c r="O1235" s="17"/>
      <c r="P1235" s="17"/>
      <c r="Q1235" s="17">
        <v>50</v>
      </c>
      <c r="R1235" s="17" t="s">
        <v>65</v>
      </c>
      <c r="S1235" s="17"/>
      <c r="T1235" s="17" t="s">
        <v>181</v>
      </c>
      <c r="U1235" s="17" t="s">
        <v>55</v>
      </c>
      <c r="V1235" s="17" t="s">
        <v>88</v>
      </c>
      <c r="W1235" s="19" t="s">
        <v>3830</v>
      </c>
      <c r="X1235" s="18">
        <v>44013.291666666701</v>
      </c>
      <c r="Y1235" s="18">
        <v>44013.291666666701</v>
      </c>
      <c r="Z1235" s="17" t="s">
        <v>82</v>
      </c>
      <c r="AA1235" s="17"/>
      <c r="AB1235" s="17"/>
      <c r="AC1235" s="17" t="s">
        <v>82</v>
      </c>
      <c r="AD1235" s="17"/>
      <c r="AE1235" s="17" t="s">
        <v>1641</v>
      </c>
    </row>
    <row r="1236" spans="1:31" s="3" customFormat="1" ht="13" hidden="1" x14ac:dyDescent="0.3">
      <c r="A1236" s="35" t="s">
        <v>3831</v>
      </c>
      <c r="B1236" s="17">
        <v>1468</v>
      </c>
      <c r="C1236" s="18">
        <v>43206</v>
      </c>
      <c r="D1236" s="18">
        <v>43206.291666666701</v>
      </c>
      <c r="E1236" s="16" t="s">
        <v>1507</v>
      </c>
      <c r="F1236" s="36">
        <v>43341.291666666701</v>
      </c>
      <c r="G1236" s="16" t="s">
        <v>316</v>
      </c>
      <c r="H1236" s="17" t="s">
        <v>74</v>
      </c>
      <c r="I1236" s="17" t="s">
        <v>63</v>
      </c>
      <c r="J1236" s="17"/>
      <c r="K1236" s="17" t="s">
        <v>75</v>
      </c>
      <c r="L1236" s="17" t="s">
        <v>70</v>
      </c>
      <c r="M1236" s="17"/>
      <c r="N1236" s="17">
        <v>1036.8</v>
      </c>
      <c r="O1236" s="17">
        <v>1036.8</v>
      </c>
      <c r="P1236" s="17"/>
      <c r="Q1236" s="17">
        <v>1000</v>
      </c>
      <c r="R1236" s="17" t="s">
        <v>65</v>
      </c>
      <c r="S1236" s="17"/>
      <c r="T1236" s="17" t="s">
        <v>136</v>
      </c>
      <c r="U1236" s="17" t="s">
        <v>55</v>
      </c>
      <c r="V1236" s="17" t="s">
        <v>88</v>
      </c>
      <c r="W1236" s="19" t="s">
        <v>3832</v>
      </c>
      <c r="X1236" s="18">
        <v>44926.333333333299</v>
      </c>
      <c r="Y1236" s="18">
        <v>44926.333333333299</v>
      </c>
      <c r="Z1236" s="17" t="s">
        <v>82</v>
      </c>
      <c r="AA1236" s="17" t="s">
        <v>60</v>
      </c>
      <c r="AB1236" s="17"/>
      <c r="AC1236" s="17" t="s">
        <v>82</v>
      </c>
      <c r="AD1236" s="17"/>
      <c r="AE1236" s="17" t="s">
        <v>1641</v>
      </c>
    </row>
    <row r="1237" spans="1:31" s="3" customFormat="1" ht="13" hidden="1" x14ac:dyDescent="0.3">
      <c r="A1237" s="35" t="s">
        <v>3833</v>
      </c>
      <c r="B1237" s="17">
        <v>1469</v>
      </c>
      <c r="C1237" s="18">
        <v>43202</v>
      </c>
      <c r="D1237" s="18">
        <v>43206.291666666701</v>
      </c>
      <c r="E1237" s="16" t="s">
        <v>1507</v>
      </c>
      <c r="F1237" s="36">
        <v>43532.333333333299</v>
      </c>
      <c r="G1237" s="16" t="s">
        <v>316</v>
      </c>
      <c r="H1237" s="17" t="s">
        <v>63</v>
      </c>
      <c r="I1237" s="17"/>
      <c r="J1237" s="17"/>
      <c r="K1237" s="17" t="s">
        <v>70</v>
      </c>
      <c r="L1237" s="17"/>
      <c r="M1237" s="17"/>
      <c r="N1237" s="17">
        <v>41.8</v>
      </c>
      <c r="O1237" s="17"/>
      <c r="P1237" s="17"/>
      <c r="Q1237" s="17">
        <v>40</v>
      </c>
      <c r="R1237" s="17" t="s">
        <v>65</v>
      </c>
      <c r="S1237" s="17"/>
      <c r="T1237" s="17" t="s">
        <v>171</v>
      </c>
      <c r="U1237" s="17" t="s">
        <v>55</v>
      </c>
      <c r="V1237" s="17" t="s">
        <v>88</v>
      </c>
      <c r="W1237" s="19" t="s">
        <v>3834</v>
      </c>
      <c r="X1237" s="18">
        <v>44896.333333333299</v>
      </c>
      <c r="Y1237" s="18">
        <v>44896.333333333299</v>
      </c>
      <c r="Z1237" s="17" t="s">
        <v>82</v>
      </c>
      <c r="AA1237" s="17"/>
      <c r="AB1237" s="17"/>
      <c r="AC1237" s="17" t="s">
        <v>82</v>
      </c>
      <c r="AD1237" s="17"/>
      <c r="AE1237" s="17" t="s">
        <v>1641</v>
      </c>
    </row>
    <row r="1238" spans="1:31" s="3" customFormat="1" ht="13" hidden="1" x14ac:dyDescent="0.3">
      <c r="A1238" s="35" t="s">
        <v>3835</v>
      </c>
      <c r="B1238" s="17">
        <v>1471</v>
      </c>
      <c r="C1238" s="18">
        <v>43203</v>
      </c>
      <c r="D1238" s="18">
        <v>43206.291666666701</v>
      </c>
      <c r="E1238" s="16" t="s">
        <v>1507</v>
      </c>
      <c r="F1238" s="36">
        <v>43592.291666666701</v>
      </c>
      <c r="G1238" s="16" t="s">
        <v>316</v>
      </c>
      <c r="H1238" s="17" t="s">
        <v>74</v>
      </c>
      <c r="I1238" s="17" t="s">
        <v>63</v>
      </c>
      <c r="J1238" s="17"/>
      <c r="K1238" s="17" t="s">
        <v>75</v>
      </c>
      <c r="L1238" s="17" t="s">
        <v>70</v>
      </c>
      <c r="M1238" s="17"/>
      <c r="N1238" s="17">
        <v>203.5</v>
      </c>
      <c r="O1238" s="17">
        <v>104</v>
      </c>
      <c r="P1238" s="17"/>
      <c r="Q1238" s="17">
        <v>200</v>
      </c>
      <c r="R1238" s="17" t="s">
        <v>92</v>
      </c>
      <c r="S1238" s="17"/>
      <c r="T1238" s="17" t="s">
        <v>136</v>
      </c>
      <c r="U1238" s="17" t="s">
        <v>55</v>
      </c>
      <c r="V1238" s="17" t="s">
        <v>88</v>
      </c>
      <c r="W1238" s="19" t="s">
        <v>3836</v>
      </c>
      <c r="X1238" s="18">
        <v>44727.291666666701</v>
      </c>
      <c r="Y1238" s="18">
        <v>44727.291666666701</v>
      </c>
      <c r="Z1238" s="17" t="s">
        <v>82</v>
      </c>
      <c r="AA1238" s="17" t="s">
        <v>59</v>
      </c>
      <c r="AB1238" s="17"/>
      <c r="AC1238" s="17" t="s">
        <v>82</v>
      </c>
      <c r="AD1238" s="17"/>
      <c r="AE1238" s="17"/>
    </row>
    <row r="1239" spans="1:31" s="3" customFormat="1" ht="13" hidden="1" x14ac:dyDescent="0.3">
      <c r="A1239" s="35" t="s">
        <v>3837</v>
      </c>
      <c r="B1239" s="17">
        <v>1473</v>
      </c>
      <c r="C1239" s="18">
        <v>43206</v>
      </c>
      <c r="D1239" s="18">
        <v>43206.291666666701</v>
      </c>
      <c r="E1239" s="16" t="s">
        <v>1507</v>
      </c>
      <c r="F1239" s="36">
        <v>43481.333333333299</v>
      </c>
      <c r="G1239" s="16" t="s">
        <v>316</v>
      </c>
      <c r="H1239" s="17" t="s">
        <v>74</v>
      </c>
      <c r="I1239" s="17" t="s">
        <v>63</v>
      </c>
      <c r="J1239" s="17"/>
      <c r="K1239" s="17" t="s">
        <v>75</v>
      </c>
      <c r="L1239" s="17" t="s">
        <v>70</v>
      </c>
      <c r="M1239" s="17"/>
      <c r="N1239" s="17">
        <v>102.6</v>
      </c>
      <c r="O1239" s="17">
        <v>102.6</v>
      </c>
      <c r="P1239" s="17"/>
      <c r="Q1239" s="17">
        <v>100</v>
      </c>
      <c r="R1239" s="17" t="s">
        <v>65</v>
      </c>
      <c r="S1239" s="17"/>
      <c r="T1239" s="17" t="s">
        <v>333</v>
      </c>
      <c r="U1239" s="17" t="s">
        <v>55</v>
      </c>
      <c r="V1239" s="17" t="s">
        <v>88</v>
      </c>
      <c r="W1239" s="19" t="s">
        <v>3838</v>
      </c>
      <c r="X1239" s="18">
        <v>44561.333333333299</v>
      </c>
      <c r="Y1239" s="18">
        <v>44561.333333333299</v>
      </c>
      <c r="Z1239" s="17" t="s">
        <v>82</v>
      </c>
      <c r="AA1239" s="17" t="s">
        <v>59</v>
      </c>
      <c r="AB1239" s="17"/>
      <c r="AC1239" s="17" t="s">
        <v>82</v>
      </c>
      <c r="AD1239" s="17"/>
      <c r="AE1239" s="17" t="s">
        <v>1641</v>
      </c>
    </row>
    <row r="1240" spans="1:31" s="3" customFormat="1" ht="13" hidden="1" x14ac:dyDescent="0.3">
      <c r="A1240" s="35" t="s">
        <v>3839</v>
      </c>
      <c r="B1240" s="17">
        <v>1474</v>
      </c>
      <c r="C1240" s="18">
        <v>43206</v>
      </c>
      <c r="D1240" s="18">
        <v>43206.291666666701</v>
      </c>
      <c r="E1240" s="16" t="s">
        <v>1507</v>
      </c>
      <c r="F1240" s="36">
        <v>43577.291666666701</v>
      </c>
      <c r="G1240" s="16" t="s">
        <v>316</v>
      </c>
      <c r="H1240" s="17" t="s">
        <v>51</v>
      </c>
      <c r="I1240" s="17"/>
      <c r="J1240" s="17"/>
      <c r="K1240" s="17" t="s">
        <v>51</v>
      </c>
      <c r="L1240" s="17"/>
      <c r="M1240" s="17"/>
      <c r="N1240" s="17">
        <v>2005.8</v>
      </c>
      <c r="O1240" s="17"/>
      <c r="P1240" s="17"/>
      <c r="Q1240" s="17">
        <v>2005.8</v>
      </c>
      <c r="R1240" s="17" t="s">
        <v>65</v>
      </c>
      <c r="S1240" s="17"/>
      <c r="T1240" s="17" t="s">
        <v>1151</v>
      </c>
      <c r="U1240" s="17" t="s">
        <v>55</v>
      </c>
      <c r="V1240" s="17" t="s">
        <v>88</v>
      </c>
      <c r="W1240" s="19" t="s">
        <v>3840</v>
      </c>
      <c r="X1240" s="18">
        <v>45747.291666666701</v>
      </c>
      <c r="Y1240" s="18">
        <v>45747.291666666701</v>
      </c>
      <c r="Z1240" s="17" t="s">
        <v>82</v>
      </c>
      <c r="AA1240" s="17" t="s">
        <v>59</v>
      </c>
      <c r="AB1240" s="17"/>
      <c r="AC1240" s="17" t="s">
        <v>82</v>
      </c>
      <c r="AD1240" s="17"/>
      <c r="AE1240" s="17" t="s">
        <v>1618</v>
      </c>
    </row>
    <row r="1241" spans="1:31" s="3" customFormat="1" ht="13" hidden="1" x14ac:dyDescent="0.3">
      <c r="A1241" s="35" t="s">
        <v>3841</v>
      </c>
      <c r="B1241" s="17">
        <v>1475</v>
      </c>
      <c r="C1241" s="18">
        <v>43207</v>
      </c>
      <c r="D1241" s="18">
        <v>43206.291666666701</v>
      </c>
      <c r="E1241" s="16" t="s">
        <v>1507</v>
      </c>
      <c r="F1241" s="36">
        <v>43565.291666666701</v>
      </c>
      <c r="G1241" s="16" t="s">
        <v>316</v>
      </c>
      <c r="H1241" s="17" t="s">
        <v>51</v>
      </c>
      <c r="I1241" s="17"/>
      <c r="J1241" s="17"/>
      <c r="K1241" s="17" t="s">
        <v>51</v>
      </c>
      <c r="L1241" s="17"/>
      <c r="M1241" s="17"/>
      <c r="N1241" s="17">
        <v>61.28</v>
      </c>
      <c r="O1241" s="17"/>
      <c r="P1241" s="17"/>
      <c r="Q1241" s="17">
        <v>58.63</v>
      </c>
      <c r="R1241" s="17" t="s">
        <v>65</v>
      </c>
      <c r="S1241" s="17"/>
      <c r="T1241" s="17" t="s">
        <v>124</v>
      </c>
      <c r="U1241" s="17" t="s">
        <v>55</v>
      </c>
      <c r="V1241" s="17" t="s">
        <v>88</v>
      </c>
      <c r="W1241" s="19" t="s">
        <v>288</v>
      </c>
      <c r="X1241" s="18">
        <v>44186.333333333299</v>
      </c>
      <c r="Y1241" s="18">
        <v>44186.333333333299</v>
      </c>
      <c r="Z1241" s="17" t="s">
        <v>82</v>
      </c>
      <c r="AA1241" s="17" t="s">
        <v>59</v>
      </c>
      <c r="AB1241" s="17"/>
      <c r="AC1241" s="17" t="s">
        <v>82</v>
      </c>
      <c r="AD1241" s="17"/>
      <c r="AE1241" s="17" t="s">
        <v>1641</v>
      </c>
    </row>
    <row r="1242" spans="1:31" s="3" customFormat="1" ht="13" hidden="1" x14ac:dyDescent="0.3">
      <c r="A1242" s="35" t="s">
        <v>3842</v>
      </c>
      <c r="B1242" s="17">
        <v>1476</v>
      </c>
      <c r="C1242" s="18">
        <v>43202</v>
      </c>
      <c r="D1242" s="18">
        <v>43206.291666666701</v>
      </c>
      <c r="E1242" s="16" t="s">
        <v>1507</v>
      </c>
      <c r="F1242" s="36">
        <v>43532.333333333299</v>
      </c>
      <c r="G1242" s="16" t="s">
        <v>316</v>
      </c>
      <c r="H1242" s="17" t="s">
        <v>63</v>
      </c>
      <c r="I1242" s="17"/>
      <c r="J1242" s="17"/>
      <c r="K1242" s="17" t="s">
        <v>70</v>
      </c>
      <c r="L1242" s="17"/>
      <c r="M1242" s="17"/>
      <c r="N1242" s="17">
        <v>204.1</v>
      </c>
      <c r="O1242" s="17"/>
      <c r="P1242" s="17"/>
      <c r="Q1242" s="17">
        <v>200</v>
      </c>
      <c r="R1242" s="17" t="s">
        <v>65</v>
      </c>
      <c r="S1242" s="17"/>
      <c r="T1242" s="17" t="s">
        <v>242</v>
      </c>
      <c r="U1242" s="17" t="s">
        <v>55</v>
      </c>
      <c r="V1242" s="17" t="s">
        <v>88</v>
      </c>
      <c r="W1242" s="19" t="s">
        <v>3843</v>
      </c>
      <c r="X1242" s="18">
        <v>44896.333333333299</v>
      </c>
      <c r="Y1242" s="18">
        <v>44896.333333333299</v>
      </c>
      <c r="Z1242" s="17" t="s">
        <v>82</v>
      </c>
      <c r="AA1242" s="17"/>
      <c r="AB1242" s="17"/>
      <c r="AC1242" s="17" t="s">
        <v>82</v>
      </c>
      <c r="AD1242" s="17"/>
      <c r="AE1242" s="17" t="s">
        <v>1641</v>
      </c>
    </row>
    <row r="1243" spans="1:31" s="3" customFormat="1" ht="13" hidden="1" x14ac:dyDescent="0.3">
      <c r="A1243" s="35" t="s">
        <v>3844</v>
      </c>
      <c r="B1243" s="17">
        <v>1477</v>
      </c>
      <c r="C1243" s="18">
        <v>43201</v>
      </c>
      <c r="D1243" s="18">
        <v>43206.291666666701</v>
      </c>
      <c r="E1243" s="16" t="s">
        <v>1507</v>
      </c>
      <c r="F1243" s="36">
        <v>43531.333333333299</v>
      </c>
      <c r="G1243" s="16" t="s">
        <v>316</v>
      </c>
      <c r="H1243" s="17" t="s">
        <v>63</v>
      </c>
      <c r="I1243" s="17" t="s">
        <v>74</v>
      </c>
      <c r="J1243" s="17"/>
      <c r="K1243" s="17" t="s">
        <v>70</v>
      </c>
      <c r="L1243" s="17" t="s">
        <v>75</v>
      </c>
      <c r="M1243" s="17"/>
      <c r="N1243" s="17">
        <v>51.168999999999997</v>
      </c>
      <c r="O1243" s="17">
        <v>154.88999999999999</v>
      </c>
      <c r="P1243" s="17"/>
      <c r="Q1243" s="17">
        <v>150</v>
      </c>
      <c r="R1243" s="17" t="s">
        <v>65</v>
      </c>
      <c r="S1243" s="17"/>
      <c r="T1243" s="17" t="s">
        <v>136</v>
      </c>
      <c r="U1243" s="17" t="s">
        <v>55</v>
      </c>
      <c r="V1243" s="17" t="s">
        <v>88</v>
      </c>
      <c r="W1243" s="19" t="s">
        <v>290</v>
      </c>
      <c r="X1243" s="18">
        <v>44925.333333333299</v>
      </c>
      <c r="Y1243" s="18">
        <v>44925.333333333299</v>
      </c>
      <c r="Z1243" s="17" t="s">
        <v>82</v>
      </c>
      <c r="AA1243" s="17" t="s">
        <v>59</v>
      </c>
      <c r="AB1243" s="17"/>
      <c r="AC1243" s="17" t="s">
        <v>82</v>
      </c>
      <c r="AD1243" s="17"/>
      <c r="AE1243" s="17" t="s">
        <v>1641</v>
      </c>
    </row>
    <row r="1244" spans="1:31" s="3" customFormat="1" ht="13" hidden="1" x14ac:dyDescent="0.3">
      <c r="A1244" s="35" t="s">
        <v>3845</v>
      </c>
      <c r="B1244" s="17">
        <v>1478</v>
      </c>
      <c r="C1244" s="18">
        <v>43202</v>
      </c>
      <c r="D1244" s="18">
        <v>43206.291666666701</v>
      </c>
      <c r="E1244" s="16" t="s">
        <v>1507</v>
      </c>
      <c r="F1244" s="36">
        <v>43531.333333333299</v>
      </c>
      <c r="G1244" s="16" t="s">
        <v>316</v>
      </c>
      <c r="H1244" s="17" t="s">
        <v>63</v>
      </c>
      <c r="I1244" s="17" t="s">
        <v>74</v>
      </c>
      <c r="J1244" s="17"/>
      <c r="K1244" s="17" t="s">
        <v>70</v>
      </c>
      <c r="L1244" s="17" t="s">
        <v>75</v>
      </c>
      <c r="M1244" s="17"/>
      <c r="N1244" s="17">
        <v>102</v>
      </c>
      <c r="O1244" s="17">
        <v>102</v>
      </c>
      <c r="P1244" s="17"/>
      <c r="Q1244" s="17">
        <v>80</v>
      </c>
      <c r="R1244" s="17" t="s">
        <v>92</v>
      </c>
      <c r="S1244" s="17"/>
      <c r="T1244" s="17" t="s">
        <v>136</v>
      </c>
      <c r="U1244" s="17" t="s">
        <v>55</v>
      </c>
      <c r="V1244" s="17" t="s">
        <v>88</v>
      </c>
      <c r="W1244" s="19" t="s">
        <v>3846</v>
      </c>
      <c r="X1244" s="18">
        <v>44742.291666666701</v>
      </c>
      <c r="Y1244" s="18">
        <v>44742.291666666701</v>
      </c>
      <c r="Z1244" s="17" t="s">
        <v>82</v>
      </c>
      <c r="AA1244" s="17" t="s">
        <v>59</v>
      </c>
      <c r="AB1244" s="17"/>
      <c r="AC1244" s="17" t="s">
        <v>82</v>
      </c>
      <c r="AD1244" s="17"/>
      <c r="AE1244" s="17" t="s">
        <v>1641</v>
      </c>
    </row>
    <row r="1245" spans="1:31" s="3" customFormat="1" ht="13" hidden="1" x14ac:dyDescent="0.3">
      <c r="A1245" s="35" t="s">
        <v>3847</v>
      </c>
      <c r="B1245" s="17">
        <v>1480</v>
      </c>
      <c r="C1245" s="18">
        <v>43201</v>
      </c>
      <c r="D1245" s="18">
        <v>43206.291666666701</v>
      </c>
      <c r="E1245" s="16" t="s">
        <v>1507</v>
      </c>
      <c r="F1245" s="36">
        <v>43532.333333333299</v>
      </c>
      <c r="G1245" s="16" t="s">
        <v>316</v>
      </c>
      <c r="H1245" s="17" t="s">
        <v>63</v>
      </c>
      <c r="I1245" s="17"/>
      <c r="J1245" s="17"/>
      <c r="K1245" s="17" t="s">
        <v>70</v>
      </c>
      <c r="L1245" s="17"/>
      <c r="M1245" s="17"/>
      <c r="N1245" s="17">
        <v>309.3</v>
      </c>
      <c r="O1245" s="17"/>
      <c r="P1245" s="17"/>
      <c r="Q1245" s="17">
        <v>300</v>
      </c>
      <c r="R1245" s="17" t="s">
        <v>65</v>
      </c>
      <c r="S1245" s="17"/>
      <c r="T1245" s="17" t="s">
        <v>136</v>
      </c>
      <c r="U1245" s="17" t="s">
        <v>55</v>
      </c>
      <c r="V1245" s="17" t="s">
        <v>88</v>
      </c>
      <c r="W1245" s="19" t="s">
        <v>3848</v>
      </c>
      <c r="X1245" s="18">
        <v>45627.333333333299</v>
      </c>
      <c r="Y1245" s="18">
        <v>45627.333333333299</v>
      </c>
      <c r="Z1245" s="17" t="s">
        <v>82</v>
      </c>
      <c r="AA1245" s="17"/>
      <c r="AB1245" s="17"/>
      <c r="AC1245" s="17" t="s">
        <v>82</v>
      </c>
      <c r="AD1245" s="17"/>
      <c r="AE1245" s="17" t="s">
        <v>1641</v>
      </c>
    </row>
    <row r="1246" spans="1:31" s="3" customFormat="1" ht="13" hidden="1" x14ac:dyDescent="0.3">
      <c r="A1246" s="35" t="s">
        <v>3849</v>
      </c>
      <c r="B1246" s="17">
        <v>1481</v>
      </c>
      <c r="C1246" s="18">
        <v>43206</v>
      </c>
      <c r="D1246" s="18">
        <v>43206.291666666701</v>
      </c>
      <c r="E1246" s="16" t="s">
        <v>1507</v>
      </c>
      <c r="F1246" s="36">
        <v>43585.291666666701</v>
      </c>
      <c r="G1246" s="16" t="s">
        <v>316</v>
      </c>
      <c r="H1246" s="17" t="s">
        <v>63</v>
      </c>
      <c r="I1246" s="17"/>
      <c r="J1246" s="17"/>
      <c r="K1246" s="17" t="s">
        <v>70</v>
      </c>
      <c r="L1246" s="17"/>
      <c r="M1246" s="17"/>
      <c r="N1246" s="17">
        <v>50.74</v>
      </c>
      <c r="O1246" s="17"/>
      <c r="P1246" s="17"/>
      <c r="Q1246" s="17">
        <v>50</v>
      </c>
      <c r="R1246" s="17" t="s">
        <v>65</v>
      </c>
      <c r="S1246" s="17"/>
      <c r="T1246" s="17" t="s">
        <v>765</v>
      </c>
      <c r="U1246" s="17" t="s">
        <v>55</v>
      </c>
      <c r="V1246" s="17" t="s">
        <v>88</v>
      </c>
      <c r="W1246" s="19" t="s">
        <v>3742</v>
      </c>
      <c r="X1246" s="18">
        <v>44386.291666666701</v>
      </c>
      <c r="Y1246" s="18">
        <v>44386.291666666701</v>
      </c>
      <c r="Z1246" s="17" t="s">
        <v>82</v>
      </c>
      <c r="AA1246" s="17"/>
      <c r="AB1246" s="17"/>
      <c r="AC1246" s="17" t="s">
        <v>82</v>
      </c>
      <c r="AD1246" s="17"/>
      <c r="AE1246" s="17" t="s">
        <v>1618</v>
      </c>
    </row>
    <row r="1247" spans="1:31" s="3" customFormat="1" ht="13" hidden="1" x14ac:dyDescent="0.3">
      <c r="A1247" s="35" t="s">
        <v>3850</v>
      </c>
      <c r="B1247" s="17">
        <v>1482</v>
      </c>
      <c r="C1247" s="18">
        <v>43206</v>
      </c>
      <c r="D1247" s="18">
        <v>43206.291666666701</v>
      </c>
      <c r="E1247" s="16" t="s">
        <v>1507</v>
      </c>
      <c r="F1247" s="36">
        <v>43500.333333333299</v>
      </c>
      <c r="G1247" s="16" t="s">
        <v>316</v>
      </c>
      <c r="H1247" s="17" t="s">
        <v>63</v>
      </c>
      <c r="I1247" s="17" t="s">
        <v>74</v>
      </c>
      <c r="J1247" s="17"/>
      <c r="K1247" s="17" t="s">
        <v>70</v>
      </c>
      <c r="L1247" s="17" t="s">
        <v>75</v>
      </c>
      <c r="M1247" s="17"/>
      <c r="N1247" s="17">
        <v>518.4</v>
      </c>
      <c r="O1247" s="17">
        <v>518.4</v>
      </c>
      <c r="P1247" s="17"/>
      <c r="Q1247" s="17">
        <v>500</v>
      </c>
      <c r="R1247" s="17" t="s">
        <v>65</v>
      </c>
      <c r="S1247" s="17"/>
      <c r="T1247" s="17" t="s">
        <v>136</v>
      </c>
      <c r="U1247" s="17" t="s">
        <v>55</v>
      </c>
      <c r="V1247" s="17" t="s">
        <v>88</v>
      </c>
      <c r="W1247" s="19" t="s">
        <v>3851</v>
      </c>
      <c r="X1247" s="18">
        <v>44561.333333333299</v>
      </c>
      <c r="Y1247" s="18">
        <v>44561.333333333299</v>
      </c>
      <c r="Z1247" s="17" t="s">
        <v>82</v>
      </c>
      <c r="AA1247" s="17" t="s">
        <v>60</v>
      </c>
      <c r="AB1247" s="17"/>
      <c r="AC1247" s="17" t="s">
        <v>82</v>
      </c>
      <c r="AD1247" s="17"/>
      <c r="AE1247" s="17"/>
    </row>
    <row r="1248" spans="1:31" s="3" customFormat="1" ht="13" hidden="1" x14ac:dyDescent="0.3">
      <c r="A1248" s="35" t="s">
        <v>3852</v>
      </c>
      <c r="B1248" s="17">
        <v>1483</v>
      </c>
      <c r="C1248" s="18">
        <v>43203</v>
      </c>
      <c r="D1248" s="18">
        <v>43206.291666666701</v>
      </c>
      <c r="E1248" s="16" t="s">
        <v>1507</v>
      </c>
      <c r="F1248" s="36">
        <v>43535.291666666701</v>
      </c>
      <c r="G1248" s="16" t="s">
        <v>316</v>
      </c>
      <c r="H1248" s="17" t="s">
        <v>63</v>
      </c>
      <c r="I1248" s="17" t="s">
        <v>74</v>
      </c>
      <c r="J1248" s="17"/>
      <c r="K1248" s="17" t="s">
        <v>70</v>
      </c>
      <c r="L1248" s="17" t="s">
        <v>75</v>
      </c>
      <c r="M1248" s="17"/>
      <c r="N1248" s="17">
        <v>19.8</v>
      </c>
      <c r="O1248" s="17">
        <v>52.2</v>
      </c>
      <c r="P1248" s="17"/>
      <c r="Q1248" s="17">
        <v>50.3</v>
      </c>
      <c r="R1248" s="17" t="s">
        <v>65</v>
      </c>
      <c r="S1248" s="17"/>
      <c r="T1248" s="17" t="s">
        <v>136</v>
      </c>
      <c r="U1248" s="17" t="s">
        <v>55</v>
      </c>
      <c r="V1248" s="17" t="s">
        <v>88</v>
      </c>
      <c r="W1248" s="19" t="s">
        <v>3853</v>
      </c>
      <c r="X1248" s="18">
        <v>44531.333333333299</v>
      </c>
      <c r="Y1248" s="18">
        <v>44531.333333333299</v>
      </c>
      <c r="Z1248" s="17" t="s">
        <v>82</v>
      </c>
      <c r="AA1248" s="17"/>
      <c r="AB1248" s="17"/>
      <c r="AC1248" s="17" t="s">
        <v>82</v>
      </c>
      <c r="AD1248" s="17"/>
      <c r="AE1248" s="17" t="s">
        <v>1641</v>
      </c>
    </row>
    <row r="1249" spans="1:31" s="3" customFormat="1" ht="13" hidden="1" x14ac:dyDescent="0.3">
      <c r="A1249" s="35" t="s">
        <v>3854</v>
      </c>
      <c r="B1249" s="17">
        <v>1485</v>
      </c>
      <c r="C1249" s="18">
        <v>43200</v>
      </c>
      <c r="D1249" s="18">
        <v>43206.291666666701</v>
      </c>
      <c r="E1249" s="16" t="s">
        <v>1507</v>
      </c>
      <c r="F1249" s="36">
        <v>43530.333333333299</v>
      </c>
      <c r="G1249" s="16" t="s">
        <v>316</v>
      </c>
      <c r="H1249" s="17" t="s">
        <v>63</v>
      </c>
      <c r="I1249" s="17" t="s">
        <v>74</v>
      </c>
      <c r="J1249" s="17"/>
      <c r="K1249" s="17" t="s">
        <v>70</v>
      </c>
      <c r="L1249" s="17" t="s">
        <v>75</v>
      </c>
      <c r="M1249" s="17"/>
      <c r="N1249" s="17">
        <v>90</v>
      </c>
      <c r="O1249" s="17">
        <v>180</v>
      </c>
      <c r="P1249" s="17"/>
      <c r="Q1249" s="17">
        <v>200</v>
      </c>
      <c r="R1249" s="17" t="s">
        <v>65</v>
      </c>
      <c r="S1249" s="17"/>
      <c r="T1249" s="17" t="s">
        <v>136</v>
      </c>
      <c r="U1249" s="17" t="s">
        <v>55</v>
      </c>
      <c r="V1249" s="17" t="s">
        <v>88</v>
      </c>
      <c r="W1249" s="19" t="s">
        <v>1474</v>
      </c>
      <c r="X1249" s="18">
        <v>44317.291666666701</v>
      </c>
      <c r="Y1249" s="18">
        <v>44317.291666666701</v>
      </c>
      <c r="Z1249" s="17" t="s">
        <v>82</v>
      </c>
      <c r="AA1249" s="17" t="s">
        <v>59</v>
      </c>
      <c r="AB1249" s="17"/>
      <c r="AC1249" s="17" t="s">
        <v>82</v>
      </c>
      <c r="AD1249" s="17"/>
      <c r="AE1249" s="17" t="s">
        <v>1641</v>
      </c>
    </row>
    <row r="1250" spans="1:31" s="3" customFormat="1" ht="13" hidden="1" x14ac:dyDescent="0.3">
      <c r="A1250" s="35" t="s">
        <v>3855</v>
      </c>
      <c r="B1250" s="17">
        <v>1486</v>
      </c>
      <c r="C1250" s="18">
        <v>43201</v>
      </c>
      <c r="D1250" s="18">
        <v>43206.291666666701</v>
      </c>
      <c r="E1250" s="16" t="s">
        <v>1507</v>
      </c>
      <c r="F1250" s="36">
        <v>43532.333333333299</v>
      </c>
      <c r="G1250" s="16" t="s">
        <v>316</v>
      </c>
      <c r="H1250" s="17" t="s">
        <v>63</v>
      </c>
      <c r="I1250" s="17"/>
      <c r="J1250" s="17"/>
      <c r="K1250" s="17" t="s">
        <v>70</v>
      </c>
      <c r="L1250" s="17"/>
      <c r="M1250" s="17"/>
      <c r="N1250" s="17">
        <v>510</v>
      </c>
      <c r="O1250" s="17"/>
      <c r="P1250" s="17"/>
      <c r="Q1250" s="17">
        <v>500</v>
      </c>
      <c r="R1250" s="17" t="s">
        <v>65</v>
      </c>
      <c r="S1250" s="17"/>
      <c r="T1250" s="17" t="s">
        <v>380</v>
      </c>
      <c r="U1250" s="17" t="s">
        <v>55</v>
      </c>
      <c r="V1250" s="17" t="s">
        <v>88</v>
      </c>
      <c r="W1250" s="19" t="s">
        <v>3856</v>
      </c>
      <c r="X1250" s="18">
        <v>45261.333333333299</v>
      </c>
      <c r="Y1250" s="18">
        <v>45261.333333333299</v>
      </c>
      <c r="Z1250" s="17" t="s">
        <v>82</v>
      </c>
      <c r="AA1250" s="17"/>
      <c r="AB1250" s="17"/>
      <c r="AC1250" s="17" t="s">
        <v>82</v>
      </c>
      <c r="AD1250" s="17"/>
      <c r="AE1250" s="17" t="s">
        <v>1641</v>
      </c>
    </row>
    <row r="1251" spans="1:31" s="3" customFormat="1" ht="13" hidden="1" x14ac:dyDescent="0.3">
      <c r="A1251" s="35" t="s">
        <v>3857</v>
      </c>
      <c r="B1251" s="17">
        <v>1487</v>
      </c>
      <c r="C1251" s="18">
        <v>43201</v>
      </c>
      <c r="D1251" s="18">
        <v>43206.291666666701</v>
      </c>
      <c r="E1251" s="16" t="s">
        <v>1507</v>
      </c>
      <c r="F1251" s="36">
        <v>43532.333333333299</v>
      </c>
      <c r="G1251" s="16" t="s">
        <v>316</v>
      </c>
      <c r="H1251" s="17" t="s">
        <v>63</v>
      </c>
      <c r="I1251" s="17"/>
      <c r="J1251" s="17"/>
      <c r="K1251" s="17" t="s">
        <v>70</v>
      </c>
      <c r="L1251" s="17"/>
      <c r="M1251" s="17"/>
      <c r="N1251" s="17">
        <v>510</v>
      </c>
      <c r="O1251" s="17"/>
      <c r="P1251" s="17"/>
      <c r="Q1251" s="17">
        <v>500</v>
      </c>
      <c r="R1251" s="17" t="s">
        <v>65</v>
      </c>
      <c r="S1251" s="17"/>
      <c r="T1251" s="17" t="s">
        <v>380</v>
      </c>
      <c r="U1251" s="17" t="s">
        <v>55</v>
      </c>
      <c r="V1251" s="17" t="s">
        <v>88</v>
      </c>
      <c r="W1251" s="19" t="s">
        <v>3856</v>
      </c>
      <c r="X1251" s="18">
        <v>45627.333333333299</v>
      </c>
      <c r="Y1251" s="18">
        <v>45627.333333333299</v>
      </c>
      <c r="Z1251" s="17" t="s">
        <v>82</v>
      </c>
      <c r="AA1251" s="17"/>
      <c r="AB1251" s="17"/>
      <c r="AC1251" s="17" t="s">
        <v>82</v>
      </c>
      <c r="AD1251" s="17"/>
      <c r="AE1251" s="17" t="s">
        <v>1641</v>
      </c>
    </row>
    <row r="1252" spans="1:31" s="3" customFormat="1" ht="13" hidden="1" x14ac:dyDescent="0.3">
      <c r="A1252" s="35" t="s">
        <v>3858</v>
      </c>
      <c r="B1252" s="17">
        <v>1488</v>
      </c>
      <c r="C1252" s="18">
        <v>43201</v>
      </c>
      <c r="D1252" s="18">
        <v>43206.291666666701</v>
      </c>
      <c r="E1252" s="16" t="s">
        <v>1507</v>
      </c>
      <c r="F1252" s="36">
        <v>43530.333333333299</v>
      </c>
      <c r="G1252" s="16" t="s">
        <v>316</v>
      </c>
      <c r="H1252" s="17" t="s">
        <v>63</v>
      </c>
      <c r="I1252" s="17" t="s">
        <v>74</v>
      </c>
      <c r="J1252" s="17"/>
      <c r="K1252" s="17" t="s">
        <v>70</v>
      </c>
      <c r="L1252" s="17" t="s">
        <v>75</v>
      </c>
      <c r="M1252" s="17"/>
      <c r="N1252" s="17">
        <v>92.08</v>
      </c>
      <c r="O1252" s="17">
        <v>311.88499999999999</v>
      </c>
      <c r="P1252" s="17"/>
      <c r="Q1252" s="17">
        <v>300</v>
      </c>
      <c r="R1252" s="17" t="s">
        <v>65</v>
      </c>
      <c r="S1252" s="17"/>
      <c r="T1252" s="17" t="s">
        <v>136</v>
      </c>
      <c r="U1252" s="17" t="s">
        <v>55</v>
      </c>
      <c r="V1252" s="17" t="s">
        <v>88</v>
      </c>
      <c r="W1252" s="19" t="s">
        <v>149</v>
      </c>
      <c r="X1252" s="18">
        <v>44925.333333333299</v>
      </c>
      <c r="Y1252" s="18">
        <v>44925.333333333299</v>
      </c>
      <c r="Z1252" s="17" t="s">
        <v>82</v>
      </c>
      <c r="AA1252" s="17" t="s">
        <v>59</v>
      </c>
      <c r="AB1252" s="17"/>
      <c r="AC1252" s="17" t="s">
        <v>82</v>
      </c>
      <c r="AD1252" s="17"/>
      <c r="AE1252" s="17" t="s">
        <v>1641</v>
      </c>
    </row>
    <row r="1253" spans="1:31" s="3" customFormat="1" ht="13" hidden="1" x14ac:dyDescent="0.3">
      <c r="A1253" s="35" t="s">
        <v>3859</v>
      </c>
      <c r="B1253" s="17">
        <v>1489</v>
      </c>
      <c r="C1253" s="18">
        <v>43206</v>
      </c>
      <c r="D1253" s="18">
        <v>43206.291666666701</v>
      </c>
      <c r="E1253" s="16" t="s">
        <v>1507</v>
      </c>
      <c r="F1253" s="36">
        <v>43537.291666666701</v>
      </c>
      <c r="G1253" s="16" t="s">
        <v>316</v>
      </c>
      <c r="H1253" s="17" t="s">
        <v>74</v>
      </c>
      <c r="I1253" s="17"/>
      <c r="J1253" s="17"/>
      <c r="K1253" s="17" t="s">
        <v>75</v>
      </c>
      <c r="L1253" s="17"/>
      <c r="M1253" s="17"/>
      <c r="N1253" s="17">
        <v>102.73</v>
      </c>
      <c r="O1253" s="17"/>
      <c r="P1253" s="17"/>
      <c r="Q1253" s="17">
        <v>100</v>
      </c>
      <c r="R1253" s="17" t="s">
        <v>65</v>
      </c>
      <c r="S1253" s="17"/>
      <c r="T1253" s="17" t="s">
        <v>136</v>
      </c>
      <c r="U1253" s="17" t="s">
        <v>55</v>
      </c>
      <c r="V1253" s="17" t="s">
        <v>88</v>
      </c>
      <c r="W1253" s="19" t="s">
        <v>3860</v>
      </c>
      <c r="X1253" s="18">
        <v>44713.291666666701</v>
      </c>
      <c r="Y1253" s="18">
        <v>44713.291666666701</v>
      </c>
      <c r="Z1253" s="17" t="s">
        <v>82</v>
      </c>
      <c r="AA1253" s="17"/>
      <c r="AB1253" s="17"/>
      <c r="AC1253" s="17" t="s">
        <v>82</v>
      </c>
      <c r="AD1253" s="17"/>
      <c r="AE1253" s="17" t="s">
        <v>1641</v>
      </c>
    </row>
    <row r="1254" spans="1:31" s="3" customFormat="1" ht="13" hidden="1" x14ac:dyDescent="0.3">
      <c r="A1254" s="35" t="s">
        <v>3861</v>
      </c>
      <c r="B1254" s="17">
        <v>1490</v>
      </c>
      <c r="C1254" s="18">
        <v>43203</v>
      </c>
      <c r="D1254" s="18">
        <v>43206.291666666701</v>
      </c>
      <c r="E1254" s="16" t="s">
        <v>1507</v>
      </c>
      <c r="F1254" s="36">
        <v>43524.333333333299</v>
      </c>
      <c r="G1254" s="16" t="s">
        <v>316</v>
      </c>
      <c r="H1254" s="17" t="s">
        <v>63</v>
      </c>
      <c r="I1254" s="17"/>
      <c r="J1254" s="17"/>
      <c r="K1254" s="17" t="s">
        <v>510</v>
      </c>
      <c r="L1254" s="17"/>
      <c r="M1254" s="17"/>
      <c r="N1254" s="17">
        <v>100</v>
      </c>
      <c r="O1254" s="17"/>
      <c r="P1254" s="17"/>
      <c r="Q1254" s="17">
        <v>100</v>
      </c>
      <c r="R1254" s="17" t="s">
        <v>65</v>
      </c>
      <c r="S1254" s="17"/>
      <c r="T1254" s="17" t="s">
        <v>340</v>
      </c>
      <c r="U1254" s="17" t="s">
        <v>55</v>
      </c>
      <c r="V1254" s="17" t="s">
        <v>88</v>
      </c>
      <c r="W1254" s="19" t="s">
        <v>3862</v>
      </c>
      <c r="X1254" s="18">
        <v>45444.291666666701</v>
      </c>
      <c r="Y1254" s="18">
        <v>45444.291666666701</v>
      </c>
      <c r="Z1254" s="17" t="s">
        <v>82</v>
      </c>
      <c r="AA1254" s="17" t="s">
        <v>59</v>
      </c>
      <c r="AB1254" s="17"/>
      <c r="AC1254" s="17" t="s">
        <v>82</v>
      </c>
      <c r="AD1254" s="17"/>
      <c r="AE1254" s="17" t="s">
        <v>1641</v>
      </c>
    </row>
    <row r="1255" spans="1:31" s="3" customFormat="1" ht="13" x14ac:dyDescent="0.3">
      <c r="A1255" s="35" t="s">
        <v>3863</v>
      </c>
      <c r="B1255" s="17">
        <v>1492</v>
      </c>
      <c r="C1255" s="18">
        <v>43202</v>
      </c>
      <c r="D1255" s="18">
        <v>43206.291666666701</v>
      </c>
      <c r="E1255" s="16" t="s">
        <v>1507</v>
      </c>
      <c r="F1255" s="36">
        <v>44295.291666666701</v>
      </c>
      <c r="G1255" s="16" t="s">
        <v>316</v>
      </c>
      <c r="H1255" s="17" t="s">
        <v>63</v>
      </c>
      <c r="I1255" s="17"/>
      <c r="J1255" s="17"/>
      <c r="K1255" s="17" t="s">
        <v>70</v>
      </c>
      <c r="L1255" s="17"/>
      <c r="M1255" s="17"/>
      <c r="N1255" s="17">
        <v>150</v>
      </c>
      <c r="O1255" s="17"/>
      <c r="P1255" s="17"/>
      <c r="Q1255" s="17">
        <v>150</v>
      </c>
      <c r="R1255" s="17" t="s">
        <v>65</v>
      </c>
      <c r="S1255" s="17"/>
      <c r="T1255" s="17" t="s">
        <v>242</v>
      </c>
      <c r="U1255" s="17" t="s">
        <v>55</v>
      </c>
      <c r="V1255" s="17" t="s">
        <v>88</v>
      </c>
      <c r="W1255" s="19" t="s">
        <v>1235</v>
      </c>
      <c r="X1255" s="18">
        <v>44531.333333333299</v>
      </c>
      <c r="Y1255" s="18">
        <v>44531.333333333299</v>
      </c>
      <c r="Z1255" s="17" t="s">
        <v>82</v>
      </c>
      <c r="AA1255" s="17" t="s">
        <v>59</v>
      </c>
      <c r="AB1255" s="17" t="s">
        <v>59</v>
      </c>
      <c r="AC1255" s="17" t="s">
        <v>82</v>
      </c>
      <c r="AD1255" s="17"/>
      <c r="AE1255" s="17" t="s">
        <v>1641</v>
      </c>
    </row>
    <row r="1256" spans="1:31" s="3" customFormat="1" ht="13" hidden="1" x14ac:dyDescent="0.3">
      <c r="A1256" s="35" t="s">
        <v>3864</v>
      </c>
      <c r="B1256" s="17">
        <v>1494</v>
      </c>
      <c r="C1256" s="18">
        <v>43250</v>
      </c>
      <c r="D1256" s="18">
        <v>43206.291666666701</v>
      </c>
      <c r="E1256" s="16" t="s">
        <v>1507</v>
      </c>
      <c r="F1256" s="36">
        <v>43563.291666666701</v>
      </c>
      <c r="G1256" s="16" t="s">
        <v>316</v>
      </c>
      <c r="H1256" s="17" t="s">
        <v>51</v>
      </c>
      <c r="I1256" s="17"/>
      <c r="J1256" s="17"/>
      <c r="K1256" s="17" t="s">
        <v>51</v>
      </c>
      <c r="L1256" s="17"/>
      <c r="M1256" s="17"/>
      <c r="N1256" s="17">
        <v>576</v>
      </c>
      <c r="O1256" s="17"/>
      <c r="P1256" s="17"/>
      <c r="Q1256" s="17">
        <v>559.29999999999995</v>
      </c>
      <c r="R1256" s="17" t="s">
        <v>65</v>
      </c>
      <c r="S1256" s="17"/>
      <c r="T1256" s="17" t="s">
        <v>340</v>
      </c>
      <c r="U1256" s="17" t="s">
        <v>55</v>
      </c>
      <c r="V1256" s="17" t="s">
        <v>88</v>
      </c>
      <c r="W1256" s="19" t="s">
        <v>3865</v>
      </c>
      <c r="X1256" s="18">
        <v>45746.291666666701</v>
      </c>
      <c r="Y1256" s="18">
        <v>45746.291666666701</v>
      </c>
      <c r="Z1256" s="17" t="s">
        <v>82</v>
      </c>
      <c r="AA1256" s="17" t="s">
        <v>59</v>
      </c>
      <c r="AB1256" s="17"/>
      <c r="AC1256" s="17" t="s">
        <v>82</v>
      </c>
      <c r="AD1256" s="17"/>
      <c r="AE1256" s="17" t="s">
        <v>1641</v>
      </c>
    </row>
    <row r="1257" spans="1:31" s="3" customFormat="1" ht="13" hidden="1" x14ac:dyDescent="0.3">
      <c r="A1257" s="35" t="s">
        <v>3866</v>
      </c>
      <c r="B1257" s="17">
        <v>1497</v>
      </c>
      <c r="C1257" s="18">
        <v>43206</v>
      </c>
      <c r="D1257" s="18">
        <v>43206.291666666701</v>
      </c>
      <c r="E1257" s="16" t="s">
        <v>1507</v>
      </c>
      <c r="F1257" s="36">
        <v>43537.291666666701</v>
      </c>
      <c r="G1257" s="16" t="s">
        <v>316</v>
      </c>
      <c r="H1257" s="17" t="s">
        <v>74</v>
      </c>
      <c r="I1257" s="17"/>
      <c r="J1257" s="17"/>
      <c r="K1257" s="17" t="s">
        <v>75</v>
      </c>
      <c r="L1257" s="17"/>
      <c r="M1257" s="17"/>
      <c r="N1257" s="17">
        <v>40.825000000000003</v>
      </c>
      <c r="O1257" s="17"/>
      <c r="P1257" s="17"/>
      <c r="Q1257" s="17">
        <v>40</v>
      </c>
      <c r="R1257" s="17" t="s">
        <v>65</v>
      </c>
      <c r="S1257" s="17"/>
      <c r="T1257" s="17" t="s">
        <v>139</v>
      </c>
      <c r="U1257" s="17" t="s">
        <v>55</v>
      </c>
      <c r="V1257" s="17" t="s">
        <v>88</v>
      </c>
      <c r="W1257" s="19" t="s">
        <v>3867</v>
      </c>
      <c r="X1257" s="18">
        <v>44501.291666666701</v>
      </c>
      <c r="Y1257" s="18">
        <v>44501.291666666701</v>
      </c>
      <c r="Z1257" s="17" t="s">
        <v>82</v>
      </c>
      <c r="AA1257" s="17"/>
      <c r="AB1257" s="17"/>
      <c r="AC1257" s="17" t="s">
        <v>82</v>
      </c>
      <c r="AD1257" s="17"/>
      <c r="AE1257" s="17" t="s">
        <v>1641</v>
      </c>
    </row>
    <row r="1258" spans="1:31" s="3" customFormat="1" ht="13" hidden="1" x14ac:dyDescent="0.3">
      <c r="A1258" s="35" t="s">
        <v>3868</v>
      </c>
      <c r="B1258" s="17">
        <v>1498</v>
      </c>
      <c r="C1258" s="18">
        <v>43206</v>
      </c>
      <c r="D1258" s="18">
        <v>43206.291666666701</v>
      </c>
      <c r="E1258" s="16" t="s">
        <v>1507</v>
      </c>
      <c r="F1258" s="36">
        <v>43531.333333333299</v>
      </c>
      <c r="G1258" s="16" t="s">
        <v>316</v>
      </c>
      <c r="H1258" s="17" t="s">
        <v>74</v>
      </c>
      <c r="I1258" s="17"/>
      <c r="J1258" s="17"/>
      <c r="K1258" s="17" t="s">
        <v>75</v>
      </c>
      <c r="L1258" s="17"/>
      <c r="M1258" s="17"/>
      <c r="N1258" s="17">
        <v>110</v>
      </c>
      <c r="O1258" s="17"/>
      <c r="P1258" s="17"/>
      <c r="Q1258" s="17">
        <v>100</v>
      </c>
      <c r="R1258" s="17" t="s">
        <v>65</v>
      </c>
      <c r="S1258" s="17"/>
      <c r="T1258" s="17" t="s">
        <v>195</v>
      </c>
      <c r="U1258" s="17" t="s">
        <v>55</v>
      </c>
      <c r="V1258" s="17" t="s">
        <v>88</v>
      </c>
      <c r="W1258" s="19" t="s">
        <v>3869</v>
      </c>
      <c r="X1258" s="18">
        <v>44926.333333333299</v>
      </c>
      <c r="Y1258" s="18">
        <v>44926.333333333299</v>
      </c>
      <c r="Z1258" s="17" t="s">
        <v>82</v>
      </c>
      <c r="AA1258" s="17" t="s">
        <v>59</v>
      </c>
      <c r="AB1258" s="17"/>
      <c r="AC1258" s="17" t="s">
        <v>82</v>
      </c>
      <c r="AD1258" s="17"/>
      <c r="AE1258" s="17" t="s">
        <v>1641</v>
      </c>
    </row>
    <row r="1259" spans="1:31" s="3" customFormat="1" ht="13" hidden="1" x14ac:dyDescent="0.3">
      <c r="A1259" s="35" t="s">
        <v>3870</v>
      </c>
      <c r="B1259" s="17">
        <v>1500</v>
      </c>
      <c r="C1259" s="18">
        <v>43206</v>
      </c>
      <c r="D1259" s="18">
        <v>43206.291666666701</v>
      </c>
      <c r="E1259" s="16" t="s">
        <v>1507</v>
      </c>
      <c r="F1259" s="36">
        <v>43530.333333333299</v>
      </c>
      <c r="G1259" s="16" t="s">
        <v>316</v>
      </c>
      <c r="H1259" s="17" t="s">
        <v>74</v>
      </c>
      <c r="I1259" s="17" t="s">
        <v>63</v>
      </c>
      <c r="J1259" s="17"/>
      <c r="K1259" s="17" t="s">
        <v>75</v>
      </c>
      <c r="L1259" s="17" t="s">
        <v>70</v>
      </c>
      <c r="M1259" s="17"/>
      <c r="N1259" s="17">
        <v>128.35</v>
      </c>
      <c r="O1259" s="17">
        <v>25</v>
      </c>
      <c r="P1259" s="17"/>
      <c r="Q1259" s="17">
        <v>125</v>
      </c>
      <c r="R1259" s="17" t="s">
        <v>65</v>
      </c>
      <c r="S1259" s="17"/>
      <c r="T1259" s="17" t="s">
        <v>101</v>
      </c>
      <c r="U1259" s="17" t="s">
        <v>55</v>
      </c>
      <c r="V1259" s="17" t="s">
        <v>88</v>
      </c>
      <c r="W1259" s="19" t="s">
        <v>517</v>
      </c>
      <c r="X1259" s="18">
        <v>44166.333333333299</v>
      </c>
      <c r="Y1259" s="18">
        <v>44166.333333333299</v>
      </c>
      <c r="Z1259" s="17" t="s">
        <v>82</v>
      </c>
      <c r="AA1259" s="17" t="s">
        <v>59</v>
      </c>
      <c r="AB1259" s="17"/>
      <c r="AC1259" s="17" t="s">
        <v>82</v>
      </c>
      <c r="AD1259" s="17"/>
      <c r="AE1259" s="17" t="s">
        <v>1641</v>
      </c>
    </row>
    <row r="1260" spans="1:31" s="3" customFormat="1" ht="13" hidden="1" x14ac:dyDescent="0.3">
      <c r="A1260" s="35" t="s">
        <v>3871</v>
      </c>
      <c r="B1260" s="17">
        <v>1501</v>
      </c>
      <c r="C1260" s="18">
        <v>43206</v>
      </c>
      <c r="D1260" s="18">
        <v>43206.291666666701</v>
      </c>
      <c r="E1260" s="16" t="s">
        <v>1507</v>
      </c>
      <c r="F1260" s="36">
        <v>43580.291666666701</v>
      </c>
      <c r="G1260" s="16" t="s">
        <v>316</v>
      </c>
      <c r="H1260" s="17" t="s">
        <v>63</v>
      </c>
      <c r="I1260" s="17"/>
      <c r="J1260" s="17"/>
      <c r="K1260" s="17" t="s">
        <v>70</v>
      </c>
      <c r="L1260" s="17"/>
      <c r="M1260" s="17"/>
      <c r="N1260" s="17">
        <v>101.4</v>
      </c>
      <c r="O1260" s="17"/>
      <c r="P1260" s="17"/>
      <c r="Q1260" s="17">
        <v>100</v>
      </c>
      <c r="R1260" s="17" t="s">
        <v>65</v>
      </c>
      <c r="S1260" s="17"/>
      <c r="T1260" s="17" t="s">
        <v>101</v>
      </c>
      <c r="U1260" s="17" t="s">
        <v>55</v>
      </c>
      <c r="V1260" s="17" t="s">
        <v>88</v>
      </c>
      <c r="W1260" s="19" t="s">
        <v>297</v>
      </c>
      <c r="X1260" s="18">
        <v>44386.291666666701</v>
      </c>
      <c r="Y1260" s="18">
        <v>44386.291666666701</v>
      </c>
      <c r="Z1260" s="17" t="s">
        <v>82</v>
      </c>
      <c r="AA1260" s="17"/>
      <c r="AB1260" s="17"/>
      <c r="AC1260" s="17" t="s">
        <v>82</v>
      </c>
      <c r="AD1260" s="17"/>
      <c r="AE1260" s="17" t="s">
        <v>1641</v>
      </c>
    </row>
    <row r="1261" spans="1:31" s="3" customFormat="1" ht="13" hidden="1" x14ac:dyDescent="0.3">
      <c r="A1261" s="35" t="s">
        <v>3872</v>
      </c>
      <c r="B1261" s="17">
        <v>1502</v>
      </c>
      <c r="C1261" s="18">
        <v>43206</v>
      </c>
      <c r="D1261" s="18">
        <v>43206.291666666701</v>
      </c>
      <c r="E1261" s="16" t="s">
        <v>1507</v>
      </c>
      <c r="F1261" s="36">
        <v>43521.333333333299</v>
      </c>
      <c r="G1261" s="16" t="s">
        <v>316</v>
      </c>
      <c r="H1261" s="17" t="s">
        <v>63</v>
      </c>
      <c r="I1261" s="17"/>
      <c r="J1261" s="17"/>
      <c r="K1261" s="17" t="s">
        <v>70</v>
      </c>
      <c r="L1261" s="17"/>
      <c r="M1261" s="17"/>
      <c r="N1261" s="17">
        <v>300</v>
      </c>
      <c r="O1261" s="17"/>
      <c r="P1261" s="17"/>
      <c r="Q1261" s="17">
        <v>300</v>
      </c>
      <c r="R1261" s="17" t="s">
        <v>65</v>
      </c>
      <c r="S1261" s="17"/>
      <c r="T1261" s="17" t="s">
        <v>171</v>
      </c>
      <c r="U1261" s="17" t="s">
        <v>55</v>
      </c>
      <c r="V1261" s="17" t="s">
        <v>88</v>
      </c>
      <c r="W1261" s="19" t="s">
        <v>3873</v>
      </c>
      <c r="X1261" s="18">
        <v>44378.291666666701</v>
      </c>
      <c r="Y1261" s="18">
        <v>44378.291666666701</v>
      </c>
      <c r="Z1261" s="17" t="s">
        <v>82</v>
      </c>
      <c r="AA1261" s="17"/>
      <c r="AB1261" s="17"/>
      <c r="AC1261" s="17" t="s">
        <v>82</v>
      </c>
      <c r="AD1261" s="17"/>
      <c r="AE1261" s="17" t="s">
        <v>1641</v>
      </c>
    </row>
    <row r="1262" spans="1:31" s="3" customFormat="1" ht="13" hidden="1" x14ac:dyDescent="0.3">
      <c r="A1262" s="35" t="s">
        <v>3874</v>
      </c>
      <c r="B1262" s="17">
        <v>1503</v>
      </c>
      <c r="C1262" s="18">
        <v>43203</v>
      </c>
      <c r="D1262" s="18">
        <v>43206.291666666701</v>
      </c>
      <c r="E1262" s="16" t="s">
        <v>1507</v>
      </c>
      <c r="F1262" s="36">
        <v>43529.333333333299</v>
      </c>
      <c r="G1262" s="16" t="s">
        <v>316</v>
      </c>
      <c r="H1262" s="17" t="s">
        <v>63</v>
      </c>
      <c r="I1262" s="17"/>
      <c r="J1262" s="17"/>
      <c r="K1262" s="17" t="s">
        <v>70</v>
      </c>
      <c r="L1262" s="17"/>
      <c r="M1262" s="17"/>
      <c r="N1262" s="17">
        <v>100</v>
      </c>
      <c r="O1262" s="17"/>
      <c r="P1262" s="17"/>
      <c r="Q1262" s="17">
        <v>100</v>
      </c>
      <c r="R1262" s="17" t="s">
        <v>65</v>
      </c>
      <c r="S1262" s="17"/>
      <c r="T1262" s="17" t="s">
        <v>598</v>
      </c>
      <c r="U1262" s="17" t="s">
        <v>55</v>
      </c>
      <c r="V1262" s="17" t="s">
        <v>88</v>
      </c>
      <c r="W1262" s="19" t="s">
        <v>3875</v>
      </c>
      <c r="X1262" s="18">
        <v>44377.291666666701</v>
      </c>
      <c r="Y1262" s="18">
        <v>44377.291666666701</v>
      </c>
      <c r="Z1262" s="17" t="s">
        <v>82</v>
      </c>
      <c r="AA1262" s="17"/>
      <c r="AB1262" s="17"/>
      <c r="AC1262" s="17" t="s">
        <v>82</v>
      </c>
      <c r="AD1262" s="17"/>
      <c r="AE1262" s="17" t="s">
        <v>1641</v>
      </c>
    </row>
    <row r="1263" spans="1:31" s="3" customFormat="1" ht="25.5" hidden="1" x14ac:dyDescent="0.3">
      <c r="A1263" s="35" t="s">
        <v>3876</v>
      </c>
      <c r="B1263" s="17">
        <v>1504</v>
      </c>
      <c r="C1263" s="18">
        <v>43207</v>
      </c>
      <c r="D1263" s="18">
        <v>42110.291666666701</v>
      </c>
      <c r="E1263" s="16" t="s">
        <v>1507</v>
      </c>
      <c r="F1263" s="36">
        <v>43530.333333333299</v>
      </c>
      <c r="G1263" s="16" t="s">
        <v>316</v>
      </c>
      <c r="H1263" s="17" t="s">
        <v>63</v>
      </c>
      <c r="I1263" s="17" t="s">
        <v>74</v>
      </c>
      <c r="J1263" s="17"/>
      <c r="K1263" s="17" t="s">
        <v>70</v>
      </c>
      <c r="L1263" s="17" t="s">
        <v>75</v>
      </c>
      <c r="M1263" s="17"/>
      <c r="N1263" s="17">
        <v>37</v>
      </c>
      <c r="O1263" s="17">
        <v>153.5</v>
      </c>
      <c r="P1263" s="17"/>
      <c r="Q1263" s="17">
        <v>150</v>
      </c>
      <c r="R1263" s="17" t="s">
        <v>65</v>
      </c>
      <c r="S1263" s="17"/>
      <c r="T1263" s="17" t="s">
        <v>101</v>
      </c>
      <c r="U1263" s="17" t="s">
        <v>55</v>
      </c>
      <c r="V1263" s="17" t="s">
        <v>88</v>
      </c>
      <c r="W1263" s="19" t="s">
        <v>3877</v>
      </c>
      <c r="X1263" s="18">
        <v>44166.333333333299</v>
      </c>
      <c r="Y1263" s="18">
        <v>44166.333333333299</v>
      </c>
      <c r="Z1263" s="17" t="s">
        <v>82</v>
      </c>
      <c r="AA1263" s="17" t="s">
        <v>59</v>
      </c>
      <c r="AB1263" s="17"/>
      <c r="AC1263" s="17" t="s">
        <v>82</v>
      </c>
      <c r="AD1263" s="17"/>
      <c r="AE1263" s="17" t="s">
        <v>1641</v>
      </c>
    </row>
    <row r="1264" spans="1:31" s="3" customFormat="1" ht="13" hidden="1" x14ac:dyDescent="0.3">
      <c r="A1264" s="35" t="s">
        <v>3878</v>
      </c>
      <c r="B1264" s="17">
        <v>1505</v>
      </c>
      <c r="C1264" s="18">
        <v>43206</v>
      </c>
      <c r="D1264" s="18">
        <v>43206.291666666701</v>
      </c>
      <c r="E1264" s="16" t="s">
        <v>1507</v>
      </c>
      <c r="F1264" s="36">
        <v>43585.291666666701</v>
      </c>
      <c r="G1264" s="16" t="s">
        <v>316</v>
      </c>
      <c r="H1264" s="17" t="s">
        <v>74</v>
      </c>
      <c r="I1264" s="17" t="s">
        <v>63</v>
      </c>
      <c r="J1264" s="17"/>
      <c r="K1264" s="17" t="s">
        <v>75</v>
      </c>
      <c r="L1264" s="17" t="s">
        <v>70</v>
      </c>
      <c r="M1264" s="17"/>
      <c r="N1264" s="17">
        <v>61.005000000000003</v>
      </c>
      <c r="O1264" s="17">
        <v>41.4</v>
      </c>
      <c r="P1264" s="17"/>
      <c r="Q1264" s="17">
        <v>99.995000000000005</v>
      </c>
      <c r="R1264" s="17" t="s">
        <v>65</v>
      </c>
      <c r="S1264" s="17"/>
      <c r="T1264" s="17" t="s">
        <v>3879</v>
      </c>
      <c r="U1264" s="17" t="s">
        <v>55</v>
      </c>
      <c r="V1264" s="17" t="s">
        <v>88</v>
      </c>
      <c r="W1264" s="19" t="s">
        <v>3880</v>
      </c>
      <c r="X1264" s="18">
        <v>44531.333333333299</v>
      </c>
      <c r="Y1264" s="18">
        <v>44531.333333333299</v>
      </c>
      <c r="Z1264" s="17" t="s">
        <v>82</v>
      </c>
      <c r="AA1264" s="17"/>
      <c r="AB1264" s="17"/>
      <c r="AC1264" s="17" t="s">
        <v>82</v>
      </c>
      <c r="AD1264" s="17"/>
      <c r="AE1264" s="17" t="s">
        <v>1618</v>
      </c>
    </row>
    <row r="1265" spans="1:31" s="3" customFormat="1" ht="25.5" hidden="1" x14ac:dyDescent="0.3">
      <c r="A1265" s="35" t="s">
        <v>3881</v>
      </c>
      <c r="B1265" s="17">
        <v>1506</v>
      </c>
      <c r="C1265" s="18">
        <v>43207</v>
      </c>
      <c r="D1265" s="18">
        <v>43206.291666666701</v>
      </c>
      <c r="E1265" s="16" t="s">
        <v>1507</v>
      </c>
      <c r="F1265" s="36">
        <v>43530.333333333299</v>
      </c>
      <c r="G1265" s="16" t="s">
        <v>316</v>
      </c>
      <c r="H1265" s="17" t="s">
        <v>74</v>
      </c>
      <c r="I1265" s="17" t="s">
        <v>63</v>
      </c>
      <c r="J1265" s="17"/>
      <c r="K1265" s="17" t="s">
        <v>75</v>
      </c>
      <c r="L1265" s="17" t="s">
        <v>70</v>
      </c>
      <c r="M1265" s="17"/>
      <c r="N1265" s="17">
        <v>206</v>
      </c>
      <c r="O1265" s="17">
        <v>50</v>
      </c>
      <c r="P1265" s="17"/>
      <c r="Q1265" s="17">
        <v>200</v>
      </c>
      <c r="R1265" s="17" t="s">
        <v>65</v>
      </c>
      <c r="S1265" s="17"/>
      <c r="T1265" s="17" t="s">
        <v>101</v>
      </c>
      <c r="U1265" s="17" t="s">
        <v>55</v>
      </c>
      <c r="V1265" s="17" t="s">
        <v>88</v>
      </c>
      <c r="W1265" s="19" t="s">
        <v>3882</v>
      </c>
      <c r="X1265" s="18">
        <v>44166.333333333299</v>
      </c>
      <c r="Y1265" s="18">
        <v>44166.333333333299</v>
      </c>
      <c r="Z1265" s="17" t="s">
        <v>82</v>
      </c>
      <c r="AA1265" s="17" t="s">
        <v>59</v>
      </c>
      <c r="AB1265" s="17"/>
      <c r="AC1265" s="17" t="s">
        <v>82</v>
      </c>
      <c r="AD1265" s="17"/>
      <c r="AE1265" s="17" t="s">
        <v>1641</v>
      </c>
    </row>
    <row r="1266" spans="1:31" s="3" customFormat="1" ht="13" hidden="1" x14ac:dyDescent="0.3">
      <c r="A1266" s="35" t="s">
        <v>3883</v>
      </c>
      <c r="B1266" s="17">
        <v>1508</v>
      </c>
      <c r="C1266" s="18">
        <v>43204</v>
      </c>
      <c r="D1266" s="18">
        <v>43206.291666666701</v>
      </c>
      <c r="E1266" s="16" t="s">
        <v>1507</v>
      </c>
      <c r="F1266" s="36">
        <v>43573.291666666701</v>
      </c>
      <c r="G1266" s="16" t="s">
        <v>316</v>
      </c>
      <c r="H1266" s="17" t="s">
        <v>63</v>
      </c>
      <c r="I1266" s="17"/>
      <c r="J1266" s="17"/>
      <c r="K1266" s="17" t="s">
        <v>70</v>
      </c>
      <c r="L1266" s="17"/>
      <c r="M1266" s="17"/>
      <c r="N1266" s="17">
        <v>500</v>
      </c>
      <c r="O1266" s="17"/>
      <c r="P1266" s="17"/>
      <c r="Q1266" s="17">
        <v>500</v>
      </c>
      <c r="R1266" s="17" t="s">
        <v>65</v>
      </c>
      <c r="S1266" s="17"/>
      <c r="T1266" s="17" t="s">
        <v>130</v>
      </c>
      <c r="U1266" s="17" t="s">
        <v>55</v>
      </c>
      <c r="V1266" s="17" t="s">
        <v>71</v>
      </c>
      <c r="W1266" s="19" t="s">
        <v>3884</v>
      </c>
      <c r="X1266" s="18">
        <v>44378.291666666701</v>
      </c>
      <c r="Y1266" s="18">
        <v>44552.333333333299</v>
      </c>
      <c r="Z1266" s="17" t="s">
        <v>82</v>
      </c>
      <c r="AA1266" s="17" t="s">
        <v>59</v>
      </c>
      <c r="AB1266" s="17"/>
      <c r="AC1266" s="17" t="s">
        <v>82</v>
      </c>
      <c r="AD1266" s="17"/>
      <c r="AE1266" s="17" t="s">
        <v>1641</v>
      </c>
    </row>
    <row r="1267" spans="1:31" s="3" customFormat="1" ht="13" hidden="1" x14ac:dyDescent="0.3">
      <c r="A1267" s="35" t="s">
        <v>3885</v>
      </c>
      <c r="B1267" s="17">
        <v>1509</v>
      </c>
      <c r="C1267" s="18">
        <v>43200</v>
      </c>
      <c r="D1267" s="18">
        <v>43206.291666666701</v>
      </c>
      <c r="E1267" s="16" t="s">
        <v>1507</v>
      </c>
      <c r="F1267" s="36">
        <v>43535.291666666701</v>
      </c>
      <c r="G1267" s="16" t="s">
        <v>316</v>
      </c>
      <c r="H1267" s="17" t="s">
        <v>63</v>
      </c>
      <c r="I1267" s="17" t="s">
        <v>74</v>
      </c>
      <c r="J1267" s="17"/>
      <c r="K1267" s="17" t="s">
        <v>70</v>
      </c>
      <c r="L1267" s="17" t="s">
        <v>75</v>
      </c>
      <c r="M1267" s="17"/>
      <c r="N1267" s="17">
        <v>29.47</v>
      </c>
      <c r="O1267" s="17">
        <v>225</v>
      </c>
      <c r="P1267" s="17"/>
      <c r="Q1267" s="17">
        <v>250</v>
      </c>
      <c r="R1267" s="17" t="s">
        <v>65</v>
      </c>
      <c r="S1267" s="17"/>
      <c r="T1267" s="17" t="s">
        <v>101</v>
      </c>
      <c r="U1267" s="17" t="s">
        <v>55</v>
      </c>
      <c r="V1267" s="17" t="s">
        <v>71</v>
      </c>
      <c r="W1267" s="19" t="s">
        <v>3886</v>
      </c>
      <c r="X1267" s="18">
        <v>44563.333333333299</v>
      </c>
      <c r="Y1267" s="18">
        <v>45566.291666666701</v>
      </c>
      <c r="Z1267" s="17" t="s">
        <v>82</v>
      </c>
      <c r="AA1267" s="17"/>
      <c r="AB1267" s="17"/>
      <c r="AC1267" s="17" t="s">
        <v>82</v>
      </c>
      <c r="AD1267" s="17"/>
      <c r="AE1267" s="17"/>
    </row>
    <row r="1268" spans="1:31" s="3" customFormat="1" ht="13" hidden="1" x14ac:dyDescent="0.3">
      <c r="A1268" s="35" t="s">
        <v>3887</v>
      </c>
      <c r="B1268" s="17">
        <v>1511</v>
      </c>
      <c r="C1268" s="18">
        <v>43203</v>
      </c>
      <c r="D1268" s="18">
        <v>43206.291666666701</v>
      </c>
      <c r="E1268" s="16" t="s">
        <v>1507</v>
      </c>
      <c r="F1268" s="36">
        <v>43585.291666666701</v>
      </c>
      <c r="G1268" s="16" t="s">
        <v>316</v>
      </c>
      <c r="H1268" s="17" t="s">
        <v>63</v>
      </c>
      <c r="I1268" s="17" t="s">
        <v>74</v>
      </c>
      <c r="J1268" s="17"/>
      <c r="K1268" s="17" t="s">
        <v>70</v>
      </c>
      <c r="L1268" s="17" t="s">
        <v>75</v>
      </c>
      <c r="M1268" s="17"/>
      <c r="N1268" s="17">
        <v>37.700000000000003</v>
      </c>
      <c r="O1268" s="17">
        <v>37.700000000000003</v>
      </c>
      <c r="P1268" s="17"/>
      <c r="Q1268" s="17">
        <v>37.5</v>
      </c>
      <c r="R1268" s="17" t="s">
        <v>52</v>
      </c>
      <c r="S1268" s="17"/>
      <c r="T1268" s="17" t="s">
        <v>121</v>
      </c>
      <c r="U1268" s="17" t="s">
        <v>55</v>
      </c>
      <c r="V1268" s="17" t="s">
        <v>71</v>
      </c>
      <c r="W1268" s="19" t="s">
        <v>2268</v>
      </c>
      <c r="X1268" s="18">
        <v>44180.333333333299</v>
      </c>
      <c r="Y1268" s="18">
        <v>44180.333333333299</v>
      </c>
      <c r="Z1268" s="17" t="s">
        <v>82</v>
      </c>
      <c r="AA1268" s="17" t="s">
        <v>59</v>
      </c>
      <c r="AB1268" s="17"/>
      <c r="AC1268" s="17" t="s">
        <v>82</v>
      </c>
      <c r="AD1268" s="17"/>
      <c r="AE1268" s="17" t="s">
        <v>1618</v>
      </c>
    </row>
    <row r="1269" spans="1:31" s="3" customFormat="1" ht="13" hidden="1" x14ac:dyDescent="0.3">
      <c r="A1269" s="35" t="s">
        <v>3888</v>
      </c>
      <c r="B1269" s="17">
        <v>1512</v>
      </c>
      <c r="C1269" s="18">
        <v>43206</v>
      </c>
      <c r="D1269" s="18">
        <v>43206.291666666701</v>
      </c>
      <c r="E1269" s="16" t="s">
        <v>1507</v>
      </c>
      <c r="F1269" s="36">
        <v>43531.333333333299</v>
      </c>
      <c r="G1269" s="16" t="s">
        <v>316</v>
      </c>
      <c r="H1269" s="17" t="s">
        <v>74</v>
      </c>
      <c r="I1269" s="17"/>
      <c r="J1269" s="17"/>
      <c r="K1269" s="17" t="s">
        <v>75</v>
      </c>
      <c r="L1269" s="17"/>
      <c r="M1269" s="17"/>
      <c r="N1269" s="17">
        <v>110</v>
      </c>
      <c r="O1269" s="17"/>
      <c r="P1269" s="17"/>
      <c r="Q1269" s="17">
        <v>100</v>
      </c>
      <c r="R1269" s="17" t="s">
        <v>65</v>
      </c>
      <c r="S1269" s="17"/>
      <c r="T1269" s="17" t="s">
        <v>101</v>
      </c>
      <c r="U1269" s="17" t="s">
        <v>55</v>
      </c>
      <c r="V1269" s="17" t="s">
        <v>71</v>
      </c>
      <c r="W1269" s="19" t="s">
        <v>3889</v>
      </c>
      <c r="X1269" s="18">
        <v>44926.333333333299</v>
      </c>
      <c r="Y1269" s="18">
        <v>44926.333333333299</v>
      </c>
      <c r="Z1269" s="17" t="s">
        <v>82</v>
      </c>
      <c r="AA1269" s="17" t="s">
        <v>60</v>
      </c>
      <c r="AB1269" s="17"/>
      <c r="AC1269" s="17" t="s">
        <v>82</v>
      </c>
      <c r="AD1269" s="17"/>
      <c r="AE1269" s="17" t="s">
        <v>1641</v>
      </c>
    </row>
    <row r="1270" spans="1:31" s="3" customFormat="1" ht="13" hidden="1" x14ac:dyDescent="0.3">
      <c r="A1270" s="35" t="s">
        <v>3890</v>
      </c>
      <c r="B1270" s="17">
        <v>1513</v>
      </c>
      <c r="C1270" s="18">
        <v>43206</v>
      </c>
      <c r="D1270" s="18">
        <v>43206.291666666701</v>
      </c>
      <c r="E1270" s="16" t="s">
        <v>1507</v>
      </c>
      <c r="F1270" s="36">
        <v>43522.333333333299</v>
      </c>
      <c r="G1270" s="16" t="s">
        <v>316</v>
      </c>
      <c r="H1270" s="17" t="s">
        <v>63</v>
      </c>
      <c r="I1270" s="17" t="s">
        <v>74</v>
      </c>
      <c r="J1270" s="17"/>
      <c r="K1270" s="17" t="s">
        <v>70</v>
      </c>
      <c r="L1270" s="17" t="s">
        <v>75</v>
      </c>
      <c r="M1270" s="17"/>
      <c r="N1270" s="17">
        <v>40</v>
      </c>
      <c r="O1270" s="17">
        <v>80</v>
      </c>
      <c r="P1270" s="17"/>
      <c r="Q1270" s="17">
        <v>74.900000000000006</v>
      </c>
      <c r="R1270" s="17" t="s">
        <v>65</v>
      </c>
      <c r="S1270" s="17"/>
      <c r="T1270" s="17" t="s">
        <v>101</v>
      </c>
      <c r="U1270" s="17" t="s">
        <v>55</v>
      </c>
      <c r="V1270" s="17" t="s">
        <v>71</v>
      </c>
      <c r="W1270" s="19" t="s">
        <v>2135</v>
      </c>
      <c r="X1270" s="18">
        <v>44531.333333333299</v>
      </c>
      <c r="Y1270" s="18">
        <v>44531.333333333299</v>
      </c>
      <c r="Z1270" s="17" t="s">
        <v>82</v>
      </c>
      <c r="AA1270" s="17"/>
      <c r="AB1270" s="17"/>
      <c r="AC1270" s="17" t="s">
        <v>82</v>
      </c>
      <c r="AD1270" s="17"/>
      <c r="AE1270" s="17" t="s">
        <v>1641</v>
      </c>
    </row>
    <row r="1271" spans="1:31" s="3" customFormat="1" ht="13" hidden="1" x14ac:dyDescent="0.3">
      <c r="A1271" s="35" t="s">
        <v>3891</v>
      </c>
      <c r="B1271" s="17">
        <v>1514</v>
      </c>
      <c r="C1271" s="18">
        <v>43201</v>
      </c>
      <c r="D1271" s="18">
        <v>43206.291666666701</v>
      </c>
      <c r="E1271" s="16" t="s">
        <v>1507</v>
      </c>
      <c r="F1271" s="36">
        <v>43536.291666666701</v>
      </c>
      <c r="G1271" s="16" t="s">
        <v>316</v>
      </c>
      <c r="H1271" s="17" t="s">
        <v>74</v>
      </c>
      <c r="I1271" s="17" t="s">
        <v>63</v>
      </c>
      <c r="J1271" s="17"/>
      <c r="K1271" s="17" t="s">
        <v>75</v>
      </c>
      <c r="L1271" s="17" t="s">
        <v>70</v>
      </c>
      <c r="M1271" s="17"/>
      <c r="N1271" s="17">
        <v>182.46</v>
      </c>
      <c r="O1271" s="17">
        <v>51.093000000000004</v>
      </c>
      <c r="P1271" s="17"/>
      <c r="Q1271" s="17">
        <v>175</v>
      </c>
      <c r="R1271" s="17" t="s">
        <v>65</v>
      </c>
      <c r="S1271" s="17"/>
      <c r="T1271" s="17" t="s">
        <v>101</v>
      </c>
      <c r="U1271" s="17" t="s">
        <v>55</v>
      </c>
      <c r="V1271" s="17" t="s">
        <v>71</v>
      </c>
      <c r="W1271" s="19" t="s">
        <v>102</v>
      </c>
      <c r="X1271" s="18">
        <v>44925.333333333299</v>
      </c>
      <c r="Y1271" s="18">
        <v>44925.333333333299</v>
      </c>
      <c r="Z1271" s="17" t="s">
        <v>82</v>
      </c>
      <c r="AA1271" s="17"/>
      <c r="AB1271" s="17"/>
      <c r="AC1271" s="17" t="s">
        <v>82</v>
      </c>
      <c r="AD1271" s="17"/>
      <c r="AE1271" s="17" t="s">
        <v>1641</v>
      </c>
    </row>
    <row r="1272" spans="1:31" s="3" customFormat="1" ht="13" hidden="1" x14ac:dyDescent="0.3">
      <c r="A1272" s="35" t="s">
        <v>3892</v>
      </c>
      <c r="B1272" s="17">
        <v>1515</v>
      </c>
      <c r="C1272" s="18">
        <v>43206</v>
      </c>
      <c r="D1272" s="18">
        <v>43206.291666666701</v>
      </c>
      <c r="E1272" s="16" t="s">
        <v>1507</v>
      </c>
      <c r="F1272" s="36">
        <v>43522.333333333299</v>
      </c>
      <c r="G1272" s="16" t="s">
        <v>316</v>
      </c>
      <c r="H1272" s="17" t="s">
        <v>63</v>
      </c>
      <c r="I1272" s="17"/>
      <c r="J1272" s="17"/>
      <c r="K1272" s="17" t="s">
        <v>70</v>
      </c>
      <c r="L1272" s="17"/>
      <c r="M1272" s="17"/>
      <c r="N1272" s="17">
        <v>100</v>
      </c>
      <c r="O1272" s="17"/>
      <c r="P1272" s="17"/>
      <c r="Q1272" s="17">
        <v>100</v>
      </c>
      <c r="R1272" s="17" t="s">
        <v>65</v>
      </c>
      <c r="S1272" s="17"/>
      <c r="T1272" s="17" t="s">
        <v>417</v>
      </c>
      <c r="U1272" s="17" t="s">
        <v>55</v>
      </c>
      <c r="V1272" s="17" t="s">
        <v>71</v>
      </c>
      <c r="W1272" s="19" t="s">
        <v>3893</v>
      </c>
      <c r="X1272" s="18">
        <v>44166.333333333299</v>
      </c>
      <c r="Y1272" s="18">
        <v>44166.333333333299</v>
      </c>
      <c r="Z1272" s="17" t="s">
        <v>82</v>
      </c>
      <c r="AA1272" s="17"/>
      <c r="AB1272" s="17"/>
      <c r="AC1272" s="17" t="s">
        <v>82</v>
      </c>
      <c r="AD1272" s="17"/>
      <c r="AE1272" s="17" t="s">
        <v>1641</v>
      </c>
    </row>
    <row r="1273" spans="1:31" s="3" customFormat="1" ht="13" hidden="1" x14ac:dyDescent="0.3">
      <c r="A1273" s="35" t="s">
        <v>3894</v>
      </c>
      <c r="B1273" s="17">
        <v>1517</v>
      </c>
      <c r="C1273" s="18">
        <v>43203</v>
      </c>
      <c r="D1273" s="18">
        <v>43206.291666666701</v>
      </c>
      <c r="E1273" s="16" t="s">
        <v>1507</v>
      </c>
      <c r="F1273" s="36">
        <v>43585.291666666701</v>
      </c>
      <c r="G1273" s="16" t="s">
        <v>316</v>
      </c>
      <c r="H1273" s="17" t="s">
        <v>74</v>
      </c>
      <c r="I1273" s="17"/>
      <c r="J1273" s="17"/>
      <c r="K1273" s="17" t="s">
        <v>75</v>
      </c>
      <c r="L1273" s="17"/>
      <c r="M1273" s="17"/>
      <c r="N1273" s="17">
        <v>223.56</v>
      </c>
      <c r="O1273" s="17"/>
      <c r="P1273" s="17"/>
      <c r="Q1273" s="17">
        <v>200</v>
      </c>
      <c r="R1273" s="17" t="s">
        <v>65</v>
      </c>
      <c r="S1273" s="17"/>
      <c r="T1273" s="17" t="s">
        <v>101</v>
      </c>
      <c r="U1273" s="17" t="s">
        <v>55</v>
      </c>
      <c r="V1273" s="17" t="s">
        <v>71</v>
      </c>
      <c r="W1273" s="19" t="s">
        <v>266</v>
      </c>
      <c r="X1273" s="18">
        <v>44926.333333333299</v>
      </c>
      <c r="Y1273" s="18">
        <v>44926.333333333299</v>
      </c>
      <c r="Z1273" s="17" t="s">
        <v>82</v>
      </c>
      <c r="AA1273" s="17" t="s">
        <v>59</v>
      </c>
      <c r="AB1273" s="17"/>
      <c r="AC1273" s="17" t="s">
        <v>82</v>
      </c>
      <c r="AD1273" s="17"/>
      <c r="AE1273" s="17" t="s">
        <v>1618</v>
      </c>
    </row>
    <row r="1274" spans="1:31" s="3" customFormat="1" ht="13" hidden="1" x14ac:dyDescent="0.3">
      <c r="A1274" s="35" t="s">
        <v>3895</v>
      </c>
      <c r="B1274" s="17">
        <v>1520</v>
      </c>
      <c r="C1274" s="18">
        <v>43204</v>
      </c>
      <c r="D1274" s="18">
        <v>43206.291666666701</v>
      </c>
      <c r="E1274" s="16" t="s">
        <v>1507</v>
      </c>
      <c r="F1274" s="36">
        <v>43312.291666666701</v>
      </c>
      <c r="G1274" s="16" t="s">
        <v>316</v>
      </c>
      <c r="H1274" s="17" t="s">
        <v>51</v>
      </c>
      <c r="I1274" s="17"/>
      <c r="J1274" s="17"/>
      <c r="K1274" s="17" t="s">
        <v>51</v>
      </c>
      <c r="L1274" s="17"/>
      <c r="M1274" s="17"/>
      <c r="N1274" s="17">
        <v>199</v>
      </c>
      <c r="O1274" s="17"/>
      <c r="P1274" s="17"/>
      <c r="Q1274" s="17">
        <v>199</v>
      </c>
      <c r="R1274" s="17" t="s">
        <v>65</v>
      </c>
      <c r="S1274" s="17"/>
      <c r="T1274" s="17" t="s">
        <v>130</v>
      </c>
      <c r="U1274" s="17" t="s">
        <v>55</v>
      </c>
      <c r="V1274" s="17" t="s">
        <v>71</v>
      </c>
      <c r="W1274" s="19" t="s">
        <v>1492</v>
      </c>
      <c r="X1274" s="18">
        <v>44896.333333333299</v>
      </c>
      <c r="Y1274" s="18">
        <v>44896.333333333299</v>
      </c>
      <c r="Z1274" s="17" t="s">
        <v>82</v>
      </c>
      <c r="AA1274" s="17"/>
      <c r="AB1274" s="17"/>
      <c r="AC1274" s="17" t="s">
        <v>82</v>
      </c>
      <c r="AD1274" s="17"/>
      <c r="AE1274" s="17" t="s">
        <v>1641</v>
      </c>
    </row>
    <row r="1275" spans="1:31" s="3" customFormat="1" ht="13" hidden="1" x14ac:dyDescent="0.3">
      <c r="A1275" s="35" t="s">
        <v>3896</v>
      </c>
      <c r="B1275" s="17">
        <v>1521</v>
      </c>
      <c r="C1275" s="18">
        <v>43203</v>
      </c>
      <c r="D1275" s="18">
        <v>43206.291666666701</v>
      </c>
      <c r="E1275" s="16" t="s">
        <v>1507</v>
      </c>
      <c r="F1275" s="36">
        <v>43563.291666666701</v>
      </c>
      <c r="G1275" s="16" t="s">
        <v>316</v>
      </c>
      <c r="H1275" s="17" t="s">
        <v>63</v>
      </c>
      <c r="I1275" s="17"/>
      <c r="J1275" s="17"/>
      <c r="K1275" s="17" t="s">
        <v>70</v>
      </c>
      <c r="L1275" s="17"/>
      <c r="M1275" s="17"/>
      <c r="N1275" s="17">
        <v>200</v>
      </c>
      <c r="O1275" s="17"/>
      <c r="P1275" s="17"/>
      <c r="Q1275" s="17">
        <v>200</v>
      </c>
      <c r="R1275" s="17" t="s">
        <v>65</v>
      </c>
      <c r="S1275" s="17"/>
      <c r="T1275" s="17" t="s">
        <v>130</v>
      </c>
      <c r="U1275" s="17" t="s">
        <v>55</v>
      </c>
      <c r="V1275" s="17" t="s">
        <v>71</v>
      </c>
      <c r="W1275" s="19" t="s">
        <v>3897</v>
      </c>
      <c r="X1275" s="18">
        <v>44377.291666666701</v>
      </c>
      <c r="Y1275" s="18">
        <v>44895.333333333299</v>
      </c>
      <c r="Z1275" s="17" t="s">
        <v>82</v>
      </c>
      <c r="AA1275" s="17" t="s">
        <v>59</v>
      </c>
      <c r="AB1275" s="17"/>
      <c r="AC1275" s="17" t="s">
        <v>82</v>
      </c>
      <c r="AD1275" s="17"/>
      <c r="AE1275" s="17" t="s">
        <v>1641</v>
      </c>
    </row>
    <row r="1276" spans="1:31" s="3" customFormat="1" ht="13" hidden="1" x14ac:dyDescent="0.3">
      <c r="A1276" s="35" t="s">
        <v>3898</v>
      </c>
      <c r="B1276" s="17">
        <v>1523</v>
      </c>
      <c r="C1276" s="18">
        <v>43206</v>
      </c>
      <c r="D1276" s="18">
        <v>43206.291666666701</v>
      </c>
      <c r="E1276" s="16" t="s">
        <v>1507</v>
      </c>
      <c r="F1276" s="36">
        <v>43565.291666666701</v>
      </c>
      <c r="G1276" s="16" t="s">
        <v>316</v>
      </c>
      <c r="H1276" s="17" t="s">
        <v>74</v>
      </c>
      <c r="I1276" s="17" t="s">
        <v>63</v>
      </c>
      <c r="J1276" s="17"/>
      <c r="K1276" s="17" t="s">
        <v>75</v>
      </c>
      <c r="L1276" s="17" t="s">
        <v>70</v>
      </c>
      <c r="M1276" s="17"/>
      <c r="N1276" s="17">
        <v>900</v>
      </c>
      <c r="O1276" s="17">
        <v>900</v>
      </c>
      <c r="P1276" s="17"/>
      <c r="Q1276" s="17">
        <v>900</v>
      </c>
      <c r="R1276" s="17" t="s">
        <v>65</v>
      </c>
      <c r="S1276" s="17"/>
      <c r="T1276" s="17" t="s">
        <v>66</v>
      </c>
      <c r="U1276" s="17" t="s">
        <v>55</v>
      </c>
      <c r="V1276" s="17" t="s">
        <v>71</v>
      </c>
      <c r="W1276" s="19" t="s">
        <v>2257</v>
      </c>
      <c r="X1276" s="18">
        <v>44926.333333333299</v>
      </c>
      <c r="Y1276" s="18">
        <v>44926.333333333299</v>
      </c>
      <c r="Z1276" s="17" t="s">
        <v>82</v>
      </c>
      <c r="AA1276" s="17" t="s">
        <v>59</v>
      </c>
      <c r="AB1276" s="17"/>
      <c r="AC1276" s="17" t="s">
        <v>82</v>
      </c>
      <c r="AD1276" s="17"/>
      <c r="AE1276" s="17" t="s">
        <v>1641</v>
      </c>
    </row>
    <row r="1277" spans="1:31" s="3" customFormat="1" ht="13" hidden="1" x14ac:dyDescent="0.3">
      <c r="A1277" s="35" t="s">
        <v>3899</v>
      </c>
      <c r="B1277" s="17">
        <v>1524</v>
      </c>
      <c r="C1277" s="18">
        <v>43206</v>
      </c>
      <c r="D1277" s="18">
        <v>43206.291666666701</v>
      </c>
      <c r="E1277" s="16" t="s">
        <v>1507</v>
      </c>
      <c r="F1277" s="36">
        <v>43965.291666666701</v>
      </c>
      <c r="G1277" s="16" t="s">
        <v>316</v>
      </c>
      <c r="H1277" s="17" t="s">
        <v>63</v>
      </c>
      <c r="I1277" s="17" t="s">
        <v>74</v>
      </c>
      <c r="J1277" s="17"/>
      <c r="K1277" s="17" t="s">
        <v>70</v>
      </c>
      <c r="L1277" s="17" t="s">
        <v>75</v>
      </c>
      <c r="M1277" s="17"/>
      <c r="N1277" s="17">
        <v>600</v>
      </c>
      <c r="O1277" s="17">
        <v>600</v>
      </c>
      <c r="P1277" s="17"/>
      <c r="Q1277" s="17">
        <v>600</v>
      </c>
      <c r="R1277" s="17" t="s">
        <v>65</v>
      </c>
      <c r="S1277" s="17"/>
      <c r="T1277" s="17" t="s">
        <v>96</v>
      </c>
      <c r="U1277" s="17" t="s">
        <v>97</v>
      </c>
      <c r="V1277" s="17" t="s">
        <v>71</v>
      </c>
      <c r="W1277" s="19" t="s">
        <v>2257</v>
      </c>
      <c r="X1277" s="18">
        <v>44835.291666666701</v>
      </c>
      <c r="Y1277" s="18">
        <v>44835.291666666701</v>
      </c>
      <c r="Z1277" s="17" t="s">
        <v>82</v>
      </c>
      <c r="AA1277" s="17" t="s">
        <v>59</v>
      </c>
      <c r="AB1277" s="17"/>
      <c r="AC1277" s="17" t="s">
        <v>82</v>
      </c>
      <c r="AD1277" s="17"/>
      <c r="AE1277" s="17" t="s">
        <v>1641</v>
      </c>
    </row>
    <row r="1278" spans="1:31" s="3" customFormat="1" ht="13" hidden="1" x14ac:dyDescent="0.3">
      <c r="A1278" s="35" t="s">
        <v>3900</v>
      </c>
      <c r="B1278" s="17">
        <v>1525</v>
      </c>
      <c r="C1278" s="18">
        <v>43202</v>
      </c>
      <c r="D1278" s="18">
        <v>43206.291666666701</v>
      </c>
      <c r="E1278" s="16" t="s">
        <v>1507</v>
      </c>
      <c r="F1278" s="36">
        <v>43532.333333333299</v>
      </c>
      <c r="G1278" s="16" t="s">
        <v>316</v>
      </c>
      <c r="H1278" s="17" t="s">
        <v>63</v>
      </c>
      <c r="I1278" s="17"/>
      <c r="J1278" s="17"/>
      <c r="K1278" s="17" t="s">
        <v>64</v>
      </c>
      <c r="L1278" s="17"/>
      <c r="M1278" s="17"/>
      <c r="N1278" s="17">
        <v>1407</v>
      </c>
      <c r="O1278" s="17"/>
      <c r="P1278" s="17"/>
      <c r="Q1278" s="17">
        <v>1400</v>
      </c>
      <c r="R1278" s="17" t="s">
        <v>65</v>
      </c>
      <c r="S1278" s="17"/>
      <c r="T1278" s="17" t="s">
        <v>66</v>
      </c>
      <c r="U1278" s="17" t="s">
        <v>55</v>
      </c>
      <c r="V1278" s="17" t="s">
        <v>71</v>
      </c>
      <c r="W1278" s="19" t="s">
        <v>431</v>
      </c>
      <c r="X1278" s="18">
        <v>45757.291666666701</v>
      </c>
      <c r="Y1278" s="18">
        <v>45757.291666666701</v>
      </c>
      <c r="Z1278" s="17" t="s">
        <v>82</v>
      </c>
      <c r="AA1278" s="17"/>
      <c r="AB1278" s="17"/>
      <c r="AC1278" s="17" t="s">
        <v>82</v>
      </c>
      <c r="AD1278" s="17"/>
      <c r="AE1278" s="17" t="s">
        <v>1641</v>
      </c>
    </row>
    <row r="1279" spans="1:31" s="3" customFormat="1" ht="13" hidden="1" x14ac:dyDescent="0.3">
      <c r="A1279" s="35" t="s">
        <v>3901</v>
      </c>
      <c r="B1279" s="17">
        <v>1527</v>
      </c>
      <c r="C1279" s="18">
        <v>43202</v>
      </c>
      <c r="D1279" s="18">
        <v>43206.291666666701</v>
      </c>
      <c r="E1279" s="16" t="s">
        <v>1507</v>
      </c>
      <c r="F1279" s="36">
        <v>43536.291666666701</v>
      </c>
      <c r="G1279" s="16" t="s">
        <v>316</v>
      </c>
      <c r="H1279" s="17" t="s">
        <v>63</v>
      </c>
      <c r="I1279" s="17" t="s">
        <v>74</v>
      </c>
      <c r="J1279" s="17"/>
      <c r="K1279" s="17" t="s">
        <v>70</v>
      </c>
      <c r="L1279" s="17" t="s">
        <v>75</v>
      </c>
      <c r="M1279" s="17"/>
      <c r="N1279" s="17">
        <v>156</v>
      </c>
      <c r="O1279" s="17">
        <v>156</v>
      </c>
      <c r="P1279" s="17"/>
      <c r="Q1279" s="17">
        <v>150</v>
      </c>
      <c r="R1279" s="17" t="s">
        <v>65</v>
      </c>
      <c r="S1279" s="17"/>
      <c r="T1279" s="17" t="s">
        <v>66</v>
      </c>
      <c r="U1279" s="17" t="s">
        <v>55</v>
      </c>
      <c r="V1279" s="17" t="s">
        <v>71</v>
      </c>
      <c r="W1279" s="19" t="s">
        <v>253</v>
      </c>
      <c r="X1279" s="18">
        <v>44561.333333333299</v>
      </c>
      <c r="Y1279" s="18">
        <v>44926.333333333299</v>
      </c>
      <c r="Z1279" s="17" t="s">
        <v>82</v>
      </c>
      <c r="AA1279" s="17"/>
      <c r="AB1279" s="17"/>
      <c r="AC1279" s="17" t="s">
        <v>82</v>
      </c>
      <c r="AD1279" s="17"/>
      <c r="AE1279" s="17" t="s">
        <v>1641</v>
      </c>
    </row>
    <row r="1280" spans="1:31" s="3" customFormat="1" ht="13" hidden="1" x14ac:dyDescent="0.3">
      <c r="A1280" s="35" t="s">
        <v>3902</v>
      </c>
      <c r="B1280" s="17">
        <v>1530</v>
      </c>
      <c r="C1280" s="18">
        <v>43202</v>
      </c>
      <c r="D1280" s="18">
        <v>43206.291666666701</v>
      </c>
      <c r="E1280" s="16" t="s">
        <v>1507</v>
      </c>
      <c r="F1280" s="36">
        <v>43532.333333333299</v>
      </c>
      <c r="G1280" s="16" t="s">
        <v>316</v>
      </c>
      <c r="H1280" s="17" t="s">
        <v>63</v>
      </c>
      <c r="I1280" s="17" t="s">
        <v>74</v>
      </c>
      <c r="J1280" s="17"/>
      <c r="K1280" s="17" t="s">
        <v>70</v>
      </c>
      <c r="L1280" s="17" t="s">
        <v>75</v>
      </c>
      <c r="M1280" s="17"/>
      <c r="N1280" s="17">
        <v>510</v>
      </c>
      <c r="O1280" s="17">
        <v>513.5</v>
      </c>
      <c r="P1280" s="17"/>
      <c r="Q1280" s="17">
        <v>500</v>
      </c>
      <c r="R1280" s="17" t="s">
        <v>65</v>
      </c>
      <c r="S1280" s="17"/>
      <c r="T1280" s="17" t="s">
        <v>227</v>
      </c>
      <c r="U1280" s="17" t="s">
        <v>159</v>
      </c>
      <c r="V1280" s="17" t="s">
        <v>304</v>
      </c>
      <c r="W1280" s="19" t="s">
        <v>3903</v>
      </c>
      <c r="X1280" s="18">
        <v>45627.333333333299</v>
      </c>
      <c r="Y1280" s="18">
        <v>45627.333333333299</v>
      </c>
      <c r="Z1280" s="17" t="s">
        <v>82</v>
      </c>
      <c r="AA1280" s="17"/>
      <c r="AB1280" s="17"/>
      <c r="AC1280" s="17" t="s">
        <v>82</v>
      </c>
      <c r="AD1280" s="17"/>
      <c r="AE1280" s="17" t="s">
        <v>1641</v>
      </c>
    </row>
    <row r="1281" spans="1:31" s="3" customFormat="1" ht="25.5" hidden="1" x14ac:dyDescent="0.3">
      <c r="A1281" s="35" t="s">
        <v>3904</v>
      </c>
      <c r="B1281" s="17">
        <v>1533</v>
      </c>
      <c r="C1281" s="18">
        <v>43193</v>
      </c>
      <c r="D1281" s="18">
        <v>43206.291666666701</v>
      </c>
      <c r="E1281" s="16" t="s">
        <v>1507</v>
      </c>
      <c r="F1281" s="36">
        <v>43535.291666666701</v>
      </c>
      <c r="G1281" s="16" t="s">
        <v>316</v>
      </c>
      <c r="H1281" s="17" t="s">
        <v>63</v>
      </c>
      <c r="I1281" s="17"/>
      <c r="J1281" s="17"/>
      <c r="K1281" s="17" t="s">
        <v>64</v>
      </c>
      <c r="L1281" s="17"/>
      <c r="M1281" s="17"/>
      <c r="N1281" s="17">
        <v>500</v>
      </c>
      <c r="O1281" s="17"/>
      <c r="P1281" s="17"/>
      <c r="Q1281" s="17">
        <v>500</v>
      </c>
      <c r="R1281" s="17" t="s">
        <v>65</v>
      </c>
      <c r="S1281" s="17"/>
      <c r="T1281" s="17" t="s">
        <v>54</v>
      </c>
      <c r="U1281" s="17" t="s">
        <v>55</v>
      </c>
      <c r="V1281" s="17" t="s">
        <v>56</v>
      </c>
      <c r="W1281" s="19" t="s">
        <v>3905</v>
      </c>
      <c r="X1281" s="18">
        <v>45750.291666666701</v>
      </c>
      <c r="Y1281" s="18">
        <v>45750.291666666701</v>
      </c>
      <c r="Z1281" s="17" t="s">
        <v>82</v>
      </c>
      <c r="AA1281" s="17" t="s">
        <v>59</v>
      </c>
      <c r="AB1281" s="17"/>
      <c r="AC1281" s="17" t="s">
        <v>82</v>
      </c>
      <c r="AD1281" s="17"/>
      <c r="AE1281" s="17"/>
    </row>
    <row r="1282" spans="1:31" s="3" customFormat="1" ht="25.5" hidden="1" x14ac:dyDescent="0.3">
      <c r="A1282" s="35" t="s">
        <v>3906</v>
      </c>
      <c r="B1282" s="17">
        <v>1535</v>
      </c>
      <c r="C1282" s="18">
        <v>43207</v>
      </c>
      <c r="D1282" s="18">
        <v>43206.291666666701</v>
      </c>
      <c r="E1282" s="16" t="s">
        <v>1507</v>
      </c>
      <c r="F1282" s="36">
        <v>43518.333333333299</v>
      </c>
      <c r="G1282" s="16" t="s">
        <v>316</v>
      </c>
      <c r="H1282" s="17" t="s">
        <v>51</v>
      </c>
      <c r="I1282" s="17"/>
      <c r="J1282" s="17"/>
      <c r="K1282" s="17" t="s">
        <v>51</v>
      </c>
      <c r="L1282" s="17"/>
      <c r="M1282" s="17"/>
      <c r="N1282" s="17">
        <v>76</v>
      </c>
      <c r="O1282" s="17"/>
      <c r="P1282" s="17"/>
      <c r="Q1282" s="17">
        <v>117.405</v>
      </c>
      <c r="R1282" s="17" t="s">
        <v>65</v>
      </c>
      <c r="S1282" s="17"/>
      <c r="T1282" s="17" t="s">
        <v>124</v>
      </c>
      <c r="U1282" s="17" t="s">
        <v>55</v>
      </c>
      <c r="V1282" s="17" t="s">
        <v>88</v>
      </c>
      <c r="W1282" s="19" t="s">
        <v>3907</v>
      </c>
      <c r="X1282" s="18">
        <v>44186.333333333299</v>
      </c>
      <c r="Y1282" s="18">
        <v>44186.333333333299</v>
      </c>
      <c r="Z1282" s="17" t="s">
        <v>82</v>
      </c>
      <c r="AA1282" s="17"/>
      <c r="AB1282" s="17"/>
      <c r="AC1282" s="17" t="s">
        <v>82</v>
      </c>
      <c r="AD1282" s="17"/>
      <c r="AE1282" s="17" t="s">
        <v>1641</v>
      </c>
    </row>
    <row r="1283" spans="1:31" s="3" customFormat="1" ht="13" x14ac:dyDescent="0.3">
      <c r="A1283" s="35" t="s">
        <v>3908</v>
      </c>
      <c r="B1283" s="17">
        <v>1536</v>
      </c>
      <c r="C1283" s="18">
        <v>43370</v>
      </c>
      <c r="D1283" s="18">
        <v>43440.333333333299</v>
      </c>
      <c r="E1283" s="16" t="s">
        <v>1507</v>
      </c>
      <c r="F1283" s="36">
        <v>43536.291666666701</v>
      </c>
      <c r="G1283" s="16" t="s">
        <v>170</v>
      </c>
      <c r="H1283" s="17" t="s">
        <v>91</v>
      </c>
      <c r="I1283" s="17"/>
      <c r="J1283" s="17"/>
      <c r="K1283" s="17" t="s">
        <v>1187</v>
      </c>
      <c r="L1283" s="17"/>
      <c r="M1283" s="17"/>
      <c r="N1283" s="17">
        <v>3.371</v>
      </c>
      <c r="O1283" s="17"/>
      <c r="P1283" s="17"/>
      <c r="Q1283" s="17">
        <v>3</v>
      </c>
      <c r="R1283" s="17" t="s">
        <v>92</v>
      </c>
      <c r="S1283" s="17"/>
      <c r="T1283" s="17" t="s">
        <v>631</v>
      </c>
      <c r="U1283" s="17" t="s">
        <v>55</v>
      </c>
      <c r="V1283" s="17" t="s">
        <v>88</v>
      </c>
      <c r="W1283" s="19" t="s">
        <v>3909</v>
      </c>
      <c r="X1283" s="18">
        <v>44306.291666666701</v>
      </c>
      <c r="Y1283" s="18">
        <v>44306.291666666701</v>
      </c>
      <c r="Z1283" s="17"/>
      <c r="AA1283" s="17" t="s">
        <v>82</v>
      </c>
      <c r="AB1283" s="17" t="s">
        <v>82</v>
      </c>
      <c r="AC1283" s="17" t="s">
        <v>82</v>
      </c>
      <c r="AD1283" s="17"/>
      <c r="AE1283" s="17" t="s">
        <v>60</v>
      </c>
    </row>
    <row r="1284" spans="1:31" s="3" customFormat="1" ht="13" hidden="1" x14ac:dyDescent="0.3">
      <c r="A1284" s="35" t="s">
        <v>3910</v>
      </c>
      <c r="B1284" s="17">
        <v>1537</v>
      </c>
      <c r="C1284" s="18">
        <v>43528</v>
      </c>
      <c r="D1284" s="18">
        <v>43560.291666666701</v>
      </c>
      <c r="E1284" s="16" t="s">
        <v>1507</v>
      </c>
      <c r="F1284" s="36">
        <v>43907.291666666701</v>
      </c>
      <c r="G1284" s="16" t="s">
        <v>226</v>
      </c>
      <c r="H1284" s="17" t="s">
        <v>91</v>
      </c>
      <c r="I1284" s="17"/>
      <c r="J1284" s="17"/>
      <c r="K1284" s="17" t="s">
        <v>1187</v>
      </c>
      <c r="L1284" s="17"/>
      <c r="M1284" s="17"/>
      <c r="N1284" s="17">
        <v>5.5</v>
      </c>
      <c r="O1284" s="17"/>
      <c r="P1284" s="17"/>
      <c r="Q1284" s="17">
        <v>5</v>
      </c>
      <c r="R1284" s="17" t="s">
        <v>65</v>
      </c>
      <c r="S1284" s="17"/>
      <c r="T1284" s="17" t="s">
        <v>631</v>
      </c>
      <c r="U1284" s="17" t="s">
        <v>55</v>
      </c>
      <c r="V1284" s="17" t="s">
        <v>88</v>
      </c>
      <c r="W1284" s="19" t="s">
        <v>3911</v>
      </c>
      <c r="X1284" s="18">
        <v>44638.291666666701</v>
      </c>
      <c r="Y1284" s="18">
        <v>44638.291666666701</v>
      </c>
      <c r="Z1284" s="17" t="s">
        <v>82</v>
      </c>
      <c r="AA1284" s="17"/>
      <c r="AB1284" s="17"/>
      <c r="AC1284" s="17" t="s">
        <v>82</v>
      </c>
      <c r="AD1284" s="17"/>
      <c r="AE1284" s="17"/>
    </row>
    <row r="1285" spans="1:31" s="3" customFormat="1" ht="13" hidden="1" x14ac:dyDescent="0.3">
      <c r="A1285" s="35" t="s">
        <v>3912</v>
      </c>
      <c r="B1285" s="17">
        <v>1538</v>
      </c>
      <c r="C1285" s="18">
        <v>43423</v>
      </c>
      <c r="D1285" s="18">
        <v>43560.291666666701</v>
      </c>
      <c r="E1285" s="16" t="s">
        <v>1507</v>
      </c>
      <c r="F1285" s="36">
        <v>43888.333333333299</v>
      </c>
      <c r="G1285" s="16" t="s">
        <v>226</v>
      </c>
      <c r="H1285" s="17" t="s">
        <v>63</v>
      </c>
      <c r="I1285" s="17"/>
      <c r="J1285" s="17"/>
      <c r="K1285" s="17" t="s">
        <v>70</v>
      </c>
      <c r="L1285" s="17"/>
      <c r="M1285" s="17"/>
      <c r="N1285" s="17">
        <v>40.5</v>
      </c>
      <c r="O1285" s="17"/>
      <c r="P1285" s="17"/>
      <c r="Q1285" s="17">
        <v>40</v>
      </c>
      <c r="R1285" s="17" t="s">
        <v>65</v>
      </c>
      <c r="S1285" s="17"/>
      <c r="T1285" s="17" t="s">
        <v>598</v>
      </c>
      <c r="U1285" s="17" t="s">
        <v>55</v>
      </c>
      <c r="V1285" s="17" t="s">
        <v>88</v>
      </c>
      <c r="W1285" s="19" t="s">
        <v>3913</v>
      </c>
      <c r="X1285" s="18">
        <v>44561.333333333299</v>
      </c>
      <c r="Y1285" s="18">
        <v>44561.333333333299</v>
      </c>
      <c r="Z1285" s="17" t="s">
        <v>82</v>
      </c>
      <c r="AA1285" s="17"/>
      <c r="AB1285" s="17"/>
      <c r="AC1285" s="17" t="s">
        <v>82</v>
      </c>
      <c r="AD1285" s="17"/>
      <c r="AE1285" s="17"/>
    </row>
    <row r="1286" spans="1:31" s="3" customFormat="1" ht="13" hidden="1" x14ac:dyDescent="0.3">
      <c r="A1286" s="35" t="s">
        <v>3914</v>
      </c>
      <c r="B1286" s="17">
        <v>1541</v>
      </c>
      <c r="C1286" s="18">
        <v>43560</v>
      </c>
      <c r="D1286" s="18">
        <v>43570.291666666701</v>
      </c>
      <c r="E1286" s="16" t="s">
        <v>1507</v>
      </c>
      <c r="F1286" s="36">
        <v>43931.291666666701</v>
      </c>
      <c r="G1286" s="16" t="s">
        <v>384</v>
      </c>
      <c r="H1286" s="17" t="s">
        <v>63</v>
      </c>
      <c r="I1286" s="17" t="s">
        <v>74</v>
      </c>
      <c r="J1286" s="17"/>
      <c r="K1286" s="17" t="s">
        <v>70</v>
      </c>
      <c r="L1286" s="17" t="s">
        <v>75</v>
      </c>
      <c r="M1286" s="17"/>
      <c r="N1286" s="17">
        <v>356.79599999999999</v>
      </c>
      <c r="O1286" s="17">
        <v>361.74</v>
      </c>
      <c r="P1286" s="17"/>
      <c r="Q1286" s="17">
        <v>350</v>
      </c>
      <c r="R1286" s="17" t="s">
        <v>65</v>
      </c>
      <c r="S1286" s="17"/>
      <c r="T1286" s="17" t="s">
        <v>181</v>
      </c>
      <c r="U1286" s="17" t="s">
        <v>55</v>
      </c>
      <c r="V1286" s="17" t="s">
        <v>88</v>
      </c>
      <c r="W1286" s="19" t="s">
        <v>3915</v>
      </c>
      <c r="X1286" s="18">
        <v>44926.333333333299</v>
      </c>
      <c r="Y1286" s="18">
        <v>44926.333333333299</v>
      </c>
      <c r="Z1286" s="17" t="s">
        <v>82</v>
      </c>
      <c r="AA1286" s="17" t="s">
        <v>59</v>
      </c>
      <c r="AB1286" s="17"/>
      <c r="AC1286" s="17" t="s">
        <v>82</v>
      </c>
      <c r="AD1286" s="17"/>
      <c r="AE1286" s="17" t="s">
        <v>1641</v>
      </c>
    </row>
    <row r="1287" spans="1:31" s="3" customFormat="1" ht="13" hidden="1" x14ac:dyDescent="0.3">
      <c r="A1287" s="35" t="s">
        <v>3916</v>
      </c>
      <c r="B1287" s="17">
        <v>1542</v>
      </c>
      <c r="C1287" s="18">
        <v>43560</v>
      </c>
      <c r="D1287" s="18">
        <v>43570.291666666701</v>
      </c>
      <c r="E1287" s="16" t="s">
        <v>1507</v>
      </c>
      <c r="F1287" s="36">
        <v>43949.291666666701</v>
      </c>
      <c r="G1287" s="16" t="s">
        <v>384</v>
      </c>
      <c r="H1287" s="17" t="s">
        <v>63</v>
      </c>
      <c r="I1287" s="17" t="s">
        <v>51</v>
      </c>
      <c r="J1287" s="17"/>
      <c r="K1287" s="17" t="s">
        <v>70</v>
      </c>
      <c r="L1287" s="17" t="s">
        <v>51</v>
      </c>
      <c r="M1287" s="17"/>
      <c r="N1287" s="17">
        <v>50.875</v>
      </c>
      <c r="O1287" s="17">
        <v>54.6</v>
      </c>
      <c r="P1287" s="17"/>
      <c r="Q1287" s="17">
        <v>100</v>
      </c>
      <c r="R1287" s="17" t="s">
        <v>65</v>
      </c>
      <c r="S1287" s="17"/>
      <c r="T1287" s="17" t="s">
        <v>348</v>
      </c>
      <c r="U1287" s="17" t="s">
        <v>55</v>
      </c>
      <c r="V1287" s="17" t="s">
        <v>88</v>
      </c>
      <c r="W1287" s="19" t="s">
        <v>3917</v>
      </c>
      <c r="X1287" s="18">
        <v>44377.291666666701</v>
      </c>
      <c r="Y1287" s="18">
        <v>44377.291666666701</v>
      </c>
      <c r="Z1287" s="17" t="s">
        <v>82</v>
      </c>
      <c r="AA1287" s="17" t="s">
        <v>59</v>
      </c>
      <c r="AB1287" s="17"/>
      <c r="AC1287" s="17" t="s">
        <v>82</v>
      </c>
      <c r="AD1287" s="17"/>
      <c r="AE1287" s="17" t="s">
        <v>1641</v>
      </c>
    </row>
    <row r="1288" spans="1:31" s="3" customFormat="1" ht="13" hidden="1" x14ac:dyDescent="0.3">
      <c r="A1288" s="35" t="s">
        <v>3918</v>
      </c>
      <c r="B1288" s="17">
        <v>1543</v>
      </c>
      <c r="C1288" s="18">
        <v>43559</v>
      </c>
      <c r="D1288" s="18">
        <v>43570.291666666701</v>
      </c>
      <c r="E1288" s="16" t="s">
        <v>1507</v>
      </c>
      <c r="F1288" s="36">
        <v>43894.333333333299</v>
      </c>
      <c r="G1288" s="16" t="s">
        <v>384</v>
      </c>
      <c r="H1288" s="17" t="s">
        <v>74</v>
      </c>
      <c r="I1288" s="17" t="s">
        <v>63</v>
      </c>
      <c r="J1288" s="17"/>
      <c r="K1288" s="17" t="s">
        <v>75</v>
      </c>
      <c r="L1288" s="17" t="s">
        <v>70</v>
      </c>
      <c r="M1288" s="17"/>
      <c r="N1288" s="17">
        <v>150</v>
      </c>
      <c r="O1288" s="17">
        <v>75</v>
      </c>
      <c r="P1288" s="17"/>
      <c r="Q1288" s="17">
        <v>150</v>
      </c>
      <c r="R1288" s="17" t="s">
        <v>65</v>
      </c>
      <c r="S1288" s="17"/>
      <c r="T1288" s="17" t="s">
        <v>321</v>
      </c>
      <c r="U1288" s="17" t="s">
        <v>55</v>
      </c>
      <c r="V1288" s="17" t="s">
        <v>88</v>
      </c>
      <c r="W1288" s="19" t="s">
        <v>322</v>
      </c>
      <c r="X1288" s="18">
        <v>45261.333333333299</v>
      </c>
      <c r="Y1288" s="18">
        <v>45261.333333333299</v>
      </c>
      <c r="Z1288" s="17" t="s">
        <v>82</v>
      </c>
      <c r="AA1288" s="17" t="s">
        <v>59</v>
      </c>
      <c r="AB1288" s="17"/>
      <c r="AC1288" s="17" t="s">
        <v>82</v>
      </c>
      <c r="AD1288" s="17"/>
      <c r="AE1288" s="17" t="s">
        <v>1641</v>
      </c>
    </row>
    <row r="1289" spans="1:31" s="3" customFormat="1" ht="13" hidden="1" x14ac:dyDescent="0.3">
      <c r="A1289" s="35" t="s">
        <v>3919</v>
      </c>
      <c r="B1289" s="17">
        <v>1544</v>
      </c>
      <c r="C1289" s="18">
        <v>43560</v>
      </c>
      <c r="D1289" s="18">
        <v>43570.291666666701</v>
      </c>
      <c r="E1289" s="16" t="s">
        <v>1507</v>
      </c>
      <c r="F1289" s="36">
        <v>43661.291666666701</v>
      </c>
      <c r="G1289" s="16" t="s">
        <v>384</v>
      </c>
      <c r="H1289" s="17" t="s">
        <v>63</v>
      </c>
      <c r="I1289" s="17" t="s">
        <v>74</v>
      </c>
      <c r="J1289" s="17"/>
      <c r="K1289" s="17" t="s">
        <v>70</v>
      </c>
      <c r="L1289" s="17" t="s">
        <v>75</v>
      </c>
      <c r="M1289" s="17"/>
      <c r="N1289" s="17">
        <v>150</v>
      </c>
      <c r="O1289" s="17">
        <v>300</v>
      </c>
      <c r="P1289" s="17"/>
      <c r="Q1289" s="17">
        <v>300</v>
      </c>
      <c r="R1289" s="17" t="s">
        <v>65</v>
      </c>
      <c r="S1289" s="17"/>
      <c r="T1289" s="17" t="s">
        <v>321</v>
      </c>
      <c r="U1289" s="17" t="s">
        <v>55</v>
      </c>
      <c r="V1289" s="17" t="s">
        <v>88</v>
      </c>
      <c r="W1289" s="19" t="s">
        <v>3920</v>
      </c>
      <c r="X1289" s="18">
        <v>45261.333333333299</v>
      </c>
      <c r="Y1289" s="18">
        <v>45261.333333333299</v>
      </c>
      <c r="Z1289" s="17" t="s">
        <v>82</v>
      </c>
      <c r="AA1289" s="17"/>
      <c r="AB1289" s="17"/>
      <c r="AC1289" s="17" t="s">
        <v>82</v>
      </c>
      <c r="AD1289" s="17"/>
      <c r="AE1289" s="17" t="s">
        <v>1641</v>
      </c>
    </row>
    <row r="1290" spans="1:31" s="3" customFormat="1" ht="13" hidden="1" x14ac:dyDescent="0.3">
      <c r="A1290" s="35" t="s">
        <v>3921</v>
      </c>
      <c r="B1290" s="17">
        <v>1545</v>
      </c>
      <c r="C1290" s="18">
        <v>43567</v>
      </c>
      <c r="D1290" s="18">
        <v>43570.291666666701</v>
      </c>
      <c r="E1290" s="16" t="s">
        <v>1507</v>
      </c>
      <c r="F1290" s="36">
        <v>43930.291666666701</v>
      </c>
      <c r="G1290" s="16" t="s">
        <v>384</v>
      </c>
      <c r="H1290" s="17" t="s">
        <v>63</v>
      </c>
      <c r="I1290" s="17"/>
      <c r="J1290" s="17"/>
      <c r="K1290" s="17" t="s">
        <v>70</v>
      </c>
      <c r="L1290" s="17"/>
      <c r="M1290" s="17"/>
      <c r="N1290" s="17">
        <v>99</v>
      </c>
      <c r="O1290" s="17"/>
      <c r="P1290" s="17"/>
      <c r="Q1290" s="17">
        <v>99</v>
      </c>
      <c r="R1290" s="17" t="s">
        <v>65</v>
      </c>
      <c r="S1290" s="17"/>
      <c r="T1290" s="17" t="s">
        <v>171</v>
      </c>
      <c r="U1290" s="17" t="s">
        <v>55</v>
      </c>
      <c r="V1290" s="17" t="s">
        <v>88</v>
      </c>
      <c r="W1290" s="19" t="s">
        <v>3922</v>
      </c>
      <c r="X1290" s="18">
        <v>45077.291666666701</v>
      </c>
      <c r="Y1290" s="18">
        <v>45077.291666666701</v>
      </c>
      <c r="Z1290" s="17" t="s">
        <v>82</v>
      </c>
      <c r="AA1290" s="17"/>
      <c r="AB1290" s="17"/>
      <c r="AC1290" s="17" t="s">
        <v>82</v>
      </c>
      <c r="AD1290" s="17"/>
      <c r="AE1290" s="17" t="s">
        <v>1641</v>
      </c>
    </row>
    <row r="1291" spans="1:31" s="3" customFormat="1" ht="13" hidden="1" x14ac:dyDescent="0.3">
      <c r="A1291" s="35" t="s">
        <v>3923</v>
      </c>
      <c r="B1291" s="17">
        <v>1546</v>
      </c>
      <c r="C1291" s="18">
        <v>43569</v>
      </c>
      <c r="D1291" s="18">
        <v>43570.291666666701</v>
      </c>
      <c r="E1291" s="16" t="s">
        <v>1507</v>
      </c>
      <c r="F1291" s="36">
        <v>43875.333333333299</v>
      </c>
      <c r="G1291" s="16" t="s">
        <v>384</v>
      </c>
      <c r="H1291" s="17" t="s">
        <v>63</v>
      </c>
      <c r="I1291" s="17"/>
      <c r="J1291" s="17"/>
      <c r="K1291" s="17" t="s">
        <v>70</v>
      </c>
      <c r="L1291" s="17"/>
      <c r="M1291" s="17"/>
      <c r="N1291" s="17">
        <v>30.58</v>
      </c>
      <c r="O1291" s="17"/>
      <c r="P1291" s="17"/>
      <c r="Q1291" s="17">
        <v>30</v>
      </c>
      <c r="R1291" s="17" t="s">
        <v>65</v>
      </c>
      <c r="S1291" s="17"/>
      <c r="T1291" s="17" t="s">
        <v>1924</v>
      </c>
      <c r="U1291" s="17" t="s">
        <v>55</v>
      </c>
      <c r="V1291" s="17" t="s">
        <v>88</v>
      </c>
      <c r="W1291" s="19" t="s">
        <v>3924</v>
      </c>
      <c r="X1291" s="18">
        <v>44531.333333333299</v>
      </c>
      <c r="Y1291" s="18">
        <v>44531.333333333299</v>
      </c>
      <c r="Z1291" s="17" t="s">
        <v>82</v>
      </c>
      <c r="AA1291" s="17" t="s">
        <v>59</v>
      </c>
      <c r="AB1291" s="17"/>
      <c r="AC1291" s="17" t="s">
        <v>82</v>
      </c>
      <c r="AD1291" s="17"/>
      <c r="AE1291" s="17"/>
    </row>
    <row r="1292" spans="1:31" s="3" customFormat="1" ht="25.5" hidden="1" x14ac:dyDescent="0.3">
      <c r="A1292" s="35" t="s">
        <v>3925</v>
      </c>
      <c r="B1292" s="17">
        <v>1547</v>
      </c>
      <c r="C1292" s="18">
        <v>43560</v>
      </c>
      <c r="D1292" s="18">
        <v>43570.291666666701</v>
      </c>
      <c r="E1292" s="16" t="s">
        <v>1507</v>
      </c>
      <c r="F1292" s="36">
        <v>43656.291666666701</v>
      </c>
      <c r="G1292" s="16" t="s">
        <v>384</v>
      </c>
      <c r="H1292" s="17" t="s">
        <v>74</v>
      </c>
      <c r="I1292" s="17" t="s">
        <v>63</v>
      </c>
      <c r="J1292" s="17"/>
      <c r="K1292" s="17" t="s">
        <v>75</v>
      </c>
      <c r="L1292" s="17" t="s">
        <v>70</v>
      </c>
      <c r="M1292" s="17"/>
      <c r="N1292" s="17">
        <v>361.74</v>
      </c>
      <c r="O1292" s="17">
        <v>356.79599999999999</v>
      </c>
      <c r="P1292" s="17"/>
      <c r="Q1292" s="17">
        <v>350</v>
      </c>
      <c r="R1292" s="17" t="s">
        <v>65</v>
      </c>
      <c r="S1292" s="17"/>
      <c r="T1292" s="17" t="s">
        <v>242</v>
      </c>
      <c r="U1292" s="17" t="s">
        <v>55</v>
      </c>
      <c r="V1292" s="17" t="s">
        <v>88</v>
      </c>
      <c r="W1292" s="19" t="s">
        <v>3926</v>
      </c>
      <c r="X1292" s="18">
        <v>44926.333333333299</v>
      </c>
      <c r="Y1292" s="18">
        <v>44926.333333333299</v>
      </c>
      <c r="Z1292" s="17" t="s">
        <v>82</v>
      </c>
      <c r="AA1292" s="17"/>
      <c r="AB1292" s="17"/>
      <c r="AC1292" s="17" t="s">
        <v>82</v>
      </c>
      <c r="AD1292" s="17"/>
      <c r="AE1292" s="17"/>
    </row>
    <row r="1293" spans="1:31" s="3" customFormat="1" ht="13" x14ac:dyDescent="0.3">
      <c r="A1293" s="35" t="s">
        <v>3927</v>
      </c>
      <c r="B1293" s="17">
        <v>1548</v>
      </c>
      <c r="C1293" s="18">
        <v>43561</v>
      </c>
      <c r="D1293" s="18">
        <v>43570.291666666701</v>
      </c>
      <c r="E1293" s="16" t="s">
        <v>1507</v>
      </c>
      <c r="F1293" s="36">
        <v>44244.333333333299</v>
      </c>
      <c r="G1293" s="16" t="s">
        <v>384</v>
      </c>
      <c r="H1293" s="17" t="s">
        <v>63</v>
      </c>
      <c r="I1293" s="17"/>
      <c r="J1293" s="17"/>
      <c r="K1293" s="17" t="s">
        <v>70</v>
      </c>
      <c r="L1293" s="17"/>
      <c r="M1293" s="17"/>
      <c r="N1293" s="17">
        <v>30.48</v>
      </c>
      <c r="O1293" s="17"/>
      <c r="P1293" s="17"/>
      <c r="Q1293" s="17">
        <v>30</v>
      </c>
      <c r="R1293" s="17" t="s">
        <v>65</v>
      </c>
      <c r="S1293" s="17"/>
      <c r="T1293" s="17" t="s">
        <v>87</v>
      </c>
      <c r="U1293" s="17" t="s">
        <v>55</v>
      </c>
      <c r="V1293" s="17" t="s">
        <v>88</v>
      </c>
      <c r="W1293" s="19" t="s">
        <v>3928</v>
      </c>
      <c r="X1293" s="18">
        <v>44895.333333333299</v>
      </c>
      <c r="Y1293" s="18">
        <v>44895.333333333299</v>
      </c>
      <c r="Z1293" s="17" t="s">
        <v>82</v>
      </c>
      <c r="AA1293" s="17"/>
      <c r="AB1293" s="17" t="s">
        <v>59</v>
      </c>
      <c r="AC1293" s="17" t="s">
        <v>82</v>
      </c>
      <c r="AD1293" s="17"/>
      <c r="AE1293" s="17" t="s">
        <v>1641</v>
      </c>
    </row>
    <row r="1294" spans="1:31" s="3" customFormat="1" ht="13" hidden="1" x14ac:dyDescent="0.3">
      <c r="A1294" s="35" t="s">
        <v>3929</v>
      </c>
      <c r="B1294" s="17">
        <v>1549</v>
      </c>
      <c r="C1294" s="18">
        <v>43559</v>
      </c>
      <c r="D1294" s="18">
        <v>43570.291666666701</v>
      </c>
      <c r="E1294" s="16" t="s">
        <v>1507</v>
      </c>
      <c r="F1294" s="36">
        <v>43930.291666666701</v>
      </c>
      <c r="G1294" s="16" t="s">
        <v>384</v>
      </c>
      <c r="H1294" s="17" t="s">
        <v>63</v>
      </c>
      <c r="I1294" s="17"/>
      <c r="J1294" s="17"/>
      <c r="K1294" s="17" t="s">
        <v>70</v>
      </c>
      <c r="L1294" s="17"/>
      <c r="M1294" s="17"/>
      <c r="N1294" s="17">
        <v>200</v>
      </c>
      <c r="O1294" s="17"/>
      <c r="P1294" s="17"/>
      <c r="Q1294" s="17">
        <v>200</v>
      </c>
      <c r="R1294" s="17" t="s">
        <v>65</v>
      </c>
      <c r="S1294" s="17"/>
      <c r="T1294" s="17" t="s">
        <v>87</v>
      </c>
      <c r="U1294" s="17" t="s">
        <v>55</v>
      </c>
      <c r="V1294" s="17" t="s">
        <v>88</v>
      </c>
      <c r="W1294" s="19" t="s">
        <v>330</v>
      </c>
      <c r="X1294" s="18">
        <v>45261.333333333299</v>
      </c>
      <c r="Y1294" s="18">
        <v>45261.333333333299</v>
      </c>
      <c r="Z1294" s="17" t="s">
        <v>82</v>
      </c>
      <c r="AA1294" s="17" t="s">
        <v>59</v>
      </c>
      <c r="AB1294" s="17"/>
      <c r="AC1294" s="17" t="s">
        <v>82</v>
      </c>
      <c r="AD1294" s="17"/>
      <c r="AE1294" s="17" t="s">
        <v>1641</v>
      </c>
    </row>
    <row r="1295" spans="1:31" s="3" customFormat="1" ht="13" hidden="1" x14ac:dyDescent="0.3">
      <c r="A1295" s="35" t="s">
        <v>3930</v>
      </c>
      <c r="B1295" s="17">
        <v>1551</v>
      </c>
      <c r="C1295" s="18">
        <v>43568</v>
      </c>
      <c r="D1295" s="18">
        <v>43570.291666666701</v>
      </c>
      <c r="E1295" s="16" t="s">
        <v>1507</v>
      </c>
      <c r="F1295" s="36">
        <v>43652.291666666701</v>
      </c>
      <c r="G1295" s="16" t="s">
        <v>384</v>
      </c>
      <c r="H1295" s="17" t="s">
        <v>63</v>
      </c>
      <c r="I1295" s="17"/>
      <c r="J1295" s="17"/>
      <c r="K1295" s="17" t="s">
        <v>70</v>
      </c>
      <c r="L1295" s="17"/>
      <c r="M1295" s="17"/>
      <c r="N1295" s="17">
        <v>100.4</v>
      </c>
      <c r="O1295" s="17"/>
      <c r="P1295" s="17"/>
      <c r="Q1295" s="17">
        <v>100</v>
      </c>
      <c r="R1295" s="17" t="s">
        <v>65</v>
      </c>
      <c r="S1295" s="17"/>
      <c r="T1295" s="17" t="s">
        <v>87</v>
      </c>
      <c r="U1295" s="17" t="s">
        <v>55</v>
      </c>
      <c r="V1295" s="17" t="s">
        <v>88</v>
      </c>
      <c r="W1295" s="19" t="s">
        <v>3931</v>
      </c>
      <c r="X1295" s="18">
        <v>45077.291666666701</v>
      </c>
      <c r="Y1295" s="18">
        <v>45077.291666666701</v>
      </c>
      <c r="Z1295" s="17" t="s">
        <v>82</v>
      </c>
      <c r="AA1295" s="17"/>
      <c r="AB1295" s="17"/>
      <c r="AC1295" s="17" t="s">
        <v>82</v>
      </c>
      <c r="AD1295" s="17"/>
      <c r="AE1295" s="17" t="s">
        <v>1641</v>
      </c>
    </row>
    <row r="1296" spans="1:31" s="3" customFormat="1" ht="13" hidden="1" x14ac:dyDescent="0.3">
      <c r="A1296" s="35" t="s">
        <v>3932</v>
      </c>
      <c r="B1296" s="17">
        <v>1554</v>
      </c>
      <c r="C1296" s="18">
        <v>43560</v>
      </c>
      <c r="D1296" s="18">
        <v>43570.291666666701</v>
      </c>
      <c r="E1296" s="16" t="s">
        <v>1507</v>
      </c>
      <c r="F1296" s="36">
        <v>43888.333333333299</v>
      </c>
      <c r="G1296" s="16" t="s">
        <v>384</v>
      </c>
      <c r="H1296" s="17" t="s">
        <v>63</v>
      </c>
      <c r="I1296" s="17"/>
      <c r="J1296" s="17"/>
      <c r="K1296" s="17" t="s">
        <v>70</v>
      </c>
      <c r="L1296" s="17"/>
      <c r="M1296" s="17"/>
      <c r="N1296" s="17">
        <v>101.2</v>
      </c>
      <c r="O1296" s="17"/>
      <c r="P1296" s="17"/>
      <c r="Q1296" s="17">
        <v>100</v>
      </c>
      <c r="R1296" s="17" t="s">
        <v>65</v>
      </c>
      <c r="S1296" s="17"/>
      <c r="T1296" s="17" t="s">
        <v>171</v>
      </c>
      <c r="U1296" s="17" t="s">
        <v>55</v>
      </c>
      <c r="V1296" s="17" t="s">
        <v>88</v>
      </c>
      <c r="W1296" s="19" t="s">
        <v>3933</v>
      </c>
      <c r="X1296" s="18">
        <v>44926.333333333299</v>
      </c>
      <c r="Y1296" s="18">
        <v>44926.333333333299</v>
      </c>
      <c r="Z1296" s="17" t="s">
        <v>82</v>
      </c>
      <c r="AA1296" s="17"/>
      <c r="AB1296" s="17"/>
      <c r="AC1296" s="17" t="s">
        <v>82</v>
      </c>
      <c r="AD1296" s="17"/>
      <c r="AE1296" s="17"/>
    </row>
    <row r="1297" spans="1:31" s="3" customFormat="1" ht="13" hidden="1" x14ac:dyDescent="0.3">
      <c r="A1297" s="35" t="s">
        <v>3934</v>
      </c>
      <c r="B1297" s="17">
        <v>1555</v>
      </c>
      <c r="C1297" s="18">
        <v>43559</v>
      </c>
      <c r="D1297" s="18">
        <v>43570.291666666701</v>
      </c>
      <c r="E1297" s="16" t="s">
        <v>1507</v>
      </c>
      <c r="F1297" s="36">
        <v>43950.291666666701</v>
      </c>
      <c r="G1297" s="16" t="s">
        <v>384</v>
      </c>
      <c r="H1297" s="17" t="s">
        <v>63</v>
      </c>
      <c r="I1297" s="17"/>
      <c r="J1297" s="17"/>
      <c r="K1297" s="17" t="s">
        <v>70</v>
      </c>
      <c r="L1297" s="17"/>
      <c r="M1297" s="17"/>
      <c r="N1297" s="17">
        <v>650</v>
      </c>
      <c r="O1297" s="17"/>
      <c r="P1297" s="17"/>
      <c r="Q1297" s="17">
        <v>650</v>
      </c>
      <c r="R1297" s="17" t="s">
        <v>65</v>
      </c>
      <c r="S1297" s="17"/>
      <c r="T1297" s="17" t="s">
        <v>333</v>
      </c>
      <c r="U1297" s="17" t="s">
        <v>55</v>
      </c>
      <c r="V1297" s="17" t="s">
        <v>88</v>
      </c>
      <c r="W1297" s="19" t="s">
        <v>495</v>
      </c>
      <c r="X1297" s="18">
        <v>44652.291666666701</v>
      </c>
      <c r="Y1297" s="18">
        <v>45838.291666666701</v>
      </c>
      <c r="Z1297" s="17" t="s">
        <v>82</v>
      </c>
      <c r="AA1297" s="17" t="s">
        <v>59</v>
      </c>
      <c r="AB1297" s="17"/>
      <c r="AC1297" s="17" t="s">
        <v>82</v>
      </c>
      <c r="AD1297" s="17"/>
      <c r="AE1297" s="17" t="s">
        <v>1618</v>
      </c>
    </row>
    <row r="1298" spans="1:31" s="3" customFormat="1" ht="13" hidden="1" x14ac:dyDescent="0.3">
      <c r="A1298" s="35" t="s">
        <v>3935</v>
      </c>
      <c r="B1298" s="17">
        <v>1556</v>
      </c>
      <c r="C1298" s="18">
        <v>43561</v>
      </c>
      <c r="D1298" s="18">
        <v>43570.291666666701</v>
      </c>
      <c r="E1298" s="16" t="s">
        <v>1507</v>
      </c>
      <c r="F1298" s="36">
        <v>43889.333333333299</v>
      </c>
      <c r="G1298" s="16" t="s">
        <v>384</v>
      </c>
      <c r="H1298" s="17" t="s">
        <v>63</v>
      </c>
      <c r="I1298" s="17" t="s">
        <v>74</v>
      </c>
      <c r="J1298" s="17"/>
      <c r="K1298" s="17" t="s">
        <v>70</v>
      </c>
      <c r="L1298" s="17" t="s">
        <v>75</v>
      </c>
      <c r="M1298" s="17"/>
      <c r="N1298" s="17">
        <v>101.72499999999999</v>
      </c>
      <c r="O1298" s="17">
        <v>101.72499999999999</v>
      </c>
      <c r="P1298" s="17"/>
      <c r="Q1298" s="17">
        <v>100</v>
      </c>
      <c r="R1298" s="17" t="s">
        <v>65</v>
      </c>
      <c r="S1298" s="17"/>
      <c r="T1298" s="17" t="s">
        <v>622</v>
      </c>
      <c r="U1298" s="17" t="s">
        <v>55</v>
      </c>
      <c r="V1298" s="17" t="s">
        <v>88</v>
      </c>
      <c r="W1298" s="19" t="s">
        <v>3936</v>
      </c>
      <c r="X1298" s="18">
        <v>44895.333333333299</v>
      </c>
      <c r="Y1298" s="18">
        <v>44895.333333333299</v>
      </c>
      <c r="Z1298" s="17" t="s">
        <v>82</v>
      </c>
      <c r="AA1298" s="17"/>
      <c r="AB1298" s="17"/>
      <c r="AC1298" s="17" t="s">
        <v>82</v>
      </c>
      <c r="AD1298" s="17"/>
      <c r="AE1298" s="17"/>
    </row>
    <row r="1299" spans="1:31" s="3" customFormat="1" ht="13" hidden="1" x14ac:dyDescent="0.3">
      <c r="A1299" s="35" t="s">
        <v>3937</v>
      </c>
      <c r="B1299" s="17">
        <v>1559</v>
      </c>
      <c r="C1299" s="18">
        <v>43563</v>
      </c>
      <c r="D1299" s="18">
        <v>43570.291666666701</v>
      </c>
      <c r="E1299" s="16" t="s">
        <v>1507</v>
      </c>
      <c r="F1299" s="36">
        <v>43871.333333333299</v>
      </c>
      <c r="G1299" s="16" t="s">
        <v>384</v>
      </c>
      <c r="H1299" s="17" t="s">
        <v>51</v>
      </c>
      <c r="I1299" s="17" t="s">
        <v>63</v>
      </c>
      <c r="J1299" s="17"/>
      <c r="K1299" s="17" t="s">
        <v>51</v>
      </c>
      <c r="L1299" s="17" t="s">
        <v>70</v>
      </c>
      <c r="M1299" s="17"/>
      <c r="N1299" s="17">
        <v>1568</v>
      </c>
      <c r="O1299" s="17">
        <v>319.35000000000002</v>
      </c>
      <c r="P1299" s="17"/>
      <c r="Q1299" s="17">
        <v>1500</v>
      </c>
      <c r="R1299" s="17" t="s">
        <v>65</v>
      </c>
      <c r="S1299" s="17"/>
      <c r="T1299" s="17" t="s">
        <v>348</v>
      </c>
      <c r="U1299" s="17" t="s">
        <v>55</v>
      </c>
      <c r="V1299" s="17" t="s">
        <v>88</v>
      </c>
      <c r="W1299" s="19" t="s">
        <v>3938</v>
      </c>
      <c r="X1299" s="18">
        <v>45961.291666666701</v>
      </c>
      <c r="Y1299" s="18">
        <v>45961.291666666701</v>
      </c>
      <c r="Z1299" s="17" t="s">
        <v>82</v>
      </c>
      <c r="AA1299" s="17" t="s">
        <v>59</v>
      </c>
      <c r="AB1299" s="17"/>
      <c r="AC1299" s="17" t="s">
        <v>82</v>
      </c>
      <c r="AD1299" s="17"/>
      <c r="AE1299" s="17" t="s">
        <v>1641</v>
      </c>
    </row>
    <row r="1300" spans="1:31" s="3" customFormat="1" ht="13" hidden="1" x14ac:dyDescent="0.3">
      <c r="A1300" s="35" t="s">
        <v>3939</v>
      </c>
      <c r="B1300" s="17">
        <v>1560</v>
      </c>
      <c r="C1300" s="18">
        <v>43568</v>
      </c>
      <c r="D1300" s="18">
        <v>43570.291666666701</v>
      </c>
      <c r="E1300" s="16" t="s">
        <v>1507</v>
      </c>
      <c r="F1300" s="36">
        <v>43652.291666666701</v>
      </c>
      <c r="G1300" s="16" t="s">
        <v>384</v>
      </c>
      <c r="H1300" s="17" t="s">
        <v>63</v>
      </c>
      <c r="I1300" s="17" t="s">
        <v>74</v>
      </c>
      <c r="J1300" s="17"/>
      <c r="K1300" s="17" t="s">
        <v>70</v>
      </c>
      <c r="L1300" s="17" t="s">
        <v>75</v>
      </c>
      <c r="M1300" s="17"/>
      <c r="N1300" s="17">
        <v>61.256</v>
      </c>
      <c r="O1300" s="17">
        <v>244.26</v>
      </c>
      <c r="P1300" s="17"/>
      <c r="Q1300" s="17">
        <v>240</v>
      </c>
      <c r="R1300" s="17" t="s">
        <v>65</v>
      </c>
      <c r="S1300" s="17"/>
      <c r="T1300" s="17" t="s">
        <v>181</v>
      </c>
      <c r="U1300" s="17" t="s">
        <v>55</v>
      </c>
      <c r="V1300" s="17" t="s">
        <v>88</v>
      </c>
      <c r="W1300" s="19" t="s">
        <v>3940</v>
      </c>
      <c r="X1300" s="18">
        <v>45031.291666666701</v>
      </c>
      <c r="Y1300" s="18">
        <v>45031.291666666701</v>
      </c>
      <c r="Z1300" s="17" t="s">
        <v>82</v>
      </c>
      <c r="AA1300" s="17"/>
      <c r="AB1300" s="17"/>
      <c r="AC1300" s="17" t="s">
        <v>82</v>
      </c>
      <c r="AD1300" s="17"/>
      <c r="AE1300" s="17" t="s">
        <v>1641</v>
      </c>
    </row>
    <row r="1301" spans="1:31" s="3" customFormat="1" ht="13" hidden="1" x14ac:dyDescent="0.3">
      <c r="A1301" s="35" t="s">
        <v>3941</v>
      </c>
      <c r="B1301" s="17">
        <v>1561</v>
      </c>
      <c r="C1301" s="18">
        <v>43568</v>
      </c>
      <c r="D1301" s="18">
        <v>43570.291666666701</v>
      </c>
      <c r="E1301" s="16" t="s">
        <v>1507</v>
      </c>
      <c r="F1301" s="36">
        <v>43886.333333333299</v>
      </c>
      <c r="G1301" s="16" t="s">
        <v>384</v>
      </c>
      <c r="H1301" s="17" t="s">
        <v>63</v>
      </c>
      <c r="I1301" s="17" t="s">
        <v>74</v>
      </c>
      <c r="J1301" s="17"/>
      <c r="K1301" s="17" t="s">
        <v>70</v>
      </c>
      <c r="L1301" s="17" t="s">
        <v>75</v>
      </c>
      <c r="M1301" s="17"/>
      <c r="N1301" s="17">
        <v>61.256</v>
      </c>
      <c r="O1301" s="17">
        <v>244.26</v>
      </c>
      <c r="P1301" s="17"/>
      <c r="Q1301" s="17">
        <v>240</v>
      </c>
      <c r="R1301" s="17" t="s">
        <v>65</v>
      </c>
      <c r="S1301" s="17"/>
      <c r="T1301" s="17" t="s">
        <v>181</v>
      </c>
      <c r="U1301" s="17" t="s">
        <v>55</v>
      </c>
      <c r="V1301" s="17" t="s">
        <v>88</v>
      </c>
      <c r="W1301" s="19" t="s">
        <v>3942</v>
      </c>
      <c r="X1301" s="18">
        <v>45031.291666666701</v>
      </c>
      <c r="Y1301" s="18">
        <v>45031.291666666701</v>
      </c>
      <c r="Z1301" s="17" t="s">
        <v>82</v>
      </c>
      <c r="AA1301" s="17" t="s">
        <v>59</v>
      </c>
      <c r="AB1301" s="17"/>
      <c r="AC1301" s="17" t="s">
        <v>82</v>
      </c>
      <c r="AD1301" s="17"/>
      <c r="AE1301" s="17" t="s">
        <v>1641</v>
      </c>
    </row>
    <row r="1302" spans="1:31" s="3" customFormat="1" ht="13" hidden="1" x14ac:dyDescent="0.3">
      <c r="A1302" s="35" t="s">
        <v>3943</v>
      </c>
      <c r="B1302" s="17">
        <v>1562</v>
      </c>
      <c r="C1302" s="18">
        <v>43568</v>
      </c>
      <c r="D1302" s="18">
        <v>43570.291666666701</v>
      </c>
      <c r="E1302" s="16" t="s">
        <v>1507</v>
      </c>
      <c r="F1302" s="36">
        <v>43652.291666666701</v>
      </c>
      <c r="G1302" s="16" t="s">
        <v>384</v>
      </c>
      <c r="H1302" s="17" t="s">
        <v>74</v>
      </c>
      <c r="I1302" s="17" t="s">
        <v>63</v>
      </c>
      <c r="J1302" s="17"/>
      <c r="K1302" s="17" t="s">
        <v>75</v>
      </c>
      <c r="L1302" s="17" t="s">
        <v>70</v>
      </c>
      <c r="M1302" s="17"/>
      <c r="N1302" s="17">
        <v>244.26</v>
      </c>
      <c r="O1302" s="17">
        <v>61.256</v>
      </c>
      <c r="P1302" s="17"/>
      <c r="Q1302" s="17">
        <v>240</v>
      </c>
      <c r="R1302" s="17" t="s">
        <v>65</v>
      </c>
      <c r="S1302" s="17"/>
      <c r="T1302" s="17" t="s">
        <v>236</v>
      </c>
      <c r="U1302" s="17" t="s">
        <v>55</v>
      </c>
      <c r="V1302" s="17" t="s">
        <v>88</v>
      </c>
      <c r="W1302" s="19" t="s">
        <v>3944</v>
      </c>
      <c r="X1302" s="18">
        <v>45031.291666666701</v>
      </c>
      <c r="Y1302" s="18">
        <v>45031.291666666701</v>
      </c>
      <c r="Z1302" s="17" t="s">
        <v>82</v>
      </c>
      <c r="AA1302" s="17"/>
      <c r="AB1302" s="17"/>
      <c r="AC1302" s="17" t="s">
        <v>82</v>
      </c>
      <c r="AD1302" s="17"/>
      <c r="AE1302" s="17" t="s">
        <v>1641</v>
      </c>
    </row>
    <row r="1303" spans="1:31" s="3" customFormat="1" ht="13" hidden="1" x14ac:dyDescent="0.3">
      <c r="A1303" s="35" t="s">
        <v>3945</v>
      </c>
      <c r="B1303" s="17">
        <v>1563</v>
      </c>
      <c r="C1303" s="18">
        <v>43570</v>
      </c>
      <c r="D1303" s="18">
        <v>43570.291666666701</v>
      </c>
      <c r="E1303" s="16" t="s">
        <v>1507</v>
      </c>
      <c r="F1303" s="36">
        <v>43655.291666666701</v>
      </c>
      <c r="G1303" s="16" t="s">
        <v>384</v>
      </c>
      <c r="H1303" s="17" t="s">
        <v>63</v>
      </c>
      <c r="I1303" s="17" t="s">
        <v>74</v>
      </c>
      <c r="J1303" s="17"/>
      <c r="K1303" s="17" t="s">
        <v>70</v>
      </c>
      <c r="L1303" s="17" t="s">
        <v>75</v>
      </c>
      <c r="M1303" s="17"/>
      <c r="N1303" s="17">
        <v>50.805</v>
      </c>
      <c r="O1303" s="17">
        <v>50.805</v>
      </c>
      <c r="P1303" s="17"/>
      <c r="Q1303" s="17">
        <v>50</v>
      </c>
      <c r="R1303" s="17" t="s">
        <v>65</v>
      </c>
      <c r="S1303" s="17"/>
      <c r="T1303" s="17" t="s">
        <v>181</v>
      </c>
      <c r="U1303" s="17" t="s">
        <v>55</v>
      </c>
      <c r="V1303" s="17" t="s">
        <v>88</v>
      </c>
      <c r="W1303" s="19" t="s">
        <v>3255</v>
      </c>
      <c r="X1303" s="18">
        <v>44895.333333333299</v>
      </c>
      <c r="Y1303" s="18">
        <v>44895.333333333299</v>
      </c>
      <c r="Z1303" s="17" t="s">
        <v>82</v>
      </c>
      <c r="AA1303" s="17"/>
      <c r="AB1303" s="17"/>
      <c r="AC1303" s="17" t="s">
        <v>82</v>
      </c>
      <c r="AD1303" s="17"/>
      <c r="AE1303" s="17" t="s">
        <v>1641</v>
      </c>
    </row>
    <row r="1304" spans="1:31" s="3" customFormat="1" ht="13" hidden="1" x14ac:dyDescent="0.3">
      <c r="A1304" s="35" t="s">
        <v>3946</v>
      </c>
      <c r="B1304" s="17">
        <v>1564</v>
      </c>
      <c r="C1304" s="18">
        <v>43568</v>
      </c>
      <c r="D1304" s="18">
        <v>43570.291666666701</v>
      </c>
      <c r="E1304" s="16" t="s">
        <v>1507</v>
      </c>
      <c r="F1304" s="36">
        <v>43886.333333333299</v>
      </c>
      <c r="G1304" s="16" t="s">
        <v>384</v>
      </c>
      <c r="H1304" s="17" t="s">
        <v>63</v>
      </c>
      <c r="I1304" s="17"/>
      <c r="J1304" s="17"/>
      <c r="K1304" s="17" t="s">
        <v>70</v>
      </c>
      <c r="L1304" s="17"/>
      <c r="M1304" s="17"/>
      <c r="N1304" s="17">
        <v>100.4</v>
      </c>
      <c r="O1304" s="17"/>
      <c r="P1304" s="17"/>
      <c r="Q1304" s="17">
        <v>100</v>
      </c>
      <c r="R1304" s="17" t="s">
        <v>65</v>
      </c>
      <c r="S1304" s="17"/>
      <c r="T1304" s="17" t="s">
        <v>87</v>
      </c>
      <c r="U1304" s="17" t="s">
        <v>55</v>
      </c>
      <c r="V1304" s="17" t="s">
        <v>88</v>
      </c>
      <c r="W1304" s="19" t="s">
        <v>3947</v>
      </c>
      <c r="X1304" s="18">
        <v>45077.291666666701</v>
      </c>
      <c r="Y1304" s="18">
        <v>45077.291666666701</v>
      </c>
      <c r="Z1304" s="17" t="s">
        <v>82</v>
      </c>
      <c r="AA1304" s="17" t="s">
        <v>59</v>
      </c>
      <c r="AB1304" s="17"/>
      <c r="AC1304" s="17" t="s">
        <v>82</v>
      </c>
      <c r="AD1304" s="17"/>
      <c r="AE1304" s="17" t="s">
        <v>1641</v>
      </c>
    </row>
    <row r="1305" spans="1:31" s="3" customFormat="1" ht="13" hidden="1" x14ac:dyDescent="0.3">
      <c r="A1305" s="35" t="s">
        <v>3948</v>
      </c>
      <c r="B1305" s="17">
        <v>1566</v>
      </c>
      <c r="C1305" s="18">
        <v>43559</v>
      </c>
      <c r="D1305" s="18">
        <v>43570.291666666701</v>
      </c>
      <c r="E1305" s="16" t="s">
        <v>1507</v>
      </c>
      <c r="F1305" s="36">
        <v>43893.333333333299</v>
      </c>
      <c r="G1305" s="16" t="s">
        <v>384</v>
      </c>
      <c r="H1305" s="17" t="s">
        <v>74</v>
      </c>
      <c r="I1305" s="17" t="s">
        <v>63</v>
      </c>
      <c r="J1305" s="17"/>
      <c r="K1305" s="17" t="s">
        <v>75</v>
      </c>
      <c r="L1305" s="17" t="s">
        <v>70</v>
      </c>
      <c r="M1305" s="17"/>
      <c r="N1305" s="17">
        <v>55.728999999999999</v>
      </c>
      <c r="O1305" s="17">
        <v>55.655999999999999</v>
      </c>
      <c r="P1305" s="17"/>
      <c r="Q1305" s="17">
        <v>55</v>
      </c>
      <c r="R1305" s="17" t="s">
        <v>65</v>
      </c>
      <c r="S1305" s="17"/>
      <c r="T1305" s="17" t="s">
        <v>181</v>
      </c>
      <c r="U1305" s="17" t="s">
        <v>55</v>
      </c>
      <c r="V1305" s="17" t="s">
        <v>88</v>
      </c>
      <c r="W1305" s="19" t="s">
        <v>3949</v>
      </c>
      <c r="X1305" s="18">
        <v>44926.333333333299</v>
      </c>
      <c r="Y1305" s="18">
        <v>44926.333333333299</v>
      </c>
      <c r="Z1305" s="17" t="s">
        <v>82</v>
      </c>
      <c r="AA1305" s="17" t="s">
        <v>59</v>
      </c>
      <c r="AB1305" s="17"/>
      <c r="AC1305" s="17" t="s">
        <v>82</v>
      </c>
      <c r="AD1305" s="17"/>
      <c r="AE1305" s="17"/>
    </row>
    <row r="1306" spans="1:31" s="3" customFormat="1" ht="13" hidden="1" x14ac:dyDescent="0.3">
      <c r="A1306" s="35" t="s">
        <v>3950</v>
      </c>
      <c r="B1306" s="17">
        <v>1567</v>
      </c>
      <c r="C1306" s="18">
        <v>43560</v>
      </c>
      <c r="D1306" s="18">
        <v>43570.291666666701</v>
      </c>
      <c r="E1306" s="16" t="s">
        <v>1507</v>
      </c>
      <c r="F1306" s="36">
        <v>43656.291666666701</v>
      </c>
      <c r="G1306" s="16" t="s">
        <v>384</v>
      </c>
      <c r="H1306" s="17" t="s">
        <v>74</v>
      </c>
      <c r="I1306" s="17" t="s">
        <v>63</v>
      </c>
      <c r="J1306" s="17"/>
      <c r="K1306" s="17" t="s">
        <v>75</v>
      </c>
      <c r="L1306" s="17" t="s">
        <v>70</v>
      </c>
      <c r="M1306" s="17"/>
      <c r="N1306" s="17">
        <v>153.08000000000001</v>
      </c>
      <c r="O1306" s="17">
        <v>77.34</v>
      </c>
      <c r="P1306" s="17"/>
      <c r="Q1306" s="17">
        <v>150</v>
      </c>
      <c r="R1306" s="17" t="s">
        <v>65</v>
      </c>
      <c r="S1306" s="17"/>
      <c r="T1306" s="17" t="s">
        <v>765</v>
      </c>
      <c r="U1306" s="17" t="s">
        <v>55</v>
      </c>
      <c r="V1306" s="17" t="s">
        <v>88</v>
      </c>
      <c r="W1306" s="19" t="s">
        <v>3748</v>
      </c>
      <c r="X1306" s="18">
        <v>45275.333333333299</v>
      </c>
      <c r="Y1306" s="18">
        <v>45275.333333333299</v>
      </c>
      <c r="Z1306" s="17" t="s">
        <v>82</v>
      </c>
      <c r="AA1306" s="17"/>
      <c r="AB1306" s="17"/>
      <c r="AC1306" s="17" t="s">
        <v>82</v>
      </c>
      <c r="AD1306" s="17"/>
      <c r="AE1306" s="17" t="s">
        <v>1641</v>
      </c>
    </row>
    <row r="1307" spans="1:31" s="3" customFormat="1" ht="13" hidden="1" x14ac:dyDescent="0.3">
      <c r="A1307" s="35" t="s">
        <v>3951</v>
      </c>
      <c r="B1307" s="17">
        <v>1569</v>
      </c>
      <c r="C1307" s="18">
        <v>43560</v>
      </c>
      <c r="D1307" s="18">
        <v>43570.291666666701</v>
      </c>
      <c r="E1307" s="16" t="s">
        <v>1507</v>
      </c>
      <c r="F1307" s="36">
        <v>43656.291666666701</v>
      </c>
      <c r="G1307" s="16" t="s">
        <v>384</v>
      </c>
      <c r="H1307" s="17" t="s">
        <v>74</v>
      </c>
      <c r="I1307" s="17"/>
      <c r="J1307" s="17"/>
      <c r="K1307" s="17" t="s">
        <v>75</v>
      </c>
      <c r="L1307" s="17"/>
      <c r="M1307" s="17"/>
      <c r="N1307" s="17">
        <v>65.782499999999999</v>
      </c>
      <c r="O1307" s="17"/>
      <c r="P1307" s="17"/>
      <c r="Q1307" s="17">
        <v>65</v>
      </c>
      <c r="R1307" s="17" t="s">
        <v>65</v>
      </c>
      <c r="S1307" s="17"/>
      <c r="T1307" s="17" t="s">
        <v>136</v>
      </c>
      <c r="U1307" s="17" t="s">
        <v>55</v>
      </c>
      <c r="V1307" s="17" t="s">
        <v>88</v>
      </c>
      <c r="W1307" s="19" t="s">
        <v>3952</v>
      </c>
      <c r="X1307" s="18">
        <v>44408.291666666701</v>
      </c>
      <c r="Y1307" s="18">
        <v>44408.291666666701</v>
      </c>
      <c r="Z1307" s="17" t="s">
        <v>82</v>
      </c>
      <c r="AA1307" s="17"/>
      <c r="AB1307" s="17"/>
      <c r="AC1307" s="17" t="s">
        <v>82</v>
      </c>
      <c r="AD1307" s="17"/>
      <c r="AE1307" s="17" t="s">
        <v>1641</v>
      </c>
    </row>
    <row r="1308" spans="1:31" s="3" customFormat="1" ht="13" hidden="1" x14ac:dyDescent="0.3">
      <c r="A1308" s="35" t="s">
        <v>3953</v>
      </c>
      <c r="B1308" s="17">
        <v>1570</v>
      </c>
      <c r="C1308" s="18">
        <v>43560</v>
      </c>
      <c r="D1308" s="18">
        <v>43570.291666666701</v>
      </c>
      <c r="E1308" s="16" t="s">
        <v>1507</v>
      </c>
      <c r="F1308" s="36">
        <v>43663.291666666701</v>
      </c>
      <c r="G1308" s="16" t="s">
        <v>384</v>
      </c>
      <c r="H1308" s="17" t="s">
        <v>63</v>
      </c>
      <c r="I1308" s="17" t="s">
        <v>74</v>
      </c>
      <c r="J1308" s="17"/>
      <c r="K1308" s="17" t="s">
        <v>70</v>
      </c>
      <c r="L1308" s="17" t="s">
        <v>75</v>
      </c>
      <c r="M1308" s="17"/>
      <c r="N1308" s="17">
        <v>50</v>
      </c>
      <c r="O1308" s="17">
        <v>50.75</v>
      </c>
      <c r="P1308" s="17"/>
      <c r="Q1308" s="17">
        <v>50</v>
      </c>
      <c r="R1308" s="17" t="s">
        <v>65</v>
      </c>
      <c r="S1308" s="17"/>
      <c r="T1308" s="17" t="s">
        <v>136</v>
      </c>
      <c r="U1308" s="17" t="s">
        <v>55</v>
      </c>
      <c r="V1308" s="17" t="s">
        <v>88</v>
      </c>
      <c r="W1308" s="19" t="s">
        <v>3954</v>
      </c>
      <c r="X1308" s="18">
        <v>44895.333333333299</v>
      </c>
      <c r="Y1308" s="18">
        <v>44895.333333333299</v>
      </c>
      <c r="Z1308" s="17" t="s">
        <v>82</v>
      </c>
      <c r="AA1308" s="17"/>
      <c r="AB1308" s="17"/>
      <c r="AC1308" s="17" t="s">
        <v>82</v>
      </c>
      <c r="AD1308" s="17"/>
      <c r="AE1308" s="17" t="s">
        <v>1641</v>
      </c>
    </row>
    <row r="1309" spans="1:31" s="3" customFormat="1" ht="13" hidden="1" x14ac:dyDescent="0.3">
      <c r="A1309" s="35" t="s">
        <v>3955</v>
      </c>
      <c r="B1309" s="17">
        <v>1571</v>
      </c>
      <c r="C1309" s="18">
        <v>43560</v>
      </c>
      <c r="D1309" s="18">
        <v>43570.291666666701</v>
      </c>
      <c r="E1309" s="16" t="s">
        <v>1507</v>
      </c>
      <c r="F1309" s="36">
        <v>43656.291666666701</v>
      </c>
      <c r="G1309" s="16" t="s">
        <v>384</v>
      </c>
      <c r="H1309" s="17" t="s">
        <v>74</v>
      </c>
      <c r="I1309" s="17" t="s">
        <v>63</v>
      </c>
      <c r="J1309" s="17"/>
      <c r="K1309" s="17" t="s">
        <v>75</v>
      </c>
      <c r="L1309" s="17" t="s">
        <v>70</v>
      </c>
      <c r="M1309" s="17"/>
      <c r="N1309" s="17">
        <v>82.29</v>
      </c>
      <c r="O1309" s="17">
        <v>41.89</v>
      </c>
      <c r="P1309" s="17"/>
      <c r="Q1309" s="17">
        <v>80</v>
      </c>
      <c r="R1309" s="17" t="s">
        <v>65</v>
      </c>
      <c r="S1309" s="17"/>
      <c r="T1309" s="17" t="s">
        <v>124</v>
      </c>
      <c r="U1309" s="17" t="s">
        <v>55</v>
      </c>
      <c r="V1309" s="17" t="s">
        <v>88</v>
      </c>
      <c r="W1309" s="19" t="s">
        <v>3956</v>
      </c>
      <c r="X1309" s="18">
        <v>45275.333333333299</v>
      </c>
      <c r="Y1309" s="18">
        <v>45275.333333333299</v>
      </c>
      <c r="Z1309" s="17" t="s">
        <v>82</v>
      </c>
      <c r="AA1309" s="17"/>
      <c r="AB1309" s="17"/>
      <c r="AC1309" s="17" t="s">
        <v>82</v>
      </c>
      <c r="AD1309" s="17"/>
      <c r="AE1309" s="17" t="s">
        <v>1641</v>
      </c>
    </row>
    <row r="1310" spans="1:31" s="3" customFormat="1" ht="13" hidden="1" x14ac:dyDescent="0.3">
      <c r="A1310" s="35" t="s">
        <v>3957</v>
      </c>
      <c r="B1310" s="17">
        <v>1572</v>
      </c>
      <c r="C1310" s="18">
        <v>43560</v>
      </c>
      <c r="D1310" s="18">
        <v>43570.291666666701</v>
      </c>
      <c r="E1310" s="16" t="s">
        <v>1507</v>
      </c>
      <c r="F1310" s="36">
        <v>43943.291666666701</v>
      </c>
      <c r="G1310" s="16" t="s">
        <v>384</v>
      </c>
      <c r="H1310" s="17" t="s">
        <v>74</v>
      </c>
      <c r="I1310" s="17"/>
      <c r="J1310" s="17"/>
      <c r="K1310" s="17" t="s">
        <v>75</v>
      </c>
      <c r="L1310" s="17"/>
      <c r="M1310" s="17"/>
      <c r="N1310" s="17">
        <v>184.5</v>
      </c>
      <c r="O1310" s="17"/>
      <c r="P1310" s="17"/>
      <c r="Q1310" s="17">
        <v>190</v>
      </c>
      <c r="R1310" s="17" t="s">
        <v>65</v>
      </c>
      <c r="S1310" s="17"/>
      <c r="T1310" s="17" t="s">
        <v>136</v>
      </c>
      <c r="U1310" s="17" t="s">
        <v>55</v>
      </c>
      <c r="V1310" s="17" t="s">
        <v>88</v>
      </c>
      <c r="W1310" s="19" t="s">
        <v>149</v>
      </c>
      <c r="X1310" s="18">
        <v>44408.291666666701</v>
      </c>
      <c r="Y1310" s="18">
        <v>44895.333333333299</v>
      </c>
      <c r="Z1310" s="17" t="s">
        <v>82</v>
      </c>
      <c r="AA1310" s="17"/>
      <c r="AB1310" s="17"/>
      <c r="AC1310" s="17" t="s">
        <v>82</v>
      </c>
      <c r="AD1310" s="17"/>
      <c r="AE1310" s="17" t="s">
        <v>1641</v>
      </c>
    </row>
    <row r="1311" spans="1:31" s="3" customFormat="1" ht="13" hidden="1" x14ac:dyDescent="0.3">
      <c r="A1311" s="35" t="s">
        <v>3958</v>
      </c>
      <c r="B1311" s="17">
        <v>1573</v>
      </c>
      <c r="C1311" s="18">
        <v>43570</v>
      </c>
      <c r="D1311" s="18">
        <v>43570.291666666701</v>
      </c>
      <c r="E1311" s="16" t="s">
        <v>1507</v>
      </c>
      <c r="F1311" s="36">
        <v>43950.291666666701</v>
      </c>
      <c r="G1311" s="16" t="s">
        <v>384</v>
      </c>
      <c r="H1311" s="17" t="s">
        <v>74</v>
      </c>
      <c r="I1311" s="17" t="s">
        <v>63</v>
      </c>
      <c r="J1311" s="17"/>
      <c r="K1311" s="17" t="s">
        <v>75</v>
      </c>
      <c r="L1311" s="17" t="s">
        <v>70</v>
      </c>
      <c r="M1311" s="17"/>
      <c r="N1311" s="17">
        <v>27.5</v>
      </c>
      <c r="O1311" s="17">
        <v>27.5</v>
      </c>
      <c r="P1311" s="17"/>
      <c r="Q1311" s="17">
        <v>23</v>
      </c>
      <c r="R1311" s="17" t="s">
        <v>92</v>
      </c>
      <c r="S1311" s="17"/>
      <c r="T1311" s="17" t="s">
        <v>136</v>
      </c>
      <c r="U1311" s="17" t="s">
        <v>55</v>
      </c>
      <c r="V1311" s="17" t="s">
        <v>88</v>
      </c>
      <c r="W1311" s="19" t="s">
        <v>3959</v>
      </c>
      <c r="X1311" s="18">
        <v>44758.291666666701</v>
      </c>
      <c r="Y1311" s="18">
        <v>44758.291666666701</v>
      </c>
      <c r="Z1311" s="17" t="s">
        <v>82</v>
      </c>
      <c r="AA1311" s="17" t="s">
        <v>59</v>
      </c>
      <c r="AB1311" s="17"/>
      <c r="AC1311" s="17" t="s">
        <v>82</v>
      </c>
      <c r="AD1311" s="17"/>
      <c r="AE1311" s="17" t="s">
        <v>1618</v>
      </c>
    </row>
    <row r="1312" spans="1:31" s="3" customFormat="1" ht="13" hidden="1" x14ac:dyDescent="0.3">
      <c r="A1312" s="35" t="s">
        <v>3960</v>
      </c>
      <c r="B1312" s="17">
        <v>1574</v>
      </c>
      <c r="C1312" s="18">
        <v>43570</v>
      </c>
      <c r="D1312" s="18">
        <v>43570.291666666701</v>
      </c>
      <c r="E1312" s="16" t="s">
        <v>1507</v>
      </c>
      <c r="F1312" s="36">
        <v>43872.333333333299</v>
      </c>
      <c r="G1312" s="16" t="s">
        <v>384</v>
      </c>
      <c r="H1312" s="17" t="s">
        <v>63</v>
      </c>
      <c r="I1312" s="17"/>
      <c r="J1312" s="17"/>
      <c r="K1312" s="17" t="s">
        <v>70</v>
      </c>
      <c r="L1312" s="17"/>
      <c r="M1312" s="17"/>
      <c r="N1312" s="17">
        <v>462</v>
      </c>
      <c r="O1312" s="17"/>
      <c r="P1312" s="17"/>
      <c r="Q1312" s="17">
        <v>400</v>
      </c>
      <c r="R1312" s="17" t="s">
        <v>65</v>
      </c>
      <c r="S1312" s="17"/>
      <c r="T1312" s="17" t="s">
        <v>136</v>
      </c>
      <c r="U1312" s="17" t="s">
        <v>55</v>
      </c>
      <c r="V1312" s="17" t="s">
        <v>88</v>
      </c>
      <c r="W1312" s="19" t="s">
        <v>3961</v>
      </c>
      <c r="X1312" s="18">
        <v>44743.291666666701</v>
      </c>
      <c r="Y1312" s="18">
        <v>44743.291666666701</v>
      </c>
      <c r="Z1312" s="17" t="s">
        <v>82</v>
      </c>
      <c r="AA1312" s="17" t="s">
        <v>59</v>
      </c>
      <c r="AB1312" s="17"/>
      <c r="AC1312" s="17" t="s">
        <v>82</v>
      </c>
      <c r="AD1312" s="17"/>
      <c r="AE1312" s="17" t="s">
        <v>1641</v>
      </c>
    </row>
    <row r="1313" spans="1:31" s="3" customFormat="1" ht="13" hidden="1" x14ac:dyDescent="0.3">
      <c r="A1313" s="35" t="s">
        <v>3962</v>
      </c>
      <c r="B1313" s="17">
        <v>1575</v>
      </c>
      <c r="C1313" s="18">
        <v>43570</v>
      </c>
      <c r="D1313" s="18">
        <v>43570.291666666701</v>
      </c>
      <c r="E1313" s="16" t="s">
        <v>1507</v>
      </c>
      <c r="F1313" s="36">
        <v>43655.291666666701</v>
      </c>
      <c r="G1313" s="16" t="s">
        <v>384</v>
      </c>
      <c r="H1313" s="17" t="s">
        <v>63</v>
      </c>
      <c r="I1313" s="17" t="s">
        <v>74</v>
      </c>
      <c r="J1313" s="17"/>
      <c r="K1313" s="17" t="s">
        <v>70</v>
      </c>
      <c r="L1313" s="17" t="s">
        <v>75</v>
      </c>
      <c r="M1313" s="17"/>
      <c r="N1313" s="17">
        <v>202.87700000000001</v>
      </c>
      <c r="O1313" s="17">
        <v>202.87700000000001</v>
      </c>
      <c r="P1313" s="17"/>
      <c r="Q1313" s="17">
        <v>200</v>
      </c>
      <c r="R1313" s="17" t="s">
        <v>65</v>
      </c>
      <c r="S1313" s="17"/>
      <c r="T1313" s="17" t="s">
        <v>136</v>
      </c>
      <c r="U1313" s="17" t="s">
        <v>55</v>
      </c>
      <c r="V1313" s="17" t="s">
        <v>88</v>
      </c>
      <c r="W1313" s="19" t="s">
        <v>149</v>
      </c>
      <c r="X1313" s="18">
        <v>44895.333333333299</v>
      </c>
      <c r="Y1313" s="18">
        <v>44895.333333333299</v>
      </c>
      <c r="Z1313" s="17" t="s">
        <v>82</v>
      </c>
      <c r="AA1313" s="17"/>
      <c r="AB1313" s="17"/>
      <c r="AC1313" s="17" t="s">
        <v>82</v>
      </c>
      <c r="AD1313" s="17"/>
      <c r="AE1313" s="17" t="s">
        <v>1641</v>
      </c>
    </row>
    <row r="1314" spans="1:31" s="3" customFormat="1" ht="13" hidden="1" x14ac:dyDescent="0.3">
      <c r="A1314" s="35" t="s">
        <v>3963</v>
      </c>
      <c r="B1314" s="17">
        <v>1576</v>
      </c>
      <c r="C1314" s="18">
        <v>43570</v>
      </c>
      <c r="D1314" s="18">
        <v>43570.291666666701</v>
      </c>
      <c r="E1314" s="16" t="s">
        <v>1507</v>
      </c>
      <c r="F1314" s="36">
        <v>43655.291666666701</v>
      </c>
      <c r="G1314" s="16" t="s">
        <v>384</v>
      </c>
      <c r="H1314" s="17" t="s">
        <v>74</v>
      </c>
      <c r="I1314" s="17" t="s">
        <v>63</v>
      </c>
      <c r="J1314" s="17"/>
      <c r="K1314" s="17" t="s">
        <v>75</v>
      </c>
      <c r="L1314" s="17" t="s">
        <v>70</v>
      </c>
      <c r="M1314" s="17"/>
      <c r="N1314" s="17">
        <v>202.76</v>
      </c>
      <c r="O1314" s="17">
        <v>200</v>
      </c>
      <c r="P1314" s="17"/>
      <c r="Q1314" s="17">
        <v>200</v>
      </c>
      <c r="R1314" s="17" t="s">
        <v>65</v>
      </c>
      <c r="S1314" s="17"/>
      <c r="T1314" s="17" t="s">
        <v>136</v>
      </c>
      <c r="U1314" s="17" t="s">
        <v>55</v>
      </c>
      <c r="V1314" s="17" t="s">
        <v>88</v>
      </c>
      <c r="W1314" s="19" t="s">
        <v>149</v>
      </c>
      <c r="X1314" s="18">
        <v>44895.333333333299</v>
      </c>
      <c r="Y1314" s="18">
        <v>44895.333333333299</v>
      </c>
      <c r="Z1314" s="17" t="s">
        <v>82</v>
      </c>
      <c r="AA1314" s="17"/>
      <c r="AB1314" s="17"/>
      <c r="AC1314" s="17" t="s">
        <v>82</v>
      </c>
      <c r="AD1314" s="17"/>
      <c r="AE1314" s="17" t="s">
        <v>1641</v>
      </c>
    </row>
    <row r="1315" spans="1:31" s="3" customFormat="1" ht="13" hidden="1" x14ac:dyDescent="0.3">
      <c r="A1315" s="35" t="s">
        <v>3964</v>
      </c>
      <c r="B1315" s="17">
        <v>1577</v>
      </c>
      <c r="C1315" s="18">
        <v>43560</v>
      </c>
      <c r="D1315" s="18">
        <v>43570.291666666701</v>
      </c>
      <c r="E1315" s="16" t="s">
        <v>1507</v>
      </c>
      <c r="F1315" s="36">
        <v>43655.291666666701</v>
      </c>
      <c r="G1315" s="16" t="s">
        <v>384</v>
      </c>
      <c r="H1315" s="17" t="s">
        <v>74</v>
      </c>
      <c r="I1315" s="17" t="s">
        <v>63</v>
      </c>
      <c r="J1315" s="17"/>
      <c r="K1315" s="17" t="s">
        <v>75</v>
      </c>
      <c r="L1315" s="17" t="s">
        <v>70</v>
      </c>
      <c r="M1315" s="17"/>
      <c r="N1315" s="17">
        <v>153.08000000000001</v>
      </c>
      <c r="O1315" s="17">
        <v>77.34</v>
      </c>
      <c r="P1315" s="17"/>
      <c r="Q1315" s="17">
        <v>150</v>
      </c>
      <c r="R1315" s="17" t="s">
        <v>65</v>
      </c>
      <c r="S1315" s="17"/>
      <c r="T1315" s="17" t="s">
        <v>765</v>
      </c>
      <c r="U1315" s="17" t="s">
        <v>55</v>
      </c>
      <c r="V1315" s="17" t="s">
        <v>88</v>
      </c>
      <c r="W1315" s="19" t="s">
        <v>3965</v>
      </c>
      <c r="X1315" s="18">
        <v>45275.333333333299</v>
      </c>
      <c r="Y1315" s="18">
        <v>45275.333333333299</v>
      </c>
      <c r="Z1315" s="17" t="s">
        <v>82</v>
      </c>
      <c r="AA1315" s="17"/>
      <c r="AB1315" s="17"/>
      <c r="AC1315" s="17" t="s">
        <v>82</v>
      </c>
      <c r="AD1315" s="17"/>
      <c r="AE1315" s="17" t="s">
        <v>1641</v>
      </c>
    </row>
    <row r="1316" spans="1:31" s="3" customFormat="1" ht="13" hidden="1" x14ac:dyDescent="0.3">
      <c r="A1316" s="35" t="s">
        <v>3966</v>
      </c>
      <c r="B1316" s="17">
        <v>1578</v>
      </c>
      <c r="C1316" s="18">
        <v>43560</v>
      </c>
      <c r="D1316" s="18">
        <v>43570.291666666701</v>
      </c>
      <c r="E1316" s="16" t="s">
        <v>1507</v>
      </c>
      <c r="F1316" s="36">
        <v>43888.333333333299</v>
      </c>
      <c r="G1316" s="16" t="s">
        <v>384</v>
      </c>
      <c r="H1316" s="17" t="s">
        <v>63</v>
      </c>
      <c r="I1316" s="17"/>
      <c r="J1316" s="17"/>
      <c r="K1316" s="17" t="s">
        <v>70</v>
      </c>
      <c r="L1316" s="17"/>
      <c r="M1316" s="17"/>
      <c r="N1316" s="17">
        <v>354.88</v>
      </c>
      <c r="O1316" s="17"/>
      <c r="P1316" s="17"/>
      <c r="Q1316" s="17">
        <v>350</v>
      </c>
      <c r="R1316" s="17" t="s">
        <v>65</v>
      </c>
      <c r="S1316" s="17"/>
      <c r="T1316" s="17" t="s">
        <v>139</v>
      </c>
      <c r="U1316" s="17" t="s">
        <v>55</v>
      </c>
      <c r="V1316" s="17" t="s">
        <v>88</v>
      </c>
      <c r="W1316" s="19" t="s">
        <v>3967</v>
      </c>
      <c r="X1316" s="18">
        <v>44926.333333333299</v>
      </c>
      <c r="Y1316" s="18">
        <v>44926.333333333299</v>
      </c>
      <c r="Z1316" s="17" t="s">
        <v>82</v>
      </c>
      <c r="AA1316" s="17"/>
      <c r="AB1316" s="17"/>
      <c r="AC1316" s="17" t="s">
        <v>82</v>
      </c>
      <c r="AD1316" s="17"/>
      <c r="AE1316" s="17" t="s">
        <v>1641</v>
      </c>
    </row>
    <row r="1317" spans="1:31" s="3" customFormat="1" ht="13" hidden="1" x14ac:dyDescent="0.3">
      <c r="A1317" s="35" t="s">
        <v>3968</v>
      </c>
      <c r="B1317" s="17">
        <v>1579</v>
      </c>
      <c r="C1317" s="18">
        <v>43559</v>
      </c>
      <c r="D1317" s="18">
        <v>43570.291666666701</v>
      </c>
      <c r="E1317" s="16" t="s">
        <v>1507</v>
      </c>
      <c r="F1317" s="36">
        <v>43656.291666666701</v>
      </c>
      <c r="G1317" s="16" t="s">
        <v>384</v>
      </c>
      <c r="H1317" s="17" t="s">
        <v>63</v>
      </c>
      <c r="I1317" s="17" t="s">
        <v>74</v>
      </c>
      <c r="J1317" s="17"/>
      <c r="K1317" s="17" t="s">
        <v>70</v>
      </c>
      <c r="L1317" s="17" t="s">
        <v>75</v>
      </c>
      <c r="M1317" s="17"/>
      <c r="N1317" s="17">
        <v>30.25</v>
      </c>
      <c r="O1317" s="17">
        <v>30.25</v>
      </c>
      <c r="P1317" s="17"/>
      <c r="Q1317" s="17">
        <v>27</v>
      </c>
      <c r="R1317" s="17" t="s">
        <v>65</v>
      </c>
      <c r="S1317" s="17"/>
      <c r="T1317" s="17" t="s">
        <v>380</v>
      </c>
      <c r="U1317" s="17" t="s">
        <v>55</v>
      </c>
      <c r="V1317" s="17" t="s">
        <v>88</v>
      </c>
      <c r="W1317" s="19" t="s">
        <v>3969</v>
      </c>
      <c r="X1317" s="18">
        <v>44911.333333333299</v>
      </c>
      <c r="Y1317" s="18">
        <v>44911.333333333299</v>
      </c>
      <c r="Z1317" s="17" t="s">
        <v>82</v>
      </c>
      <c r="AA1317" s="17"/>
      <c r="AB1317" s="17"/>
      <c r="AC1317" s="17" t="s">
        <v>82</v>
      </c>
      <c r="AD1317" s="17"/>
      <c r="AE1317" s="17" t="s">
        <v>1641</v>
      </c>
    </row>
    <row r="1318" spans="1:31" s="3" customFormat="1" ht="13" hidden="1" x14ac:dyDescent="0.3">
      <c r="A1318" s="35" t="s">
        <v>3970</v>
      </c>
      <c r="B1318" s="17">
        <v>1580</v>
      </c>
      <c r="C1318" s="18">
        <v>43560</v>
      </c>
      <c r="D1318" s="18">
        <v>43570.291666666701</v>
      </c>
      <c r="E1318" s="16" t="s">
        <v>1507</v>
      </c>
      <c r="F1318" s="36">
        <v>43656.291666666701</v>
      </c>
      <c r="G1318" s="16" t="s">
        <v>384</v>
      </c>
      <c r="H1318" s="17" t="s">
        <v>63</v>
      </c>
      <c r="I1318" s="17" t="s">
        <v>74</v>
      </c>
      <c r="J1318" s="17"/>
      <c r="K1318" s="17" t="s">
        <v>70</v>
      </c>
      <c r="L1318" s="17" t="s">
        <v>75</v>
      </c>
      <c r="M1318" s="17"/>
      <c r="N1318" s="17">
        <v>31.88</v>
      </c>
      <c r="O1318" s="17">
        <v>66.94</v>
      </c>
      <c r="P1318" s="17"/>
      <c r="Q1318" s="17">
        <v>65</v>
      </c>
      <c r="R1318" s="17" t="s">
        <v>65</v>
      </c>
      <c r="S1318" s="17"/>
      <c r="T1318" s="17" t="s">
        <v>124</v>
      </c>
      <c r="U1318" s="17" t="s">
        <v>55</v>
      </c>
      <c r="V1318" s="17" t="s">
        <v>88</v>
      </c>
      <c r="W1318" s="19" t="s">
        <v>3971</v>
      </c>
      <c r="X1318" s="18">
        <v>45275.333333333299</v>
      </c>
      <c r="Y1318" s="18">
        <v>45275.333333333299</v>
      </c>
      <c r="Z1318" s="17" t="s">
        <v>82</v>
      </c>
      <c r="AA1318" s="17"/>
      <c r="AB1318" s="17"/>
      <c r="AC1318" s="17" t="s">
        <v>82</v>
      </c>
      <c r="AD1318" s="17"/>
      <c r="AE1318" s="17" t="s">
        <v>1641</v>
      </c>
    </row>
    <row r="1319" spans="1:31" s="3" customFormat="1" ht="13" hidden="1" x14ac:dyDescent="0.3">
      <c r="A1319" s="35" t="s">
        <v>3972</v>
      </c>
      <c r="B1319" s="17">
        <v>1581</v>
      </c>
      <c r="C1319" s="18">
        <v>43556</v>
      </c>
      <c r="D1319" s="18">
        <v>43570.291666666701</v>
      </c>
      <c r="E1319" s="16" t="s">
        <v>1507</v>
      </c>
      <c r="F1319" s="36">
        <v>43935.291666666701</v>
      </c>
      <c r="G1319" s="16" t="s">
        <v>384</v>
      </c>
      <c r="H1319" s="17" t="s">
        <v>63</v>
      </c>
      <c r="I1319" s="17" t="s">
        <v>74</v>
      </c>
      <c r="J1319" s="17"/>
      <c r="K1319" s="17" t="s">
        <v>70</v>
      </c>
      <c r="L1319" s="17" t="s">
        <v>75</v>
      </c>
      <c r="M1319" s="17"/>
      <c r="N1319" s="17">
        <v>1537</v>
      </c>
      <c r="O1319" s="17">
        <v>1537</v>
      </c>
      <c r="P1319" s="17"/>
      <c r="Q1319" s="17">
        <v>1500</v>
      </c>
      <c r="R1319" s="17" t="s">
        <v>65</v>
      </c>
      <c r="S1319" s="17"/>
      <c r="T1319" s="17" t="s">
        <v>136</v>
      </c>
      <c r="U1319" s="17" t="s">
        <v>55</v>
      </c>
      <c r="V1319" s="17" t="s">
        <v>88</v>
      </c>
      <c r="W1319" s="19" t="s">
        <v>3973</v>
      </c>
      <c r="X1319" s="18">
        <v>45597.291666666701</v>
      </c>
      <c r="Y1319" s="18">
        <v>45597.291666666701</v>
      </c>
      <c r="Z1319" s="17" t="s">
        <v>82</v>
      </c>
      <c r="AA1319" s="17" t="s">
        <v>59</v>
      </c>
      <c r="AB1319" s="17"/>
      <c r="AC1319" s="17" t="s">
        <v>82</v>
      </c>
      <c r="AD1319" s="17"/>
      <c r="AE1319" s="17" t="s">
        <v>1641</v>
      </c>
    </row>
    <row r="1320" spans="1:31" s="3" customFormat="1" ht="13" hidden="1" x14ac:dyDescent="0.3">
      <c r="A1320" s="35" t="s">
        <v>3974</v>
      </c>
      <c r="B1320" s="17">
        <v>1582</v>
      </c>
      <c r="C1320" s="18">
        <v>43564</v>
      </c>
      <c r="D1320" s="18">
        <v>43570.291666666701</v>
      </c>
      <c r="E1320" s="16" t="s">
        <v>1507</v>
      </c>
      <c r="F1320" s="36">
        <v>43899.291666666701</v>
      </c>
      <c r="G1320" s="16" t="s">
        <v>384</v>
      </c>
      <c r="H1320" s="17" t="s">
        <v>74</v>
      </c>
      <c r="I1320" s="17" t="s">
        <v>63</v>
      </c>
      <c r="J1320" s="17"/>
      <c r="K1320" s="17" t="s">
        <v>75</v>
      </c>
      <c r="L1320" s="17" t="s">
        <v>70</v>
      </c>
      <c r="M1320" s="17"/>
      <c r="N1320" s="17">
        <v>152.80000000000001</v>
      </c>
      <c r="O1320" s="17">
        <v>150</v>
      </c>
      <c r="P1320" s="17"/>
      <c r="Q1320" s="17">
        <v>150</v>
      </c>
      <c r="R1320" s="17" t="s">
        <v>65</v>
      </c>
      <c r="S1320" s="17"/>
      <c r="T1320" s="17" t="s">
        <v>136</v>
      </c>
      <c r="U1320" s="17" t="s">
        <v>55</v>
      </c>
      <c r="V1320" s="17" t="s">
        <v>88</v>
      </c>
      <c r="W1320" s="19" t="s">
        <v>346</v>
      </c>
      <c r="X1320" s="18">
        <v>44895.333333333299</v>
      </c>
      <c r="Y1320" s="18">
        <v>44895.333333333299</v>
      </c>
      <c r="Z1320" s="17" t="s">
        <v>82</v>
      </c>
      <c r="AA1320" s="17" t="s">
        <v>59</v>
      </c>
      <c r="AB1320" s="17"/>
      <c r="AC1320" s="17" t="s">
        <v>82</v>
      </c>
      <c r="AD1320" s="17"/>
      <c r="AE1320" s="17" t="s">
        <v>1641</v>
      </c>
    </row>
    <row r="1321" spans="1:31" s="3" customFormat="1" ht="13" hidden="1" x14ac:dyDescent="0.3">
      <c r="A1321" s="35" t="s">
        <v>3975</v>
      </c>
      <c r="B1321" s="17">
        <v>1583</v>
      </c>
      <c r="C1321" s="18">
        <v>43564</v>
      </c>
      <c r="D1321" s="18">
        <v>43570.291666666701</v>
      </c>
      <c r="E1321" s="16" t="s">
        <v>1507</v>
      </c>
      <c r="F1321" s="36">
        <v>43654.291666666701</v>
      </c>
      <c r="G1321" s="16" t="s">
        <v>384</v>
      </c>
      <c r="H1321" s="17" t="s">
        <v>74</v>
      </c>
      <c r="I1321" s="17" t="s">
        <v>63</v>
      </c>
      <c r="J1321" s="17"/>
      <c r="K1321" s="17" t="s">
        <v>75</v>
      </c>
      <c r="L1321" s="17" t="s">
        <v>70</v>
      </c>
      <c r="M1321" s="17"/>
      <c r="N1321" s="17">
        <v>91.35</v>
      </c>
      <c r="O1321" s="17">
        <v>90</v>
      </c>
      <c r="P1321" s="17"/>
      <c r="Q1321" s="17">
        <v>90</v>
      </c>
      <c r="R1321" s="17" t="s">
        <v>65</v>
      </c>
      <c r="S1321" s="17"/>
      <c r="T1321" s="17" t="s">
        <v>139</v>
      </c>
      <c r="U1321" s="17" t="s">
        <v>55</v>
      </c>
      <c r="V1321" s="17" t="s">
        <v>88</v>
      </c>
      <c r="W1321" s="19" t="s">
        <v>3290</v>
      </c>
      <c r="X1321" s="18">
        <v>44895.333333333299</v>
      </c>
      <c r="Y1321" s="18">
        <v>44895.333333333299</v>
      </c>
      <c r="Z1321" s="17" t="s">
        <v>82</v>
      </c>
      <c r="AA1321" s="17"/>
      <c r="AB1321" s="17"/>
      <c r="AC1321" s="17" t="s">
        <v>82</v>
      </c>
      <c r="AD1321" s="17"/>
      <c r="AE1321" s="17" t="s">
        <v>1641</v>
      </c>
    </row>
    <row r="1322" spans="1:31" s="3" customFormat="1" ht="13" hidden="1" x14ac:dyDescent="0.3">
      <c r="A1322" s="35" t="s">
        <v>3976</v>
      </c>
      <c r="B1322" s="17">
        <v>1584</v>
      </c>
      <c r="C1322" s="18">
        <v>43461</v>
      </c>
      <c r="D1322" s="18">
        <v>43570.291666666701</v>
      </c>
      <c r="E1322" s="16" t="s">
        <v>1507</v>
      </c>
      <c r="F1322" s="36">
        <v>43873.333333333299</v>
      </c>
      <c r="G1322" s="16" t="s">
        <v>384</v>
      </c>
      <c r="H1322" s="17" t="s">
        <v>74</v>
      </c>
      <c r="I1322" s="17"/>
      <c r="J1322" s="17"/>
      <c r="K1322" s="17" t="s">
        <v>75</v>
      </c>
      <c r="L1322" s="17"/>
      <c r="M1322" s="17"/>
      <c r="N1322" s="17">
        <v>75</v>
      </c>
      <c r="O1322" s="17"/>
      <c r="P1322" s="17"/>
      <c r="Q1322" s="17">
        <v>75</v>
      </c>
      <c r="R1322" s="17" t="s">
        <v>65</v>
      </c>
      <c r="S1322" s="17"/>
      <c r="T1322" s="17" t="s">
        <v>765</v>
      </c>
      <c r="U1322" s="17" t="s">
        <v>55</v>
      </c>
      <c r="V1322" s="17" t="s">
        <v>88</v>
      </c>
      <c r="W1322" s="19" t="s">
        <v>3977</v>
      </c>
      <c r="X1322" s="18">
        <v>44926.333333333299</v>
      </c>
      <c r="Y1322" s="18">
        <v>44926.333333333299</v>
      </c>
      <c r="Z1322" s="17" t="s">
        <v>82</v>
      </c>
      <c r="AA1322" s="17"/>
      <c r="AB1322" s="17"/>
      <c r="AC1322" s="17" t="s">
        <v>82</v>
      </c>
      <c r="AD1322" s="17"/>
      <c r="AE1322" s="17"/>
    </row>
    <row r="1323" spans="1:31" s="3" customFormat="1" ht="13" hidden="1" x14ac:dyDescent="0.3">
      <c r="A1323" s="35" t="s">
        <v>3978</v>
      </c>
      <c r="B1323" s="17">
        <v>1585</v>
      </c>
      <c r="C1323" s="18">
        <v>43563</v>
      </c>
      <c r="D1323" s="18">
        <v>43570.291666666701</v>
      </c>
      <c r="E1323" s="16" t="s">
        <v>1507</v>
      </c>
      <c r="F1323" s="36">
        <v>43656.291666666701</v>
      </c>
      <c r="G1323" s="16" t="s">
        <v>384</v>
      </c>
      <c r="H1323" s="17" t="s">
        <v>74</v>
      </c>
      <c r="I1323" s="17"/>
      <c r="J1323" s="17"/>
      <c r="K1323" s="17" t="s">
        <v>75</v>
      </c>
      <c r="L1323" s="17"/>
      <c r="M1323" s="17"/>
      <c r="N1323" s="17">
        <v>50.8</v>
      </c>
      <c r="O1323" s="17"/>
      <c r="P1323" s="17"/>
      <c r="Q1323" s="17">
        <v>50</v>
      </c>
      <c r="R1323" s="17" t="s">
        <v>65</v>
      </c>
      <c r="S1323" s="17"/>
      <c r="T1323" s="17" t="s">
        <v>101</v>
      </c>
      <c r="U1323" s="17" t="s">
        <v>55</v>
      </c>
      <c r="V1323" s="17" t="s">
        <v>88</v>
      </c>
      <c r="W1323" s="19" t="s">
        <v>3979</v>
      </c>
      <c r="X1323" s="18">
        <v>44408.291666666701</v>
      </c>
      <c r="Y1323" s="18">
        <v>44408.291666666701</v>
      </c>
      <c r="Z1323" s="17" t="s">
        <v>82</v>
      </c>
      <c r="AA1323" s="17"/>
      <c r="AB1323" s="17"/>
      <c r="AC1323" s="17" t="s">
        <v>82</v>
      </c>
      <c r="AD1323" s="17"/>
      <c r="AE1323" s="17" t="s">
        <v>1641</v>
      </c>
    </row>
    <row r="1324" spans="1:31" s="3" customFormat="1" ht="25.5" hidden="1" x14ac:dyDescent="0.3">
      <c r="A1324" s="35" t="s">
        <v>3980</v>
      </c>
      <c r="B1324" s="17">
        <v>1588</v>
      </c>
      <c r="C1324" s="18">
        <v>43570</v>
      </c>
      <c r="D1324" s="18">
        <v>43570.291666666701</v>
      </c>
      <c r="E1324" s="16" t="s">
        <v>1507</v>
      </c>
      <c r="F1324" s="36">
        <v>43664.291666666701</v>
      </c>
      <c r="G1324" s="16" t="s">
        <v>384</v>
      </c>
      <c r="H1324" s="17" t="s">
        <v>51</v>
      </c>
      <c r="I1324" s="17"/>
      <c r="J1324" s="17"/>
      <c r="K1324" s="17" t="s">
        <v>51</v>
      </c>
      <c r="L1324" s="17"/>
      <c r="M1324" s="17"/>
      <c r="N1324" s="17">
        <v>1187.5</v>
      </c>
      <c r="O1324" s="17"/>
      <c r="P1324" s="17"/>
      <c r="Q1324" s="17">
        <v>1145</v>
      </c>
      <c r="R1324" s="17" t="s">
        <v>65</v>
      </c>
      <c r="S1324" s="17"/>
      <c r="T1324" s="17" t="s">
        <v>340</v>
      </c>
      <c r="U1324" s="17" t="s">
        <v>55</v>
      </c>
      <c r="V1324" s="17" t="s">
        <v>88</v>
      </c>
      <c r="W1324" s="19" t="s">
        <v>521</v>
      </c>
      <c r="X1324" s="18">
        <v>46113.291666666701</v>
      </c>
      <c r="Y1324" s="18">
        <v>46113.291666666701</v>
      </c>
      <c r="Z1324" s="17" t="s">
        <v>82</v>
      </c>
      <c r="AA1324" s="17"/>
      <c r="AB1324" s="17"/>
      <c r="AC1324" s="17" t="s">
        <v>82</v>
      </c>
      <c r="AD1324" s="17"/>
      <c r="AE1324" s="17" t="s">
        <v>1641</v>
      </c>
    </row>
    <row r="1325" spans="1:31" s="3" customFormat="1" ht="13" hidden="1" x14ac:dyDescent="0.3">
      <c r="A1325" s="35" t="s">
        <v>3981</v>
      </c>
      <c r="B1325" s="17">
        <v>1589</v>
      </c>
      <c r="C1325" s="18">
        <v>43561</v>
      </c>
      <c r="D1325" s="18">
        <v>43570.291666666701</v>
      </c>
      <c r="E1325" s="16" t="s">
        <v>1507</v>
      </c>
      <c r="F1325" s="36">
        <v>43664.291666666701</v>
      </c>
      <c r="G1325" s="16" t="s">
        <v>384</v>
      </c>
      <c r="H1325" s="17" t="s">
        <v>63</v>
      </c>
      <c r="I1325" s="17" t="s">
        <v>51</v>
      </c>
      <c r="J1325" s="17"/>
      <c r="K1325" s="17" t="s">
        <v>70</v>
      </c>
      <c r="L1325" s="17" t="s">
        <v>51</v>
      </c>
      <c r="M1325" s="17"/>
      <c r="N1325" s="17">
        <v>319.35000000000002</v>
      </c>
      <c r="O1325" s="17">
        <v>1568</v>
      </c>
      <c r="P1325" s="17"/>
      <c r="Q1325" s="17">
        <v>1500</v>
      </c>
      <c r="R1325" s="17" t="s">
        <v>65</v>
      </c>
      <c r="S1325" s="17"/>
      <c r="T1325" s="17" t="s">
        <v>340</v>
      </c>
      <c r="U1325" s="17" t="s">
        <v>55</v>
      </c>
      <c r="V1325" s="17" t="s">
        <v>88</v>
      </c>
      <c r="W1325" s="19" t="s">
        <v>3982</v>
      </c>
      <c r="X1325" s="18">
        <v>45596.291666666701</v>
      </c>
      <c r="Y1325" s="18">
        <v>45596.291666666701</v>
      </c>
      <c r="Z1325" s="17" t="s">
        <v>82</v>
      </c>
      <c r="AA1325" s="17"/>
      <c r="AB1325" s="17"/>
      <c r="AC1325" s="17" t="s">
        <v>82</v>
      </c>
      <c r="AD1325" s="17"/>
      <c r="AE1325" s="17" t="s">
        <v>1641</v>
      </c>
    </row>
    <row r="1326" spans="1:31" s="3" customFormat="1" ht="13" hidden="1" x14ac:dyDescent="0.3">
      <c r="A1326" s="35" t="s">
        <v>3983</v>
      </c>
      <c r="B1326" s="17">
        <v>1590</v>
      </c>
      <c r="C1326" s="18">
        <v>43563</v>
      </c>
      <c r="D1326" s="18">
        <v>43570.291666666701</v>
      </c>
      <c r="E1326" s="16" t="s">
        <v>1507</v>
      </c>
      <c r="F1326" s="36">
        <v>43871.333333333299</v>
      </c>
      <c r="G1326" s="16" t="s">
        <v>384</v>
      </c>
      <c r="H1326" s="17" t="s">
        <v>51</v>
      </c>
      <c r="I1326" s="17" t="s">
        <v>63</v>
      </c>
      <c r="J1326" s="17"/>
      <c r="K1326" s="17" t="s">
        <v>51</v>
      </c>
      <c r="L1326" s="17" t="s">
        <v>70</v>
      </c>
      <c r="M1326" s="17"/>
      <c r="N1326" s="17">
        <v>1568</v>
      </c>
      <c r="O1326" s="17">
        <v>319.35000000000002</v>
      </c>
      <c r="P1326" s="17"/>
      <c r="Q1326" s="17">
        <v>1500</v>
      </c>
      <c r="R1326" s="17" t="s">
        <v>65</v>
      </c>
      <c r="S1326" s="17"/>
      <c r="T1326" s="17" t="s">
        <v>340</v>
      </c>
      <c r="U1326" s="17" t="s">
        <v>55</v>
      </c>
      <c r="V1326" s="17" t="s">
        <v>88</v>
      </c>
      <c r="W1326" s="19" t="s">
        <v>3982</v>
      </c>
      <c r="X1326" s="18">
        <v>46113.291666666701</v>
      </c>
      <c r="Y1326" s="18">
        <v>46113.291666666701</v>
      </c>
      <c r="Z1326" s="17" t="s">
        <v>82</v>
      </c>
      <c r="AA1326" s="17" t="s">
        <v>59</v>
      </c>
      <c r="AB1326" s="17"/>
      <c r="AC1326" s="17" t="s">
        <v>82</v>
      </c>
      <c r="AD1326" s="17"/>
      <c r="AE1326" s="17" t="s">
        <v>1641</v>
      </c>
    </row>
    <row r="1327" spans="1:31" s="3" customFormat="1" ht="13" hidden="1" x14ac:dyDescent="0.3">
      <c r="A1327" s="35" t="s">
        <v>3984</v>
      </c>
      <c r="B1327" s="17">
        <v>1592</v>
      </c>
      <c r="C1327" s="18">
        <v>43560</v>
      </c>
      <c r="D1327" s="18">
        <v>43570.291666666701</v>
      </c>
      <c r="E1327" s="16" t="s">
        <v>1507</v>
      </c>
      <c r="F1327" s="36">
        <v>43903.291666666701</v>
      </c>
      <c r="G1327" s="16" t="s">
        <v>384</v>
      </c>
      <c r="H1327" s="17" t="s">
        <v>74</v>
      </c>
      <c r="I1327" s="17" t="s">
        <v>63</v>
      </c>
      <c r="J1327" s="17"/>
      <c r="K1327" s="17" t="s">
        <v>75</v>
      </c>
      <c r="L1327" s="17" t="s">
        <v>70</v>
      </c>
      <c r="M1327" s="17"/>
      <c r="N1327" s="17">
        <v>500</v>
      </c>
      <c r="O1327" s="17">
        <v>500</v>
      </c>
      <c r="P1327" s="17"/>
      <c r="Q1327" s="17">
        <v>500</v>
      </c>
      <c r="R1327" s="17" t="s">
        <v>65</v>
      </c>
      <c r="S1327" s="17"/>
      <c r="T1327" s="17" t="s">
        <v>139</v>
      </c>
      <c r="U1327" s="17" t="s">
        <v>55</v>
      </c>
      <c r="V1327" s="17" t="s">
        <v>88</v>
      </c>
      <c r="W1327" s="19" t="s">
        <v>799</v>
      </c>
      <c r="X1327" s="18">
        <v>44895.333333333299</v>
      </c>
      <c r="Y1327" s="18">
        <v>44895.333333333299</v>
      </c>
      <c r="Z1327" s="17" t="s">
        <v>82</v>
      </c>
      <c r="AA1327" s="17" t="s">
        <v>59</v>
      </c>
      <c r="AB1327" s="17"/>
      <c r="AC1327" s="17" t="s">
        <v>82</v>
      </c>
      <c r="AD1327" s="17"/>
      <c r="AE1327" s="17" t="s">
        <v>1641</v>
      </c>
    </row>
    <row r="1328" spans="1:31" s="3" customFormat="1" ht="13" x14ac:dyDescent="0.3">
      <c r="A1328" s="35" t="s">
        <v>3985</v>
      </c>
      <c r="B1328" s="17">
        <v>1594</v>
      </c>
      <c r="C1328" s="18">
        <v>43570</v>
      </c>
      <c r="D1328" s="18">
        <v>43570.291666666701</v>
      </c>
      <c r="E1328" s="16" t="s">
        <v>1507</v>
      </c>
      <c r="F1328" s="36">
        <v>44718.291666666701</v>
      </c>
      <c r="G1328" s="16" t="s">
        <v>384</v>
      </c>
      <c r="H1328" s="17" t="s">
        <v>63</v>
      </c>
      <c r="I1328" s="17" t="s">
        <v>74</v>
      </c>
      <c r="J1328" s="17"/>
      <c r="K1328" s="17" t="s">
        <v>70</v>
      </c>
      <c r="L1328" s="17" t="s">
        <v>75</v>
      </c>
      <c r="M1328" s="17"/>
      <c r="N1328" s="17">
        <v>250</v>
      </c>
      <c r="O1328" s="17">
        <v>254</v>
      </c>
      <c r="P1328" s="17"/>
      <c r="Q1328" s="17">
        <v>250</v>
      </c>
      <c r="R1328" s="17" t="s">
        <v>92</v>
      </c>
      <c r="S1328" s="17" t="s">
        <v>93</v>
      </c>
      <c r="T1328" s="17" t="s">
        <v>139</v>
      </c>
      <c r="U1328" s="17" t="s">
        <v>55</v>
      </c>
      <c r="V1328" s="17" t="s">
        <v>88</v>
      </c>
      <c r="W1328" s="19" t="s">
        <v>3986</v>
      </c>
      <c r="X1328" s="18">
        <v>45260.333333333299</v>
      </c>
      <c r="Y1328" s="18">
        <v>45260.333333333299</v>
      </c>
      <c r="Z1328" s="17" t="s">
        <v>82</v>
      </c>
      <c r="AA1328" s="17" t="s">
        <v>59</v>
      </c>
      <c r="AB1328" s="17" t="s">
        <v>59</v>
      </c>
      <c r="AC1328" s="17" t="s">
        <v>82</v>
      </c>
      <c r="AD1328" s="17"/>
      <c r="AE1328" s="17" t="s">
        <v>1618</v>
      </c>
    </row>
    <row r="1329" spans="1:31" s="3" customFormat="1" ht="13" hidden="1" x14ac:dyDescent="0.3">
      <c r="A1329" s="35" t="s">
        <v>3987</v>
      </c>
      <c r="B1329" s="17">
        <v>1595</v>
      </c>
      <c r="C1329" s="18">
        <v>43560</v>
      </c>
      <c r="D1329" s="18">
        <v>43570.291666666701</v>
      </c>
      <c r="E1329" s="16" t="s">
        <v>1507</v>
      </c>
      <c r="F1329" s="36">
        <v>43902.291666666701</v>
      </c>
      <c r="G1329" s="16" t="s">
        <v>384</v>
      </c>
      <c r="H1329" s="17" t="s">
        <v>74</v>
      </c>
      <c r="I1329" s="17"/>
      <c r="J1329" s="17"/>
      <c r="K1329" s="17" t="s">
        <v>75</v>
      </c>
      <c r="L1329" s="17"/>
      <c r="M1329" s="17"/>
      <c r="N1329" s="17">
        <v>358.875</v>
      </c>
      <c r="O1329" s="17"/>
      <c r="P1329" s="17"/>
      <c r="Q1329" s="17">
        <v>350</v>
      </c>
      <c r="R1329" s="17" t="s">
        <v>65</v>
      </c>
      <c r="S1329" s="17"/>
      <c r="T1329" s="17" t="s">
        <v>101</v>
      </c>
      <c r="U1329" s="17" t="s">
        <v>55</v>
      </c>
      <c r="V1329" s="17" t="s">
        <v>88</v>
      </c>
      <c r="W1329" s="19" t="s">
        <v>3988</v>
      </c>
      <c r="X1329" s="18">
        <v>44408.291666666701</v>
      </c>
      <c r="Y1329" s="18">
        <v>44895.333333333299</v>
      </c>
      <c r="Z1329" s="17" t="s">
        <v>82</v>
      </c>
      <c r="AA1329" s="17" t="s">
        <v>59</v>
      </c>
      <c r="AB1329" s="17"/>
      <c r="AC1329" s="17" t="s">
        <v>82</v>
      </c>
      <c r="AD1329" s="17"/>
      <c r="AE1329" s="17" t="s">
        <v>1641</v>
      </c>
    </row>
    <row r="1330" spans="1:31" s="3" customFormat="1" ht="13" hidden="1" x14ac:dyDescent="0.3">
      <c r="A1330" s="35" t="s">
        <v>3989</v>
      </c>
      <c r="B1330" s="17">
        <v>1597</v>
      </c>
      <c r="C1330" s="18">
        <v>43560</v>
      </c>
      <c r="D1330" s="18">
        <v>43570.291666666701</v>
      </c>
      <c r="E1330" s="16" t="s">
        <v>1507</v>
      </c>
      <c r="F1330" s="36">
        <v>43892.333333333299</v>
      </c>
      <c r="G1330" s="16" t="s">
        <v>384</v>
      </c>
      <c r="H1330" s="17" t="s">
        <v>74</v>
      </c>
      <c r="I1330" s="17"/>
      <c r="J1330" s="17"/>
      <c r="K1330" s="17" t="s">
        <v>75</v>
      </c>
      <c r="L1330" s="17"/>
      <c r="M1330" s="17"/>
      <c r="N1330" s="17">
        <v>139.69999999999999</v>
      </c>
      <c r="O1330" s="17"/>
      <c r="P1330" s="17"/>
      <c r="Q1330" s="17">
        <v>138</v>
      </c>
      <c r="R1330" s="17" t="s">
        <v>65</v>
      </c>
      <c r="S1330" s="17"/>
      <c r="T1330" s="17" t="s">
        <v>101</v>
      </c>
      <c r="U1330" s="17" t="s">
        <v>55</v>
      </c>
      <c r="V1330" s="17" t="s">
        <v>88</v>
      </c>
      <c r="W1330" s="19" t="s">
        <v>3990</v>
      </c>
      <c r="X1330" s="18">
        <v>44408.291666666701</v>
      </c>
      <c r="Y1330" s="18">
        <v>44408.291666666701</v>
      </c>
      <c r="Z1330" s="17" t="s">
        <v>82</v>
      </c>
      <c r="AA1330" s="17" t="s">
        <v>59</v>
      </c>
      <c r="AB1330" s="17"/>
      <c r="AC1330" s="17" t="s">
        <v>82</v>
      </c>
      <c r="AD1330" s="17"/>
      <c r="AE1330" s="17" t="s">
        <v>1641</v>
      </c>
    </row>
    <row r="1331" spans="1:31" s="3" customFormat="1" ht="13" hidden="1" x14ac:dyDescent="0.3">
      <c r="A1331" s="35" t="s">
        <v>3991</v>
      </c>
      <c r="B1331" s="17">
        <v>1598</v>
      </c>
      <c r="C1331" s="18">
        <v>43567</v>
      </c>
      <c r="D1331" s="18">
        <v>43570.291666666701</v>
      </c>
      <c r="E1331" s="16" t="s">
        <v>1507</v>
      </c>
      <c r="F1331" s="36">
        <v>43882.333333333299</v>
      </c>
      <c r="G1331" s="16" t="s">
        <v>384</v>
      </c>
      <c r="H1331" s="17" t="s">
        <v>51</v>
      </c>
      <c r="I1331" s="17"/>
      <c r="J1331" s="17"/>
      <c r="K1331" s="17" t="s">
        <v>51</v>
      </c>
      <c r="L1331" s="17"/>
      <c r="M1331" s="17"/>
      <c r="N1331" s="17">
        <v>403.2</v>
      </c>
      <c r="O1331" s="17"/>
      <c r="P1331" s="17"/>
      <c r="Q1331" s="17">
        <v>400</v>
      </c>
      <c r="R1331" s="17" t="s">
        <v>65</v>
      </c>
      <c r="S1331" s="17"/>
      <c r="T1331" s="17" t="s">
        <v>340</v>
      </c>
      <c r="U1331" s="17" t="s">
        <v>55</v>
      </c>
      <c r="V1331" s="17" t="s">
        <v>88</v>
      </c>
      <c r="W1331" s="19" t="s">
        <v>3992</v>
      </c>
      <c r="X1331" s="18">
        <v>45230.291666666701</v>
      </c>
      <c r="Y1331" s="18">
        <v>45230.291666666701</v>
      </c>
      <c r="Z1331" s="17" t="s">
        <v>82</v>
      </c>
      <c r="AA1331" s="17" t="s">
        <v>59</v>
      </c>
      <c r="AB1331" s="17"/>
      <c r="AC1331" s="17" t="s">
        <v>82</v>
      </c>
      <c r="AD1331" s="17"/>
      <c r="AE1331" s="17" t="s">
        <v>1641</v>
      </c>
    </row>
    <row r="1332" spans="1:31" s="3" customFormat="1" ht="13" hidden="1" x14ac:dyDescent="0.3">
      <c r="A1332" s="35" t="s">
        <v>3993</v>
      </c>
      <c r="B1332" s="17">
        <v>1599</v>
      </c>
      <c r="C1332" s="18">
        <v>43570</v>
      </c>
      <c r="D1332" s="18">
        <v>43570.291666666701</v>
      </c>
      <c r="E1332" s="16" t="s">
        <v>1507</v>
      </c>
      <c r="F1332" s="36">
        <v>43922.291666666701</v>
      </c>
      <c r="G1332" s="16" t="s">
        <v>384</v>
      </c>
      <c r="H1332" s="17" t="s">
        <v>51</v>
      </c>
      <c r="I1332" s="17"/>
      <c r="J1332" s="17"/>
      <c r="K1332" s="17" t="s">
        <v>51</v>
      </c>
      <c r="L1332" s="17"/>
      <c r="M1332" s="17"/>
      <c r="N1332" s="17">
        <v>627</v>
      </c>
      <c r="O1332" s="17"/>
      <c r="P1332" s="17"/>
      <c r="Q1332" s="17">
        <v>605</v>
      </c>
      <c r="R1332" s="17" t="s">
        <v>65</v>
      </c>
      <c r="S1332" s="17"/>
      <c r="T1332" s="17" t="s">
        <v>340</v>
      </c>
      <c r="U1332" s="17" t="s">
        <v>55</v>
      </c>
      <c r="V1332" s="17" t="s">
        <v>88</v>
      </c>
      <c r="W1332" s="19" t="s">
        <v>504</v>
      </c>
      <c r="X1332" s="18">
        <v>46113.291666666701</v>
      </c>
      <c r="Y1332" s="18">
        <v>46113.291666666701</v>
      </c>
      <c r="Z1332" s="17" t="s">
        <v>82</v>
      </c>
      <c r="AA1332" s="17" t="s">
        <v>59</v>
      </c>
      <c r="AB1332" s="17"/>
      <c r="AC1332" s="17" t="s">
        <v>82</v>
      </c>
      <c r="AD1332" s="17"/>
      <c r="AE1332" s="17" t="s">
        <v>1641</v>
      </c>
    </row>
    <row r="1333" spans="1:31" s="3" customFormat="1" ht="13" hidden="1" x14ac:dyDescent="0.3">
      <c r="A1333" s="35" t="s">
        <v>3994</v>
      </c>
      <c r="B1333" s="17">
        <v>1600</v>
      </c>
      <c r="C1333" s="18">
        <v>43563</v>
      </c>
      <c r="D1333" s="18">
        <v>43570.291666666701</v>
      </c>
      <c r="E1333" s="16" t="s">
        <v>1507</v>
      </c>
      <c r="F1333" s="36">
        <v>43871.333333333299</v>
      </c>
      <c r="G1333" s="16" t="s">
        <v>384</v>
      </c>
      <c r="H1333" s="17" t="s">
        <v>63</v>
      </c>
      <c r="I1333" s="17" t="s">
        <v>51</v>
      </c>
      <c r="J1333" s="17"/>
      <c r="K1333" s="17" t="s">
        <v>70</v>
      </c>
      <c r="L1333" s="17" t="s">
        <v>51</v>
      </c>
      <c r="M1333" s="17"/>
      <c r="N1333" s="17">
        <v>319.35000000000002</v>
      </c>
      <c r="O1333" s="17">
        <v>1568</v>
      </c>
      <c r="P1333" s="17"/>
      <c r="Q1333" s="17">
        <v>1500</v>
      </c>
      <c r="R1333" s="17" t="s">
        <v>65</v>
      </c>
      <c r="S1333" s="17"/>
      <c r="T1333" s="17" t="s">
        <v>340</v>
      </c>
      <c r="U1333" s="17" t="s">
        <v>55</v>
      </c>
      <c r="V1333" s="17" t="s">
        <v>88</v>
      </c>
      <c r="W1333" s="19" t="s">
        <v>3995</v>
      </c>
      <c r="X1333" s="18">
        <v>45596.291666666701</v>
      </c>
      <c r="Y1333" s="18">
        <v>45596.291666666701</v>
      </c>
      <c r="Z1333" s="17" t="s">
        <v>82</v>
      </c>
      <c r="AA1333" s="17" t="s">
        <v>59</v>
      </c>
      <c r="AB1333" s="17"/>
      <c r="AC1333" s="17" t="s">
        <v>82</v>
      </c>
      <c r="AD1333" s="17"/>
      <c r="AE1333" s="17" t="s">
        <v>1641</v>
      </c>
    </row>
    <row r="1334" spans="1:31" s="3" customFormat="1" ht="13" hidden="1" x14ac:dyDescent="0.3">
      <c r="A1334" s="35" t="s">
        <v>3996</v>
      </c>
      <c r="B1334" s="17">
        <v>1601</v>
      </c>
      <c r="C1334" s="18">
        <v>43570</v>
      </c>
      <c r="D1334" s="18">
        <v>43570.291666666701</v>
      </c>
      <c r="E1334" s="16" t="s">
        <v>1507</v>
      </c>
      <c r="F1334" s="36">
        <v>43903.291666666701</v>
      </c>
      <c r="G1334" s="16" t="s">
        <v>384</v>
      </c>
      <c r="H1334" s="17" t="s">
        <v>74</v>
      </c>
      <c r="I1334" s="17" t="s">
        <v>63</v>
      </c>
      <c r="J1334" s="17"/>
      <c r="K1334" s="17" t="s">
        <v>75</v>
      </c>
      <c r="L1334" s="17" t="s">
        <v>70</v>
      </c>
      <c r="M1334" s="17"/>
      <c r="N1334" s="17">
        <v>202.5</v>
      </c>
      <c r="O1334" s="17">
        <v>202.5</v>
      </c>
      <c r="P1334" s="17"/>
      <c r="Q1334" s="17">
        <v>200</v>
      </c>
      <c r="R1334" s="17" t="s">
        <v>65</v>
      </c>
      <c r="S1334" s="17"/>
      <c r="T1334" s="17" t="s">
        <v>227</v>
      </c>
      <c r="U1334" s="17" t="s">
        <v>55</v>
      </c>
      <c r="V1334" s="17" t="s">
        <v>88</v>
      </c>
      <c r="W1334" s="19" t="s">
        <v>3997</v>
      </c>
      <c r="X1334" s="18">
        <v>44895.333333333299</v>
      </c>
      <c r="Y1334" s="18">
        <v>44895.333333333299</v>
      </c>
      <c r="Z1334" s="17" t="s">
        <v>82</v>
      </c>
      <c r="AA1334" s="17"/>
      <c r="AB1334" s="17"/>
      <c r="AC1334" s="17" t="s">
        <v>82</v>
      </c>
      <c r="AD1334" s="17"/>
      <c r="AE1334" s="17" t="s">
        <v>1641</v>
      </c>
    </row>
    <row r="1335" spans="1:31" s="3" customFormat="1" ht="13" hidden="1" x14ac:dyDescent="0.3">
      <c r="A1335" s="35" t="s">
        <v>3998</v>
      </c>
      <c r="B1335" s="17">
        <v>1602</v>
      </c>
      <c r="C1335" s="18">
        <v>43568</v>
      </c>
      <c r="D1335" s="18">
        <v>43570.291666666701</v>
      </c>
      <c r="E1335" s="16" t="s">
        <v>1507</v>
      </c>
      <c r="F1335" s="36">
        <v>43665.291666666701</v>
      </c>
      <c r="G1335" s="16" t="s">
        <v>384</v>
      </c>
      <c r="H1335" s="17" t="s">
        <v>63</v>
      </c>
      <c r="I1335" s="17" t="s">
        <v>74</v>
      </c>
      <c r="J1335" s="17" t="s">
        <v>51</v>
      </c>
      <c r="K1335" s="17" t="s">
        <v>70</v>
      </c>
      <c r="L1335" s="17" t="s">
        <v>75</v>
      </c>
      <c r="M1335" s="17" t="s">
        <v>51</v>
      </c>
      <c r="N1335" s="17">
        <v>151.6</v>
      </c>
      <c r="O1335" s="17">
        <v>152.4</v>
      </c>
      <c r="P1335" s="17">
        <v>168</v>
      </c>
      <c r="Q1335" s="17">
        <v>150</v>
      </c>
      <c r="R1335" s="17" t="s">
        <v>65</v>
      </c>
      <c r="S1335" s="17"/>
      <c r="T1335" s="17" t="s">
        <v>101</v>
      </c>
      <c r="U1335" s="17" t="s">
        <v>55</v>
      </c>
      <c r="V1335" s="17" t="s">
        <v>71</v>
      </c>
      <c r="W1335" s="19" t="s">
        <v>2135</v>
      </c>
      <c r="X1335" s="18">
        <v>45275.333333333299</v>
      </c>
      <c r="Y1335" s="18">
        <v>45275.333333333299</v>
      </c>
      <c r="Z1335" s="17" t="s">
        <v>82</v>
      </c>
      <c r="AA1335" s="17"/>
      <c r="AB1335" s="17"/>
      <c r="AC1335" s="17" t="s">
        <v>82</v>
      </c>
      <c r="AD1335" s="17"/>
      <c r="AE1335" s="17" t="s">
        <v>1641</v>
      </c>
    </row>
    <row r="1336" spans="1:31" s="3" customFormat="1" ht="13" hidden="1" x14ac:dyDescent="0.3">
      <c r="A1336" s="35" t="s">
        <v>3999</v>
      </c>
      <c r="B1336" s="17">
        <v>1603</v>
      </c>
      <c r="C1336" s="18">
        <v>43563</v>
      </c>
      <c r="D1336" s="18">
        <v>43570.291666666701</v>
      </c>
      <c r="E1336" s="16" t="s">
        <v>1507</v>
      </c>
      <c r="F1336" s="36">
        <v>43894.333333333299</v>
      </c>
      <c r="G1336" s="16" t="s">
        <v>384</v>
      </c>
      <c r="H1336" s="17" t="s">
        <v>63</v>
      </c>
      <c r="I1336" s="17" t="s">
        <v>74</v>
      </c>
      <c r="J1336" s="17"/>
      <c r="K1336" s="17" t="s">
        <v>70</v>
      </c>
      <c r="L1336" s="17" t="s">
        <v>75</v>
      </c>
      <c r="M1336" s="17"/>
      <c r="N1336" s="17">
        <v>202.98</v>
      </c>
      <c r="O1336" s="17">
        <v>202.99799999999999</v>
      </c>
      <c r="P1336" s="17"/>
      <c r="Q1336" s="17">
        <v>200</v>
      </c>
      <c r="R1336" s="17" t="s">
        <v>65</v>
      </c>
      <c r="S1336" s="17"/>
      <c r="T1336" s="17" t="s">
        <v>101</v>
      </c>
      <c r="U1336" s="17" t="s">
        <v>55</v>
      </c>
      <c r="V1336" s="17" t="s">
        <v>71</v>
      </c>
      <c r="W1336" s="19" t="s">
        <v>4000</v>
      </c>
      <c r="X1336" s="18">
        <v>44926.333333333299</v>
      </c>
      <c r="Y1336" s="18">
        <v>44926.333333333299</v>
      </c>
      <c r="Z1336" s="17" t="s">
        <v>82</v>
      </c>
      <c r="AA1336" s="17"/>
      <c r="AB1336" s="17"/>
      <c r="AC1336" s="17" t="s">
        <v>82</v>
      </c>
      <c r="AD1336" s="17"/>
      <c r="AE1336" s="17"/>
    </row>
    <row r="1337" spans="1:31" s="3" customFormat="1" ht="13" hidden="1" x14ac:dyDescent="0.3">
      <c r="A1337" s="35" t="s">
        <v>4001</v>
      </c>
      <c r="B1337" s="17">
        <v>1605</v>
      </c>
      <c r="C1337" s="18">
        <v>43571</v>
      </c>
      <c r="D1337" s="18">
        <v>43570.291666666701</v>
      </c>
      <c r="E1337" s="16" t="s">
        <v>1507</v>
      </c>
      <c r="F1337" s="36">
        <v>43887.333333333299</v>
      </c>
      <c r="G1337" s="16" t="s">
        <v>384</v>
      </c>
      <c r="H1337" s="17" t="s">
        <v>63</v>
      </c>
      <c r="I1337" s="17"/>
      <c r="J1337" s="17"/>
      <c r="K1337" s="17" t="s">
        <v>70</v>
      </c>
      <c r="L1337" s="17"/>
      <c r="M1337" s="17"/>
      <c r="N1337" s="17">
        <v>102.1</v>
      </c>
      <c r="O1337" s="17"/>
      <c r="P1337" s="17"/>
      <c r="Q1337" s="17">
        <v>100</v>
      </c>
      <c r="R1337" s="17" t="s">
        <v>65</v>
      </c>
      <c r="S1337" s="17"/>
      <c r="T1337" s="17" t="s">
        <v>121</v>
      </c>
      <c r="U1337" s="17" t="s">
        <v>55</v>
      </c>
      <c r="V1337" s="17" t="s">
        <v>71</v>
      </c>
      <c r="W1337" s="19" t="s">
        <v>4002</v>
      </c>
      <c r="X1337" s="18">
        <v>44911.333333333299</v>
      </c>
      <c r="Y1337" s="18">
        <v>44911.333333333299</v>
      </c>
      <c r="Z1337" s="17" t="s">
        <v>82</v>
      </c>
      <c r="AA1337" s="17"/>
      <c r="AB1337" s="17"/>
      <c r="AC1337" s="17" t="s">
        <v>82</v>
      </c>
      <c r="AD1337" s="17"/>
      <c r="AE1337" s="17" t="s">
        <v>1641</v>
      </c>
    </row>
    <row r="1338" spans="1:31" s="3" customFormat="1" ht="13" hidden="1" x14ac:dyDescent="0.3">
      <c r="A1338" s="35" t="s">
        <v>4003</v>
      </c>
      <c r="B1338" s="17">
        <v>1606</v>
      </c>
      <c r="C1338" s="18">
        <v>43565</v>
      </c>
      <c r="D1338" s="18">
        <v>43570.291666666701</v>
      </c>
      <c r="E1338" s="16" t="s">
        <v>1507</v>
      </c>
      <c r="F1338" s="36">
        <v>43663.291666666701</v>
      </c>
      <c r="G1338" s="16" t="s">
        <v>384</v>
      </c>
      <c r="H1338" s="17" t="s">
        <v>63</v>
      </c>
      <c r="I1338" s="17"/>
      <c r="J1338" s="17"/>
      <c r="K1338" s="17" t="s">
        <v>70</v>
      </c>
      <c r="L1338" s="17"/>
      <c r="M1338" s="17"/>
      <c r="N1338" s="17">
        <v>203.41</v>
      </c>
      <c r="O1338" s="17"/>
      <c r="P1338" s="17"/>
      <c r="Q1338" s="17">
        <v>200</v>
      </c>
      <c r="R1338" s="17" t="s">
        <v>65</v>
      </c>
      <c r="S1338" s="17"/>
      <c r="T1338" s="17" t="s">
        <v>448</v>
      </c>
      <c r="U1338" s="17" t="s">
        <v>55</v>
      </c>
      <c r="V1338" s="17" t="s">
        <v>71</v>
      </c>
      <c r="W1338" s="19" t="s">
        <v>4004</v>
      </c>
      <c r="X1338" s="18">
        <v>44500.291666666701</v>
      </c>
      <c r="Y1338" s="18">
        <v>44500.291666666701</v>
      </c>
      <c r="Z1338" s="17" t="s">
        <v>82</v>
      </c>
      <c r="AA1338" s="17"/>
      <c r="AB1338" s="17"/>
      <c r="AC1338" s="17" t="s">
        <v>82</v>
      </c>
      <c r="AD1338" s="17"/>
      <c r="AE1338" s="17" t="s">
        <v>1641</v>
      </c>
    </row>
    <row r="1339" spans="1:31" s="3" customFormat="1" ht="13" hidden="1" x14ac:dyDescent="0.3">
      <c r="A1339" s="35" t="s">
        <v>4005</v>
      </c>
      <c r="B1339" s="17">
        <v>1607</v>
      </c>
      <c r="C1339" s="18">
        <v>43564</v>
      </c>
      <c r="D1339" s="18">
        <v>43570.291666666701</v>
      </c>
      <c r="E1339" s="16" t="s">
        <v>1507</v>
      </c>
      <c r="F1339" s="36">
        <v>43664.291666666701</v>
      </c>
      <c r="G1339" s="16" t="s">
        <v>384</v>
      </c>
      <c r="H1339" s="17" t="s">
        <v>63</v>
      </c>
      <c r="I1339" s="17"/>
      <c r="J1339" s="17"/>
      <c r="K1339" s="17" t="s">
        <v>70</v>
      </c>
      <c r="L1339" s="17"/>
      <c r="M1339" s="17"/>
      <c r="N1339" s="17">
        <v>250</v>
      </c>
      <c r="O1339" s="17"/>
      <c r="P1339" s="17"/>
      <c r="Q1339" s="17">
        <v>250</v>
      </c>
      <c r="R1339" s="17" t="s">
        <v>65</v>
      </c>
      <c r="S1339" s="17"/>
      <c r="T1339" s="17" t="s">
        <v>130</v>
      </c>
      <c r="U1339" s="17" t="s">
        <v>55</v>
      </c>
      <c r="V1339" s="17" t="s">
        <v>71</v>
      </c>
      <c r="W1339" s="19" t="s">
        <v>429</v>
      </c>
      <c r="X1339" s="18">
        <v>44927.333333333299</v>
      </c>
      <c r="Y1339" s="18">
        <v>44927.333333333299</v>
      </c>
      <c r="Z1339" s="17" t="s">
        <v>82</v>
      </c>
      <c r="AA1339" s="17"/>
      <c r="AB1339" s="17"/>
      <c r="AC1339" s="17" t="s">
        <v>82</v>
      </c>
      <c r="AD1339" s="17"/>
      <c r="AE1339" s="17" t="s">
        <v>1641</v>
      </c>
    </row>
    <row r="1340" spans="1:31" s="3" customFormat="1" ht="13" hidden="1" x14ac:dyDescent="0.3">
      <c r="A1340" s="35" t="s">
        <v>4006</v>
      </c>
      <c r="B1340" s="17">
        <v>1609</v>
      </c>
      <c r="C1340" s="18">
        <v>43565</v>
      </c>
      <c r="D1340" s="18">
        <v>43570.291666666701</v>
      </c>
      <c r="E1340" s="16" t="s">
        <v>1507</v>
      </c>
      <c r="F1340" s="36">
        <v>43934.291666666701</v>
      </c>
      <c r="G1340" s="16" t="s">
        <v>384</v>
      </c>
      <c r="H1340" s="17" t="s">
        <v>63</v>
      </c>
      <c r="I1340" s="17"/>
      <c r="J1340" s="17"/>
      <c r="K1340" s="17" t="s">
        <v>70</v>
      </c>
      <c r="L1340" s="17"/>
      <c r="M1340" s="17"/>
      <c r="N1340" s="17">
        <v>308.10199999999998</v>
      </c>
      <c r="O1340" s="17"/>
      <c r="P1340" s="17"/>
      <c r="Q1340" s="17">
        <v>300</v>
      </c>
      <c r="R1340" s="17" t="s">
        <v>65</v>
      </c>
      <c r="S1340" s="17"/>
      <c r="T1340" s="17" t="s">
        <v>121</v>
      </c>
      <c r="U1340" s="17" t="s">
        <v>55</v>
      </c>
      <c r="V1340" s="17" t="s">
        <v>71</v>
      </c>
      <c r="W1340" s="19" t="s">
        <v>1897</v>
      </c>
      <c r="X1340" s="18">
        <v>44500.291666666701</v>
      </c>
      <c r="Y1340" s="18">
        <v>44774.291666666701</v>
      </c>
      <c r="Z1340" s="17" t="s">
        <v>82</v>
      </c>
      <c r="AA1340" s="17" t="s">
        <v>59</v>
      </c>
      <c r="AB1340" s="17"/>
      <c r="AC1340" s="17" t="s">
        <v>82</v>
      </c>
      <c r="AD1340" s="17"/>
      <c r="AE1340" s="17" t="s">
        <v>1641</v>
      </c>
    </row>
    <row r="1341" spans="1:31" s="3" customFormat="1" ht="13" hidden="1" x14ac:dyDescent="0.3">
      <c r="A1341" s="35" t="s">
        <v>4007</v>
      </c>
      <c r="B1341" s="17">
        <v>1610</v>
      </c>
      <c r="C1341" s="18">
        <v>43566</v>
      </c>
      <c r="D1341" s="18">
        <v>43570.291666666701</v>
      </c>
      <c r="E1341" s="16" t="s">
        <v>1507</v>
      </c>
      <c r="F1341" s="36">
        <v>43950.291666666701</v>
      </c>
      <c r="G1341" s="16" t="s">
        <v>384</v>
      </c>
      <c r="H1341" s="17" t="s">
        <v>63</v>
      </c>
      <c r="I1341" s="17"/>
      <c r="J1341" s="17"/>
      <c r="K1341" s="17" t="s">
        <v>70</v>
      </c>
      <c r="L1341" s="17"/>
      <c r="M1341" s="17"/>
      <c r="N1341" s="17">
        <v>305</v>
      </c>
      <c r="O1341" s="17"/>
      <c r="P1341" s="17"/>
      <c r="Q1341" s="17">
        <v>300</v>
      </c>
      <c r="R1341" s="17" t="s">
        <v>65</v>
      </c>
      <c r="S1341" s="17"/>
      <c r="T1341" s="17" t="s">
        <v>448</v>
      </c>
      <c r="U1341" s="17" t="s">
        <v>55</v>
      </c>
      <c r="V1341" s="17" t="s">
        <v>71</v>
      </c>
      <c r="W1341" s="19" t="s">
        <v>1034</v>
      </c>
      <c r="X1341" s="18">
        <v>44531.333333333299</v>
      </c>
      <c r="Y1341" s="18">
        <v>44531.333333333299</v>
      </c>
      <c r="Z1341" s="17" t="s">
        <v>82</v>
      </c>
      <c r="AA1341" s="17" t="s">
        <v>59</v>
      </c>
      <c r="AB1341" s="17"/>
      <c r="AC1341" s="17" t="s">
        <v>82</v>
      </c>
      <c r="AD1341" s="17"/>
      <c r="AE1341" s="17" t="s">
        <v>1618</v>
      </c>
    </row>
    <row r="1342" spans="1:31" s="3" customFormat="1" ht="13" x14ac:dyDescent="0.3">
      <c r="A1342" s="35" t="s">
        <v>4008</v>
      </c>
      <c r="B1342" s="17">
        <v>1612</v>
      </c>
      <c r="C1342" s="18">
        <v>43560</v>
      </c>
      <c r="D1342" s="18">
        <v>43570.291666666701</v>
      </c>
      <c r="E1342" s="16" t="s">
        <v>1507</v>
      </c>
      <c r="F1342" s="36">
        <v>44517.333333333299</v>
      </c>
      <c r="G1342" s="16" t="s">
        <v>384</v>
      </c>
      <c r="H1342" s="17" t="s">
        <v>63</v>
      </c>
      <c r="I1342" s="17"/>
      <c r="J1342" s="17"/>
      <c r="K1342" s="17" t="s">
        <v>70</v>
      </c>
      <c r="L1342" s="17"/>
      <c r="M1342" s="17"/>
      <c r="N1342" s="17">
        <v>200</v>
      </c>
      <c r="O1342" s="17"/>
      <c r="P1342" s="17"/>
      <c r="Q1342" s="17">
        <v>200</v>
      </c>
      <c r="R1342" s="17" t="s">
        <v>65</v>
      </c>
      <c r="S1342" s="17" t="s">
        <v>53</v>
      </c>
      <c r="T1342" s="17" t="s">
        <v>121</v>
      </c>
      <c r="U1342" s="17" t="s">
        <v>55</v>
      </c>
      <c r="V1342" s="17" t="s">
        <v>71</v>
      </c>
      <c r="W1342" s="19" t="s">
        <v>3229</v>
      </c>
      <c r="X1342" s="18">
        <v>45261.333333333299</v>
      </c>
      <c r="Y1342" s="18">
        <v>45397.291666666701</v>
      </c>
      <c r="Z1342" s="17" t="s">
        <v>82</v>
      </c>
      <c r="AA1342" s="17" t="s">
        <v>59</v>
      </c>
      <c r="AB1342" s="17" t="s">
        <v>59</v>
      </c>
      <c r="AC1342" s="17" t="s">
        <v>82</v>
      </c>
      <c r="AD1342" s="17"/>
      <c r="AE1342" s="17"/>
    </row>
    <row r="1343" spans="1:31" s="3" customFormat="1" ht="13" hidden="1" x14ac:dyDescent="0.3">
      <c r="A1343" s="35" t="s">
        <v>4009</v>
      </c>
      <c r="B1343" s="17">
        <v>1613</v>
      </c>
      <c r="C1343" s="18">
        <v>43571</v>
      </c>
      <c r="D1343" s="18">
        <v>43570.291666666701</v>
      </c>
      <c r="E1343" s="16" t="s">
        <v>1507</v>
      </c>
      <c r="F1343" s="36">
        <v>43888.333333333299</v>
      </c>
      <c r="G1343" s="16" t="s">
        <v>384</v>
      </c>
      <c r="H1343" s="17" t="s">
        <v>63</v>
      </c>
      <c r="I1343" s="17"/>
      <c r="J1343" s="17"/>
      <c r="K1343" s="17" t="s">
        <v>70</v>
      </c>
      <c r="L1343" s="17"/>
      <c r="M1343" s="17"/>
      <c r="N1343" s="17">
        <v>433.75200000000001</v>
      </c>
      <c r="O1343" s="17"/>
      <c r="P1343" s="17"/>
      <c r="Q1343" s="17">
        <v>400</v>
      </c>
      <c r="R1343" s="17" t="s">
        <v>65</v>
      </c>
      <c r="S1343" s="17"/>
      <c r="T1343" s="17" t="s">
        <v>121</v>
      </c>
      <c r="U1343" s="17" t="s">
        <v>55</v>
      </c>
      <c r="V1343" s="17" t="s">
        <v>71</v>
      </c>
      <c r="W1343" s="19" t="s">
        <v>4010</v>
      </c>
      <c r="X1343" s="18">
        <v>44911.333333333299</v>
      </c>
      <c r="Y1343" s="18">
        <v>44911.333333333299</v>
      </c>
      <c r="Z1343" s="17" t="s">
        <v>82</v>
      </c>
      <c r="AA1343" s="17"/>
      <c r="AB1343" s="17"/>
      <c r="AC1343" s="17" t="s">
        <v>82</v>
      </c>
      <c r="AD1343" s="17"/>
      <c r="AE1343" s="17" t="s">
        <v>1641</v>
      </c>
    </row>
    <row r="1344" spans="1:31" s="3" customFormat="1" ht="13" hidden="1" x14ac:dyDescent="0.3">
      <c r="A1344" s="35" t="s">
        <v>4011</v>
      </c>
      <c r="B1344" s="17">
        <v>1614</v>
      </c>
      <c r="C1344" s="18">
        <v>43560</v>
      </c>
      <c r="D1344" s="18">
        <v>43570.291666666701</v>
      </c>
      <c r="E1344" s="16" t="s">
        <v>1507</v>
      </c>
      <c r="F1344" s="36">
        <v>43661.291666666701</v>
      </c>
      <c r="G1344" s="16" t="s">
        <v>384</v>
      </c>
      <c r="H1344" s="17" t="s">
        <v>63</v>
      </c>
      <c r="I1344" s="17"/>
      <c r="J1344" s="17"/>
      <c r="K1344" s="17" t="s">
        <v>70</v>
      </c>
      <c r="L1344" s="17"/>
      <c r="M1344" s="17"/>
      <c r="N1344" s="17">
        <v>200</v>
      </c>
      <c r="O1344" s="17"/>
      <c r="P1344" s="17"/>
      <c r="Q1344" s="17">
        <v>200</v>
      </c>
      <c r="R1344" s="17" t="s">
        <v>65</v>
      </c>
      <c r="S1344" s="17"/>
      <c r="T1344" s="17" t="s">
        <v>448</v>
      </c>
      <c r="U1344" s="17" t="s">
        <v>55</v>
      </c>
      <c r="V1344" s="17" t="s">
        <v>71</v>
      </c>
      <c r="W1344" s="19" t="s">
        <v>1034</v>
      </c>
      <c r="X1344" s="18">
        <v>45261.333333333299</v>
      </c>
      <c r="Y1344" s="18">
        <v>45261.333333333299</v>
      </c>
      <c r="Z1344" s="17" t="s">
        <v>82</v>
      </c>
      <c r="AA1344" s="17"/>
      <c r="AB1344" s="17"/>
      <c r="AC1344" s="17" t="s">
        <v>82</v>
      </c>
      <c r="AD1344" s="17"/>
      <c r="AE1344" s="17" t="s">
        <v>1641</v>
      </c>
    </row>
    <row r="1345" spans="1:31" s="3" customFormat="1" ht="13" hidden="1" x14ac:dyDescent="0.3">
      <c r="A1345" s="35" t="s">
        <v>4012</v>
      </c>
      <c r="B1345" s="17">
        <v>1616</v>
      </c>
      <c r="C1345" s="18">
        <v>43568</v>
      </c>
      <c r="D1345" s="18">
        <v>43570.291666666701</v>
      </c>
      <c r="E1345" s="16" t="s">
        <v>1507</v>
      </c>
      <c r="F1345" s="36">
        <v>43888.333333333299</v>
      </c>
      <c r="G1345" s="16" t="s">
        <v>384</v>
      </c>
      <c r="H1345" s="17" t="s">
        <v>63</v>
      </c>
      <c r="I1345" s="17" t="s">
        <v>51</v>
      </c>
      <c r="J1345" s="17" t="s">
        <v>74</v>
      </c>
      <c r="K1345" s="17" t="s">
        <v>70</v>
      </c>
      <c r="L1345" s="17" t="s">
        <v>51</v>
      </c>
      <c r="M1345" s="17" t="s">
        <v>75</v>
      </c>
      <c r="N1345" s="17">
        <v>28.38</v>
      </c>
      <c r="O1345" s="17">
        <v>64.8</v>
      </c>
      <c r="P1345" s="17">
        <v>51.75</v>
      </c>
      <c r="Q1345" s="17">
        <v>115</v>
      </c>
      <c r="R1345" s="17" t="s">
        <v>65</v>
      </c>
      <c r="S1345" s="17"/>
      <c r="T1345" s="17" t="s">
        <v>101</v>
      </c>
      <c r="U1345" s="17" t="s">
        <v>55</v>
      </c>
      <c r="V1345" s="17" t="s">
        <v>71</v>
      </c>
      <c r="W1345" s="19" t="s">
        <v>2135</v>
      </c>
      <c r="X1345" s="18">
        <v>45291.333333333299</v>
      </c>
      <c r="Y1345" s="18">
        <v>45291.333333333299</v>
      </c>
      <c r="Z1345" s="17" t="s">
        <v>82</v>
      </c>
      <c r="AA1345" s="17"/>
      <c r="AB1345" s="17"/>
      <c r="AC1345" s="17" t="s">
        <v>82</v>
      </c>
      <c r="AD1345" s="17"/>
      <c r="AE1345" s="17" t="s">
        <v>1641</v>
      </c>
    </row>
    <row r="1346" spans="1:31" s="3" customFormat="1" ht="13" hidden="1" x14ac:dyDescent="0.3">
      <c r="A1346" s="35" t="s">
        <v>4013</v>
      </c>
      <c r="B1346" s="17">
        <v>1618</v>
      </c>
      <c r="C1346" s="18">
        <v>43559</v>
      </c>
      <c r="D1346" s="18">
        <v>43570.291666666701</v>
      </c>
      <c r="E1346" s="16" t="s">
        <v>1507</v>
      </c>
      <c r="F1346" s="36">
        <v>43894.333333333299</v>
      </c>
      <c r="G1346" s="16" t="s">
        <v>384</v>
      </c>
      <c r="H1346" s="17" t="s">
        <v>63</v>
      </c>
      <c r="I1346" s="17" t="s">
        <v>74</v>
      </c>
      <c r="J1346" s="17"/>
      <c r="K1346" s="17" t="s">
        <v>70</v>
      </c>
      <c r="L1346" s="17" t="s">
        <v>75</v>
      </c>
      <c r="M1346" s="17"/>
      <c r="N1346" s="17">
        <v>202.99799999999999</v>
      </c>
      <c r="O1346" s="17">
        <v>202.99799999999999</v>
      </c>
      <c r="P1346" s="17"/>
      <c r="Q1346" s="17">
        <v>200</v>
      </c>
      <c r="R1346" s="17" t="s">
        <v>65</v>
      </c>
      <c r="S1346" s="17"/>
      <c r="T1346" s="17" t="s">
        <v>101</v>
      </c>
      <c r="U1346" s="17" t="s">
        <v>55</v>
      </c>
      <c r="V1346" s="17" t="s">
        <v>71</v>
      </c>
      <c r="W1346" s="19" t="s">
        <v>4014</v>
      </c>
      <c r="X1346" s="18">
        <v>44926.333333333299</v>
      </c>
      <c r="Y1346" s="18">
        <v>44926.333333333299</v>
      </c>
      <c r="Z1346" s="17" t="s">
        <v>82</v>
      </c>
      <c r="AA1346" s="17" t="s">
        <v>59</v>
      </c>
      <c r="AB1346" s="17"/>
      <c r="AC1346" s="17" t="s">
        <v>82</v>
      </c>
      <c r="AD1346" s="17"/>
      <c r="AE1346" s="17" t="s">
        <v>1641</v>
      </c>
    </row>
    <row r="1347" spans="1:31" s="3" customFormat="1" ht="13" hidden="1" x14ac:dyDescent="0.3">
      <c r="A1347" s="35" t="s">
        <v>4015</v>
      </c>
      <c r="B1347" s="17">
        <v>1620</v>
      </c>
      <c r="C1347" s="18">
        <v>43560</v>
      </c>
      <c r="D1347" s="18">
        <v>43570.291666666701</v>
      </c>
      <c r="E1347" s="16" t="s">
        <v>1507</v>
      </c>
      <c r="F1347" s="36">
        <v>43901.291666666701</v>
      </c>
      <c r="G1347" s="16" t="s">
        <v>384</v>
      </c>
      <c r="H1347" s="17" t="s">
        <v>74</v>
      </c>
      <c r="I1347" s="17" t="s">
        <v>63</v>
      </c>
      <c r="J1347" s="17"/>
      <c r="K1347" s="17" t="s">
        <v>75</v>
      </c>
      <c r="L1347" s="17" t="s">
        <v>70</v>
      </c>
      <c r="M1347" s="17"/>
      <c r="N1347" s="17">
        <v>102.04</v>
      </c>
      <c r="O1347" s="17">
        <v>51.56</v>
      </c>
      <c r="P1347" s="17"/>
      <c r="Q1347" s="17">
        <v>100</v>
      </c>
      <c r="R1347" s="17" t="s">
        <v>65</v>
      </c>
      <c r="S1347" s="17"/>
      <c r="T1347" s="17" t="s">
        <v>195</v>
      </c>
      <c r="U1347" s="17" t="s">
        <v>55</v>
      </c>
      <c r="V1347" s="17" t="s">
        <v>71</v>
      </c>
      <c r="W1347" s="19" t="s">
        <v>4016</v>
      </c>
      <c r="X1347" s="18">
        <v>45275.333333333299</v>
      </c>
      <c r="Y1347" s="18">
        <v>45275.333333333299</v>
      </c>
      <c r="Z1347" s="17" t="s">
        <v>82</v>
      </c>
      <c r="AA1347" s="17"/>
      <c r="AB1347" s="17"/>
      <c r="AC1347" s="17" t="s">
        <v>82</v>
      </c>
      <c r="AD1347" s="17"/>
      <c r="AE1347" s="17"/>
    </row>
    <row r="1348" spans="1:31" s="3" customFormat="1" ht="13" hidden="1" x14ac:dyDescent="0.3">
      <c r="A1348" s="35" t="s">
        <v>4017</v>
      </c>
      <c r="B1348" s="17">
        <v>1621</v>
      </c>
      <c r="C1348" s="18">
        <v>43560</v>
      </c>
      <c r="D1348" s="18">
        <v>43570.291666666701</v>
      </c>
      <c r="E1348" s="16" t="s">
        <v>1507</v>
      </c>
      <c r="F1348" s="36">
        <v>43896.333333333299</v>
      </c>
      <c r="G1348" s="16" t="s">
        <v>384</v>
      </c>
      <c r="H1348" s="17" t="s">
        <v>74</v>
      </c>
      <c r="I1348" s="17" t="s">
        <v>63</v>
      </c>
      <c r="J1348" s="17"/>
      <c r="K1348" s="17" t="s">
        <v>75</v>
      </c>
      <c r="L1348" s="17" t="s">
        <v>70</v>
      </c>
      <c r="M1348" s="17"/>
      <c r="N1348" s="17">
        <v>200</v>
      </c>
      <c r="O1348" s="17">
        <v>200</v>
      </c>
      <c r="P1348" s="17"/>
      <c r="Q1348" s="17">
        <v>200</v>
      </c>
      <c r="R1348" s="17" t="s">
        <v>65</v>
      </c>
      <c r="S1348" s="17"/>
      <c r="T1348" s="17" t="s">
        <v>195</v>
      </c>
      <c r="U1348" s="17" t="s">
        <v>55</v>
      </c>
      <c r="V1348" s="17" t="s">
        <v>71</v>
      </c>
      <c r="W1348" s="19" t="s">
        <v>4018</v>
      </c>
      <c r="X1348" s="18">
        <v>44895.333333333299</v>
      </c>
      <c r="Y1348" s="18">
        <v>44895.333333333299</v>
      </c>
      <c r="Z1348" s="17" t="s">
        <v>82</v>
      </c>
      <c r="AA1348" s="17"/>
      <c r="AB1348" s="17"/>
      <c r="AC1348" s="17" t="s">
        <v>82</v>
      </c>
      <c r="AD1348" s="17"/>
      <c r="AE1348" s="17" t="s">
        <v>1641</v>
      </c>
    </row>
    <row r="1349" spans="1:31" s="3" customFormat="1" ht="13" hidden="1" x14ac:dyDescent="0.3">
      <c r="A1349" s="35" t="s">
        <v>4019</v>
      </c>
      <c r="B1349" s="17">
        <v>1622</v>
      </c>
      <c r="C1349" s="18">
        <v>43568</v>
      </c>
      <c r="D1349" s="18">
        <v>43570.291666666701</v>
      </c>
      <c r="E1349" s="16" t="s">
        <v>1507</v>
      </c>
      <c r="F1349" s="36">
        <v>43888.333333333299</v>
      </c>
      <c r="G1349" s="16" t="s">
        <v>384</v>
      </c>
      <c r="H1349" s="17" t="s">
        <v>63</v>
      </c>
      <c r="I1349" s="17" t="s">
        <v>74</v>
      </c>
      <c r="J1349" s="17"/>
      <c r="K1349" s="17" t="s">
        <v>70</v>
      </c>
      <c r="L1349" s="17" t="s">
        <v>75</v>
      </c>
      <c r="M1349" s="17"/>
      <c r="N1349" s="17">
        <v>64.17</v>
      </c>
      <c r="O1349" s="17">
        <v>244.26</v>
      </c>
      <c r="P1349" s="17"/>
      <c r="Q1349" s="17">
        <v>240</v>
      </c>
      <c r="R1349" s="17" t="s">
        <v>65</v>
      </c>
      <c r="S1349" s="17"/>
      <c r="T1349" s="17" t="s">
        <v>195</v>
      </c>
      <c r="U1349" s="17" t="s">
        <v>55</v>
      </c>
      <c r="V1349" s="17" t="s">
        <v>71</v>
      </c>
      <c r="W1349" s="19" t="s">
        <v>4020</v>
      </c>
      <c r="X1349" s="18">
        <v>45031.291666666701</v>
      </c>
      <c r="Y1349" s="18">
        <v>45031.291666666701</v>
      </c>
      <c r="Z1349" s="17" t="s">
        <v>82</v>
      </c>
      <c r="AA1349" s="17" t="s">
        <v>59</v>
      </c>
      <c r="AB1349" s="17"/>
      <c r="AC1349" s="17" t="s">
        <v>82</v>
      </c>
      <c r="AD1349" s="17"/>
      <c r="AE1349" s="17" t="s">
        <v>1641</v>
      </c>
    </row>
    <row r="1350" spans="1:31" s="3" customFormat="1" ht="13" hidden="1" x14ac:dyDescent="0.3">
      <c r="A1350" s="35" t="s">
        <v>4021</v>
      </c>
      <c r="B1350" s="17">
        <v>1623</v>
      </c>
      <c r="C1350" s="18">
        <v>43559</v>
      </c>
      <c r="D1350" s="18">
        <v>43570.291666666701</v>
      </c>
      <c r="E1350" s="16" t="s">
        <v>1507</v>
      </c>
      <c r="F1350" s="36">
        <v>43661.291666666701</v>
      </c>
      <c r="G1350" s="16" t="s">
        <v>384</v>
      </c>
      <c r="H1350" s="17" t="s">
        <v>63</v>
      </c>
      <c r="I1350" s="17" t="s">
        <v>74</v>
      </c>
      <c r="J1350" s="17"/>
      <c r="K1350" s="17" t="s">
        <v>70</v>
      </c>
      <c r="L1350" s="17" t="s">
        <v>75</v>
      </c>
      <c r="M1350" s="17"/>
      <c r="N1350" s="17">
        <v>150</v>
      </c>
      <c r="O1350" s="17">
        <v>300</v>
      </c>
      <c r="P1350" s="17"/>
      <c r="Q1350" s="17">
        <v>300</v>
      </c>
      <c r="R1350" s="17" t="s">
        <v>65</v>
      </c>
      <c r="S1350" s="17"/>
      <c r="T1350" s="17" t="s">
        <v>195</v>
      </c>
      <c r="U1350" s="17" t="s">
        <v>55</v>
      </c>
      <c r="V1350" s="17" t="s">
        <v>71</v>
      </c>
      <c r="W1350" s="19" t="s">
        <v>548</v>
      </c>
      <c r="X1350" s="18">
        <v>45261.333333333299</v>
      </c>
      <c r="Y1350" s="18">
        <v>45261.333333333299</v>
      </c>
      <c r="Z1350" s="17" t="s">
        <v>82</v>
      </c>
      <c r="AA1350" s="17"/>
      <c r="AB1350" s="17"/>
      <c r="AC1350" s="17" t="s">
        <v>82</v>
      </c>
      <c r="AD1350" s="17"/>
      <c r="AE1350" s="17" t="s">
        <v>1641</v>
      </c>
    </row>
    <row r="1351" spans="1:31" s="3" customFormat="1" ht="13" hidden="1" x14ac:dyDescent="0.3">
      <c r="A1351" s="35" t="s">
        <v>4022</v>
      </c>
      <c r="B1351" s="17">
        <v>1624</v>
      </c>
      <c r="C1351" s="18">
        <v>43568</v>
      </c>
      <c r="D1351" s="18">
        <v>43570.291666666701</v>
      </c>
      <c r="E1351" s="16" t="s">
        <v>1507</v>
      </c>
      <c r="F1351" s="36">
        <v>43672.291666666701</v>
      </c>
      <c r="G1351" s="16" t="s">
        <v>384</v>
      </c>
      <c r="H1351" s="17" t="s">
        <v>63</v>
      </c>
      <c r="I1351" s="17" t="s">
        <v>74</v>
      </c>
      <c r="J1351" s="17"/>
      <c r="K1351" s="17" t="s">
        <v>70</v>
      </c>
      <c r="L1351" s="17" t="s">
        <v>75</v>
      </c>
      <c r="M1351" s="17"/>
      <c r="N1351" s="17">
        <v>64.17</v>
      </c>
      <c r="O1351" s="17">
        <v>244.26</v>
      </c>
      <c r="P1351" s="17"/>
      <c r="Q1351" s="17">
        <v>240</v>
      </c>
      <c r="R1351" s="17" t="s">
        <v>65</v>
      </c>
      <c r="S1351" s="17"/>
      <c r="T1351" s="17" t="s">
        <v>195</v>
      </c>
      <c r="U1351" s="17" t="s">
        <v>55</v>
      </c>
      <c r="V1351" s="17" t="s">
        <v>71</v>
      </c>
      <c r="W1351" s="19" t="s">
        <v>4023</v>
      </c>
      <c r="X1351" s="18">
        <v>45031.291666666701</v>
      </c>
      <c r="Y1351" s="18">
        <v>45031.291666666701</v>
      </c>
      <c r="Z1351" s="17" t="s">
        <v>82</v>
      </c>
      <c r="AA1351" s="17"/>
      <c r="AB1351" s="17"/>
      <c r="AC1351" s="17" t="s">
        <v>82</v>
      </c>
      <c r="AD1351" s="17"/>
      <c r="AE1351" s="17" t="s">
        <v>1641</v>
      </c>
    </row>
    <row r="1352" spans="1:31" s="3" customFormat="1" ht="13" hidden="1" x14ac:dyDescent="0.3">
      <c r="A1352" s="35" t="s">
        <v>4024</v>
      </c>
      <c r="B1352" s="17">
        <v>1626</v>
      </c>
      <c r="C1352" s="18">
        <v>43560</v>
      </c>
      <c r="D1352" s="18">
        <v>43570.291666666701</v>
      </c>
      <c r="E1352" s="16" t="s">
        <v>1507</v>
      </c>
      <c r="F1352" s="36">
        <v>43950.291666666701</v>
      </c>
      <c r="G1352" s="16" t="s">
        <v>384</v>
      </c>
      <c r="H1352" s="17" t="s">
        <v>74</v>
      </c>
      <c r="I1352" s="17" t="s">
        <v>63</v>
      </c>
      <c r="J1352" s="17"/>
      <c r="K1352" s="17" t="s">
        <v>75</v>
      </c>
      <c r="L1352" s="17" t="s">
        <v>70</v>
      </c>
      <c r="M1352" s="17"/>
      <c r="N1352" s="17">
        <v>116.01855999999999</v>
      </c>
      <c r="O1352" s="17">
        <v>113.96</v>
      </c>
      <c r="P1352" s="17"/>
      <c r="Q1352" s="17">
        <v>200</v>
      </c>
      <c r="R1352" s="17" t="s">
        <v>65</v>
      </c>
      <c r="S1352" s="17"/>
      <c r="T1352" s="17" t="s">
        <v>101</v>
      </c>
      <c r="U1352" s="17" t="s">
        <v>55</v>
      </c>
      <c r="V1352" s="17" t="s">
        <v>71</v>
      </c>
      <c r="W1352" s="19" t="s">
        <v>266</v>
      </c>
      <c r="X1352" s="18">
        <v>44896.333333333299</v>
      </c>
      <c r="Y1352" s="18">
        <v>44896.333333333299</v>
      </c>
      <c r="Z1352" s="17" t="s">
        <v>82</v>
      </c>
      <c r="AA1352" s="17" t="s">
        <v>59</v>
      </c>
      <c r="AB1352" s="17"/>
      <c r="AC1352" s="17" t="s">
        <v>82</v>
      </c>
      <c r="AD1352" s="17"/>
      <c r="AE1352" s="17" t="s">
        <v>1618</v>
      </c>
    </row>
    <row r="1353" spans="1:31" s="3" customFormat="1" ht="13" hidden="1" x14ac:dyDescent="0.3">
      <c r="A1353" s="35" t="s">
        <v>4025</v>
      </c>
      <c r="B1353" s="17">
        <v>1627</v>
      </c>
      <c r="C1353" s="18">
        <v>43560</v>
      </c>
      <c r="D1353" s="18">
        <v>43570.291666666701</v>
      </c>
      <c r="E1353" s="16" t="s">
        <v>1507</v>
      </c>
      <c r="F1353" s="36">
        <v>43656.291666666701</v>
      </c>
      <c r="G1353" s="16" t="s">
        <v>384</v>
      </c>
      <c r="H1353" s="17" t="s">
        <v>63</v>
      </c>
      <c r="I1353" s="17" t="s">
        <v>74</v>
      </c>
      <c r="J1353" s="17"/>
      <c r="K1353" s="17" t="s">
        <v>70</v>
      </c>
      <c r="L1353" s="17" t="s">
        <v>75</v>
      </c>
      <c r="M1353" s="17"/>
      <c r="N1353" s="17">
        <v>615.9</v>
      </c>
      <c r="O1353" s="17">
        <v>627</v>
      </c>
      <c r="P1353" s="17"/>
      <c r="Q1353" s="17">
        <v>600</v>
      </c>
      <c r="R1353" s="17" t="s">
        <v>65</v>
      </c>
      <c r="S1353" s="17"/>
      <c r="T1353" s="17" t="s">
        <v>121</v>
      </c>
      <c r="U1353" s="17" t="s">
        <v>55</v>
      </c>
      <c r="V1353" s="17" t="s">
        <v>71</v>
      </c>
      <c r="W1353" s="19" t="s">
        <v>266</v>
      </c>
      <c r="X1353" s="18">
        <v>44926.333333333299</v>
      </c>
      <c r="Y1353" s="18">
        <v>44926.333333333299</v>
      </c>
      <c r="Z1353" s="17" t="s">
        <v>82</v>
      </c>
      <c r="AA1353" s="17"/>
      <c r="AB1353" s="17"/>
      <c r="AC1353" s="17" t="s">
        <v>82</v>
      </c>
      <c r="AD1353" s="17"/>
      <c r="AE1353" s="17" t="s">
        <v>1641</v>
      </c>
    </row>
    <row r="1354" spans="1:31" s="3" customFormat="1" ht="13" x14ac:dyDescent="0.3">
      <c r="A1354" s="35" t="s">
        <v>4026</v>
      </c>
      <c r="B1354" s="17">
        <v>1628</v>
      </c>
      <c r="C1354" s="18">
        <v>43560</v>
      </c>
      <c r="D1354" s="18">
        <v>43570.291666666701</v>
      </c>
      <c r="E1354" s="16" t="s">
        <v>1507</v>
      </c>
      <c r="F1354" s="36">
        <v>44321.291666666701</v>
      </c>
      <c r="G1354" s="16" t="s">
        <v>384</v>
      </c>
      <c r="H1354" s="17" t="s">
        <v>74</v>
      </c>
      <c r="I1354" s="17" t="s">
        <v>63</v>
      </c>
      <c r="J1354" s="17"/>
      <c r="K1354" s="17" t="s">
        <v>75</v>
      </c>
      <c r="L1354" s="17" t="s">
        <v>70</v>
      </c>
      <c r="M1354" s="17"/>
      <c r="N1354" s="17">
        <v>310.2</v>
      </c>
      <c r="O1354" s="17">
        <v>306.26</v>
      </c>
      <c r="P1354" s="17"/>
      <c r="Q1354" s="17">
        <v>300</v>
      </c>
      <c r="R1354" s="17" t="s">
        <v>65</v>
      </c>
      <c r="S1354" s="17" t="s">
        <v>53</v>
      </c>
      <c r="T1354" s="17" t="s">
        <v>121</v>
      </c>
      <c r="U1354" s="17" t="s">
        <v>55</v>
      </c>
      <c r="V1354" s="17" t="s">
        <v>71</v>
      </c>
      <c r="W1354" s="19" t="s">
        <v>266</v>
      </c>
      <c r="X1354" s="18">
        <v>45291.333333333299</v>
      </c>
      <c r="Y1354" s="18">
        <v>46249.291666666701</v>
      </c>
      <c r="Z1354" s="17" t="s">
        <v>82</v>
      </c>
      <c r="AA1354" s="17" t="s">
        <v>59</v>
      </c>
      <c r="AB1354" s="17" t="s">
        <v>59</v>
      </c>
      <c r="AC1354" s="17" t="s">
        <v>82</v>
      </c>
      <c r="AD1354" s="17"/>
      <c r="AE1354" s="17"/>
    </row>
    <row r="1355" spans="1:31" s="3" customFormat="1" ht="13" hidden="1" x14ac:dyDescent="0.3">
      <c r="A1355" s="35" t="s">
        <v>4027</v>
      </c>
      <c r="B1355" s="17">
        <v>1630</v>
      </c>
      <c r="C1355" s="18">
        <v>43560</v>
      </c>
      <c r="D1355" s="18">
        <v>43570.291666666701</v>
      </c>
      <c r="E1355" s="16" t="s">
        <v>1507</v>
      </c>
      <c r="F1355" s="36">
        <v>43661.291666666701</v>
      </c>
      <c r="G1355" s="16" t="s">
        <v>384</v>
      </c>
      <c r="H1355" s="17" t="s">
        <v>63</v>
      </c>
      <c r="I1355" s="17" t="s">
        <v>74</v>
      </c>
      <c r="J1355" s="17"/>
      <c r="K1355" s="17" t="s">
        <v>70</v>
      </c>
      <c r="L1355" s="17" t="s">
        <v>75</v>
      </c>
      <c r="M1355" s="17"/>
      <c r="N1355" s="17">
        <v>125</v>
      </c>
      <c r="O1355" s="17">
        <v>250</v>
      </c>
      <c r="P1355" s="17"/>
      <c r="Q1355" s="17">
        <v>250</v>
      </c>
      <c r="R1355" s="17" t="s">
        <v>65</v>
      </c>
      <c r="S1355" s="17"/>
      <c r="T1355" s="17" t="s">
        <v>101</v>
      </c>
      <c r="U1355" s="17" t="s">
        <v>55</v>
      </c>
      <c r="V1355" s="17" t="s">
        <v>71</v>
      </c>
      <c r="W1355" s="19" t="s">
        <v>168</v>
      </c>
      <c r="X1355" s="18">
        <v>45261.333333333299</v>
      </c>
      <c r="Y1355" s="18">
        <v>45261.333333333299</v>
      </c>
      <c r="Z1355" s="17" t="s">
        <v>82</v>
      </c>
      <c r="AA1355" s="17"/>
      <c r="AB1355" s="17"/>
      <c r="AC1355" s="17" t="s">
        <v>82</v>
      </c>
      <c r="AD1355" s="17"/>
      <c r="AE1355" s="17"/>
    </row>
    <row r="1356" spans="1:31" s="3" customFormat="1" ht="13" hidden="1" x14ac:dyDescent="0.3">
      <c r="A1356" s="35" t="s">
        <v>4028</v>
      </c>
      <c r="B1356" s="17">
        <v>1633</v>
      </c>
      <c r="C1356" s="18">
        <v>43568</v>
      </c>
      <c r="D1356" s="18">
        <v>43570.291666666701</v>
      </c>
      <c r="E1356" s="16" t="s">
        <v>1507</v>
      </c>
      <c r="F1356" s="36">
        <v>43776.333333333299</v>
      </c>
      <c r="G1356" s="16" t="s">
        <v>384</v>
      </c>
      <c r="H1356" s="17" t="s">
        <v>51</v>
      </c>
      <c r="I1356" s="17"/>
      <c r="J1356" s="17"/>
      <c r="K1356" s="17" t="s">
        <v>51</v>
      </c>
      <c r="L1356" s="17"/>
      <c r="M1356" s="17"/>
      <c r="N1356" s="17">
        <v>86.4</v>
      </c>
      <c r="O1356" s="17"/>
      <c r="P1356" s="17"/>
      <c r="Q1356" s="17">
        <v>85</v>
      </c>
      <c r="R1356" s="17" t="s">
        <v>65</v>
      </c>
      <c r="S1356" s="17"/>
      <c r="T1356" s="17" t="s">
        <v>101</v>
      </c>
      <c r="U1356" s="17" t="s">
        <v>55</v>
      </c>
      <c r="V1356" s="17" t="s">
        <v>71</v>
      </c>
      <c r="W1356" s="19" t="s">
        <v>2057</v>
      </c>
      <c r="X1356" s="18">
        <v>45291.333333333299</v>
      </c>
      <c r="Y1356" s="18">
        <v>45291.333333333299</v>
      </c>
      <c r="Z1356" s="17" t="s">
        <v>82</v>
      </c>
      <c r="AA1356" s="17"/>
      <c r="AB1356" s="17"/>
      <c r="AC1356" s="17" t="s">
        <v>82</v>
      </c>
      <c r="AD1356" s="17"/>
      <c r="AE1356" s="17"/>
    </row>
    <row r="1357" spans="1:31" s="3" customFormat="1" ht="13" hidden="1" x14ac:dyDescent="0.3">
      <c r="A1357" s="35" t="s">
        <v>4029</v>
      </c>
      <c r="B1357" s="17">
        <v>1634</v>
      </c>
      <c r="C1357" s="18">
        <v>43570</v>
      </c>
      <c r="D1357" s="18">
        <v>43570.291666666701</v>
      </c>
      <c r="E1357" s="16" t="s">
        <v>1507</v>
      </c>
      <c r="F1357" s="36">
        <v>43669.291666666701</v>
      </c>
      <c r="G1357" s="16" t="s">
        <v>384</v>
      </c>
      <c r="H1357" s="17" t="s">
        <v>74</v>
      </c>
      <c r="I1357" s="17" t="s">
        <v>63</v>
      </c>
      <c r="J1357" s="17"/>
      <c r="K1357" s="17" t="s">
        <v>75</v>
      </c>
      <c r="L1357" s="17" t="s">
        <v>70</v>
      </c>
      <c r="M1357" s="17"/>
      <c r="N1357" s="17">
        <v>203.434</v>
      </c>
      <c r="O1357" s="17">
        <v>200</v>
      </c>
      <c r="P1357" s="17"/>
      <c r="Q1357" s="17">
        <v>200</v>
      </c>
      <c r="R1357" s="17" t="s">
        <v>65</v>
      </c>
      <c r="S1357" s="17"/>
      <c r="T1357" s="17" t="s">
        <v>101</v>
      </c>
      <c r="U1357" s="17" t="s">
        <v>55</v>
      </c>
      <c r="V1357" s="17" t="s">
        <v>71</v>
      </c>
      <c r="W1357" s="19" t="s">
        <v>2057</v>
      </c>
      <c r="X1357" s="18">
        <v>44895.333333333299</v>
      </c>
      <c r="Y1357" s="18">
        <v>44895.333333333299</v>
      </c>
      <c r="Z1357" s="17" t="s">
        <v>82</v>
      </c>
      <c r="AA1357" s="17"/>
      <c r="AB1357" s="17"/>
      <c r="AC1357" s="17" t="s">
        <v>82</v>
      </c>
      <c r="AD1357" s="17"/>
      <c r="AE1357" s="17" t="s">
        <v>1641</v>
      </c>
    </row>
    <row r="1358" spans="1:31" s="3" customFormat="1" ht="13" hidden="1" x14ac:dyDescent="0.3">
      <c r="A1358" s="35" t="s">
        <v>4030</v>
      </c>
      <c r="B1358" s="17">
        <v>1635</v>
      </c>
      <c r="C1358" s="18">
        <v>43570</v>
      </c>
      <c r="D1358" s="18">
        <v>43570.291666666701</v>
      </c>
      <c r="E1358" s="16" t="s">
        <v>1507</v>
      </c>
      <c r="F1358" s="36">
        <v>43903.291666666701</v>
      </c>
      <c r="G1358" s="16" t="s">
        <v>384</v>
      </c>
      <c r="H1358" s="17" t="s">
        <v>74</v>
      </c>
      <c r="I1358" s="17" t="s">
        <v>63</v>
      </c>
      <c r="J1358" s="17"/>
      <c r="K1358" s="17" t="s">
        <v>75</v>
      </c>
      <c r="L1358" s="17" t="s">
        <v>70</v>
      </c>
      <c r="M1358" s="17"/>
      <c r="N1358" s="17">
        <v>406.56</v>
      </c>
      <c r="O1358" s="17">
        <v>406.56</v>
      </c>
      <c r="P1358" s="17"/>
      <c r="Q1358" s="17">
        <v>400</v>
      </c>
      <c r="R1358" s="17" t="s">
        <v>65</v>
      </c>
      <c r="S1358" s="17"/>
      <c r="T1358" s="17" t="s">
        <v>101</v>
      </c>
      <c r="U1358" s="17" t="s">
        <v>55</v>
      </c>
      <c r="V1358" s="17" t="s">
        <v>71</v>
      </c>
      <c r="W1358" s="19" t="s">
        <v>426</v>
      </c>
      <c r="X1358" s="18">
        <v>44895.333333333299</v>
      </c>
      <c r="Y1358" s="18">
        <v>44895.333333333299</v>
      </c>
      <c r="Z1358" s="17" t="s">
        <v>82</v>
      </c>
      <c r="AA1358" s="17"/>
      <c r="AB1358" s="17"/>
      <c r="AC1358" s="17" t="s">
        <v>82</v>
      </c>
      <c r="AD1358" s="17"/>
      <c r="AE1358" s="17" t="s">
        <v>1641</v>
      </c>
    </row>
    <row r="1359" spans="1:31" s="3" customFormat="1" ht="13" hidden="1" x14ac:dyDescent="0.3">
      <c r="A1359" s="35" t="s">
        <v>4031</v>
      </c>
      <c r="B1359" s="17">
        <v>1637</v>
      </c>
      <c r="C1359" s="18">
        <v>43560</v>
      </c>
      <c r="D1359" s="18">
        <v>43570.291666666701</v>
      </c>
      <c r="E1359" s="16" t="s">
        <v>1507</v>
      </c>
      <c r="F1359" s="36">
        <v>43916.291666666701</v>
      </c>
      <c r="G1359" s="16" t="s">
        <v>384</v>
      </c>
      <c r="H1359" s="17" t="s">
        <v>63</v>
      </c>
      <c r="I1359" s="17" t="s">
        <v>74</v>
      </c>
      <c r="J1359" s="17"/>
      <c r="K1359" s="17" t="s">
        <v>70</v>
      </c>
      <c r="L1359" s="17" t="s">
        <v>75</v>
      </c>
      <c r="M1359" s="17"/>
      <c r="N1359" s="17">
        <v>518.4</v>
      </c>
      <c r="O1359" s="17">
        <v>518.4</v>
      </c>
      <c r="P1359" s="17"/>
      <c r="Q1359" s="17">
        <v>500</v>
      </c>
      <c r="R1359" s="17" t="s">
        <v>65</v>
      </c>
      <c r="S1359" s="17"/>
      <c r="T1359" s="17" t="s">
        <v>66</v>
      </c>
      <c r="U1359" s="17" t="s">
        <v>55</v>
      </c>
      <c r="V1359" s="17" t="s">
        <v>71</v>
      </c>
      <c r="W1359" s="19" t="s">
        <v>81</v>
      </c>
      <c r="X1359" s="18">
        <v>44926.333333333299</v>
      </c>
      <c r="Y1359" s="18">
        <v>44926.333333333299</v>
      </c>
      <c r="Z1359" s="17" t="s">
        <v>82</v>
      </c>
      <c r="AA1359" s="17" t="s">
        <v>59</v>
      </c>
      <c r="AB1359" s="17"/>
      <c r="AC1359" s="17" t="s">
        <v>82</v>
      </c>
      <c r="AD1359" s="17"/>
      <c r="AE1359" s="17"/>
    </row>
    <row r="1360" spans="1:31" s="3" customFormat="1" ht="13" hidden="1" x14ac:dyDescent="0.3">
      <c r="A1360" s="35" t="s">
        <v>4032</v>
      </c>
      <c r="B1360" s="17">
        <v>1638</v>
      </c>
      <c r="C1360" s="18">
        <v>43567</v>
      </c>
      <c r="D1360" s="18">
        <v>43570.291666666701</v>
      </c>
      <c r="E1360" s="16" t="s">
        <v>1507</v>
      </c>
      <c r="F1360" s="36">
        <v>43665.291666666701</v>
      </c>
      <c r="G1360" s="16" t="s">
        <v>384</v>
      </c>
      <c r="H1360" s="17" t="s">
        <v>74</v>
      </c>
      <c r="I1360" s="17" t="s">
        <v>51</v>
      </c>
      <c r="J1360" s="17" t="s">
        <v>63</v>
      </c>
      <c r="K1360" s="17" t="s">
        <v>75</v>
      </c>
      <c r="L1360" s="17" t="s">
        <v>51</v>
      </c>
      <c r="M1360" s="17" t="s">
        <v>70</v>
      </c>
      <c r="N1360" s="17">
        <v>208.52699999999999</v>
      </c>
      <c r="O1360" s="17">
        <v>229.6</v>
      </c>
      <c r="P1360" s="17">
        <v>204.93</v>
      </c>
      <c r="Q1360" s="17">
        <v>200</v>
      </c>
      <c r="R1360" s="17" t="s">
        <v>65</v>
      </c>
      <c r="S1360" s="17"/>
      <c r="T1360" s="17" t="s">
        <v>66</v>
      </c>
      <c r="U1360" s="17" t="s">
        <v>55</v>
      </c>
      <c r="V1360" s="17" t="s">
        <v>71</v>
      </c>
      <c r="W1360" s="19" t="s">
        <v>253</v>
      </c>
      <c r="X1360" s="18">
        <v>45275.333333333299</v>
      </c>
      <c r="Y1360" s="18">
        <v>45275.333333333299</v>
      </c>
      <c r="Z1360" s="17" t="s">
        <v>82</v>
      </c>
      <c r="AA1360" s="17"/>
      <c r="AB1360" s="17"/>
      <c r="AC1360" s="17" t="s">
        <v>82</v>
      </c>
      <c r="AD1360" s="17"/>
      <c r="AE1360" s="17" t="s">
        <v>1641</v>
      </c>
    </row>
    <row r="1361" spans="1:31" s="3" customFormat="1" ht="13" hidden="1" x14ac:dyDescent="0.3">
      <c r="A1361" s="35" t="s">
        <v>4033</v>
      </c>
      <c r="B1361" s="17">
        <v>1639</v>
      </c>
      <c r="C1361" s="18">
        <v>43560</v>
      </c>
      <c r="D1361" s="18">
        <v>43570.291666666701</v>
      </c>
      <c r="E1361" s="16" t="s">
        <v>1507</v>
      </c>
      <c r="F1361" s="36">
        <v>43656.291666666701</v>
      </c>
      <c r="G1361" s="16" t="s">
        <v>384</v>
      </c>
      <c r="H1361" s="17" t="s">
        <v>63</v>
      </c>
      <c r="I1361" s="17"/>
      <c r="J1361" s="17"/>
      <c r="K1361" s="17" t="s">
        <v>70</v>
      </c>
      <c r="L1361" s="17"/>
      <c r="M1361" s="17"/>
      <c r="N1361" s="17">
        <v>100.98</v>
      </c>
      <c r="O1361" s="17"/>
      <c r="P1361" s="17"/>
      <c r="Q1361" s="17">
        <v>100</v>
      </c>
      <c r="R1361" s="17" t="s">
        <v>65</v>
      </c>
      <c r="S1361" s="17"/>
      <c r="T1361" s="17" t="s">
        <v>66</v>
      </c>
      <c r="U1361" s="17" t="s">
        <v>55</v>
      </c>
      <c r="V1361" s="17" t="s">
        <v>71</v>
      </c>
      <c r="W1361" s="19" t="s">
        <v>253</v>
      </c>
      <c r="X1361" s="18">
        <v>44926.333333333299</v>
      </c>
      <c r="Y1361" s="18">
        <v>44926.333333333299</v>
      </c>
      <c r="Z1361" s="17" t="s">
        <v>82</v>
      </c>
      <c r="AA1361" s="17"/>
      <c r="AB1361" s="17"/>
      <c r="AC1361" s="17" t="s">
        <v>82</v>
      </c>
      <c r="AD1361" s="17"/>
      <c r="AE1361" s="17" t="s">
        <v>1641</v>
      </c>
    </row>
    <row r="1362" spans="1:31" s="3" customFormat="1" ht="13" hidden="1" x14ac:dyDescent="0.3">
      <c r="A1362" s="35" t="s">
        <v>4034</v>
      </c>
      <c r="B1362" s="17">
        <v>1640</v>
      </c>
      <c r="C1362" s="18">
        <v>43567</v>
      </c>
      <c r="D1362" s="18">
        <v>43570.291666666701</v>
      </c>
      <c r="E1362" s="16" t="s">
        <v>1507</v>
      </c>
      <c r="F1362" s="36">
        <v>43935.291666666701</v>
      </c>
      <c r="G1362" s="16" t="s">
        <v>384</v>
      </c>
      <c r="H1362" s="17" t="s">
        <v>74</v>
      </c>
      <c r="I1362" s="17" t="s">
        <v>63</v>
      </c>
      <c r="J1362" s="17"/>
      <c r="K1362" s="17" t="s">
        <v>75</v>
      </c>
      <c r="L1362" s="17" t="s">
        <v>70</v>
      </c>
      <c r="M1362" s="17"/>
      <c r="N1362" s="17">
        <v>514.35</v>
      </c>
      <c r="O1362" s="17">
        <v>514.35</v>
      </c>
      <c r="P1362" s="17"/>
      <c r="Q1362" s="17">
        <v>500</v>
      </c>
      <c r="R1362" s="17" t="s">
        <v>65</v>
      </c>
      <c r="S1362" s="17"/>
      <c r="T1362" s="17" t="s">
        <v>66</v>
      </c>
      <c r="U1362" s="17" t="s">
        <v>55</v>
      </c>
      <c r="V1362" s="17" t="s">
        <v>71</v>
      </c>
      <c r="W1362" s="19" t="s">
        <v>4035</v>
      </c>
      <c r="X1362" s="18">
        <v>45078.291666666701</v>
      </c>
      <c r="Y1362" s="18">
        <v>46266.291666666701</v>
      </c>
      <c r="Z1362" s="17" t="s">
        <v>82</v>
      </c>
      <c r="AA1362" s="17" t="s">
        <v>59</v>
      </c>
      <c r="AB1362" s="17"/>
      <c r="AC1362" s="17" t="s">
        <v>82</v>
      </c>
      <c r="AD1362" s="17"/>
      <c r="AE1362" s="17" t="s">
        <v>1641</v>
      </c>
    </row>
    <row r="1363" spans="1:31" s="3" customFormat="1" ht="13" hidden="1" x14ac:dyDescent="0.3">
      <c r="A1363" s="35" t="s">
        <v>4036</v>
      </c>
      <c r="B1363" s="17">
        <v>1644</v>
      </c>
      <c r="C1363" s="18">
        <v>43565</v>
      </c>
      <c r="D1363" s="18">
        <v>43570.291666666701</v>
      </c>
      <c r="E1363" s="16" t="s">
        <v>1507</v>
      </c>
      <c r="F1363" s="36">
        <v>43934.291666666701</v>
      </c>
      <c r="G1363" s="16" t="s">
        <v>384</v>
      </c>
      <c r="H1363" s="17" t="s">
        <v>63</v>
      </c>
      <c r="I1363" s="17"/>
      <c r="J1363" s="17"/>
      <c r="K1363" s="17" t="s">
        <v>70</v>
      </c>
      <c r="L1363" s="17"/>
      <c r="M1363" s="17"/>
      <c r="N1363" s="17">
        <v>308.10000000000002</v>
      </c>
      <c r="O1363" s="17"/>
      <c r="P1363" s="17"/>
      <c r="Q1363" s="17">
        <v>300</v>
      </c>
      <c r="R1363" s="17" t="s">
        <v>65</v>
      </c>
      <c r="S1363" s="17"/>
      <c r="T1363" s="17" t="s">
        <v>130</v>
      </c>
      <c r="U1363" s="17" t="s">
        <v>55</v>
      </c>
      <c r="V1363" s="17" t="s">
        <v>71</v>
      </c>
      <c r="W1363" s="19" t="s">
        <v>4037</v>
      </c>
      <c r="X1363" s="18">
        <v>44500.291666666701</v>
      </c>
      <c r="Y1363" s="18">
        <v>44774.291666666701</v>
      </c>
      <c r="Z1363" s="17" t="s">
        <v>82</v>
      </c>
      <c r="AA1363" s="17" t="s">
        <v>59</v>
      </c>
      <c r="AB1363" s="17"/>
      <c r="AC1363" s="17" t="s">
        <v>82</v>
      </c>
      <c r="AD1363" s="17"/>
      <c r="AE1363" s="17" t="s">
        <v>1641</v>
      </c>
    </row>
    <row r="1364" spans="1:31" s="3" customFormat="1" ht="13" hidden="1" x14ac:dyDescent="0.3">
      <c r="A1364" s="35" t="s">
        <v>4038</v>
      </c>
      <c r="B1364" s="17">
        <v>1648</v>
      </c>
      <c r="C1364" s="18">
        <v>43560</v>
      </c>
      <c r="D1364" s="18">
        <v>43570.291666666701</v>
      </c>
      <c r="E1364" s="16" t="s">
        <v>1507</v>
      </c>
      <c r="F1364" s="36">
        <v>43894.333333333299</v>
      </c>
      <c r="G1364" s="16" t="s">
        <v>384</v>
      </c>
      <c r="H1364" s="17" t="s">
        <v>74</v>
      </c>
      <c r="I1364" s="17" t="s">
        <v>63</v>
      </c>
      <c r="J1364" s="17"/>
      <c r="K1364" s="17" t="s">
        <v>75</v>
      </c>
      <c r="L1364" s="17" t="s">
        <v>70</v>
      </c>
      <c r="M1364" s="17"/>
      <c r="N1364" s="17">
        <v>400</v>
      </c>
      <c r="O1364" s="17">
        <v>200</v>
      </c>
      <c r="P1364" s="17"/>
      <c r="Q1364" s="17">
        <v>400</v>
      </c>
      <c r="R1364" s="17" t="s">
        <v>65</v>
      </c>
      <c r="S1364" s="17"/>
      <c r="T1364" s="17" t="s">
        <v>96</v>
      </c>
      <c r="U1364" s="17" t="s">
        <v>97</v>
      </c>
      <c r="V1364" s="17" t="s">
        <v>71</v>
      </c>
      <c r="W1364" s="19" t="s">
        <v>368</v>
      </c>
      <c r="X1364" s="18">
        <v>45261.333333333299</v>
      </c>
      <c r="Y1364" s="18">
        <v>45261.333333333299</v>
      </c>
      <c r="Z1364" s="17" t="s">
        <v>82</v>
      </c>
      <c r="AA1364" s="17"/>
      <c r="AB1364" s="17"/>
      <c r="AC1364" s="17" t="s">
        <v>82</v>
      </c>
      <c r="AD1364" s="17"/>
      <c r="AE1364" s="17" t="s">
        <v>1641</v>
      </c>
    </row>
    <row r="1365" spans="1:31" s="3" customFormat="1" ht="25.5" hidden="1" x14ac:dyDescent="0.3">
      <c r="A1365" s="35" t="s">
        <v>4039</v>
      </c>
      <c r="B1365" s="17">
        <v>1651</v>
      </c>
      <c r="C1365" s="18">
        <v>43567</v>
      </c>
      <c r="D1365" s="18">
        <v>43570.291666666701</v>
      </c>
      <c r="E1365" s="16" t="s">
        <v>1507</v>
      </c>
      <c r="F1365" s="36">
        <v>43670.291666666701</v>
      </c>
      <c r="G1365" s="16" t="s">
        <v>384</v>
      </c>
      <c r="H1365" s="17" t="s">
        <v>63</v>
      </c>
      <c r="I1365" s="17" t="s">
        <v>74</v>
      </c>
      <c r="J1365" s="17"/>
      <c r="K1365" s="17" t="s">
        <v>70</v>
      </c>
      <c r="L1365" s="17" t="s">
        <v>75</v>
      </c>
      <c r="M1365" s="17"/>
      <c r="N1365" s="17">
        <v>51.15</v>
      </c>
      <c r="O1365" s="17">
        <v>102.3</v>
      </c>
      <c r="P1365" s="17"/>
      <c r="Q1365" s="17">
        <v>100</v>
      </c>
      <c r="R1365" s="17" t="s">
        <v>65</v>
      </c>
      <c r="S1365" s="17"/>
      <c r="T1365" s="17" t="s">
        <v>96</v>
      </c>
      <c r="U1365" s="17" t="s">
        <v>97</v>
      </c>
      <c r="V1365" s="17" t="s">
        <v>163</v>
      </c>
      <c r="W1365" s="19" t="s">
        <v>277</v>
      </c>
      <c r="X1365" s="18">
        <v>45275.333333333299</v>
      </c>
      <c r="Y1365" s="18">
        <v>45275.333333333299</v>
      </c>
      <c r="Z1365" s="17" t="s">
        <v>82</v>
      </c>
      <c r="AA1365" s="17"/>
      <c r="AB1365" s="17"/>
      <c r="AC1365" s="17" t="s">
        <v>82</v>
      </c>
      <c r="AD1365" s="17"/>
      <c r="AE1365" s="17"/>
    </row>
    <row r="1366" spans="1:31" s="3" customFormat="1" ht="25.5" hidden="1" x14ac:dyDescent="0.3">
      <c r="A1366" s="35" t="s">
        <v>4040</v>
      </c>
      <c r="B1366" s="17">
        <v>1652</v>
      </c>
      <c r="C1366" s="18">
        <v>43567</v>
      </c>
      <c r="D1366" s="18">
        <v>43570.291666666701</v>
      </c>
      <c r="E1366" s="16" t="s">
        <v>1507</v>
      </c>
      <c r="F1366" s="36">
        <v>43670.291666666701</v>
      </c>
      <c r="G1366" s="16" t="s">
        <v>384</v>
      </c>
      <c r="H1366" s="17" t="s">
        <v>63</v>
      </c>
      <c r="I1366" s="17" t="s">
        <v>74</v>
      </c>
      <c r="J1366" s="17"/>
      <c r="K1366" s="17" t="s">
        <v>70</v>
      </c>
      <c r="L1366" s="17" t="s">
        <v>75</v>
      </c>
      <c r="M1366" s="17"/>
      <c r="N1366" s="17">
        <v>51.15</v>
      </c>
      <c r="O1366" s="17">
        <v>102.3</v>
      </c>
      <c r="P1366" s="17"/>
      <c r="Q1366" s="17">
        <v>100</v>
      </c>
      <c r="R1366" s="17" t="s">
        <v>65</v>
      </c>
      <c r="S1366" s="17"/>
      <c r="T1366" s="17" t="s">
        <v>96</v>
      </c>
      <c r="U1366" s="17" t="s">
        <v>97</v>
      </c>
      <c r="V1366" s="17" t="s">
        <v>163</v>
      </c>
      <c r="W1366" s="19" t="s">
        <v>4041</v>
      </c>
      <c r="X1366" s="18">
        <v>45275.333333333299</v>
      </c>
      <c r="Y1366" s="18">
        <v>45275.333333333299</v>
      </c>
      <c r="Z1366" s="17" t="s">
        <v>82</v>
      </c>
      <c r="AA1366" s="17"/>
      <c r="AB1366" s="17"/>
      <c r="AC1366" s="17" t="s">
        <v>82</v>
      </c>
      <c r="AD1366" s="17"/>
      <c r="AE1366" s="17" t="s">
        <v>1641</v>
      </c>
    </row>
    <row r="1367" spans="1:31" s="3" customFormat="1" ht="25.5" hidden="1" x14ac:dyDescent="0.3">
      <c r="A1367" s="35" t="s">
        <v>4042</v>
      </c>
      <c r="B1367" s="17">
        <v>1653</v>
      </c>
      <c r="C1367" s="18">
        <v>43568</v>
      </c>
      <c r="D1367" s="18">
        <v>43570.291666666701</v>
      </c>
      <c r="E1367" s="16" t="s">
        <v>1507</v>
      </c>
      <c r="F1367" s="36">
        <v>43902.291666666701</v>
      </c>
      <c r="G1367" s="16" t="s">
        <v>384</v>
      </c>
      <c r="H1367" s="17" t="s">
        <v>63</v>
      </c>
      <c r="I1367" s="17" t="s">
        <v>74</v>
      </c>
      <c r="J1367" s="17"/>
      <c r="K1367" s="17" t="s">
        <v>70</v>
      </c>
      <c r="L1367" s="17" t="s">
        <v>75</v>
      </c>
      <c r="M1367" s="17"/>
      <c r="N1367" s="17">
        <v>118.56</v>
      </c>
      <c r="O1367" s="17">
        <v>459.54</v>
      </c>
      <c r="P1367" s="17"/>
      <c r="Q1367" s="17">
        <v>448</v>
      </c>
      <c r="R1367" s="17" t="s">
        <v>65</v>
      </c>
      <c r="S1367" s="17"/>
      <c r="T1367" s="17" t="s">
        <v>96</v>
      </c>
      <c r="U1367" s="17" t="s">
        <v>97</v>
      </c>
      <c r="V1367" s="17" t="s">
        <v>163</v>
      </c>
      <c r="W1367" s="19" t="s">
        <v>277</v>
      </c>
      <c r="X1367" s="18">
        <v>45077.291666666701</v>
      </c>
      <c r="Y1367" s="18">
        <v>45077.291666666701</v>
      </c>
      <c r="Z1367" s="17" t="s">
        <v>82</v>
      </c>
      <c r="AA1367" s="17" t="s">
        <v>59</v>
      </c>
      <c r="AB1367" s="17"/>
      <c r="AC1367" s="17" t="s">
        <v>82</v>
      </c>
      <c r="AD1367" s="17"/>
      <c r="AE1367" s="17" t="s">
        <v>1641</v>
      </c>
    </row>
    <row r="1368" spans="1:31" s="3" customFormat="1" ht="13" x14ac:dyDescent="0.3">
      <c r="A1368" s="35" t="s">
        <v>4043</v>
      </c>
      <c r="B1368" s="17">
        <v>1656</v>
      </c>
      <c r="C1368" s="18">
        <v>43559</v>
      </c>
      <c r="D1368" s="18">
        <v>43570.291666666701</v>
      </c>
      <c r="E1368" s="16" t="s">
        <v>1507</v>
      </c>
      <c r="F1368" s="36">
        <v>44335.291666666701</v>
      </c>
      <c r="G1368" s="16" t="s">
        <v>384</v>
      </c>
      <c r="H1368" s="17" t="s">
        <v>63</v>
      </c>
      <c r="I1368" s="17"/>
      <c r="J1368" s="17"/>
      <c r="K1368" s="17" t="s">
        <v>70</v>
      </c>
      <c r="L1368" s="17"/>
      <c r="M1368" s="17"/>
      <c r="N1368" s="17">
        <v>200</v>
      </c>
      <c r="O1368" s="17"/>
      <c r="P1368" s="17"/>
      <c r="Q1368" s="17">
        <v>200</v>
      </c>
      <c r="R1368" s="17" t="s">
        <v>65</v>
      </c>
      <c r="S1368" s="17" t="s">
        <v>53</v>
      </c>
      <c r="T1368" s="17" t="s">
        <v>54</v>
      </c>
      <c r="U1368" s="17" t="s">
        <v>55</v>
      </c>
      <c r="V1368" s="17" t="s">
        <v>56</v>
      </c>
      <c r="W1368" s="19" t="s">
        <v>4044</v>
      </c>
      <c r="X1368" s="18">
        <v>45261.333333333299</v>
      </c>
      <c r="Y1368" s="18">
        <v>45170.291666666701</v>
      </c>
      <c r="Z1368" s="17" t="s">
        <v>82</v>
      </c>
      <c r="AA1368" s="17" t="s">
        <v>59</v>
      </c>
      <c r="AB1368" s="17" t="s">
        <v>59</v>
      </c>
      <c r="AC1368" s="17" t="s">
        <v>82</v>
      </c>
      <c r="AD1368" s="17"/>
      <c r="AE1368" s="17" t="s">
        <v>1641</v>
      </c>
    </row>
    <row r="1369" spans="1:31" s="3" customFormat="1" ht="13" x14ac:dyDescent="0.3">
      <c r="A1369" s="35" t="s">
        <v>4045</v>
      </c>
      <c r="B1369" s="17">
        <v>1658</v>
      </c>
      <c r="C1369" s="18">
        <v>43556</v>
      </c>
      <c r="D1369" s="18">
        <v>43570.291666666701</v>
      </c>
      <c r="E1369" s="16" t="s">
        <v>1507</v>
      </c>
      <c r="F1369" s="36">
        <v>44669.291666666701</v>
      </c>
      <c r="G1369" s="16" t="s">
        <v>384</v>
      </c>
      <c r="H1369" s="17" t="s">
        <v>63</v>
      </c>
      <c r="I1369" s="17"/>
      <c r="J1369" s="17"/>
      <c r="K1369" s="17" t="s">
        <v>70</v>
      </c>
      <c r="L1369" s="17"/>
      <c r="M1369" s="17"/>
      <c r="N1369" s="17">
        <v>200</v>
      </c>
      <c r="O1369" s="17"/>
      <c r="P1369" s="17"/>
      <c r="Q1369" s="17">
        <v>200</v>
      </c>
      <c r="R1369" s="17" t="s">
        <v>92</v>
      </c>
      <c r="S1369" s="17" t="s">
        <v>53</v>
      </c>
      <c r="T1369" s="17" t="s">
        <v>200</v>
      </c>
      <c r="U1369" s="17" t="s">
        <v>55</v>
      </c>
      <c r="V1369" s="17" t="s">
        <v>56</v>
      </c>
      <c r="W1369" s="19" t="s">
        <v>2360</v>
      </c>
      <c r="X1369" s="18">
        <v>45107.291666666701</v>
      </c>
      <c r="Y1369" s="18">
        <v>47038.291666666701</v>
      </c>
      <c r="Z1369" s="17" t="s">
        <v>82</v>
      </c>
      <c r="AA1369" s="17" t="s">
        <v>59</v>
      </c>
      <c r="AB1369" s="17" t="s">
        <v>59</v>
      </c>
      <c r="AC1369" s="17" t="s">
        <v>82</v>
      </c>
      <c r="AD1369" s="17"/>
      <c r="AE1369" s="17" t="s">
        <v>1641</v>
      </c>
    </row>
    <row r="1370" spans="1:31" s="3" customFormat="1" ht="13" hidden="1" x14ac:dyDescent="0.3">
      <c r="A1370" s="35" t="s">
        <v>4046</v>
      </c>
      <c r="B1370" s="17">
        <v>1659</v>
      </c>
      <c r="C1370" s="18">
        <v>43559</v>
      </c>
      <c r="D1370" s="18">
        <v>43570.291666666701</v>
      </c>
      <c r="E1370" s="16" t="s">
        <v>1507</v>
      </c>
      <c r="F1370" s="36">
        <v>43661.291666666701</v>
      </c>
      <c r="G1370" s="16" t="s">
        <v>384</v>
      </c>
      <c r="H1370" s="17" t="s">
        <v>63</v>
      </c>
      <c r="I1370" s="17"/>
      <c r="J1370" s="17"/>
      <c r="K1370" s="17" t="s">
        <v>70</v>
      </c>
      <c r="L1370" s="17"/>
      <c r="M1370" s="17"/>
      <c r="N1370" s="17">
        <v>200</v>
      </c>
      <c r="O1370" s="17"/>
      <c r="P1370" s="17"/>
      <c r="Q1370" s="17">
        <v>200</v>
      </c>
      <c r="R1370" s="17" t="s">
        <v>65</v>
      </c>
      <c r="S1370" s="17"/>
      <c r="T1370" s="17" t="s">
        <v>54</v>
      </c>
      <c r="U1370" s="17" t="s">
        <v>55</v>
      </c>
      <c r="V1370" s="17" t="s">
        <v>56</v>
      </c>
      <c r="W1370" s="19" t="s">
        <v>4047</v>
      </c>
      <c r="X1370" s="18">
        <v>45261.333333333299</v>
      </c>
      <c r="Y1370" s="18">
        <v>45261.333333333299</v>
      </c>
      <c r="Z1370" s="17" t="s">
        <v>82</v>
      </c>
      <c r="AA1370" s="17"/>
      <c r="AB1370" s="17"/>
      <c r="AC1370" s="17" t="s">
        <v>82</v>
      </c>
      <c r="AD1370" s="17"/>
      <c r="AE1370" s="17" t="s">
        <v>1641</v>
      </c>
    </row>
    <row r="1371" spans="1:31" s="3" customFormat="1" ht="13" hidden="1" x14ac:dyDescent="0.3">
      <c r="A1371" s="35" t="s">
        <v>4048</v>
      </c>
      <c r="B1371" s="17">
        <v>1666</v>
      </c>
      <c r="C1371" s="18">
        <v>43560</v>
      </c>
      <c r="D1371" s="18">
        <v>43570.291666666701</v>
      </c>
      <c r="E1371" s="16" t="s">
        <v>1507</v>
      </c>
      <c r="F1371" s="36">
        <v>43894.333333333299</v>
      </c>
      <c r="G1371" s="16" t="s">
        <v>384</v>
      </c>
      <c r="H1371" s="17" t="s">
        <v>63</v>
      </c>
      <c r="I1371" s="17" t="s">
        <v>74</v>
      </c>
      <c r="J1371" s="17"/>
      <c r="K1371" s="17" t="s">
        <v>70</v>
      </c>
      <c r="L1371" s="17" t="s">
        <v>75</v>
      </c>
      <c r="M1371" s="17"/>
      <c r="N1371" s="17">
        <v>210.6</v>
      </c>
      <c r="O1371" s="17">
        <v>421.2</v>
      </c>
      <c r="P1371" s="17"/>
      <c r="Q1371" s="17">
        <v>400</v>
      </c>
      <c r="R1371" s="17" t="s">
        <v>65</v>
      </c>
      <c r="S1371" s="17"/>
      <c r="T1371" s="17" t="s">
        <v>200</v>
      </c>
      <c r="U1371" s="17" t="s">
        <v>55</v>
      </c>
      <c r="V1371" s="17" t="s">
        <v>56</v>
      </c>
      <c r="W1371" s="19" t="s">
        <v>2360</v>
      </c>
      <c r="X1371" s="18">
        <v>45261.333333333299</v>
      </c>
      <c r="Y1371" s="18">
        <v>45261.333333333299</v>
      </c>
      <c r="Z1371" s="17" t="s">
        <v>82</v>
      </c>
      <c r="AA1371" s="17" t="s">
        <v>59</v>
      </c>
      <c r="AB1371" s="17"/>
      <c r="AC1371" s="17" t="s">
        <v>82</v>
      </c>
      <c r="AD1371" s="17"/>
      <c r="AE1371" s="17"/>
    </row>
    <row r="1372" spans="1:31" s="3" customFormat="1" ht="13" hidden="1" x14ac:dyDescent="0.3">
      <c r="A1372" s="35" t="s">
        <v>4049</v>
      </c>
      <c r="B1372" s="17">
        <v>1668</v>
      </c>
      <c r="C1372" s="18">
        <v>43567</v>
      </c>
      <c r="D1372" s="18">
        <v>43570.291666666701</v>
      </c>
      <c r="E1372" s="16" t="s">
        <v>1507</v>
      </c>
      <c r="F1372" s="36">
        <v>43949.291666666701</v>
      </c>
      <c r="G1372" s="16" t="s">
        <v>384</v>
      </c>
      <c r="H1372" s="17" t="s">
        <v>63</v>
      </c>
      <c r="I1372" s="17"/>
      <c r="J1372" s="17"/>
      <c r="K1372" s="17" t="s">
        <v>70</v>
      </c>
      <c r="L1372" s="17"/>
      <c r="M1372" s="17"/>
      <c r="N1372" s="17">
        <v>51</v>
      </c>
      <c r="O1372" s="17"/>
      <c r="P1372" s="17"/>
      <c r="Q1372" s="17">
        <v>50</v>
      </c>
      <c r="R1372" s="17" t="s">
        <v>65</v>
      </c>
      <c r="S1372" s="17"/>
      <c r="T1372" s="17" t="s">
        <v>54</v>
      </c>
      <c r="U1372" s="17" t="s">
        <v>55</v>
      </c>
      <c r="V1372" s="17" t="s">
        <v>56</v>
      </c>
      <c r="W1372" s="19" t="s">
        <v>4050</v>
      </c>
      <c r="X1372" s="18">
        <v>44531.333333333299</v>
      </c>
      <c r="Y1372" s="18">
        <v>44531.333333333299</v>
      </c>
      <c r="Z1372" s="17" t="s">
        <v>82</v>
      </c>
      <c r="AA1372" s="17" t="s">
        <v>59</v>
      </c>
      <c r="AB1372" s="17"/>
      <c r="AC1372" s="17" t="s">
        <v>82</v>
      </c>
      <c r="AD1372" s="17"/>
      <c r="AE1372" s="17" t="s">
        <v>1641</v>
      </c>
    </row>
    <row r="1373" spans="1:31" s="3" customFormat="1" ht="13" hidden="1" x14ac:dyDescent="0.3">
      <c r="A1373" s="35" t="s">
        <v>4051</v>
      </c>
      <c r="B1373" s="17">
        <v>1672</v>
      </c>
      <c r="C1373" s="18">
        <v>43560</v>
      </c>
      <c r="D1373" s="18">
        <v>43570.291666666701</v>
      </c>
      <c r="E1373" s="16" t="s">
        <v>1507</v>
      </c>
      <c r="F1373" s="36">
        <v>43934.291666666701</v>
      </c>
      <c r="G1373" s="16" t="s">
        <v>384</v>
      </c>
      <c r="H1373" s="17" t="s">
        <v>51</v>
      </c>
      <c r="I1373" s="17" t="s">
        <v>63</v>
      </c>
      <c r="J1373" s="17"/>
      <c r="K1373" s="17" t="s">
        <v>51</v>
      </c>
      <c r="L1373" s="17" t="s">
        <v>70</v>
      </c>
      <c r="M1373" s="17"/>
      <c r="N1373" s="17">
        <v>205.8</v>
      </c>
      <c r="O1373" s="17">
        <v>205</v>
      </c>
      <c r="P1373" s="17"/>
      <c r="Q1373" s="17">
        <v>400</v>
      </c>
      <c r="R1373" s="17" t="s">
        <v>65</v>
      </c>
      <c r="S1373" s="17"/>
      <c r="T1373" s="17" t="s">
        <v>54</v>
      </c>
      <c r="U1373" s="17" t="s">
        <v>55</v>
      </c>
      <c r="V1373" s="17" t="s">
        <v>56</v>
      </c>
      <c r="W1373" s="19" t="s">
        <v>4052</v>
      </c>
      <c r="X1373" s="18">
        <v>44469.291666666701</v>
      </c>
      <c r="Y1373" s="18">
        <v>45078.291666666701</v>
      </c>
      <c r="Z1373" s="17" t="s">
        <v>82</v>
      </c>
      <c r="AA1373" s="17" t="s">
        <v>59</v>
      </c>
      <c r="AB1373" s="17"/>
      <c r="AC1373" s="17" t="s">
        <v>82</v>
      </c>
      <c r="AD1373" s="17"/>
      <c r="AE1373" s="17" t="s">
        <v>1641</v>
      </c>
    </row>
    <row r="1374" spans="1:31" s="3" customFormat="1" ht="25.5" hidden="1" x14ac:dyDescent="0.3">
      <c r="A1374" s="35" t="s">
        <v>4053</v>
      </c>
      <c r="B1374" s="17">
        <v>1674</v>
      </c>
      <c r="C1374" s="18">
        <v>43567</v>
      </c>
      <c r="D1374" s="18">
        <v>43570.291666666701</v>
      </c>
      <c r="E1374" s="16" t="s">
        <v>1507</v>
      </c>
      <c r="F1374" s="36">
        <v>43945.291666666701</v>
      </c>
      <c r="G1374" s="16" t="s">
        <v>384</v>
      </c>
      <c r="H1374" s="17" t="s">
        <v>63</v>
      </c>
      <c r="I1374" s="17"/>
      <c r="J1374" s="17"/>
      <c r="K1374" s="17" t="s">
        <v>64</v>
      </c>
      <c r="L1374" s="17"/>
      <c r="M1374" s="17"/>
      <c r="N1374" s="17">
        <v>500</v>
      </c>
      <c r="O1374" s="17"/>
      <c r="P1374" s="17"/>
      <c r="Q1374" s="17">
        <v>500</v>
      </c>
      <c r="R1374" s="17" t="s">
        <v>65</v>
      </c>
      <c r="S1374" s="17"/>
      <c r="T1374" s="17" t="s">
        <v>54</v>
      </c>
      <c r="U1374" s="17" t="s">
        <v>55</v>
      </c>
      <c r="V1374" s="17" t="s">
        <v>56</v>
      </c>
      <c r="W1374" s="19" t="s">
        <v>3905</v>
      </c>
      <c r="X1374" s="18">
        <v>46113.291666666701</v>
      </c>
      <c r="Y1374" s="18">
        <v>46113.291666666701</v>
      </c>
      <c r="Z1374" s="17" t="s">
        <v>82</v>
      </c>
      <c r="AA1374" s="17"/>
      <c r="AB1374" s="17"/>
      <c r="AC1374" s="17" t="s">
        <v>82</v>
      </c>
      <c r="AD1374" s="17"/>
      <c r="AE1374" s="17" t="s">
        <v>1641</v>
      </c>
    </row>
    <row r="1375" spans="1:31" s="3" customFormat="1" ht="13" hidden="1" x14ac:dyDescent="0.3">
      <c r="A1375" s="35" t="s">
        <v>4054</v>
      </c>
      <c r="B1375" s="17">
        <v>1676</v>
      </c>
      <c r="C1375" s="18">
        <v>43560</v>
      </c>
      <c r="D1375" s="18">
        <v>43570.291666666701</v>
      </c>
      <c r="E1375" s="16" t="s">
        <v>1507</v>
      </c>
      <c r="F1375" s="36">
        <v>43661.291666666701</v>
      </c>
      <c r="G1375" s="16" t="s">
        <v>384</v>
      </c>
      <c r="H1375" s="17" t="s">
        <v>63</v>
      </c>
      <c r="I1375" s="17"/>
      <c r="J1375" s="17"/>
      <c r="K1375" s="17" t="s">
        <v>70</v>
      </c>
      <c r="L1375" s="17"/>
      <c r="M1375" s="17"/>
      <c r="N1375" s="17">
        <v>50</v>
      </c>
      <c r="O1375" s="17"/>
      <c r="P1375" s="17"/>
      <c r="Q1375" s="17">
        <v>50</v>
      </c>
      <c r="R1375" s="17" t="s">
        <v>65</v>
      </c>
      <c r="S1375" s="17"/>
      <c r="T1375" s="17" t="s">
        <v>54</v>
      </c>
      <c r="U1375" s="17" t="s">
        <v>55</v>
      </c>
      <c r="V1375" s="17" t="s">
        <v>56</v>
      </c>
      <c r="W1375" s="19" t="s">
        <v>4055</v>
      </c>
      <c r="X1375" s="18">
        <v>45261.333333333299</v>
      </c>
      <c r="Y1375" s="18">
        <v>45261.333333333299</v>
      </c>
      <c r="Z1375" s="17" t="s">
        <v>82</v>
      </c>
      <c r="AA1375" s="17"/>
      <c r="AB1375" s="17"/>
      <c r="AC1375" s="17" t="s">
        <v>82</v>
      </c>
      <c r="AD1375" s="17"/>
      <c r="AE1375" s="17" t="s">
        <v>1641</v>
      </c>
    </row>
    <row r="1376" spans="1:31" s="3" customFormat="1" ht="13" hidden="1" x14ac:dyDescent="0.3">
      <c r="A1376" s="35" t="s">
        <v>4056</v>
      </c>
      <c r="B1376" s="17">
        <v>1677</v>
      </c>
      <c r="C1376" s="18">
        <v>43628</v>
      </c>
      <c r="D1376" s="18">
        <v>43922.291666666701</v>
      </c>
      <c r="E1376" s="16" t="s">
        <v>1507</v>
      </c>
      <c r="F1376" s="36">
        <v>44141.333333333299</v>
      </c>
      <c r="G1376" s="16" t="s">
        <v>226</v>
      </c>
      <c r="H1376" s="17" t="s">
        <v>1480</v>
      </c>
      <c r="I1376" s="17"/>
      <c r="J1376" s="17"/>
      <c r="K1376" s="17" t="s">
        <v>86</v>
      </c>
      <c r="L1376" s="17"/>
      <c r="M1376" s="17"/>
      <c r="N1376" s="17">
        <v>60</v>
      </c>
      <c r="O1376" s="17"/>
      <c r="P1376" s="17"/>
      <c r="Q1376" s="17">
        <v>60</v>
      </c>
      <c r="R1376" s="17" t="s">
        <v>65</v>
      </c>
      <c r="S1376" s="17"/>
      <c r="T1376" s="17" t="s">
        <v>101</v>
      </c>
      <c r="U1376" s="17" t="s">
        <v>55</v>
      </c>
      <c r="V1376" s="17" t="s">
        <v>71</v>
      </c>
      <c r="W1376" s="19" t="s">
        <v>4057</v>
      </c>
      <c r="X1376" s="18">
        <v>43800.333333333299</v>
      </c>
      <c r="Y1376" s="18">
        <v>43800.333333333299</v>
      </c>
      <c r="Z1376" s="17" t="s">
        <v>82</v>
      </c>
      <c r="AA1376" s="17"/>
      <c r="AB1376" s="17"/>
      <c r="AC1376" s="17" t="s">
        <v>82</v>
      </c>
      <c r="AD1376" s="17"/>
      <c r="AE1376" s="17"/>
    </row>
    <row r="1377" spans="1:31" s="3" customFormat="1" ht="13" hidden="1" x14ac:dyDescent="0.3">
      <c r="A1377" s="35" t="s">
        <v>4058</v>
      </c>
      <c r="B1377" s="17">
        <v>1682</v>
      </c>
      <c r="C1377" s="18">
        <v>43931</v>
      </c>
      <c r="D1377" s="18">
        <v>43936.291666666701</v>
      </c>
      <c r="E1377" s="16" t="s">
        <v>1507</v>
      </c>
      <c r="F1377" s="36">
        <v>44294.291666666701</v>
      </c>
      <c r="G1377" s="16" t="s">
        <v>473</v>
      </c>
      <c r="H1377" s="17" t="s">
        <v>63</v>
      </c>
      <c r="I1377" s="17"/>
      <c r="J1377" s="17"/>
      <c r="K1377" s="17" t="s">
        <v>70</v>
      </c>
      <c r="L1377" s="17"/>
      <c r="M1377" s="17"/>
      <c r="N1377" s="17">
        <v>253.68950000000001</v>
      </c>
      <c r="O1377" s="17"/>
      <c r="P1377" s="17"/>
      <c r="Q1377" s="17">
        <v>250</v>
      </c>
      <c r="R1377" s="17" t="s">
        <v>65</v>
      </c>
      <c r="S1377" s="17"/>
      <c r="T1377" s="17" t="s">
        <v>708</v>
      </c>
      <c r="U1377" s="17" t="s">
        <v>55</v>
      </c>
      <c r="V1377" s="17" t="s">
        <v>88</v>
      </c>
      <c r="W1377" s="19" t="s">
        <v>4059</v>
      </c>
      <c r="X1377" s="18">
        <v>45214.291666666701</v>
      </c>
      <c r="Y1377" s="18">
        <v>45214.291666666701</v>
      </c>
      <c r="Z1377" s="17" t="s">
        <v>82</v>
      </c>
      <c r="AA1377" s="17"/>
      <c r="AB1377" s="17"/>
      <c r="AC1377" s="17" t="s">
        <v>82</v>
      </c>
      <c r="AD1377" s="17"/>
      <c r="AE1377" s="17" t="s">
        <v>1641</v>
      </c>
    </row>
    <row r="1378" spans="1:31" s="3" customFormat="1" ht="13" hidden="1" x14ac:dyDescent="0.3">
      <c r="A1378" s="35" t="s">
        <v>4060</v>
      </c>
      <c r="B1378" s="17">
        <v>1684</v>
      </c>
      <c r="C1378" s="18">
        <v>43936</v>
      </c>
      <c r="D1378" s="18">
        <v>43936.291666666701</v>
      </c>
      <c r="E1378" s="16" t="s">
        <v>1507</v>
      </c>
      <c r="F1378" s="36">
        <v>44294.291666666701</v>
      </c>
      <c r="G1378" s="16" t="s">
        <v>473</v>
      </c>
      <c r="H1378" s="17" t="s">
        <v>51</v>
      </c>
      <c r="I1378" s="17" t="s">
        <v>63</v>
      </c>
      <c r="J1378" s="17"/>
      <c r="K1378" s="17" t="s">
        <v>51</v>
      </c>
      <c r="L1378" s="17" t="s">
        <v>70</v>
      </c>
      <c r="M1378" s="17"/>
      <c r="N1378" s="17">
        <v>97.2</v>
      </c>
      <c r="O1378" s="17">
        <v>61.013939999999998</v>
      </c>
      <c r="P1378" s="17"/>
      <c r="Q1378" s="17">
        <v>150</v>
      </c>
      <c r="R1378" s="17" t="s">
        <v>65</v>
      </c>
      <c r="S1378" s="17" t="s">
        <v>53</v>
      </c>
      <c r="T1378" s="17" t="s">
        <v>348</v>
      </c>
      <c r="U1378" s="17" t="s">
        <v>55</v>
      </c>
      <c r="V1378" s="17" t="s">
        <v>88</v>
      </c>
      <c r="W1378" s="19" t="s">
        <v>3917</v>
      </c>
      <c r="X1378" s="18">
        <v>45261.333333333299</v>
      </c>
      <c r="Y1378" s="18">
        <v>45261.333333333299</v>
      </c>
      <c r="Z1378" s="17" t="s">
        <v>82</v>
      </c>
      <c r="AA1378" s="17"/>
      <c r="AB1378" s="17"/>
      <c r="AC1378" s="17" t="s">
        <v>82</v>
      </c>
      <c r="AD1378" s="17"/>
      <c r="AE1378" s="17"/>
    </row>
    <row r="1379" spans="1:31" s="3" customFormat="1" ht="13" hidden="1" x14ac:dyDescent="0.3">
      <c r="A1379" s="35" t="s">
        <v>4061</v>
      </c>
      <c r="B1379" s="17">
        <v>1685</v>
      </c>
      <c r="C1379" s="18">
        <v>43928</v>
      </c>
      <c r="D1379" s="18">
        <v>43936.291666666701</v>
      </c>
      <c r="E1379" s="16" t="s">
        <v>1507</v>
      </c>
      <c r="F1379" s="36">
        <v>44288.291666666701</v>
      </c>
      <c r="G1379" s="16" t="s">
        <v>473</v>
      </c>
      <c r="H1379" s="17" t="s">
        <v>63</v>
      </c>
      <c r="I1379" s="17"/>
      <c r="J1379" s="17"/>
      <c r="K1379" s="17" t="s">
        <v>70</v>
      </c>
      <c r="L1379" s="17"/>
      <c r="M1379" s="17"/>
      <c r="N1379" s="17">
        <v>300</v>
      </c>
      <c r="O1379" s="17"/>
      <c r="P1379" s="17"/>
      <c r="Q1379" s="17">
        <v>300</v>
      </c>
      <c r="R1379" s="17" t="s">
        <v>65</v>
      </c>
      <c r="S1379" s="17"/>
      <c r="T1379" s="17" t="s">
        <v>171</v>
      </c>
      <c r="U1379" s="17" t="s">
        <v>55</v>
      </c>
      <c r="V1379" s="17" t="s">
        <v>88</v>
      </c>
      <c r="W1379" s="19" t="s">
        <v>280</v>
      </c>
      <c r="X1379" s="18">
        <v>45992.333333333299</v>
      </c>
      <c r="Y1379" s="18">
        <v>45992.333333333299</v>
      </c>
      <c r="Z1379" s="17" t="s">
        <v>82</v>
      </c>
      <c r="AA1379" s="17" t="s">
        <v>59</v>
      </c>
      <c r="AB1379" s="17"/>
      <c r="AC1379" s="17" t="s">
        <v>82</v>
      </c>
      <c r="AD1379" s="17"/>
      <c r="AE1379" s="17" t="s">
        <v>1641</v>
      </c>
    </row>
    <row r="1380" spans="1:31" s="3" customFormat="1" ht="13" hidden="1" x14ac:dyDescent="0.3">
      <c r="A1380" s="35" t="s">
        <v>4062</v>
      </c>
      <c r="B1380" s="17">
        <v>1686</v>
      </c>
      <c r="C1380" s="18">
        <v>43922</v>
      </c>
      <c r="D1380" s="18">
        <v>43936.291666666701</v>
      </c>
      <c r="E1380" s="16" t="s">
        <v>1507</v>
      </c>
      <c r="F1380" s="36">
        <v>44341.291666666701</v>
      </c>
      <c r="G1380" s="16" t="s">
        <v>473</v>
      </c>
      <c r="H1380" s="17" t="s">
        <v>74</v>
      </c>
      <c r="I1380" s="17" t="s">
        <v>63</v>
      </c>
      <c r="J1380" s="17"/>
      <c r="K1380" s="17" t="s">
        <v>75</v>
      </c>
      <c r="L1380" s="17" t="s">
        <v>70</v>
      </c>
      <c r="M1380" s="17"/>
      <c r="N1380" s="17">
        <v>86.7</v>
      </c>
      <c r="O1380" s="17">
        <v>86.7</v>
      </c>
      <c r="P1380" s="17"/>
      <c r="Q1380" s="17">
        <v>85</v>
      </c>
      <c r="R1380" s="17" t="s">
        <v>65</v>
      </c>
      <c r="S1380" s="17" t="s">
        <v>53</v>
      </c>
      <c r="T1380" s="17" t="s">
        <v>625</v>
      </c>
      <c r="U1380" s="17" t="s">
        <v>55</v>
      </c>
      <c r="V1380" s="17" t="s">
        <v>88</v>
      </c>
      <c r="W1380" s="19" t="s">
        <v>4063</v>
      </c>
      <c r="X1380" s="18">
        <v>45291.333333333299</v>
      </c>
      <c r="Y1380" s="18">
        <v>45291.333333333299</v>
      </c>
      <c r="Z1380" s="17" t="s">
        <v>82</v>
      </c>
      <c r="AA1380" s="17"/>
      <c r="AB1380" s="17"/>
      <c r="AC1380" s="17" t="s">
        <v>82</v>
      </c>
      <c r="AD1380" s="17"/>
      <c r="AE1380" s="17" t="s">
        <v>1641</v>
      </c>
    </row>
    <row r="1381" spans="1:31" s="3" customFormat="1" ht="13" hidden="1" x14ac:dyDescent="0.3">
      <c r="A1381" s="35" t="s">
        <v>4064</v>
      </c>
      <c r="B1381" s="17">
        <v>1689</v>
      </c>
      <c r="C1381" s="18">
        <v>43928</v>
      </c>
      <c r="D1381" s="18">
        <v>43936.291666666701</v>
      </c>
      <c r="E1381" s="16" t="s">
        <v>1507</v>
      </c>
      <c r="F1381" s="36">
        <v>44277.291666666701</v>
      </c>
      <c r="G1381" s="16" t="s">
        <v>473</v>
      </c>
      <c r="H1381" s="17" t="s">
        <v>74</v>
      </c>
      <c r="I1381" s="17" t="s">
        <v>63</v>
      </c>
      <c r="J1381" s="17"/>
      <c r="K1381" s="17" t="s">
        <v>75</v>
      </c>
      <c r="L1381" s="17" t="s">
        <v>70</v>
      </c>
      <c r="M1381" s="17"/>
      <c r="N1381" s="17">
        <v>20.2</v>
      </c>
      <c r="O1381" s="17">
        <v>10</v>
      </c>
      <c r="P1381" s="17"/>
      <c r="Q1381" s="17">
        <v>20</v>
      </c>
      <c r="R1381" s="17" t="s">
        <v>65</v>
      </c>
      <c r="S1381" s="17" t="s">
        <v>53</v>
      </c>
      <c r="T1381" s="17" t="s">
        <v>236</v>
      </c>
      <c r="U1381" s="17" t="s">
        <v>55</v>
      </c>
      <c r="V1381" s="17" t="s">
        <v>88</v>
      </c>
      <c r="W1381" s="19" t="s">
        <v>282</v>
      </c>
      <c r="X1381" s="18">
        <v>45290.333333333299</v>
      </c>
      <c r="Y1381" s="18">
        <v>45290.333333333299</v>
      </c>
      <c r="Z1381" s="17" t="s">
        <v>82</v>
      </c>
      <c r="AA1381" s="17"/>
      <c r="AB1381" s="17"/>
      <c r="AC1381" s="17" t="s">
        <v>82</v>
      </c>
      <c r="AD1381" s="17"/>
      <c r="AE1381" s="17" t="s">
        <v>1641</v>
      </c>
    </row>
    <row r="1382" spans="1:31" s="3" customFormat="1" ht="13" hidden="1" x14ac:dyDescent="0.3">
      <c r="A1382" s="35" t="s">
        <v>4065</v>
      </c>
      <c r="B1382" s="17">
        <v>1692</v>
      </c>
      <c r="C1382" s="18">
        <v>43933</v>
      </c>
      <c r="D1382" s="18">
        <v>43936.291666666701</v>
      </c>
      <c r="E1382" s="16" t="s">
        <v>1507</v>
      </c>
      <c r="F1382" s="36">
        <v>44295.291666666701</v>
      </c>
      <c r="G1382" s="16" t="s">
        <v>473</v>
      </c>
      <c r="H1382" s="17" t="s">
        <v>51</v>
      </c>
      <c r="I1382" s="17" t="s">
        <v>63</v>
      </c>
      <c r="J1382" s="17"/>
      <c r="K1382" s="17" t="s">
        <v>51</v>
      </c>
      <c r="L1382" s="17" t="s">
        <v>70</v>
      </c>
      <c r="M1382" s="17"/>
      <c r="N1382" s="17">
        <v>1568</v>
      </c>
      <c r="O1382" s="17">
        <v>319.35599999999999</v>
      </c>
      <c r="P1382" s="17"/>
      <c r="Q1382" s="17">
        <v>1500.12</v>
      </c>
      <c r="R1382" s="17" t="s">
        <v>65</v>
      </c>
      <c r="S1382" s="17" t="s">
        <v>53</v>
      </c>
      <c r="T1382" s="17" t="s">
        <v>348</v>
      </c>
      <c r="U1382" s="17" t="s">
        <v>55</v>
      </c>
      <c r="V1382" s="17" t="s">
        <v>88</v>
      </c>
      <c r="W1382" s="19" t="s">
        <v>3938</v>
      </c>
      <c r="X1382" s="18">
        <v>46492.291666666701</v>
      </c>
      <c r="Y1382" s="18">
        <v>46492.291666666701</v>
      </c>
      <c r="Z1382" s="17" t="s">
        <v>82</v>
      </c>
      <c r="AA1382" s="17"/>
      <c r="AB1382" s="17"/>
      <c r="AC1382" s="17" t="s">
        <v>82</v>
      </c>
      <c r="AD1382" s="17"/>
      <c r="AE1382" s="17"/>
    </row>
    <row r="1383" spans="1:31" s="3" customFormat="1" ht="13" hidden="1" x14ac:dyDescent="0.3">
      <c r="A1383" s="35" t="s">
        <v>4066</v>
      </c>
      <c r="B1383" s="17">
        <v>1693</v>
      </c>
      <c r="C1383" s="18">
        <v>43935</v>
      </c>
      <c r="D1383" s="18">
        <v>43936.291666666701</v>
      </c>
      <c r="E1383" s="16" t="s">
        <v>1507</v>
      </c>
      <c r="F1383" s="36">
        <v>44039.291666666701</v>
      </c>
      <c r="G1383" s="16" t="s">
        <v>473</v>
      </c>
      <c r="H1383" s="17" t="s">
        <v>63</v>
      </c>
      <c r="I1383" s="17" t="s">
        <v>345</v>
      </c>
      <c r="J1383" s="17"/>
      <c r="K1383" s="17" t="s">
        <v>70</v>
      </c>
      <c r="L1383" s="17" t="s">
        <v>86</v>
      </c>
      <c r="M1383" s="17"/>
      <c r="N1383" s="17">
        <v>26.21</v>
      </c>
      <c r="O1383" s="17">
        <v>14.1</v>
      </c>
      <c r="P1383" s="17"/>
      <c r="Q1383" s="17">
        <v>34.1</v>
      </c>
      <c r="R1383" s="17" t="s">
        <v>65</v>
      </c>
      <c r="S1383" s="17"/>
      <c r="T1383" s="17" t="s">
        <v>333</v>
      </c>
      <c r="U1383" s="17" t="s">
        <v>55</v>
      </c>
      <c r="V1383" s="17" t="s">
        <v>88</v>
      </c>
      <c r="W1383" s="19" t="s">
        <v>4067</v>
      </c>
      <c r="X1383" s="18">
        <v>46477.291666666701</v>
      </c>
      <c r="Y1383" s="18">
        <v>46477.291666666701</v>
      </c>
      <c r="Z1383" s="17" t="s">
        <v>82</v>
      </c>
      <c r="AA1383" s="17"/>
      <c r="AB1383" s="17"/>
      <c r="AC1383" s="17" t="s">
        <v>82</v>
      </c>
      <c r="AD1383" s="17"/>
      <c r="AE1383" s="17" t="s">
        <v>1618</v>
      </c>
    </row>
    <row r="1384" spans="1:31" s="3" customFormat="1" ht="13" hidden="1" x14ac:dyDescent="0.3">
      <c r="A1384" s="35" t="s">
        <v>4068</v>
      </c>
      <c r="B1384" s="17">
        <v>1694</v>
      </c>
      <c r="C1384" s="18">
        <v>43935</v>
      </c>
      <c r="D1384" s="18">
        <v>43936.291666666701</v>
      </c>
      <c r="E1384" s="16" t="s">
        <v>1507</v>
      </c>
      <c r="F1384" s="36">
        <v>44277.291666666701</v>
      </c>
      <c r="G1384" s="16" t="s">
        <v>473</v>
      </c>
      <c r="H1384" s="17" t="s">
        <v>63</v>
      </c>
      <c r="I1384" s="17"/>
      <c r="J1384" s="17"/>
      <c r="K1384" s="17" t="s">
        <v>70</v>
      </c>
      <c r="L1384" s="17"/>
      <c r="M1384" s="17"/>
      <c r="N1384" s="17">
        <v>102.8</v>
      </c>
      <c r="O1384" s="17"/>
      <c r="P1384" s="17"/>
      <c r="Q1384" s="17">
        <v>40</v>
      </c>
      <c r="R1384" s="17" t="s">
        <v>65</v>
      </c>
      <c r="S1384" s="17"/>
      <c r="T1384" s="17" t="s">
        <v>333</v>
      </c>
      <c r="U1384" s="17" t="s">
        <v>55</v>
      </c>
      <c r="V1384" s="17" t="s">
        <v>88</v>
      </c>
      <c r="W1384" s="19" t="s">
        <v>3253</v>
      </c>
      <c r="X1384" s="18">
        <v>45291.333333333299</v>
      </c>
      <c r="Y1384" s="18">
        <v>45291.333333333299</v>
      </c>
      <c r="Z1384" s="17" t="s">
        <v>82</v>
      </c>
      <c r="AA1384" s="17"/>
      <c r="AB1384" s="17"/>
      <c r="AC1384" s="17" t="s">
        <v>82</v>
      </c>
      <c r="AD1384" s="17"/>
      <c r="AE1384" s="17" t="s">
        <v>1641</v>
      </c>
    </row>
    <row r="1385" spans="1:31" s="3" customFormat="1" ht="13" hidden="1" x14ac:dyDescent="0.3">
      <c r="A1385" s="35" t="s">
        <v>4069</v>
      </c>
      <c r="B1385" s="17">
        <v>1696</v>
      </c>
      <c r="C1385" s="18">
        <v>43935</v>
      </c>
      <c r="D1385" s="18">
        <v>43936.291666666701</v>
      </c>
      <c r="E1385" s="16" t="s">
        <v>1507</v>
      </c>
      <c r="F1385" s="36">
        <v>44280.291666666701</v>
      </c>
      <c r="G1385" s="16" t="s">
        <v>473</v>
      </c>
      <c r="H1385" s="17" t="s">
        <v>63</v>
      </c>
      <c r="I1385" s="17"/>
      <c r="J1385" s="17"/>
      <c r="K1385" s="17" t="s">
        <v>70</v>
      </c>
      <c r="L1385" s="17"/>
      <c r="M1385" s="17"/>
      <c r="N1385" s="17">
        <v>950.4</v>
      </c>
      <c r="O1385" s="17"/>
      <c r="P1385" s="17"/>
      <c r="Q1385" s="17">
        <v>900</v>
      </c>
      <c r="R1385" s="17" t="s">
        <v>65</v>
      </c>
      <c r="S1385" s="17"/>
      <c r="T1385" s="17" t="s">
        <v>242</v>
      </c>
      <c r="U1385" s="17" t="s">
        <v>55</v>
      </c>
      <c r="V1385" s="17" t="s">
        <v>88</v>
      </c>
      <c r="W1385" s="19" t="s">
        <v>4070</v>
      </c>
      <c r="X1385" s="18">
        <v>45139.291666666701</v>
      </c>
      <c r="Y1385" s="18">
        <v>45139.291666666701</v>
      </c>
      <c r="Z1385" s="17" t="s">
        <v>82</v>
      </c>
      <c r="AA1385" s="17"/>
      <c r="AB1385" s="17"/>
      <c r="AC1385" s="17" t="s">
        <v>82</v>
      </c>
      <c r="AD1385" s="17"/>
      <c r="AE1385" s="17" t="s">
        <v>1641</v>
      </c>
    </row>
    <row r="1386" spans="1:31" s="3" customFormat="1" ht="13" hidden="1" x14ac:dyDescent="0.3">
      <c r="A1386" s="35" t="s">
        <v>4071</v>
      </c>
      <c r="B1386" s="17">
        <v>1697</v>
      </c>
      <c r="C1386" s="18">
        <v>43936</v>
      </c>
      <c r="D1386" s="18">
        <v>43936.291666666701</v>
      </c>
      <c r="E1386" s="16" t="s">
        <v>1507</v>
      </c>
      <c r="F1386" s="36">
        <v>44022.291666666701</v>
      </c>
      <c r="G1386" s="16" t="s">
        <v>473</v>
      </c>
      <c r="H1386" s="17" t="s">
        <v>63</v>
      </c>
      <c r="I1386" s="17"/>
      <c r="J1386" s="17"/>
      <c r="K1386" s="17" t="s">
        <v>70</v>
      </c>
      <c r="L1386" s="17"/>
      <c r="M1386" s="17"/>
      <c r="N1386" s="17">
        <v>305.25</v>
      </c>
      <c r="O1386" s="17"/>
      <c r="P1386" s="17"/>
      <c r="Q1386" s="17">
        <v>300</v>
      </c>
      <c r="R1386" s="17" t="s">
        <v>65</v>
      </c>
      <c r="S1386" s="17"/>
      <c r="T1386" s="17" t="s">
        <v>595</v>
      </c>
      <c r="U1386" s="17" t="s">
        <v>55</v>
      </c>
      <c r="V1386" s="17" t="s">
        <v>88</v>
      </c>
      <c r="W1386" s="19" t="s">
        <v>4072</v>
      </c>
      <c r="X1386" s="18">
        <v>45960.291666666701</v>
      </c>
      <c r="Y1386" s="18">
        <v>45960.291666666701</v>
      </c>
      <c r="Z1386" s="17" t="s">
        <v>82</v>
      </c>
      <c r="AA1386" s="17"/>
      <c r="AB1386" s="17"/>
      <c r="AC1386" s="17" t="s">
        <v>82</v>
      </c>
      <c r="AD1386" s="17"/>
      <c r="AE1386" s="17" t="s">
        <v>1641</v>
      </c>
    </row>
    <row r="1387" spans="1:31" s="3" customFormat="1" ht="13" hidden="1" x14ac:dyDescent="0.3">
      <c r="A1387" s="35" t="s">
        <v>4073</v>
      </c>
      <c r="B1387" s="17">
        <v>1698</v>
      </c>
      <c r="C1387" s="18">
        <v>43928</v>
      </c>
      <c r="D1387" s="18">
        <v>43936.291666666701</v>
      </c>
      <c r="E1387" s="16" t="s">
        <v>1507</v>
      </c>
      <c r="F1387" s="36">
        <v>44019.291666666701</v>
      </c>
      <c r="G1387" s="16" t="s">
        <v>473</v>
      </c>
      <c r="H1387" s="17" t="s">
        <v>63</v>
      </c>
      <c r="I1387" s="17"/>
      <c r="J1387" s="17"/>
      <c r="K1387" s="17" t="s">
        <v>70</v>
      </c>
      <c r="L1387" s="17"/>
      <c r="M1387" s="17"/>
      <c r="N1387" s="17">
        <v>300</v>
      </c>
      <c r="O1387" s="17"/>
      <c r="P1387" s="17"/>
      <c r="Q1387" s="17">
        <v>300</v>
      </c>
      <c r="R1387" s="17" t="s">
        <v>65</v>
      </c>
      <c r="S1387" s="17"/>
      <c r="T1387" s="17" t="s">
        <v>87</v>
      </c>
      <c r="U1387" s="17" t="s">
        <v>55</v>
      </c>
      <c r="V1387" s="17" t="s">
        <v>88</v>
      </c>
      <c r="W1387" s="19" t="s">
        <v>330</v>
      </c>
      <c r="X1387" s="18">
        <v>45627.333333333299</v>
      </c>
      <c r="Y1387" s="18">
        <v>45627.333333333299</v>
      </c>
      <c r="Z1387" s="17" t="s">
        <v>82</v>
      </c>
      <c r="AA1387" s="17"/>
      <c r="AB1387" s="17"/>
      <c r="AC1387" s="17" t="s">
        <v>82</v>
      </c>
      <c r="AD1387" s="17"/>
      <c r="AE1387" s="17" t="s">
        <v>1641</v>
      </c>
    </row>
    <row r="1388" spans="1:31" s="3" customFormat="1" ht="13" hidden="1" x14ac:dyDescent="0.3">
      <c r="A1388" s="35" t="s">
        <v>4074</v>
      </c>
      <c r="B1388" s="17">
        <v>1699</v>
      </c>
      <c r="C1388" s="18">
        <v>43930</v>
      </c>
      <c r="D1388" s="18">
        <v>43936.291666666701</v>
      </c>
      <c r="E1388" s="16" t="s">
        <v>1507</v>
      </c>
      <c r="F1388" s="36">
        <v>44019.291666666701</v>
      </c>
      <c r="G1388" s="16" t="s">
        <v>473</v>
      </c>
      <c r="H1388" s="17" t="s">
        <v>74</v>
      </c>
      <c r="I1388" s="17" t="s">
        <v>63</v>
      </c>
      <c r="J1388" s="17"/>
      <c r="K1388" s="17" t="s">
        <v>75</v>
      </c>
      <c r="L1388" s="17" t="s">
        <v>70</v>
      </c>
      <c r="M1388" s="17"/>
      <c r="N1388" s="17">
        <v>326.61290000000002</v>
      </c>
      <c r="O1388" s="17">
        <v>166.905</v>
      </c>
      <c r="P1388" s="17"/>
      <c r="Q1388" s="17">
        <v>300</v>
      </c>
      <c r="R1388" s="17" t="s">
        <v>65</v>
      </c>
      <c r="S1388" s="17" t="s">
        <v>53</v>
      </c>
      <c r="T1388" s="17" t="s">
        <v>321</v>
      </c>
      <c r="U1388" s="17" t="s">
        <v>55</v>
      </c>
      <c r="V1388" s="17" t="s">
        <v>88</v>
      </c>
      <c r="W1388" s="19" t="s">
        <v>4075</v>
      </c>
      <c r="X1388" s="18">
        <v>45261.333333333299</v>
      </c>
      <c r="Y1388" s="18">
        <v>45261.333333333299</v>
      </c>
      <c r="Z1388" s="17" t="s">
        <v>82</v>
      </c>
      <c r="AA1388" s="17"/>
      <c r="AB1388" s="17"/>
      <c r="AC1388" s="17" t="s">
        <v>82</v>
      </c>
      <c r="AD1388" s="17"/>
      <c r="AE1388" s="17" t="s">
        <v>1641</v>
      </c>
    </row>
    <row r="1389" spans="1:31" s="3" customFormat="1" ht="13" hidden="1" x14ac:dyDescent="0.3">
      <c r="A1389" s="35" t="s">
        <v>4076</v>
      </c>
      <c r="B1389" s="17">
        <v>1701</v>
      </c>
      <c r="C1389" s="18">
        <v>43935</v>
      </c>
      <c r="D1389" s="18">
        <v>43936.291666666701</v>
      </c>
      <c r="E1389" s="16" t="s">
        <v>1507</v>
      </c>
      <c r="F1389" s="36">
        <v>44027.291666666701</v>
      </c>
      <c r="G1389" s="16" t="s">
        <v>473</v>
      </c>
      <c r="H1389" s="17" t="s">
        <v>63</v>
      </c>
      <c r="I1389" s="17"/>
      <c r="J1389" s="17"/>
      <c r="K1389" s="17" t="s">
        <v>70</v>
      </c>
      <c r="L1389" s="17"/>
      <c r="M1389" s="17"/>
      <c r="N1389" s="17">
        <v>102</v>
      </c>
      <c r="O1389" s="17"/>
      <c r="P1389" s="17"/>
      <c r="Q1389" s="17">
        <v>101.1</v>
      </c>
      <c r="R1389" s="17" t="s">
        <v>65</v>
      </c>
      <c r="S1389" s="17"/>
      <c r="T1389" s="17" t="s">
        <v>178</v>
      </c>
      <c r="U1389" s="17" t="s">
        <v>55</v>
      </c>
      <c r="V1389" s="17" t="s">
        <v>88</v>
      </c>
      <c r="W1389" s="19" t="s">
        <v>4077</v>
      </c>
      <c r="X1389" s="18">
        <v>45092.291666666701</v>
      </c>
      <c r="Y1389" s="18">
        <v>45092.291666666701</v>
      </c>
      <c r="Z1389" s="17" t="s">
        <v>82</v>
      </c>
      <c r="AA1389" s="17"/>
      <c r="AB1389" s="17"/>
      <c r="AC1389" s="17" t="s">
        <v>82</v>
      </c>
      <c r="AD1389" s="17"/>
      <c r="AE1389" s="17"/>
    </row>
    <row r="1390" spans="1:31" s="3" customFormat="1" ht="25.5" hidden="1" x14ac:dyDescent="0.3">
      <c r="A1390" s="35" t="s">
        <v>4078</v>
      </c>
      <c r="B1390" s="17">
        <v>1703</v>
      </c>
      <c r="C1390" s="18">
        <v>43931</v>
      </c>
      <c r="D1390" s="18">
        <v>43936.291666666701</v>
      </c>
      <c r="E1390" s="16" t="s">
        <v>1507</v>
      </c>
      <c r="F1390" s="36">
        <v>44294.291666666701</v>
      </c>
      <c r="G1390" s="16" t="s">
        <v>473</v>
      </c>
      <c r="H1390" s="17" t="s">
        <v>63</v>
      </c>
      <c r="I1390" s="17"/>
      <c r="J1390" s="17"/>
      <c r="K1390" s="17" t="s">
        <v>70</v>
      </c>
      <c r="L1390" s="17"/>
      <c r="M1390" s="17"/>
      <c r="N1390" s="17">
        <v>150.929</v>
      </c>
      <c r="O1390" s="17"/>
      <c r="P1390" s="17"/>
      <c r="Q1390" s="17">
        <v>150</v>
      </c>
      <c r="R1390" s="17" t="s">
        <v>65</v>
      </c>
      <c r="S1390" s="17"/>
      <c r="T1390" s="17" t="s">
        <v>87</v>
      </c>
      <c r="U1390" s="17" t="s">
        <v>55</v>
      </c>
      <c r="V1390" s="17" t="s">
        <v>88</v>
      </c>
      <c r="W1390" s="19" t="s">
        <v>4079</v>
      </c>
      <c r="X1390" s="18">
        <v>45214.291666666701</v>
      </c>
      <c r="Y1390" s="18">
        <v>45214.291666666701</v>
      </c>
      <c r="Z1390" s="17" t="s">
        <v>82</v>
      </c>
      <c r="AA1390" s="17"/>
      <c r="AB1390" s="17"/>
      <c r="AC1390" s="17" t="s">
        <v>82</v>
      </c>
      <c r="AD1390" s="17"/>
      <c r="AE1390" s="17"/>
    </row>
    <row r="1391" spans="1:31" s="3" customFormat="1" ht="13" hidden="1" x14ac:dyDescent="0.3">
      <c r="A1391" s="35" t="s">
        <v>4080</v>
      </c>
      <c r="B1391" s="17">
        <v>1704</v>
      </c>
      <c r="C1391" s="18">
        <v>43935</v>
      </c>
      <c r="D1391" s="18">
        <v>43936.291666666701</v>
      </c>
      <c r="E1391" s="16" t="s">
        <v>1507</v>
      </c>
      <c r="F1391" s="36">
        <v>44039.291666666701</v>
      </c>
      <c r="G1391" s="16" t="s">
        <v>473</v>
      </c>
      <c r="H1391" s="17" t="s">
        <v>63</v>
      </c>
      <c r="I1391" s="17"/>
      <c r="J1391" s="17"/>
      <c r="K1391" s="17" t="s">
        <v>70</v>
      </c>
      <c r="L1391" s="17"/>
      <c r="M1391" s="17"/>
      <c r="N1391" s="17">
        <v>152.28749999999999</v>
      </c>
      <c r="O1391" s="17"/>
      <c r="P1391" s="17"/>
      <c r="Q1391" s="17">
        <v>150</v>
      </c>
      <c r="R1391" s="17" t="s">
        <v>65</v>
      </c>
      <c r="S1391" s="17"/>
      <c r="T1391" s="17" t="s">
        <v>622</v>
      </c>
      <c r="U1391" s="17" t="s">
        <v>55</v>
      </c>
      <c r="V1391" s="17" t="s">
        <v>88</v>
      </c>
      <c r="W1391" s="19" t="s">
        <v>3936</v>
      </c>
      <c r="X1391" s="18">
        <v>45170.291666666701</v>
      </c>
      <c r="Y1391" s="18">
        <v>45170.291666666701</v>
      </c>
      <c r="Z1391" s="17" t="s">
        <v>82</v>
      </c>
      <c r="AA1391" s="17"/>
      <c r="AB1391" s="17"/>
      <c r="AC1391" s="17" t="s">
        <v>82</v>
      </c>
      <c r="AD1391" s="17"/>
      <c r="AE1391" s="17" t="s">
        <v>1618</v>
      </c>
    </row>
    <row r="1392" spans="1:31" s="3" customFormat="1" ht="13" hidden="1" x14ac:dyDescent="0.3">
      <c r="A1392" s="35" t="s">
        <v>4081</v>
      </c>
      <c r="B1392" s="17">
        <v>1706</v>
      </c>
      <c r="C1392" s="18">
        <v>43935</v>
      </c>
      <c r="D1392" s="18">
        <v>43936.291666666701</v>
      </c>
      <c r="E1392" s="16" t="s">
        <v>1507</v>
      </c>
      <c r="F1392" s="36">
        <v>44027.291666666701</v>
      </c>
      <c r="G1392" s="16" t="s">
        <v>473</v>
      </c>
      <c r="H1392" s="17" t="s">
        <v>63</v>
      </c>
      <c r="I1392" s="17"/>
      <c r="J1392" s="17"/>
      <c r="K1392" s="17" t="s">
        <v>70</v>
      </c>
      <c r="L1392" s="17"/>
      <c r="M1392" s="17"/>
      <c r="N1392" s="17">
        <v>102</v>
      </c>
      <c r="O1392" s="17"/>
      <c r="P1392" s="17"/>
      <c r="Q1392" s="17">
        <v>101.2</v>
      </c>
      <c r="R1392" s="17" t="s">
        <v>65</v>
      </c>
      <c r="S1392" s="17"/>
      <c r="T1392" s="17" t="s">
        <v>625</v>
      </c>
      <c r="U1392" s="17" t="s">
        <v>55</v>
      </c>
      <c r="V1392" s="17" t="s">
        <v>88</v>
      </c>
      <c r="W1392" s="19" t="s">
        <v>4082</v>
      </c>
      <c r="X1392" s="18">
        <v>45122.291666666701</v>
      </c>
      <c r="Y1392" s="18">
        <v>45122.291666666701</v>
      </c>
      <c r="Z1392" s="17" t="s">
        <v>82</v>
      </c>
      <c r="AA1392" s="17"/>
      <c r="AB1392" s="17"/>
      <c r="AC1392" s="17" t="s">
        <v>82</v>
      </c>
      <c r="AD1392" s="17"/>
      <c r="AE1392" s="17"/>
    </row>
    <row r="1393" spans="1:31" s="3" customFormat="1" ht="38" hidden="1" x14ac:dyDescent="0.3">
      <c r="A1393" s="35" t="s">
        <v>4083</v>
      </c>
      <c r="B1393" s="17">
        <v>1707</v>
      </c>
      <c r="C1393" s="18">
        <v>43922</v>
      </c>
      <c r="D1393" s="18">
        <v>43936.291666666701</v>
      </c>
      <c r="E1393" s="16" t="s">
        <v>1507</v>
      </c>
      <c r="F1393" s="36">
        <v>43993.291666666701</v>
      </c>
      <c r="G1393" s="16" t="s">
        <v>473</v>
      </c>
      <c r="H1393" s="17" t="s">
        <v>74</v>
      </c>
      <c r="I1393" s="17" t="s">
        <v>63</v>
      </c>
      <c r="J1393" s="17"/>
      <c r="K1393" s="17" t="s">
        <v>75</v>
      </c>
      <c r="L1393" s="17" t="s">
        <v>70</v>
      </c>
      <c r="M1393" s="17"/>
      <c r="N1393" s="17">
        <v>86.6</v>
      </c>
      <c r="O1393" s="17">
        <v>86.6</v>
      </c>
      <c r="P1393" s="17"/>
      <c r="Q1393" s="17">
        <v>84.9</v>
      </c>
      <c r="R1393" s="17" t="s">
        <v>65</v>
      </c>
      <c r="S1393" s="17" t="s">
        <v>53</v>
      </c>
      <c r="T1393" s="17" t="s">
        <v>181</v>
      </c>
      <c r="U1393" s="17" t="s">
        <v>55</v>
      </c>
      <c r="V1393" s="17" t="s">
        <v>88</v>
      </c>
      <c r="W1393" s="19" t="s">
        <v>4084</v>
      </c>
      <c r="X1393" s="18">
        <v>45291.333333333299</v>
      </c>
      <c r="Y1393" s="18">
        <v>45291.333333333299</v>
      </c>
      <c r="Z1393" s="17" t="s">
        <v>82</v>
      </c>
      <c r="AA1393" s="17"/>
      <c r="AB1393" s="17"/>
      <c r="AC1393" s="17" t="s">
        <v>82</v>
      </c>
      <c r="AD1393" s="17"/>
      <c r="AE1393" s="17" t="s">
        <v>1641</v>
      </c>
    </row>
    <row r="1394" spans="1:31" s="3" customFormat="1" ht="13" hidden="1" x14ac:dyDescent="0.3">
      <c r="A1394" s="35" t="s">
        <v>4085</v>
      </c>
      <c r="B1394" s="17">
        <v>1708</v>
      </c>
      <c r="C1394" s="18">
        <v>43935</v>
      </c>
      <c r="D1394" s="18">
        <v>43936.291666666701</v>
      </c>
      <c r="E1394" s="16" t="s">
        <v>1507</v>
      </c>
      <c r="F1394" s="36">
        <v>43998.291666666701</v>
      </c>
      <c r="G1394" s="16" t="s">
        <v>473</v>
      </c>
      <c r="H1394" s="17" t="s">
        <v>63</v>
      </c>
      <c r="I1394" s="17"/>
      <c r="J1394" s="17"/>
      <c r="K1394" s="17" t="s">
        <v>70</v>
      </c>
      <c r="L1394" s="17"/>
      <c r="M1394" s="17"/>
      <c r="N1394" s="17">
        <v>250</v>
      </c>
      <c r="O1394" s="17"/>
      <c r="P1394" s="17"/>
      <c r="Q1394" s="17">
        <v>250</v>
      </c>
      <c r="R1394" s="17" t="s">
        <v>65</v>
      </c>
      <c r="S1394" s="17"/>
      <c r="T1394" s="17" t="s">
        <v>87</v>
      </c>
      <c r="U1394" s="17" t="s">
        <v>55</v>
      </c>
      <c r="V1394" s="17" t="s">
        <v>88</v>
      </c>
      <c r="W1394" s="19" t="s">
        <v>4086</v>
      </c>
      <c r="X1394" s="18">
        <v>45505.291666666701</v>
      </c>
      <c r="Y1394" s="18">
        <v>45505.291666666701</v>
      </c>
      <c r="Z1394" s="17" t="s">
        <v>82</v>
      </c>
      <c r="AA1394" s="17"/>
      <c r="AB1394" s="17"/>
      <c r="AC1394" s="17" t="s">
        <v>82</v>
      </c>
      <c r="AD1394" s="17"/>
      <c r="AE1394" s="17" t="s">
        <v>1641</v>
      </c>
    </row>
    <row r="1395" spans="1:31" s="3" customFormat="1" ht="13" hidden="1" x14ac:dyDescent="0.3">
      <c r="A1395" s="35" t="s">
        <v>4087</v>
      </c>
      <c r="B1395" s="17">
        <v>1710</v>
      </c>
      <c r="C1395" s="18">
        <v>43924</v>
      </c>
      <c r="D1395" s="18">
        <v>43936.291666666701</v>
      </c>
      <c r="E1395" s="16" t="s">
        <v>1507</v>
      </c>
      <c r="F1395" s="36">
        <v>44298.291666666701</v>
      </c>
      <c r="G1395" s="16" t="s">
        <v>473</v>
      </c>
      <c r="H1395" s="17" t="s">
        <v>74</v>
      </c>
      <c r="I1395" s="17" t="s">
        <v>63</v>
      </c>
      <c r="J1395" s="17"/>
      <c r="K1395" s="17" t="s">
        <v>75</v>
      </c>
      <c r="L1395" s="17" t="s">
        <v>70</v>
      </c>
      <c r="M1395" s="17"/>
      <c r="N1395" s="17">
        <v>154.83799999999999</v>
      </c>
      <c r="O1395" s="17">
        <v>77.638000000000005</v>
      </c>
      <c r="P1395" s="17"/>
      <c r="Q1395" s="17">
        <v>150</v>
      </c>
      <c r="R1395" s="17" t="s">
        <v>65</v>
      </c>
      <c r="S1395" s="17" t="s">
        <v>53</v>
      </c>
      <c r="T1395" s="17" t="s">
        <v>136</v>
      </c>
      <c r="U1395" s="17" t="s">
        <v>55</v>
      </c>
      <c r="V1395" s="17" t="s">
        <v>88</v>
      </c>
      <c r="W1395" s="19" t="s">
        <v>1474</v>
      </c>
      <c r="X1395" s="18">
        <v>45230.291666666701</v>
      </c>
      <c r="Y1395" s="18">
        <v>45230.291666666701</v>
      </c>
      <c r="Z1395" s="17" t="s">
        <v>82</v>
      </c>
      <c r="AA1395" s="17"/>
      <c r="AB1395" s="17"/>
      <c r="AC1395" s="17" t="s">
        <v>82</v>
      </c>
      <c r="AD1395" s="17"/>
      <c r="AE1395" s="17" t="s">
        <v>1641</v>
      </c>
    </row>
    <row r="1396" spans="1:31" s="3" customFormat="1" ht="13" hidden="1" x14ac:dyDescent="0.3">
      <c r="A1396" s="35" t="s">
        <v>745</v>
      </c>
      <c r="B1396" s="17">
        <v>1711</v>
      </c>
      <c r="C1396" s="18">
        <v>43931</v>
      </c>
      <c r="D1396" s="18">
        <v>43936.291666666701</v>
      </c>
      <c r="E1396" s="16" t="s">
        <v>1507</v>
      </c>
      <c r="F1396" s="36">
        <v>44300.291666666701</v>
      </c>
      <c r="G1396" s="16" t="s">
        <v>473</v>
      </c>
      <c r="H1396" s="17" t="s">
        <v>74</v>
      </c>
      <c r="I1396" s="17" t="s">
        <v>63</v>
      </c>
      <c r="J1396" s="17"/>
      <c r="K1396" s="17" t="s">
        <v>75</v>
      </c>
      <c r="L1396" s="17" t="s">
        <v>70</v>
      </c>
      <c r="M1396" s="17"/>
      <c r="N1396" s="17">
        <v>114.55289999999999</v>
      </c>
      <c r="O1396" s="17">
        <v>114.55289999999999</v>
      </c>
      <c r="P1396" s="17"/>
      <c r="Q1396" s="17">
        <v>110</v>
      </c>
      <c r="R1396" s="17" t="s">
        <v>65</v>
      </c>
      <c r="S1396" s="17" t="s">
        <v>53</v>
      </c>
      <c r="T1396" s="17" t="s">
        <v>746</v>
      </c>
      <c r="U1396" s="17" t="s">
        <v>55</v>
      </c>
      <c r="V1396" s="17" t="s">
        <v>88</v>
      </c>
      <c r="W1396" s="19" t="s">
        <v>4088</v>
      </c>
      <c r="X1396" s="18">
        <v>45261.333333333299</v>
      </c>
      <c r="Y1396" s="18">
        <v>45261.333333333299</v>
      </c>
      <c r="Z1396" s="17" t="s">
        <v>82</v>
      </c>
      <c r="AA1396" s="17"/>
      <c r="AB1396" s="17"/>
      <c r="AC1396" s="17" t="s">
        <v>82</v>
      </c>
      <c r="AD1396" s="17"/>
      <c r="AE1396" s="17" t="s">
        <v>1641</v>
      </c>
    </row>
    <row r="1397" spans="1:31" s="3" customFormat="1" ht="13" hidden="1" x14ac:dyDescent="0.3">
      <c r="A1397" s="35" t="s">
        <v>4089</v>
      </c>
      <c r="B1397" s="17">
        <v>1712</v>
      </c>
      <c r="C1397" s="18">
        <v>43936</v>
      </c>
      <c r="D1397" s="18">
        <v>43936.291666666701</v>
      </c>
      <c r="E1397" s="16" t="s">
        <v>1507</v>
      </c>
      <c r="F1397" s="36">
        <v>44293.291666666701</v>
      </c>
      <c r="G1397" s="16" t="s">
        <v>473</v>
      </c>
      <c r="H1397" s="17" t="s">
        <v>63</v>
      </c>
      <c r="I1397" s="17"/>
      <c r="J1397" s="17"/>
      <c r="K1397" s="17" t="s">
        <v>70</v>
      </c>
      <c r="L1397" s="17"/>
      <c r="M1397" s="17"/>
      <c r="N1397" s="17">
        <v>30.6</v>
      </c>
      <c r="O1397" s="17"/>
      <c r="P1397" s="17"/>
      <c r="Q1397" s="17">
        <v>30</v>
      </c>
      <c r="R1397" s="17" t="s">
        <v>65</v>
      </c>
      <c r="S1397" s="17"/>
      <c r="T1397" s="17" t="s">
        <v>136</v>
      </c>
      <c r="U1397" s="17" t="s">
        <v>55</v>
      </c>
      <c r="V1397" s="17" t="s">
        <v>88</v>
      </c>
      <c r="W1397" s="19" t="s">
        <v>4090</v>
      </c>
      <c r="X1397" s="18">
        <v>45108.291666666701</v>
      </c>
      <c r="Y1397" s="18">
        <v>45108.291666666701</v>
      </c>
      <c r="Z1397" s="17" t="s">
        <v>82</v>
      </c>
      <c r="AA1397" s="17" t="s">
        <v>59</v>
      </c>
      <c r="AB1397" s="17"/>
      <c r="AC1397" s="17" t="s">
        <v>82</v>
      </c>
      <c r="AD1397" s="17"/>
      <c r="AE1397" s="17" t="s">
        <v>1618</v>
      </c>
    </row>
    <row r="1398" spans="1:31" s="3" customFormat="1" ht="13" hidden="1" x14ac:dyDescent="0.3">
      <c r="A1398" s="35" t="s">
        <v>4091</v>
      </c>
      <c r="B1398" s="17">
        <v>1714</v>
      </c>
      <c r="C1398" s="18">
        <v>43923</v>
      </c>
      <c r="D1398" s="18">
        <v>43936.291666666701</v>
      </c>
      <c r="E1398" s="16" t="s">
        <v>1507</v>
      </c>
      <c r="F1398" s="36">
        <v>44285.291666666701</v>
      </c>
      <c r="G1398" s="16" t="s">
        <v>473</v>
      </c>
      <c r="H1398" s="17" t="s">
        <v>74</v>
      </c>
      <c r="I1398" s="17" t="s">
        <v>63</v>
      </c>
      <c r="J1398" s="17"/>
      <c r="K1398" s="17" t="s">
        <v>75</v>
      </c>
      <c r="L1398" s="17" t="s">
        <v>70</v>
      </c>
      <c r="M1398" s="17"/>
      <c r="N1398" s="17">
        <v>202.5</v>
      </c>
      <c r="O1398" s="17">
        <v>202.5</v>
      </c>
      <c r="P1398" s="17"/>
      <c r="Q1398" s="17">
        <v>200</v>
      </c>
      <c r="R1398" s="17" t="s">
        <v>65</v>
      </c>
      <c r="S1398" s="17" t="s">
        <v>53</v>
      </c>
      <c r="T1398" s="17" t="s">
        <v>136</v>
      </c>
      <c r="U1398" s="17" t="s">
        <v>55</v>
      </c>
      <c r="V1398" s="17" t="s">
        <v>88</v>
      </c>
      <c r="W1398" s="19" t="s">
        <v>149</v>
      </c>
      <c r="X1398" s="18">
        <v>45565.291666666701</v>
      </c>
      <c r="Y1398" s="18">
        <v>45565.291666666701</v>
      </c>
      <c r="Z1398" s="17" t="s">
        <v>82</v>
      </c>
      <c r="AA1398" s="17" t="s">
        <v>59</v>
      </c>
      <c r="AB1398" s="17"/>
      <c r="AC1398" s="17" t="s">
        <v>82</v>
      </c>
      <c r="AD1398" s="17"/>
      <c r="AE1398" s="17" t="s">
        <v>1641</v>
      </c>
    </row>
    <row r="1399" spans="1:31" s="3" customFormat="1" ht="13" hidden="1" x14ac:dyDescent="0.3">
      <c r="A1399" s="35" t="s">
        <v>4092</v>
      </c>
      <c r="B1399" s="17">
        <v>1715</v>
      </c>
      <c r="C1399" s="18">
        <v>43923</v>
      </c>
      <c r="D1399" s="18">
        <v>43936.291666666701</v>
      </c>
      <c r="E1399" s="16" t="s">
        <v>1507</v>
      </c>
      <c r="F1399" s="36">
        <v>44295.291666666701</v>
      </c>
      <c r="G1399" s="16" t="s">
        <v>473</v>
      </c>
      <c r="H1399" s="17" t="s">
        <v>63</v>
      </c>
      <c r="I1399" s="17" t="s">
        <v>74</v>
      </c>
      <c r="J1399" s="17"/>
      <c r="K1399" s="17" t="s">
        <v>70</v>
      </c>
      <c r="L1399" s="17" t="s">
        <v>75</v>
      </c>
      <c r="M1399" s="17"/>
      <c r="N1399" s="17">
        <v>1700</v>
      </c>
      <c r="O1399" s="17">
        <v>1700</v>
      </c>
      <c r="P1399" s="17"/>
      <c r="Q1399" s="17">
        <v>1700</v>
      </c>
      <c r="R1399" s="17" t="s">
        <v>65</v>
      </c>
      <c r="S1399" s="17" t="s">
        <v>53</v>
      </c>
      <c r="T1399" s="17" t="s">
        <v>136</v>
      </c>
      <c r="U1399" s="17" t="s">
        <v>55</v>
      </c>
      <c r="V1399" s="17" t="s">
        <v>88</v>
      </c>
      <c r="W1399" s="19" t="s">
        <v>4093</v>
      </c>
      <c r="X1399" s="18">
        <v>45597.291666666701</v>
      </c>
      <c r="Y1399" s="18">
        <v>45597.291666666701</v>
      </c>
      <c r="Z1399" s="17" t="s">
        <v>82</v>
      </c>
      <c r="AA1399" s="17"/>
      <c r="AB1399" s="17"/>
      <c r="AC1399" s="17" t="s">
        <v>82</v>
      </c>
      <c r="AD1399" s="17"/>
      <c r="AE1399" s="17" t="s">
        <v>1641</v>
      </c>
    </row>
    <row r="1400" spans="1:31" s="3" customFormat="1" ht="13" hidden="1" x14ac:dyDescent="0.3">
      <c r="A1400" s="35" t="s">
        <v>4094</v>
      </c>
      <c r="B1400" s="17">
        <v>1716</v>
      </c>
      <c r="C1400" s="18">
        <v>43928</v>
      </c>
      <c r="D1400" s="18">
        <v>43936.291666666701</v>
      </c>
      <c r="E1400" s="16" t="s">
        <v>1507</v>
      </c>
      <c r="F1400" s="36">
        <v>44020.291666666701</v>
      </c>
      <c r="G1400" s="16" t="s">
        <v>473</v>
      </c>
      <c r="H1400" s="17" t="s">
        <v>63</v>
      </c>
      <c r="I1400" s="17" t="s">
        <v>74</v>
      </c>
      <c r="J1400" s="17"/>
      <c r="K1400" s="17" t="s">
        <v>70</v>
      </c>
      <c r="L1400" s="17" t="s">
        <v>75</v>
      </c>
      <c r="M1400" s="17"/>
      <c r="N1400" s="17">
        <v>50</v>
      </c>
      <c r="O1400" s="17">
        <v>102.2</v>
      </c>
      <c r="P1400" s="17"/>
      <c r="Q1400" s="17">
        <v>100</v>
      </c>
      <c r="R1400" s="17" t="s">
        <v>65</v>
      </c>
      <c r="S1400" s="17" t="s">
        <v>53</v>
      </c>
      <c r="T1400" s="17" t="s">
        <v>765</v>
      </c>
      <c r="U1400" s="17" t="s">
        <v>55</v>
      </c>
      <c r="V1400" s="17" t="s">
        <v>88</v>
      </c>
      <c r="W1400" s="19" t="s">
        <v>4095</v>
      </c>
      <c r="X1400" s="18">
        <v>45260.333333333299</v>
      </c>
      <c r="Y1400" s="18">
        <v>45260.333333333299</v>
      </c>
      <c r="Z1400" s="17" t="s">
        <v>82</v>
      </c>
      <c r="AA1400" s="17"/>
      <c r="AB1400" s="17"/>
      <c r="AC1400" s="17" t="s">
        <v>82</v>
      </c>
      <c r="AD1400" s="17"/>
      <c r="AE1400" s="17" t="s">
        <v>1641</v>
      </c>
    </row>
    <row r="1401" spans="1:31" s="3" customFormat="1" ht="13" hidden="1" x14ac:dyDescent="0.3">
      <c r="A1401" s="35" t="s">
        <v>4096</v>
      </c>
      <c r="B1401" s="17">
        <v>1717</v>
      </c>
      <c r="C1401" s="18">
        <v>43922</v>
      </c>
      <c r="D1401" s="18">
        <v>43936.291666666701</v>
      </c>
      <c r="E1401" s="16" t="s">
        <v>1507</v>
      </c>
      <c r="F1401" s="36">
        <v>44168.333333333299</v>
      </c>
      <c r="G1401" s="16" t="s">
        <v>473</v>
      </c>
      <c r="H1401" s="17" t="s">
        <v>74</v>
      </c>
      <c r="I1401" s="17" t="s">
        <v>63</v>
      </c>
      <c r="J1401" s="17"/>
      <c r="K1401" s="17" t="s">
        <v>75</v>
      </c>
      <c r="L1401" s="17" t="s">
        <v>70</v>
      </c>
      <c r="M1401" s="17"/>
      <c r="N1401" s="17">
        <v>102.5</v>
      </c>
      <c r="O1401" s="17">
        <v>102.5</v>
      </c>
      <c r="P1401" s="17"/>
      <c r="Q1401" s="17">
        <v>100</v>
      </c>
      <c r="R1401" s="17" t="s">
        <v>65</v>
      </c>
      <c r="S1401" s="17" t="s">
        <v>53</v>
      </c>
      <c r="T1401" s="17" t="s">
        <v>765</v>
      </c>
      <c r="U1401" s="17" t="s">
        <v>55</v>
      </c>
      <c r="V1401" s="17" t="s">
        <v>88</v>
      </c>
      <c r="W1401" s="19" t="s">
        <v>3742</v>
      </c>
      <c r="X1401" s="18">
        <v>45291.333333333299</v>
      </c>
      <c r="Y1401" s="18">
        <v>45291.333333333299</v>
      </c>
      <c r="Z1401" s="17" t="s">
        <v>82</v>
      </c>
      <c r="AA1401" s="17"/>
      <c r="AB1401" s="17"/>
      <c r="AC1401" s="17" t="s">
        <v>82</v>
      </c>
      <c r="AD1401" s="17"/>
      <c r="AE1401" s="17"/>
    </row>
    <row r="1402" spans="1:31" s="3" customFormat="1" ht="13" hidden="1" x14ac:dyDescent="0.3">
      <c r="A1402" s="35" t="s">
        <v>4097</v>
      </c>
      <c r="B1402" s="17">
        <v>1719</v>
      </c>
      <c r="C1402" s="18">
        <v>43928</v>
      </c>
      <c r="D1402" s="18">
        <v>43936.291666666701</v>
      </c>
      <c r="E1402" s="16" t="s">
        <v>1507</v>
      </c>
      <c r="F1402" s="36">
        <v>44020.291666666701</v>
      </c>
      <c r="G1402" s="16" t="s">
        <v>473</v>
      </c>
      <c r="H1402" s="17" t="s">
        <v>63</v>
      </c>
      <c r="I1402" s="17" t="s">
        <v>74</v>
      </c>
      <c r="J1402" s="17"/>
      <c r="K1402" s="17" t="s">
        <v>70</v>
      </c>
      <c r="L1402" s="17" t="s">
        <v>75</v>
      </c>
      <c r="M1402" s="17"/>
      <c r="N1402" s="17">
        <v>50</v>
      </c>
      <c r="O1402" s="17">
        <v>101.8</v>
      </c>
      <c r="P1402" s="17"/>
      <c r="Q1402" s="17">
        <v>100</v>
      </c>
      <c r="R1402" s="17" t="s">
        <v>65</v>
      </c>
      <c r="S1402" s="17" t="s">
        <v>53</v>
      </c>
      <c r="T1402" s="17" t="s">
        <v>765</v>
      </c>
      <c r="U1402" s="17" t="s">
        <v>55</v>
      </c>
      <c r="V1402" s="17" t="s">
        <v>88</v>
      </c>
      <c r="W1402" s="19" t="s">
        <v>4098</v>
      </c>
      <c r="X1402" s="18">
        <v>45260.333333333299</v>
      </c>
      <c r="Y1402" s="18">
        <v>45260.333333333299</v>
      </c>
      <c r="Z1402" s="17" t="s">
        <v>82</v>
      </c>
      <c r="AA1402" s="17"/>
      <c r="AB1402" s="17"/>
      <c r="AC1402" s="17" t="s">
        <v>82</v>
      </c>
      <c r="AD1402" s="17"/>
      <c r="AE1402" s="17" t="s">
        <v>1641</v>
      </c>
    </row>
    <row r="1403" spans="1:31" s="3" customFormat="1" ht="13" hidden="1" x14ac:dyDescent="0.3">
      <c r="A1403" s="35" t="s">
        <v>4099</v>
      </c>
      <c r="B1403" s="17">
        <v>1720</v>
      </c>
      <c r="C1403" s="18">
        <v>43935</v>
      </c>
      <c r="D1403" s="18">
        <v>43936.291666666701</v>
      </c>
      <c r="E1403" s="16" t="s">
        <v>1507</v>
      </c>
      <c r="F1403" s="36">
        <v>44015.291666666701</v>
      </c>
      <c r="G1403" s="16" t="s">
        <v>473</v>
      </c>
      <c r="H1403" s="17" t="s">
        <v>63</v>
      </c>
      <c r="I1403" s="17"/>
      <c r="J1403" s="17"/>
      <c r="K1403" s="17" t="s">
        <v>70</v>
      </c>
      <c r="L1403" s="17"/>
      <c r="M1403" s="17"/>
      <c r="N1403" s="17">
        <v>31.757899999999999</v>
      </c>
      <c r="O1403" s="17"/>
      <c r="P1403" s="17"/>
      <c r="Q1403" s="17">
        <v>30</v>
      </c>
      <c r="R1403" s="17" t="s">
        <v>65</v>
      </c>
      <c r="S1403" s="17"/>
      <c r="T1403" s="17" t="s">
        <v>380</v>
      </c>
      <c r="U1403" s="17" t="s">
        <v>55</v>
      </c>
      <c r="V1403" s="17" t="s">
        <v>88</v>
      </c>
      <c r="W1403" s="19" t="s">
        <v>4100</v>
      </c>
      <c r="X1403" s="18">
        <v>44743.291666666701</v>
      </c>
      <c r="Y1403" s="18">
        <v>44743.291666666701</v>
      </c>
      <c r="Z1403" s="17" t="s">
        <v>82</v>
      </c>
      <c r="AA1403" s="17"/>
      <c r="AB1403" s="17"/>
      <c r="AC1403" s="17" t="s">
        <v>82</v>
      </c>
      <c r="AD1403" s="17"/>
      <c r="AE1403" s="17" t="s">
        <v>1641</v>
      </c>
    </row>
    <row r="1404" spans="1:31" s="3" customFormat="1" ht="13" hidden="1" x14ac:dyDescent="0.3">
      <c r="A1404" s="35" t="s">
        <v>4101</v>
      </c>
      <c r="B1404" s="17">
        <v>1721</v>
      </c>
      <c r="C1404" s="18">
        <v>43931</v>
      </c>
      <c r="D1404" s="18">
        <v>43936.291666666701</v>
      </c>
      <c r="E1404" s="16" t="s">
        <v>1507</v>
      </c>
      <c r="F1404" s="36">
        <v>44298.291666666701</v>
      </c>
      <c r="G1404" s="16" t="s">
        <v>473</v>
      </c>
      <c r="H1404" s="17" t="s">
        <v>63</v>
      </c>
      <c r="I1404" s="17" t="s">
        <v>74</v>
      </c>
      <c r="J1404" s="17"/>
      <c r="K1404" s="17" t="s">
        <v>70</v>
      </c>
      <c r="L1404" s="17" t="s">
        <v>75</v>
      </c>
      <c r="M1404" s="17"/>
      <c r="N1404" s="17">
        <v>175</v>
      </c>
      <c r="O1404" s="17">
        <v>355.2</v>
      </c>
      <c r="P1404" s="17"/>
      <c r="Q1404" s="17">
        <v>350</v>
      </c>
      <c r="R1404" s="17" t="s">
        <v>65</v>
      </c>
      <c r="S1404" s="17" t="s">
        <v>53</v>
      </c>
      <c r="T1404" s="17" t="s">
        <v>139</v>
      </c>
      <c r="U1404" s="17" t="s">
        <v>55</v>
      </c>
      <c r="V1404" s="17" t="s">
        <v>88</v>
      </c>
      <c r="W1404" s="19" t="s">
        <v>4102</v>
      </c>
      <c r="X1404" s="18">
        <v>45260.333333333299</v>
      </c>
      <c r="Y1404" s="18">
        <v>45260.333333333299</v>
      </c>
      <c r="Z1404" s="17" t="s">
        <v>82</v>
      </c>
      <c r="AA1404" s="17"/>
      <c r="AB1404" s="17"/>
      <c r="AC1404" s="17" t="s">
        <v>82</v>
      </c>
      <c r="AD1404" s="17"/>
      <c r="AE1404" s="17" t="s">
        <v>1641</v>
      </c>
    </row>
    <row r="1405" spans="1:31" s="3" customFormat="1" ht="13" hidden="1" x14ac:dyDescent="0.3">
      <c r="A1405" s="35" t="s">
        <v>4103</v>
      </c>
      <c r="B1405" s="17">
        <v>1722</v>
      </c>
      <c r="C1405" s="18">
        <v>43922</v>
      </c>
      <c r="D1405" s="18">
        <v>43936.291666666701</v>
      </c>
      <c r="E1405" s="16" t="s">
        <v>1507</v>
      </c>
      <c r="F1405" s="36">
        <v>44295.291666666701</v>
      </c>
      <c r="G1405" s="16" t="s">
        <v>473</v>
      </c>
      <c r="H1405" s="17" t="s">
        <v>63</v>
      </c>
      <c r="I1405" s="17" t="s">
        <v>74</v>
      </c>
      <c r="J1405" s="17"/>
      <c r="K1405" s="17" t="s">
        <v>70</v>
      </c>
      <c r="L1405" s="17" t="s">
        <v>75</v>
      </c>
      <c r="M1405" s="17"/>
      <c r="N1405" s="17">
        <v>250</v>
      </c>
      <c r="O1405" s="17">
        <v>250</v>
      </c>
      <c r="P1405" s="17"/>
      <c r="Q1405" s="17">
        <v>250</v>
      </c>
      <c r="R1405" s="17" t="s">
        <v>65</v>
      </c>
      <c r="S1405" s="17" t="s">
        <v>53</v>
      </c>
      <c r="T1405" s="17" t="s">
        <v>139</v>
      </c>
      <c r="U1405" s="17" t="s">
        <v>55</v>
      </c>
      <c r="V1405" s="17" t="s">
        <v>88</v>
      </c>
      <c r="W1405" s="19" t="s">
        <v>198</v>
      </c>
      <c r="X1405" s="18">
        <v>45383.291666666701</v>
      </c>
      <c r="Y1405" s="18">
        <v>45383.291666666701</v>
      </c>
      <c r="Z1405" s="17" t="s">
        <v>82</v>
      </c>
      <c r="AA1405" s="17"/>
      <c r="AB1405" s="17"/>
      <c r="AC1405" s="17" t="s">
        <v>82</v>
      </c>
      <c r="AD1405" s="17"/>
      <c r="AE1405" s="17" t="s">
        <v>1641</v>
      </c>
    </row>
    <row r="1406" spans="1:31" s="3" customFormat="1" ht="25.5" hidden="1" x14ac:dyDescent="0.3">
      <c r="A1406" s="35" t="s">
        <v>4104</v>
      </c>
      <c r="B1406" s="17">
        <v>1723</v>
      </c>
      <c r="C1406" s="18">
        <v>43928</v>
      </c>
      <c r="D1406" s="18">
        <v>43936.291666666701</v>
      </c>
      <c r="E1406" s="16" t="s">
        <v>1507</v>
      </c>
      <c r="F1406" s="36">
        <v>44015.291666666701</v>
      </c>
      <c r="G1406" s="16" t="s">
        <v>473</v>
      </c>
      <c r="H1406" s="17" t="s">
        <v>74</v>
      </c>
      <c r="I1406" s="17" t="s">
        <v>63</v>
      </c>
      <c r="J1406" s="17"/>
      <c r="K1406" s="17" t="s">
        <v>75</v>
      </c>
      <c r="L1406" s="17" t="s">
        <v>70</v>
      </c>
      <c r="M1406" s="17"/>
      <c r="N1406" s="17">
        <v>51.9</v>
      </c>
      <c r="O1406" s="17">
        <v>25</v>
      </c>
      <c r="P1406" s="17"/>
      <c r="Q1406" s="17">
        <v>50</v>
      </c>
      <c r="R1406" s="17" t="s">
        <v>65</v>
      </c>
      <c r="S1406" s="17" t="s">
        <v>53</v>
      </c>
      <c r="T1406" s="17" t="s">
        <v>136</v>
      </c>
      <c r="U1406" s="17" t="s">
        <v>55</v>
      </c>
      <c r="V1406" s="17" t="s">
        <v>88</v>
      </c>
      <c r="W1406" s="19" t="s">
        <v>4105</v>
      </c>
      <c r="X1406" s="18">
        <v>45260.333333333299</v>
      </c>
      <c r="Y1406" s="18">
        <v>45260.333333333299</v>
      </c>
      <c r="Z1406" s="17" t="s">
        <v>82</v>
      </c>
      <c r="AA1406" s="17"/>
      <c r="AB1406" s="17"/>
      <c r="AC1406" s="17" t="s">
        <v>82</v>
      </c>
      <c r="AD1406" s="17"/>
      <c r="AE1406" s="17" t="s">
        <v>1641</v>
      </c>
    </row>
    <row r="1407" spans="1:31" s="3" customFormat="1" ht="13" hidden="1" x14ac:dyDescent="0.3">
      <c r="A1407" s="35" t="s">
        <v>4106</v>
      </c>
      <c r="B1407" s="17">
        <v>1724</v>
      </c>
      <c r="C1407" s="18">
        <v>43936</v>
      </c>
      <c r="D1407" s="18">
        <v>43936.291666666701</v>
      </c>
      <c r="E1407" s="16" t="s">
        <v>1507</v>
      </c>
      <c r="F1407" s="36">
        <v>44337.291666666701</v>
      </c>
      <c r="G1407" s="16" t="s">
        <v>473</v>
      </c>
      <c r="H1407" s="17" t="s">
        <v>63</v>
      </c>
      <c r="I1407" s="17" t="s">
        <v>74</v>
      </c>
      <c r="J1407" s="17"/>
      <c r="K1407" s="17" t="s">
        <v>70</v>
      </c>
      <c r="L1407" s="17" t="s">
        <v>75</v>
      </c>
      <c r="M1407" s="17"/>
      <c r="N1407" s="17">
        <v>387.94</v>
      </c>
      <c r="O1407" s="17">
        <v>312.95999999999998</v>
      </c>
      <c r="P1407" s="17"/>
      <c r="Q1407" s="17">
        <v>300</v>
      </c>
      <c r="R1407" s="17" t="s">
        <v>65</v>
      </c>
      <c r="S1407" s="17" t="s">
        <v>53</v>
      </c>
      <c r="T1407" s="17" t="s">
        <v>101</v>
      </c>
      <c r="U1407" s="17" t="s">
        <v>55</v>
      </c>
      <c r="V1407" s="17" t="s">
        <v>88</v>
      </c>
      <c r="W1407" s="19" t="s">
        <v>4107</v>
      </c>
      <c r="X1407" s="18">
        <v>45626.333333333299</v>
      </c>
      <c r="Y1407" s="18">
        <v>45626.333333333299</v>
      </c>
      <c r="Z1407" s="17" t="s">
        <v>82</v>
      </c>
      <c r="AA1407" s="17"/>
      <c r="AB1407" s="17"/>
      <c r="AC1407" s="17" t="s">
        <v>82</v>
      </c>
      <c r="AD1407" s="17"/>
      <c r="AE1407" s="17"/>
    </row>
    <row r="1408" spans="1:31" s="3" customFormat="1" ht="13" hidden="1" x14ac:dyDescent="0.3">
      <c r="A1408" s="35" t="s">
        <v>4108</v>
      </c>
      <c r="B1408" s="17">
        <v>1725</v>
      </c>
      <c r="C1408" s="18">
        <v>43936</v>
      </c>
      <c r="D1408" s="18">
        <v>43936.291666666701</v>
      </c>
      <c r="E1408" s="16" t="s">
        <v>1507</v>
      </c>
      <c r="F1408" s="36">
        <v>44000.291666666701</v>
      </c>
      <c r="G1408" s="16" t="s">
        <v>473</v>
      </c>
      <c r="H1408" s="17" t="s">
        <v>63</v>
      </c>
      <c r="I1408" s="17" t="s">
        <v>74</v>
      </c>
      <c r="J1408" s="17"/>
      <c r="K1408" s="17" t="s">
        <v>70</v>
      </c>
      <c r="L1408" s="17" t="s">
        <v>75</v>
      </c>
      <c r="M1408" s="17"/>
      <c r="N1408" s="17">
        <v>387.94</v>
      </c>
      <c r="O1408" s="17">
        <v>312.95999999999998</v>
      </c>
      <c r="P1408" s="17"/>
      <c r="Q1408" s="17">
        <v>300</v>
      </c>
      <c r="R1408" s="17" t="s">
        <v>65</v>
      </c>
      <c r="S1408" s="17" t="s">
        <v>53</v>
      </c>
      <c r="T1408" s="17" t="s">
        <v>101</v>
      </c>
      <c r="U1408" s="17" t="s">
        <v>55</v>
      </c>
      <c r="V1408" s="17" t="s">
        <v>88</v>
      </c>
      <c r="W1408" s="19" t="s">
        <v>4109</v>
      </c>
      <c r="X1408" s="18">
        <v>45991.333333333299</v>
      </c>
      <c r="Y1408" s="18">
        <v>45991.333333333299</v>
      </c>
      <c r="Z1408" s="17" t="s">
        <v>82</v>
      </c>
      <c r="AA1408" s="17"/>
      <c r="AB1408" s="17"/>
      <c r="AC1408" s="17" t="s">
        <v>82</v>
      </c>
      <c r="AD1408" s="17"/>
      <c r="AE1408" s="17" t="s">
        <v>1641</v>
      </c>
    </row>
    <row r="1409" spans="1:31" s="3" customFormat="1" ht="13" hidden="1" x14ac:dyDescent="0.3">
      <c r="A1409" s="35" t="s">
        <v>4110</v>
      </c>
      <c r="B1409" s="17">
        <v>1726</v>
      </c>
      <c r="C1409" s="18">
        <v>43922</v>
      </c>
      <c r="D1409" s="18">
        <v>43936.291666666701</v>
      </c>
      <c r="E1409" s="16" t="s">
        <v>1507</v>
      </c>
      <c r="F1409" s="36">
        <v>44280.291666666701</v>
      </c>
      <c r="G1409" s="16" t="s">
        <v>473</v>
      </c>
      <c r="H1409" s="17" t="s">
        <v>74</v>
      </c>
      <c r="I1409" s="17" t="s">
        <v>63</v>
      </c>
      <c r="J1409" s="17"/>
      <c r="K1409" s="17" t="s">
        <v>75</v>
      </c>
      <c r="L1409" s="17" t="s">
        <v>70</v>
      </c>
      <c r="M1409" s="17"/>
      <c r="N1409" s="17">
        <v>102.5</v>
      </c>
      <c r="O1409" s="17">
        <v>102.5</v>
      </c>
      <c r="P1409" s="17"/>
      <c r="Q1409" s="17">
        <v>100</v>
      </c>
      <c r="R1409" s="17" t="s">
        <v>65</v>
      </c>
      <c r="S1409" s="17" t="s">
        <v>53</v>
      </c>
      <c r="T1409" s="17" t="s">
        <v>124</v>
      </c>
      <c r="U1409" s="17" t="s">
        <v>55</v>
      </c>
      <c r="V1409" s="17" t="s">
        <v>88</v>
      </c>
      <c r="W1409" s="19" t="s">
        <v>288</v>
      </c>
      <c r="X1409" s="18">
        <v>45291.333333333299</v>
      </c>
      <c r="Y1409" s="18">
        <v>45291.333333333299</v>
      </c>
      <c r="Z1409" s="17" t="s">
        <v>82</v>
      </c>
      <c r="AA1409" s="17"/>
      <c r="AB1409" s="17"/>
      <c r="AC1409" s="17" t="s">
        <v>82</v>
      </c>
      <c r="AD1409" s="17"/>
      <c r="AE1409" s="17" t="s">
        <v>1641</v>
      </c>
    </row>
    <row r="1410" spans="1:31" s="3" customFormat="1" ht="13" hidden="1" x14ac:dyDescent="0.3">
      <c r="A1410" s="35" t="s">
        <v>4111</v>
      </c>
      <c r="B1410" s="17">
        <v>1727</v>
      </c>
      <c r="C1410" s="18">
        <v>43936</v>
      </c>
      <c r="D1410" s="18">
        <v>43936.291666666701</v>
      </c>
      <c r="E1410" s="16" t="s">
        <v>1507</v>
      </c>
      <c r="F1410" s="36">
        <v>44007.291666666701</v>
      </c>
      <c r="G1410" s="16" t="s">
        <v>473</v>
      </c>
      <c r="H1410" s="17" t="s">
        <v>63</v>
      </c>
      <c r="I1410" s="17"/>
      <c r="J1410" s="17"/>
      <c r="K1410" s="17" t="s">
        <v>70</v>
      </c>
      <c r="L1410" s="17"/>
      <c r="M1410" s="17"/>
      <c r="N1410" s="17">
        <v>71.45</v>
      </c>
      <c r="O1410" s="17"/>
      <c r="P1410" s="17"/>
      <c r="Q1410" s="17">
        <v>70</v>
      </c>
      <c r="R1410" s="17" t="s">
        <v>65</v>
      </c>
      <c r="S1410" s="17"/>
      <c r="T1410" s="17" t="s">
        <v>136</v>
      </c>
      <c r="U1410" s="17" t="s">
        <v>55</v>
      </c>
      <c r="V1410" s="17" t="s">
        <v>88</v>
      </c>
      <c r="W1410" s="19" t="s">
        <v>4112</v>
      </c>
      <c r="X1410" s="18">
        <v>45108.291666666701</v>
      </c>
      <c r="Y1410" s="18">
        <v>45108.291666666701</v>
      </c>
      <c r="Z1410" s="17" t="s">
        <v>82</v>
      </c>
      <c r="AA1410" s="17"/>
      <c r="AB1410" s="17"/>
      <c r="AC1410" s="17" t="s">
        <v>82</v>
      </c>
      <c r="AD1410" s="17"/>
      <c r="AE1410" s="17" t="s">
        <v>1641</v>
      </c>
    </row>
    <row r="1411" spans="1:31" s="3" customFormat="1" ht="13" hidden="1" x14ac:dyDescent="0.3">
      <c r="A1411" s="35" t="s">
        <v>4113</v>
      </c>
      <c r="B1411" s="17">
        <v>1729</v>
      </c>
      <c r="C1411" s="18">
        <v>43924</v>
      </c>
      <c r="D1411" s="18">
        <v>43936.291666666701</v>
      </c>
      <c r="E1411" s="16" t="s">
        <v>1507</v>
      </c>
      <c r="F1411" s="36">
        <v>44328.291666666701</v>
      </c>
      <c r="G1411" s="16" t="s">
        <v>473</v>
      </c>
      <c r="H1411" s="17" t="s">
        <v>63</v>
      </c>
      <c r="I1411" s="17" t="s">
        <v>514</v>
      </c>
      <c r="J1411" s="17"/>
      <c r="K1411" s="17" t="s">
        <v>70</v>
      </c>
      <c r="L1411" s="17" t="s">
        <v>75</v>
      </c>
      <c r="M1411" s="17"/>
      <c r="N1411" s="17">
        <v>103.202</v>
      </c>
      <c r="O1411" s="17">
        <v>206.2</v>
      </c>
      <c r="P1411" s="17"/>
      <c r="Q1411" s="17">
        <v>200</v>
      </c>
      <c r="R1411" s="17" t="s">
        <v>65</v>
      </c>
      <c r="S1411" s="17" t="s">
        <v>53</v>
      </c>
      <c r="T1411" s="17" t="s">
        <v>1521</v>
      </c>
      <c r="U1411" s="17" t="s">
        <v>55</v>
      </c>
      <c r="V1411" s="17" t="s">
        <v>88</v>
      </c>
      <c r="W1411" s="19" t="s">
        <v>4114</v>
      </c>
      <c r="X1411" s="18">
        <v>45230.291666666701</v>
      </c>
      <c r="Y1411" s="18">
        <v>45230.291666666701</v>
      </c>
      <c r="Z1411" s="17" t="s">
        <v>82</v>
      </c>
      <c r="AA1411" s="17"/>
      <c r="AB1411" s="17"/>
      <c r="AC1411" s="17" t="s">
        <v>82</v>
      </c>
      <c r="AD1411" s="17"/>
      <c r="AE1411" s="17" t="s">
        <v>1641</v>
      </c>
    </row>
    <row r="1412" spans="1:31" s="3" customFormat="1" ht="13" hidden="1" x14ac:dyDescent="0.3">
      <c r="A1412" s="35" t="s">
        <v>4115</v>
      </c>
      <c r="B1412" s="17">
        <v>1731</v>
      </c>
      <c r="C1412" s="18">
        <v>43936</v>
      </c>
      <c r="D1412" s="18">
        <v>43936.291666666701</v>
      </c>
      <c r="E1412" s="16" t="s">
        <v>1507</v>
      </c>
      <c r="F1412" s="36">
        <v>44344.291666666701</v>
      </c>
      <c r="G1412" s="16" t="s">
        <v>473</v>
      </c>
      <c r="H1412" s="17" t="s">
        <v>63</v>
      </c>
      <c r="I1412" s="17"/>
      <c r="J1412" s="17"/>
      <c r="K1412" s="17" t="s">
        <v>70</v>
      </c>
      <c r="L1412" s="17"/>
      <c r="M1412" s="17"/>
      <c r="N1412" s="17">
        <v>102</v>
      </c>
      <c r="O1412" s="17"/>
      <c r="P1412" s="17"/>
      <c r="Q1412" s="17">
        <v>100</v>
      </c>
      <c r="R1412" s="17" t="s">
        <v>65</v>
      </c>
      <c r="S1412" s="17" t="s">
        <v>53</v>
      </c>
      <c r="T1412" s="17" t="s">
        <v>340</v>
      </c>
      <c r="U1412" s="17" t="s">
        <v>55</v>
      </c>
      <c r="V1412" s="17" t="s">
        <v>88</v>
      </c>
      <c r="W1412" s="19" t="s">
        <v>4116</v>
      </c>
      <c r="X1412" s="18">
        <v>44958.333333333299</v>
      </c>
      <c r="Y1412" s="18">
        <v>44958.333333333299</v>
      </c>
      <c r="Z1412" s="17" t="s">
        <v>82</v>
      </c>
      <c r="AA1412" s="17" t="s">
        <v>59</v>
      </c>
      <c r="AB1412" s="17"/>
      <c r="AC1412" s="17" t="s">
        <v>82</v>
      </c>
      <c r="AD1412" s="17"/>
      <c r="AE1412" s="17" t="s">
        <v>1618</v>
      </c>
    </row>
    <row r="1413" spans="1:31" s="3" customFormat="1" ht="13" hidden="1" x14ac:dyDescent="0.3">
      <c r="A1413" s="35" t="s">
        <v>4117</v>
      </c>
      <c r="B1413" s="17">
        <v>1732</v>
      </c>
      <c r="C1413" s="18">
        <v>43936</v>
      </c>
      <c r="D1413" s="18">
        <v>43936.291666666701</v>
      </c>
      <c r="E1413" s="16" t="s">
        <v>1507</v>
      </c>
      <c r="F1413" s="36">
        <v>44344.291666666701</v>
      </c>
      <c r="G1413" s="16" t="s">
        <v>473</v>
      </c>
      <c r="H1413" s="17" t="s">
        <v>63</v>
      </c>
      <c r="I1413" s="17"/>
      <c r="J1413" s="17"/>
      <c r="K1413" s="17" t="s">
        <v>70</v>
      </c>
      <c r="L1413" s="17"/>
      <c r="M1413" s="17"/>
      <c r="N1413" s="17">
        <v>102</v>
      </c>
      <c r="O1413" s="17"/>
      <c r="P1413" s="17"/>
      <c r="Q1413" s="17">
        <v>100</v>
      </c>
      <c r="R1413" s="17" t="s">
        <v>65</v>
      </c>
      <c r="S1413" s="17" t="s">
        <v>53</v>
      </c>
      <c r="T1413" s="17" t="s">
        <v>340</v>
      </c>
      <c r="U1413" s="17" t="s">
        <v>55</v>
      </c>
      <c r="V1413" s="17" t="s">
        <v>88</v>
      </c>
      <c r="W1413" s="19" t="s">
        <v>341</v>
      </c>
      <c r="X1413" s="18">
        <v>44958.333333333299</v>
      </c>
      <c r="Y1413" s="18">
        <v>44958.333333333299</v>
      </c>
      <c r="Z1413" s="17" t="s">
        <v>82</v>
      </c>
      <c r="AA1413" s="17" t="s">
        <v>59</v>
      </c>
      <c r="AB1413" s="17"/>
      <c r="AC1413" s="17" t="s">
        <v>82</v>
      </c>
      <c r="AD1413" s="17"/>
      <c r="AE1413" s="17" t="s">
        <v>1618</v>
      </c>
    </row>
    <row r="1414" spans="1:31" s="3" customFormat="1" ht="13" hidden="1" x14ac:dyDescent="0.3">
      <c r="A1414" s="35" t="s">
        <v>4118</v>
      </c>
      <c r="B1414" s="17">
        <v>1734</v>
      </c>
      <c r="C1414" s="18">
        <v>43925</v>
      </c>
      <c r="D1414" s="18">
        <v>43936.291666666701</v>
      </c>
      <c r="E1414" s="16" t="s">
        <v>1507</v>
      </c>
      <c r="F1414" s="36">
        <v>44019.291666666701</v>
      </c>
      <c r="G1414" s="16" t="s">
        <v>473</v>
      </c>
      <c r="H1414" s="17" t="s">
        <v>74</v>
      </c>
      <c r="I1414" s="17"/>
      <c r="J1414" s="17"/>
      <c r="K1414" s="17" t="s">
        <v>75</v>
      </c>
      <c r="L1414" s="17"/>
      <c r="M1414" s="17"/>
      <c r="N1414" s="17">
        <v>27.3</v>
      </c>
      <c r="O1414" s="17"/>
      <c r="P1414" s="17"/>
      <c r="Q1414" s="17">
        <v>27</v>
      </c>
      <c r="R1414" s="17" t="s">
        <v>65</v>
      </c>
      <c r="S1414" s="17" t="s">
        <v>53</v>
      </c>
      <c r="T1414" s="17" t="s">
        <v>101</v>
      </c>
      <c r="U1414" s="17" t="s">
        <v>55</v>
      </c>
      <c r="V1414" s="17" t="s">
        <v>88</v>
      </c>
      <c r="W1414" s="19" t="s">
        <v>4119</v>
      </c>
      <c r="X1414" s="18">
        <v>45290.333333333299</v>
      </c>
      <c r="Y1414" s="18">
        <v>45290.333333333299</v>
      </c>
      <c r="Z1414" s="17" t="s">
        <v>82</v>
      </c>
      <c r="AA1414" s="17"/>
      <c r="AB1414" s="17"/>
      <c r="AC1414" s="17" t="s">
        <v>82</v>
      </c>
      <c r="AD1414" s="17"/>
      <c r="AE1414" s="17"/>
    </row>
    <row r="1415" spans="1:31" s="3" customFormat="1" ht="13" hidden="1" x14ac:dyDescent="0.3">
      <c r="A1415" s="35" t="s">
        <v>4120</v>
      </c>
      <c r="B1415" s="17">
        <v>1735</v>
      </c>
      <c r="C1415" s="18">
        <v>43936</v>
      </c>
      <c r="D1415" s="18">
        <v>43936.291666666701</v>
      </c>
      <c r="E1415" s="16" t="s">
        <v>1507</v>
      </c>
      <c r="F1415" s="36">
        <v>44033.291666666701</v>
      </c>
      <c r="G1415" s="16" t="s">
        <v>473</v>
      </c>
      <c r="H1415" s="17" t="s">
        <v>63</v>
      </c>
      <c r="I1415" s="17"/>
      <c r="J1415" s="17"/>
      <c r="K1415" s="17" t="s">
        <v>70</v>
      </c>
      <c r="L1415" s="17"/>
      <c r="M1415" s="17"/>
      <c r="N1415" s="17">
        <v>30.8</v>
      </c>
      <c r="O1415" s="17"/>
      <c r="P1415" s="17"/>
      <c r="Q1415" s="17">
        <v>30</v>
      </c>
      <c r="R1415" s="17" t="s">
        <v>65</v>
      </c>
      <c r="S1415" s="17"/>
      <c r="T1415" s="17" t="s">
        <v>1521</v>
      </c>
      <c r="U1415" s="17" t="s">
        <v>55</v>
      </c>
      <c r="V1415" s="17" t="s">
        <v>88</v>
      </c>
      <c r="W1415" s="19" t="s">
        <v>4121</v>
      </c>
      <c r="X1415" s="18">
        <v>45108.291666666701</v>
      </c>
      <c r="Y1415" s="18">
        <v>45108.291666666701</v>
      </c>
      <c r="Z1415" s="17" t="s">
        <v>82</v>
      </c>
      <c r="AA1415" s="17"/>
      <c r="AB1415" s="17"/>
      <c r="AC1415" s="17" t="s">
        <v>82</v>
      </c>
      <c r="AD1415" s="17"/>
      <c r="AE1415" s="17" t="s">
        <v>1641</v>
      </c>
    </row>
    <row r="1416" spans="1:31" s="3" customFormat="1" ht="13" hidden="1" x14ac:dyDescent="0.3">
      <c r="A1416" s="35" t="s">
        <v>4122</v>
      </c>
      <c r="B1416" s="17">
        <v>1737</v>
      </c>
      <c r="C1416" s="18">
        <v>43936</v>
      </c>
      <c r="D1416" s="18">
        <v>43936.291666666701</v>
      </c>
      <c r="E1416" s="16" t="s">
        <v>1507</v>
      </c>
      <c r="F1416" s="36">
        <v>44322.291666666701</v>
      </c>
      <c r="G1416" s="16" t="s">
        <v>473</v>
      </c>
      <c r="H1416" s="17" t="s">
        <v>63</v>
      </c>
      <c r="I1416" s="17" t="s">
        <v>74</v>
      </c>
      <c r="J1416" s="17"/>
      <c r="K1416" s="17" t="s">
        <v>70</v>
      </c>
      <c r="L1416" s="17" t="s">
        <v>75</v>
      </c>
      <c r="M1416" s="17"/>
      <c r="N1416" s="17">
        <v>179.4</v>
      </c>
      <c r="O1416" s="17">
        <v>359.35199999999998</v>
      </c>
      <c r="P1416" s="17"/>
      <c r="Q1416" s="17">
        <v>350</v>
      </c>
      <c r="R1416" s="17" t="s">
        <v>65</v>
      </c>
      <c r="S1416" s="17" t="s">
        <v>53</v>
      </c>
      <c r="T1416" s="17" t="s">
        <v>101</v>
      </c>
      <c r="U1416" s="17" t="s">
        <v>55</v>
      </c>
      <c r="V1416" s="17" t="s">
        <v>88</v>
      </c>
      <c r="W1416" s="19" t="s">
        <v>517</v>
      </c>
      <c r="X1416" s="18">
        <v>45960.291666666701</v>
      </c>
      <c r="Y1416" s="18">
        <v>45960.291666666701</v>
      </c>
      <c r="Z1416" s="17" t="s">
        <v>82</v>
      </c>
      <c r="AA1416" s="17"/>
      <c r="AB1416" s="17"/>
      <c r="AC1416" s="17" t="s">
        <v>82</v>
      </c>
      <c r="AD1416" s="17"/>
      <c r="AE1416" s="17" t="s">
        <v>1641</v>
      </c>
    </row>
    <row r="1417" spans="1:31" s="3" customFormat="1" ht="25.5" hidden="1" x14ac:dyDescent="0.3">
      <c r="A1417" s="35" t="s">
        <v>4123</v>
      </c>
      <c r="B1417" s="17">
        <v>1738</v>
      </c>
      <c r="C1417" s="18">
        <v>43922</v>
      </c>
      <c r="D1417" s="18">
        <v>43936.291666666701</v>
      </c>
      <c r="E1417" s="16" t="s">
        <v>1507</v>
      </c>
      <c r="F1417" s="36">
        <v>44280.291666666701</v>
      </c>
      <c r="G1417" s="16" t="s">
        <v>473</v>
      </c>
      <c r="H1417" s="17" t="s">
        <v>51</v>
      </c>
      <c r="I1417" s="17"/>
      <c r="J1417" s="17"/>
      <c r="K1417" s="17" t="s">
        <v>51</v>
      </c>
      <c r="L1417" s="17"/>
      <c r="M1417" s="17"/>
      <c r="N1417" s="17">
        <v>1456</v>
      </c>
      <c r="O1417" s="17"/>
      <c r="P1417" s="17"/>
      <c r="Q1417" s="17">
        <v>1400</v>
      </c>
      <c r="R1417" s="17" t="s">
        <v>65</v>
      </c>
      <c r="S1417" s="17" t="s">
        <v>53</v>
      </c>
      <c r="T1417" s="17" t="s">
        <v>340</v>
      </c>
      <c r="U1417" s="17" t="s">
        <v>55</v>
      </c>
      <c r="V1417" s="17" t="s">
        <v>88</v>
      </c>
      <c r="W1417" s="19" t="s">
        <v>521</v>
      </c>
      <c r="X1417" s="18">
        <v>46447.333333333299</v>
      </c>
      <c r="Y1417" s="18">
        <v>46447.333333333299</v>
      </c>
      <c r="Z1417" s="17" t="s">
        <v>82</v>
      </c>
      <c r="AA1417" s="17"/>
      <c r="AB1417" s="17"/>
      <c r="AC1417" s="17" t="s">
        <v>82</v>
      </c>
      <c r="AD1417" s="17"/>
      <c r="AE1417" s="17" t="s">
        <v>1641</v>
      </c>
    </row>
    <row r="1418" spans="1:31" s="3" customFormat="1" ht="13" hidden="1" x14ac:dyDescent="0.3">
      <c r="A1418" s="35" t="s">
        <v>4124</v>
      </c>
      <c r="B1418" s="17">
        <v>1741</v>
      </c>
      <c r="C1418" s="18">
        <v>43929</v>
      </c>
      <c r="D1418" s="18">
        <v>43936.291666666701</v>
      </c>
      <c r="E1418" s="16" t="s">
        <v>1507</v>
      </c>
      <c r="F1418" s="36">
        <v>44319.291666666701</v>
      </c>
      <c r="G1418" s="16" t="s">
        <v>473</v>
      </c>
      <c r="H1418" s="17" t="s">
        <v>63</v>
      </c>
      <c r="I1418" s="17" t="s">
        <v>74</v>
      </c>
      <c r="J1418" s="17"/>
      <c r="K1418" s="17" t="s">
        <v>70</v>
      </c>
      <c r="L1418" s="17" t="s">
        <v>75</v>
      </c>
      <c r="M1418" s="17"/>
      <c r="N1418" s="17">
        <v>103.95</v>
      </c>
      <c r="O1418" s="17">
        <v>204.12</v>
      </c>
      <c r="P1418" s="17"/>
      <c r="Q1418" s="17">
        <v>200</v>
      </c>
      <c r="R1418" s="17" t="s">
        <v>65</v>
      </c>
      <c r="S1418" s="17" t="s">
        <v>53</v>
      </c>
      <c r="T1418" s="17" t="s">
        <v>340</v>
      </c>
      <c r="U1418" s="17" t="s">
        <v>55</v>
      </c>
      <c r="V1418" s="17" t="s">
        <v>88</v>
      </c>
      <c r="W1418" s="19" t="s">
        <v>4125</v>
      </c>
      <c r="X1418" s="18">
        <v>45261.333333333299</v>
      </c>
      <c r="Y1418" s="18">
        <v>45261.333333333299</v>
      </c>
      <c r="Z1418" s="17" t="s">
        <v>82</v>
      </c>
      <c r="AA1418" s="17"/>
      <c r="AB1418" s="17"/>
      <c r="AC1418" s="17" t="s">
        <v>82</v>
      </c>
      <c r="AD1418" s="17"/>
      <c r="AE1418" s="17" t="s">
        <v>1641</v>
      </c>
    </row>
    <row r="1419" spans="1:31" s="3" customFormat="1" ht="25.5" hidden="1" x14ac:dyDescent="0.3">
      <c r="A1419" s="35" t="s">
        <v>4126</v>
      </c>
      <c r="B1419" s="17">
        <v>1742</v>
      </c>
      <c r="C1419" s="18">
        <v>43929</v>
      </c>
      <c r="D1419" s="18">
        <v>43936.291666666701</v>
      </c>
      <c r="E1419" s="16" t="s">
        <v>1507</v>
      </c>
      <c r="F1419" s="36">
        <v>44288.291666666701</v>
      </c>
      <c r="G1419" s="16" t="s">
        <v>473</v>
      </c>
      <c r="H1419" s="17" t="s">
        <v>63</v>
      </c>
      <c r="I1419" s="17" t="s">
        <v>74</v>
      </c>
      <c r="J1419" s="17"/>
      <c r="K1419" s="17" t="s">
        <v>70</v>
      </c>
      <c r="L1419" s="17" t="s">
        <v>75</v>
      </c>
      <c r="M1419" s="17"/>
      <c r="N1419" s="17">
        <v>79.2</v>
      </c>
      <c r="O1419" s="17">
        <v>155.92500000000001</v>
      </c>
      <c r="P1419" s="17"/>
      <c r="Q1419" s="17">
        <v>150</v>
      </c>
      <c r="R1419" s="17" t="s">
        <v>65</v>
      </c>
      <c r="S1419" s="17" t="s">
        <v>53</v>
      </c>
      <c r="T1419" s="17" t="s">
        <v>340</v>
      </c>
      <c r="U1419" s="17" t="s">
        <v>55</v>
      </c>
      <c r="V1419" s="17" t="s">
        <v>88</v>
      </c>
      <c r="W1419" s="19" t="s">
        <v>4127</v>
      </c>
      <c r="X1419" s="18">
        <v>45261.333333333299</v>
      </c>
      <c r="Y1419" s="18">
        <v>45261.333333333299</v>
      </c>
      <c r="Z1419" s="17" t="s">
        <v>82</v>
      </c>
      <c r="AA1419" s="17"/>
      <c r="AB1419" s="17"/>
      <c r="AC1419" s="17" t="s">
        <v>82</v>
      </c>
      <c r="AD1419" s="17"/>
      <c r="AE1419" s="17"/>
    </row>
    <row r="1420" spans="1:31" s="3" customFormat="1" ht="13" hidden="1" x14ac:dyDescent="0.3">
      <c r="A1420" s="35" t="s">
        <v>4128</v>
      </c>
      <c r="B1420" s="17">
        <v>1743</v>
      </c>
      <c r="C1420" s="18">
        <v>43923</v>
      </c>
      <c r="D1420" s="18">
        <v>43936.291666666701</v>
      </c>
      <c r="E1420" s="16" t="s">
        <v>1507</v>
      </c>
      <c r="F1420" s="36">
        <v>44298.291666666701</v>
      </c>
      <c r="G1420" s="16" t="s">
        <v>473</v>
      </c>
      <c r="H1420" s="17" t="s">
        <v>63</v>
      </c>
      <c r="I1420" s="17" t="s">
        <v>74</v>
      </c>
      <c r="J1420" s="17"/>
      <c r="K1420" s="17" t="s">
        <v>70</v>
      </c>
      <c r="L1420" s="17" t="s">
        <v>75</v>
      </c>
      <c r="M1420" s="17"/>
      <c r="N1420" s="17">
        <v>51.401000000000003</v>
      </c>
      <c r="O1420" s="17">
        <v>103.456</v>
      </c>
      <c r="P1420" s="17"/>
      <c r="Q1420" s="17">
        <v>100</v>
      </c>
      <c r="R1420" s="17" t="s">
        <v>65</v>
      </c>
      <c r="S1420" s="17" t="s">
        <v>53</v>
      </c>
      <c r="T1420" s="17" t="s">
        <v>101</v>
      </c>
      <c r="U1420" s="17" t="s">
        <v>55</v>
      </c>
      <c r="V1420" s="17" t="s">
        <v>88</v>
      </c>
      <c r="W1420" s="19" t="s">
        <v>4129</v>
      </c>
      <c r="X1420" s="18">
        <v>45230.291666666701</v>
      </c>
      <c r="Y1420" s="18">
        <v>45230.291666666701</v>
      </c>
      <c r="Z1420" s="17" t="s">
        <v>82</v>
      </c>
      <c r="AA1420" s="17"/>
      <c r="AB1420" s="17"/>
      <c r="AC1420" s="17" t="s">
        <v>82</v>
      </c>
      <c r="AD1420" s="17"/>
      <c r="AE1420" s="17" t="s">
        <v>1641</v>
      </c>
    </row>
    <row r="1421" spans="1:31" s="3" customFormat="1" ht="13" hidden="1" x14ac:dyDescent="0.3">
      <c r="A1421" s="35" t="s">
        <v>4130</v>
      </c>
      <c r="B1421" s="17">
        <v>1746</v>
      </c>
      <c r="C1421" s="18">
        <v>43931</v>
      </c>
      <c r="D1421" s="18">
        <v>43936.291666666701</v>
      </c>
      <c r="E1421" s="16" t="s">
        <v>1507</v>
      </c>
      <c r="F1421" s="36">
        <v>44299.291666666701</v>
      </c>
      <c r="G1421" s="16" t="s">
        <v>473</v>
      </c>
      <c r="H1421" s="17" t="s">
        <v>74</v>
      </c>
      <c r="I1421" s="17" t="s">
        <v>63</v>
      </c>
      <c r="J1421" s="17"/>
      <c r="K1421" s="17" t="s">
        <v>75</v>
      </c>
      <c r="L1421" s="17" t="s">
        <v>70</v>
      </c>
      <c r="M1421" s="17"/>
      <c r="N1421" s="17">
        <v>123.59654999999999</v>
      </c>
      <c r="O1421" s="17">
        <v>123.59654999999999</v>
      </c>
      <c r="P1421" s="17"/>
      <c r="Q1421" s="17">
        <v>120</v>
      </c>
      <c r="R1421" s="17" t="s">
        <v>65</v>
      </c>
      <c r="S1421" s="17" t="s">
        <v>53</v>
      </c>
      <c r="T1421" s="17" t="s">
        <v>101</v>
      </c>
      <c r="U1421" s="17" t="s">
        <v>55</v>
      </c>
      <c r="V1421" s="17" t="s">
        <v>88</v>
      </c>
      <c r="W1421" s="19" t="s">
        <v>4131</v>
      </c>
      <c r="X1421" s="18">
        <v>45261.333333333299</v>
      </c>
      <c r="Y1421" s="18">
        <v>45261.333333333299</v>
      </c>
      <c r="Z1421" s="17" t="s">
        <v>82</v>
      </c>
      <c r="AA1421" s="17"/>
      <c r="AB1421" s="17"/>
      <c r="AC1421" s="17" t="s">
        <v>82</v>
      </c>
      <c r="AD1421" s="17"/>
      <c r="AE1421" s="17" t="s">
        <v>1641</v>
      </c>
    </row>
    <row r="1422" spans="1:31" s="3" customFormat="1" ht="13" hidden="1" x14ac:dyDescent="0.3">
      <c r="A1422" s="35" t="s">
        <v>4132</v>
      </c>
      <c r="B1422" s="17">
        <v>1747</v>
      </c>
      <c r="C1422" s="18">
        <v>43929</v>
      </c>
      <c r="D1422" s="18">
        <v>43936.291666666701</v>
      </c>
      <c r="E1422" s="16" t="s">
        <v>1507</v>
      </c>
      <c r="F1422" s="36">
        <v>44295.291666666701</v>
      </c>
      <c r="G1422" s="16" t="s">
        <v>473</v>
      </c>
      <c r="H1422" s="17" t="s">
        <v>51</v>
      </c>
      <c r="I1422" s="17" t="s">
        <v>63</v>
      </c>
      <c r="J1422" s="17"/>
      <c r="K1422" s="17" t="s">
        <v>51</v>
      </c>
      <c r="L1422" s="17" t="s">
        <v>70</v>
      </c>
      <c r="M1422" s="17"/>
      <c r="N1422" s="17">
        <v>1568</v>
      </c>
      <c r="O1422" s="17">
        <v>319.35000000000002</v>
      </c>
      <c r="P1422" s="17"/>
      <c r="Q1422" s="17">
        <v>1499.94</v>
      </c>
      <c r="R1422" s="17" t="s">
        <v>65</v>
      </c>
      <c r="S1422" s="17" t="s">
        <v>53</v>
      </c>
      <c r="T1422" s="17" t="s">
        <v>340</v>
      </c>
      <c r="U1422" s="17" t="s">
        <v>55</v>
      </c>
      <c r="V1422" s="17" t="s">
        <v>88</v>
      </c>
      <c r="W1422" s="19" t="s">
        <v>4133</v>
      </c>
      <c r="X1422" s="18">
        <v>46490.291666666701</v>
      </c>
      <c r="Y1422" s="18">
        <v>46490.291666666701</v>
      </c>
      <c r="Z1422" s="17" t="s">
        <v>82</v>
      </c>
      <c r="AA1422" s="17"/>
      <c r="AB1422" s="17"/>
      <c r="AC1422" s="17" t="s">
        <v>82</v>
      </c>
      <c r="AD1422" s="17"/>
      <c r="AE1422" s="17"/>
    </row>
    <row r="1423" spans="1:31" s="3" customFormat="1" ht="38" hidden="1" x14ac:dyDescent="0.3">
      <c r="A1423" s="35" t="s">
        <v>4134</v>
      </c>
      <c r="B1423" s="17">
        <v>1748</v>
      </c>
      <c r="C1423" s="18">
        <v>43936</v>
      </c>
      <c r="D1423" s="18">
        <v>43936.291666666701</v>
      </c>
      <c r="E1423" s="16" t="s">
        <v>1507</v>
      </c>
      <c r="F1423" s="36">
        <v>44285.291666666701</v>
      </c>
      <c r="G1423" s="16" t="s">
        <v>473</v>
      </c>
      <c r="H1423" s="17" t="s">
        <v>51</v>
      </c>
      <c r="I1423" s="17"/>
      <c r="J1423" s="17"/>
      <c r="K1423" s="17" t="s">
        <v>51</v>
      </c>
      <c r="L1423" s="17"/>
      <c r="M1423" s="17"/>
      <c r="N1423" s="17">
        <v>1021.125</v>
      </c>
      <c r="O1423" s="17"/>
      <c r="P1423" s="17"/>
      <c r="Q1423" s="17">
        <v>1000</v>
      </c>
      <c r="R1423" s="17" t="s">
        <v>65</v>
      </c>
      <c r="S1423" s="17" t="s">
        <v>53</v>
      </c>
      <c r="T1423" s="17" t="s">
        <v>340</v>
      </c>
      <c r="U1423" s="17" t="s">
        <v>55</v>
      </c>
      <c r="V1423" s="17" t="s">
        <v>88</v>
      </c>
      <c r="W1423" s="19" t="s">
        <v>4135</v>
      </c>
      <c r="X1423" s="18">
        <v>46484.291666666701</v>
      </c>
      <c r="Y1423" s="18">
        <v>46484.291666666701</v>
      </c>
      <c r="Z1423" s="17" t="s">
        <v>82</v>
      </c>
      <c r="AA1423" s="17" t="s">
        <v>59</v>
      </c>
      <c r="AB1423" s="17"/>
      <c r="AC1423" s="17" t="s">
        <v>82</v>
      </c>
      <c r="AD1423" s="17"/>
      <c r="AE1423" s="17" t="s">
        <v>1641</v>
      </c>
    </row>
    <row r="1424" spans="1:31" s="3" customFormat="1" ht="13" hidden="1" x14ac:dyDescent="0.3">
      <c r="A1424" s="35" t="s">
        <v>4136</v>
      </c>
      <c r="B1424" s="17">
        <v>1752</v>
      </c>
      <c r="C1424" s="18">
        <v>43936</v>
      </c>
      <c r="D1424" s="18">
        <v>43936.291666666701</v>
      </c>
      <c r="E1424" s="16" t="s">
        <v>1507</v>
      </c>
      <c r="F1424" s="36">
        <v>44319.291666666701</v>
      </c>
      <c r="G1424" s="16" t="s">
        <v>473</v>
      </c>
      <c r="H1424" s="17" t="s">
        <v>63</v>
      </c>
      <c r="I1424" s="17" t="s">
        <v>74</v>
      </c>
      <c r="J1424" s="17"/>
      <c r="K1424" s="17" t="s">
        <v>70</v>
      </c>
      <c r="L1424" s="17" t="s">
        <v>75</v>
      </c>
      <c r="M1424" s="17"/>
      <c r="N1424" s="17">
        <v>1572.2</v>
      </c>
      <c r="O1424" s="17">
        <v>2072.52</v>
      </c>
      <c r="P1424" s="17"/>
      <c r="Q1424" s="17">
        <v>2000</v>
      </c>
      <c r="R1424" s="17" t="s">
        <v>65</v>
      </c>
      <c r="S1424" s="17" t="s">
        <v>53</v>
      </c>
      <c r="T1424" s="17" t="s">
        <v>227</v>
      </c>
      <c r="U1424" s="17" t="s">
        <v>159</v>
      </c>
      <c r="V1424" s="17" t="s">
        <v>304</v>
      </c>
      <c r="W1424" s="19" t="s">
        <v>3903</v>
      </c>
      <c r="X1424" s="18">
        <v>45693.333333333299</v>
      </c>
      <c r="Y1424" s="18">
        <v>45693.333333333299</v>
      </c>
      <c r="Z1424" s="17" t="s">
        <v>82</v>
      </c>
      <c r="AA1424" s="17"/>
      <c r="AB1424" s="17"/>
      <c r="AC1424" s="17" t="s">
        <v>82</v>
      </c>
      <c r="AD1424" s="17"/>
      <c r="AE1424" s="17" t="s">
        <v>1641</v>
      </c>
    </row>
    <row r="1425" spans="1:31" s="3" customFormat="1" ht="25.5" hidden="1" x14ac:dyDescent="0.3">
      <c r="A1425" s="35" t="s">
        <v>303</v>
      </c>
      <c r="B1425" s="17">
        <v>1753</v>
      </c>
      <c r="C1425" s="18">
        <v>43923</v>
      </c>
      <c r="D1425" s="18">
        <v>43936.291666666701</v>
      </c>
      <c r="E1425" s="16" t="s">
        <v>1507</v>
      </c>
      <c r="F1425" s="36">
        <v>44273.291666666701</v>
      </c>
      <c r="G1425" s="16" t="s">
        <v>473</v>
      </c>
      <c r="H1425" s="17" t="s">
        <v>74</v>
      </c>
      <c r="I1425" s="17" t="s">
        <v>63</v>
      </c>
      <c r="J1425" s="17"/>
      <c r="K1425" s="17" t="s">
        <v>75</v>
      </c>
      <c r="L1425" s="17" t="s">
        <v>70</v>
      </c>
      <c r="M1425" s="17"/>
      <c r="N1425" s="17">
        <v>526.67999999999995</v>
      </c>
      <c r="O1425" s="17">
        <v>415.96</v>
      </c>
      <c r="P1425" s="17"/>
      <c r="Q1425" s="17">
        <v>500</v>
      </c>
      <c r="R1425" s="17" t="s">
        <v>65</v>
      </c>
      <c r="S1425" s="17" t="s">
        <v>53</v>
      </c>
      <c r="T1425" s="17" t="s">
        <v>227</v>
      </c>
      <c r="U1425" s="17" t="s">
        <v>159</v>
      </c>
      <c r="V1425" s="17" t="s">
        <v>304</v>
      </c>
      <c r="W1425" s="19" t="s">
        <v>4137</v>
      </c>
      <c r="X1425" s="18">
        <v>45627.333333333299</v>
      </c>
      <c r="Y1425" s="18">
        <v>45627.333333333299</v>
      </c>
      <c r="Z1425" s="17" t="s">
        <v>82</v>
      </c>
      <c r="AA1425" s="17"/>
      <c r="AB1425" s="17"/>
      <c r="AC1425" s="17" t="s">
        <v>82</v>
      </c>
      <c r="AD1425" s="17"/>
      <c r="AE1425" s="17" t="s">
        <v>1641</v>
      </c>
    </row>
    <row r="1426" spans="1:31" s="3" customFormat="1" ht="13" hidden="1" x14ac:dyDescent="0.3">
      <c r="A1426" s="35" t="s">
        <v>4138</v>
      </c>
      <c r="B1426" s="17">
        <v>1754</v>
      </c>
      <c r="C1426" s="18">
        <v>43932</v>
      </c>
      <c r="D1426" s="18">
        <v>43936.291666666701</v>
      </c>
      <c r="E1426" s="16" t="s">
        <v>1507</v>
      </c>
      <c r="F1426" s="36">
        <v>44274.291666666701</v>
      </c>
      <c r="G1426" s="16" t="s">
        <v>473</v>
      </c>
      <c r="H1426" s="17" t="s">
        <v>74</v>
      </c>
      <c r="I1426" s="17" t="s">
        <v>63</v>
      </c>
      <c r="J1426" s="17"/>
      <c r="K1426" s="17" t="s">
        <v>75</v>
      </c>
      <c r="L1426" s="17" t="s">
        <v>70</v>
      </c>
      <c r="M1426" s="17"/>
      <c r="N1426" s="17">
        <v>307.18799999999999</v>
      </c>
      <c r="O1426" s="17">
        <v>306.18</v>
      </c>
      <c r="P1426" s="17"/>
      <c r="Q1426" s="17">
        <v>300</v>
      </c>
      <c r="R1426" s="17" t="s">
        <v>65</v>
      </c>
      <c r="S1426" s="17" t="s">
        <v>53</v>
      </c>
      <c r="T1426" s="17" t="s">
        <v>227</v>
      </c>
      <c r="U1426" s="17" t="s">
        <v>159</v>
      </c>
      <c r="V1426" s="17" t="s">
        <v>304</v>
      </c>
      <c r="W1426" s="19" t="s">
        <v>3903</v>
      </c>
      <c r="X1426" s="18">
        <v>45230.291666666701</v>
      </c>
      <c r="Y1426" s="18">
        <v>45230.291666666701</v>
      </c>
      <c r="Z1426" s="17" t="s">
        <v>82</v>
      </c>
      <c r="AA1426" s="17"/>
      <c r="AB1426" s="17"/>
      <c r="AC1426" s="17" t="s">
        <v>82</v>
      </c>
      <c r="AD1426" s="17"/>
      <c r="AE1426" s="17" t="s">
        <v>1641</v>
      </c>
    </row>
    <row r="1427" spans="1:31" s="3" customFormat="1" ht="13" hidden="1" x14ac:dyDescent="0.3">
      <c r="A1427" s="35" t="s">
        <v>4139</v>
      </c>
      <c r="B1427" s="17">
        <v>1755</v>
      </c>
      <c r="C1427" s="18">
        <v>43927</v>
      </c>
      <c r="D1427" s="18">
        <v>43936.291666666701</v>
      </c>
      <c r="E1427" s="16" t="s">
        <v>1507</v>
      </c>
      <c r="F1427" s="36">
        <v>44018.291666666701</v>
      </c>
      <c r="G1427" s="16" t="s">
        <v>473</v>
      </c>
      <c r="H1427" s="17" t="s">
        <v>63</v>
      </c>
      <c r="I1427" s="17" t="s">
        <v>74</v>
      </c>
      <c r="J1427" s="17"/>
      <c r="K1427" s="17" t="s">
        <v>70</v>
      </c>
      <c r="L1427" s="17" t="s">
        <v>75</v>
      </c>
      <c r="M1427" s="17"/>
      <c r="N1427" s="17">
        <v>100</v>
      </c>
      <c r="O1427" s="17">
        <v>200</v>
      </c>
      <c r="P1427" s="17"/>
      <c r="Q1427" s="17">
        <v>200</v>
      </c>
      <c r="R1427" s="17" t="s">
        <v>65</v>
      </c>
      <c r="S1427" s="17" t="s">
        <v>53</v>
      </c>
      <c r="T1427" s="17" t="s">
        <v>66</v>
      </c>
      <c r="U1427" s="17" t="s">
        <v>55</v>
      </c>
      <c r="V1427" s="17" t="s">
        <v>71</v>
      </c>
      <c r="W1427" s="19" t="s">
        <v>209</v>
      </c>
      <c r="X1427" s="18">
        <v>45261.333333333299</v>
      </c>
      <c r="Y1427" s="18">
        <v>45261.333333333299</v>
      </c>
      <c r="Z1427" s="17" t="s">
        <v>82</v>
      </c>
      <c r="AA1427" s="17"/>
      <c r="AB1427" s="17"/>
      <c r="AC1427" s="17" t="s">
        <v>82</v>
      </c>
      <c r="AD1427" s="17"/>
      <c r="AE1427" s="17" t="s">
        <v>1641</v>
      </c>
    </row>
    <row r="1428" spans="1:31" s="3" customFormat="1" ht="13" hidden="1" x14ac:dyDescent="0.3">
      <c r="A1428" s="35" t="s">
        <v>4140</v>
      </c>
      <c r="B1428" s="17">
        <v>1756</v>
      </c>
      <c r="C1428" s="18">
        <v>43930</v>
      </c>
      <c r="D1428" s="18">
        <v>43936.291666666701</v>
      </c>
      <c r="E1428" s="16" t="s">
        <v>1507</v>
      </c>
      <c r="F1428" s="36">
        <v>44278.291666666701</v>
      </c>
      <c r="G1428" s="16" t="s">
        <v>473</v>
      </c>
      <c r="H1428" s="17" t="s">
        <v>63</v>
      </c>
      <c r="I1428" s="17" t="s">
        <v>51</v>
      </c>
      <c r="J1428" s="17" t="s">
        <v>74</v>
      </c>
      <c r="K1428" s="17" t="s">
        <v>70</v>
      </c>
      <c r="L1428" s="17" t="s">
        <v>51</v>
      </c>
      <c r="M1428" s="17" t="s">
        <v>75</v>
      </c>
      <c r="N1428" s="17">
        <v>205.92</v>
      </c>
      <c r="O1428" s="17">
        <v>207.2</v>
      </c>
      <c r="P1428" s="17">
        <v>206.59</v>
      </c>
      <c r="Q1428" s="17">
        <v>200</v>
      </c>
      <c r="R1428" s="17" t="s">
        <v>65</v>
      </c>
      <c r="S1428" s="17" t="s">
        <v>53</v>
      </c>
      <c r="T1428" s="17" t="s">
        <v>66</v>
      </c>
      <c r="U1428" s="17" t="s">
        <v>55</v>
      </c>
      <c r="V1428" s="17" t="s">
        <v>71</v>
      </c>
      <c r="W1428" s="19" t="s">
        <v>4141</v>
      </c>
      <c r="X1428" s="18">
        <v>45641.333333333299</v>
      </c>
      <c r="Y1428" s="18">
        <v>45641.333333333299</v>
      </c>
      <c r="Z1428" s="17" t="s">
        <v>82</v>
      </c>
      <c r="AA1428" s="17"/>
      <c r="AB1428" s="17"/>
      <c r="AC1428" s="17" t="s">
        <v>82</v>
      </c>
      <c r="AD1428" s="17"/>
      <c r="AE1428" s="17" t="s">
        <v>1641</v>
      </c>
    </row>
    <row r="1429" spans="1:31" s="3" customFormat="1" ht="13" hidden="1" x14ac:dyDescent="0.3">
      <c r="A1429" s="35" t="s">
        <v>4142</v>
      </c>
      <c r="B1429" s="17">
        <v>1760</v>
      </c>
      <c r="C1429" s="18">
        <v>43932</v>
      </c>
      <c r="D1429" s="18">
        <v>43936.291666666701</v>
      </c>
      <c r="E1429" s="16" t="s">
        <v>1507</v>
      </c>
      <c r="F1429" s="36">
        <v>44279.291666666701</v>
      </c>
      <c r="G1429" s="16" t="s">
        <v>473</v>
      </c>
      <c r="H1429" s="17" t="s">
        <v>51</v>
      </c>
      <c r="I1429" s="17" t="s">
        <v>63</v>
      </c>
      <c r="J1429" s="17" t="s">
        <v>74</v>
      </c>
      <c r="K1429" s="17" t="s">
        <v>51</v>
      </c>
      <c r="L1429" s="17" t="s">
        <v>70</v>
      </c>
      <c r="M1429" s="17" t="s">
        <v>75</v>
      </c>
      <c r="N1429" s="17">
        <v>207.2</v>
      </c>
      <c r="O1429" s="17">
        <v>205.92</v>
      </c>
      <c r="P1429" s="17">
        <v>206.59</v>
      </c>
      <c r="Q1429" s="17">
        <v>200</v>
      </c>
      <c r="R1429" s="17" t="s">
        <v>65</v>
      </c>
      <c r="S1429" s="17" t="s">
        <v>53</v>
      </c>
      <c r="T1429" s="17" t="s">
        <v>66</v>
      </c>
      <c r="U1429" s="17" t="s">
        <v>55</v>
      </c>
      <c r="V1429" s="17" t="s">
        <v>71</v>
      </c>
      <c r="W1429" s="19" t="s">
        <v>528</v>
      </c>
      <c r="X1429" s="18">
        <v>45641.333333333299</v>
      </c>
      <c r="Y1429" s="18">
        <v>45641.333333333299</v>
      </c>
      <c r="Z1429" s="17" t="s">
        <v>82</v>
      </c>
      <c r="AA1429" s="17" t="s">
        <v>59</v>
      </c>
      <c r="AB1429" s="17"/>
      <c r="AC1429" s="17" t="s">
        <v>82</v>
      </c>
      <c r="AD1429" s="17"/>
      <c r="AE1429" s="17" t="s">
        <v>1641</v>
      </c>
    </row>
    <row r="1430" spans="1:31" s="3" customFormat="1" ht="13" hidden="1" x14ac:dyDescent="0.3">
      <c r="A1430" s="35" t="s">
        <v>4143</v>
      </c>
      <c r="B1430" s="17">
        <v>1762</v>
      </c>
      <c r="C1430" s="18">
        <v>43934</v>
      </c>
      <c r="D1430" s="18">
        <v>43936.291666666701</v>
      </c>
      <c r="E1430" s="16" t="s">
        <v>1507</v>
      </c>
      <c r="F1430" s="36">
        <v>44326.291666666701</v>
      </c>
      <c r="G1430" s="16" t="s">
        <v>473</v>
      </c>
      <c r="H1430" s="17" t="s">
        <v>63</v>
      </c>
      <c r="I1430" s="17"/>
      <c r="J1430" s="17"/>
      <c r="K1430" s="17" t="s">
        <v>70</v>
      </c>
      <c r="L1430" s="17"/>
      <c r="M1430" s="17"/>
      <c r="N1430" s="17">
        <v>510</v>
      </c>
      <c r="O1430" s="17"/>
      <c r="P1430" s="17"/>
      <c r="Q1430" s="17">
        <v>500</v>
      </c>
      <c r="R1430" s="17" t="s">
        <v>65</v>
      </c>
      <c r="S1430" s="17" t="s">
        <v>53</v>
      </c>
      <c r="T1430" s="17" t="s">
        <v>66</v>
      </c>
      <c r="U1430" s="17" t="s">
        <v>55</v>
      </c>
      <c r="V1430" s="17" t="s">
        <v>71</v>
      </c>
      <c r="W1430" s="19" t="s">
        <v>253</v>
      </c>
      <c r="X1430" s="18">
        <v>44880.333333333299</v>
      </c>
      <c r="Y1430" s="18">
        <v>44880.333333333299</v>
      </c>
      <c r="Z1430" s="17" t="s">
        <v>82</v>
      </c>
      <c r="AA1430" s="17"/>
      <c r="AB1430" s="17"/>
      <c r="AC1430" s="17" t="s">
        <v>82</v>
      </c>
      <c r="AD1430" s="17"/>
      <c r="AE1430" s="17" t="s">
        <v>1618</v>
      </c>
    </row>
    <row r="1431" spans="1:31" s="3" customFormat="1" ht="13" hidden="1" x14ac:dyDescent="0.3">
      <c r="A1431" s="35" t="s">
        <v>4144</v>
      </c>
      <c r="B1431" s="17">
        <v>1765</v>
      </c>
      <c r="C1431" s="18">
        <v>43935</v>
      </c>
      <c r="D1431" s="18">
        <v>43936.291666666701</v>
      </c>
      <c r="E1431" s="16" t="s">
        <v>1507</v>
      </c>
      <c r="F1431" s="36">
        <v>44267.333333333299</v>
      </c>
      <c r="G1431" s="16" t="s">
        <v>473</v>
      </c>
      <c r="H1431" s="17" t="s">
        <v>63</v>
      </c>
      <c r="I1431" s="17"/>
      <c r="J1431" s="17"/>
      <c r="K1431" s="17" t="s">
        <v>70</v>
      </c>
      <c r="L1431" s="17"/>
      <c r="M1431" s="17"/>
      <c r="N1431" s="17">
        <v>408.07</v>
      </c>
      <c r="O1431" s="17"/>
      <c r="P1431" s="17"/>
      <c r="Q1431" s="17">
        <v>400</v>
      </c>
      <c r="R1431" s="17" t="s">
        <v>65</v>
      </c>
      <c r="S1431" s="17"/>
      <c r="T1431" s="17" t="s">
        <v>121</v>
      </c>
      <c r="U1431" s="17" t="s">
        <v>55</v>
      </c>
      <c r="V1431" s="17" t="s">
        <v>71</v>
      </c>
      <c r="W1431" s="19" t="s">
        <v>4010</v>
      </c>
      <c r="X1431" s="18">
        <v>45078.291666666701</v>
      </c>
      <c r="Y1431" s="18">
        <v>45078.291666666701</v>
      </c>
      <c r="Z1431" s="17" t="s">
        <v>82</v>
      </c>
      <c r="AA1431" s="17"/>
      <c r="AB1431" s="17"/>
      <c r="AC1431" s="17" t="s">
        <v>82</v>
      </c>
      <c r="AD1431" s="17"/>
      <c r="AE1431" s="17" t="s">
        <v>1641</v>
      </c>
    </row>
    <row r="1432" spans="1:31" s="3" customFormat="1" ht="13" hidden="1" x14ac:dyDescent="0.3">
      <c r="A1432" s="35" t="s">
        <v>4145</v>
      </c>
      <c r="B1432" s="17">
        <v>1767</v>
      </c>
      <c r="C1432" s="18">
        <v>43923</v>
      </c>
      <c r="D1432" s="18">
        <v>43936.291666666701</v>
      </c>
      <c r="E1432" s="16" t="s">
        <v>1507</v>
      </c>
      <c r="F1432" s="36">
        <v>44013.291666666701</v>
      </c>
      <c r="G1432" s="16" t="s">
        <v>473</v>
      </c>
      <c r="H1432" s="17" t="s">
        <v>63</v>
      </c>
      <c r="I1432" s="17"/>
      <c r="J1432" s="17"/>
      <c r="K1432" s="17" t="s">
        <v>70</v>
      </c>
      <c r="L1432" s="17"/>
      <c r="M1432" s="17"/>
      <c r="N1432" s="17">
        <v>152.5</v>
      </c>
      <c r="O1432" s="17"/>
      <c r="P1432" s="17"/>
      <c r="Q1432" s="17">
        <v>150</v>
      </c>
      <c r="R1432" s="17" t="s">
        <v>65</v>
      </c>
      <c r="S1432" s="17"/>
      <c r="T1432" s="17" t="s">
        <v>121</v>
      </c>
      <c r="U1432" s="17" t="s">
        <v>55</v>
      </c>
      <c r="V1432" s="17" t="s">
        <v>71</v>
      </c>
      <c r="W1432" s="19" t="s">
        <v>4146</v>
      </c>
      <c r="X1432" s="18">
        <v>45291.333333333299</v>
      </c>
      <c r="Y1432" s="18">
        <v>45291.333333333299</v>
      </c>
      <c r="Z1432" s="17" t="s">
        <v>82</v>
      </c>
      <c r="AA1432" s="17"/>
      <c r="AB1432" s="17"/>
      <c r="AC1432" s="17" t="s">
        <v>82</v>
      </c>
      <c r="AD1432" s="17"/>
      <c r="AE1432" s="17" t="s">
        <v>1641</v>
      </c>
    </row>
    <row r="1433" spans="1:31" s="3" customFormat="1" ht="13" hidden="1" x14ac:dyDescent="0.3">
      <c r="A1433" s="35" t="s">
        <v>4147</v>
      </c>
      <c r="B1433" s="17">
        <v>1769</v>
      </c>
      <c r="C1433" s="18">
        <v>43928</v>
      </c>
      <c r="D1433" s="18">
        <v>43936.291666666701</v>
      </c>
      <c r="E1433" s="16" t="s">
        <v>1507</v>
      </c>
      <c r="F1433" s="36">
        <v>44018.291666666701</v>
      </c>
      <c r="G1433" s="16" t="s">
        <v>473</v>
      </c>
      <c r="H1433" s="17" t="s">
        <v>63</v>
      </c>
      <c r="I1433" s="17"/>
      <c r="J1433" s="17"/>
      <c r="K1433" s="17" t="s">
        <v>70</v>
      </c>
      <c r="L1433" s="17"/>
      <c r="M1433" s="17"/>
      <c r="N1433" s="17">
        <v>300</v>
      </c>
      <c r="O1433" s="17"/>
      <c r="P1433" s="17"/>
      <c r="Q1433" s="17">
        <v>300</v>
      </c>
      <c r="R1433" s="17" t="s">
        <v>65</v>
      </c>
      <c r="S1433" s="17"/>
      <c r="T1433" s="17" t="s">
        <v>121</v>
      </c>
      <c r="U1433" s="17" t="s">
        <v>55</v>
      </c>
      <c r="V1433" s="17" t="s">
        <v>71</v>
      </c>
      <c r="W1433" s="19" t="s">
        <v>3229</v>
      </c>
      <c r="X1433" s="18">
        <v>45627.333333333299</v>
      </c>
      <c r="Y1433" s="18">
        <v>45627.333333333299</v>
      </c>
      <c r="Z1433" s="17" t="s">
        <v>82</v>
      </c>
      <c r="AA1433" s="17"/>
      <c r="AB1433" s="17"/>
      <c r="AC1433" s="17" t="s">
        <v>82</v>
      </c>
      <c r="AD1433" s="17"/>
      <c r="AE1433" s="17" t="s">
        <v>1641</v>
      </c>
    </row>
    <row r="1434" spans="1:31" s="3" customFormat="1" ht="13" hidden="1" x14ac:dyDescent="0.3">
      <c r="A1434" s="35" t="s">
        <v>4148</v>
      </c>
      <c r="B1434" s="17">
        <v>1770</v>
      </c>
      <c r="C1434" s="18">
        <v>43928</v>
      </c>
      <c r="D1434" s="18">
        <v>43936.291666666701</v>
      </c>
      <c r="E1434" s="16" t="s">
        <v>1507</v>
      </c>
      <c r="F1434" s="36">
        <v>44312.291666666701</v>
      </c>
      <c r="G1434" s="16" t="s">
        <v>473</v>
      </c>
      <c r="H1434" s="17" t="s">
        <v>63</v>
      </c>
      <c r="I1434" s="17"/>
      <c r="J1434" s="17"/>
      <c r="K1434" s="17" t="s">
        <v>70</v>
      </c>
      <c r="L1434" s="17"/>
      <c r="M1434" s="17"/>
      <c r="N1434" s="17">
        <v>300</v>
      </c>
      <c r="O1434" s="17"/>
      <c r="P1434" s="17"/>
      <c r="Q1434" s="17">
        <v>300</v>
      </c>
      <c r="R1434" s="17" t="s">
        <v>65</v>
      </c>
      <c r="S1434" s="17" t="s">
        <v>53</v>
      </c>
      <c r="T1434" s="17" t="s">
        <v>130</v>
      </c>
      <c r="U1434" s="17" t="s">
        <v>55</v>
      </c>
      <c r="V1434" s="17" t="s">
        <v>71</v>
      </c>
      <c r="W1434" s="19" t="s">
        <v>532</v>
      </c>
      <c r="X1434" s="18">
        <v>45992.333333333299</v>
      </c>
      <c r="Y1434" s="18">
        <v>45992.333333333299</v>
      </c>
      <c r="Z1434" s="17" t="s">
        <v>82</v>
      </c>
      <c r="AA1434" s="17"/>
      <c r="AB1434" s="17"/>
      <c r="AC1434" s="17" t="s">
        <v>82</v>
      </c>
      <c r="AD1434" s="17"/>
      <c r="AE1434" s="17" t="s">
        <v>1641</v>
      </c>
    </row>
    <row r="1435" spans="1:31" s="3" customFormat="1" ht="13" hidden="1" x14ac:dyDescent="0.3">
      <c r="A1435" s="35" t="s">
        <v>4149</v>
      </c>
      <c r="B1435" s="17">
        <v>1771</v>
      </c>
      <c r="C1435" s="18">
        <v>43934</v>
      </c>
      <c r="D1435" s="18">
        <v>43936.291666666701</v>
      </c>
      <c r="E1435" s="16" t="s">
        <v>1507</v>
      </c>
      <c r="F1435" s="36">
        <v>44082.291666666701</v>
      </c>
      <c r="G1435" s="16" t="s">
        <v>473</v>
      </c>
      <c r="H1435" s="17" t="s">
        <v>63</v>
      </c>
      <c r="I1435" s="17" t="s">
        <v>74</v>
      </c>
      <c r="J1435" s="17"/>
      <c r="K1435" s="17" t="s">
        <v>70</v>
      </c>
      <c r="L1435" s="17" t="s">
        <v>75</v>
      </c>
      <c r="M1435" s="17"/>
      <c r="N1435" s="17">
        <v>508.56</v>
      </c>
      <c r="O1435" s="17">
        <v>508.56</v>
      </c>
      <c r="P1435" s="17"/>
      <c r="Q1435" s="17">
        <v>500</v>
      </c>
      <c r="R1435" s="17" t="s">
        <v>65</v>
      </c>
      <c r="S1435" s="17" t="s">
        <v>53</v>
      </c>
      <c r="T1435" s="17" t="s">
        <v>130</v>
      </c>
      <c r="U1435" s="17" t="s">
        <v>55</v>
      </c>
      <c r="V1435" s="17" t="s">
        <v>71</v>
      </c>
      <c r="W1435" s="19" t="s">
        <v>535</v>
      </c>
      <c r="X1435" s="18">
        <v>45626.333333333299</v>
      </c>
      <c r="Y1435" s="18">
        <v>45626.333333333299</v>
      </c>
      <c r="Z1435" s="17" t="s">
        <v>82</v>
      </c>
      <c r="AA1435" s="17"/>
      <c r="AB1435" s="17"/>
      <c r="AC1435" s="17" t="s">
        <v>82</v>
      </c>
      <c r="AD1435" s="17"/>
      <c r="AE1435" s="17"/>
    </row>
    <row r="1436" spans="1:31" s="3" customFormat="1" ht="13" hidden="1" x14ac:dyDescent="0.3">
      <c r="A1436" s="35" t="s">
        <v>4150</v>
      </c>
      <c r="B1436" s="17">
        <v>1772</v>
      </c>
      <c r="C1436" s="18">
        <v>43936</v>
      </c>
      <c r="D1436" s="18">
        <v>43936.291666666701</v>
      </c>
      <c r="E1436" s="16" t="s">
        <v>1507</v>
      </c>
      <c r="F1436" s="36">
        <v>44012.291666666701</v>
      </c>
      <c r="G1436" s="16" t="s">
        <v>473</v>
      </c>
      <c r="H1436" s="17" t="s">
        <v>63</v>
      </c>
      <c r="I1436" s="17" t="s">
        <v>74</v>
      </c>
      <c r="J1436" s="17"/>
      <c r="K1436" s="17" t="s">
        <v>70</v>
      </c>
      <c r="L1436" s="17" t="s">
        <v>75</v>
      </c>
      <c r="M1436" s="17"/>
      <c r="N1436" s="17">
        <v>156.47999999999999</v>
      </c>
      <c r="O1436" s="17">
        <v>156.47999999999999</v>
      </c>
      <c r="P1436" s="17"/>
      <c r="Q1436" s="17">
        <v>150</v>
      </c>
      <c r="R1436" s="17" t="s">
        <v>65</v>
      </c>
      <c r="S1436" s="17" t="s">
        <v>53</v>
      </c>
      <c r="T1436" s="17" t="s">
        <v>130</v>
      </c>
      <c r="U1436" s="17" t="s">
        <v>55</v>
      </c>
      <c r="V1436" s="17" t="s">
        <v>71</v>
      </c>
      <c r="W1436" s="19" t="s">
        <v>4151</v>
      </c>
      <c r="X1436" s="18">
        <v>44895.333333333299</v>
      </c>
      <c r="Y1436" s="18">
        <v>44895.333333333299</v>
      </c>
      <c r="Z1436" s="17" t="s">
        <v>82</v>
      </c>
      <c r="AA1436" s="17"/>
      <c r="AB1436" s="17"/>
      <c r="AC1436" s="17" t="s">
        <v>82</v>
      </c>
      <c r="AD1436" s="17"/>
      <c r="AE1436" s="17" t="s">
        <v>1641</v>
      </c>
    </row>
    <row r="1437" spans="1:31" s="3" customFormat="1" ht="25.5" hidden="1" x14ac:dyDescent="0.3">
      <c r="A1437" s="35" t="s">
        <v>4152</v>
      </c>
      <c r="B1437" s="17">
        <v>1773</v>
      </c>
      <c r="C1437" s="18">
        <v>43935</v>
      </c>
      <c r="D1437" s="18">
        <v>43936.291666666701</v>
      </c>
      <c r="E1437" s="16" t="s">
        <v>1507</v>
      </c>
      <c r="F1437" s="36">
        <v>44012.291666666701</v>
      </c>
      <c r="G1437" s="16" t="s">
        <v>473</v>
      </c>
      <c r="H1437" s="17" t="s">
        <v>74</v>
      </c>
      <c r="I1437" s="17" t="s">
        <v>63</v>
      </c>
      <c r="J1437" s="17"/>
      <c r="K1437" s="17" t="s">
        <v>75</v>
      </c>
      <c r="L1437" s="17" t="s">
        <v>70</v>
      </c>
      <c r="M1437" s="17"/>
      <c r="N1437" s="17">
        <v>78.378</v>
      </c>
      <c r="O1437" s="17">
        <v>78.378</v>
      </c>
      <c r="P1437" s="17"/>
      <c r="Q1437" s="17">
        <v>75</v>
      </c>
      <c r="R1437" s="17" t="s">
        <v>65</v>
      </c>
      <c r="S1437" s="17" t="s">
        <v>53</v>
      </c>
      <c r="T1437" s="17" t="s">
        <v>101</v>
      </c>
      <c r="U1437" s="17" t="s">
        <v>55</v>
      </c>
      <c r="V1437" s="17" t="s">
        <v>71</v>
      </c>
      <c r="W1437" s="19" t="s">
        <v>4153</v>
      </c>
      <c r="X1437" s="18">
        <v>45291.333333333299</v>
      </c>
      <c r="Y1437" s="18">
        <v>45291.333333333299</v>
      </c>
      <c r="Z1437" s="17" t="s">
        <v>82</v>
      </c>
      <c r="AA1437" s="17"/>
      <c r="AB1437" s="17"/>
      <c r="AC1437" s="17" t="s">
        <v>82</v>
      </c>
      <c r="AD1437" s="17"/>
      <c r="AE1437" s="17" t="s">
        <v>1641</v>
      </c>
    </row>
    <row r="1438" spans="1:31" s="3" customFormat="1" ht="13" hidden="1" x14ac:dyDescent="0.3">
      <c r="A1438" s="35" t="s">
        <v>4154</v>
      </c>
      <c r="B1438" s="17">
        <v>1777</v>
      </c>
      <c r="C1438" s="18">
        <v>43930</v>
      </c>
      <c r="D1438" s="18">
        <v>43936.291666666701</v>
      </c>
      <c r="E1438" s="16" t="s">
        <v>1507</v>
      </c>
      <c r="F1438" s="36">
        <v>44020.291666666701</v>
      </c>
      <c r="G1438" s="16" t="s">
        <v>473</v>
      </c>
      <c r="H1438" s="17" t="s">
        <v>74</v>
      </c>
      <c r="I1438" s="17" t="s">
        <v>63</v>
      </c>
      <c r="J1438" s="17"/>
      <c r="K1438" s="17" t="s">
        <v>75</v>
      </c>
      <c r="L1438" s="17" t="s">
        <v>70</v>
      </c>
      <c r="M1438" s="17"/>
      <c r="N1438" s="17">
        <v>152.4</v>
      </c>
      <c r="O1438" s="17">
        <v>75</v>
      </c>
      <c r="P1438" s="17"/>
      <c r="Q1438" s="17">
        <v>150</v>
      </c>
      <c r="R1438" s="17" t="s">
        <v>65</v>
      </c>
      <c r="S1438" s="17" t="s">
        <v>53</v>
      </c>
      <c r="T1438" s="17" t="s">
        <v>101</v>
      </c>
      <c r="U1438" s="17" t="s">
        <v>55</v>
      </c>
      <c r="V1438" s="17" t="s">
        <v>71</v>
      </c>
      <c r="W1438" s="19" t="s">
        <v>3248</v>
      </c>
      <c r="X1438" s="18">
        <v>45260.333333333299</v>
      </c>
      <c r="Y1438" s="18">
        <v>45260.333333333299</v>
      </c>
      <c r="Z1438" s="17" t="s">
        <v>82</v>
      </c>
      <c r="AA1438" s="17"/>
      <c r="AB1438" s="17"/>
      <c r="AC1438" s="17" t="s">
        <v>82</v>
      </c>
      <c r="AD1438" s="17"/>
      <c r="AE1438" s="17" t="s">
        <v>1641</v>
      </c>
    </row>
    <row r="1439" spans="1:31" s="3" customFormat="1" ht="13" hidden="1" x14ac:dyDescent="0.3">
      <c r="A1439" s="35" t="s">
        <v>4155</v>
      </c>
      <c r="B1439" s="17">
        <v>1778</v>
      </c>
      <c r="C1439" s="18">
        <v>43935</v>
      </c>
      <c r="D1439" s="18">
        <v>43936.291666666701</v>
      </c>
      <c r="E1439" s="16" t="s">
        <v>1507</v>
      </c>
      <c r="F1439" s="36">
        <v>44265.333333333299</v>
      </c>
      <c r="G1439" s="16" t="s">
        <v>473</v>
      </c>
      <c r="H1439" s="17" t="s">
        <v>51</v>
      </c>
      <c r="I1439" s="17"/>
      <c r="J1439" s="17"/>
      <c r="K1439" s="17" t="s">
        <v>51</v>
      </c>
      <c r="L1439" s="17"/>
      <c r="M1439" s="17"/>
      <c r="N1439" s="17">
        <v>257.60000000000002</v>
      </c>
      <c r="O1439" s="17"/>
      <c r="P1439" s="17"/>
      <c r="Q1439" s="17">
        <v>250</v>
      </c>
      <c r="R1439" s="17" t="s">
        <v>65</v>
      </c>
      <c r="S1439" s="17" t="s">
        <v>53</v>
      </c>
      <c r="T1439" s="17" t="s">
        <v>101</v>
      </c>
      <c r="U1439" s="17" t="s">
        <v>55</v>
      </c>
      <c r="V1439" s="17" t="s">
        <v>71</v>
      </c>
      <c r="W1439" s="19" t="s">
        <v>264</v>
      </c>
      <c r="X1439" s="18">
        <v>45214.291666666701</v>
      </c>
      <c r="Y1439" s="18">
        <v>46006.333333333299</v>
      </c>
      <c r="Z1439" s="17" t="s">
        <v>82</v>
      </c>
      <c r="AA1439" s="17"/>
      <c r="AB1439" s="17"/>
      <c r="AC1439" s="17" t="s">
        <v>82</v>
      </c>
      <c r="AD1439" s="17"/>
      <c r="AE1439" s="17" t="s">
        <v>1641</v>
      </c>
    </row>
    <row r="1440" spans="1:31" s="3" customFormat="1" ht="13" hidden="1" x14ac:dyDescent="0.3">
      <c r="A1440" s="35" t="s">
        <v>4156</v>
      </c>
      <c r="B1440" s="17">
        <v>1780</v>
      </c>
      <c r="C1440" s="18">
        <v>43931</v>
      </c>
      <c r="D1440" s="18">
        <v>43936.291666666701</v>
      </c>
      <c r="E1440" s="16" t="s">
        <v>1507</v>
      </c>
      <c r="F1440" s="36">
        <v>44260.333333333299</v>
      </c>
      <c r="G1440" s="16" t="s">
        <v>473</v>
      </c>
      <c r="H1440" s="17" t="s">
        <v>63</v>
      </c>
      <c r="I1440" s="17"/>
      <c r="J1440" s="17"/>
      <c r="K1440" s="17" t="s">
        <v>70</v>
      </c>
      <c r="L1440" s="17"/>
      <c r="M1440" s="17"/>
      <c r="N1440" s="17">
        <v>75</v>
      </c>
      <c r="O1440" s="17"/>
      <c r="P1440" s="17"/>
      <c r="Q1440" s="17">
        <v>75</v>
      </c>
      <c r="R1440" s="17" t="s">
        <v>65</v>
      </c>
      <c r="S1440" s="17"/>
      <c r="T1440" s="17" t="s">
        <v>121</v>
      </c>
      <c r="U1440" s="17" t="s">
        <v>55</v>
      </c>
      <c r="V1440" s="17" t="s">
        <v>71</v>
      </c>
      <c r="W1440" s="19" t="s">
        <v>1973</v>
      </c>
      <c r="X1440" s="18">
        <v>44743.291666666701</v>
      </c>
      <c r="Y1440" s="18">
        <v>44743.291666666701</v>
      </c>
      <c r="Z1440" s="17" t="s">
        <v>82</v>
      </c>
      <c r="AA1440" s="17"/>
      <c r="AB1440" s="17"/>
      <c r="AC1440" s="17" t="s">
        <v>82</v>
      </c>
      <c r="AD1440" s="17"/>
      <c r="AE1440" s="17" t="s">
        <v>1641</v>
      </c>
    </row>
    <row r="1441" spans="1:31" s="3" customFormat="1" ht="13" hidden="1" x14ac:dyDescent="0.3">
      <c r="A1441" s="35" t="s">
        <v>4157</v>
      </c>
      <c r="B1441" s="17">
        <v>1781</v>
      </c>
      <c r="C1441" s="18">
        <v>43936</v>
      </c>
      <c r="D1441" s="18">
        <v>43936.291666666701</v>
      </c>
      <c r="E1441" s="16" t="s">
        <v>1507</v>
      </c>
      <c r="F1441" s="36">
        <v>44019.291666666701</v>
      </c>
      <c r="G1441" s="16" t="s">
        <v>473</v>
      </c>
      <c r="H1441" s="17" t="s">
        <v>51</v>
      </c>
      <c r="I1441" s="17"/>
      <c r="J1441" s="17"/>
      <c r="K1441" s="17" t="s">
        <v>51</v>
      </c>
      <c r="L1441" s="17"/>
      <c r="M1441" s="17"/>
      <c r="N1441" s="17">
        <v>771.75</v>
      </c>
      <c r="O1441" s="17"/>
      <c r="P1441" s="17"/>
      <c r="Q1441" s="17">
        <v>750</v>
      </c>
      <c r="R1441" s="17" t="s">
        <v>65</v>
      </c>
      <c r="S1441" s="17" t="s">
        <v>53</v>
      </c>
      <c r="T1441" s="17" t="s">
        <v>1521</v>
      </c>
      <c r="U1441" s="17" t="s">
        <v>55</v>
      </c>
      <c r="V1441" s="17" t="s">
        <v>71</v>
      </c>
      <c r="W1441" s="19" t="s">
        <v>4158</v>
      </c>
      <c r="X1441" s="18">
        <v>46484.291666666701</v>
      </c>
      <c r="Y1441" s="18">
        <v>46484.291666666701</v>
      </c>
      <c r="Z1441" s="17" t="s">
        <v>82</v>
      </c>
      <c r="AA1441" s="17"/>
      <c r="AB1441" s="17"/>
      <c r="AC1441" s="17" t="s">
        <v>82</v>
      </c>
      <c r="AD1441" s="17"/>
      <c r="AE1441" s="17" t="s">
        <v>1641</v>
      </c>
    </row>
    <row r="1442" spans="1:31" s="3" customFormat="1" ht="13" hidden="1" x14ac:dyDescent="0.3">
      <c r="A1442" s="35" t="s">
        <v>4159</v>
      </c>
      <c r="B1442" s="17">
        <v>1785</v>
      </c>
      <c r="C1442" s="18">
        <v>43927</v>
      </c>
      <c r="D1442" s="18">
        <v>43936.291666666701</v>
      </c>
      <c r="E1442" s="16" t="s">
        <v>1507</v>
      </c>
      <c r="F1442" s="36">
        <v>44007.291666666701</v>
      </c>
      <c r="G1442" s="16" t="s">
        <v>473</v>
      </c>
      <c r="H1442" s="17" t="s">
        <v>51</v>
      </c>
      <c r="I1442" s="17"/>
      <c r="J1442" s="17"/>
      <c r="K1442" s="17" t="s">
        <v>51</v>
      </c>
      <c r="L1442" s="17"/>
      <c r="M1442" s="17"/>
      <c r="N1442" s="17">
        <v>100</v>
      </c>
      <c r="O1442" s="17"/>
      <c r="P1442" s="17"/>
      <c r="Q1442" s="17">
        <v>100</v>
      </c>
      <c r="R1442" s="17" t="s">
        <v>65</v>
      </c>
      <c r="S1442" s="17" t="s">
        <v>53</v>
      </c>
      <c r="T1442" s="17" t="s">
        <v>101</v>
      </c>
      <c r="U1442" s="17" t="s">
        <v>55</v>
      </c>
      <c r="V1442" s="17" t="s">
        <v>71</v>
      </c>
      <c r="W1442" s="19" t="s">
        <v>102</v>
      </c>
      <c r="X1442" s="18">
        <v>45627.333333333299</v>
      </c>
      <c r="Y1442" s="18">
        <v>45627.333333333299</v>
      </c>
      <c r="Z1442" s="17" t="s">
        <v>82</v>
      </c>
      <c r="AA1442" s="17"/>
      <c r="AB1442" s="17"/>
      <c r="AC1442" s="17" t="s">
        <v>82</v>
      </c>
      <c r="AD1442" s="17"/>
      <c r="AE1442" s="17" t="s">
        <v>1641</v>
      </c>
    </row>
    <row r="1443" spans="1:31" s="3" customFormat="1" ht="13" hidden="1" x14ac:dyDescent="0.3">
      <c r="A1443" s="35" t="s">
        <v>4160</v>
      </c>
      <c r="B1443" s="17">
        <v>1786</v>
      </c>
      <c r="C1443" s="18">
        <v>43923</v>
      </c>
      <c r="D1443" s="18">
        <v>43936.291666666701</v>
      </c>
      <c r="E1443" s="16" t="s">
        <v>1507</v>
      </c>
      <c r="F1443" s="36">
        <v>44266.333333333299</v>
      </c>
      <c r="G1443" s="16" t="s">
        <v>473</v>
      </c>
      <c r="H1443" s="17" t="s">
        <v>63</v>
      </c>
      <c r="I1443" s="17" t="s">
        <v>74</v>
      </c>
      <c r="J1443" s="17"/>
      <c r="K1443" s="17" t="s">
        <v>70</v>
      </c>
      <c r="L1443" s="17" t="s">
        <v>75</v>
      </c>
      <c r="M1443" s="17"/>
      <c r="N1443" s="17">
        <v>405.8</v>
      </c>
      <c r="O1443" s="17">
        <v>405.8</v>
      </c>
      <c r="P1443" s="17"/>
      <c r="Q1443" s="17">
        <v>400</v>
      </c>
      <c r="R1443" s="17" t="s">
        <v>65</v>
      </c>
      <c r="S1443" s="17" t="s">
        <v>53</v>
      </c>
      <c r="T1443" s="17" t="s">
        <v>101</v>
      </c>
      <c r="U1443" s="17" t="s">
        <v>55</v>
      </c>
      <c r="V1443" s="17" t="s">
        <v>71</v>
      </c>
      <c r="W1443" s="19" t="s">
        <v>264</v>
      </c>
      <c r="X1443" s="18">
        <v>45565.291666666701</v>
      </c>
      <c r="Y1443" s="18">
        <v>45565.291666666701</v>
      </c>
      <c r="Z1443" s="17" t="s">
        <v>82</v>
      </c>
      <c r="AA1443" s="17"/>
      <c r="AB1443" s="17"/>
      <c r="AC1443" s="17" t="s">
        <v>82</v>
      </c>
      <c r="AD1443" s="17"/>
      <c r="AE1443" s="17" t="s">
        <v>1641</v>
      </c>
    </row>
    <row r="1444" spans="1:31" s="3" customFormat="1" ht="13" hidden="1" x14ac:dyDescent="0.3">
      <c r="A1444" s="35" t="s">
        <v>4161</v>
      </c>
      <c r="B1444" s="17">
        <v>1787</v>
      </c>
      <c r="C1444" s="18">
        <v>43932</v>
      </c>
      <c r="D1444" s="18">
        <v>43936.291666666701</v>
      </c>
      <c r="E1444" s="16" t="s">
        <v>1507</v>
      </c>
      <c r="F1444" s="36">
        <v>44273.291666666701</v>
      </c>
      <c r="G1444" s="16" t="s">
        <v>473</v>
      </c>
      <c r="H1444" s="17" t="s">
        <v>63</v>
      </c>
      <c r="I1444" s="17" t="s">
        <v>74</v>
      </c>
      <c r="J1444" s="17"/>
      <c r="K1444" s="17" t="s">
        <v>70</v>
      </c>
      <c r="L1444" s="17" t="s">
        <v>75</v>
      </c>
      <c r="M1444" s="17"/>
      <c r="N1444" s="17">
        <v>122.512</v>
      </c>
      <c r="O1444" s="17">
        <v>464.42</v>
      </c>
      <c r="P1444" s="17"/>
      <c r="Q1444" s="17">
        <v>460</v>
      </c>
      <c r="R1444" s="17" t="s">
        <v>65</v>
      </c>
      <c r="S1444" s="17" t="s">
        <v>53</v>
      </c>
      <c r="T1444" s="17" t="s">
        <v>195</v>
      </c>
      <c r="U1444" s="17" t="s">
        <v>55</v>
      </c>
      <c r="V1444" s="17" t="s">
        <v>71</v>
      </c>
      <c r="W1444" s="19" t="s">
        <v>4162</v>
      </c>
      <c r="X1444" s="18">
        <v>45397.291666666701</v>
      </c>
      <c r="Y1444" s="18">
        <v>45397.291666666701</v>
      </c>
      <c r="Z1444" s="17" t="s">
        <v>82</v>
      </c>
      <c r="AA1444" s="17" t="s">
        <v>59</v>
      </c>
      <c r="AB1444" s="17"/>
      <c r="AC1444" s="17" t="s">
        <v>82</v>
      </c>
      <c r="AD1444" s="17"/>
      <c r="AE1444" s="17" t="s">
        <v>1641</v>
      </c>
    </row>
    <row r="1445" spans="1:31" s="3" customFormat="1" ht="13" hidden="1" x14ac:dyDescent="0.3">
      <c r="A1445" s="35" t="s">
        <v>4163</v>
      </c>
      <c r="B1445" s="17">
        <v>1788</v>
      </c>
      <c r="C1445" s="18">
        <v>43927</v>
      </c>
      <c r="D1445" s="18">
        <v>43936.291666666701</v>
      </c>
      <c r="E1445" s="16" t="s">
        <v>1507</v>
      </c>
      <c r="F1445" s="36">
        <v>44312.291666666701</v>
      </c>
      <c r="G1445" s="16" t="s">
        <v>473</v>
      </c>
      <c r="H1445" s="17" t="s">
        <v>74</v>
      </c>
      <c r="I1445" s="17" t="s">
        <v>63</v>
      </c>
      <c r="J1445" s="17"/>
      <c r="K1445" s="17" t="s">
        <v>75</v>
      </c>
      <c r="L1445" s="17" t="s">
        <v>70</v>
      </c>
      <c r="M1445" s="17"/>
      <c r="N1445" s="17">
        <v>400</v>
      </c>
      <c r="O1445" s="17">
        <v>200</v>
      </c>
      <c r="P1445" s="17"/>
      <c r="Q1445" s="17">
        <v>400</v>
      </c>
      <c r="R1445" s="17" t="s">
        <v>65</v>
      </c>
      <c r="S1445" s="17" t="s">
        <v>53</v>
      </c>
      <c r="T1445" s="17" t="s">
        <v>101</v>
      </c>
      <c r="U1445" s="17" t="s">
        <v>55</v>
      </c>
      <c r="V1445" s="17" t="s">
        <v>71</v>
      </c>
      <c r="W1445" s="19" t="s">
        <v>168</v>
      </c>
      <c r="X1445" s="18">
        <v>45627.333333333299</v>
      </c>
      <c r="Y1445" s="18">
        <v>45627.333333333299</v>
      </c>
      <c r="Z1445" s="17" t="s">
        <v>82</v>
      </c>
      <c r="AA1445" s="17"/>
      <c r="AB1445" s="17"/>
      <c r="AC1445" s="17" t="s">
        <v>82</v>
      </c>
      <c r="AD1445" s="17"/>
      <c r="AE1445" s="17" t="s">
        <v>1641</v>
      </c>
    </row>
    <row r="1446" spans="1:31" s="3" customFormat="1" ht="13" hidden="1" x14ac:dyDescent="0.3">
      <c r="A1446" s="35" t="s">
        <v>4164</v>
      </c>
      <c r="B1446" s="17">
        <v>1793</v>
      </c>
      <c r="C1446" s="18">
        <v>43932</v>
      </c>
      <c r="D1446" s="18">
        <v>43936.291666666701</v>
      </c>
      <c r="E1446" s="16" t="s">
        <v>1507</v>
      </c>
      <c r="F1446" s="36">
        <v>44326.291666666701</v>
      </c>
      <c r="G1446" s="16" t="s">
        <v>473</v>
      </c>
      <c r="H1446" s="17" t="s">
        <v>63</v>
      </c>
      <c r="I1446" s="17" t="s">
        <v>51</v>
      </c>
      <c r="J1446" s="17" t="s">
        <v>74</v>
      </c>
      <c r="K1446" s="17" t="s">
        <v>70</v>
      </c>
      <c r="L1446" s="17" t="s">
        <v>51</v>
      </c>
      <c r="M1446" s="17" t="s">
        <v>75</v>
      </c>
      <c r="N1446" s="17">
        <v>203.94</v>
      </c>
      <c r="O1446" s="17">
        <v>207.2</v>
      </c>
      <c r="P1446" s="17">
        <v>208.08</v>
      </c>
      <c r="Q1446" s="17">
        <v>200</v>
      </c>
      <c r="R1446" s="17" t="s">
        <v>65</v>
      </c>
      <c r="S1446" s="17" t="s">
        <v>53</v>
      </c>
      <c r="T1446" s="17" t="s">
        <v>101</v>
      </c>
      <c r="U1446" s="17" t="s">
        <v>55</v>
      </c>
      <c r="V1446" s="17" t="s">
        <v>71</v>
      </c>
      <c r="W1446" s="19" t="s">
        <v>4165</v>
      </c>
      <c r="X1446" s="18">
        <v>45641.333333333299</v>
      </c>
      <c r="Y1446" s="18">
        <v>45641.333333333299</v>
      </c>
      <c r="Z1446" s="17" t="s">
        <v>82</v>
      </c>
      <c r="AA1446" s="17" t="s">
        <v>59</v>
      </c>
      <c r="AB1446" s="17"/>
      <c r="AC1446" s="17" t="s">
        <v>82</v>
      </c>
      <c r="AD1446" s="17"/>
      <c r="AE1446" s="17" t="s">
        <v>1618</v>
      </c>
    </row>
    <row r="1447" spans="1:31" s="3" customFormat="1" ht="13" hidden="1" x14ac:dyDescent="0.3">
      <c r="A1447" s="35" t="s">
        <v>4166</v>
      </c>
      <c r="B1447" s="17">
        <v>1794</v>
      </c>
      <c r="C1447" s="18">
        <v>43923</v>
      </c>
      <c r="D1447" s="18">
        <v>43936.291666666701</v>
      </c>
      <c r="E1447" s="16" t="s">
        <v>1507</v>
      </c>
      <c r="F1447" s="36">
        <v>44267.333333333299</v>
      </c>
      <c r="G1447" s="16" t="s">
        <v>473</v>
      </c>
      <c r="H1447" s="17" t="s">
        <v>63</v>
      </c>
      <c r="I1447" s="17" t="s">
        <v>74</v>
      </c>
      <c r="J1447" s="17"/>
      <c r="K1447" s="17" t="s">
        <v>70</v>
      </c>
      <c r="L1447" s="17" t="s">
        <v>75</v>
      </c>
      <c r="M1447" s="17"/>
      <c r="N1447" s="17">
        <v>305.2</v>
      </c>
      <c r="O1447" s="17">
        <v>305.2</v>
      </c>
      <c r="P1447" s="17"/>
      <c r="Q1447" s="17">
        <v>300</v>
      </c>
      <c r="R1447" s="17" t="s">
        <v>65</v>
      </c>
      <c r="S1447" s="17" t="s">
        <v>53</v>
      </c>
      <c r="T1447" s="17" t="s">
        <v>4167</v>
      </c>
      <c r="U1447" s="17" t="s">
        <v>55</v>
      </c>
      <c r="V1447" s="17" t="s">
        <v>71</v>
      </c>
      <c r="W1447" s="19" t="s">
        <v>4168</v>
      </c>
      <c r="X1447" s="18">
        <v>45565.291666666701</v>
      </c>
      <c r="Y1447" s="18">
        <v>45565.291666666701</v>
      </c>
      <c r="Z1447" s="17" t="s">
        <v>82</v>
      </c>
      <c r="AA1447" s="17"/>
      <c r="AB1447" s="17"/>
      <c r="AC1447" s="17" t="s">
        <v>82</v>
      </c>
      <c r="AD1447" s="17"/>
      <c r="AE1447" s="17" t="s">
        <v>1641</v>
      </c>
    </row>
    <row r="1448" spans="1:31" s="3" customFormat="1" ht="13" hidden="1" x14ac:dyDescent="0.3">
      <c r="A1448" s="35" t="s">
        <v>4169</v>
      </c>
      <c r="B1448" s="17">
        <v>1797</v>
      </c>
      <c r="C1448" s="18">
        <v>43927</v>
      </c>
      <c r="D1448" s="18">
        <v>43936.291666666701</v>
      </c>
      <c r="E1448" s="16" t="s">
        <v>1507</v>
      </c>
      <c r="F1448" s="36">
        <v>44312.291666666701</v>
      </c>
      <c r="G1448" s="16" t="s">
        <v>473</v>
      </c>
      <c r="H1448" s="17" t="s">
        <v>74</v>
      </c>
      <c r="I1448" s="17" t="s">
        <v>63</v>
      </c>
      <c r="J1448" s="17"/>
      <c r="K1448" s="17" t="s">
        <v>75</v>
      </c>
      <c r="L1448" s="17" t="s">
        <v>70</v>
      </c>
      <c r="M1448" s="17"/>
      <c r="N1448" s="17">
        <v>300</v>
      </c>
      <c r="O1448" s="17">
        <v>150</v>
      </c>
      <c r="P1448" s="17"/>
      <c r="Q1448" s="17">
        <v>300</v>
      </c>
      <c r="R1448" s="17" t="s">
        <v>65</v>
      </c>
      <c r="S1448" s="17" t="s">
        <v>53</v>
      </c>
      <c r="T1448" s="17" t="s">
        <v>439</v>
      </c>
      <c r="U1448" s="17" t="s">
        <v>97</v>
      </c>
      <c r="V1448" s="17" t="s">
        <v>163</v>
      </c>
      <c r="W1448" s="19" t="s">
        <v>3692</v>
      </c>
      <c r="X1448" s="18">
        <v>45627.333333333299</v>
      </c>
      <c r="Y1448" s="18">
        <v>45627.333333333299</v>
      </c>
      <c r="Z1448" s="17" t="s">
        <v>82</v>
      </c>
      <c r="AA1448" s="17"/>
      <c r="AB1448" s="17"/>
      <c r="AC1448" s="17" t="s">
        <v>82</v>
      </c>
      <c r="AD1448" s="17"/>
      <c r="AE1448" s="17" t="s">
        <v>1641</v>
      </c>
    </row>
    <row r="1449" spans="1:31" s="3" customFormat="1" ht="25.5" hidden="1" x14ac:dyDescent="0.3">
      <c r="A1449" s="35" t="s">
        <v>4170</v>
      </c>
      <c r="B1449" s="17">
        <v>1803</v>
      </c>
      <c r="C1449" s="18">
        <v>43936</v>
      </c>
      <c r="D1449" s="18">
        <v>43936.291666666701</v>
      </c>
      <c r="E1449" s="16" t="s">
        <v>1507</v>
      </c>
      <c r="F1449" s="36">
        <v>44264.333333333299</v>
      </c>
      <c r="G1449" s="16" t="s">
        <v>473</v>
      </c>
      <c r="H1449" s="17" t="s">
        <v>63</v>
      </c>
      <c r="I1449" s="17"/>
      <c r="J1449" s="17"/>
      <c r="K1449" s="17" t="s">
        <v>70</v>
      </c>
      <c r="L1449" s="17"/>
      <c r="M1449" s="17"/>
      <c r="N1449" s="17">
        <v>81.375</v>
      </c>
      <c r="O1449" s="17"/>
      <c r="P1449" s="17"/>
      <c r="Q1449" s="17">
        <v>80</v>
      </c>
      <c r="R1449" s="17" t="s">
        <v>65</v>
      </c>
      <c r="S1449" s="17"/>
      <c r="T1449" s="17" t="s">
        <v>54</v>
      </c>
      <c r="U1449" s="17" t="s">
        <v>55</v>
      </c>
      <c r="V1449" s="17" t="s">
        <v>56</v>
      </c>
      <c r="W1449" s="19" t="s">
        <v>4171</v>
      </c>
      <c r="X1449" s="18">
        <v>45960.291666666701</v>
      </c>
      <c r="Y1449" s="18">
        <v>45960.291666666701</v>
      </c>
      <c r="Z1449" s="17" t="s">
        <v>82</v>
      </c>
      <c r="AA1449" s="17"/>
      <c r="AB1449" s="17"/>
      <c r="AC1449" s="17" t="s">
        <v>82</v>
      </c>
      <c r="AD1449" s="17"/>
      <c r="AE1449" s="17" t="s">
        <v>1641</v>
      </c>
    </row>
    <row r="1450" spans="1:31" s="3" customFormat="1" ht="25.5" hidden="1" x14ac:dyDescent="0.3">
      <c r="A1450" s="35" t="s">
        <v>4172</v>
      </c>
      <c r="B1450" s="17">
        <v>1804</v>
      </c>
      <c r="C1450" s="18">
        <v>43934</v>
      </c>
      <c r="D1450" s="18">
        <v>43936.291666666701</v>
      </c>
      <c r="E1450" s="16" t="s">
        <v>1507</v>
      </c>
      <c r="F1450" s="36">
        <v>44265.333333333299</v>
      </c>
      <c r="G1450" s="16" t="s">
        <v>473</v>
      </c>
      <c r="H1450" s="17" t="s">
        <v>51</v>
      </c>
      <c r="I1450" s="17" t="s">
        <v>63</v>
      </c>
      <c r="J1450" s="17"/>
      <c r="K1450" s="17" t="s">
        <v>51</v>
      </c>
      <c r="L1450" s="17" t="s">
        <v>70</v>
      </c>
      <c r="M1450" s="17"/>
      <c r="N1450" s="17">
        <v>205.8</v>
      </c>
      <c r="O1450" s="17">
        <v>205</v>
      </c>
      <c r="P1450" s="17"/>
      <c r="Q1450" s="17">
        <v>400</v>
      </c>
      <c r="R1450" s="17" t="s">
        <v>65</v>
      </c>
      <c r="S1450" s="17" t="s">
        <v>53</v>
      </c>
      <c r="T1450" s="17" t="s">
        <v>54</v>
      </c>
      <c r="U1450" s="17" t="s">
        <v>55</v>
      </c>
      <c r="V1450" s="17" t="s">
        <v>56</v>
      </c>
      <c r="W1450" s="19" t="s">
        <v>4173</v>
      </c>
      <c r="X1450" s="18">
        <v>45261.333333333299</v>
      </c>
      <c r="Y1450" s="18">
        <v>45261.333333333299</v>
      </c>
      <c r="Z1450" s="17" t="s">
        <v>82</v>
      </c>
      <c r="AA1450" s="17"/>
      <c r="AB1450" s="17"/>
      <c r="AC1450" s="17" t="s">
        <v>82</v>
      </c>
      <c r="AD1450" s="17"/>
      <c r="AE1450" s="17" t="s">
        <v>1641</v>
      </c>
    </row>
    <row r="1451" spans="1:31" s="3" customFormat="1" ht="13" hidden="1" x14ac:dyDescent="0.3">
      <c r="A1451" s="35" t="s">
        <v>4174</v>
      </c>
      <c r="B1451" s="17">
        <v>1805</v>
      </c>
      <c r="C1451" s="18">
        <v>43935</v>
      </c>
      <c r="D1451" s="18">
        <v>43936.291666666701</v>
      </c>
      <c r="E1451" s="16" t="s">
        <v>1507</v>
      </c>
      <c r="F1451" s="36">
        <v>44271.291666666701</v>
      </c>
      <c r="G1451" s="16" t="s">
        <v>473</v>
      </c>
      <c r="H1451" s="17" t="s">
        <v>63</v>
      </c>
      <c r="I1451" s="17"/>
      <c r="J1451" s="17"/>
      <c r="K1451" s="17" t="s">
        <v>70</v>
      </c>
      <c r="L1451" s="17"/>
      <c r="M1451" s="17"/>
      <c r="N1451" s="17">
        <v>75</v>
      </c>
      <c r="O1451" s="17"/>
      <c r="P1451" s="17"/>
      <c r="Q1451" s="17">
        <v>75</v>
      </c>
      <c r="R1451" s="17" t="s">
        <v>65</v>
      </c>
      <c r="S1451" s="17"/>
      <c r="T1451" s="17" t="s">
        <v>54</v>
      </c>
      <c r="U1451" s="17" t="s">
        <v>55</v>
      </c>
      <c r="V1451" s="17" t="s">
        <v>56</v>
      </c>
      <c r="W1451" s="19" t="s">
        <v>4175</v>
      </c>
      <c r="X1451" s="18">
        <v>44713.291666666701</v>
      </c>
      <c r="Y1451" s="18">
        <v>44713.291666666701</v>
      </c>
      <c r="Z1451" s="17" t="s">
        <v>82</v>
      </c>
      <c r="AA1451" s="17"/>
      <c r="AB1451" s="17"/>
      <c r="AC1451" s="17" t="s">
        <v>82</v>
      </c>
      <c r="AD1451" s="17"/>
      <c r="AE1451" s="17" t="s">
        <v>1641</v>
      </c>
    </row>
    <row r="1452" spans="1:31" s="3" customFormat="1" ht="13" hidden="1" x14ac:dyDescent="0.3">
      <c r="A1452" s="35" t="s">
        <v>4176</v>
      </c>
      <c r="B1452" s="17">
        <v>1807</v>
      </c>
      <c r="C1452" s="18">
        <v>43931</v>
      </c>
      <c r="D1452" s="18">
        <v>43936.291666666701</v>
      </c>
      <c r="E1452" s="16" t="s">
        <v>1507</v>
      </c>
      <c r="F1452" s="36">
        <v>44265.333333333299</v>
      </c>
      <c r="G1452" s="16" t="s">
        <v>473</v>
      </c>
      <c r="H1452" s="17" t="s">
        <v>63</v>
      </c>
      <c r="I1452" s="17"/>
      <c r="J1452" s="17"/>
      <c r="K1452" s="17" t="s">
        <v>70</v>
      </c>
      <c r="L1452" s="17"/>
      <c r="M1452" s="17"/>
      <c r="N1452" s="17">
        <v>154.14048</v>
      </c>
      <c r="O1452" s="17"/>
      <c r="P1452" s="17"/>
      <c r="Q1452" s="17">
        <v>150</v>
      </c>
      <c r="R1452" s="17" t="s">
        <v>65</v>
      </c>
      <c r="S1452" s="17"/>
      <c r="T1452" s="17" t="s">
        <v>54</v>
      </c>
      <c r="U1452" s="17" t="s">
        <v>55</v>
      </c>
      <c r="V1452" s="17" t="s">
        <v>56</v>
      </c>
      <c r="W1452" s="19" t="s">
        <v>4177</v>
      </c>
      <c r="X1452" s="18">
        <v>45214.291666666701</v>
      </c>
      <c r="Y1452" s="18">
        <v>45214.291666666701</v>
      </c>
      <c r="Z1452" s="17" t="s">
        <v>82</v>
      </c>
      <c r="AA1452" s="17"/>
      <c r="AB1452" s="17"/>
      <c r="AC1452" s="17" t="s">
        <v>82</v>
      </c>
      <c r="AD1452" s="17"/>
      <c r="AE1452" s="17" t="s">
        <v>1641</v>
      </c>
    </row>
    <row r="1453" spans="1:31" s="3" customFormat="1" ht="13" hidden="1" x14ac:dyDescent="0.3">
      <c r="A1453" s="35" t="s">
        <v>4178</v>
      </c>
      <c r="B1453" s="17">
        <v>1808</v>
      </c>
      <c r="C1453" s="18">
        <v>43935</v>
      </c>
      <c r="D1453" s="18">
        <v>43936.291666666701</v>
      </c>
      <c r="E1453" s="16" t="s">
        <v>1507</v>
      </c>
      <c r="F1453" s="36">
        <v>44270.291666666701</v>
      </c>
      <c r="G1453" s="16" t="s">
        <v>473</v>
      </c>
      <c r="H1453" s="17" t="s">
        <v>63</v>
      </c>
      <c r="I1453" s="17"/>
      <c r="J1453" s="17"/>
      <c r="K1453" s="17" t="s">
        <v>70</v>
      </c>
      <c r="L1453" s="17"/>
      <c r="M1453" s="17"/>
      <c r="N1453" s="17">
        <v>101.9</v>
      </c>
      <c r="O1453" s="17"/>
      <c r="P1453" s="17"/>
      <c r="Q1453" s="17">
        <v>101.1</v>
      </c>
      <c r="R1453" s="17" t="s">
        <v>65</v>
      </c>
      <c r="S1453" s="17"/>
      <c r="T1453" s="17" t="s">
        <v>54</v>
      </c>
      <c r="U1453" s="17" t="s">
        <v>55</v>
      </c>
      <c r="V1453" s="17" t="s">
        <v>56</v>
      </c>
      <c r="W1453" s="19" t="s">
        <v>4179</v>
      </c>
      <c r="X1453" s="18">
        <v>45122.291666666701</v>
      </c>
      <c r="Y1453" s="18">
        <v>45122.291666666701</v>
      </c>
      <c r="Z1453" s="17" t="s">
        <v>82</v>
      </c>
      <c r="AA1453" s="17"/>
      <c r="AB1453" s="17"/>
      <c r="AC1453" s="17" t="s">
        <v>82</v>
      </c>
      <c r="AD1453" s="17"/>
      <c r="AE1453" s="17" t="s">
        <v>1641</v>
      </c>
    </row>
    <row r="1454" spans="1:31" s="3" customFormat="1" ht="13" hidden="1" x14ac:dyDescent="0.3">
      <c r="A1454" s="35" t="s">
        <v>4180</v>
      </c>
      <c r="B1454" s="17">
        <v>1809</v>
      </c>
      <c r="C1454" s="18">
        <v>43935</v>
      </c>
      <c r="D1454" s="18">
        <v>43936.291666666701</v>
      </c>
      <c r="E1454" s="16" t="s">
        <v>1507</v>
      </c>
      <c r="F1454" s="36">
        <v>44015.291666666701</v>
      </c>
      <c r="G1454" s="16" t="s">
        <v>473</v>
      </c>
      <c r="H1454" s="17" t="s">
        <v>63</v>
      </c>
      <c r="I1454" s="17"/>
      <c r="J1454" s="17"/>
      <c r="K1454" s="17" t="s">
        <v>70</v>
      </c>
      <c r="L1454" s="17"/>
      <c r="M1454" s="17"/>
      <c r="N1454" s="17">
        <v>30</v>
      </c>
      <c r="O1454" s="17"/>
      <c r="P1454" s="17"/>
      <c r="Q1454" s="17">
        <v>30</v>
      </c>
      <c r="R1454" s="17" t="s">
        <v>65</v>
      </c>
      <c r="S1454" s="17"/>
      <c r="T1454" s="17" t="s">
        <v>54</v>
      </c>
      <c r="U1454" s="17" t="s">
        <v>55</v>
      </c>
      <c r="V1454" s="17" t="s">
        <v>56</v>
      </c>
      <c r="W1454" s="19" t="s">
        <v>2017</v>
      </c>
      <c r="X1454" s="18">
        <v>44743.291666666701</v>
      </c>
      <c r="Y1454" s="18">
        <v>44743.291666666701</v>
      </c>
      <c r="Z1454" s="17" t="s">
        <v>82</v>
      </c>
      <c r="AA1454" s="17"/>
      <c r="AB1454" s="17"/>
      <c r="AC1454" s="17" t="s">
        <v>82</v>
      </c>
      <c r="AD1454" s="17"/>
      <c r="AE1454" s="17" t="s">
        <v>1641</v>
      </c>
    </row>
    <row r="1455" spans="1:31" s="3" customFormat="1" ht="13" hidden="1" x14ac:dyDescent="0.3">
      <c r="A1455" s="35" t="s">
        <v>4181</v>
      </c>
      <c r="B1455" s="17">
        <v>1813</v>
      </c>
      <c r="C1455" s="18">
        <v>43928</v>
      </c>
      <c r="D1455" s="18">
        <v>43936.291666666701</v>
      </c>
      <c r="E1455" s="16" t="s">
        <v>1507</v>
      </c>
      <c r="F1455" s="36">
        <v>44018.291666666701</v>
      </c>
      <c r="G1455" s="16" t="s">
        <v>473</v>
      </c>
      <c r="H1455" s="17" t="s">
        <v>63</v>
      </c>
      <c r="I1455" s="17"/>
      <c r="J1455" s="17"/>
      <c r="K1455" s="17" t="s">
        <v>70</v>
      </c>
      <c r="L1455" s="17"/>
      <c r="M1455" s="17"/>
      <c r="N1455" s="17">
        <v>300</v>
      </c>
      <c r="O1455" s="17"/>
      <c r="P1455" s="17"/>
      <c r="Q1455" s="17">
        <v>300</v>
      </c>
      <c r="R1455" s="17" t="s">
        <v>65</v>
      </c>
      <c r="S1455" s="17"/>
      <c r="T1455" s="17" t="s">
        <v>54</v>
      </c>
      <c r="U1455" s="17" t="s">
        <v>55</v>
      </c>
      <c r="V1455" s="17" t="s">
        <v>56</v>
      </c>
      <c r="W1455" s="19" t="s">
        <v>4182</v>
      </c>
      <c r="X1455" s="18">
        <v>45627.333333333299</v>
      </c>
      <c r="Y1455" s="18">
        <v>45627.333333333299</v>
      </c>
      <c r="Z1455" s="17" t="s">
        <v>82</v>
      </c>
      <c r="AA1455" s="17"/>
      <c r="AB1455" s="17"/>
      <c r="AC1455" s="17" t="s">
        <v>82</v>
      </c>
      <c r="AD1455" s="17"/>
      <c r="AE1455" s="17"/>
    </row>
    <row r="1456" spans="1:31" s="3" customFormat="1" ht="13" hidden="1" x14ac:dyDescent="0.3">
      <c r="A1456" s="35" t="s">
        <v>4183</v>
      </c>
      <c r="B1456" s="17">
        <v>1816</v>
      </c>
      <c r="C1456" s="18">
        <v>43930</v>
      </c>
      <c r="D1456" s="18">
        <v>43936.291666666701</v>
      </c>
      <c r="E1456" s="16" t="s">
        <v>1507</v>
      </c>
      <c r="F1456" s="36">
        <v>44272.291666666701</v>
      </c>
      <c r="G1456" s="16" t="s">
        <v>473</v>
      </c>
      <c r="H1456" s="17" t="s">
        <v>85</v>
      </c>
      <c r="I1456" s="17"/>
      <c r="J1456" s="17"/>
      <c r="K1456" s="17" t="s">
        <v>86</v>
      </c>
      <c r="L1456" s="17"/>
      <c r="M1456" s="17"/>
      <c r="N1456" s="17">
        <v>26.37</v>
      </c>
      <c r="O1456" s="17"/>
      <c r="P1456" s="17"/>
      <c r="Q1456" s="17">
        <v>26.37</v>
      </c>
      <c r="R1456" s="17" t="s">
        <v>65</v>
      </c>
      <c r="S1456" s="17"/>
      <c r="T1456" s="17" t="s">
        <v>54</v>
      </c>
      <c r="U1456" s="17" t="s">
        <v>55</v>
      </c>
      <c r="V1456" s="17" t="s">
        <v>56</v>
      </c>
      <c r="W1456" s="19" t="s">
        <v>3175</v>
      </c>
      <c r="X1456" s="18">
        <v>44682.291666666701</v>
      </c>
      <c r="Y1456" s="18">
        <v>44682.291666666701</v>
      </c>
      <c r="Z1456" s="17" t="s">
        <v>82</v>
      </c>
      <c r="AA1456" s="17"/>
      <c r="AB1456" s="17"/>
      <c r="AC1456" s="17" t="s">
        <v>82</v>
      </c>
      <c r="AD1456" s="17"/>
      <c r="AE1456" s="17" t="s">
        <v>1641</v>
      </c>
    </row>
    <row r="1457" spans="1:31" s="3" customFormat="1" ht="25.5" hidden="1" x14ac:dyDescent="0.3">
      <c r="A1457" s="35" t="s">
        <v>4184</v>
      </c>
      <c r="B1457" s="17">
        <v>1817</v>
      </c>
      <c r="C1457" s="18">
        <v>43922</v>
      </c>
      <c r="D1457" s="18">
        <v>43936.291666666701</v>
      </c>
      <c r="E1457" s="16" t="s">
        <v>1507</v>
      </c>
      <c r="F1457" s="36">
        <v>44326.291666666701</v>
      </c>
      <c r="G1457" s="16" t="s">
        <v>473</v>
      </c>
      <c r="H1457" s="17" t="s">
        <v>74</v>
      </c>
      <c r="I1457" s="17" t="s">
        <v>63</v>
      </c>
      <c r="J1457" s="17"/>
      <c r="K1457" s="17" t="s">
        <v>75</v>
      </c>
      <c r="L1457" s="17" t="s">
        <v>70</v>
      </c>
      <c r="M1457" s="17"/>
      <c r="N1457" s="17">
        <v>33.5</v>
      </c>
      <c r="O1457" s="17">
        <v>202.23</v>
      </c>
      <c r="P1457" s="17"/>
      <c r="Q1457" s="17">
        <v>200</v>
      </c>
      <c r="R1457" s="17" t="s">
        <v>65</v>
      </c>
      <c r="S1457" s="17" t="s">
        <v>53</v>
      </c>
      <c r="T1457" s="17" t="s">
        <v>54</v>
      </c>
      <c r="U1457" s="17" t="s">
        <v>55</v>
      </c>
      <c r="V1457" s="17" t="s">
        <v>56</v>
      </c>
      <c r="W1457" s="19" t="s">
        <v>4185</v>
      </c>
      <c r="X1457" s="18">
        <v>44732.291666666701</v>
      </c>
      <c r="Y1457" s="18">
        <v>44732.291666666701</v>
      </c>
      <c r="Z1457" s="17" t="s">
        <v>82</v>
      </c>
      <c r="AA1457" s="17" t="s">
        <v>59</v>
      </c>
      <c r="AB1457" s="17"/>
      <c r="AC1457" s="17" t="s">
        <v>82</v>
      </c>
      <c r="AD1457" s="17"/>
      <c r="AE1457" s="17" t="s">
        <v>1618</v>
      </c>
    </row>
    <row r="1458" spans="1:31" s="3" customFormat="1" ht="13" hidden="1" x14ac:dyDescent="0.3">
      <c r="A1458" s="35" t="s">
        <v>4186</v>
      </c>
      <c r="B1458" s="17">
        <v>1819</v>
      </c>
      <c r="C1458" s="18">
        <v>43935</v>
      </c>
      <c r="D1458" s="18">
        <v>43936.291666666701</v>
      </c>
      <c r="E1458" s="16" t="s">
        <v>1507</v>
      </c>
      <c r="F1458" s="36">
        <v>44039.291666666701</v>
      </c>
      <c r="G1458" s="16" t="s">
        <v>473</v>
      </c>
      <c r="H1458" s="17" t="s">
        <v>63</v>
      </c>
      <c r="I1458" s="17"/>
      <c r="J1458" s="17"/>
      <c r="K1458" s="17" t="s">
        <v>70</v>
      </c>
      <c r="L1458" s="17"/>
      <c r="M1458" s="17"/>
      <c r="N1458" s="17">
        <v>82.6</v>
      </c>
      <c r="O1458" s="17"/>
      <c r="P1458" s="17"/>
      <c r="Q1458" s="17">
        <v>80</v>
      </c>
      <c r="R1458" s="17" t="s">
        <v>65</v>
      </c>
      <c r="S1458" s="17"/>
      <c r="T1458" s="17" t="s">
        <v>54</v>
      </c>
      <c r="U1458" s="17" t="s">
        <v>55</v>
      </c>
      <c r="V1458" s="17" t="s">
        <v>56</v>
      </c>
      <c r="W1458" s="19" t="s">
        <v>4187</v>
      </c>
      <c r="X1458" s="18">
        <v>45170.291666666701</v>
      </c>
      <c r="Y1458" s="18">
        <v>45170.291666666701</v>
      </c>
      <c r="Z1458" s="17" t="s">
        <v>82</v>
      </c>
      <c r="AA1458" s="17"/>
      <c r="AB1458" s="17"/>
      <c r="AC1458" s="17" t="s">
        <v>82</v>
      </c>
      <c r="AD1458" s="17"/>
      <c r="AE1458" s="17" t="s">
        <v>1618</v>
      </c>
    </row>
    <row r="1459" spans="1:31" s="3" customFormat="1" ht="25.5" hidden="1" x14ac:dyDescent="0.3">
      <c r="A1459" s="35" t="s">
        <v>4188</v>
      </c>
      <c r="B1459" s="17">
        <v>1826</v>
      </c>
      <c r="C1459" s="18">
        <v>43923</v>
      </c>
      <c r="D1459" s="18">
        <v>43936.291666666701</v>
      </c>
      <c r="E1459" s="16" t="s">
        <v>1507</v>
      </c>
      <c r="F1459" s="36">
        <v>44018.291666666701</v>
      </c>
      <c r="G1459" s="16" t="s">
        <v>473</v>
      </c>
      <c r="H1459" s="17" t="s">
        <v>63</v>
      </c>
      <c r="I1459" s="17" t="s">
        <v>74</v>
      </c>
      <c r="J1459" s="17"/>
      <c r="K1459" s="17" t="s">
        <v>70</v>
      </c>
      <c r="L1459" s="17" t="s">
        <v>75</v>
      </c>
      <c r="M1459" s="17"/>
      <c r="N1459" s="17">
        <v>252.6</v>
      </c>
      <c r="O1459" s="17">
        <v>252.6</v>
      </c>
      <c r="P1459" s="17"/>
      <c r="Q1459" s="17">
        <v>250</v>
      </c>
      <c r="R1459" s="17" t="s">
        <v>65</v>
      </c>
      <c r="S1459" s="17" t="s">
        <v>53</v>
      </c>
      <c r="T1459" s="17" t="s">
        <v>227</v>
      </c>
      <c r="U1459" s="17" t="s">
        <v>159</v>
      </c>
      <c r="V1459" s="17" t="s">
        <v>56</v>
      </c>
      <c r="W1459" s="19" t="s">
        <v>4189</v>
      </c>
      <c r="X1459" s="18">
        <v>45565.291666666701</v>
      </c>
      <c r="Y1459" s="18">
        <v>45565.291666666701</v>
      </c>
      <c r="Z1459" s="17" t="s">
        <v>82</v>
      </c>
      <c r="AA1459" s="17"/>
      <c r="AB1459" s="17"/>
      <c r="AC1459" s="17" t="s">
        <v>82</v>
      </c>
      <c r="AD1459" s="17"/>
      <c r="AE1459" s="17" t="s">
        <v>1641</v>
      </c>
    </row>
    <row r="1460" spans="1:31" s="3" customFormat="1" ht="13" hidden="1" x14ac:dyDescent="0.3">
      <c r="A1460" s="35" t="s">
        <v>4190</v>
      </c>
      <c r="B1460" s="17">
        <v>1827</v>
      </c>
      <c r="C1460" s="18">
        <v>43926</v>
      </c>
      <c r="D1460" s="18">
        <v>43936.291666666701</v>
      </c>
      <c r="E1460" s="16" t="s">
        <v>1507</v>
      </c>
      <c r="F1460" s="36">
        <v>44270.291666666701</v>
      </c>
      <c r="G1460" s="16" t="s">
        <v>473</v>
      </c>
      <c r="H1460" s="17" t="s">
        <v>63</v>
      </c>
      <c r="I1460" s="17"/>
      <c r="J1460" s="17"/>
      <c r="K1460" s="17" t="s">
        <v>70</v>
      </c>
      <c r="L1460" s="17"/>
      <c r="M1460" s="17"/>
      <c r="N1460" s="17">
        <v>425.1</v>
      </c>
      <c r="O1460" s="17"/>
      <c r="P1460" s="17"/>
      <c r="Q1460" s="17">
        <v>400</v>
      </c>
      <c r="R1460" s="17" t="s">
        <v>65</v>
      </c>
      <c r="S1460" s="17"/>
      <c r="T1460" s="17" t="s">
        <v>200</v>
      </c>
      <c r="U1460" s="17" t="s">
        <v>55</v>
      </c>
      <c r="V1460" s="17" t="s">
        <v>56</v>
      </c>
      <c r="W1460" s="19" t="s">
        <v>2360</v>
      </c>
      <c r="X1460" s="18">
        <v>45474.291666666701</v>
      </c>
      <c r="Y1460" s="18">
        <v>45474.291666666701</v>
      </c>
      <c r="Z1460" s="17" t="s">
        <v>82</v>
      </c>
      <c r="AA1460" s="17"/>
      <c r="AB1460" s="17"/>
      <c r="AC1460" s="17" t="s">
        <v>82</v>
      </c>
      <c r="AD1460" s="17"/>
      <c r="AE1460" s="17" t="s">
        <v>1641</v>
      </c>
    </row>
    <row r="1461" spans="1:31" s="3" customFormat="1" ht="13" hidden="1" x14ac:dyDescent="0.3">
      <c r="A1461" s="35" t="s">
        <v>4191</v>
      </c>
      <c r="B1461" s="17">
        <v>1833</v>
      </c>
      <c r="C1461" s="18">
        <v>44252</v>
      </c>
      <c r="D1461" s="18">
        <v>44278.291666666701</v>
      </c>
      <c r="E1461" s="16" t="s">
        <v>1507</v>
      </c>
      <c r="F1461" s="36">
        <v>44433.291666666701</v>
      </c>
      <c r="G1461" s="16" t="s">
        <v>585</v>
      </c>
      <c r="H1461" s="17" t="s">
        <v>63</v>
      </c>
      <c r="I1461" s="17"/>
      <c r="J1461" s="17"/>
      <c r="K1461" s="17" t="s">
        <v>70</v>
      </c>
      <c r="L1461" s="17"/>
      <c r="M1461" s="17"/>
      <c r="N1461" s="17">
        <v>510.21</v>
      </c>
      <c r="O1461" s="17"/>
      <c r="P1461" s="17"/>
      <c r="Q1461" s="17">
        <v>122.5</v>
      </c>
      <c r="R1461" s="17" t="s">
        <v>65</v>
      </c>
      <c r="S1461" s="17"/>
      <c r="T1461" s="17" t="s">
        <v>66</v>
      </c>
      <c r="U1461" s="17" t="s">
        <v>55</v>
      </c>
      <c r="V1461" s="17" t="s">
        <v>71</v>
      </c>
      <c r="W1461" s="19" t="s">
        <v>4192</v>
      </c>
      <c r="X1461" s="18">
        <v>44764.291666666701</v>
      </c>
      <c r="Y1461" s="18">
        <v>44764.291666666701</v>
      </c>
      <c r="Z1461" s="17" t="s">
        <v>82</v>
      </c>
      <c r="AA1461" s="17"/>
      <c r="AB1461" s="17"/>
      <c r="AC1461" s="17" t="s">
        <v>82</v>
      </c>
      <c r="AD1461" s="17"/>
      <c r="AE1461" s="17" t="s">
        <v>1641</v>
      </c>
    </row>
    <row r="1462" spans="1:31" s="3" customFormat="1" ht="13" hidden="1" x14ac:dyDescent="0.3">
      <c r="A1462" s="35" t="s">
        <v>4193</v>
      </c>
      <c r="B1462" s="17">
        <v>1839</v>
      </c>
      <c r="C1462" s="18">
        <v>44287</v>
      </c>
      <c r="D1462" s="18">
        <v>44301.291666666701</v>
      </c>
      <c r="E1462" s="16" t="s">
        <v>1507</v>
      </c>
      <c r="F1462" s="36">
        <v>44440.291666666701</v>
      </c>
      <c r="G1462" s="16" t="s">
        <v>585</v>
      </c>
      <c r="H1462" s="17" t="s">
        <v>63</v>
      </c>
      <c r="I1462" s="17"/>
      <c r="J1462" s="17"/>
      <c r="K1462" s="17" t="s">
        <v>70</v>
      </c>
      <c r="L1462" s="17"/>
      <c r="M1462" s="17"/>
      <c r="N1462" s="17">
        <v>61.85</v>
      </c>
      <c r="O1462" s="17"/>
      <c r="P1462" s="17"/>
      <c r="Q1462" s="17">
        <v>60</v>
      </c>
      <c r="R1462" s="17" t="s">
        <v>65</v>
      </c>
      <c r="S1462" s="17" t="s">
        <v>53</v>
      </c>
      <c r="T1462" s="17" t="s">
        <v>3268</v>
      </c>
      <c r="U1462" s="17" t="s">
        <v>55</v>
      </c>
      <c r="V1462" s="17" t="s">
        <v>88</v>
      </c>
      <c r="W1462" s="19" t="s">
        <v>4194</v>
      </c>
      <c r="X1462" s="18">
        <v>45597.291666666701</v>
      </c>
      <c r="Y1462" s="18">
        <v>45597.291666666701</v>
      </c>
      <c r="Z1462" s="17" t="s">
        <v>82</v>
      </c>
      <c r="AA1462" s="17"/>
      <c r="AB1462" s="17"/>
      <c r="AC1462" s="17" t="s">
        <v>82</v>
      </c>
      <c r="AD1462" s="17"/>
      <c r="AE1462" s="17" t="s">
        <v>1641</v>
      </c>
    </row>
    <row r="1463" spans="1:31" s="3" customFormat="1" ht="13" hidden="1" x14ac:dyDescent="0.3">
      <c r="A1463" s="35" t="s">
        <v>4195</v>
      </c>
      <c r="B1463" s="17">
        <v>1841</v>
      </c>
      <c r="C1463" s="18">
        <v>44292</v>
      </c>
      <c r="D1463" s="18">
        <v>44301.291666666701</v>
      </c>
      <c r="E1463" s="16" t="s">
        <v>1507</v>
      </c>
      <c r="F1463" s="36">
        <v>44888.333333333299</v>
      </c>
      <c r="G1463" s="16" t="s">
        <v>585</v>
      </c>
      <c r="H1463" s="17" t="s">
        <v>63</v>
      </c>
      <c r="I1463" s="17"/>
      <c r="J1463" s="17"/>
      <c r="K1463" s="17" t="s">
        <v>70</v>
      </c>
      <c r="L1463" s="17"/>
      <c r="M1463" s="17"/>
      <c r="N1463" s="17">
        <v>40.4</v>
      </c>
      <c r="O1463" s="17"/>
      <c r="P1463" s="17"/>
      <c r="Q1463" s="17">
        <v>40</v>
      </c>
      <c r="R1463" s="17" t="s">
        <v>65</v>
      </c>
      <c r="S1463" s="17"/>
      <c r="T1463" s="17" t="s">
        <v>175</v>
      </c>
      <c r="U1463" s="17" t="s">
        <v>55</v>
      </c>
      <c r="V1463" s="17" t="s">
        <v>88</v>
      </c>
      <c r="W1463" s="19" t="s">
        <v>4196</v>
      </c>
      <c r="X1463" s="18">
        <v>45658.333333333299</v>
      </c>
      <c r="Y1463" s="18">
        <v>45658.333333333299</v>
      </c>
      <c r="Z1463" s="17" t="s">
        <v>82</v>
      </c>
      <c r="AA1463" s="17"/>
      <c r="AB1463" s="17"/>
      <c r="AC1463" s="17" t="s">
        <v>82</v>
      </c>
      <c r="AD1463" s="17"/>
      <c r="AE1463" s="17" t="s">
        <v>1641</v>
      </c>
    </row>
    <row r="1464" spans="1:31" s="3" customFormat="1" ht="25.5" hidden="1" x14ac:dyDescent="0.3">
      <c r="A1464" s="35" t="s">
        <v>4197</v>
      </c>
      <c r="B1464" s="17">
        <v>1861</v>
      </c>
      <c r="C1464" s="18">
        <v>44300</v>
      </c>
      <c r="D1464" s="18">
        <v>44301.291666666701</v>
      </c>
      <c r="E1464" s="16" t="s">
        <v>1507</v>
      </c>
      <c r="F1464" s="36">
        <v>44894.333333333299</v>
      </c>
      <c r="G1464" s="16" t="s">
        <v>585</v>
      </c>
      <c r="H1464" s="17" t="s">
        <v>74</v>
      </c>
      <c r="I1464" s="17" t="s">
        <v>63</v>
      </c>
      <c r="J1464" s="17"/>
      <c r="K1464" s="17" t="s">
        <v>75</v>
      </c>
      <c r="L1464" s="17" t="s">
        <v>70</v>
      </c>
      <c r="M1464" s="17"/>
      <c r="N1464" s="17">
        <v>306.55</v>
      </c>
      <c r="O1464" s="17">
        <v>306.55</v>
      </c>
      <c r="P1464" s="17"/>
      <c r="Q1464" s="17">
        <v>300</v>
      </c>
      <c r="R1464" s="17" t="s">
        <v>65</v>
      </c>
      <c r="S1464" s="17" t="s">
        <v>53</v>
      </c>
      <c r="T1464" s="17" t="s">
        <v>487</v>
      </c>
      <c r="U1464" s="17" t="s">
        <v>55</v>
      </c>
      <c r="V1464" s="17" t="s">
        <v>88</v>
      </c>
      <c r="W1464" s="19" t="s">
        <v>4198</v>
      </c>
      <c r="X1464" s="18">
        <v>45536.291666666701</v>
      </c>
      <c r="Y1464" s="18">
        <v>45536.291666666701</v>
      </c>
      <c r="Z1464" s="17" t="s">
        <v>82</v>
      </c>
      <c r="AA1464" s="17"/>
      <c r="AB1464" s="17"/>
      <c r="AC1464" s="17" t="s">
        <v>82</v>
      </c>
      <c r="AD1464" s="17"/>
      <c r="AE1464" s="17" t="s">
        <v>1641</v>
      </c>
    </row>
    <row r="1465" spans="1:31" s="3" customFormat="1" ht="13" hidden="1" x14ac:dyDescent="0.3">
      <c r="A1465" s="35" t="s">
        <v>4199</v>
      </c>
      <c r="B1465" s="17">
        <v>1868</v>
      </c>
      <c r="C1465" s="18">
        <v>44287</v>
      </c>
      <c r="D1465" s="18">
        <v>44301.291666666701</v>
      </c>
      <c r="E1465" s="16" t="s">
        <v>1507</v>
      </c>
      <c r="F1465" s="36">
        <v>44873.333333333299</v>
      </c>
      <c r="G1465" s="16" t="s">
        <v>585</v>
      </c>
      <c r="H1465" s="17" t="s">
        <v>74</v>
      </c>
      <c r="I1465" s="17" t="s">
        <v>63</v>
      </c>
      <c r="J1465" s="17"/>
      <c r="K1465" s="17" t="s">
        <v>75</v>
      </c>
      <c r="L1465" s="17" t="s">
        <v>70</v>
      </c>
      <c r="M1465" s="17"/>
      <c r="N1465" s="17">
        <v>153.1</v>
      </c>
      <c r="O1465" s="17">
        <v>152.80000000000001</v>
      </c>
      <c r="P1465" s="17"/>
      <c r="Q1465" s="17">
        <v>150</v>
      </c>
      <c r="R1465" s="17" t="s">
        <v>65</v>
      </c>
      <c r="S1465" s="17" t="s">
        <v>53</v>
      </c>
      <c r="T1465" s="17" t="s">
        <v>375</v>
      </c>
      <c r="U1465" s="17" t="s">
        <v>55</v>
      </c>
      <c r="V1465" s="17" t="s">
        <v>88</v>
      </c>
      <c r="W1465" s="19" t="s">
        <v>4200</v>
      </c>
      <c r="X1465" s="18">
        <v>45597.291666666701</v>
      </c>
      <c r="Y1465" s="18">
        <v>45597.291666666701</v>
      </c>
      <c r="Z1465" s="17" t="s">
        <v>82</v>
      </c>
      <c r="AA1465" s="17"/>
      <c r="AB1465" s="17"/>
      <c r="AC1465" s="17" t="s">
        <v>82</v>
      </c>
      <c r="AD1465" s="17"/>
      <c r="AE1465" s="17" t="s">
        <v>1641</v>
      </c>
    </row>
    <row r="1466" spans="1:31" s="3" customFormat="1" ht="13" hidden="1" x14ac:dyDescent="0.3">
      <c r="A1466" s="35" t="s">
        <v>4201</v>
      </c>
      <c r="B1466" s="17">
        <v>1869</v>
      </c>
      <c r="C1466" s="18">
        <v>44287</v>
      </c>
      <c r="D1466" s="18">
        <v>44301.291666666701</v>
      </c>
      <c r="E1466" s="16" t="s">
        <v>1507</v>
      </c>
      <c r="F1466" s="36">
        <v>44876.333333333299</v>
      </c>
      <c r="G1466" s="16" t="s">
        <v>585</v>
      </c>
      <c r="H1466" s="17" t="s">
        <v>63</v>
      </c>
      <c r="I1466" s="17"/>
      <c r="J1466" s="17"/>
      <c r="K1466" s="17" t="s">
        <v>70</v>
      </c>
      <c r="L1466" s="17"/>
      <c r="M1466" s="17"/>
      <c r="N1466" s="17">
        <v>101.622637</v>
      </c>
      <c r="O1466" s="17"/>
      <c r="P1466" s="17"/>
      <c r="Q1466" s="17">
        <v>100</v>
      </c>
      <c r="R1466" s="17" t="s">
        <v>65</v>
      </c>
      <c r="S1466" s="17"/>
      <c r="T1466" s="17" t="s">
        <v>171</v>
      </c>
      <c r="U1466" s="17" t="s">
        <v>55</v>
      </c>
      <c r="V1466" s="17" t="s">
        <v>88</v>
      </c>
      <c r="W1466" s="19" t="s">
        <v>4202</v>
      </c>
      <c r="X1466" s="18">
        <v>45473.291666666701</v>
      </c>
      <c r="Y1466" s="18">
        <v>45473.291666666701</v>
      </c>
      <c r="Z1466" s="17" t="s">
        <v>82</v>
      </c>
      <c r="AA1466" s="17"/>
      <c r="AB1466" s="17"/>
      <c r="AC1466" s="17" t="s">
        <v>82</v>
      </c>
      <c r="AD1466" s="17"/>
      <c r="AE1466" s="17" t="s">
        <v>1641</v>
      </c>
    </row>
    <row r="1467" spans="1:31" s="3" customFormat="1" ht="13" hidden="1" x14ac:dyDescent="0.3">
      <c r="A1467" s="35" t="s">
        <v>4203</v>
      </c>
      <c r="B1467" s="17">
        <v>1870</v>
      </c>
      <c r="C1467" s="18">
        <v>44287</v>
      </c>
      <c r="D1467" s="18">
        <v>44301.291666666701</v>
      </c>
      <c r="E1467" s="16" t="s">
        <v>1507</v>
      </c>
      <c r="F1467" s="36">
        <v>44876.333333333299</v>
      </c>
      <c r="G1467" s="16" t="s">
        <v>585</v>
      </c>
      <c r="H1467" s="17" t="s">
        <v>63</v>
      </c>
      <c r="I1467" s="17" t="s">
        <v>74</v>
      </c>
      <c r="J1467" s="17"/>
      <c r="K1467" s="17" t="s">
        <v>70</v>
      </c>
      <c r="L1467" s="17" t="s">
        <v>75</v>
      </c>
      <c r="M1467" s="17"/>
      <c r="N1467" s="17">
        <v>150</v>
      </c>
      <c r="O1467" s="17">
        <v>153.5</v>
      </c>
      <c r="P1467" s="17"/>
      <c r="Q1467" s="17">
        <v>150</v>
      </c>
      <c r="R1467" s="17" t="s">
        <v>65</v>
      </c>
      <c r="S1467" s="17" t="s">
        <v>53</v>
      </c>
      <c r="T1467" s="17" t="s">
        <v>4204</v>
      </c>
      <c r="U1467" s="17" t="s">
        <v>55</v>
      </c>
      <c r="V1467" s="17" t="s">
        <v>88</v>
      </c>
      <c r="W1467" s="19" t="s">
        <v>4205</v>
      </c>
      <c r="X1467" s="18">
        <v>45473.291666666701</v>
      </c>
      <c r="Y1467" s="18">
        <v>45473.291666666701</v>
      </c>
      <c r="Z1467" s="17" t="s">
        <v>82</v>
      </c>
      <c r="AA1467" s="17"/>
      <c r="AB1467" s="17"/>
      <c r="AC1467" s="17" t="s">
        <v>82</v>
      </c>
      <c r="AD1467" s="17"/>
      <c r="AE1467" s="17" t="s">
        <v>1641</v>
      </c>
    </row>
    <row r="1468" spans="1:31" s="3" customFormat="1" ht="13" hidden="1" x14ac:dyDescent="0.3">
      <c r="A1468" s="35" t="s">
        <v>4206</v>
      </c>
      <c r="B1468" s="17">
        <v>1885</v>
      </c>
      <c r="C1468" s="18">
        <v>44293</v>
      </c>
      <c r="D1468" s="18">
        <v>44301.291666666701</v>
      </c>
      <c r="E1468" s="16" t="s">
        <v>1507</v>
      </c>
      <c r="F1468" s="36">
        <v>44467.291666666701</v>
      </c>
      <c r="G1468" s="16" t="s">
        <v>585</v>
      </c>
      <c r="H1468" s="17" t="s">
        <v>63</v>
      </c>
      <c r="I1468" s="17"/>
      <c r="J1468" s="17"/>
      <c r="K1468" s="17" t="s">
        <v>70</v>
      </c>
      <c r="L1468" s="17"/>
      <c r="M1468" s="17"/>
      <c r="N1468" s="17">
        <v>159.2303</v>
      </c>
      <c r="O1468" s="17"/>
      <c r="P1468" s="17"/>
      <c r="Q1468" s="17">
        <v>150</v>
      </c>
      <c r="R1468" s="17" t="s">
        <v>65</v>
      </c>
      <c r="S1468" s="17" t="s">
        <v>53</v>
      </c>
      <c r="T1468" s="17" t="s">
        <v>171</v>
      </c>
      <c r="U1468" s="17" t="s">
        <v>55</v>
      </c>
      <c r="V1468" s="17" t="s">
        <v>88</v>
      </c>
      <c r="W1468" s="19" t="s">
        <v>728</v>
      </c>
      <c r="X1468" s="18">
        <v>45931.291666666701</v>
      </c>
      <c r="Y1468" s="18">
        <v>45931.291666666701</v>
      </c>
      <c r="Z1468" s="17" t="s">
        <v>82</v>
      </c>
      <c r="AA1468" s="17"/>
      <c r="AB1468" s="17"/>
      <c r="AC1468" s="17" t="s">
        <v>82</v>
      </c>
      <c r="AD1468" s="17"/>
      <c r="AE1468" s="17"/>
    </row>
    <row r="1469" spans="1:31" s="3" customFormat="1" ht="13" hidden="1" x14ac:dyDescent="0.3">
      <c r="A1469" s="35" t="s">
        <v>4207</v>
      </c>
      <c r="B1469" s="17">
        <v>1890</v>
      </c>
      <c r="C1469" s="18">
        <v>44293</v>
      </c>
      <c r="D1469" s="18">
        <v>44301.291666666701</v>
      </c>
      <c r="E1469" s="16" t="s">
        <v>1507</v>
      </c>
      <c r="F1469" s="36">
        <v>44872.333333333299</v>
      </c>
      <c r="G1469" s="16" t="s">
        <v>585</v>
      </c>
      <c r="H1469" s="17" t="s">
        <v>63</v>
      </c>
      <c r="I1469" s="17" t="s">
        <v>74</v>
      </c>
      <c r="J1469" s="17"/>
      <c r="K1469" s="17" t="s">
        <v>70</v>
      </c>
      <c r="L1469" s="17" t="s">
        <v>75</v>
      </c>
      <c r="M1469" s="17"/>
      <c r="N1469" s="17">
        <v>50.8</v>
      </c>
      <c r="O1469" s="17">
        <v>101.72</v>
      </c>
      <c r="P1469" s="17"/>
      <c r="Q1469" s="17">
        <v>100</v>
      </c>
      <c r="R1469" s="17" t="s">
        <v>65</v>
      </c>
      <c r="S1469" s="17" t="s">
        <v>53</v>
      </c>
      <c r="T1469" s="17" t="s">
        <v>333</v>
      </c>
      <c r="U1469" s="17" t="s">
        <v>55</v>
      </c>
      <c r="V1469" s="17" t="s">
        <v>88</v>
      </c>
      <c r="W1469" s="19" t="s">
        <v>4208</v>
      </c>
      <c r="X1469" s="18">
        <v>45641.333333333299</v>
      </c>
      <c r="Y1469" s="18">
        <v>45641.333333333299</v>
      </c>
      <c r="Z1469" s="17" t="s">
        <v>82</v>
      </c>
      <c r="AA1469" s="17"/>
      <c r="AB1469" s="17"/>
      <c r="AC1469" s="17" t="s">
        <v>82</v>
      </c>
      <c r="AD1469" s="17"/>
      <c r="AE1469" s="17"/>
    </row>
    <row r="1470" spans="1:31" s="3" customFormat="1" ht="13" hidden="1" x14ac:dyDescent="0.3">
      <c r="A1470" s="35" t="s">
        <v>4209</v>
      </c>
      <c r="B1470" s="17">
        <v>1897</v>
      </c>
      <c r="C1470" s="18">
        <v>44294</v>
      </c>
      <c r="D1470" s="18">
        <v>44301.291666666701</v>
      </c>
      <c r="E1470" s="16" t="s">
        <v>1507</v>
      </c>
      <c r="F1470" s="36">
        <v>44883.333333333299</v>
      </c>
      <c r="G1470" s="16" t="s">
        <v>585</v>
      </c>
      <c r="H1470" s="17" t="s">
        <v>63</v>
      </c>
      <c r="I1470" s="17"/>
      <c r="J1470" s="17"/>
      <c r="K1470" s="17" t="s">
        <v>70</v>
      </c>
      <c r="L1470" s="17"/>
      <c r="M1470" s="17"/>
      <c r="N1470" s="17">
        <v>112.4</v>
      </c>
      <c r="O1470" s="17"/>
      <c r="P1470" s="17"/>
      <c r="Q1470" s="17">
        <v>110</v>
      </c>
      <c r="R1470" s="17" t="s">
        <v>65</v>
      </c>
      <c r="S1470" s="17"/>
      <c r="T1470" s="17" t="s">
        <v>236</v>
      </c>
      <c r="U1470" s="17" t="s">
        <v>55</v>
      </c>
      <c r="V1470" s="17" t="s">
        <v>88</v>
      </c>
      <c r="W1470" s="19" t="s">
        <v>4210</v>
      </c>
      <c r="X1470" s="18">
        <v>45641.333333333299</v>
      </c>
      <c r="Y1470" s="18">
        <v>45641.333333333299</v>
      </c>
      <c r="Z1470" s="17" t="s">
        <v>82</v>
      </c>
      <c r="AA1470" s="17"/>
      <c r="AB1470" s="17"/>
      <c r="AC1470" s="17" t="s">
        <v>82</v>
      </c>
      <c r="AD1470" s="17"/>
      <c r="AE1470" s="17" t="s">
        <v>1641</v>
      </c>
    </row>
    <row r="1471" spans="1:31" s="3" customFormat="1" ht="13" hidden="1" x14ac:dyDescent="0.3">
      <c r="A1471" s="35" t="s">
        <v>4211</v>
      </c>
      <c r="B1471" s="17">
        <v>1910</v>
      </c>
      <c r="C1471" s="18">
        <v>44299</v>
      </c>
      <c r="D1471" s="18">
        <v>44301.291666666701</v>
      </c>
      <c r="E1471" s="16" t="s">
        <v>1507</v>
      </c>
      <c r="F1471" s="36">
        <v>44896.333333333299</v>
      </c>
      <c r="G1471" s="16" t="s">
        <v>585</v>
      </c>
      <c r="H1471" s="17" t="s">
        <v>63</v>
      </c>
      <c r="I1471" s="17"/>
      <c r="J1471" s="17"/>
      <c r="K1471" s="17" t="s">
        <v>70</v>
      </c>
      <c r="L1471" s="17"/>
      <c r="M1471" s="17"/>
      <c r="N1471" s="17">
        <v>40.36</v>
      </c>
      <c r="O1471" s="17"/>
      <c r="P1471" s="17"/>
      <c r="Q1471" s="17">
        <v>40</v>
      </c>
      <c r="R1471" s="17" t="s">
        <v>65</v>
      </c>
      <c r="S1471" s="17"/>
      <c r="T1471" s="17" t="s">
        <v>708</v>
      </c>
      <c r="U1471" s="17" t="s">
        <v>55</v>
      </c>
      <c r="V1471" s="17" t="s">
        <v>88</v>
      </c>
      <c r="W1471" s="19" t="s">
        <v>4212</v>
      </c>
      <c r="X1471" s="18">
        <v>45839.291666666701</v>
      </c>
      <c r="Y1471" s="18">
        <v>45839.291666666701</v>
      </c>
      <c r="Z1471" s="17" t="s">
        <v>82</v>
      </c>
      <c r="AA1471" s="17"/>
      <c r="AB1471" s="17"/>
      <c r="AC1471" s="17" t="s">
        <v>82</v>
      </c>
      <c r="AD1471" s="17"/>
      <c r="AE1471" s="17"/>
    </row>
    <row r="1472" spans="1:31" s="3" customFormat="1" ht="13" hidden="1" x14ac:dyDescent="0.3">
      <c r="A1472" s="35" t="s">
        <v>4213</v>
      </c>
      <c r="B1472" s="17">
        <v>1925</v>
      </c>
      <c r="C1472" s="18">
        <v>44300</v>
      </c>
      <c r="D1472" s="18">
        <v>44301.291666666701</v>
      </c>
      <c r="E1472" s="16" t="s">
        <v>1507</v>
      </c>
      <c r="F1472" s="36">
        <v>44894.333333333299</v>
      </c>
      <c r="G1472" s="16" t="s">
        <v>585</v>
      </c>
      <c r="H1472" s="17" t="s">
        <v>63</v>
      </c>
      <c r="I1472" s="17" t="s">
        <v>74</v>
      </c>
      <c r="J1472" s="17"/>
      <c r="K1472" s="17" t="s">
        <v>70</v>
      </c>
      <c r="L1472" s="17" t="s">
        <v>75</v>
      </c>
      <c r="M1472" s="17"/>
      <c r="N1472" s="17">
        <v>407.85</v>
      </c>
      <c r="O1472" s="17">
        <v>407.85</v>
      </c>
      <c r="P1472" s="17"/>
      <c r="Q1472" s="17">
        <v>400</v>
      </c>
      <c r="R1472" s="17" t="s">
        <v>65</v>
      </c>
      <c r="S1472" s="17" t="s">
        <v>53</v>
      </c>
      <c r="T1472" s="17" t="s">
        <v>181</v>
      </c>
      <c r="U1472" s="17" t="s">
        <v>55</v>
      </c>
      <c r="V1472" s="17" t="s">
        <v>88</v>
      </c>
      <c r="W1472" s="19" t="s">
        <v>4214</v>
      </c>
      <c r="X1472" s="18">
        <v>45536.291666666701</v>
      </c>
      <c r="Y1472" s="18">
        <v>45536.291666666701</v>
      </c>
      <c r="Z1472" s="17" t="s">
        <v>82</v>
      </c>
      <c r="AA1472" s="17"/>
      <c r="AB1472" s="17"/>
      <c r="AC1472" s="17" t="s">
        <v>82</v>
      </c>
      <c r="AD1472" s="17"/>
      <c r="AE1472" s="17" t="s">
        <v>1641</v>
      </c>
    </row>
    <row r="1473" spans="1:31" s="3" customFormat="1" ht="13" hidden="1" x14ac:dyDescent="0.3">
      <c r="A1473" s="35" t="s">
        <v>4215</v>
      </c>
      <c r="B1473" s="17">
        <v>1927</v>
      </c>
      <c r="C1473" s="18">
        <v>44301</v>
      </c>
      <c r="D1473" s="18">
        <v>44301.291666666701</v>
      </c>
      <c r="E1473" s="16" t="s">
        <v>1507</v>
      </c>
      <c r="F1473" s="36">
        <v>44883.333333333299</v>
      </c>
      <c r="G1473" s="16" t="s">
        <v>585</v>
      </c>
      <c r="H1473" s="17" t="s">
        <v>63</v>
      </c>
      <c r="I1473" s="17"/>
      <c r="J1473" s="17"/>
      <c r="K1473" s="17" t="s">
        <v>510</v>
      </c>
      <c r="L1473" s="17"/>
      <c r="M1473" s="17"/>
      <c r="N1473" s="17">
        <v>108.7</v>
      </c>
      <c r="O1473" s="17"/>
      <c r="P1473" s="17"/>
      <c r="Q1473" s="17">
        <v>101.5</v>
      </c>
      <c r="R1473" s="17" t="s">
        <v>65</v>
      </c>
      <c r="S1473" s="17"/>
      <c r="T1473" s="17" t="s">
        <v>746</v>
      </c>
      <c r="U1473" s="17" t="s">
        <v>55</v>
      </c>
      <c r="V1473" s="17" t="s">
        <v>88</v>
      </c>
      <c r="W1473" s="19" t="s">
        <v>4216</v>
      </c>
      <c r="X1473" s="18">
        <v>46006.333333333299</v>
      </c>
      <c r="Y1473" s="18">
        <v>46006.333333333299</v>
      </c>
      <c r="Z1473" s="17" t="s">
        <v>82</v>
      </c>
      <c r="AA1473" s="17"/>
      <c r="AB1473" s="17"/>
      <c r="AC1473" s="17" t="s">
        <v>82</v>
      </c>
      <c r="AD1473" s="17"/>
      <c r="AE1473" s="17"/>
    </row>
    <row r="1474" spans="1:31" s="3" customFormat="1" ht="13" hidden="1" x14ac:dyDescent="0.3">
      <c r="A1474" s="35" t="s">
        <v>4217</v>
      </c>
      <c r="B1474" s="17">
        <v>1936</v>
      </c>
      <c r="C1474" s="18">
        <v>44287</v>
      </c>
      <c r="D1474" s="18">
        <v>44301.291666666701</v>
      </c>
      <c r="E1474" s="16" t="s">
        <v>1507</v>
      </c>
      <c r="F1474" s="36">
        <v>44880.333333333299</v>
      </c>
      <c r="G1474" s="16" t="s">
        <v>585</v>
      </c>
      <c r="H1474" s="17" t="s">
        <v>74</v>
      </c>
      <c r="I1474" s="17" t="s">
        <v>63</v>
      </c>
      <c r="J1474" s="17"/>
      <c r="K1474" s="17" t="s">
        <v>75</v>
      </c>
      <c r="L1474" s="17" t="s">
        <v>70</v>
      </c>
      <c r="M1474" s="17"/>
      <c r="N1474" s="17">
        <v>439.084</v>
      </c>
      <c r="O1474" s="17">
        <v>439.084</v>
      </c>
      <c r="P1474" s="17"/>
      <c r="Q1474" s="17">
        <v>425</v>
      </c>
      <c r="R1474" s="17" t="s">
        <v>65</v>
      </c>
      <c r="S1474" s="17" t="s">
        <v>53</v>
      </c>
      <c r="T1474" s="17" t="s">
        <v>375</v>
      </c>
      <c r="U1474" s="17" t="s">
        <v>55</v>
      </c>
      <c r="V1474" s="17" t="s">
        <v>88</v>
      </c>
      <c r="W1474" s="19" t="s">
        <v>4218</v>
      </c>
      <c r="X1474" s="18">
        <v>45597.291666666701</v>
      </c>
      <c r="Y1474" s="18">
        <v>45597.291666666701</v>
      </c>
      <c r="Z1474" s="17" t="s">
        <v>82</v>
      </c>
      <c r="AA1474" s="17"/>
      <c r="AB1474" s="17"/>
      <c r="AC1474" s="17" t="s">
        <v>82</v>
      </c>
      <c r="AD1474" s="17"/>
      <c r="AE1474" s="17" t="s">
        <v>1641</v>
      </c>
    </row>
    <row r="1475" spans="1:31" s="3" customFormat="1" ht="13" hidden="1" x14ac:dyDescent="0.3">
      <c r="A1475" s="35" t="s">
        <v>4219</v>
      </c>
      <c r="B1475" s="17">
        <v>1938</v>
      </c>
      <c r="C1475" s="18">
        <v>44287</v>
      </c>
      <c r="D1475" s="18">
        <v>44301.291666666701</v>
      </c>
      <c r="E1475" s="16" t="s">
        <v>1507</v>
      </c>
      <c r="F1475" s="36">
        <v>44425.291666666701</v>
      </c>
      <c r="G1475" s="16" t="s">
        <v>585</v>
      </c>
      <c r="H1475" s="17" t="s">
        <v>63</v>
      </c>
      <c r="I1475" s="17"/>
      <c r="J1475" s="17"/>
      <c r="K1475" s="17" t="s">
        <v>70</v>
      </c>
      <c r="L1475" s="17"/>
      <c r="M1475" s="17"/>
      <c r="N1475" s="17">
        <v>178.881</v>
      </c>
      <c r="O1475" s="17"/>
      <c r="P1475" s="17"/>
      <c r="Q1475" s="17">
        <v>175</v>
      </c>
      <c r="R1475" s="17" t="s">
        <v>65</v>
      </c>
      <c r="S1475" s="17" t="s">
        <v>53</v>
      </c>
      <c r="T1475" s="17" t="s">
        <v>375</v>
      </c>
      <c r="U1475" s="17" t="s">
        <v>55</v>
      </c>
      <c r="V1475" s="17" t="s">
        <v>88</v>
      </c>
      <c r="W1475" s="19" t="s">
        <v>4220</v>
      </c>
      <c r="X1475" s="18">
        <v>45597.291666666701</v>
      </c>
      <c r="Y1475" s="18">
        <v>45597.291666666701</v>
      </c>
      <c r="Z1475" s="17" t="s">
        <v>82</v>
      </c>
      <c r="AA1475" s="17"/>
      <c r="AB1475" s="17"/>
      <c r="AC1475" s="17" t="s">
        <v>82</v>
      </c>
      <c r="AD1475" s="17"/>
      <c r="AE1475" s="17" t="s">
        <v>1641</v>
      </c>
    </row>
    <row r="1476" spans="1:31" s="3" customFormat="1" ht="13" hidden="1" x14ac:dyDescent="0.3">
      <c r="A1476" s="35" t="s">
        <v>4221</v>
      </c>
      <c r="B1476" s="17">
        <v>1939</v>
      </c>
      <c r="C1476" s="18">
        <v>44287</v>
      </c>
      <c r="D1476" s="18">
        <v>44301.291666666701</v>
      </c>
      <c r="E1476" s="16" t="s">
        <v>1507</v>
      </c>
      <c r="F1476" s="36">
        <v>44880.333333333299</v>
      </c>
      <c r="G1476" s="16" t="s">
        <v>585</v>
      </c>
      <c r="H1476" s="17" t="s">
        <v>63</v>
      </c>
      <c r="I1476" s="17"/>
      <c r="J1476" s="17"/>
      <c r="K1476" s="17" t="s">
        <v>70</v>
      </c>
      <c r="L1476" s="17"/>
      <c r="M1476" s="17"/>
      <c r="N1476" s="17">
        <v>772.245</v>
      </c>
      <c r="O1476" s="17"/>
      <c r="P1476" s="17"/>
      <c r="Q1476" s="17">
        <v>750</v>
      </c>
      <c r="R1476" s="17" t="s">
        <v>65</v>
      </c>
      <c r="S1476" s="17"/>
      <c r="T1476" s="17" t="s">
        <v>375</v>
      </c>
      <c r="U1476" s="17" t="s">
        <v>55</v>
      </c>
      <c r="V1476" s="17" t="s">
        <v>88</v>
      </c>
      <c r="W1476" s="19" t="s">
        <v>4222</v>
      </c>
      <c r="X1476" s="18">
        <v>45597.291666666701</v>
      </c>
      <c r="Y1476" s="18">
        <v>45597.291666666701</v>
      </c>
      <c r="Z1476" s="17" t="s">
        <v>82</v>
      </c>
      <c r="AA1476" s="17"/>
      <c r="AB1476" s="17"/>
      <c r="AC1476" s="17" t="s">
        <v>82</v>
      </c>
      <c r="AD1476" s="17"/>
      <c r="AE1476" s="17" t="s">
        <v>1641</v>
      </c>
    </row>
    <row r="1477" spans="1:31" s="3" customFormat="1" ht="13" hidden="1" x14ac:dyDescent="0.3">
      <c r="A1477" s="35" t="s">
        <v>4223</v>
      </c>
      <c r="B1477" s="17">
        <v>1941</v>
      </c>
      <c r="C1477" s="18">
        <v>44289</v>
      </c>
      <c r="D1477" s="18">
        <v>44301.291666666701</v>
      </c>
      <c r="E1477" s="16" t="s">
        <v>1507</v>
      </c>
      <c r="F1477" s="36">
        <v>44888.333333333299</v>
      </c>
      <c r="G1477" s="16" t="s">
        <v>585</v>
      </c>
      <c r="H1477" s="17" t="s">
        <v>74</v>
      </c>
      <c r="I1477" s="17" t="s">
        <v>63</v>
      </c>
      <c r="J1477" s="17"/>
      <c r="K1477" s="17" t="s">
        <v>75</v>
      </c>
      <c r="L1477" s="17" t="s">
        <v>70</v>
      </c>
      <c r="M1477" s="17"/>
      <c r="N1477" s="17">
        <v>204.8</v>
      </c>
      <c r="O1477" s="17">
        <v>204.8</v>
      </c>
      <c r="P1477" s="17"/>
      <c r="Q1477" s="17">
        <v>200</v>
      </c>
      <c r="R1477" s="17" t="s">
        <v>65</v>
      </c>
      <c r="S1477" s="17" t="s">
        <v>53</v>
      </c>
      <c r="T1477" s="17" t="s">
        <v>139</v>
      </c>
      <c r="U1477" s="17" t="s">
        <v>55</v>
      </c>
      <c r="V1477" s="17" t="s">
        <v>88</v>
      </c>
      <c r="W1477" s="19" t="s">
        <v>4218</v>
      </c>
      <c r="X1477" s="18">
        <v>46174.291666666701</v>
      </c>
      <c r="Y1477" s="18">
        <v>46174.291666666701</v>
      </c>
      <c r="Z1477" s="17" t="s">
        <v>82</v>
      </c>
      <c r="AA1477" s="17"/>
      <c r="AB1477" s="17"/>
      <c r="AC1477" s="17" t="s">
        <v>82</v>
      </c>
      <c r="AD1477" s="17"/>
      <c r="AE1477" s="17"/>
    </row>
    <row r="1478" spans="1:31" s="3" customFormat="1" ht="25.5" hidden="1" x14ac:dyDescent="0.3">
      <c r="A1478" s="35" t="s">
        <v>4224</v>
      </c>
      <c r="B1478" s="17">
        <v>1942</v>
      </c>
      <c r="C1478" s="18">
        <v>44287</v>
      </c>
      <c r="D1478" s="18">
        <v>44301.291666666701</v>
      </c>
      <c r="E1478" s="16" t="s">
        <v>1507</v>
      </c>
      <c r="F1478" s="36">
        <v>44880.333333333299</v>
      </c>
      <c r="G1478" s="16" t="s">
        <v>585</v>
      </c>
      <c r="H1478" s="17" t="s">
        <v>63</v>
      </c>
      <c r="I1478" s="17" t="s">
        <v>74</v>
      </c>
      <c r="J1478" s="17"/>
      <c r="K1478" s="17" t="s">
        <v>70</v>
      </c>
      <c r="L1478" s="17" t="s">
        <v>75</v>
      </c>
      <c r="M1478" s="17"/>
      <c r="N1478" s="17">
        <v>105.735</v>
      </c>
      <c r="O1478" s="17">
        <v>105.735</v>
      </c>
      <c r="P1478" s="17"/>
      <c r="Q1478" s="17">
        <v>100</v>
      </c>
      <c r="R1478" s="17" t="s">
        <v>65</v>
      </c>
      <c r="S1478" s="17" t="s">
        <v>53</v>
      </c>
      <c r="T1478" s="17" t="s">
        <v>4225</v>
      </c>
      <c r="U1478" s="17" t="s">
        <v>55</v>
      </c>
      <c r="V1478" s="17" t="s">
        <v>88</v>
      </c>
      <c r="W1478" s="19" t="s">
        <v>4226</v>
      </c>
      <c r="X1478" s="18">
        <v>45473.291666666701</v>
      </c>
      <c r="Y1478" s="18">
        <v>45473.291666666701</v>
      </c>
      <c r="Z1478" s="17" t="s">
        <v>82</v>
      </c>
      <c r="AA1478" s="17"/>
      <c r="AB1478" s="17"/>
      <c r="AC1478" s="17" t="s">
        <v>82</v>
      </c>
      <c r="AD1478" s="17"/>
      <c r="AE1478" s="17" t="s">
        <v>1641</v>
      </c>
    </row>
    <row r="1479" spans="1:31" s="3" customFormat="1" ht="25.5" hidden="1" x14ac:dyDescent="0.3">
      <c r="A1479" s="35" t="s">
        <v>4227</v>
      </c>
      <c r="B1479" s="17">
        <v>1945</v>
      </c>
      <c r="C1479" s="18">
        <v>44291</v>
      </c>
      <c r="D1479" s="18">
        <v>44301.291666666701</v>
      </c>
      <c r="E1479" s="16" t="s">
        <v>1507</v>
      </c>
      <c r="F1479" s="36">
        <v>44880.333333333299</v>
      </c>
      <c r="G1479" s="16" t="s">
        <v>585</v>
      </c>
      <c r="H1479" s="17" t="s">
        <v>63</v>
      </c>
      <c r="I1479" s="17" t="s">
        <v>74</v>
      </c>
      <c r="J1479" s="17"/>
      <c r="K1479" s="17" t="s">
        <v>70</v>
      </c>
      <c r="L1479" s="17" t="s">
        <v>75</v>
      </c>
      <c r="M1479" s="17"/>
      <c r="N1479" s="17">
        <v>255.5</v>
      </c>
      <c r="O1479" s="17">
        <v>255.5</v>
      </c>
      <c r="P1479" s="17"/>
      <c r="Q1479" s="17">
        <v>250</v>
      </c>
      <c r="R1479" s="17" t="s">
        <v>65</v>
      </c>
      <c r="S1479" s="17" t="s">
        <v>53</v>
      </c>
      <c r="T1479" s="17" t="s">
        <v>4228</v>
      </c>
      <c r="U1479" s="17" t="s">
        <v>55</v>
      </c>
      <c r="V1479" s="17" t="s">
        <v>88</v>
      </c>
      <c r="W1479" s="19" t="s">
        <v>4229</v>
      </c>
      <c r="X1479" s="18">
        <v>45473.291666666701</v>
      </c>
      <c r="Y1479" s="18">
        <v>45473.291666666701</v>
      </c>
      <c r="Z1479" s="17" t="s">
        <v>82</v>
      </c>
      <c r="AA1479" s="17"/>
      <c r="AB1479" s="17"/>
      <c r="AC1479" s="17" t="s">
        <v>82</v>
      </c>
      <c r="AD1479" s="17"/>
      <c r="AE1479" s="17" t="s">
        <v>1641</v>
      </c>
    </row>
    <row r="1480" spans="1:31" s="3" customFormat="1" ht="13" hidden="1" x14ac:dyDescent="0.3">
      <c r="A1480" s="35" t="s">
        <v>4230</v>
      </c>
      <c r="B1480" s="17">
        <v>1957</v>
      </c>
      <c r="C1480" s="18">
        <v>44298</v>
      </c>
      <c r="D1480" s="18">
        <v>44301.291666666701</v>
      </c>
      <c r="E1480" s="16" t="s">
        <v>1507</v>
      </c>
      <c r="F1480" s="36">
        <v>44888.333333333299</v>
      </c>
      <c r="G1480" s="16" t="s">
        <v>585</v>
      </c>
      <c r="H1480" s="17" t="s">
        <v>74</v>
      </c>
      <c r="I1480" s="17" t="s">
        <v>63</v>
      </c>
      <c r="J1480" s="17"/>
      <c r="K1480" s="17" t="s">
        <v>75</v>
      </c>
      <c r="L1480" s="17" t="s">
        <v>70</v>
      </c>
      <c r="M1480" s="17"/>
      <c r="N1480" s="17">
        <v>116.233</v>
      </c>
      <c r="O1480" s="17">
        <v>115.745</v>
      </c>
      <c r="P1480" s="17"/>
      <c r="Q1480" s="17">
        <v>114.9992</v>
      </c>
      <c r="R1480" s="17" t="s">
        <v>65</v>
      </c>
      <c r="S1480" s="17" t="s">
        <v>53</v>
      </c>
      <c r="T1480" s="17" t="s">
        <v>136</v>
      </c>
      <c r="U1480" s="17" t="s">
        <v>55</v>
      </c>
      <c r="V1480" s="17" t="s">
        <v>88</v>
      </c>
      <c r="W1480" s="19" t="s">
        <v>3961</v>
      </c>
      <c r="X1480" s="18">
        <v>45459.291666666701</v>
      </c>
      <c r="Y1480" s="18">
        <v>45459.291666666701</v>
      </c>
      <c r="Z1480" s="17" t="s">
        <v>82</v>
      </c>
      <c r="AA1480" s="17"/>
      <c r="AB1480" s="17"/>
      <c r="AC1480" s="17" t="s">
        <v>82</v>
      </c>
      <c r="AD1480" s="17"/>
      <c r="AE1480" s="17"/>
    </row>
    <row r="1481" spans="1:31" s="3" customFormat="1" ht="13" hidden="1" x14ac:dyDescent="0.3">
      <c r="A1481" s="35" t="s">
        <v>4231</v>
      </c>
      <c r="B1481" s="17">
        <v>1961</v>
      </c>
      <c r="C1481" s="18">
        <v>44289</v>
      </c>
      <c r="D1481" s="18">
        <v>44301.291666666701</v>
      </c>
      <c r="E1481" s="16" t="s">
        <v>1507</v>
      </c>
      <c r="F1481" s="36">
        <v>44880.333333333299</v>
      </c>
      <c r="G1481" s="16" t="s">
        <v>585</v>
      </c>
      <c r="H1481" s="17" t="s">
        <v>63</v>
      </c>
      <c r="I1481" s="17"/>
      <c r="J1481" s="17"/>
      <c r="K1481" s="17" t="s">
        <v>70</v>
      </c>
      <c r="L1481" s="17"/>
      <c r="M1481" s="17"/>
      <c r="N1481" s="17">
        <v>360.19799999999998</v>
      </c>
      <c r="O1481" s="17"/>
      <c r="P1481" s="17"/>
      <c r="Q1481" s="17">
        <v>350</v>
      </c>
      <c r="R1481" s="17" t="s">
        <v>65</v>
      </c>
      <c r="S1481" s="17"/>
      <c r="T1481" s="17" t="s">
        <v>375</v>
      </c>
      <c r="U1481" s="17" t="s">
        <v>55</v>
      </c>
      <c r="V1481" s="17" t="s">
        <v>88</v>
      </c>
      <c r="W1481" s="19" t="s">
        <v>4232</v>
      </c>
      <c r="X1481" s="18">
        <v>45597.291666666701</v>
      </c>
      <c r="Y1481" s="18">
        <v>45597.291666666701</v>
      </c>
      <c r="Z1481" s="17" t="s">
        <v>82</v>
      </c>
      <c r="AA1481" s="17"/>
      <c r="AB1481" s="17"/>
      <c r="AC1481" s="17" t="s">
        <v>82</v>
      </c>
      <c r="AD1481" s="17"/>
      <c r="AE1481" s="17" t="s">
        <v>1641</v>
      </c>
    </row>
    <row r="1482" spans="1:31" s="3" customFormat="1" ht="13" hidden="1" x14ac:dyDescent="0.3">
      <c r="A1482" s="35" t="s">
        <v>4233</v>
      </c>
      <c r="B1482" s="17">
        <v>1964</v>
      </c>
      <c r="C1482" s="18">
        <v>44299</v>
      </c>
      <c r="D1482" s="18">
        <v>44301.291666666701</v>
      </c>
      <c r="E1482" s="16" t="s">
        <v>1507</v>
      </c>
      <c r="F1482" s="36">
        <v>44893.333333333299</v>
      </c>
      <c r="G1482" s="16" t="s">
        <v>585</v>
      </c>
      <c r="H1482" s="17" t="s">
        <v>63</v>
      </c>
      <c r="I1482" s="17"/>
      <c r="J1482" s="17"/>
      <c r="K1482" s="17" t="s">
        <v>70</v>
      </c>
      <c r="L1482" s="17"/>
      <c r="M1482" s="17"/>
      <c r="N1482" s="17">
        <v>70.879997000000003</v>
      </c>
      <c r="O1482" s="17"/>
      <c r="P1482" s="17"/>
      <c r="Q1482" s="17">
        <v>70</v>
      </c>
      <c r="R1482" s="17" t="s">
        <v>65</v>
      </c>
      <c r="S1482" s="17"/>
      <c r="T1482" s="17" t="s">
        <v>139</v>
      </c>
      <c r="U1482" s="17" t="s">
        <v>55</v>
      </c>
      <c r="V1482" s="17" t="s">
        <v>88</v>
      </c>
      <c r="W1482" s="19" t="s">
        <v>4234</v>
      </c>
      <c r="X1482" s="18">
        <v>45626.333333333299</v>
      </c>
      <c r="Y1482" s="18">
        <v>45626.333333333299</v>
      </c>
      <c r="Z1482" s="17" t="s">
        <v>82</v>
      </c>
      <c r="AA1482" s="17"/>
      <c r="AB1482" s="17"/>
      <c r="AC1482" s="17" t="s">
        <v>82</v>
      </c>
      <c r="AD1482" s="17"/>
      <c r="AE1482" s="17"/>
    </row>
    <row r="1483" spans="1:31" s="3" customFormat="1" ht="13" hidden="1" x14ac:dyDescent="0.3">
      <c r="A1483" s="35" t="s">
        <v>4235</v>
      </c>
      <c r="B1483" s="17">
        <v>1972</v>
      </c>
      <c r="C1483" s="18">
        <v>44301</v>
      </c>
      <c r="D1483" s="18">
        <v>44301.291666666701</v>
      </c>
      <c r="E1483" s="16" t="s">
        <v>1507</v>
      </c>
      <c r="F1483" s="36">
        <v>44886.333333333299</v>
      </c>
      <c r="G1483" s="16" t="s">
        <v>585</v>
      </c>
      <c r="H1483" s="17" t="s">
        <v>63</v>
      </c>
      <c r="I1483" s="17"/>
      <c r="J1483" s="17"/>
      <c r="K1483" s="17" t="s">
        <v>70</v>
      </c>
      <c r="L1483" s="17"/>
      <c r="M1483" s="17"/>
      <c r="N1483" s="17">
        <v>213.55</v>
      </c>
      <c r="O1483" s="17"/>
      <c r="P1483" s="17"/>
      <c r="Q1483" s="17">
        <v>200</v>
      </c>
      <c r="R1483" s="17" t="s">
        <v>65</v>
      </c>
      <c r="S1483" s="17"/>
      <c r="T1483" s="17" t="s">
        <v>139</v>
      </c>
      <c r="U1483" s="17" t="s">
        <v>55</v>
      </c>
      <c r="V1483" s="17" t="s">
        <v>88</v>
      </c>
      <c r="W1483" s="19" t="s">
        <v>3545</v>
      </c>
      <c r="X1483" s="18">
        <v>45444.291666666701</v>
      </c>
      <c r="Y1483" s="18">
        <v>45444.291666666701</v>
      </c>
      <c r="Z1483" s="17" t="s">
        <v>82</v>
      </c>
      <c r="AA1483" s="17"/>
      <c r="AB1483" s="17"/>
      <c r="AC1483" s="17" t="s">
        <v>82</v>
      </c>
      <c r="AD1483" s="17"/>
      <c r="AE1483" s="17" t="s">
        <v>1641</v>
      </c>
    </row>
    <row r="1484" spans="1:31" s="3" customFormat="1" ht="13" hidden="1" x14ac:dyDescent="0.3">
      <c r="A1484" s="35" t="s">
        <v>4236</v>
      </c>
      <c r="B1484" s="17">
        <v>1999</v>
      </c>
      <c r="C1484" s="18">
        <v>44295</v>
      </c>
      <c r="D1484" s="18">
        <v>44301.291666666701</v>
      </c>
      <c r="E1484" s="16" t="s">
        <v>1507</v>
      </c>
      <c r="F1484" s="36">
        <v>44872.333333333299</v>
      </c>
      <c r="G1484" s="16" t="s">
        <v>585</v>
      </c>
      <c r="H1484" s="17" t="s">
        <v>74</v>
      </c>
      <c r="I1484" s="17" t="s">
        <v>63</v>
      </c>
      <c r="J1484" s="17"/>
      <c r="K1484" s="17" t="s">
        <v>75</v>
      </c>
      <c r="L1484" s="17" t="s">
        <v>70</v>
      </c>
      <c r="M1484" s="17"/>
      <c r="N1484" s="17">
        <v>101.72</v>
      </c>
      <c r="O1484" s="17">
        <v>52.9</v>
      </c>
      <c r="P1484" s="17"/>
      <c r="Q1484" s="17">
        <v>98</v>
      </c>
      <c r="R1484" s="17" t="s">
        <v>65</v>
      </c>
      <c r="S1484" s="17" t="s">
        <v>53</v>
      </c>
      <c r="T1484" s="17" t="s">
        <v>101</v>
      </c>
      <c r="U1484" s="17" t="s">
        <v>55</v>
      </c>
      <c r="V1484" s="17" t="s">
        <v>88</v>
      </c>
      <c r="W1484" s="19" t="s">
        <v>4237</v>
      </c>
      <c r="X1484" s="18">
        <v>45641.333333333299</v>
      </c>
      <c r="Y1484" s="18">
        <v>45641.333333333299</v>
      </c>
      <c r="Z1484" s="17" t="s">
        <v>82</v>
      </c>
      <c r="AA1484" s="17"/>
      <c r="AB1484" s="17"/>
      <c r="AC1484" s="17" t="s">
        <v>82</v>
      </c>
      <c r="AD1484" s="17"/>
      <c r="AE1484" s="17"/>
    </row>
    <row r="1485" spans="1:31" s="3" customFormat="1" ht="13" hidden="1" x14ac:dyDescent="0.3">
      <c r="A1485" s="35" t="s">
        <v>4238</v>
      </c>
      <c r="B1485" s="17">
        <v>2003</v>
      </c>
      <c r="C1485" s="18">
        <v>44295</v>
      </c>
      <c r="D1485" s="18">
        <v>44301.291666666701</v>
      </c>
      <c r="E1485" s="16" t="s">
        <v>1507</v>
      </c>
      <c r="F1485" s="36">
        <v>44894.333333333299</v>
      </c>
      <c r="G1485" s="16" t="s">
        <v>585</v>
      </c>
      <c r="H1485" s="17" t="s">
        <v>63</v>
      </c>
      <c r="I1485" s="17" t="s">
        <v>74</v>
      </c>
      <c r="J1485" s="17"/>
      <c r="K1485" s="17" t="s">
        <v>70</v>
      </c>
      <c r="L1485" s="17" t="s">
        <v>75</v>
      </c>
      <c r="M1485" s="17"/>
      <c r="N1485" s="17">
        <v>102.2814</v>
      </c>
      <c r="O1485" s="17">
        <v>103.17440000000001</v>
      </c>
      <c r="P1485" s="17"/>
      <c r="Q1485" s="17">
        <v>100</v>
      </c>
      <c r="R1485" s="17" t="s">
        <v>65</v>
      </c>
      <c r="S1485" s="17" t="s">
        <v>53</v>
      </c>
      <c r="T1485" s="17" t="s">
        <v>101</v>
      </c>
      <c r="U1485" s="17" t="s">
        <v>55</v>
      </c>
      <c r="V1485" s="17" t="s">
        <v>88</v>
      </c>
      <c r="W1485" s="19" t="s">
        <v>4239</v>
      </c>
      <c r="X1485" s="18">
        <v>45444.291666666701</v>
      </c>
      <c r="Y1485" s="18">
        <v>45444.291666666701</v>
      </c>
      <c r="Z1485" s="17" t="s">
        <v>82</v>
      </c>
      <c r="AA1485" s="17"/>
      <c r="AB1485" s="17"/>
      <c r="AC1485" s="17" t="s">
        <v>82</v>
      </c>
      <c r="AD1485" s="17"/>
      <c r="AE1485" s="17" t="s">
        <v>1641</v>
      </c>
    </row>
    <row r="1486" spans="1:31" s="3" customFormat="1" ht="13" hidden="1" x14ac:dyDescent="0.3">
      <c r="A1486" s="35" t="s">
        <v>4240</v>
      </c>
      <c r="B1486" s="17">
        <v>2005</v>
      </c>
      <c r="C1486" s="18">
        <v>44293</v>
      </c>
      <c r="D1486" s="18">
        <v>44301.291666666701</v>
      </c>
      <c r="E1486" s="16" t="s">
        <v>1507</v>
      </c>
      <c r="F1486" s="36">
        <v>44872.333333333299</v>
      </c>
      <c r="G1486" s="16" t="s">
        <v>585</v>
      </c>
      <c r="H1486" s="17" t="s">
        <v>74</v>
      </c>
      <c r="I1486" s="17" t="s">
        <v>63</v>
      </c>
      <c r="J1486" s="17"/>
      <c r="K1486" s="17" t="s">
        <v>75</v>
      </c>
      <c r="L1486" s="17" t="s">
        <v>70</v>
      </c>
      <c r="M1486" s="17"/>
      <c r="N1486" s="17">
        <v>307.10000000000002</v>
      </c>
      <c r="O1486" s="17">
        <v>300</v>
      </c>
      <c r="P1486" s="17"/>
      <c r="Q1486" s="17">
        <v>300</v>
      </c>
      <c r="R1486" s="17" t="s">
        <v>65</v>
      </c>
      <c r="S1486" s="17" t="s">
        <v>53</v>
      </c>
      <c r="T1486" s="17" t="s">
        <v>101</v>
      </c>
      <c r="U1486" s="17" t="s">
        <v>55</v>
      </c>
      <c r="V1486" s="17" t="s">
        <v>88</v>
      </c>
      <c r="W1486" s="19" t="s">
        <v>4241</v>
      </c>
      <c r="X1486" s="18">
        <v>45809.291666666701</v>
      </c>
      <c r="Y1486" s="18">
        <v>45809.291666666701</v>
      </c>
      <c r="Z1486" s="17" t="s">
        <v>82</v>
      </c>
      <c r="AA1486" s="17"/>
      <c r="AB1486" s="17"/>
      <c r="AC1486" s="17" t="s">
        <v>82</v>
      </c>
      <c r="AD1486" s="17"/>
      <c r="AE1486" s="17"/>
    </row>
    <row r="1487" spans="1:31" s="3" customFormat="1" ht="13" hidden="1" x14ac:dyDescent="0.3">
      <c r="A1487" s="35" t="s">
        <v>4242</v>
      </c>
      <c r="B1487" s="17">
        <v>2009</v>
      </c>
      <c r="C1487" s="18">
        <v>44293</v>
      </c>
      <c r="D1487" s="18">
        <v>44301.291666666701</v>
      </c>
      <c r="E1487" s="16" t="s">
        <v>1507</v>
      </c>
      <c r="F1487" s="36">
        <v>44893.333333333299</v>
      </c>
      <c r="G1487" s="16" t="s">
        <v>585</v>
      </c>
      <c r="H1487" s="17" t="s">
        <v>63</v>
      </c>
      <c r="I1487" s="17"/>
      <c r="J1487" s="17"/>
      <c r="K1487" s="17" t="s">
        <v>70</v>
      </c>
      <c r="L1487" s="17"/>
      <c r="M1487" s="17"/>
      <c r="N1487" s="17">
        <v>75</v>
      </c>
      <c r="O1487" s="17"/>
      <c r="P1487" s="17"/>
      <c r="Q1487" s="17">
        <v>75</v>
      </c>
      <c r="R1487" s="17" t="s">
        <v>65</v>
      </c>
      <c r="S1487" s="17"/>
      <c r="T1487" s="17" t="s">
        <v>340</v>
      </c>
      <c r="U1487" s="17" t="s">
        <v>55</v>
      </c>
      <c r="V1487" s="17" t="s">
        <v>88</v>
      </c>
      <c r="W1487" s="19" t="s">
        <v>4243</v>
      </c>
      <c r="X1487" s="18">
        <v>45047.291666666701</v>
      </c>
      <c r="Y1487" s="18">
        <v>45047.291666666701</v>
      </c>
      <c r="Z1487" s="17" t="s">
        <v>82</v>
      </c>
      <c r="AA1487" s="17"/>
      <c r="AB1487" s="17"/>
      <c r="AC1487" s="17" t="s">
        <v>82</v>
      </c>
      <c r="AD1487" s="17"/>
      <c r="AE1487" s="17" t="s">
        <v>1641</v>
      </c>
    </row>
    <row r="1488" spans="1:31" s="3" customFormat="1" ht="25.5" hidden="1" x14ac:dyDescent="0.3">
      <c r="A1488" s="35" t="s">
        <v>4244</v>
      </c>
      <c r="B1488" s="17">
        <v>2024</v>
      </c>
      <c r="C1488" s="18">
        <v>44288</v>
      </c>
      <c r="D1488" s="18">
        <v>44301.291666666701</v>
      </c>
      <c r="E1488" s="16" t="s">
        <v>1507</v>
      </c>
      <c r="F1488" s="36">
        <v>44417.291666666701</v>
      </c>
      <c r="G1488" s="16" t="s">
        <v>585</v>
      </c>
      <c r="H1488" s="17" t="s">
        <v>74</v>
      </c>
      <c r="I1488" s="17"/>
      <c r="J1488" s="17"/>
      <c r="K1488" s="17" t="s">
        <v>75</v>
      </c>
      <c r="L1488" s="17"/>
      <c r="M1488" s="17"/>
      <c r="N1488" s="17">
        <v>357.53</v>
      </c>
      <c r="O1488" s="17"/>
      <c r="P1488" s="17"/>
      <c r="Q1488" s="17">
        <v>350</v>
      </c>
      <c r="R1488" s="17" t="s">
        <v>65</v>
      </c>
      <c r="S1488" s="17" t="s">
        <v>53</v>
      </c>
      <c r="T1488" s="17" t="s">
        <v>303</v>
      </c>
      <c r="U1488" s="17" t="s">
        <v>159</v>
      </c>
      <c r="V1488" s="17" t="s">
        <v>304</v>
      </c>
      <c r="W1488" s="19" t="s">
        <v>4245</v>
      </c>
      <c r="X1488" s="18">
        <v>46022.333333333299</v>
      </c>
      <c r="Y1488" s="18">
        <v>46022.333333333299</v>
      </c>
      <c r="Z1488" s="17" t="s">
        <v>82</v>
      </c>
      <c r="AA1488" s="17"/>
      <c r="AB1488" s="17"/>
      <c r="AC1488" s="17" t="s">
        <v>82</v>
      </c>
      <c r="AD1488" s="17"/>
      <c r="AE1488" s="17" t="s">
        <v>1641</v>
      </c>
    </row>
    <row r="1489" spans="1:31" s="3" customFormat="1" ht="13" hidden="1" x14ac:dyDescent="0.3">
      <c r="A1489" s="35" t="s">
        <v>4246</v>
      </c>
      <c r="B1489" s="17">
        <v>2028</v>
      </c>
      <c r="C1489" s="18">
        <v>44299</v>
      </c>
      <c r="D1489" s="18">
        <v>44301.291666666701</v>
      </c>
      <c r="E1489" s="16" t="s">
        <v>1507</v>
      </c>
      <c r="F1489" s="36">
        <v>44420.291666666701</v>
      </c>
      <c r="G1489" s="16" t="s">
        <v>585</v>
      </c>
      <c r="H1489" s="17" t="s">
        <v>63</v>
      </c>
      <c r="I1489" s="17" t="s">
        <v>74</v>
      </c>
      <c r="J1489" s="17"/>
      <c r="K1489" s="17" t="s">
        <v>70</v>
      </c>
      <c r="L1489" s="17" t="s">
        <v>75</v>
      </c>
      <c r="M1489" s="17"/>
      <c r="N1489" s="17">
        <v>452.91800000000001</v>
      </c>
      <c r="O1489" s="17">
        <v>458.65899999999999</v>
      </c>
      <c r="P1489" s="17"/>
      <c r="Q1489" s="17">
        <v>449.99689999999998</v>
      </c>
      <c r="R1489" s="17" t="s">
        <v>65</v>
      </c>
      <c r="S1489" s="17" t="s">
        <v>53</v>
      </c>
      <c r="T1489" s="17" t="s">
        <v>227</v>
      </c>
      <c r="U1489" s="17" t="s">
        <v>159</v>
      </c>
      <c r="V1489" s="17" t="s">
        <v>304</v>
      </c>
      <c r="W1489" s="19" t="s">
        <v>474</v>
      </c>
      <c r="X1489" s="18">
        <v>45824.291666666701</v>
      </c>
      <c r="Y1489" s="18">
        <v>45824.291666666701</v>
      </c>
      <c r="Z1489" s="17" t="s">
        <v>82</v>
      </c>
      <c r="AA1489" s="17"/>
      <c r="AB1489" s="17"/>
      <c r="AC1489" s="17" t="s">
        <v>82</v>
      </c>
      <c r="AD1489" s="17"/>
      <c r="AE1489" s="17" t="s">
        <v>1641</v>
      </c>
    </row>
    <row r="1490" spans="1:31" s="3" customFormat="1" ht="13" hidden="1" x14ac:dyDescent="0.3">
      <c r="A1490" s="35" t="s">
        <v>4247</v>
      </c>
      <c r="B1490" s="17">
        <v>2030</v>
      </c>
      <c r="C1490" s="18">
        <v>44287</v>
      </c>
      <c r="D1490" s="18">
        <v>44301.291666666701</v>
      </c>
      <c r="E1490" s="16" t="s">
        <v>1507</v>
      </c>
      <c r="F1490" s="36">
        <v>44893.333333333299</v>
      </c>
      <c r="G1490" s="16" t="s">
        <v>585</v>
      </c>
      <c r="H1490" s="17" t="s">
        <v>63</v>
      </c>
      <c r="I1490" s="17"/>
      <c r="J1490" s="17"/>
      <c r="K1490" s="17" t="s">
        <v>70</v>
      </c>
      <c r="L1490" s="17"/>
      <c r="M1490" s="17"/>
      <c r="N1490" s="17">
        <v>1646.568</v>
      </c>
      <c r="O1490" s="17"/>
      <c r="P1490" s="17"/>
      <c r="Q1490" s="17">
        <v>1600</v>
      </c>
      <c r="R1490" s="17" t="s">
        <v>65</v>
      </c>
      <c r="S1490" s="17"/>
      <c r="T1490" s="17" t="s">
        <v>920</v>
      </c>
      <c r="U1490" s="17" t="s">
        <v>55</v>
      </c>
      <c r="V1490" s="17" t="s">
        <v>71</v>
      </c>
      <c r="W1490" s="19" t="s">
        <v>910</v>
      </c>
      <c r="X1490" s="18">
        <v>45597.291666666701</v>
      </c>
      <c r="Y1490" s="18">
        <v>45597.291666666701</v>
      </c>
      <c r="Z1490" s="17" t="s">
        <v>82</v>
      </c>
      <c r="AA1490" s="17"/>
      <c r="AB1490" s="17"/>
      <c r="AC1490" s="17" t="s">
        <v>82</v>
      </c>
      <c r="AD1490" s="17"/>
      <c r="AE1490" s="17" t="s">
        <v>1641</v>
      </c>
    </row>
    <row r="1491" spans="1:31" s="3" customFormat="1" ht="13" hidden="1" x14ac:dyDescent="0.3">
      <c r="A1491" s="35" t="s">
        <v>4248</v>
      </c>
      <c r="B1491" s="17">
        <v>2038</v>
      </c>
      <c r="C1491" s="18">
        <v>44292</v>
      </c>
      <c r="D1491" s="18">
        <v>44301.291666666701</v>
      </c>
      <c r="E1491" s="16" t="s">
        <v>1507</v>
      </c>
      <c r="F1491" s="36">
        <v>44418.291666666701</v>
      </c>
      <c r="G1491" s="16" t="s">
        <v>585</v>
      </c>
      <c r="H1491" s="17" t="s">
        <v>74</v>
      </c>
      <c r="I1491" s="17" t="s">
        <v>63</v>
      </c>
      <c r="J1491" s="17"/>
      <c r="K1491" s="17" t="s">
        <v>75</v>
      </c>
      <c r="L1491" s="17" t="s">
        <v>70</v>
      </c>
      <c r="M1491" s="17"/>
      <c r="N1491" s="17">
        <v>303.85599999999999</v>
      </c>
      <c r="O1491" s="17">
        <v>303.85599999999999</v>
      </c>
      <c r="P1491" s="17"/>
      <c r="Q1491" s="17">
        <v>300</v>
      </c>
      <c r="R1491" s="17" t="s">
        <v>65</v>
      </c>
      <c r="S1491" s="17" t="s">
        <v>53</v>
      </c>
      <c r="T1491" s="17" t="s">
        <v>101</v>
      </c>
      <c r="U1491" s="17" t="s">
        <v>55</v>
      </c>
      <c r="V1491" s="17" t="s">
        <v>71</v>
      </c>
      <c r="W1491" s="19" t="s">
        <v>4249</v>
      </c>
      <c r="X1491" s="18">
        <v>46006.333333333299</v>
      </c>
      <c r="Y1491" s="18">
        <v>46006.333333333299</v>
      </c>
      <c r="Z1491" s="17" t="s">
        <v>82</v>
      </c>
      <c r="AA1491" s="17"/>
      <c r="AB1491" s="17"/>
      <c r="AC1491" s="17" t="s">
        <v>82</v>
      </c>
      <c r="AD1491" s="17"/>
      <c r="AE1491" s="17" t="s">
        <v>1641</v>
      </c>
    </row>
    <row r="1492" spans="1:31" s="3" customFormat="1" ht="13" hidden="1" x14ac:dyDescent="0.3">
      <c r="A1492" s="35" t="s">
        <v>4250</v>
      </c>
      <c r="B1492" s="17">
        <v>2040</v>
      </c>
      <c r="C1492" s="18">
        <v>44293</v>
      </c>
      <c r="D1492" s="18">
        <v>44301.291666666701</v>
      </c>
      <c r="E1492" s="16" t="s">
        <v>1507</v>
      </c>
      <c r="F1492" s="36">
        <v>44424.291666666701</v>
      </c>
      <c r="G1492" s="16" t="s">
        <v>585</v>
      </c>
      <c r="H1492" s="17" t="s">
        <v>63</v>
      </c>
      <c r="I1492" s="17"/>
      <c r="J1492" s="17"/>
      <c r="K1492" s="17" t="s">
        <v>70</v>
      </c>
      <c r="L1492" s="17"/>
      <c r="M1492" s="17"/>
      <c r="N1492" s="17">
        <v>253.2</v>
      </c>
      <c r="O1492" s="17"/>
      <c r="P1492" s="17"/>
      <c r="Q1492" s="17">
        <v>250</v>
      </c>
      <c r="R1492" s="17" t="s">
        <v>65</v>
      </c>
      <c r="S1492" s="17" t="s">
        <v>53</v>
      </c>
      <c r="T1492" s="17" t="s">
        <v>66</v>
      </c>
      <c r="U1492" s="17" t="s">
        <v>55</v>
      </c>
      <c r="V1492" s="17" t="s">
        <v>71</v>
      </c>
      <c r="W1492" s="19" t="s">
        <v>4251</v>
      </c>
      <c r="X1492" s="18">
        <v>45641.333333333299</v>
      </c>
      <c r="Y1492" s="18">
        <v>45641.333333333299</v>
      </c>
      <c r="Z1492" s="17" t="s">
        <v>82</v>
      </c>
      <c r="AA1492" s="17"/>
      <c r="AB1492" s="17"/>
      <c r="AC1492" s="17" t="s">
        <v>82</v>
      </c>
      <c r="AD1492" s="17"/>
      <c r="AE1492" s="17" t="s">
        <v>1641</v>
      </c>
    </row>
    <row r="1493" spans="1:31" s="3" customFormat="1" ht="13" hidden="1" x14ac:dyDescent="0.3">
      <c r="A1493" s="35" t="s">
        <v>4252</v>
      </c>
      <c r="B1493" s="17">
        <v>2044</v>
      </c>
      <c r="C1493" s="18">
        <v>44295</v>
      </c>
      <c r="D1493" s="18">
        <v>44301.291666666701</v>
      </c>
      <c r="E1493" s="16" t="s">
        <v>1507</v>
      </c>
      <c r="F1493" s="36">
        <v>44868.291666666701</v>
      </c>
      <c r="G1493" s="16" t="s">
        <v>585</v>
      </c>
      <c r="H1493" s="17" t="s">
        <v>63</v>
      </c>
      <c r="I1493" s="17" t="s">
        <v>74</v>
      </c>
      <c r="J1493" s="17" t="s">
        <v>51</v>
      </c>
      <c r="K1493" s="17" t="s">
        <v>70</v>
      </c>
      <c r="L1493" s="17" t="s">
        <v>75</v>
      </c>
      <c r="M1493" s="17" t="s">
        <v>51</v>
      </c>
      <c r="N1493" s="17">
        <v>207.92</v>
      </c>
      <c r="O1493" s="17">
        <v>207.92</v>
      </c>
      <c r="P1493" s="17">
        <v>207.2</v>
      </c>
      <c r="Q1493" s="17">
        <v>200</v>
      </c>
      <c r="R1493" s="17" t="s">
        <v>65</v>
      </c>
      <c r="S1493" s="17" t="s">
        <v>53</v>
      </c>
      <c r="T1493" s="17" t="s">
        <v>66</v>
      </c>
      <c r="U1493" s="17" t="s">
        <v>55</v>
      </c>
      <c r="V1493" s="17" t="s">
        <v>71</v>
      </c>
      <c r="W1493" s="19" t="s">
        <v>4253</v>
      </c>
      <c r="X1493" s="18">
        <v>46006.333333333299</v>
      </c>
      <c r="Y1493" s="18">
        <v>46006.333333333299</v>
      </c>
      <c r="Z1493" s="17" t="s">
        <v>82</v>
      </c>
      <c r="AA1493" s="17"/>
      <c r="AB1493" s="17"/>
      <c r="AC1493" s="17" t="s">
        <v>82</v>
      </c>
      <c r="AD1493" s="17"/>
      <c r="AE1493" s="17"/>
    </row>
    <row r="1494" spans="1:31" s="3" customFormat="1" ht="13" hidden="1" x14ac:dyDescent="0.3">
      <c r="A1494" s="35" t="s">
        <v>4254</v>
      </c>
      <c r="B1494" s="17">
        <v>2046</v>
      </c>
      <c r="C1494" s="18">
        <v>44298</v>
      </c>
      <c r="D1494" s="18">
        <v>44301.291666666701</v>
      </c>
      <c r="E1494" s="16" t="s">
        <v>1507</v>
      </c>
      <c r="F1494" s="36">
        <v>44867.291666666701</v>
      </c>
      <c r="G1494" s="16" t="s">
        <v>585</v>
      </c>
      <c r="H1494" s="17" t="s">
        <v>74</v>
      </c>
      <c r="I1494" s="17" t="s">
        <v>63</v>
      </c>
      <c r="J1494" s="17"/>
      <c r="K1494" s="17" t="s">
        <v>75</v>
      </c>
      <c r="L1494" s="17" t="s">
        <v>70</v>
      </c>
      <c r="M1494" s="17"/>
      <c r="N1494" s="17">
        <v>325.10000000000002</v>
      </c>
      <c r="O1494" s="17">
        <v>325.10000000000002</v>
      </c>
      <c r="P1494" s="17"/>
      <c r="Q1494" s="17">
        <v>320</v>
      </c>
      <c r="R1494" s="17" t="s">
        <v>65</v>
      </c>
      <c r="S1494" s="17" t="s">
        <v>53</v>
      </c>
      <c r="T1494" s="17" t="s">
        <v>66</v>
      </c>
      <c r="U1494" s="17" t="s">
        <v>55</v>
      </c>
      <c r="V1494" s="17" t="s">
        <v>71</v>
      </c>
      <c r="W1494" s="19" t="s">
        <v>4255</v>
      </c>
      <c r="X1494" s="18">
        <v>45641.333333333299</v>
      </c>
      <c r="Y1494" s="18">
        <v>45641.333333333299</v>
      </c>
      <c r="Z1494" s="17" t="s">
        <v>82</v>
      </c>
      <c r="AA1494" s="17"/>
      <c r="AB1494" s="17"/>
      <c r="AC1494" s="17" t="s">
        <v>82</v>
      </c>
      <c r="AD1494" s="17"/>
      <c r="AE1494" s="17" t="s">
        <v>1641</v>
      </c>
    </row>
    <row r="1495" spans="1:31" s="3" customFormat="1" ht="13" hidden="1" x14ac:dyDescent="0.3">
      <c r="A1495" s="35" t="s">
        <v>4256</v>
      </c>
      <c r="B1495" s="17">
        <v>2047</v>
      </c>
      <c r="C1495" s="18">
        <v>44295</v>
      </c>
      <c r="D1495" s="18">
        <v>44301.291666666701</v>
      </c>
      <c r="E1495" s="16" t="s">
        <v>1507</v>
      </c>
      <c r="F1495" s="36">
        <v>44867.291666666701</v>
      </c>
      <c r="G1495" s="16" t="s">
        <v>585</v>
      </c>
      <c r="H1495" s="17" t="s">
        <v>74</v>
      </c>
      <c r="I1495" s="17" t="s">
        <v>63</v>
      </c>
      <c r="J1495" s="17"/>
      <c r="K1495" s="17" t="s">
        <v>75</v>
      </c>
      <c r="L1495" s="17" t="s">
        <v>70</v>
      </c>
      <c r="M1495" s="17"/>
      <c r="N1495" s="17">
        <v>227.899</v>
      </c>
      <c r="O1495" s="17">
        <v>227.899</v>
      </c>
      <c r="P1495" s="17"/>
      <c r="Q1495" s="17">
        <v>225</v>
      </c>
      <c r="R1495" s="17" t="s">
        <v>65</v>
      </c>
      <c r="S1495" s="17" t="s">
        <v>53</v>
      </c>
      <c r="T1495" s="17" t="s">
        <v>4257</v>
      </c>
      <c r="U1495" s="17" t="s">
        <v>55</v>
      </c>
      <c r="V1495" s="17" t="s">
        <v>71</v>
      </c>
      <c r="W1495" s="19" t="s">
        <v>918</v>
      </c>
      <c r="X1495" s="18">
        <v>45641.333333333299</v>
      </c>
      <c r="Y1495" s="18">
        <v>45641.333333333299</v>
      </c>
      <c r="Z1495" s="17" t="s">
        <v>82</v>
      </c>
      <c r="AA1495" s="17"/>
      <c r="AB1495" s="17"/>
      <c r="AC1495" s="17" t="s">
        <v>82</v>
      </c>
      <c r="AD1495" s="17"/>
      <c r="AE1495" s="17" t="s">
        <v>1641</v>
      </c>
    </row>
    <row r="1496" spans="1:31" s="3" customFormat="1" ht="13" hidden="1" x14ac:dyDescent="0.3">
      <c r="A1496" s="35" t="s">
        <v>4258</v>
      </c>
      <c r="B1496" s="17">
        <v>2053</v>
      </c>
      <c r="C1496" s="18">
        <v>44300</v>
      </c>
      <c r="D1496" s="18">
        <v>44301.291666666701</v>
      </c>
      <c r="E1496" s="16" t="s">
        <v>1507</v>
      </c>
      <c r="F1496" s="36">
        <v>44452.291666666701</v>
      </c>
      <c r="G1496" s="16" t="s">
        <v>585</v>
      </c>
      <c r="H1496" s="17" t="s">
        <v>63</v>
      </c>
      <c r="I1496" s="17"/>
      <c r="J1496" s="17"/>
      <c r="K1496" s="17" t="s">
        <v>70</v>
      </c>
      <c r="L1496" s="17"/>
      <c r="M1496" s="17"/>
      <c r="N1496" s="17">
        <v>510</v>
      </c>
      <c r="O1496" s="17"/>
      <c r="P1496" s="17"/>
      <c r="Q1496" s="17">
        <v>500</v>
      </c>
      <c r="R1496" s="17" t="s">
        <v>65</v>
      </c>
      <c r="S1496" s="17" t="s">
        <v>53</v>
      </c>
      <c r="T1496" s="17" t="s">
        <v>130</v>
      </c>
      <c r="U1496" s="17" t="s">
        <v>55</v>
      </c>
      <c r="V1496" s="17" t="s">
        <v>71</v>
      </c>
      <c r="W1496" s="19" t="s">
        <v>4259</v>
      </c>
      <c r="X1496" s="18">
        <v>45275.333333333299</v>
      </c>
      <c r="Y1496" s="18">
        <v>45275.333333333299</v>
      </c>
      <c r="Z1496" s="17" t="s">
        <v>82</v>
      </c>
      <c r="AA1496" s="17"/>
      <c r="AB1496" s="17"/>
      <c r="AC1496" s="17" t="s">
        <v>82</v>
      </c>
      <c r="AD1496" s="17"/>
      <c r="AE1496" s="17" t="s">
        <v>1641</v>
      </c>
    </row>
    <row r="1497" spans="1:31" s="3" customFormat="1" ht="13" hidden="1" x14ac:dyDescent="0.3">
      <c r="A1497" s="35" t="s">
        <v>4260</v>
      </c>
      <c r="B1497" s="17">
        <v>2054</v>
      </c>
      <c r="C1497" s="18">
        <v>44295</v>
      </c>
      <c r="D1497" s="18">
        <v>44301.291666666701</v>
      </c>
      <c r="E1497" s="16" t="s">
        <v>1507</v>
      </c>
      <c r="F1497" s="36">
        <v>44865.291666666701</v>
      </c>
      <c r="G1497" s="16" t="s">
        <v>585</v>
      </c>
      <c r="H1497" s="17" t="s">
        <v>63</v>
      </c>
      <c r="I1497" s="17"/>
      <c r="J1497" s="17"/>
      <c r="K1497" s="17" t="s">
        <v>70</v>
      </c>
      <c r="L1497" s="17"/>
      <c r="M1497" s="17"/>
      <c r="N1497" s="17">
        <v>213.55</v>
      </c>
      <c r="O1497" s="17"/>
      <c r="P1497" s="17"/>
      <c r="Q1497" s="17">
        <v>200</v>
      </c>
      <c r="R1497" s="17" t="s">
        <v>65</v>
      </c>
      <c r="S1497" s="17"/>
      <c r="T1497" s="17" t="s">
        <v>121</v>
      </c>
      <c r="U1497" s="17" t="s">
        <v>55</v>
      </c>
      <c r="V1497" s="17" t="s">
        <v>71</v>
      </c>
      <c r="W1497" s="19" t="s">
        <v>4261</v>
      </c>
      <c r="X1497" s="18">
        <v>45444.291666666701</v>
      </c>
      <c r="Y1497" s="18">
        <v>45444.291666666701</v>
      </c>
      <c r="Z1497" s="17" t="s">
        <v>82</v>
      </c>
      <c r="AA1497" s="17"/>
      <c r="AB1497" s="17"/>
      <c r="AC1497" s="17" t="s">
        <v>82</v>
      </c>
      <c r="AD1497" s="17"/>
      <c r="AE1497" s="17" t="s">
        <v>1641</v>
      </c>
    </row>
    <row r="1498" spans="1:31" s="3" customFormat="1" ht="13" hidden="1" x14ac:dyDescent="0.3">
      <c r="A1498" s="35" t="s">
        <v>4262</v>
      </c>
      <c r="B1498" s="17">
        <v>2063</v>
      </c>
      <c r="C1498" s="18">
        <v>44293</v>
      </c>
      <c r="D1498" s="18">
        <v>44301.291666666701</v>
      </c>
      <c r="E1498" s="16" t="s">
        <v>1507</v>
      </c>
      <c r="F1498" s="36">
        <v>44467.291666666701</v>
      </c>
      <c r="G1498" s="16" t="s">
        <v>585</v>
      </c>
      <c r="H1498" s="17" t="s">
        <v>74</v>
      </c>
      <c r="I1498" s="17" t="s">
        <v>63</v>
      </c>
      <c r="J1498" s="17"/>
      <c r="K1498" s="17" t="s">
        <v>75</v>
      </c>
      <c r="L1498" s="17" t="s">
        <v>70</v>
      </c>
      <c r="M1498" s="17"/>
      <c r="N1498" s="17">
        <v>214.99279999999999</v>
      </c>
      <c r="O1498" s="17">
        <v>214.99279999999999</v>
      </c>
      <c r="P1498" s="17"/>
      <c r="Q1498" s="17">
        <v>200</v>
      </c>
      <c r="R1498" s="17" t="s">
        <v>65</v>
      </c>
      <c r="S1498" s="17" t="s">
        <v>53</v>
      </c>
      <c r="T1498" s="17" t="s">
        <v>195</v>
      </c>
      <c r="U1498" s="17" t="s">
        <v>55</v>
      </c>
      <c r="V1498" s="17" t="s">
        <v>71</v>
      </c>
      <c r="W1498" s="19" t="s">
        <v>548</v>
      </c>
      <c r="X1498" s="18">
        <v>45931.291666666701</v>
      </c>
      <c r="Y1498" s="18">
        <v>45931.291666666701</v>
      </c>
      <c r="Z1498" s="17" t="s">
        <v>82</v>
      </c>
      <c r="AA1498" s="17"/>
      <c r="AB1498" s="17"/>
      <c r="AC1498" s="17" t="s">
        <v>82</v>
      </c>
      <c r="AD1498" s="17"/>
      <c r="AE1498" s="17" t="s">
        <v>1641</v>
      </c>
    </row>
    <row r="1499" spans="1:31" s="3" customFormat="1" ht="13" hidden="1" x14ac:dyDescent="0.3">
      <c r="A1499" s="35" t="s">
        <v>4263</v>
      </c>
      <c r="B1499" s="17">
        <v>2067</v>
      </c>
      <c r="C1499" s="18">
        <v>44292</v>
      </c>
      <c r="D1499" s="18">
        <v>44301.291666666701</v>
      </c>
      <c r="E1499" s="16" t="s">
        <v>1507</v>
      </c>
      <c r="F1499" s="36">
        <v>44418.291666666701</v>
      </c>
      <c r="G1499" s="16" t="s">
        <v>585</v>
      </c>
      <c r="H1499" s="17" t="s">
        <v>74</v>
      </c>
      <c r="I1499" s="17" t="s">
        <v>63</v>
      </c>
      <c r="J1499" s="17"/>
      <c r="K1499" s="17" t="s">
        <v>75</v>
      </c>
      <c r="L1499" s="17" t="s">
        <v>70</v>
      </c>
      <c r="M1499" s="17"/>
      <c r="N1499" s="17">
        <v>253.88</v>
      </c>
      <c r="O1499" s="17">
        <v>253.88</v>
      </c>
      <c r="P1499" s="17"/>
      <c r="Q1499" s="17">
        <v>250</v>
      </c>
      <c r="R1499" s="17" t="s">
        <v>65</v>
      </c>
      <c r="S1499" s="17" t="s">
        <v>53</v>
      </c>
      <c r="T1499" s="17" t="s">
        <v>101</v>
      </c>
      <c r="U1499" s="17" t="s">
        <v>55</v>
      </c>
      <c r="V1499" s="17" t="s">
        <v>71</v>
      </c>
      <c r="W1499" s="19" t="s">
        <v>4264</v>
      </c>
      <c r="X1499" s="18">
        <v>45641.333333333299</v>
      </c>
      <c r="Y1499" s="18">
        <v>45641.333333333299</v>
      </c>
      <c r="Z1499" s="17" t="s">
        <v>82</v>
      </c>
      <c r="AA1499" s="17"/>
      <c r="AB1499" s="17"/>
      <c r="AC1499" s="17" t="s">
        <v>82</v>
      </c>
      <c r="AD1499" s="17"/>
      <c r="AE1499" s="17" t="s">
        <v>1641</v>
      </c>
    </row>
    <row r="1500" spans="1:31" s="3" customFormat="1" ht="13" hidden="1" x14ac:dyDescent="0.3">
      <c r="A1500" s="35" t="s">
        <v>4265</v>
      </c>
      <c r="B1500" s="17">
        <v>2069</v>
      </c>
      <c r="C1500" s="18">
        <v>44292</v>
      </c>
      <c r="D1500" s="18">
        <v>44301.291666666701</v>
      </c>
      <c r="E1500" s="16" t="s">
        <v>1507</v>
      </c>
      <c r="F1500" s="36">
        <v>44895.333333333299</v>
      </c>
      <c r="G1500" s="16" t="s">
        <v>585</v>
      </c>
      <c r="H1500" s="17" t="s">
        <v>74</v>
      </c>
      <c r="I1500" s="17" t="s">
        <v>63</v>
      </c>
      <c r="J1500" s="17"/>
      <c r="K1500" s="17" t="s">
        <v>75</v>
      </c>
      <c r="L1500" s="17" t="s">
        <v>70</v>
      </c>
      <c r="M1500" s="17"/>
      <c r="N1500" s="17">
        <v>354.6</v>
      </c>
      <c r="O1500" s="17">
        <v>354.6</v>
      </c>
      <c r="P1500" s="17"/>
      <c r="Q1500" s="17">
        <v>350</v>
      </c>
      <c r="R1500" s="17" t="s">
        <v>65</v>
      </c>
      <c r="S1500" s="17" t="s">
        <v>53</v>
      </c>
      <c r="T1500" s="17" t="s">
        <v>195</v>
      </c>
      <c r="U1500" s="17" t="s">
        <v>55</v>
      </c>
      <c r="V1500" s="17" t="s">
        <v>71</v>
      </c>
      <c r="W1500" s="19" t="s">
        <v>969</v>
      </c>
      <c r="X1500" s="18">
        <v>46006.333333333299</v>
      </c>
      <c r="Y1500" s="18">
        <v>46006.333333333299</v>
      </c>
      <c r="Z1500" s="17" t="s">
        <v>82</v>
      </c>
      <c r="AA1500" s="17"/>
      <c r="AB1500" s="17"/>
      <c r="AC1500" s="17" t="s">
        <v>82</v>
      </c>
      <c r="AD1500" s="17"/>
      <c r="AE1500" s="17" t="s">
        <v>1641</v>
      </c>
    </row>
    <row r="1501" spans="1:31" s="3" customFormat="1" ht="13" hidden="1" x14ac:dyDescent="0.3">
      <c r="A1501" s="35" t="s">
        <v>4266</v>
      </c>
      <c r="B1501" s="17">
        <v>2070</v>
      </c>
      <c r="C1501" s="18">
        <v>44292</v>
      </c>
      <c r="D1501" s="18">
        <v>44291.291666666701</v>
      </c>
      <c r="E1501" s="16" t="s">
        <v>1507</v>
      </c>
      <c r="F1501" s="36">
        <v>44896.333333333299</v>
      </c>
      <c r="G1501" s="16" t="s">
        <v>585</v>
      </c>
      <c r="H1501" s="17" t="s">
        <v>63</v>
      </c>
      <c r="I1501" s="17" t="s">
        <v>74</v>
      </c>
      <c r="J1501" s="17"/>
      <c r="K1501" s="17" t="s">
        <v>70</v>
      </c>
      <c r="L1501" s="17" t="s">
        <v>75</v>
      </c>
      <c r="M1501" s="17"/>
      <c r="N1501" s="17">
        <v>606.048</v>
      </c>
      <c r="O1501" s="17">
        <v>606.048</v>
      </c>
      <c r="P1501" s="17"/>
      <c r="Q1501" s="17">
        <v>600</v>
      </c>
      <c r="R1501" s="17" t="s">
        <v>65</v>
      </c>
      <c r="S1501" s="17" t="s">
        <v>53</v>
      </c>
      <c r="T1501" s="17" t="s">
        <v>101</v>
      </c>
      <c r="U1501" s="17" t="s">
        <v>55</v>
      </c>
      <c r="V1501" s="17" t="s">
        <v>71</v>
      </c>
      <c r="W1501" s="19" t="s">
        <v>4267</v>
      </c>
      <c r="X1501" s="18">
        <v>45641.333333333299</v>
      </c>
      <c r="Y1501" s="18">
        <v>46127.291666666701</v>
      </c>
      <c r="Z1501" s="17" t="s">
        <v>82</v>
      </c>
      <c r="AA1501" s="17"/>
      <c r="AB1501" s="17"/>
      <c r="AC1501" s="17" t="s">
        <v>82</v>
      </c>
      <c r="AD1501" s="17"/>
      <c r="AE1501" s="17" t="s">
        <v>1641</v>
      </c>
    </row>
    <row r="1502" spans="1:31" s="3" customFormat="1" ht="13" hidden="1" x14ac:dyDescent="0.3">
      <c r="A1502" s="35" t="s">
        <v>4268</v>
      </c>
      <c r="B1502" s="17">
        <v>2071</v>
      </c>
      <c r="C1502" s="18">
        <v>44293</v>
      </c>
      <c r="D1502" s="18">
        <v>44301.291666666701</v>
      </c>
      <c r="E1502" s="16" t="s">
        <v>1507</v>
      </c>
      <c r="F1502" s="36">
        <v>44869.291666666701</v>
      </c>
      <c r="G1502" s="16" t="s">
        <v>585</v>
      </c>
      <c r="H1502" s="17" t="s">
        <v>74</v>
      </c>
      <c r="I1502" s="17" t="s">
        <v>63</v>
      </c>
      <c r="J1502" s="17"/>
      <c r="K1502" s="17" t="s">
        <v>75</v>
      </c>
      <c r="L1502" s="17" t="s">
        <v>70</v>
      </c>
      <c r="M1502" s="17"/>
      <c r="N1502" s="17">
        <v>214.6866</v>
      </c>
      <c r="O1502" s="17">
        <v>213.75489999999999</v>
      </c>
      <c r="P1502" s="17"/>
      <c r="Q1502" s="17">
        <v>200</v>
      </c>
      <c r="R1502" s="17" t="s">
        <v>65</v>
      </c>
      <c r="S1502" s="17" t="s">
        <v>53</v>
      </c>
      <c r="T1502" s="17" t="s">
        <v>195</v>
      </c>
      <c r="U1502" s="17" t="s">
        <v>55</v>
      </c>
      <c r="V1502" s="17" t="s">
        <v>71</v>
      </c>
      <c r="W1502" s="19" t="s">
        <v>969</v>
      </c>
      <c r="X1502" s="18">
        <v>45931.291666666701</v>
      </c>
      <c r="Y1502" s="18">
        <v>45931.291666666701</v>
      </c>
      <c r="Z1502" s="17" t="s">
        <v>82</v>
      </c>
      <c r="AA1502" s="17"/>
      <c r="AB1502" s="17"/>
      <c r="AC1502" s="17" t="s">
        <v>82</v>
      </c>
      <c r="AD1502" s="17"/>
      <c r="AE1502" s="17" t="s">
        <v>1641</v>
      </c>
    </row>
    <row r="1503" spans="1:31" s="3" customFormat="1" ht="13" hidden="1" x14ac:dyDescent="0.3">
      <c r="A1503" s="35" t="s">
        <v>4269</v>
      </c>
      <c r="B1503" s="17">
        <v>2072</v>
      </c>
      <c r="C1503" s="18">
        <v>44294</v>
      </c>
      <c r="D1503" s="18">
        <v>44301.291666666701</v>
      </c>
      <c r="E1503" s="16" t="s">
        <v>1507</v>
      </c>
      <c r="F1503" s="36">
        <v>44869.291666666701</v>
      </c>
      <c r="G1503" s="16" t="s">
        <v>585</v>
      </c>
      <c r="H1503" s="17" t="s">
        <v>63</v>
      </c>
      <c r="I1503" s="17"/>
      <c r="J1503" s="17"/>
      <c r="K1503" s="17" t="s">
        <v>70</v>
      </c>
      <c r="L1503" s="17"/>
      <c r="M1503" s="17"/>
      <c r="N1503" s="17">
        <v>159.2593</v>
      </c>
      <c r="O1503" s="17"/>
      <c r="P1503" s="17"/>
      <c r="Q1503" s="17">
        <v>150</v>
      </c>
      <c r="R1503" s="17" t="s">
        <v>65</v>
      </c>
      <c r="S1503" s="17"/>
      <c r="T1503" s="17" t="s">
        <v>417</v>
      </c>
      <c r="U1503" s="17" t="s">
        <v>55</v>
      </c>
      <c r="V1503" s="17" t="s">
        <v>71</v>
      </c>
      <c r="W1503" s="19" t="s">
        <v>418</v>
      </c>
      <c r="X1503" s="18">
        <v>45931.291666666701</v>
      </c>
      <c r="Y1503" s="18">
        <v>45931.291666666701</v>
      </c>
      <c r="Z1503" s="17" t="s">
        <v>82</v>
      </c>
      <c r="AA1503" s="17"/>
      <c r="AB1503" s="17"/>
      <c r="AC1503" s="17" t="s">
        <v>82</v>
      </c>
      <c r="AD1503" s="17"/>
      <c r="AE1503" s="17" t="s">
        <v>1641</v>
      </c>
    </row>
    <row r="1504" spans="1:31" s="3" customFormat="1" ht="13" hidden="1" x14ac:dyDescent="0.3">
      <c r="A1504" s="35" t="s">
        <v>4270</v>
      </c>
      <c r="B1504" s="17">
        <v>2074</v>
      </c>
      <c r="C1504" s="18">
        <v>44295</v>
      </c>
      <c r="D1504" s="18">
        <v>44301.291666666701</v>
      </c>
      <c r="E1504" s="16" t="s">
        <v>1507</v>
      </c>
      <c r="F1504" s="36">
        <v>44449.291666666701</v>
      </c>
      <c r="G1504" s="16" t="s">
        <v>585</v>
      </c>
      <c r="H1504" s="17" t="s">
        <v>63</v>
      </c>
      <c r="I1504" s="17"/>
      <c r="J1504" s="17"/>
      <c r="K1504" s="17" t="s">
        <v>70</v>
      </c>
      <c r="L1504" s="17"/>
      <c r="M1504" s="17"/>
      <c r="N1504" s="17">
        <v>150.79</v>
      </c>
      <c r="O1504" s="17"/>
      <c r="P1504" s="17"/>
      <c r="Q1504" s="17">
        <v>150</v>
      </c>
      <c r="R1504" s="17" t="s">
        <v>65</v>
      </c>
      <c r="S1504" s="17" t="s">
        <v>53</v>
      </c>
      <c r="T1504" s="17" t="s">
        <v>101</v>
      </c>
      <c r="U1504" s="17" t="s">
        <v>55</v>
      </c>
      <c r="V1504" s="17" t="s">
        <v>71</v>
      </c>
      <c r="W1504" s="19" t="s">
        <v>2057</v>
      </c>
      <c r="X1504" s="18">
        <v>45383.291666666701</v>
      </c>
      <c r="Y1504" s="18">
        <v>45383.291666666701</v>
      </c>
      <c r="Z1504" s="17" t="s">
        <v>82</v>
      </c>
      <c r="AA1504" s="17"/>
      <c r="AB1504" s="17"/>
      <c r="AC1504" s="17" t="s">
        <v>82</v>
      </c>
      <c r="AD1504" s="17"/>
      <c r="AE1504" s="17" t="s">
        <v>1641</v>
      </c>
    </row>
    <row r="1505" spans="1:31" s="3" customFormat="1" ht="13" hidden="1" x14ac:dyDescent="0.3">
      <c r="A1505" s="35" t="s">
        <v>4271</v>
      </c>
      <c r="B1505" s="17">
        <v>2076</v>
      </c>
      <c r="C1505" s="18">
        <v>44294</v>
      </c>
      <c r="D1505" s="18">
        <v>44301.291666666701</v>
      </c>
      <c r="E1505" s="16" t="s">
        <v>1507</v>
      </c>
      <c r="F1505" s="36">
        <v>44880.333333333299</v>
      </c>
      <c r="G1505" s="16" t="s">
        <v>585</v>
      </c>
      <c r="H1505" s="17" t="s">
        <v>63</v>
      </c>
      <c r="I1505" s="17"/>
      <c r="J1505" s="17"/>
      <c r="K1505" s="17" t="s">
        <v>70</v>
      </c>
      <c r="L1505" s="17"/>
      <c r="M1505" s="17"/>
      <c r="N1505" s="17">
        <v>204.51750000000001</v>
      </c>
      <c r="O1505" s="17"/>
      <c r="P1505" s="17"/>
      <c r="Q1505" s="17">
        <v>200</v>
      </c>
      <c r="R1505" s="17" t="s">
        <v>65</v>
      </c>
      <c r="S1505" s="17"/>
      <c r="T1505" s="17" t="s">
        <v>417</v>
      </c>
      <c r="U1505" s="17" t="s">
        <v>55</v>
      </c>
      <c r="V1505" s="17" t="s">
        <v>71</v>
      </c>
      <c r="W1505" s="19" t="s">
        <v>418</v>
      </c>
      <c r="X1505" s="18">
        <v>45597.291666666701</v>
      </c>
      <c r="Y1505" s="18">
        <v>45597.291666666701</v>
      </c>
      <c r="Z1505" s="17" t="s">
        <v>82</v>
      </c>
      <c r="AA1505" s="17"/>
      <c r="AB1505" s="17"/>
      <c r="AC1505" s="17" t="s">
        <v>82</v>
      </c>
      <c r="AD1505" s="17"/>
      <c r="AE1505" s="17" t="s">
        <v>1641</v>
      </c>
    </row>
    <row r="1506" spans="1:31" s="3" customFormat="1" ht="13" hidden="1" x14ac:dyDescent="0.3">
      <c r="A1506" s="35" t="s">
        <v>4272</v>
      </c>
      <c r="B1506" s="17">
        <v>2077</v>
      </c>
      <c r="C1506" s="18">
        <v>44288</v>
      </c>
      <c r="D1506" s="18">
        <v>44301.291666666701</v>
      </c>
      <c r="E1506" s="16" t="s">
        <v>1507</v>
      </c>
      <c r="F1506" s="36">
        <v>44481.291666666701</v>
      </c>
      <c r="G1506" s="16" t="s">
        <v>585</v>
      </c>
      <c r="H1506" s="17" t="s">
        <v>63</v>
      </c>
      <c r="I1506" s="17" t="s">
        <v>74</v>
      </c>
      <c r="J1506" s="17"/>
      <c r="K1506" s="17" t="s">
        <v>70</v>
      </c>
      <c r="L1506" s="17" t="s">
        <v>75</v>
      </c>
      <c r="M1506" s="17"/>
      <c r="N1506" s="17">
        <v>335.7</v>
      </c>
      <c r="O1506" s="17">
        <v>335.7</v>
      </c>
      <c r="P1506" s="17"/>
      <c r="Q1506" s="17">
        <v>325</v>
      </c>
      <c r="R1506" s="17"/>
      <c r="S1506" s="17" t="s">
        <v>53</v>
      </c>
      <c r="T1506" s="17" t="s">
        <v>121</v>
      </c>
      <c r="U1506" s="17" t="s">
        <v>55</v>
      </c>
      <c r="V1506" s="17" t="s">
        <v>71</v>
      </c>
      <c r="W1506" s="19" t="s">
        <v>422</v>
      </c>
      <c r="X1506" s="18">
        <v>46539.291666666701</v>
      </c>
      <c r="Y1506" s="18">
        <v>46539.291666666701</v>
      </c>
      <c r="Z1506" s="17" t="s">
        <v>82</v>
      </c>
      <c r="AA1506" s="17"/>
      <c r="AB1506" s="17"/>
      <c r="AC1506" s="17" t="s">
        <v>82</v>
      </c>
      <c r="AD1506" s="17"/>
      <c r="AE1506" s="17"/>
    </row>
    <row r="1507" spans="1:31" s="3" customFormat="1" ht="13" hidden="1" x14ac:dyDescent="0.3">
      <c r="A1507" s="35" t="s">
        <v>4273</v>
      </c>
      <c r="B1507" s="17">
        <v>2079</v>
      </c>
      <c r="C1507" s="18">
        <v>44294</v>
      </c>
      <c r="D1507" s="18">
        <v>44301.291666666701</v>
      </c>
      <c r="E1507" s="16" t="s">
        <v>1507</v>
      </c>
      <c r="F1507" s="36">
        <v>44876.333333333299</v>
      </c>
      <c r="G1507" s="16" t="s">
        <v>585</v>
      </c>
      <c r="H1507" s="17" t="s">
        <v>63</v>
      </c>
      <c r="I1507" s="17" t="s">
        <v>74</v>
      </c>
      <c r="J1507" s="17"/>
      <c r="K1507" s="17" t="s">
        <v>70</v>
      </c>
      <c r="L1507" s="17" t="s">
        <v>75</v>
      </c>
      <c r="M1507" s="17"/>
      <c r="N1507" s="17">
        <v>82.8</v>
      </c>
      <c r="O1507" s="17">
        <v>82.1</v>
      </c>
      <c r="P1507" s="17"/>
      <c r="Q1507" s="17">
        <v>80</v>
      </c>
      <c r="R1507" s="17" t="s">
        <v>65</v>
      </c>
      <c r="S1507" s="17" t="s">
        <v>53</v>
      </c>
      <c r="T1507" s="17" t="s">
        <v>195</v>
      </c>
      <c r="U1507" s="17" t="s">
        <v>55</v>
      </c>
      <c r="V1507" s="17" t="s">
        <v>71</v>
      </c>
      <c r="W1507" s="19" t="s">
        <v>969</v>
      </c>
      <c r="X1507" s="18">
        <v>45960.291666666701</v>
      </c>
      <c r="Y1507" s="18">
        <v>46722.333333333299</v>
      </c>
      <c r="Z1507" s="17" t="s">
        <v>82</v>
      </c>
      <c r="AA1507" s="17" t="s">
        <v>59</v>
      </c>
      <c r="AB1507" s="17"/>
      <c r="AC1507" s="17" t="s">
        <v>82</v>
      </c>
      <c r="AD1507" s="17"/>
      <c r="AE1507" s="17" t="s">
        <v>1641</v>
      </c>
    </row>
    <row r="1508" spans="1:31" s="3" customFormat="1" ht="13" hidden="1" x14ac:dyDescent="0.3">
      <c r="A1508" s="35" t="s">
        <v>4274</v>
      </c>
      <c r="B1508" s="17">
        <v>2083</v>
      </c>
      <c r="C1508" s="18">
        <v>44299</v>
      </c>
      <c r="D1508" s="18">
        <v>44301.291666666701</v>
      </c>
      <c r="E1508" s="16" t="s">
        <v>1507</v>
      </c>
      <c r="F1508" s="36">
        <v>44886.333333333299</v>
      </c>
      <c r="G1508" s="16" t="s">
        <v>585</v>
      </c>
      <c r="H1508" s="17" t="s">
        <v>63</v>
      </c>
      <c r="I1508" s="17"/>
      <c r="J1508" s="17"/>
      <c r="K1508" s="17" t="s">
        <v>70</v>
      </c>
      <c r="L1508" s="17"/>
      <c r="M1508" s="17"/>
      <c r="N1508" s="17">
        <v>151.19999999999999</v>
      </c>
      <c r="O1508" s="17"/>
      <c r="P1508" s="17"/>
      <c r="Q1508" s="17">
        <v>150</v>
      </c>
      <c r="R1508" s="17" t="s">
        <v>65</v>
      </c>
      <c r="S1508" s="17"/>
      <c r="T1508" s="17" t="s">
        <v>121</v>
      </c>
      <c r="U1508" s="17" t="s">
        <v>55</v>
      </c>
      <c r="V1508" s="17" t="s">
        <v>71</v>
      </c>
      <c r="W1508" s="19" t="s">
        <v>4275</v>
      </c>
      <c r="X1508" s="18">
        <v>45962.291666666701</v>
      </c>
      <c r="Y1508" s="18">
        <v>45962.291666666701</v>
      </c>
      <c r="Z1508" s="17" t="s">
        <v>82</v>
      </c>
      <c r="AA1508" s="17"/>
      <c r="AB1508" s="17"/>
      <c r="AC1508" s="17" t="s">
        <v>82</v>
      </c>
      <c r="AD1508" s="17"/>
      <c r="AE1508" s="17" t="s">
        <v>1641</v>
      </c>
    </row>
    <row r="1509" spans="1:31" s="3" customFormat="1" ht="13" hidden="1" x14ac:dyDescent="0.3">
      <c r="A1509" s="35" t="s">
        <v>4276</v>
      </c>
      <c r="B1509" s="17">
        <v>2084</v>
      </c>
      <c r="C1509" s="18">
        <v>44298</v>
      </c>
      <c r="D1509" s="18">
        <v>44301.291666666701</v>
      </c>
      <c r="E1509" s="16" t="s">
        <v>1507</v>
      </c>
      <c r="F1509" s="36">
        <v>44865.291666666701</v>
      </c>
      <c r="G1509" s="16" t="s">
        <v>585</v>
      </c>
      <c r="H1509" s="17" t="s">
        <v>63</v>
      </c>
      <c r="I1509" s="17" t="s">
        <v>74</v>
      </c>
      <c r="J1509" s="17"/>
      <c r="K1509" s="17" t="s">
        <v>70</v>
      </c>
      <c r="L1509" s="17" t="s">
        <v>75</v>
      </c>
      <c r="M1509" s="17"/>
      <c r="N1509" s="17">
        <v>410.76</v>
      </c>
      <c r="O1509" s="17">
        <v>410.76</v>
      </c>
      <c r="P1509" s="17"/>
      <c r="Q1509" s="17">
        <v>400</v>
      </c>
      <c r="R1509" s="17" t="s">
        <v>65</v>
      </c>
      <c r="S1509" s="17" t="s">
        <v>53</v>
      </c>
      <c r="T1509" s="17" t="s">
        <v>195</v>
      </c>
      <c r="U1509" s="17" t="s">
        <v>55</v>
      </c>
      <c r="V1509" s="17" t="s">
        <v>71</v>
      </c>
      <c r="W1509" s="19" t="s">
        <v>4016</v>
      </c>
      <c r="X1509" s="18">
        <v>46356.333333333299</v>
      </c>
      <c r="Y1509" s="18">
        <v>46356.333333333299</v>
      </c>
      <c r="Z1509" s="17" t="s">
        <v>82</v>
      </c>
      <c r="AA1509" s="17"/>
      <c r="AB1509" s="17"/>
      <c r="AC1509" s="17" t="s">
        <v>82</v>
      </c>
      <c r="AD1509" s="17"/>
      <c r="AE1509" s="17" t="s">
        <v>1641</v>
      </c>
    </row>
    <row r="1510" spans="1:31" s="3" customFormat="1" ht="13" hidden="1" x14ac:dyDescent="0.3">
      <c r="A1510" s="35" t="s">
        <v>4277</v>
      </c>
      <c r="B1510" s="17">
        <v>2087</v>
      </c>
      <c r="C1510" s="18">
        <v>44300</v>
      </c>
      <c r="D1510" s="18">
        <v>44301.291666666701</v>
      </c>
      <c r="E1510" s="16" t="s">
        <v>1507</v>
      </c>
      <c r="F1510" s="36">
        <v>44799.291666666701</v>
      </c>
      <c r="G1510" s="16" t="s">
        <v>585</v>
      </c>
      <c r="H1510" s="17" t="s">
        <v>63</v>
      </c>
      <c r="I1510" s="17"/>
      <c r="J1510" s="17"/>
      <c r="K1510" s="17" t="s">
        <v>70</v>
      </c>
      <c r="L1510" s="17"/>
      <c r="M1510" s="17"/>
      <c r="N1510" s="17">
        <v>672</v>
      </c>
      <c r="O1510" s="17"/>
      <c r="P1510" s="17"/>
      <c r="Q1510" s="17">
        <v>660</v>
      </c>
      <c r="R1510" s="17" t="s">
        <v>65</v>
      </c>
      <c r="S1510" s="17"/>
      <c r="T1510" s="17" t="s">
        <v>417</v>
      </c>
      <c r="U1510" s="17" t="s">
        <v>55</v>
      </c>
      <c r="V1510" s="17" t="s">
        <v>71</v>
      </c>
      <c r="W1510" s="19" t="s">
        <v>418</v>
      </c>
      <c r="X1510" s="18">
        <v>45292.333333333299</v>
      </c>
      <c r="Y1510" s="18">
        <v>45292.333333333299</v>
      </c>
      <c r="Z1510" s="17" t="s">
        <v>82</v>
      </c>
      <c r="AA1510" s="17"/>
      <c r="AB1510" s="17"/>
      <c r="AC1510" s="17" t="s">
        <v>82</v>
      </c>
      <c r="AD1510" s="17"/>
      <c r="AE1510" s="17" t="s">
        <v>1641</v>
      </c>
    </row>
    <row r="1511" spans="1:31" s="3" customFormat="1" ht="13" hidden="1" x14ac:dyDescent="0.3">
      <c r="A1511" s="35" t="s">
        <v>4278</v>
      </c>
      <c r="B1511" s="17">
        <v>2088</v>
      </c>
      <c r="C1511" s="18">
        <v>44295</v>
      </c>
      <c r="D1511" s="18">
        <v>44301.291666666701</v>
      </c>
      <c r="E1511" s="16" t="s">
        <v>1507</v>
      </c>
      <c r="F1511" s="36">
        <v>44454.291666666701</v>
      </c>
      <c r="G1511" s="16" t="s">
        <v>585</v>
      </c>
      <c r="H1511" s="17" t="s">
        <v>74</v>
      </c>
      <c r="I1511" s="17" t="s">
        <v>63</v>
      </c>
      <c r="J1511" s="17"/>
      <c r="K1511" s="17" t="s">
        <v>75</v>
      </c>
      <c r="L1511" s="17" t="s">
        <v>70</v>
      </c>
      <c r="M1511" s="17"/>
      <c r="N1511" s="17">
        <v>215.41239999999999</v>
      </c>
      <c r="O1511" s="17">
        <v>214.09829999999999</v>
      </c>
      <c r="P1511" s="17"/>
      <c r="Q1511" s="17">
        <v>200</v>
      </c>
      <c r="R1511" s="17" t="s">
        <v>65</v>
      </c>
      <c r="S1511" s="17" t="s">
        <v>53</v>
      </c>
      <c r="T1511" s="17" t="s">
        <v>195</v>
      </c>
      <c r="U1511" s="17" t="s">
        <v>55</v>
      </c>
      <c r="V1511" s="17" t="s">
        <v>71</v>
      </c>
      <c r="W1511" s="19" t="s">
        <v>4279</v>
      </c>
      <c r="X1511" s="18">
        <v>46387.333333333299</v>
      </c>
      <c r="Y1511" s="18">
        <v>46387.333333333299</v>
      </c>
      <c r="Z1511" s="17" t="s">
        <v>82</v>
      </c>
      <c r="AA1511" s="17"/>
      <c r="AB1511" s="17"/>
      <c r="AC1511" s="17" t="s">
        <v>82</v>
      </c>
      <c r="AD1511" s="17"/>
      <c r="AE1511" s="17" t="s">
        <v>1641</v>
      </c>
    </row>
    <row r="1512" spans="1:31" s="3" customFormat="1" ht="13" hidden="1" x14ac:dyDescent="0.3">
      <c r="A1512" s="35" t="s">
        <v>4280</v>
      </c>
      <c r="B1512" s="17">
        <v>2094</v>
      </c>
      <c r="C1512" s="18">
        <v>44292</v>
      </c>
      <c r="D1512" s="18">
        <v>44301.291666666701</v>
      </c>
      <c r="E1512" s="16" t="s">
        <v>1507</v>
      </c>
      <c r="F1512" s="36">
        <v>44417.291666666701</v>
      </c>
      <c r="G1512" s="16" t="s">
        <v>585</v>
      </c>
      <c r="H1512" s="17" t="s">
        <v>63</v>
      </c>
      <c r="I1512" s="17" t="s">
        <v>74</v>
      </c>
      <c r="J1512" s="17"/>
      <c r="K1512" s="17" t="s">
        <v>70</v>
      </c>
      <c r="L1512" s="17" t="s">
        <v>75</v>
      </c>
      <c r="M1512" s="17"/>
      <c r="N1512" s="17">
        <v>200</v>
      </c>
      <c r="O1512" s="17">
        <v>200</v>
      </c>
      <c r="P1512" s="17"/>
      <c r="Q1512" s="17">
        <v>200</v>
      </c>
      <c r="R1512" s="17" t="s">
        <v>65</v>
      </c>
      <c r="S1512" s="17" t="s">
        <v>53</v>
      </c>
      <c r="T1512" s="17" t="s">
        <v>130</v>
      </c>
      <c r="U1512" s="17" t="s">
        <v>55</v>
      </c>
      <c r="V1512" s="17" t="s">
        <v>71</v>
      </c>
      <c r="W1512" s="19" t="s">
        <v>988</v>
      </c>
      <c r="X1512" s="18">
        <v>45931.291666666701</v>
      </c>
      <c r="Y1512" s="18">
        <v>45931.291666666701</v>
      </c>
      <c r="Z1512" s="17" t="s">
        <v>82</v>
      </c>
      <c r="AA1512" s="17"/>
      <c r="AB1512" s="17"/>
      <c r="AC1512" s="17" t="s">
        <v>82</v>
      </c>
      <c r="AD1512" s="17"/>
      <c r="AE1512" s="17"/>
    </row>
    <row r="1513" spans="1:31" s="3" customFormat="1" ht="13" hidden="1" x14ac:dyDescent="0.3">
      <c r="A1513" s="35" t="s">
        <v>4281</v>
      </c>
      <c r="B1513" s="17">
        <v>2095</v>
      </c>
      <c r="C1513" s="18">
        <v>44292</v>
      </c>
      <c r="D1513" s="18">
        <v>44301.291666666701</v>
      </c>
      <c r="E1513" s="16" t="s">
        <v>1507</v>
      </c>
      <c r="F1513" s="36">
        <v>44875.333333333299</v>
      </c>
      <c r="G1513" s="16" t="s">
        <v>585</v>
      </c>
      <c r="H1513" s="17" t="s">
        <v>74</v>
      </c>
      <c r="I1513" s="17" t="s">
        <v>63</v>
      </c>
      <c r="J1513" s="17"/>
      <c r="K1513" s="17" t="s">
        <v>75</v>
      </c>
      <c r="L1513" s="17" t="s">
        <v>70</v>
      </c>
      <c r="M1513" s="17"/>
      <c r="N1513" s="17">
        <v>200</v>
      </c>
      <c r="O1513" s="17">
        <v>200</v>
      </c>
      <c r="P1513" s="17"/>
      <c r="Q1513" s="17">
        <v>200</v>
      </c>
      <c r="R1513" s="17" t="s">
        <v>65</v>
      </c>
      <c r="S1513" s="17" t="s">
        <v>53</v>
      </c>
      <c r="T1513" s="17" t="s">
        <v>130</v>
      </c>
      <c r="U1513" s="17" t="s">
        <v>55</v>
      </c>
      <c r="V1513" s="17" t="s">
        <v>71</v>
      </c>
      <c r="W1513" s="19" t="s">
        <v>990</v>
      </c>
      <c r="X1513" s="18">
        <v>45931.291666666701</v>
      </c>
      <c r="Y1513" s="18">
        <v>45931.291666666701</v>
      </c>
      <c r="Z1513" s="17" t="s">
        <v>82</v>
      </c>
      <c r="AA1513" s="17"/>
      <c r="AB1513" s="17"/>
      <c r="AC1513" s="17" t="s">
        <v>82</v>
      </c>
      <c r="AD1513" s="17"/>
      <c r="AE1513" s="17" t="s">
        <v>1641</v>
      </c>
    </row>
    <row r="1514" spans="1:31" s="3" customFormat="1" ht="13" hidden="1" x14ac:dyDescent="0.3">
      <c r="A1514" s="35" t="s">
        <v>4282</v>
      </c>
      <c r="B1514" s="17">
        <v>2099</v>
      </c>
      <c r="C1514" s="18">
        <v>44295</v>
      </c>
      <c r="D1514" s="18">
        <v>44301.291666666701</v>
      </c>
      <c r="E1514" s="16" t="s">
        <v>1507</v>
      </c>
      <c r="F1514" s="36">
        <v>44875.333333333299</v>
      </c>
      <c r="G1514" s="16" t="s">
        <v>585</v>
      </c>
      <c r="H1514" s="17" t="s">
        <v>51</v>
      </c>
      <c r="I1514" s="17" t="s">
        <v>74</v>
      </c>
      <c r="J1514" s="17"/>
      <c r="K1514" s="17" t="s">
        <v>51</v>
      </c>
      <c r="L1514" s="17" t="s">
        <v>75</v>
      </c>
      <c r="M1514" s="17"/>
      <c r="N1514" s="17">
        <v>150</v>
      </c>
      <c r="O1514" s="17">
        <v>150</v>
      </c>
      <c r="P1514" s="17"/>
      <c r="Q1514" s="17">
        <v>150</v>
      </c>
      <c r="R1514" s="17" t="s">
        <v>65</v>
      </c>
      <c r="S1514" s="17" t="s">
        <v>53</v>
      </c>
      <c r="T1514" s="17" t="s">
        <v>101</v>
      </c>
      <c r="U1514" s="17" t="s">
        <v>55</v>
      </c>
      <c r="V1514" s="17" t="s">
        <v>71</v>
      </c>
      <c r="W1514" s="19" t="s">
        <v>4283</v>
      </c>
      <c r="X1514" s="18">
        <v>45931.291666666701</v>
      </c>
      <c r="Y1514" s="18">
        <v>45931.291666666701</v>
      </c>
      <c r="Z1514" s="17" t="s">
        <v>82</v>
      </c>
      <c r="AA1514" s="17"/>
      <c r="AB1514" s="17"/>
      <c r="AC1514" s="17" t="s">
        <v>82</v>
      </c>
      <c r="AD1514" s="17"/>
      <c r="AE1514" s="17" t="s">
        <v>1641</v>
      </c>
    </row>
    <row r="1515" spans="1:31" s="3" customFormat="1" ht="13" hidden="1" x14ac:dyDescent="0.3">
      <c r="A1515" s="35" t="s">
        <v>4284</v>
      </c>
      <c r="B1515" s="17">
        <v>2100</v>
      </c>
      <c r="C1515" s="18">
        <v>44294</v>
      </c>
      <c r="D1515" s="18">
        <v>44301.291666666701</v>
      </c>
      <c r="E1515" s="16" t="s">
        <v>1507</v>
      </c>
      <c r="F1515" s="36">
        <v>44467.291666666701</v>
      </c>
      <c r="G1515" s="16" t="s">
        <v>585</v>
      </c>
      <c r="H1515" s="17" t="s">
        <v>63</v>
      </c>
      <c r="I1515" s="17" t="s">
        <v>74</v>
      </c>
      <c r="J1515" s="17"/>
      <c r="K1515" s="17" t="s">
        <v>70</v>
      </c>
      <c r="L1515" s="17" t="s">
        <v>75</v>
      </c>
      <c r="M1515" s="17"/>
      <c r="N1515" s="17">
        <v>213.81829999999999</v>
      </c>
      <c r="O1515" s="17">
        <v>214.80799999999999</v>
      </c>
      <c r="P1515" s="17"/>
      <c r="Q1515" s="17">
        <v>200</v>
      </c>
      <c r="R1515" s="17" t="s">
        <v>65</v>
      </c>
      <c r="S1515" s="17" t="s">
        <v>53</v>
      </c>
      <c r="T1515" s="17" t="s">
        <v>121</v>
      </c>
      <c r="U1515" s="17" t="s">
        <v>55</v>
      </c>
      <c r="V1515" s="17" t="s">
        <v>71</v>
      </c>
      <c r="W1515" s="19" t="s">
        <v>4285</v>
      </c>
      <c r="X1515" s="18">
        <v>45931.291666666701</v>
      </c>
      <c r="Y1515" s="18">
        <v>45931.291666666701</v>
      </c>
      <c r="Z1515" s="17" t="s">
        <v>82</v>
      </c>
      <c r="AA1515" s="17"/>
      <c r="AB1515" s="17"/>
      <c r="AC1515" s="17" t="s">
        <v>82</v>
      </c>
      <c r="AD1515" s="17"/>
      <c r="AE1515" s="17"/>
    </row>
    <row r="1516" spans="1:31" s="3" customFormat="1" ht="13" hidden="1" x14ac:dyDescent="0.3">
      <c r="A1516" s="35" t="s">
        <v>4286</v>
      </c>
      <c r="B1516" s="17">
        <v>2102</v>
      </c>
      <c r="C1516" s="18">
        <v>44299</v>
      </c>
      <c r="D1516" s="18">
        <v>44301.291666666701</v>
      </c>
      <c r="E1516" s="16" t="s">
        <v>1507</v>
      </c>
      <c r="F1516" s="36">
        <v>44448.291666666701</v>
      </c>
      <c r="G1516" s="16" t="s">
        <v>585</v>
      </c>
      <c r="H1516" s="17" t="s">
        <v>63</v>
      </c>
      <c r="I1516" s="17"/>
      <c r="J1516" s="17"/>
      <c r="K1516" s="17" t="s">
        <v>70</v>
      </c>
      <c r="L1516" s="17"/>
      <c r="M1516" s="17"/>
      <c r="N1516" s="17">
        <v>404.25</v>
      </c>
      <c r="O1516" s="17"/>
      <c r="P1516" s="17"/>
      <c r="Q1516" s="17">
        <v>400</v>
      </c>
      <c r="R1516" s="17" t="s">
        <v>65</v>
      </c>
      <c r="S1516" s="17" t="s">
        <v>53</v>
      </c>
      <c r="T1516" s="17" t="s">
        <v>920</v>
      </c>
      <c r="U1516" s="17" t="s">
        <v>55</v>
      </c>
      <c r="V1516" s="17" t="s">
        <v>71</v>
      </c>
      <c r="W1516" s="19" t="s">
        <v>990</v>
      </c>
      <c r="X1516" s="18">
        <v>45870.291666666701</v>
      </c>
      <c r="Y1516" s="18">
        <v>45870.291666666701</v>
      </c>
      <c r="Z1516" s="17" t="s">
        <v>82</v>
      </c>
      <c r="AA1516" s="17"/>
      <c r="AB1516" s="17"/>
      <c r="AC1516" s="17" t="s">
        <v>82</v>
      </c>
      <c r="AD1516" s="17"/>
      <c r="AE1516" s="17" t="s">
        <v>1641</v>
      </c>
    </row>
    <row r="1517" spans="1:31" s="3" customFormat="1" ht="13" hidden="1" x14ac:dyDescent="0.3">
      <c r="A1517" s="35" t="s">
        <v>4287</v>
      </c>
      <c r="B1517" s="17">
        <v>2107</v>
      </c>
      <c r="C1517" s="18">
        <v>44300</v>
      </c>
      <c r="D1517" s="18">
        <v>44301.291666666701</v>
      </c>
      <c r="E1517" s="16" t="s">
        <v>1507</v>
      </c>
      <c r="F1517" s="36">
        <v>44888.333333333299</v>
      </c>
      <c r="G1517" s="16" t="s">
        <v>585</v>
      </c>
      <c r="H1517" s="17" t="s">
        <v>74</v>
      </c>
      <c r="I1517" s="17" t="s">
        <v>63</v>
      </c>
      <c r="J1517" s="17"/>
      <c r="K1517" s="17" t="s">
        <v>75</v>
      </c>
      <c r="L1517" s="17" t="s">
        <v>70</v>
      </c>
      <c r="M1517" s="17"/>
      <c r="N1517" s="17">
        <v>206.09100000000001</v>
      </c>
      <c r="O1517" s="17">
        <v>206.09100000000001</v>
      </c>
      <c r="P1517" s="17"/>
      <c r="Q1517" s="17">
        <v>200</v>
      </c>
      <c r="R1517" s="17" t="s">
        <v>65</v>
      </c>
      <c r="S1517" s="17" t="s">
        <v>53</v>
      </c>
      <c r="T1517" s="17" t="s">
        <v>130</v>
      </c>
      <c r="U1517" s="17" t="s">
        <v>55</v>
      </c>
      <c r="V1517" s="17" t="s">
        <v>71</v>
      </c>
      <c r="W1517" s="19" t="s">
        <v>4288</v>
      </c>
      <c r="X1517" s="18">
        <v>45809.291666666701</v>
      </c>
      <c r="Y1517" s="18">
        <v>45809.291666666701</v>
      </c>
      <c r="Z1517" s="17" t="s">
        <v>82</v>
      </c>
      <c r="AA1517" s="17"/>
      <c r="AB1517" s="17"/>
      <c r="AC1517" s="17" t="s">
        <v>82</v>
      </c>
      <c r="AD1517" s="17"/>
      <c r="AE1517" s="17" t="s">
        <v>1641</v>
      </c>
    </row>
    <row r="1518" spans="1:31" s="3" customFormat="1" ht="13" hidden="1" x14ac:dyDescent="0.3">
      <c r="A1518" s="35" t="s">
        <v>4289</v>
      </c>
      <c r="B1518" s="17">
        <v>2126</v>
      </c>
      <c r="C1518" s="18">
        <v>44292</v>
      </c>
      <c r="D1518" s="18">
        <v>44301.291666666701</v>
      </c>
      <c r="E1518" s="16" t="s">
        <v>1507</v>
      </c>
      <c r="F1518" s="36">
        <v>44883.333333333299</v>
      </c>
      <c r="G1518" s="16" t="s">
        <v>585</v>
      </c>
      <c r="H1518" s="17" t="s">
        <v>63</v>
      </c>
      <c r="I1518" s="17"/>
      <c r="J1518" s="17"/>
      <c r="K1518" s="17" t="s">
        <v>70</v>
      </c>
      <c r="L1518" s="17"/>
      <c r="M1518" s="17"/>
      <c r="N1518" s="17">
        <v>554.4</v>
      </c>
      <c r="O1518" s="17"/>
      <c r="P1518" s="17"/>
      <c r="Q1518" s="17">
        <v>550</v>
      </c>
      <c r="R1518" s="17" t="s">
        <v>65</v>
      </c>
      <c r="S1518" s="17"/>
      <c r="T1518" s="17" t="s">
        <v>130</v>
      </c>
      <c r="U1518" s="17" t="s">
        <v>55</v>
      </c>
      <c r="V1518" s="17" t="s">
        <v>71</v>
      </c>
      <c r="W1518" s="19" t="s">
        <v>4290</v>
      </c>
      <c r="X1518" s="18">
        <v>45505.291666666701</v>
      </c>
      <c r="Y1518" s="18">
        <v>45505.291666666701</v>
      </c>
      <c r="Z1518" s="17" t="s">
        <v>82</v>
      </c>
      <c r="AA1518" s="17"/>
      <c r="AB1518" s="17"/>
      <c r="AC1518" s="17" t="s">
        <v>82</v>
      </c>
      <c r="AD1518" s="17"/>
      <c r="AE1518" s="17" t="s">
        <v>1641</v>
      </c>
    </row>
    <row r="1519" spans="1:31" s="3" customFormat="1" ht="13" hidden="1" x14ac:dyDescent="0.3">
      <c r="A1519" s="35" t="s">
        <v>4291</v>
      </c>
      <c r="B1519" s="17">
        <v>2132</v>
      </c>
      <c r="C1519" s="18">
        <v>44295</v>
      </c>
      <c r="D1519" s="18">
        <v>44301.291666666701</v>
      </c>
      <c r="E1519" s="16" t="s">
        <v>1507</v>
      </c>
      <c r="F1519" s="36">
        <v>44880.333333333299</v>
      </c>
      <c r="G1519" s="16" t="s">
        <v>585</v>
      </c>
      <c r="H1519" s="17" t="s">
        <v>63</v>
      </c>
      <c r="I1519" s="17"/>
      <c r="J1519" s="17"/>
      <c r="K1519" s="17" t="s">
        <v>70</v>
      </c>
      <c r="L1519" s="17"/>
      <c r="M1519" s="17"/>
      <c r="N1519" s="17">
        <v>102.26</v>
      </c>
      <c r="O1519" s="17"/>
      <c r="P1519" s="17"/>
      <c r="Q1519" s="17">
        <v>100</v>
      </c>
      <c r="R1519" s="17" t="s">
        <v>65</v>
      </c>
      <c r="S1519" s="17"/>
      <c r="T1519" s="17" t="s">
        <v>121</v>
      </c>
      <c r="U1519" s="17" t="s">
        <v>55</v>
      </c>
      <c r="V1519" s="17" t="s">
        <v>71</v>
      </c>
      <c r="W1519" s="19" t="s">
        <v>1046</v>
      </c>
      <c r="X1519" s="18">
        <v>45597.291666666701</v>
      </c>
      <c r="Y1519" s="18">
        <v>45597.291666666701</v>
      </c>
      <c r="Z1519" s="17" t="s">
        <v>82</v>
      </c>
      <c r="AA1519" s="17"/>
      <c r="AB1519" s="17"/>
      <c r="AC1519" s="17" t="s">
        <v>82</v>
      </c>
      <c r="AD1519" s="17"/>
      <c r="AE1519" s="17" t="s">
        <v>1641</v>
      </c>
    </row>
    <row r="1520" spans="1:31" s="3" customFormat="1" ht="13" hidden="1" x14ac:dyDescent="0.3">
      <c r="A1520" s="35" t="s">
        <v>4292</v>
      </c>
      <c r="B1520" s="17">
        <v>2133</v>
      </c>
      <c r="C1520" s="18">
        <v>44295</v>
      </c>
      <c r="D1520" s="18">
        <v>44301.291666666701</v>
      </c>
      <c r="E1520" s="16" t="s">
        <v>1507</v>
      </c>
      <c r="F1520" s="36">
        <v>44462.291666666701</v>
      </c>
      <c r="G1520" s="16" t="s">
        <v>585</v>
      </c>
      <c r="H1520" s="17" t="s">
        <v>63</v>
      </c>
      <c r="I1520" s="17"/>
      <c r="J1520" s="17"/>
      <c r="K1520" s="17" t="s">
        <v>70</v>
      </c>
      <c r="L1520" s="17"/>
      <c r="M1520" s="17"/>
      <c r="N1520" s="17">
        <v>358.44119999999998</v>
      </c>
      <c r="O1520" s="17"/>
      <c r="P1520" s="17"/>
      <c r="Q1520" s="17">
        <v>350</v>
      </c>
      <c r="R1520" s="17" t="s">
        <v>65</v>
      </c>
      <c r="S1520" s="17" t="s">
        <v>53</v>
      </c>
      <c r="T1520" s="17" t="s">
        <v>130</v>
      </c>
      <c r="U1520" s="17" t="s">
        <v>55</v>
      </c>
      <c r="V1520" s="17" t="s">
        <v>71</v>
      </c>
      <c r="W1520" s="19" t="s">
        <v>4293</v>
      </c>
      <c r="X1520" s="18">
        <v>45444.291666666701</v>
      </c>
      <c r="Y1520" s="18">
        <v>45444.291666666701</v>
      </c>
      <c r="Z1520" s="17" t="s">
        <v>82</v>
      </c>
      <c r="AA1520" s="17"/>
      <c r="AB1520" s="17"/>
      <c r="AC1520" s="17" t="s">
        <v>82</v>
      </c>
      <c r="AD1520" s="17"/>
      <c r="AE1520" s="17" t="s">
        <v>1641</v>
      </c>
    </row>
    <row r="1521" spans="1:31" s="3" customFormat="1" ht="13" hidden="1" x14ac:dyDescent="0.3">
      <c r="A1521" s="35" t="s">
        <v>4294</v>
      </c>
      <c r="B1521" s="17">
        <v>2135</v>
      </c>
      <c r="C1521" s="18">
        <v>44298</v>
      </c>
      <c r="D1521" s="18">
        <v>44301.291666666701</v>
      </c>
      <c r="E1521" s="16" t="s">
        <v>1507</v>
      </c>
      <c r="F1521" s="36">
        <v>44873.333333333299</v>
      </c>
      <c r="G1521" s="16" t="s">
        <v>585</v>
      </c>
      <c r="H1521" s="17" t="s">
        <v>63</v>
      </c>
      <c r="I1521" s="17"/>
      <c r="J1521" s="17"/>
      <c r="K1521" s="17" t="s">
        <v>70</v>
      </c>
      <c r="L1521" s="17"/>
      <c r="M1521" s="17"/>
      <c r="N1521" s="17">
        <v>300</v>
      </c>
      <c r="O1521" s="17"/>
      <c r="P1521" s="17"/>
      <c r="Q1521" s="17">
        <v>300</v>
      </c>
      <c r="R1521" s="17" t="s">
        <v>65</v>
      </c>
      <c r="S1521" s="17"/>
      <c r="T1521" s="17" t="s">
        <v>121</v>
      </c>
      <c r="U1521" s="17" t="s">
        <v>55</v>
      </c>
      <c r="V1521" s="17" t="s">
        <v>71</v>
      </c>
      <c r="W1521" s="19" t="s">
        <v>4295</v>
      </c>
      <c r="X1521" s="18">
        <v>45444.291666666701</v>
      </c>
      <c r="Y1521" s="18">
        <v>45444.291666666701</v>
      </c>
      <c r="Z1521" s="17" t="s">
        <v>82</v>
      </c>
      <c r="AA1521" s="17"/>
      <c r="AB1521" s="17"/>
      <c r="AC1521" s="17" t="s">
        <v>82</v>
      </c>
      <c r="AD1521" s="17"/>
      <c r="AE1521" s="17" t="s">
        <v>1641</v>
      </c>
    </row>
    <row r="1522" spans="1:31" s="3" customFormat="1" ht="25.5" hidden="1" x14ac:dyDescent="0.3">
      <c r="A1522" s="35" t="s">
        <v>4296</v>
      </c>
      <c r="B1522" s="17">
        <v>2158</v>
      </c>
      <c r="C1522" s="18">
        <v>44287</v>
      </c>
      <c r="D1522" s="18">
        <v>44301.291666666701</v>
      </c>
      <c r="E1522" s="16" t="s">
        <v>1507</v>
      </c>
      <c r="F1522" s="36">
        <v>44876.333333333299</v>
      </c>
      <c r="G1522" s="16" t="s">
        <v>585</v>
      </c>
      <c r="H1522" s="17" t="s">
        <v>63</v>
      </c>
      <c r="I1522" s="17"/>
      <c r="J1522" s="17"/>
      <c r="K1522" s="17" t="s">
        <v>70</v>
      </c>
      <c r="L1522" s="17"/>
      <c r="M1522" s="17"/>
      <c r="N1522" s="17">
        <v>304.12277599999999</v>
      </c>
      <c r="O1522" s="17"/>
      <c r="P1522" s="17"/>
      <c r="Q1522" s="17">
        <v>300</v>
      </c>
      <c r="R1522" s="17" t="s">
        <v>65</v>
      </c>
      <c r="S1522" s="17"/>
      <c r="T1522" s="17" t="s">
        <v>448</v>
      </c>
      <c r="U1522" s="17" t="s">
        <v>55</v>
      </c>
      <c r="V1522" s="17" t="s">
        <v>56</v>
      </c>
      <c r="W1522" s="19" t="s">
        <v>4297</v>
      </c>
      <c r="X1522" s="18">
        <v>45473.291666666701</v>
      </c>
      <c r="Y1522" s="18">
        <v>45473.291666666701</v>
      </c>
      <c r="Z1522" s="17" t="s">
        <v>82</v>
      </c>
      <c r="AA1522" s="17"/>
      <c r="AB1522" s="17"/>
      <c r="AC1522" s="17" t="s">
        <v>82</v>
      </c>
      <c r="AD1522" s="17"/>
      <c r="AE1522" s="17" t="s">
        <v>1641</v>
      </c>
    </row>
    <row r="1523" spans="1:31" s="3" customFormat="1" ht="13" hidden="1" x14ac:dyDescent="0.3">
      <c r="A1523" s="35" t="s">
        <v>4298</v>
      </c>
      <c r="B1523" s="17">
        <v>2159</v>
      </c>
      <c r="C1523" s="18">
        <v>44288</v>
      </c>
      <c r="D1523" s="18">
        <v>44301.291666666701</v>
      </c>
      <c r="E1523" s="16" t="s">
        <v>1507</v>
      </c>
      <c r="F1523" s="36">
        <v>44888.333333333299</v>
      </c>
      <c r="G1523" s="16" t="s">
        <v>585</v>
      </c>
      <c r="H1523" s="17" t="s">
        <v>63</v>
      </c>
      <c r="I1523" s="17"/>
      <c r="J1523" s="17"/>
      <c r="K1523" s="17" t="s">
        <v>70</v>
      </c>
      <c r="L1523" s="17"/>
      <c r="M1523" s="17"/>
      <c r="N1523" s="17">
        <v>157</v>
      </c>
      <c r="O1523" s="17"/>
      <c r="P1523" s="17"/>
      <c r="Q1523" s="17">
        <v>150</v>
      </c>
      <c r="R1523" s="17" t="s">
        <v>65</v>
      </c>
      <c r="S1523" s="17"/>
      <c r="T1523" s="17" t="s">
        <v>54</v>
      </c>
      <c r="U1523" s="17" t="s">
        <v>55</v>
      </c>
      <c r="V1523" s="17" t="s">
        <v>56</v>
      </c>
      <c r="W1523" s="19" t="s">
        <v>4299</v>
      </c>
      <c r="X1523" s="18">
        <v>45809.291666666701</v>
      </c>
      <c r="Y1523" s="18">
        <v>45809.291666666701</v>
      </c>
      <c r="Z1523" s="17" t="s">
        <v>82</v>
      </c>
      <c r="AA1523" s="17"/>
      <c r="AB1523" s="17"/>
      <c r="AC1523" s="17" t="s">
        <v>82</v>
      </c>
      <c r="AD1523" s="17"/>
      <c r="AE1523" s="17" t="s">
        <v>1641</v>
      </c>
    </row>
    <row r="1524" spans="1:31" s="3" customFormat="1" ht="13" hidden="1" x14ac:dyDescent="0.3">
      <c r="A1524" s="35" t="s">
        <v>4300</v>
      </c>
      <c r="B1524" s="17">
        <v>2160</v>
      </c>
      <c r="C1524" s="18">
        <v>44291</v>
      </c>
      <c r="D1524" s="18">
        <v>44301.291666666701</v>
      </c>
      <c r="E1524" s="16" t="s">
        <v>1507</v>
      </c>
      <c r="F1524" s="36">
        <v>44888.333333333299</v>
      </c>
      <c r="G1524" s="16" t="s">
        <v>585</v>
      </c>
      <c r="H1524" s="17" t="s">
        <v>63</v>
      </c>
      <c r="I1524" s="17"/>
      <c r="J1524" s="17"/>
      <c r="K1524" s="17" t="s">
        <v>70</v>
      </c>
      <c r="L1524" s="17"/>
      <c r="M1524" s="17"/>
      <c r="N1524" s="17">
        <v>157</v>
      </c>
      <c r="O1524" s="17"/>
      <c r="P1524" s="17"/>
      <c r="Q1524" s="17">
        <v>150</v>
      </c>
      <c r="R1524" s="17" t="s">
        <v>65</v>
      </c>
      <c r="S1524" s="17"/>
      <c r="T1524" s="17" t="s">
        <v>54</v>
      </c>
      <c r="U1524" s="17" t="s">
        <v>55</v>
      </c>
      <c r="V1524" s="17" t="s">
        <v>56</v>
      </c>
      <c r="W1524" s="19" t="s">
        <v>4301</v>
      </c>
      <c r="X1524" s="18">
        <v>45809.291666666701</v>
      </c>
      <c r="Y1524" s="18">
        <v>45809.291666666701</v>
      </c>
      <c r="Z1524" s="17" t="s">
        <v>82</v>
      </c>
      <c r="AA1524" s="17"/>
      <c r="AB1524" s="17"/>
      <c r="AC1524" s="17" t="s">
        <v>82</v>
      </c>
      <c r="AD1524" s="17"/>
      <c r="AE1524" s="17" t="s">
        <v>1641</v>
      </c>
    </row>
    <row r="1525" spans="1:31" s="3" customFormat="1" ht="13" hidden="1" x14ac:dyDescent="0.3">
      <c r="A1525" s="35" t="s">
        <v>4302</v>
      </c>
      <c r="B1525" s="17">
        <v>2164</v>
      </c>
      <c r="C1525" s="18">
        <v>44292</v>
      </c>
      <c r="D1525" s="18">
        <v>44301.291666666701</v>
      </c>
      <c r="E1525" s="16" t="s">
        <v>1507</v>
      </c>
      <c r="F1525" s="36">
        <v>44881.333333333299</v>
      </c>
      <c r="G1525" s="16" t="s">
        <v>585</v>
      </c>
      <c r="H1525" s="17" t="s">
        <v>63</v>
      </c>
      <c r="I1525" s="17"/>
      <c r="J1525" s="17"/>
      <c r="K1525" s="17" t="s">
        <v>70</v>
      </c>
      <c r="L1525" s="17"/>
      <c r="M1525" s="17"/>
      <c r="N1525" s="17">
        <v>51.098999999999997</v>
      </c>
      <c r="O1525" s="17"/>
      <c r="P1525" s="17"/>
      <c r="Q1525" s="17">
        <v>50</v>
      </c>
      <c r="R1525" s="17" t="s">
        <v>65</v>
      </c>
      <c r="S1525" s="17"/>
      <c r="T1525" s="17" t="s">
        <v>54</v>
      </c>
      <c r="U1525" s="17" t="s">
        <v>55</v>
      </c>
      <c r="V1525" s="17" t="s">
        <v>56</v>
      </c>
      <c r="W1525" s="19" t="s">
        <v>4303</v>
      </c>
      <c r="X1525" s="18">
        <v>45641.333333333299</v>
      </c>
      <c r="Y1525" s="18">
        <v>45641.333333333299</v>
      </c>
      <c r="Z1525" s="17" t="s">
        <v>82</v>
      </c>
      <c r="AA1525" s="17"/>
      <c r="AB1525" s="17"/>
      <c r="AC1525" s="17" t="s">
        <v>82</v>
      </c>
      <c r="AD1525" s="17"/>
      <c r="AE1525" s="17" t="s">
        <v>1641</v>
      </c>
    </row>
    <row r="1526" spans="1:31" s="3" customFormat="1" ht="25.5" hidden="1" x14ac:dyDescent="0.3">
      <c r="A1526" s="35" t="s">
        <v>4304</v>
      </c>
      <c r="B1526" s="17">
        <v>2171</v>
      </c>
      <c r="C1526" s="18">
        <v>44293</v>
      </c>
      <c r="D1526" s="18">
        <v>44301.291666666701</v>
      </c>
      <c r="E1526" s="16" t="s">
        <v>1507</v>
      </c>
      <c r="F1526" s="36">
        <v>44888.333333333299</v>
      </c>
      <c r="G1526" s="16" t="s">
        <v>585</v>
      </c>
      <c r="H1526" s="17" t="s">
        <v>63</v>
      </c>
      <c r="I1526" s="17"/>
      <c r="J1526" s="17"/>
      <c r="K1526" s="17" t="s">
        <v>70</v>
      </c>
      <c r="L1526" s="17"/>
      <c r="M1526" s="17"/>
      <c r="N1526" s="17">
        <v>261</v>
      </c>
      <c r="O1526" s="17"/>
      <c r="P1526" s="17"/>
      <c r="Q1526" s="17">
        <v>250</v>
      </c>
      <c r="R1526" s="17" t="s">
        <v>65</v>
      </c>
      <c r="S1526" s="17"/>
      <c r="T1526" s="17" t="s">
        <v>54</v>
      </c>
      <c r="U1526" s="17" t="s">
        <v>55</v>
      </c>
      <c r="V1526" s="17" t="s">
        <v>56</v>
      </c>
      <c r="W1526" s="19" t="s">
        <v>4305</v>
      </c>
      <c r="X1526" s="18">
        <v>45809.291666666701</v>
      </c>
      <c r="Y1526" s="18">
        <v>45809.291666666701</v>
      </c>
      <c r="Z1526" s="17" t="s">
        <v>82</v>
      </c>
      <c r="AA1526" s="17"/>
      <c r="AB1526" s="17"/>
      <c r="AC1526" s="17" t="s">
        <v>82</v>
      </c>
      <c r="AD1526" s="17"/>
      <c r="AE1526" s="17" t="s">
        <v>1641</v>
      </c>
    </row>
    <row r="1527" spans="1:31" s="3" customFormat="1" ht="13" hidden="1" x14ac:dyDescent="0.3">
      <c r="A1527" s="35" t="s">
        <v>4306</v>
      </c>
      <c r="B1527" s="17">
        <v>2179</v>
      </c>
      <c r="C1527" s="18">
        <v>44300</v>
      </c>
      <c r="D1527" s="18">
        <v>44301.291666666701</v>
      </c>
      <c r="E1527" s="16" t="s">
        <v>1507</v>
      </c>
      <c r="F1527" s="36">
        <v>44874.333333333299</v>
      </c>
      <c r="G1527" s="16" t="s">
        <v>585</v>
      </c>
      <c r="H1527" s="17" t="s">
        <v>63</v>
      </c>
      <c r="I1527" s="17"/>
      <c r="J1527" s="17"/>
      <c r="K1527" s="17" t="s">
        <v>70</v>
      </c>
      <c r="L1527" s="17"/>
      <c r="M1527" s="17"/>
      <c r="N1527" s="17">
        <v>100.36499999999999</v>
      </c>
      <c r="O1527" s="17"/>
      <c r="P1527" s="17"/>
      <c r="Q1527" s="17">
        <v>99.99</v>
      </c>
      <c r="R1527" s="17" t="s">
        <v>65</v>
      </c>
      <c r="S1527" s="17"/>
      <c r="T1527" s="17" t="s">
        <v>54</v>
      </c>
      <c r="U1527" s="17" t="s">
        <v>55</v>
      </c>
      <c r="V1527" s="17" t="s">
        <v>56</v>
      </c>
      <c r="W1527" s="19" t="s">
        <v>1631</v>
      </c>
      <c r="X1527" s="18">
        <v>45444.291666666701</v>
      </c>
      <c r="Y1527" s="18">
        <v>45444.291666666701</v>
      </c>
      <c r="Z1527" s="17" t="s">
        <v>82</v>
      </c>
      <c r="AA1527" s="17"/>
      <c r="AB1527" s="17"/>
      <c r="AC1527" s="17" t="s">
        <v>82</v>
      </c>
      <c r="AD1527" s="17"/>
      <c r="AE1527" s="17" t="s">
        <v>1641</v>
      </c>
    </row>
    <row r="1528" spans="1:31" s="3" customFormat="1" ht="13" hidden="1" x14ac:dyDescent="0.3">
      <c r="A1528" s="35" t="s">
        <v>4307</v>
      </c>
      <c r="B1528" s="17">
        <v>2183</v>
      </c>
      <c r="C1528" s="18">
        <v>44295</v>
      </c>
      <c r="D1528" s="18">
        <v>44301.291666666701</v>
      </c>
      <c r="E1528" s="16" t="s">
        <v>1507</v>
      </c>
      <c r="F1528" s="36">
        <v>44428.291666666701</v>
      </c>
      <c r="G1528" s="16" t="s">
        <v>585</v>
      </c>
      <c r="H1528" s="17" t="s">
        <v>63</v>
      </c>
      <c r="I1528" s="17"/>
      <c r="J1528" s="17"/>
      <c r="K1528" s="17" t="s">
        <v>70</v>
      </c>
      <c r="L1528" s="17"/>
      <c r="M1528" s="17"/>
      <c r="N1528" s="17">
        <v>81.599999999999994</v>
      </c>
      <c r="O1528" s="17"/>
      <c r="P1528" s="17"/>
      <c r="Q1528" s="17">
        <v>80</v>
      </c>
      <c r="R1528" s="17" t="s">
        <v>65</v>
      </c>
      <c r="S1528" s="17" t="s">
        <v>53</v>
      </c>
      <c r="T1528" s="17" t="s">
        <v>54</v>
      </c>
      <c r="U1528" s="17" t="s">
        <v>55</v>
      </c>
      <c r="V1528" s="17" t="s">
        <v>56</v>
      </c>
      <c r="W1528" s="19" t="s">
        <v>4308</v>
      </c>
      <c r="X1528" s="18">
        <v>45962.291666666701</v>
      </c>
      <c r="Y1528" s="18">
        <v>45962.291666666701</v>
      </c>
      <c r="Z1528" s="17" t="s">
        <v>82</v>
      </c>
      <c r="AA1528" s="17"/>
      <c r="AB1528" s="17"/>
      <c r="AC1528" s="17" t="s">
        <v>82</v>
      </c>
      <c r="AD1528" s="17"/>
      <c r="AE1528" s="17" t="s">
        <v>1641</v>
      </c>
    </row>
    <row r="1529" spans="1:31" s="3" customFormat="1" ht="13" hidden="1" x14ac:dyDescent="0.3">
      <c r="A1529" s="35" t="s">
        <v>4309</v>
      </c>
      <c r="B1529" s="17">
        <v>2190</v>
      </c>
      <c r="C1529" s="18">
        <v>44301</v>
      </c>
      <c r="D1529" s="18">
        <v>44301.291666666701</v>
      </c>
      <c r="E1529" s="16" t="s">
        <v>1507</v>
      </c>
      <c r="F1529" s="36">
        <v>44442.291666666701</v>
      </c>
      <c r="G1529" s="16" t="s">
        <v>585</v>
      </c>
      <c r="H1529" s="17" t="s">
        <v>63</v>
      </c>
      <c r="I1529" s="17"/>
      <c r="J1529" s="17"/>
      <c r="K1529" s="17" t="s">
        <v>70</v>
      </c>
      <c r="L1529" s="17"/>
      <c r="M1529" s="17"/>
      <c r="N1529" s="17">
        <v>154.6</v>
      </c>
      <c r="O1529" s="17"/>
      <c r="P1529" s="17"/>
      <c r="Q1529" s="17">
        <v>150</v>
      </c>
      <c r="R1529" s="17" t="s">
        <v>65</v>
      </c>
      <c r="S1529" s="17" t="s">
        <v>53</v>
      </c>
      <c r="T1529" s="17" t="s">
        <v>54</v>
      </c>
      <c r="U1529" s="17" t="s">
        <v>55</v>
      </c>
      <c r="V1529" s="17" t="s">
        <v>56</v>
      </c>
      <c r="W1529" s="19" t="s">
        <v>1631</v>
      </c>
      <c r="X1529" s="18">
        <v>45444.291666666701</v>
      </c>
      <c r="Y1529" s="18">
        <v>45444.291666666701</v>
      </c>
      <c r="Z1529" s="17" t="s">
        <v>82</v>
      </c>
      <c r="AA1529" s="17"/>
      <c r="AB1529" s="17"/>
      <c r="AC1529" s="17" t="s">
        <v>82</v>
      </c>
      <c r="AD1529" s="17"/>
      <c r="AE1529" s="17" t="s">
        <v>1641</v>
      </c>
    </row>
    <row r="1530" spans="1:31" s="3" customFormat="1" ht="13" hidden="1" x14ac:dyDescent="0.3">
      <c r="A1530" s="35" t="s">
        <v>4310</v>
      </c>
      <c r="B1530" s="17">
        <v>2191</v>
      </c>
      <c r="C1530" s="18">
        <v>44301</v>
      </c>
      <c r="D1530" s="18">
        <v>44301.291666666701</v>
      </c>
      <c r="E1530" s="16" t="s">
        <v>1507</v>
      </c>
      <c r="F1530" s="36">
        <v>44868.291666666701</v>
      </c>
      <c r="G1530" s="16" t="s">
        <v>585</v>
      </c>
      <c r="H1530" s="17" t="s">
        <v>63</v>
      </c>
      <c r="I1530" s="17"/>
      <c r="J1530" s="17"/>
      <c r="K1530" s="17" t="s">
        <v>70</v>
      </c>
      <c r="L1530" s="17"/>
      <c r="M1530" s="17"/>
      <c r="N1530" s="17">
        <v>51.75</v>
      </c>
      <c r="O1530" s="17"/>
      <c r="P1530" s="17"/>
      <c r="Q1530" s="17">
        <v>50</v>
      </c>
      <c r="R1530" s="17" t="s">
        <v>65</v>
      </c>
      <c r="S1530" s="17"/>
      <c r="T1530" s="17" t="s">
        <v>54</v>
      </c>
      <c r="U1530" s="17" t="s">
        <v>55</v>
      </c>
      <c r="V1530" s="17" t="s">
        <v>56</v>
      </c>
      <c r="W1530" s="19" t="s">
        <v>1631</v>
      </c>
      <c r="X1530" s="18">
        <v>45809.291666666701</v>
      </c>
      <c r="Y1530" s="18">
        <v>45809.291666666701</v>
      </c>
      <c r="Z1530" s="17" t="s">
        <v>82</v>
      </c>
      <c r="AA1530" s="17"/>
      <c r="AB1530" s="17"/>
      <c r="AC1530" s="17" t="s">
        <v>82</v>
      </c>
      <c r="AD1530" s="17"/>
      <c r="AE1530" s="17" t="s">
        <v>1641</v>
      </c>
    </row>
    <row r="1531" spans="1:31" s="3" customFormat="1" ht="13" hidden="1" x14ac:dyDescent="0.3">
      <c r="A1531" s="35" t="s">
        <v>4311</v>
      </c>
      <c r="B1531" s="17">
        <v>2193</v>
      </c>
      <c r="C1531" s="18">
        <v>44519</v>
      </c>
      <c r="D1531" s="18">
        <v>44715.291666666701</v>
      </c>
      <c r="E1531" s="16" t="s">
        <v>1507</v>
      </c>
      <c r="F1531" s="36">
        <v>44784.291666666701</v>
      </c>
      <c r="G1531" s="16" t="s">
        <v>226</v>
      </c>
      <c r="H1531" s="17" t="s">
        <v>63</v>
      </c>
      <c r="I1531" s="17"/>
      <c r="J1531" s="17"/>
      <c r="K1531" s="17" t="s">
        <v>70</v>
      </c>
      <c r="L1531" s="17"/>
      <c r="M1531" s="17"/>
      <c r="N1531" s="17">
        <v>254.3</v>
      </c>
      <c r="O1531" s="17"/>
      <c r="P1531" s="17"/>
      <c r="Q1531" s="17">
        <v>250</v>
      </c>
      <c r="R1531" s="17" t="s">
        <v>65</v>
      </c>
      <c r="S1531" s="17" t="s">
        <v>53</v>
      </c>
      <c r="T1531" s="17" t="s">
        <v>130</v>
      </c>
      <c r="U1531" s="17" t="s">
        <v>55</v>
      </c>
      <c r="V1531" s="17" t="s">
        <v>71</v>
      </c>
      <c r="W1531" s="19" t="s">
        <v>4312</v>
      </c>
      <c r="X1531" s="18">
        <v>45444.291666666701</v>
      </c>
      <c r="Y1531" s="18">
        <v>45444.291666666701</v>
      </c>
      <c r="Z1531" s="17" t="s">
        <v>82</v>
      </c>
      <c r="AA1531" s="17"/>
      <c r="AB1531" s="17"/>
      <c r="AC1531" s="17" t="s">
        <v>82</v>
      </c>
      <c r="AD1531" s="17"/>
      <c r="AE1531" s="17" t="s">
        <v>1641</v>
      </c>
    </row>
    <row r="1532" spans="1:31" s="3" customFormat="1" ht="13" hidden="1" x14ac:dyDescent="0.3">
      <c r="A1532" s="35" t="s">
        <v>4313</v>
      </c>
      <c r="B1532" s="17">
        <v>2194</v>
      </c>
      <c r="C1532" s="18">
        <v>44688</v>
      </c>
      <c r="D1532" s="18">
        <v>44725.291666666701</v>
      </c>
      <c r="E1532" s="16" t="s">
        <v>1507</v>
      </c>
      <c r="F1532" s="36">
        <v>44791.291666666701</v>
      </c>
      <c r="G1532" s="16" t="s">
        <v>226</v>
      </c>
      <c r="H1532" s="17" t="s">
        <v>63</v>
      </c>
      <c r="I1532" s="17"/>
      <c r="J1532" s="17"/>
      <c r="K1532" s="17" t="s">
        <v>70</v>
      </c>
      <c r="L1532" s="17"/>
      <c r="M1532" s="17"/>
      <c r="N1532" s="17">
        <v>122.6</v>
      </c>
      <c r="O1532" s="17"/>
      <c r="P1532" s="17"/>
      <c r="Q1532" s="17">
        <v>120</v>
      </c>
      <c r="R1532" s="17" t="s">
        <v>65</v>
      </c>
      <c r="S1532" s="17" t="s">
        <v>53</v>
      </c>
      <c r="T1532" s="17" t="s">
        <v>121</v>
      </c>
      <c r="U1532" s="17" t="s">
        <v>55</v>
      </c>
      <c r="V1532" s="17" t="s">
        <v>71</v>
      </c>
      <c r="W1532" s="19" t="s">
        <v>1526</v>
      </c>
      <c r="X1532" s="18">
        <v>46174.291666666701</v>
      </c>
      <c r="Y1532" s="18">
        <v>46174.291666666701</v>
      </c>
      <c r="Z1532" s="17" t="s">
        <v>82</v>
      </c>
      <c r="AA1532" s="17"/>
      <c r="AB1532" s="17"/>
      <c r="AC1532" s="17" t="s">
        <v>82</v>
      </c>
      <c r="AD1532" s="17"/>
      <c r="AE1532" s="17" t="s">
        <v>1641</v>
      </c>
    </row>
    <row r="1534" spans="1:31" x14ac:dyDescent="0.35">
      <c r="A1534" s="97" t="s">
        <v>38</v>
      </c>
      <c r="B1534" s="97"/>
      <c r="C1534" s="97"/>
      <c r="D1534" s="97"/>
      <c r="E1534" s="97"/>
      <c r="F1534" s="97"/>
      <c r="G1534" s="97"/>
      <c r="H1534" s="97"/>
      <c r="I1534" s="97"/>
      <c r="J1534" s="97"/>
      <c r="K1534" s="97"/>
      <c r="L1534" s="97"/>
      <c r="M1534" s="97"/>
      <c r="N1534" s="97"/>
      <c r="O1534" s="97"/>
      <c r="P1534" s="97"/>
      <c r="Q1534" s="97"/>
      <c r="R1534" s="97"/>
      <c r="S1534" s="97"/>
      <c r="T1534" s="97"/>
      <c r="U1534" s="97"/>
      <c r="V1534" s="97"/>
      <c r="W1534" s="97"/>
      <c r="X1534" s="97"/>
      <c r="Y1534" s="97"/>
      <c r="Z1534" s="97"/>
      <c r="AA1534" s="97"/>
      <c r="AB1534" s="97"/>
      <c r="AC1534" s="97"/>
      <c r="AD1534" s="97"/>
      <c r="AE1534" s="97"/>
    </row>
    <row r="1535" spans="1:31" x14ac:dyDescent="0.35">
      <c r="A1535" s="33"/>
    </row>
    <row r="1536" spans="1:31" x14ac:dyDescent="0.35">
      <c r="A1536" s="33"/>
    </row>
    <row r="1537" spans="1:1" x14ac:dyDescent="0.35">
      <c r="A1537" s="33"/>
    </row>
    <row r="1538" spans="1:1" x14ac:dyDescent="0.35">
      <c r="A1538" s="33"/>
    </row>
  </sheetData>
  <autoFilter ref="A4:AE1532" xr:uid="{00000000-0009-0000-0000-000002000000}">
    <filterColumn colId="27">
      <customFilters>
        <customFilter operator="notEqual" val=" "/>
      </customFilters>
    </filterColumn>
  </autoFilter>
  <mergeCells count="9">
    <mergeCell ref="A1534:AE1534"/>
    <mergeCell ref="Z3:AE3"/>
    <mergeCell ref="AD1:AE1"/>
    <mergeCell ref="H3:M3"/>
    <mergeCell ref="N3:Q3"/>
    <mergeCell ref="T3:U3"/>
    <mergeCell ref="V3:W3"/>
    <mergeCell ref="D2:W2"/>
    <mergeCell ref="R3:S3"/>
  </mergeCells>
  <pageMargins left="0.2" right="0.2" top="0.75" bottom="0.75" header="0.25" footer="0.25"/>
  <pageSetup paperSize="3" scale="56" fitToHeight="0" orientation="landscape" r:id="rId1"/>
  <headerFooter>
    <oddHeader>&amp;RReport Run Date: &amp;D</oddHeader>
    <oddFooter>&amp;CCalifornia ISO&amp;RPage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65058E47A6B4A543B5D001E1F5851DBE" ma:contentTypeVersion="6" ma:contentTypeDescription="Create a new document." ma:contentTypeScope="" ma:versionID="06bb0b86052044f9e96c2c9327b36343">
  <xsd:schema xmlns:xsd="http://www.w3.org/2001/XMLSchema" xmlns:xs="http://www.w3.org/2001/XMLSchema" xmlns:p="http://schemas.microsoft.com/office/2006/metadata/properties" xmlns:ns2="2613f182-e424-487f-ac7f-33bed2fc986a" targetNamespace="http://schemas.microsoft.com/office/2006/metadata/properties" ma:root="true" ma:fieldsID="28e28865dba48c2058c35313b66a10c4" ns2:_="">
    <xsd:import namespace="2613f182-e424-487f-ac7f-33bed2fc986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3f182-e424-487f-ac7f-33bed2fc986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E96D5C-46D8-4172-87C9-F42D557C4C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1F60C0A-7C7A-4931-ADB7-C3B0D9465711}">
  <ds:schemaRefs>
    <ds:schemaRef ds:uri="http://schemas.microsoft.com/sharepoint/v3/contenttype/forms"/>
  </ds:schemaRefs>
</ds:datastoreItem>
</file>

<file path=customXml/itemProps3.xml><?xml version="1.0" encoding="utf-8"?>
<ds:datastoreItem xmlns:ds="http://schemas.openxmlformats.org/officeDocument/2006/customXml" ds:itemID="{9BDEBCDA-FEF8-4900-A9E2-05E1A4CC3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13f182-e424-487f-ac7f-33bed2fc9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README</vt:lpstr>
      <vt:lpstr>Grid_GenerationQueue</vt:lpstr>
      <vt:lpstr>Queue_Subname_list</vt:lpstr>
      <vt:lpstr>Queue_bySub</vt:lpstr>
      <vt:lpstr>Substation_Info</vt:lpstr>
      <vt:lpstr>Completed Generation Projects</vt:lpstr>
      <vt:lpstr>Withdrawn Generation Projects</vt:lpstr>
      <vt:lpstr>'Completed Generation Projects'!Print_Titles</vt:lpstr>
      <vt:lpstr>Grid_GenerationQueue!Print_Titles</vt:lpstr>
      <vt:lpstr>'Withdrawn Generation Projects'!Print_Titles</vt:lpstr>
    </vt:vector>
  </TitlesOfParts>
  <Company>CAISO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Queue Report</dc:title>
  <dc:creator>sgundoju</dc:creator>
  <cp:lastModifiedBy>Ferguson, Jared</cp:lastModifiedBy>
  <cp:lastPrinted>2018-11-15T19:57:42Z</cp:lastPrinted>
  <dcterms:created xsi:type="dcterms:W3CDTF">2011-08-04T16:53:44Z</dcterms:created>
  <dcterms:modified xsi:type="dcterms:W3CDTF">2023-01-18T19:21:34Z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0x01010065058E47A6B4A543B5D001E1F5851DBE</vt:lpwstr>
  </property>
</Properties>
</file>